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fredo.lanza\Documents\COMPLETO\CIERRE\Cierre_Junio\Trasparencia\"/>
    </mc:Choice>
  </mc:AlternateContent>
  <xr:revisionPtr revIDLastSave="0" documentId="13_ncr:1_{5259F4F5-9BC7-4F80-A1F6-479F3DA6F1FB}" xr6:coauthVersionLast="47" xr6:coauthVersionMax="47" xr10:uidLastSave="{00000000-0000-0000-0000-000000000000}"/>
  <bookViews>
    <workbookView xWindow="-120" yWindow="-120" windowWidth="24240" windowHeight="13140" xr2:uid="{A02C39F1-121B-41BE-980D-DE85E11EDA9D}"/>
  </bookViews>
  <sheets>
    <sheet name="Presupuesto_total" sheetId="1" r:id="rId1"/>
    <sheet name="Presupuesto_Regional" sheetId="2" r:id="rId2"/>
    <sheet name="Detalle" sheetId="7" r:id="rId3"/>
  </sheets>
  <externalReferences>
    <externalReference r:id="rId4"/>
    <externalReference r:id="rId5"/>
    <externalReference r:id="rId6"/>
  </externalReferences>
  <definedNames>
    <definedName name="Contratacion">[1]Fases!$D$38</definedName>
    <definedName name="ejecucion">[1]Fases!$E$38</definedName>
    <definedName name="programacion">[1]Fases!$C$38</definedName>
    <definedName name="PUNTAJE_S">[2]Fases!$T$1</definedName>
    <definedName name="PuntosEjec">[1]Datos!$E$13:$E$16</definedName>
    <definedName name="Rango_E">[1]Datos!$K$14:$K$17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9" i="2" l="1"/>
  <c r="D59" i="2"/>
  <c r="N6" i="2" l="1"/>
  <c r="AL2245" i="7"/>
  <c r="AM2245" i="7" s="1"/>
  <c r="AO2245" i="7" s="1"/>
  <c r="O2245" i="7"/>
  <c r="AN2245" i="7" s="1"/>
  <c r="M2245" i="7"/>
  <c r="AK2245" i="7" s="1"/>
  <c r="K2245" i="7"/>
  <c r="I2245" i="7"/>
  <c r="H2245" i="7"/>
  <c r="G2245" i="7"/>
  <c r="C2245" i="7"/>
  <c r="AN2244" i="7"/>
  <c r="AM2244" i="7"/>
  <c r="AO2244" i="7" s="1"/>
  <c r="AL2244" i="7"/>
  <c r="R2244" i="7"/>
  <c r="Q2244" i="7"/>
  <c r="O2244" i="7"/>
  <c r="M2244" i="7"/>
  <c r="AK2244" i="7" s="1"/>
  <c r="K2244" i="7"/>
  <c r="J2244" i="7"/>
  <c r="I2244" i="7"/>
  <c r="H2244" i="7"/>
  <c r="G2244" i="7"/>
  <c r="C2244" i="7"/>
  <c r="AL2243" i="7"/>
  <c r="AM2243" i="7" s="1"/>
  <c r="AO2243" i="7" s="1"/>
  <c r="O2243" i="7"/>
  <c r="Q2243" i="7" s="1"/>
  <c r="M2243" i="7"/>
  <c r="AK2243" i="7" s="1"/>
  <c r="K2243" i="7"/>
  <c r="I2243" i="7"/>
  <c r="C2243" i="7"/>
  <c r="AL2242" i="7"/>
  <c r="AM2242" i="7" s="1"/>
  <c r="AO2242" i="7" s="1"/>
  <c r="O2242" i="7"/>
  <c r="AN2242" i="7" s="1"/>
  <c r="M2242" i="7"/>
  <c r="AK2242" i="7" s="1"/>
  <c r="K2242" i="7"/>
  <c r="I2242" i="7"/>
  <c r="H2242" i="7"/>
  <c r="C2242" i="7"/>
  <c r="AN2241" i="7"/>
  <c r="AL2241" i="7"/>
  <c r="AM2241" i="7" s="1"/>
  <c r="AO2241" i="7" s="1"/>
  <c r="R2241" i="7"/>
  <c r="O2241" i="7"/>
  <c r="Q2241" i="7" s="1"/>
  <c r="M2241" i="7"/>
  <c r="AK2241" i="7" s="1"/>
  <c r="K2241" i="7"/>
  <c r="I2241" i="7"/>
  <c r="H2241" i="7"/>
  <c r="G2241" i="7"/>
  <c r="C2241" i="7"/>
  <c r="AN2240" i="7"/>
  <c r="AM2240" i="7"/>
  <c r="AO2240" i="7" s="1"/>
  <c r="AL2240" i="7"/>
  <c r="R2240" i="7"/>
  <c r="Q2240" i="7"/>
  <c r="O2240" i="7"/>
  <c r="M2240" i="7"/>
  <c r="AK2240" i="7" s="1"/>
  <c r="K2240" i="7"/>
  <c r="J2240" i="7"/>
  <c r="I2240" i="7"/>
  <c r="H2240" i="7"/>
  <c r="G2240" i="7"/>
  <c r="C2240" i="7"/>
  <c r="AL2239" i="7"/>
  <c r="AM2239" i="7" s="1"/>
  <c r="AO2239" i="7" s="1"/>
  <c r="O2239" i="7"/>
  <c r="Q2239" i="7" s="1"/>
  <c r="M2239" i="7"/>
  <c r="AK2239" i="7" s="1"/>
  <c r="K2239" i="7"/>
  <c r="I2239" i="7"/>
  <c r="C2239" i="7"/>
  <c r="AL2238" i="7"/>
  <c r="AM2238" i="7" s="1"/>
  <c r="AO2238" i="7" s="1"/>
  <c r="O2238" i="7"/>
  <c r="AN2238" i="7" s="1"/>
  <c r="M2238" i="7"/>
  <c r="AK2238" i="7" s="1"/>
  <c r="K2238" i="7"/>
  <c r="I2238" i="7"/>
  <c r="H2238" i="7"/>
  <c r="C2238" i="7"/>
  <c r="AN2237" i="7"/>
  <c r="AL2237" i="7"/>
  <c r="AM2237" i="7" s="1"/>
  <c r="AO2237" i="7" s="1"/>
  <c r="R2237" i="7"/>
  <c r="O2237" i="7"/>
  <c r="Q2237" i="7" s="1"/>
  <c r="M2237" i="7"/>
  <c r="AK2237" i="7" s="1"/>
  <c r="K2237" i="7"/>
  <c r="I2237" i="7"/>
  <c r="H2237" i="7"/>
  <c r="G2237" i="7"/>
  <c r="C2237" i="7"/>
  <c r="AN2236" i="7"/>
  <c r="AM2236" i="7"/>
  <c r="AO2236" i="7" s="1"/>
  <c r="AL2236" i="7"/>
  <c r="R2236" i="7"/>
  <c r="Q2236" i="7"/>
  <c r="O2236" i="7"/>
  <c r="M2236" i="7"/>
  <c r="AK2236" i="7" s="1"/>
  <c r="K2236" i="7"/>
  <c r="J2236" i="7"/>
  <c r="I2236" i="7"/>
  <c r="H2236" i="7"/>
  <c r="G2236" i="7"/>
  <c r="C2236" i="7"/>
  <c r="AL2235" i="7"/>
  <c r="AM2235" i="7" s="1"/>
  <c r="AO2235" i="7" s="1"/>
  <c r="O2235" i="7"/>
  <c r="Q2235" i="7" s="1"/>
  <c r="M2235" i="7"/>
  <c r="AK2235" i="7" s="1"/>
  <c r="K2235" i="7"/>
  <c r="I2235" i="7"/>
  <c r="C2235" i="7"/>
  <c r="AO2234" i="7"/>
  <c r="AL2234" i="7"/>
  <c r="AM2234" i="7" s="1"/>
  <c r="AK2234" i="7"/>
  <c r="O2234" i="7"/>
  <c r="AN2234" i="7" s="1"/>
  <c r="M2234" i="7"/>
  <c r="K2234" i="7"/>
  <c r="I2234" i="7"/>
  <c r="H2234" i="7"/>
  <c r="C2234" i="7"/>
  <c r="AN2233" i="7"/>
  <c r="AL2233" i="7"/>
  <c r="AM2233" i="7" s="1"/>
  <c r="AO2233" i="7" s="1"/>
  <c r="R2233" i="7"/>
  <c r="O2233" i="7"/>
  <c r="Q2233" i="7" s="1"/>
  <c r="M2233" i="7"/>
  <c r="AK2233" i="7" s="1"/>
  <c r="K2233" i="7"/>
  <c r="I2233" i="7"/>
  <c r="H2233" i="7"/>
  <c r="G2233" i="7"/>
  <c r="C2233" i="7"/>
  <c r="AN2232" i="7"/>
  <c r="AM2232" i="7"/>
  <c r="AO2232" i="7" s="1"/>
  <c r="AL2232" i="7"/>
  <c r="R2232" i="7"/>
  <c r="Q2232" i="7"/>
  <c r="O2232" i="7"/>
  <c r="M2232" i="7"/>
  <c r="AK2232" i="7" s="1"/>
  <c r="K2232" i="7"/>
  <c r="J2232" i="7"/>
  <c r="I2232" i="7"/>
  <c r="H2232" i="7"/>
  <c r="G2232" i="7"/>
  <c r="C2232" i="7"/>
  <c r="AL2231" i="7"/>
  <c r="AM2231" i="7" s="1"/>
  <c r="AO2231" i="7" s="1"/>
  <c r="O2231" i="7"/>
  <c r="M2231" i="7"/>
  <c r="K2231" i="7"/>
  <c r="I2231" i="7"/>
  <c r="C2231" i="7"/>
  <c r="AL2230" i="7"/>
  <c r="AM2230" i="7" s="1"/>
  <c r="AO2230" i="7" s="1"/>
  <c r="AK2230" i="7"/>
  <c r="O2230" i="7"/>
  <c r="AN2230" i="7" s="1"/>
  <c r="M2230" i="7"/>
  <c r="K2230" i="7"/>
  <c r="I2230" i="7"/>
  <c r="H2230" i="7"/>
  <c r="C2230" i="7"/>
  <c r="AO2229" i="7"/>
  <c r="AN2229" i="7"/>
  <c r="AL2229" i="7"/>
  <c r="AM2229" i="7" s="1"/>
  <c r="AK2229" i="7"/>
  <c r="R2229" i="7"/>
  <c r="O2229" i="7"/>
  <c r="Q2229" i="7" s="1"/>
  <c r="M2229" i="7"/>
  <c r="K2229" i="7"/>
  <c r="I2229" i="7"/>
  <c r="H2229" i="7"/>
  <c r="G2229" i="7"/>
  <c r="C2229" i="7"/>
  <c r="AN2228" i="7"/>
  <c r="AM2228" i="7"/>
  <c r="AO2228" i="7" s="1"/>
  <c r="AL2228" i="7"/>
  <c r="R2228" i="7"/>
  <c r="Q2228" i="7"/>
  <c r="O2228" i="7"/>
  <c r="M2228" i="7"/>
  <c r="AK2228" i="7" s="1"/>
  <c r="K2228" i="7"/>
  <c r="J2228" i="7"/>
  <c r="I2228" i="7"/>
  <c r="H2228" i="7"/>
  <c r="G2228" i="7"/>
  <c r="C2228" i="7"/>
  <c r="AM2227" i="7"/>
  <c r="AO2227" i="7" s="1"/>
  <c r="AL2227" i="7"/>
  <c r="O2227" i="7"/>
  <c r="I2227" i="7" s="1"/>
  <c r="M2227" i="7"/>
  <c r="K2227" i="7"/>
  <c r="C2227" i="7"/>
  <c r="AL2226" i="7"/>
  <c r="AM2226" i="7" s="1"/>
  <c r="AO2226" i="7" s="1"/>
  <c r="O2226" i="7"/>
  <c r="M2226" i="7"/>
  <c r="K2226" i="7"/>
  <c r="I2226" i="7"/>
  <c r="AK2226" i="7" s="1"/>
  <c r="H2226" i="7"/>
  <c r="C2226" i="7"/>
  <c r="AN2225" i="7"/>
  <c r="AL2225" i="7"/>
  <c r="AM2225" i="7" s="1"/>
  <c r="AO2225" i="7" s="1"/>
  <c r="R2225" i="7"/>
  <c r="O2225" i="7"/>
  <c r="Q2225" i="7" s="1"/>
  <c r="M2225" i="7"/>
  <c r="AK2225" i="7" s="1"/>
  <c r="K2225" i="7"/>
  <c r="I2225" i="7"/>
  <c r="H2225" i="7"/>
  <c r="G2225" i="7"/>
  <c r="C2225" i="7"/>
  <c r="AN2224" i="7"/>
  <c r="AM2224" i="7"/>
  <c r="AO2224" i="7" s="1"/>
  <c r="AL2224" i="7"/>
  <c r="R2224" i="7"/>
  <c r="Q2224" i="7"/>
  <c r="O2224" i="7"/>
  <c r="M2224" i="7"/>
  <c r="AK2224" i="7" s="1"/>
  <c r="K2224" i="7"/>
  <c r="J2224" i="7"/>
  <c r="I2224" i="7"/>
  <c r="H2224" i="7"/>
  <c r="G2224" i="7"/>
  <c r="C2224" i="7"/>
  <c r="AM2223" i="7"/>
  <c r="AO2223" i="7" s="1"/>
  <c r="AL2223" i="7"/>
  <c r="O2223" i="7"/>
  <c r="M2223" i="7"/>
  <c r="AK2223" i="7" s="1"/>
  <c r="K2223" i="7"/>
  <c r="I2223" i="7"/>
  <c r="C2223" i="7"/>
  <c r="AO2222" i="7"/>
  <c r="AL2222" i="7"/>
  <c r="AM2222" i="7" s="1"/>
  <c r="O2222" i="7"/>
  <c r="M2222" i="7"/>
  <c r="K2222" i="7"/>
  <c r="C2222" i="7"/>
  <c r="AN2221" i="7"/>
  <c r="AL2221" i="7"/>
  <c r="AM2221" i="7" s="1"/>
  <c r="AO2221" i="7" s="1"/>
  <c r="R2221" i="7"/>
  <c r="O2221" i="7"/>
  <c r="Q2221" i="7" s="1"/>
  <c r="M2221" i="7"/>
  <c r="AK2221" i="7" s="1"/>
  <c r="K2221" i="7"/>
  <c r="I2221" i="7"/>
  <c r="H2221" i="7"/>
  <c r="G2221" i="7"/>
  <c r="C2221" i="7"/>
  <c r="AN2220" i="7"/>
  <c r="AM2220" i="7"/>
  <c r="AO2220" i="7" s="1"/>
  <c r="AL2220" i="7"/>
  <c r="R2220" i="7"/>
  <c r="Q2220" i="7"/>
  <c r="O2220" i="7"/>
  <c r="M2220" i="7"/>
  <c r="AK2220" i="7" s="1"/>
  <c r="K2220" i="7"/>
  <c r="J2220" i="7"/>
  <c r="I2220" i="7"/>
  <c r="H2220" i="7"/>
  <c r="G2220" i="7"/>
  <c r="C2220" i="7"/>
  <c r="AL2219" i="7"/>
  <c r="AM2219" i="7" s="1"/>
  <c r="AO2219" i="7" s="1"/>
  <c r="O2219" i="7"/>
  <c r="M2219" i="7"/>
  <c r="K2219" i="7"/>
  <c r="I2219" i="7"/>
  <c r="C2219" i="7"/>
  <c r="AO2218" i="7"/>
  <c r="AL2218" i="7"/>
  <c r="AM2218" i="7" s="1"/>
  <c r="O2218" i="7"/>
  <c r="M2218" i="7"/>
  <c r="K2218" i="7"/>
  <c r="I2218" i="7"/>
  <c r="AK2218" i="7" s="1"/>
  <c r="H2218" i="7"/>
  <c r="C2218" i="7"/>
  <c r="AN2217" i="7"/>
  <c r="AL2217" i="7"/>
  <c r="AM2217" i="7" s="1"/>
  <c r="AO2217" i="7" s="1"/>
  <c r="AK2217" i="7"/>
  <c r="R2217" i="7"/>
  <c r="O2217" i="7"/>
  <c r="Q2217" i="7" s="1"/>
  <c r="M2217" i="7"/>
  <c r="K2217" i="7"/>
  <c r="I2217" i="7"/>
  <c r="H2217" i="7"/>
  <c r="G2217" i="7"/>
  <c r="C2217" i="7"/>
  <c r="AN2216" i="7"/>
  <c r="AM2216" i="7"/>
  <c r="AO2216" i="7" s="1"/>
  <c r="AL2216" i="7"/>
  <c r="R2216" i="7"/>
  <c r="Q2216" i="7"/>
  <c r="O2216" i="7"/>
  <c r="M2216" i="7"/>
  <c r="AK2216" i="7" s="1"/>
  <c r="K2216" i="7"/>
  <c r="J2216" i="7"/>
  <c r="I2216" i="7"/>
  <c r="H2216" i="7"/>
  <c r="G2216" i="7"/>
  <c r="C2216" i="7"/>
  <c r="AN2215" i="7"/>
  <c r="AL2215" i="7"/>
  <c r="AM2215" i="7" s="1"/>
  <c r="AO2215" i="7" s="1"/>
  <c r="R2215" i="7"/>
  <c r="Q2215" i="7"/>
  <c r="O2215" i="7"/>
  <c r="H2215" i="7" s="1"/>
  <c r="M2215" i="7"/>
  <c r="AK2215" i="7" s="1"/>
  <c r="K2215" i="7"/>
  <c r="J2215" i="7"/>
  <c r="I2215" i="7"/>
  <c r="G2215" i="7"/>
  <c r="C2215" i="7"/>
  <c r="AL2214" i="7"/>
  <c r="AM2214" i="7" s="1"/>
  <c r="AO2214" i="7" s="1"/>
  <c r="Q2214" i="7"/>
  <c r="O2214" i="7"/>
  <c r="M2214" i="7"/>
  <c r="AK2214" i="7" s="1"/>
  <c r="K2214" i="7"/>
  <c r="J2214" i="7"/>
  <c r="I2214" i="7"/>
  <c r="H2214" i="7"/>
  <c r="C2214" i="7"/>
  <c r="AO2213" i="7"/>
  <c r="AL2213" i="7"/>
  <c r="AM2213" i="7" s="1"/>
  <c r="R2213" i="7"/>
  <c r="O2213" i="7"/>
  <c r="M2213" i="7"/>
  <c r="AK2213" i="7" s="1"/>
  <c r="K2213" i="7"/>
  <c r="I2213" i="7"/>
  <c r="H2213" i="7"/>
  <c r="G2213" i="7"/>
  <c r="C2213" i="7"/>
  <c r="AN2212" i="7"/>
  <c r="AM2212" i="7"/>
  <c r="AO2212" i="7" s="1"/>
  <c r="AL2212" i="7"/>
  <c r="R2212" i="7"/>
  <c r="Q2212" i="7"/>
  <c r="O2212" i="7"/>
  <c r="M2212" i="7"/>
  <c r="AK2212" i="7" s="1"/>
  <c r="K2212" i="7"/>
  <c r="J2212" i="7"/>
  <c r="I2212" i="7"/>
  <c r="H2212" i="7"/>
  <c r="G2212" i="7"/>
  <c r="C2212" i="7"/>
  <c r="AM2211" i="7"/>
  <c r="AO2211" i="7" s="1"/>
  <c r="AL2211" i="7"/>
  <c r="R2211" i="7"/>
  <c r="O2211" i="7"/>
  <c r="M2211" i="7"/>
  <c r="K2211" i="7"/>
  <c r="I2211" i="7"/>
  <c r="G2211" i="7"/>
  <c r="C2211" i="7"/>
  <c r="AL2210" i="7"/>
  <c r="AM2210" i="7" s="1"/>
  <c r="AO2210" i="7" s="1"/>
  <c r="O2210" i="7"/>
  <c r="M2210" i="7"/>
  <c r="K2210" i="7"/>
  <c r="I2210" i="7"/>
  <c r="AK2210" i="7" s="1"/>
  <c r="H2210" i="7"/>
  <c r="C2210" i="7"/>
  <c r="AN2209" i="7"/>
  <c r="AL2209" i="7"/>
  <c r="AM2209" i="7" s="1"/>
  <c r="AO2209" i="7" s="1"/>
  <c r="O2209" i="7"/>
  <c r="M2209" i="7"/>
  <c r="K2209" i="7"/>
  <c r="H2209" i="7"/>
  <c r="G2209" i="7"/>
  <c r="C2209" i="7"/>
  <c r="AN2208" i="7"/>
  <c r="AM2208" i="7"/>
  <c r="AO2208" i="7" s="1"/>
  <c r="AL2208" i="7"/>
  <c r="R2208" i="7"/>
  <c r="Q2208" i="7"/>
  <c r="O2208" i="7"/>
  <c r="M2208" i="7"/>
  <c r="AK2208" i="7" s="1"/>
  <c r="K2208" i="7"/>
  <c r="J2208" i="7"/>
  <c r="I2208" i="7"/>
  <c r="H2208" i="7"/>
  <c r="G2208" i="7"/>
  <c r="C2208" i="7"/>
  <c r="AL2207" i="7"/>
  <c r="AM2207" i="7" s="1"/>
  <c r="AO2207" i="7" s="1"/>
  <c r="AK2207" i="7"/>
  <c r="R2207" i="7"/>
  <c r="O2207" i="7"/>
  <c r="M2207" i="7"/>
  <c r="K2207" i="7"/>
  <c r="I2207" i="7"/>
  <c r="H2207" i="7"/>
  <c r="G2207" i="7"/>
  <c r="C2207" i="7"/>
  <c r="AO2206" i="7"/>
  <c r="AN2206" i="7"/>
  <c r="AM2206" i="7"/>
  <c r="AL2206" i="7"/>
  <c r="R2206" i="7"/>
  <c r="Q2206" i="7"/>
  <c r="O2206" i="7"/>
  <c r="M2206" i="7"/>
  <c r="AK2206" i="7" s="1"/>
  <c r="K2206" i="7"/>
  <c r="J2206" i="7"/>
  <c r="I2206" i="7"/>
  <c r="H2206" i="7"/>
  <c r="G2206" i="7"/>
  <c r="C2206" i="7"/>
  <c r="AN2205" i="7"/>
  <c r="AM2205" i="7"/>
  <c r="AO2205" i="7" s="1"/>
  <c r="AL2205" i="7"/>
  <c r="Q2205" i="7"/>
  <c r="O2205" i="7"/>
  <c r="H2205" i="7" s="1"/>
  <c r="M2205" i="7"/>
  <c r="K2205" i="7"/>
  <c r="J2205" i="7"/>
  <c r="I2205" i="7"/>
  <c r="C2205" i="7"/>
  <c r="AO2204" i="7"/>
  <c r="AM2204" i="7"/>
  <c r="AL2204" i="7"/>
  <c r="Q2204" i="7"/>
  <c r="O2204" i="7"/>
  <c r="H2204" i="7" s="1"/>
  <c r="M2204" i="7"/>
  <c r="AK2204" i="7" s="1"/>
  <c r="K2204" i="7"/>
  <c r="J2204" i="7"/>
  <c r="I2204" i="7"/>
  <c r="C2204" i="7"/>
  <c r="AO2203" i="7"/>
  <c r="AL2203" i="7"/>
  <c r="AM2203" i="7" s="1"/>
  <c r="R2203" i="7"/>
  <c r="O2203" i="7"/>
  <c r="G2203" i="7" s="1"/>
  <c r="M2203" i="7"/>
  <c r="AK2203" i="7" s="1"/>
  <c r="K2203" i="7"/>
  <c r="I2203" i="7"/>
  <c r="H2203" i="7"/>
  <c r="C2203" i="7"/>
  <c r="AO2202" i="7"/>
  <c r="AN2202" i="7"/>
  <c r="AM2202" i="7"/>
  <c r="AL2202" i="7"/>
  <c r="R2202" i="7"/>
  <c r="Q2202" i="7"/>
  <c r="O2202" i="7"/>
  <c r="M2202" i="7"/>
  <c r="AK2202" i="7" s="1"/>
  <c r="K2202" i="7"/>
  <c r="J2202" i="7"/>
  <c r="I2202" i="7"/>
  <c r="H2202" i="7"/>
  <c r="G2202" i="7"/>
  <c r="C2202" i="7"/>
  <c r="AM2201" i="7"/>
  <c r="AO2201" i="7" s="1"/>
  <c r="AL2201" i="7"/>
  <c r="O2201" i="7"/>
  <c r="H2201" i="7" s="1"/>
  <c r="M2201" i="7"/>
  <c r="K2201" i="7"/>
  <c r="I2201" i="7"/>
  <c r="C2201" i="7"/>
  <c r="AM2200" i="7"/>
  <c r="AO2200" i="7" s="1"/>
  <c r="AL2200" i="7"/>
  <c r="O2200" i="7"/>
  <c r="H2200" i="7" s="1"/>
  <c r="M2200" i="7"/>
  <c r="AK2200" i="7" s="1"/>
  <c r="K2200" i="7"/>
  <c r="I2200" i="7"/>
  <c r="C2200" i="7"/>
  <c r="AL2199" i="7"/>
  <c r="AM2199" i="7" s="1"/>
  <c r="AO2199" i="7" s="1"/>
  <c r="O2199" i="7"/>
  <c r="G2199" i="7" s="1"/>
  <c r="M2199" i="7"/>
  <c r="K2199" i="7"/>
  <c r="H2199" i="7"/>
  <c r="C2199" i="7"/>
  <c r="AN2198" i="7"/>
  <c r="AM2198" i="7"/>
  <c r="AO2198" i="7" s="1"/>
  <c r="AL2198" i="7"/>
  <c r="R2198" i="7"/>
  <c r="Q2198" i="7"/>
  <c r="O2198" i="7"/>
  <c r="M2198" i="7"/>
  <c r="AK2198" i="7" s="1"/>
  <c r="K2198" i="7"/>
  <c r="J2198" i="7"/>
  <c r="I2198" i="7"/>
  <c r="H2198" i="7"/>
  <c r="G2198" i="7"/>
  <c r="C2198" i="7"/>
  <c r="AN2197" i="7"/>
  <c r="AL2197" i="7"/>
  <c r="AM2197" i="7" s="1"/>
  <c r="AO2197" i="7" s="1"/>
  <c r="R2197" i="7"/>
  <c r="Q2197" i="7"/>
  <c r="O2197" i="7"/>
  <c r="H2197" i="7" s="1"/>
  <c r="M2197" i="7"/>
  <c r="AK2197" i="7" s="1"/>
  <c r="K2197" i="7"/>
  <c r="J2197" i="7"/>
  <c r="I2197" i="7"/>
  <c r="G2197" i="7"/>
  <c r="C2197" i="7"/>
  <c r="AL2196" i="7"/>
  <c r="AM2196" i="7" s="1"/>
  <c r="AO2196" i="7" s="1"/>
  <c r="Q2196" i="7"/>
  <c r="O2196" i="7"/>
  <c r="M2196" i="7"/>
  <c r="AK2196" i="7" s="1"/>
  <c r="K2196" i="7"/>
  <c r="J2196" i="7"/>
  <c r="I2196" i="7"/>
  <c r="H2196" i="7"/>
  <c r="C2196" i="7"/>
  <c r="AL2195" i="7"/>
  <c r="AM2195" i="7" s="1"/>
  <c r="AO2195" i="7" s="1"/>
  <c r="R2195" i="7"/>
  <c r="O2195" i="7"/>
  <c r="M2195" i="7"/>
  <c r="AK2195" i="7" s="1"/>
  <c r="K2195" i="7"/>
  <c r="I2195" i="7"/>
  <c r="H2195" i="7"/>
  <c r="G2195" i="7"/>
  <c r="C2195" i="7"/>
  <c r="AN2194" i="7"/>
  <c r="AM2194" i="7"/>
  <c r="AO2194" i="7" s="1"/>
  <c r="AL2194" i="7"/>
  <c r="R2194" i="7"/>
  <c r="Q2194" i="7"/>
  <c r="O2194" i="7"/>
  <c r="M2194" i="7"/>
  <c r="AK2194" i="7" s="1"/>
  <c r="K2194" i="7"/>
  <c r="J2194" i="7"/>
  <c r="I2194" i="7"/>
  <c r="H2194" i="7"/>
  <c r="G2194" i="7"/>
  <c r="C2194" i="7"/>
  <c r="AN2193" i="7"/>
  <c r="AM2193" i="7"/>
  <c r="AO2193" i="7" s="1"/>
  <c r="AL2193" i="7"/>
  <c r="R2193" i="7"/>
  <c r="Q2193" i="7"/>
  <c r="O2193" i="7"/>
  <c r="H2193" i="7" s="1"/>
  <c r="M2193" i="7"/>
  <c r="K2193" i="7"/>
  <c r="J2193" i="7"/>
  <c r="I2193" i="7"/>
  <c r="C2193" i="7"/>
  <c r="AO2192" i="7"/>
  <c r="AM2192" i="7"/>
  <c r="AL2192" i="7"/>
  <c r="AK2192" i="7"/>
  <c r="Q2192" i="7"/>
  <c r="O2192" i="7"/>
  <c r="H2192" i="7" s="1"/>
  <c r="M2192" i="7"/>
  <c r="K2192" i="7"/>
  <c r="J2192" i="7"/>
  <c r="I2192" i="7"/>
  <c r="C2192" i="7"/>
  <c r="AO2191" i="7"/>
  <c r="AL2191" i="7"/>
  <c r="AM2191" i="7" s="1"/>
  <c r="AK2191" i="7"/>
  <c r="R2191" i="7"/>
  <c r="O2191" i="7"/>
  <c r="G2191" i="7" s="1"/>
  <c r="M2191" i="7"/>
  <c r="K2191" i="7"/>
  <c r="I2191" i="7"/>
  <c r="H2191" i="7"/>
  <c r="C2191" i="7"/>
  <c r="AO2190" i="7"/>
  <c r="AN2190" i="7"/>
  <c r="AM2190" i="7"/>
  <c r="AL2190" i="7"/>
  <c r="R2190" i="7"/>
  <c r="Q2190" i="7"/>
  <c r="O2190" i="7"/>
  <c r="M2190" i="7"/>
  <c r="AK2190" i="7" s="1"/>
  <c r="K2190" i="7"/>
  <c r="J2190" i="7"/>
  <c r="I2190" i="7"/>
  <c r="H2190" i="7"/>
  <c r="G2190" i="7"/>
  <c r="C2190" i="7"/>
  <c r="AN2189" i="7"/>
  <c r="AM2189" i="7"/>
  <c r="AO2189" i="7" s="1"/>
  <c r="AL2189" i="7"/>
  <c r="Q2189" i="7"/>
  <c r="O2189" i="7"/>
  <c r="H2189" i="7" s="1"/>
  <c r="M2189" i="7"/>
  <c r="AK2189" i="7" s="1"/>
  <c r="K2189" i="7"/>
  <c r="J2189" i="7"/>
  <c r="I2189" i="7"/>
  <c r="C2189" i="7"/>
  <c r="AO2188" i="7"/>
  <c r="AM2188" i="7"/>
  <c r="AL2188" i="7"/>
  <c r="Q2188" i="7"/>
  <c r="O2188" i="7"/>
  <c r="H2188" i="7" s="1"/>
  <c r="M2188" i="7"/>
  <c r="AK2188" i="7" s="1"/>
  <c r="K2188" i="7"/>
  <c r="J2188" i="7"/>
  <c r="I2188" i="7"/>
  <c r="C2188" i="7"/>
  <c r="AO2187" i="7"/>
  <c r="AL2187" i="7"/>
  <c r="AM2187" i="7" s="1"/>
  <c r="R2187" i="7"/>
  <c r="O2187" i="7"/>
  <c r="G2187" i="7" s="1"/>
  <c r="M2187" i="7"/>
  <c r="AK2187" i="7" s="1"/>
  <c r="K2187" i="7"/>
  <c r="I2187" i="7"/>
  <c r="H2187" i="7"/>
  <c r="C2187" i="7"/>
  <c r="AO2186" i="7"/>
  <c r="AN2186" i="7"/>
  <c r="AM2186" i="7"/>
  <c r="AL2186" i="7"/>
  <c r="R2186" i="7"/>
  <c r="Q2186" i="7"/>
  <c r="O2186" i="7"/>
  <c r="M2186" i="7"/>
  <c r="AK2186" i="7" s="1"/>
  <c r="K2186" i="7"/>
  <c r="J2186" i="7"/>
  <c r="I2186" i="7"/>
  <c r="H2186" i="7"/>
  <c r="G2186" i="7"/>
  <c r="C2186" i="7"/>
  <c r="AM2185" i="7"/>
  <c r="AO2185" i="7" s="1"/>
  <c r="AL2185" i="7"/>
  <c r="O2185" i="7"/>
  <c r="M2185" i="7"/>
  <c r="AK2185" i="7" s="1"/>
  <c r="K2185" i="7"/>
  <c r="C2185" i="7"/>
  <c r="AM2184" i="7"/>
  <c r="AO2184" i="7" s="1"/>
  <c r="AL2184" i="7"/>
  <c r="O2184" i="7"/>
  <c r="M2184" i="7"/>
  <c r="AK2184" i="7" s="1"/>
  <c r="K2184" i="7"/>
  <c r="C2184" i="7"/>
  <c r="AN2183" i="7"/>
  <c r="AL2183" i="7"/>
  <c r="AM2183" i="7" s="1"/>
  <c r="AO2183" i="7" s="1"/>
  <c r="O2183" i="7"/>
  <c r="H2183" i="7" s="1"/>
  <c r="M2183" i="7"/>
  <c r="AK2183" i="7" s="1"/>
  <c r="K2183" i="7"/>
  <c r="C2183" i="7"/>
  <c r="AN2182" i="7"/>
  <c r="AM2182" i="7"/>
  <c r="AO2182" i="7" s="1"/>
  <c r="AL2182" i="7"/>
  <c r="R2182" i="7"/>
  <c r="Q2182" i="7"/>
  <c r="O2182" i="7"/>
  <c r="M2182" i="7"/>
  <c r="AK2182" i="7" s="1"/>
  <c r="K2182" i="7"/>
  <c r="J2182" i="7"/>
  <c r="I2182" i="7"/>
  <c r="H2182" i="7"/>
  <c r="G2182" i="7"/>
  <c r="C2182" i="7"/>
  <c r="AN2181" i="7"/>
  <c r="AL2181" i="7"/>
  <c r="AM2181" i="7" s="1"/>
  <c r="AO2181" i="7" s="1"/>
  <c r="R2181" i="7"/>
  <c r="Q2181" i="7"/>
  <c r="O2181" i="7"/>
  <c r="H2181" i="7" s="1"/>
  <c r="M2181" i="7"/>
  <c r="AK2181" i="7" s="1"/>
  <c r="K2181" i="7"/>
  <c r="J2181" i="7"/>
  <c r="I2181" i="7"/>
  <c r="G2181" i="7"/>
  <c r="C2181" i="7"/>
  <c r="AL2180" i="7"/>
  <c r="AM2180" i="7" s="1"/>
  <c r="AO2180" i="7" s="1"/>
  <c r="Q2180" i="7"/>
  <c r="O2180" i="7"/>
  <c r="M2180" i="7"/>
  <c r="AK2180" i="7" s="1"/>
  <c r="K2180" i="7"/>
  <c r="J2180" i="7"/>
  <c r="I2180" i="7"/>
  <c r="H2180" i="7"/>
  <c r="C2180" i="7"/>
  <c r="AL2179" i="7"/>
  <c r="AM2179" i="7" s="1"/>
  <c r="AO2179" i="7" s="1"/>
  <c r="R2179" i="7"/>
  <c r="O2179" i="7"/>
  <c r="M2179" i="7"/>
  <c r="AK2179" i="7" s="1"/>
  <c r="K2179" i="7"/>
  <c r="I2179" i="7"/>
  <c r="H2179" i="7"/>
  <c r="G2179" i="7"/>
  <c r="C2179" i="7"/>
  <c r="AN2178" i="7"/>
  <c r="AM2178" i="7"/>
  <c r="AO2178" i="7" s="1"/>
  <c r="AL2178" i="7"/>
  <c r="R2178" i="7"/>
  <c r="Q2178" i="7"/>
  <c r="O2178" i="7"/>
  <c r="M2178" i="7"/>
  <c r="AK2178" i="7" s="1"/>
  <c r="K2178" i="7"/>
  <c r="J2178" i="7"/>
  <c r="I2178" i="7"/>
  <c r="H2178" i="7"/>
  <c r="G2178" i="7"/>
  <c r="C2178" i="7"/>
  <c r="AN2177" i="7"/>
  <c r="AM2177" i="7"/>
  <c r="AO2177" i="7" s="1"/>
  <c r="AL2177" i="7"/>
  <c r="R2177" i="7"/>
  <c r="Q2177" i="7"/>
  <c r="O2177" i="7"/>
  <c r="M2177" i="7"/>
  <c r="AK2177" i="7" s="1"/>
  <c r="K2177" i="7"/>
  <c r="J2177" i="7"/>
  <c r="I2177" i="7"/>
  <c r="H2177" i="7"/>
  <c r="G2177" i="7"/>
  <c r="C2177" i="7"/>
  <c r="AN2176" i="7"/>
  <c r="AM2176" i="7"/>
  <c r="AO2176" i="7" s="1"/>
  <c r="AL2176" i="7"/>
  <c r="R2176" i="7"/>
  <c r="Q2176" i="7"/>
  <c r="O2176" i="7"/>
  <c r="H2176" i="7" s="1"/>
  <c r="M2176" i="7"/>
  <c r="AK2176" i="7" s="1"/>
  <c r="K2176" i="7"/>
  <c r="J2176" i="7"/>
  <c r="I2176" i="7"/>
  <c r="G2176" i="7"/>
  <c r="C2176" i="7"/>
  <c r="AM2175" i="7"/>
  <c r="AO2175" i="7" s="1"/>
  <c r="AL2175" i="7"/>
  <c r="Q2175" i="7"/>
  <c r="O2175" i="7"/>
  <c r="H2175" i="7" s="1"/>
  <c r="M2175" i="7"/>
  <c r="AK2175" i="7" s="1"/>
  <c r="K2175" i="7"/>
  <c r="J2175" i="7"/>
  <c r="I2175" i="7"/>
  <c r="C2175" i="7"/>
  <c r="AL2174" i="7"/>
  <c r="AM2174" i="7" s="1"/>
  <c r="AO2174" i="7" s="1"/>
  <c r="O2174" i="7"/>
  <c r="M2174" i="7"/>
  <c r="K2174" i="7"/>
  <c r="I2174" i="7"/>
  <c r="C2174" i="7"/>
  <c r="AO2173" i="7"/>
  <c r="AN2173" i="7"/>
  <c r="AM2173" i="7"/>
  <c r="AL2173" i="7"/>
  <c r="R2173" i="7"/>
  <c r="Q2173" i="7"/>
  <c r="O2173" i="7"/>
  <c r="M2173" i="7"/>
  <c r="AK2173" i="7" s="1"/>
  <c r="K2173" i="7"/>
  <c r="J2173" i="7"/>
  <c r="I2173" i="7"/>
  <c r="H2173" i="7"/>
  <c r="G2173" i="7"/>
  <c r="C2173" i="7"/>
  <c r="AN2172" i="7"/>
  <c r="AM2172" i="7"/>
  <c r="AO2172" i="7" s="1"/>
  <c r="AL2172" i="7"/>
  <c r="R2172" i="7"/>
  <c r="Q2172" i="7"/>
  <c r="O2172" i="7"/>
  <c r="H2172" i="7" s="1"/>
  <c r="M2172" i="7"/>
  <c r="AK2172" i="7" s="1"/>
  <c r="K2172" i="7"/>
  <c r="J2172" i="7"/>
  <c r="I2172" i="7"/>
  <c r="G2172" i="7"/>
  <c r="C2172" i="7"/>
  <c r="AM2171" i="7"/>
  <c r="AO2171" i="7" s="1"/>
  <c r="AL2171" i="7"/>
  <c r="Q2171" i="7"/>
  <c r="O2171" i="7"/>
  <c r="H2171" i="7" s="1"/>
  <c r="M2171" i="7"/>
  <c r="AK2171" i="7" s="1"/>
  <c r="K2171" i="7"/>
  <c r="J2171" i="7"/>
  <c r="I2171" i="7"/>
  <c r="C2171" i="7"/>
  <c r="AL2170" i="7"/>
  <c r="AM2170" i="7" s="1"/>
  <c r="AO2170" i="7" s="1"/>
  <c r="O2170" i="7"/>
  <c r="M2170" i="7"/>
  <c r="AK2170" i="7" s="1"/>
  <c r="K2170" i="7"/>
  <c r="I2170" i="7"/>
  <c r="C2170" i="7"/>
  <c r="AO2169" i="7"/>
  <c r="AN2169" i="7"/>
  <c r="AM2169" i="7"/>
  <c r="AL2169" i="7"/>
  <c r="R2169" i="7"/>
  <c r="Q2169" i="7"/>
  <c r="O2169" i="7"/>
  <c r="M2169" i="7"/>
  <c r="AK2169" i="7" s="1"/>
  <c r="K2169" i="7"/>
  <c r="J2169" i="7"/>
  <c r="I2169" i="7"/>
  <c r="H2169" i="7"/>
  <c r="G2169" i="7"/>
  <c r="C2169" i="7"/>
  <c r="AN2168" i="7"/>
  <c r="AM2168" i="7"/>
  <c r="AO2168" i="7" s="1"/>
  <c r="AL2168" i="7"/>
  <c r="R2168" i="7"/>
  <c r="Q2168" i="7"/>
  <c r="O2168" i="7"/>
  <c r="H2168" i="7" s="1"/>
  <c r="M2168" i="7"/>
  <c r="AK2168" i="7" s="1"/>
  <c r="K2168" i="7"/>
  <c r="J2168" i="7"/>
  <c r="I2168" i="7"/>
  <c r="G2168" i="7"/>
  <c r="C2168" i="7"/>
  <c r="AM2167" i="7"/>
  <c r="AO2167" i="7" s="1"/>
  <c r="AL2167" i="7"/>
  <c r="Q2167" i="7"/>
  <c r="O2167" i="7"/>
  <c r="H2167" i="7" s="1"/>
  <c r="M2167" i="7"/>
  <c r="AK2167" i="7" s="1"/>
  <c r="K2167" i="7"/>
  <c r="J2167" i="7"/>
  <c r="I2167" i="7"/>
  <c r="C2167" i="7"/>
  <c r="AL2166" i="7"/>
  <c r="AM2166" i="7" s="1"/>
  <c r="AO2166" i="7" s="1"/>
  <c r="O2166" i="7"/>
  <c r="M2166" i="7"/>
  <c r="K2166" i="7"/>
  <c r="I2166" i="7"/>
  <c r="C2166" i="7"/>
  <c r="AO2165" i="7"/>
  <c r="AN2165" i="7"/>
  <c r="AM2165" i="7"/>
  <c r="AL2165" i="7"/>
  <c r="R2165" i="7"/>
  <c r="Q2165" i="7"/>
  <c r="O2165" i="7"/>
  <c r="M2165" i="7"/>
  <c r="AK2165" i="7" s="1"/>
  <c r="K2165" i="7"/>
  <c r="J2165" i="7"/>
  <c r="I2165" i="7"/>
  <c r="H2165" i="7"/>
  <c r="G2165" i="7"/>
  <c r="C2165" i="7"/>
  <c r="AN2164" i="7"/>
  <c r="AM2164" i="7"/>
  <c r="AO2164" i="7" s="1"/>
  <c r="AL2164" i="7"/>
  <c r="R2164" i="7"/>
  <c r="Q2164" i="7"/>
  <c r="O2164" i="7"/>
  <c r="H2164" i="7" s="1"/>
  <c r="M2164" i="7"/>
  <c r="AK2164" i="7" s="1"/>
  <c r="K2164" i="7"/>
  <c r="J2164" i="7"/>
  <c r="I2164" i="7"/>
  <c r="G2164" i="7"/>
  <c r="C2164" i="7"/>
  <c r="AM2163" i="7"/>
  <c r="AO2163" i="7" s="1"/>
  <c r="AL2163" i="7"/>
  <c r="Q2163" i="7"/>
  <c r="O2163" i="7"/>
  <c r="H2163" i="7" s="1"/>
  <c r="M2163" i="7"/>
  <c r="AK2163" i="7" s="1"/>
  <c r="K2163" i="7"/>
  <c r="J2163" i="7"/>
  <c r="I2163" i="7"/>
  <c r="C2163" i="7"/>
  <c r="AL2162" i="7"/>
  <c r="AM2162" i="7" s="1"/>
  <c r="AO2162" i="7" s="1"/>
  <c r="O2162" i="7"/>
  <c r="M2162" i="7"/>
  <c r="AK2162" i="7" s="1"/>
  <c r="K2162" i="7"/>
  <c r="I2162" i="7"/>
  <c r="C2162" i="7"/>
  <c r="AO2161" i="7"/>
  <c r="AN2161" i="7"/>
  <c r="AM2161" i="7"/>
  <c r="AL2161" i="7"/>
  <c r="R2161" i="7"/>
  <c r="Q2161" i="7"/>
  <c r="O2161" i="7"/>
  <c r="M2161" i="7"/>
  <c r="AK2161" i="7" s="1"/>
  <c r="K2161" i="7"/>
  <c r="J2161" i="7"/>
  <c r="I2161" i="7"/>
  <c r="H2161" i="7"/>
  <c r="G2161" i="7"/>
  <c r="C2161" i="7"/>
  <c r="AN2160" i="7"/>
  <c r="AM2160" i="7"/>
  <c r="AO2160" i="7" s="1"/>
  <c r="AL2160" i="7"/>
  <c r="R2160" i="7"/>
  <c r="Q2160" i="7"/>
  <c r="O2160" i="7"/>
  <c r="H2160" i="7" s="1"/>
  <c r="M2160" i="7"/>
  <c r="AK2160" i="7" s="1"/>
  <c r="K2160" i="7"/>
  <c r="J2160" i="7"/>
  <c r="I2160" i="7"/>
  <c r="G2160" i="7"/>
  <c r="C2160" i="7"/>
  <c r="AL2159" i="7"/>
  <c r="AM2159" i="7" s="1"/>
  <c r="AO2159" i="7" s="1"/>
  <c r="O2159" i="7"/>
  <c r="M2159" i="7"/>
  <c r="K2159" i="7"/>
  <c r="I2159" i="7"/>
  <c r="C2159" i="7"/>
  <c r="AO2158" i="7"/>
  <c r="AL2158" i="7"/>
  <c r="AM2158" i="7" s="1"/>
  <c r="O2158" i="7"/>
  <c r="M2158" i="7"/>
  <c r="AK2158" i="7" s="1"/>
  <c r="K2158" i="7"/>
  <c r="I2158" i="7"/>
  <c r="H2158" i="7"/>
  <c r="C2158" i="7"/>
  <c r="AO2157" i="7"/>
  <c r="AN2157" i="7"/>
  <c r="AM2157" i="7"/>
  <c r="AL2157" i="7"/>
  <c r="R2157" i="7"/>
  <c r="Q2157" i="7"/>
  <c r="O2157" i="7"/>
  <c r="M2157" i="7"/>
  <c r="AK2157" i="7" s="1"/>
  <c r="K2157" i="7"/>
  <c r="J2157" i="7"/>
  <c r="I2157" i="7"/>
  <c r="H2157" i="7"/>
  <c r="G2157" i="7"/>
  <c r="C2157" i="7"/>
  <c r="AN2156" i="7"/>
  <c r="AM2156" i="7"/>
  <c r="AO2156" i="7" s="1"/>
  <c r="AL2156" i="7"/>
  <c r="R2156" i="7"/>
  <c r="Q2156" i="7"/>
  <c r="O2156" i="7"/>
  <c r="H2156" i="7" s="1"/>
  <c r="M2156" i="7"/>
  <c r="AK2156" i="7" s="1"/>
  <c r="K2156" i="7"/>
  <c r="J2156" i="7"/>
  <c r="I2156" i="7"/>
  <c r="G2156" i="7"/>
  <c r="C2156" i="7"/>
  <c r="AM2155" i="7"/>
  <c r="AO2155" i="7" s="1"/>
  <c r="AL2155" i="7"/>
  <c r="Q2155" i="7"/>
  <c r="O2155" i="7"/>
  <c r="M2155" i="7"/>
  <c r="AK2155" i="7" s="1"/>
  <c r="K2155" i="7"/>
  <c r="J2155" i="7"/>
  <c r="I2155" i="7"/>
  <c r="C2155" i="7"/>
  <c r="AL2154" i="7"/>
  <c r="AM2154" i="7" s="1"/>
  <c r="AO2154" i="7" s="1"/>
  <c r="O2154" i="7"/>
  <c r="M2154" i="7"/>
  <c r="K2154" i="7"/>
  <c r="H2154" i="7"/>
  <c r="C2154" i="7"/>
  <c r="AO2153" i="7"/>
  <c r="AN2153" i="7"/>
  <c r="AM2153" i="7"/>
  <c r="AL2153" i="7"/>
  <c r="R2153" i="7"/>
  <c r="Q2153" i="7"/>
  <c r="O2153" i="7"/>
  <c r="M2153" i="7"/>
  <c r="AK2153" i="7" s="1"/>
  <c r="K2153" i="7"/>
  <c r="J2153" i="7"/>
  <c r="I2153" i="7"/>
  <c r="H2153" i="7"/>
  <c r="G2153" i="7"/>
  <c r="C2153" i="7"/>
  <c r="AN2152" i="7"/>
  <c r="AM2152" i="7"/>
  <c r="AO2152" i="7" s="1"/>
  <c r="AL2152" i="7"/>
  <c r="R2152" i="7"/>
  <c r="Q2152" i="7"/>
  <c r="O2152" i="7"/>
  <c r="H2152" i="7" s="1"/>
  <c r="M2152" i="7"/>
  <c r="AK2152" i="7" s="1"/>
  <c r="K2152" i="7"/>
  <c r="J2152" i="7"/>
  <c r="I2152" i="7"/>
  <c r="G2152" i="7"/>
  <c r="C2152" i="7"/>
  <c r="AL2151" i="7"/>
  <c r="AM2151" i="7" s="1"/>
  <c r="AO2151" i="7" s="1"/>
  <c r="O2151" i="7"/>
  <c r="M2151" i="7"/>
  <c r="K2151" i="7"/>
  <c r="I2151" i="7"/>
  <c r="C2151" i="7"/>
  <c r="AO2150" i="7"/>
  <c r="AL2150" i="7"/>
  <c r="AM2150" i="7" s="1"/>
  <c r="O2150" i="7"/>
  <c r="M2150" i="7"/>
  <c r="K2150" i="7"/>
  <c r="I2150" i="7"/>
  <c r="AK2150" i="7" s="1"/>
  <c r="H2150" i="7"/>
  <c r="C2150" i="7"/>
  <c r="AO2149" i="7"/>
  <c r="AN2149" i="7"/>
  <c r="AM2149" i="7"/>
  <c r="AL2149" i="7"/>
  <c r="R2149" i="7"/>
  <c r="Q2149" i="7"/>
  <c r="O2149" i="7"/>
  <c r="M2149" i="7"/>
  <c r="AK2149" i="7" s="1"/>
  <c r="K2149" i="7"/>
  <c r="J2149" i="7"/>
  <c r="I2149" i="7"/>
  <c r="H2149" i="7"/>
  <c r="G2149" i="7"/>
  <c r="C2149" i="7"/>
  <c r="AN2148" i="7"/>
  <c r="AM2148" i="7"/>
  <c r="AO2148" i="7" s="1"/>
  <c r="AL2148" i="7"/>
  <c r="R2148" i="7"/>
  <c r="Q2148" i="7"/>
  <c r="O2148" i="7"/>
  <c r="H2148" i="7" s="1"/>
  <c r="M2148" i="7"/>
  <c r="AK2148" i="7" s="1"/>
  <c r="K2148" i="7"/>
  <c r="J2148" i="7"/>
  <c r="I2148" i="7"/>
  <c r="G2148" i="7"/>
  <c r="C2148" i="7"/>
  <c r="AM2147" i="7"/>
  <c r="AO2147" i="7" s="1"/>
  <c r="AL2147" i="7"/>
  <c r="Q2147" i="7"/>
  <c r="O2147" i="7"/>
  <c r="M2147" i="7"/>
  <c r="AK2147" i="7" s="1"/>
  <c r="K2147" i="7"/>
  <c r="J2147" i="7"/>
  <c r="I2147" i="7"/>
  <c r="C2147" i="7"/>
  <c r="AL2146" i="7"/>
  <c r="AM2146" i="7" s="1"/>
  <c r="AO2146" i="7" s="1"/>
  <c r="O2146" i="7"/>
  <c r="M2146" i="7"/>
  <c r="K2146" i="7"/>
  <c r="H2146" i="7"/>
  <c r="C2146" i="7"/>
  <c r="AO2145" i="7"/>
  <c r="AN2145" i="7"/>
  <c r="AM2145" i="7"/>
  <c r="AL2145" i="7"/>
  <c r="R2145" i="7"/>
  <c r="Q2145" i="7"/>
  <c r="O2145" i="7"/>
  <c r="M2145" i="7"/>
  <c r="AK2145" i="7" s="1"/>
  <c r="K2145" i="7"/>
  <c r="J2145" i="7"/>
  <c r="I2145" i="7"/>
  <c r="H2145" i="7"/>
  <c r="G2145" i="7"/>
  <c r="C2145" i="7"/>
  <c r="AN2144" i="7"/>
  <c r="AM2144" i="7"/>
  <c r="AO2144" i="7" s="1"/>
  <c r="AL2144" i="7"/>
  <c r="R2144" i="7"/>
  <c r="Q2144" i="7"/>
  <c r="O2144" i="7"/>
  <c r="H2144" i="7" s="1"/>
  <c r="M2144" i="7"/>
  <c r="AK2144" i="7" s="1"/>
  <c r="K2144" i="7"/>
  <c r="J2144" i="7"/>
  <c r="I2144" i="7"/>
  <c r="G2144" i="7"/>
  <c r="C2144" i="7"/>
  <c r="AL2143" i="7"/>
  <c r="AM2143" i="7" s="1"/>
  <c r="AO2143" i="7" s="1"/>
  <c r="O2143" i="7"/>
  <c r="M2143" i="7"/>
  <c r="K2143" i="7"/>
  <c r="I2143" i="7"/>
  <c r="C2143" i="7"/>
  <c r="AO2142" i="7"/>
  <c r="AL2142" i="7"/>
  <c r="AM2142" i="7" s="1"/>
  <c r="O2142" i="7"/>
  <c r="M2142" i="7"/>
  <c r="AK2142" i="7" s="1"/>
  <c r="K2142" i="7"/>
  <c r="I2142" i="7"/>
  <c r="H2142" i="7"/>
  <c r="C2142" i="7"/>
  <c r="AO2141" i="7"/>
  <c r="AN2141" i="7"/>
  <c r="AM2141" i="7"/>
  <c r="AL2141" i="7"/>
  <c r="R2141" i="7"/>
  <c r="Q2141" i="7"/>
  <c r="O2141" i="7"/>
  <c r="M2141" i="7"/>
  <c r="AK2141" i="7" s="1"/>
  <c r="K2141" i="7"/>
  <c r="J2141" i="7"/>
  <c r="I2141" i="7"/>
  <c r="H2141" i="7"/>
  <c r="G2141" i="7"/>
  <c r="C2141" i="7"/>
  <c r="AN2140" i="7"/>
  <c r="AL2140" i="7"/>
  <c r="AM2140" i="7" s="1"/>
  <c r="AO2140" i="7" s="1"/>
  <c r="Q2140" i="7"/>
  <c r="O2140" i="7"/>
  <c r="H2140" i="7" s="1"/>
  <c r="M2140" i="7"/>
  <c r="AK2140" i="7" s="1"/>
  <c r="K2140" i="7"/>
  <c r="J2140" i="7"/>
  <c r="I2140" i="7"/>
  <c r="G2140" i="7"/>
  <c r="C2140" i="7"/>
  <c r="AL2139" i="7"/>
  <c r="AM2139" i="7" s="1"/>
  <c r="AO2139" i="7" s="1"/>
  <c r="Q2139" i="7"/>
  <c r="O2139" i="7"/>
  <c r="M2139" i="7"/>
  <c r="AK2139" i="7" s="1"/>
  <c r="K2139" i="7"/>
  <c r="J2139" i="7"/>
  <c r="I2139" i="7"/>
  <c r="H2139" i="7"/>
  <c r="C2139" i="7"/>
  <c r="AO2138" i="7"/>
  <c r="AL2138" i="7"/>
  <c r="AM2138" i="7" s="1"/>
  <c r="R2138" i="7"/>
  <c r="O2138" i="7"/>
  <c r="M2138" i="7"/>
  <c r="AK2138" i="7" s="1"/>
  <c r="K2138" i="7"/>
  <c r="I2138" i="7"/>
  <c r="H2138" i="7"/>
  <c r="G2138" i="7"/>
  <c r="C2138" i="7"/>
  <c r="AO2137" i="7"/>
  <c r="AN2137" i="7"/>
  <c r="AM2137" i="7"/>
  <c r="AL2137" i="7"/>
  <c r="R2137" i="7"/>
  <c r="Q2137" i="7"/>
  <c r="O2137" i="7"/>
  <c r="M2137" i="7"/>
  <c r="AK2137" i="7" s="1"/>
  <c r="K2137" i="7"/>
  <c r="J2137" i="7"/>
  <c r="I2137" i="7"/>
  <c r="H2137" i="7"/>
  <c r="G2137" i="7"/>
  <c r="C2137" i="7"/>
  <c r="AM2136" i="7"/>
  <c r="AO2136" i="7" s="1"/>
  <c r="AL2136" i="7"/>
  <c r="O2136" i="7"/>
  <c r="H2136" i="7" s="1"/>
  <c r="M2136" i="7"/>
  <c r="AK2136" i="7" s="1"/>
  <c r="K2136" i="7"/>
  <c r="I2136" i="7"/>
  <c r="C2136" i="7"/>
  <c r="AM2135" i="7"/>
  <c r="AO2135" i="7" s="1"/>
  <c r="AL2135" i="7"/>
  <c r="AK2135" i="7"/>
  <c r="O2135" i="7"/>
  <c r="M2135" i="7"/>
  <c r="K2135" i="7"/>
  <c r="I2135" i="7"/>
  <c r="C2135" i="7"/>
  <c r="AL2134" i="7"/>
  <c r="AM2134" i="7" s="1"/>
  <c r="AO2134" i="7" s="1"/>
  <c r="AK2134" i="7"/>
  <c r="O2134" i="7"/>
  <c r="M2134" i="7"/>
  <c r="K2134" i="7"/>
  <c r="H2134" i="7"/>
  <c r="C2134" i="7"/>
  <c r="AN2133" i="7"/>
  <c r="AM2133" i="7"/>
  <c r="AO2133" i="7" s="1"/>
  <c r="AL2133" i="7"/>
  <c r="R2133" i="7"/>
  <c r="Q2133" i="7"/>
  <c r="O2133" i="7"/>
  <c r="M2133" i="7"/>
  <c r="AK2133" i="7" s="1"/>
  <c r="K2133" i="7"/>
  <c r="J2133" i="7"/>
  <c r="I2133" i="7"/>
  <c r="H2133" i="7"/>
  <c r="G2133" i="7"/>
  <c r="C2133" i="7"/>
  <c r="AN2132" i="7"/>
  <c r="AL2132" i="7"/>
  <c r="AM2132" i="7" s="1"/>
  <c r="AO2132" i="7" s="1"/>
  <c r="R2132" i="7"/>
  <c r="Q2132" i="7"/>
  <c r="O2132" i="7"/>
  <c r="H2132" i="7" s="1"/>
  <c r="M2132" i="7"/>
  <c r="AK2132" i="7" s="1"/>
  <c r="K2132" i="7"/>
  <c r="J2132" i="7"/>
  <c r="I2132" i="7"/>
  <c r="G2132" i="7"/>
  <c r="C2132" i="7"/>
  <c r="AL2131" i="7"/>
  <c r="AM2131" i="7" s="1"/>
  <c r="AO2131" i="7" s="1"/>
  <c r="Q2131" i="7"/>
  <c r="O2131" i="7"/>
  <c r="M2131" i="7"/>
  <c r="AK2131" i="7" s="1"/>
  <c r="K2131" i="7"/>
  <c r="J2131" i="7"/>
  <c r="I2131" i="7"/>
  <c r="H2131" i="7"/>
  <c r="C2131" i="7"/>
  <c r="AL2130" i="7"/>
  <c r="AM2130" i="7" s="1"/>
  <c r="AO2130" i="7" s="1"/>
  <c r="R2130" i="7"/>
  <c r="O2130" i="7"/>
  <c r="M2130" i="7"/>
  <c r="AK2130" i="7" s="1"/>
  <c r="K2130" i="7"/>
  <c r="I2130" i="7"/>
  <c r="H2130" i="7"/>
  <c r="G2130" i="7"/>
  <c r="C2130" i="7"/>
  <c r="AN2129" i="7"/>
  <c r="AM2129" i="7"/>
  <c r="AO2129" i="7" s="1"/>
  <c r="AL2129" i="7"/>
  <c r="R2129" i="7"/>
  <c r="Q2129" i="7"/>
  <c r="O2129" i="7"/>
  <c r="M2129" i="7"/>
  <c r="AK2129" i="7" s="1"/>
  <c r="K2129" i="7"/>
  <c r="J2129" i="7"/>
  <c r="I2129" i="7"/>
  <c r="H2129" i="7"/>
  <c r="G2129" i="7"/>
  <c r="C2129" i="7"/>
  <c r="AM2128" i="7"/>
  <c r="AO2128" i="7" s="1"/>
  <c r="AL2128" i="7"/>
  <c r="R2128" i="7"/>
  <c r="O2128" i="7"/>
  <c r="H2128" i="7" s="1"/>
  <c r="M2128" i="7"/>
  <c r="K2128" i="7"/>
  <c r="I2128" i="7"/>
  <c r="C2128" i="7"/>
  <c r="AM2127" i="7"/>
  <c r="AO2127" i="7" s="1"/>
  <c r="AL2127" i="7"/>
  <c r="AK2127" i="7"/>
  <c r="O2127" i="7"/>
  <c r="H2127" i="7" s="1"/>
  <c r="M2127" i="7"/>
  <c r="K2127" i="7"/>
  <c r="I2127" i="7"/>
  <c r="C2127" i="7"/>
  <c r="AO2126" i="7"/>
  <c r="AL2126" i="7"/>
  <c r="AM2126" i="7" s="1"/>
  <c r="O2126" i="7"/>
  <c r="G2126" i="7" s="1"/>
  <c r="M2126" i="7"/>
  <c r="K2126" i="7"/>
  <c r="H2126" i="7"/>
  <c r="C2126" i="7"/>
  <c r="AO2125" i="7"/>
  <c r="AN2125" i="7"/>
  <c r="AM2125" i="7"/>
  <c r="AL2125" i="7"/>
  <c r="R2125" i="7"/>
  <c r="Q2125" i="7"/>
  <c r="O2125" i="7"/>
  <c r="M2125" i="7"/>
  <c r="AK2125" i="7" s="1"/>
  <c r="K2125" i="7"/>
  <c r="J2125" i="7"/>
  <c r="I2125" i="7"/>
  <c r="H2125" i="7"/>
  <c r="G2125" i="7"/>
  <c r="C2125" i="7"/>
  <c r="AN2124" i="7"/>
  <c r="AL2124" i="7"/>
  <c r="AM2124" i="7" s="1"/>
  <c r="AO2124" i="7" s="1"/>
  <c r="Q2124" i="7"/>
  <c r="O2124" i="7"/>
  <c r="H2124" i="7" s="1"/>
  <c r="M2124" i="7"/>
  <c r="AK2124" i="7" s="1"/>
  <c r="K2124" i="7"/>
  <c r="J2124" i="7"/>
  <c r="I2124" i="7"/>
  <c r="G2124" i="7"/>
  <c r="C2124" i="7"/>
  <c r="AL2123" i="7"/>
  <c r="AM2123" i="7" s="1"/>
  <c r="AO2123" i="7" s="1"/>
  <c r="Q2123" i="7"/>
  <c r="O2123" i="7"/>
  <c r="M2123" i="7"/>
  <c r="AK2123" i="7" s="1"/>
  <c r="K2123" i="7"/>
  <c r="J2123" i="7"/>
  <c r="I2123" i="7"/>
  <c r="H2123" i="7"/>
  <c r="C2123" i="7"/>
  <c r="AO2122" i="7"/>
  <c r="AL2122" i="7"/>
  <c r="AM2122" i="7" s="1"/>
  <c r="R2122" i="7"/>
  <c r="O2122" i="7"/>
  <c r="M2122" i="7"/>
  <c r="AK2122" i="7" s="1"/>
  <c r="K2122" i="7"/>
  <c r="I2122" i="7"/>
  <c r="H2122" i="7"/>
  <c r="G2122" i="7"/>
  <c r="C2122" i="7"/>
  <c r="AO2121" i="7"/>
  <c r="AM2121" i="7"/>
  <c r="AL2121" i="7"/>
  <c r="Q2121" i="7"/>
  <c r="O2121" i="7"/>
  <c r="AN2121" i="7" s="1"/>
  <c r="M2121" i="7"/>
  <c r="AK2121" i="7" s="1"/>
  <c r="K2121" i="7"/>
  <c r="J2121" i="7"/>
  <c r="I2121" i="7"/>
  <c r="H2121" i="7"/>
  <c r="C2121" i="7"/>
  <c r="AN2120" i="7"/>
  <c r="AL2120" i="7"/>
  <c r="AM2120" i="7" s="1"/>
  <c r="AO2120" i="7" s="1"/>
  <c r="R2120" i="7"/>
  <c r="O2120" i="7"/>
  <c r="Q2120" i="7" s="1"/>
  <c r="M2120" i="7"/>
  <c r="AK2120" i="7" s="1"/>
  <c r="K2120" i="7"/>
  <c r="I2120" i="7"/>
  <c r="G2120" i="7"/>
  <c r="C2120" i="7"/>
  <c r="AM2119" i="7"/>
  <c r="AO2119" i="7" s="1"/>
  <c r="AL2119" i="7"/>
  <c r="Q2119" i="7"/>
  <c r="O2119" i="7"/>
  <c r="AN2119" i="7" s="1"/>
  <c r="M2119" i="7"/>
  <c r="AK2119" i="7" s="1"/>
  <c r="K2119" i="7"/>
  <c r="J2119" i="7"/>
  <c r="I2119" i="7"/>
  <c r="H2119" i="7"/>
  <c r="C2119" i="7"/>
  <c r="AL2118" i="7"/>
  <c r="AM2118" i="7" s="1"/>
  <c r="AO2118" i="7" s="1"/>
  <c r="O2118" i="7"/>
  <c r="I2118" i="7" s="1"/>
  <c r="M2118" i="7"/>
  <c r="K2118" i="7"/>
  <c r="C2118" i="7"/>
  <c r="AO2117" i="7"/>
  <c r="AM2117" i="7"/>
  <c r="AL2117" i="7"/>
  <c r="AK2117" i="7"/>
  <c r="Q2117" i="7"/>
  <c r="O2117" i="7"/>
  <c r="AN2117" i="7" s="1"/>
  <c r="M2117" i="7"/>
  <c r="K2117" i="7"/>
  <c r="J2117" i="7"/>
  <c r="I2117" i="7"/>
  <c r="H2117" i="7"/>
  <c r="C2117" i="7"/>
  <c r="AN2116" i="7"/>
  <c r="AL2116" i="7"/>
  <c r="AM2116" i="7" s="1"/>
  <c r="AO2116" i="7" s="1"/>
  <c r="R2116" i="7"/>
  <c r="O2116" i="7"/>
  <c r="Q2116" i="7" s="1"/>
  <c r="M2116" i="7"/>
  <c r="AK2116" i="7" s="1"/>
  <c r="K2116" i="7"/>
  <c r="I2116" i="7"/>
  <c r="G2116" i="7"/>
  <c r="C2116" i="7"/>
  <c r="AM2115" i="7"/>
  <c r="AO2115" i="7" s="1"/>
  <c r="AL2115" i="7"/>
  <c r="Q2115" i="7"/>
  <c r="O2115" i="7"/>
  <c r="AN2115" i="7" s="1"/>
  <c r="M2115" i="7"/>
  <c r="AK2115" i="7" s="1"/>
  <c r="K2115" i="7"/>
  <c r="J2115" i="7"/>
  <c r="I2115" i="7"/>
  <c r="H2115" i="7"/>
  <c r="C2115" i="7"/>
  <c r="AN2114" i="7"/>
  <c r="AL2114" i="7"/>
  <c r="AM2114" i="7" s="1"/>
  <c r="AO2114" i="7" s="1"/>
  <c r="O2114" i="7"/>
  <c r="M2114" i="7"/>
  <c r="K2114" i="7"/>
  <c r="G2114" i="7"/>
  <c r="C2114" i="7"/>
  <c r="AO2113" i="7"/>
  <c r="AM2113" i="7"/>
  <c r="AL2113" i="7"/>
  <c r="AK2113" i="7"/>
  <c r="Q2113" i="7"/>
  <c r="O2113" i="7"/>
  <c r="AN2113" i="7" s="1"/>
  <c r="M2113" i="7"/>
  <c r="K2113" i="7"/>
  <c r="J2113" i="7"/>
  <c r="I2113" i="7"/>
  <c r="H2113" i="7"/>
  <c r="C2113" i="7"/>
  <c r="AN2112" i="7"/>
  <c r="AL2112" i="7"/>
  <c r="AM2112" i="7" s="1"/>
  <c r="AO2112" i="7" s="1"/>
  <c r="O2112" i="7"/>
  <c r="R2112" i="7" s="1"/>
  <c r="M2112" i="7"/>
  <c r="K2112" i="7"/>
  <c r="G2112" i="7"/>
  <c r="C2112" i="7"/>
  <c r="AM2111" i="7"/>
  <c r="AO2111" i="7" s="1"/>
  <c r="AL2111" i="7"/>
  <c r="Q2111" i="7"/>
  <c r="O2111" i="7"/>
  <c r="AN2111" i="7" s="1"/>
  <c r="M2111" i="7"/>
  <c r="AK2111" i="7" s="1"/>
  <c r="K2111" i="7"/>
  <c r="J2111" i="7"/>
  <c r="I2111" i="7"/>
  <c r="H2111" i="7"/>
  <c r="C2111" i="7"/>
  <c r="AL2110" i="7"/>
  <c r="AM2110" i="7" s="1"/>
  <c r="AO2110" i="7" s="1"/>
  <c r="O2110" i="7"/>
  <c r="AN2110" i="7" s="1"/>
  <c r="M2110" i="7"/>
  <c r="K2110" i="7"/>
  <c r="G2110" i="7"/>
  <c r="C2110" i="7"/>
  <c r="AM2109" i="7"/>
  <c r="AO2109" i="7" s="1"/>
  <c r="AL2109" i="7"/>
  <c r="Q2109" i="7"/>
  <c r="O2109" i="7"/>
  <c r="AN2109" i="7" s="1"/>
  <c r="M2109" i="7"/>
  <c r="AK2109" i="7" s="1"/>
  <c r="K2109" i="7"/>
  <c r="J2109" i="7"/>
  <c r="I2109" i="7"/>
  <c r="H2109" i="7"/>
  <c r="C2109" i="7"/>
  <c r="AN2108" i="7"/>
  <c r="AL2108" i="7"/>
  <c r="AM2108" i="7" s="1"/>
  <c r="AO2108" i="7" s="1"/>
  <c r="R2108" i="7"/>
  <c r="O2108" i="7"/>
  <c r="M2108" i="7"/>
  <c r="K2108" i="7"/>
  <c r="I2108" i="7"/>
  <c r="G2108" i="7"/>
  <c r="C2108" i="7"/>
  <c r="AO2107" i="7"/>
  <c r="AN2107" i="7"/>
  <c r="AM2107" i="7"/>
  <c r="AL2107" i="7"/>
  <c r="R2107" i="7"/>
  <c r="Q2107" i="7"/>
  <c r="O2107" i="7"/>
  <c r="M2107" i="7"/>
  <c r="AK2107" i="7" s="1"/>
  <c r="K2107" i="7"/>
  <c r="J2107" i="7"/>
  <c r="I2107" i="7"/>
  <c r="H2107" i="7"/>
  <c r="G2107" i="7"/>
  <c r="C2107" i="7"/>
  <c r="AN2106" i="7"/>
  <c r="AL2106" i="7"/>
  <c r="AM2106" i="7" s="1"/>
  <c r="AO2106" i="7" s="1"/>
  <c r="R2106" i="7"/>
  <c r="O2106" i="7"/>
  <c r="M2106" i="7"/>
  <c r="K2106" i="7"/>
  <c r="I2106" i="7"/>
  <c r="G2106" i="7"/>
  <c r="C2106" i="7"/>
  <c r="AO2105" i="7"/>
  <c r="AM2105" i="7"/>
  <c r="AL2105" i="7"/>
  <c r="AK2105" i="7"/>
  <c r="Q2105" i="7"/>
  <c r="O2105" i="7"/>
  <c r="AN2105" i="7" s="1"/>
  <c r="M2105" i="7"/>
  <c r="K2105" i="7"/>
  <c r="J2105" i="7"/>
  <c r="I2105" i="7"/>
  <c r="H2105" i="7"/>
  <c r="C2105" i="7"/>
  <c r="AL2104" i="7"/>
  <c r="AM2104" i="7" s="1"/>
  <c r="AO2104" i="7" s="1"/>
  <c r="O2104" i="7"/>
  <c r="R2104" i="7" s="1"/>
  <c r="M2104" i="7"/>
  <c r="K2104" i="7"/>
  <c r="H2104" i="7"/>
  <c r="G2104" i="7"/>
  <c r="C2104" i="7"/>
  <c r="AN2103" i="7"/>
  <c r="AM2103" i="7"/>
  <c r="AO2103" i="7" s="1"/>
  <c r="AL2103" i="7"/>
  <c r="R2103" i="7"/>
  <c r="Q2103" i="7"/>
  <c r="O2103" i="7"/>
  <c r="M2103" i="7"/>
  <c r="AK2103" i="7" s="1"/>
  <c r="K2103" i="7"/>
  <c r="J2103" i="7"/>
  <c r="I2103" i="7"/>
  <c r="H2103" i="7"/>
  <c r="G2103" i="7"/>
  <c r="C2103" i="7"/>
  <c r="AL2102" i="7"/>
  <c r="AM2102" i="7" s="1"/>
  <c r="AO2102" i="7" s="1"/>
  <c r="R2102" i="7"/>
  <c r="O2102" i="7"/>
  <c r="H2102" i="7" s="1"/>
  <c r="M2102" i="7"/>
  <c r="AK2102" i="7" s="1"/>
  <c r="K2102" i="7"/>
  <c r="I2102" i="7"/>
  <c r="G2102" i="7"/>
  <c r="C2102" i="7"/>
  <c r="AL2101" i="7"/>
  <c r="AM2101" i="7" s="1"/>
  <c r="AO2101" i="7" s="1"/>
  <c r="O2101" i="7"/>
  <c r="M2101" i="7"/>
  <c r="AK2101" i="7" s="1"/>
  <c r="K2101" i="7"/>
  <c r="I2101" i="7"/>
  <c r="H2101" i="7"/>
  <c r="C2101" i="7"/>
  <c r="AL2100" i="7"/>
  <c r="AM2100" i="7" s="1"/>
  <c r="AO2100" i="7" s="1"/>
  <c r="O2100" i="7"/>
  <c r="Q2100" i="7" s="1"/>
  <c r="M2100" i="7"/>
  <c r="AK2100" i="7" s="1"/>
  <c r="K2100" i="7"/>
  <c r="I2100" i="7"/>
  <c r="H2100" i="7"/>
  <c r="G2100" i="7"/>
  <c r="C2100" i="7"/>
  <c r="AN2099" i="7"/>
  <c r="AM2099" i="7"/>
  <c r="AO2099" i="7" s="1"/>
  <c r="AL2099" i="7"/>
  <c r="R2099" i="7"/>
  <c r="Q2099" i="7"/>
  <c r="O2099" i="7"/>
  <c r="M2099" i="7"/>
  <c r="AK2099" i="7" s="1"/>
  <c r="K2099" i="7"/>
  <c r="J2099" i="7"/>
  <c r="I2099" i="7"/>
  <c r="H2099" i="7"/>
  <c r="G2099" i="7"/>
  <c r="C2099" i="7"/>
  <c r="AL2098" i="7"/>
  <c r="AM2098" i="7" s="1"/>
  <c r="AO2098" i="7" s="1"/>
  <c r="O2098" i="7"/>
  <c r="Q2098" i="7" s="1"/>
  <c r="M2098" i="7"/>
  <c r="AK2098" i="7" s="1"/>
  <c r="K2098" i="7"/>
  <c r="I2098" i="7"/>
  <c r="C2098" i="7"/>
  <c r="AL2097" i="7"/>
  <c r="AM2097" i="7" s="1"/>
  <c r="AO2097" i="7" s="1"/>
  <c r="O2097" i="7"/>
  <c r="H2097" i="7" s="1"/>
  <c r="M2097" i="7"/>
  <c r="AK2097" i="7" s="1"/>
  <c r="K2097" i="7"/>
  <c r="I2097" i="7"/>
  <c r="C2097" i="7"/>
  <c r="AN2096" i="7"/>
  <c r="AL2096" i="7"/>
  <c r="AM2096" i="7" s="1"/>
  <c r="AO2096" i="7" s="1"/>
  <c r="R2096" i="7"/>
  <c r="O2096" i="7"/>
  <c r="Q2096" i="7" s="1"/>
  <c r="M2096" i="7"/>
  <c r="AK2096" i="7" s="1"/>
  <c r="K2096" i="7"/>
  <c r="I2096" i="7"/>
  <c r="H2096" i="7"/>
  <c r="G2096" i="7"/>
  <c r="C2096" i="7"/>
  <c r="AN2095" i="7"/>
  <c r="AM2095" i="7"/>
  <c r="AO2095" i="7" s="1"/>
  <c r="AL2095" i="7"/>
  <c r="R2095" i="7"/>
  <c r="Q2095" i="7"/>
  <c r="O2095" i="7"/>
  <c r="M2095" i="7"/>
  <c r="AK2095" i="7" s="1"/>
  <c r="K2095" i="7"/>
  <c r="J2095" i="7"/>
  <c r="I2095" i="7"/>
  <c r="H2095" i="7"/>
  <c r="G2095" i="7"/>
  <c r="C2095" i="7"/>
  <c r="AL2094" i="7"/>
  <c r="AM2094" i="7" s="1"/>
  <c r="AO2094" i="7" s="1"/>
  <c r="O2094" i="7"/>
  <c r="Q2094" i="7" s="1"/>
  <c r="M2094" i="7"/>
  <c r="AK2094" i="7" s="1"/>
  <c r="K2094" i="7"/>
  <c r="I2094" i="7"/>
  <c r="C2094" i="7"/>
  <c r="AL2093" i="7"/>
  <c r="AM2093" i="7" s="1"/>
  <c r="AO2093" i="7" s="1"/>
  <c r="O2093" i="7"/>
  <c r="AN2093" i="7" s="1"/>
  <c r="M2093" i="7"/>
  <c r="AK2093" i="7" s="1"/>
  <c r="K2093" i="7"/>
  <c r="I2093" i="7"/>
  <c r="H2093" i="7"/>
  <c r="C2093" i="7"/>
  <c r="AN2092" i="7"/>
  <c r="AL2092" i="7"/>
  <c r="AM2092" i="7" s="1"/>
  <c r="AO2092" i="7" s="1"/>
  <c r="R2092" i="7"/>
  <c r="O2092" i="7"/>
  <c r="Q2092" i="7" s="1"/>
  <c r="M2092" i="7"/>
  <c r="AK2092" i="7" s="1"/>
  <c r="K2092" i="7"/>
  <c r="I2092" i="7"/>
  <c r="H2092" i="7"/>
  <c r="G2092" i="7"/>
  <c r="C2092" i="7"/>
  <c r="AN2091" i="7"/>
  <c r="AM2091" i="7"/>
  <c r="AO2091" i="7" s="1"/>
  <c r="AL2091" i="7"/>
  <c r="R2091" i="7"/>
  <c r="Q2091" i="7"/>
  <c r="O2091" i="7"/>
  <c r="M2091" i="7"/>
  <c r="AK2091" i="7" s="1"/>
  <c r="K2091" i="7"/>
  <c r="J2091" i="7"/>
  <c r="I2091" i="7"/>
  <c r="H2091" i="7"/>
  <c r="G2091" i="7"/>
  <c r="C2091" i="7"/>
  <c r="AL2090" i="7"/>
  <c r="AM2090" i="7" s="1"/>
  <c r="AO2090" i="7" s="1"/>
  <c r="O2090" i="7"/>
  <c r="Q2090" i="7" s="1"/>
  <c r="M2090" i="7"/>
  <c r="AK2090" i="7" s="1"/>
  <c r="K2090" i="7"/>
  <c r="I2090" i="7"/>
  <c r="C2090" i="7"/>
  <c r="AL2089" i="7"/>
  <c r="AM2089" i="7" s="1"/>
  <c r="AO2089" i="7" s="1"/>
  <c r="O2089" i="7"/>
  <c r="AN2089" i="7" s="1"/>
  <c r="M2089" i="7"/>
  <c r="AK2089" i="7" s="1"/>
  <c r="K2089" i="7"/>
  <c r="I2089" i="7"/>
  <c r="H2089" i="7"/>
  <c r="C2089" i="7"/>
  <c r="AN2088" i="7"/>
  <c r="AL2088" i="7"/>
  <c r="AM2088" i="7" s="1"/>
  <c r="AO2088" i="7" s="1"/>
  <c r="R2088" i="7"/>
  <c r="O2088" i="7"/>
  <c r="Q2088" i="7" s="1"/>
  <c r="M2088" i="7"/>
  <c r="AK2088" i="7" s="1"/>
  <c r="K2088" i="7"/>
  <c r="I2088" i="7"/>
  <c r="H2088" i="7"/>
  <c r="G2088" i="7"/>
  <c r="C2088" i="7"/>
  <c r="AN2087" i="7"/>
  <c r="AM2087" i="7"/>
  <c r="AO2087" i="7" s="1"/>
  <c r="AL2087" i="7"/>
  <c r="R2087" i="7"/>
  <c r="Q2087" i="7"/>
  <c r="O2087" i="7"/>
  <c r="M2087" i="7"/>
  <c r="AK2087" i="7" s="1"/>
  <c r="K2087" i="7"/>
  <c r="J2087" i="7"/>
  <c r="I2087" i="7"/>
  <c r="H2087" i="7"/>
  <c r="G2087" i="7"/>
  <c r="C2087" i="7"/>
  <c r="AL2086" i="7"/>
  <c r="AM2086" i="7" s="1"/>
  <c r="AO2086" i="7" s="1"/>
  <c r="O2086" i="7"/>
  <c r="Q2086" i="7" s="1"/>
  <c r="M2086" i="7"/>
  <c r="AK2086" i="7" s="1"/>
  <c r="K2086" i="7"/>
  <c r="I2086" i="7"/>
  <c r="C2086" i="7"/>
  <c r="AL2085" i="7"/>
  <c r="AM2085" i="7" s="1"/>
  <c r="AO2085" i="7" s="1"/>
  <c r="O2085" i="7"/>
  <c r="AN2085" i="7" s="1"/>
  <c r="M2085" i="7"/>
  <c r="AK2085" i="7" s="1"/>
  <c r="K2085" i="7"/>
  <c r="I2085" i="7"/>
  <c r="H2085" i="7"/>
  <c r="C2085" i="7"/>
  <c r="AN2084" i="7"/>
  <c r="AL2084" i="7"/>
  <c r="AM2084" i="7" s="1"/>
  <c r="AO2084" i="7" s="1"/>
  <c r="R2084" i="7"/>
  <c r="O2084" i="7"/>
  <c r="Q2084" i="7" s="1"/>
  <c r="M2084" i="7"/>
  <c r="AK2084" i="7" s="1"/>
  <c r="K2084" i="7"/>
  <c r="I2084" i="7"/>
  <c r="H2084" i="7"/>
  <c r="G2084" i="7"/>
  <c r="C2084" i="7"/>
  <c r="AN2083" i="7"/>
  <c r="AM2083" i="7"/>
  <c r="AO2083" i="7" s="1"/>
  <c r="AL2083" i="7"/>
  <c r="R2083" i="7"/>
  <c r="Q2083" i="7"/>
  <c r="O2083" i="7"/>
  <c r="M2083" i="7"/>
  <c r="AK2083" i="7" s="1"/>
  <c r="K2083" i="7"/>
  <c r="J2083" i="7"/>
  <c r="I2083" i="7"/>
  <c r="H2083" i="7"/>
  <c r="G2083" i="7"/>
  <c r="C2083" i="7"/>
  <c r="AL2082" i="7"/>
  <c r="AM2082" i="7" s="1"/>
  <c r="AO2082" i="7" s="1"/>
  <c r="O2082" i="7"/>
  <c r="Q2082" i="7" s="1"/>
  <c r="M2082" i="7"/>
  <c r="AK2082" i="7" s="1"/>
  <c r="K2082" i="7"/>
  <c r="I2082" i="7"/>
  <c r="C2082" i="7"/>
  <c r="AL2081" i="7"/>
  <c r="AM2081" i="7" s="1"/>
  <c r="AO2081" i="7" s="1"/>
  <c r="O2081" i="7"/>
  <c r="AN2081" i="7" s="1"/>
  <c r="M2081" i="7"/>
  <c r="AK2081" i="7" s="1"/>
  <c r="K2081" i="7"/>
  <c r="I2081" i="7"/>
  <c r="H2081" i="7"/>
  <c r="C2081" i="7"/>
  <c r="AN2080" i="7"/>
  <c r="AL2080" i="7"/>
  <c r="AM2080" i="7" s="1"/>
  <c r="AO2080" i="7" s="1"/>
  <c r="R2080" i="7"/>
  <c r="O2080" i="7"/>
  <c r="Q2080" i="7" s="1"/>
  <c r="M2080" i="7"/>
  <c r="AK2080" i="7" s="1"/>
  <c r="K2080" i="7"/>
  <c r="I2080" i="7"/>
  <c r="H2080" i="7"/>
  <c r="G2080" i="7"/>
  <c r="C2080" i="7"/>
  <c r="AN2079" i="7"/>
  <c r="AM2079" i="7"/>
  <c r="AO2079" i="7" s="1"/>
  <c r="AL2079" i="7"/>
  <c r="R2079" i="7"/>
  <c r="Q2079" i="7"/>
  <c r="O2079" i="7"/>
  <c r="M2079" i="7"/>
  <c r="AK2079" i="7" s="1"/>
  <c r="K2079" i="7"/>
  <c r="J2079" i="7"/>
  <c r="I2079" i="7"/>
  <c r="H2079" i="7"/>
  <c r="G2079" i="7"/>
  <c r="C2079" i="7"/>
  <c r="AL2078" i="7"/>
  <c r="AM2078" i="7" s="1"/>
  <c r="AO2078" i="7" s="1"/>
  <c r="O2078" i="7"/>
  <c r="Q2078" i="7" s="1"/>
  <c r="M2078" i="7"/>
  <c r="AK2078" i="7" s="1"/>
  <c r="K2078" i="7"/>
  <c r="I2078" i="7"/>
  <c r="C2078" i="7"/>
  <c r="AL2077" i="7"/>
  <c r="AM2077" i="7" s="1"/>
  <c r="AO2077" i="7" s="1"/>
  <c r="O2077" i="7"/>
  <c r="AN2077" i="7" s="1"/>
  <c r="M2077" i="7"/>
  <c r="AK2077" i="7" s="1"/>
  <c r="K2077" i="7"/>
  <c r="I2077" i="7"/>
  <c r="H2077" i="7"/>
  <c r="C2077" i="7"/>
  <c r="AN2076" i="7"/>
  <c r="AL2076" i="7"/>
  <c r="AM2076" i="7" s="1"/>
  <c r="AO2076" i="7" s="1"/>
  <c r="R2076" i="7"/>
  <c r="O2076" i="7"/>
  <c r="Q2076" i="7" s="1"/>
  <c r="M2076" i="7"/>
  <c r="AK2076" i="7" s="1"/>
  <c r="K2076" i="7"/>
  <c r="I2076" i="7"/>
  <c r="H2076" i="7"/>
  <c r="G2076" i="7"/>
  <c r="C2076" i="7"/>
  <c r="AN2075" i="7"/>
  <c r="AM2075" i="7"/>
  <c r="AO2075" i="7" s="1"/>
  <c r="AL2075" i="7"/>
  <c r="R2075" i="7"/>
  <c r="Q2075" i="7"/>
  <c r="O2075" i="7"/>
  <c r="M2075" i="7"/>
  <c r="AK2075" i="7" s="1"/>
  <c r="K2075" i="7"/>
  <c r="J2075" i="7"/>
  <c r="I2075" i="7"/>
  <c r="H2075" i="7"/>
  <c r="G2075" i="7"/>
  <c r="C2075" i="7"/>
  <c r="AL2074" i="7"/>
  <c r="AM2074" i="7" s="1"/>
  <c r="AO2074" i="7" s="1"/>
  <c r="O2074" i="7"/>
  <c r="Q2074" i="7" s="1"/>
  <c r="M2074" i="7"/>
  <c r="AK2074" i="7" s="1"/>
  <c r="K2074" i="7"/>
  <c r="I2074" i="7"/>
  <c r="C2074" i="7"/>
  <c r="AL2073" i="7"/>
  <c r="AM2073" i="7" s="1"/>
  <c r="AO2073" i="7" s="1"/>
  <c r="O2073" i="7"/>
  <c r="AN2073" i="7" s="1"/>
  <c r="M2073" i="7"/>
  <c r="AK2073" i="7" s="1"/>
  <c r="K2073" i="7"/>
  <c r="I2073" i="7"/>
  <c r="H2073" i="7"/>
  <c r="C2073" i="7"/>
  <c r="AN2072" i="7"/>
  <c r="AL2072" i="7"/>
  <c r="AM2072" i="7" s="1"/>
  <c r="AO2072" i="7" s="1"/>
  <c r="R2072" i="7"/>
  <c r="O2072" i="7"/>
  <c r="Q2072" i="7" s="1"/>
  <c r="M2072" i="7"/>
  <c r="AK2072" i="7" s="1"/>
  <c r="K2072" i="7"/>
  <c r="I2072" i="7"/>
  <c r="H2072" i="7"/>
  <c r="G2072" i="7"/>
  <c r="C2072" i="7"/>
  <c r="AN2071" i="7"/>
  <c r="AM2071" i="7"/>
  <c r="AO2071" i="7" s="1"/>
  <c r="AL2071" i="7"/>
  <c r="R2071" i="7"/>
  <c r="Q2071" i="7"/>
  <c r="O2071" i="7"/>
  <c r="M2071" i="7"/>
  <c r="AK2071" i="7" s="1"/>
  <c r="K2071" i="7"/>
  <c r="J2071" i="7"/>
  <c r="I2071" i="7"/>
  <c r="H2071" i="7"/>
  <c r="G2071" i="7"/>
  <c r="C2071" i="7"/>
  <c r="AL2070" i="7"/>
  <c r="AM2070" i="7" s="1"/>
  <c r="AO2070" i="7" s="1"/>
  <c r="O2070" i="7"/>
  <c r="Q2070" i="7" s="1"/>
  <c r="M2070" i="7"/>
  <c r="AK2070" i="7" s="1"/>
  <c r="K2070" i="7"/>
  <c r="I2070" i="7"/>
  <c r="C2070" i="7"/>
  <c r="AL2069" i="7"/>
  <c r="AM2069" i="7" s="1"/>
  <c r="AO2069" i="7" s="1"/>
  <c r="O2069" i="7"/>
  <c r="AN2069" i="7" s="1"/>
  <c r="M2069" i="7"/>
  <c r="AK2069" i="7" s="1"/>
  <c r="K2069" i="7"/>
  <c r="I2069" i="7"/>
  <c r="H2069" i="7"/>
  <c r="C2069" i="7"/>
  <c r="AN2068" i="7"/>
  <c r="AL2068" i="7"/>
  <c r="AM2068" i="7" s="1"/>
  <c r="AO2068" i="7" s="1"/>
  <c r="R2068" i="7"/>
  <c r="O2068" i="7"/>
  <c r="Q2068" i="7" s="1"/>
  <c r="M2068" i="7"/>
  <c r="AK2068" i="7" s="1"/>
  <c r="K2068" i="7"/>
  <c r="I2068" i="7"/>
  <c r="H2068" i="7"/>
  <c r="G2068" i="7"/>
  <c r="C2068" i="7"/>
  <c r="AN2067" i="7"/>
  <c r="AM2067" i="7"/>
  <c r="AO2067" i="7" s="1"/>
  <c r="AL2067" i="7"/>
  <c r="R2067" i="7"/>
  <c r="Q2067" i="7"/>
  <c r="O2067" i="7"/>
  <c r="M2067" i="7"/>
  <c r="AK2067" i="7" s="1"/>
  <c r="K2067" i="7"/>
  <c r="J2067" i="7"/>
  <c r="I2067" i="7"/>
  <c r="H2067" i="7"/>
  <c r="G2067" i="7"/>
  <c r="C2067" i="7"/>
  <c r="AL2066" i="7"/>
  <c r="AM2066" i="7" s="1"/>
  <c r="AO2066" i="7" s="1"/>
  <c r="O2066" i="7"/>
  <c r="Q2066" i="7" s="1"/>
  <c r="M2066" i="7"/>
  <c r="AK2066" i="7" s="1"/>
  <c r="K2066" i="7"/>
  <c r="I2066" i="7"/>
  <c r="C2066" i="7"/>
  <c r="AO2065" i="7"/>
  <c r="AL2065" i="7"/>
  <c r="AM2065" i="7" s="1"/>
  <c r="O2065" i="7"/>
  <c r="AN2065" i="7" s="1"/>
  <c r="M2065" i="7"/>
  <c r="AK2065" i="7" s="1"/>
  <c r="K2065" i="7"/>
  <c r="I2065" i="7"/>
  <c r="H2065" i="7"/>
  <c r="C2065" i="7"/>
  <c r="AN2064" i="7"/>
  <c r="AL2064" i="7"/>
  <c r="AM2064" i="7" s="1"/>
  <c r="AO2064" i="7" s="1"/>
  <c r="R2064" i="7"/>
  <c r="O2064" i="7"/>
  <c r="Q2064" i="7" s="1"/>
  <c r="M2064" i="7"/>
  <c r="AK2064" i="7" s="1"/>
  <c r="K2064" i="7"/>
  <c r="I2064" i="7"/>
  <c r="H2064" i="7"/>
  <c r="G2064" i="7"/>
  <c r="C2064" i="7"/>
  <c r="AN2063" i="7"/>
  <c r="AM2063" i="7"/>
  <c r="AO2063" i="7" s="1"/>
  <c r="AL2063" i="7"/>
  <c r="R2063" i="7"/>
  <c r="Q2063" i="7"/>
  <c r="O2063" i="7"/>
  <c r="M2063" i="7"/>
  <c r="AK2063" i="7" s="1"/>
  <c r="K2063" i="7"/>
  <c r="J2063" i="7"/>
  <c r="I2063" i="7"/>
  <c r="H2063" i="7"/>
  <c r="G2063" i="7"/>
  <c r="C2063" i="7"/>
  <c r="AM2062" i="7"/>
  <c r="AO2062" i="7" s="1"/>
  <c r="AL2062" i="7"/>
  <c r="O2062" i="7"/>
  <c r="M2062" i="7"/>
  <c r="K2062" i="7"/>
  <c r="I2062" i="7"/>
  <c r="C2062" i="7"/>
  <c r="AL2061" i="7"/>
  <c r="AM2061" i="7" s="1"/>
  <c r="AO2061" i="7" s="1"/>
  <c r="O2061" i="7"/>
  <c r="I2061" i="7" s="1"/>
  <c r="AK2061" i="7" s="1"/>
  <c r="M2061" i="7"/>
  <c r="K2061" i="7"/>
  <c r="H2061" i="7"/>
  <c r="C2061" i="7"/>
  <c r="AN2060" i="7"/>
  <c r="AL2060" i="7"/>
  <c r="AM2060" i="7" s="1"/>
  <c r="AO2060" i="7" s="1"/>
  <c r="R2060" i="7"/>
  <c r="O2060" i="7"/>
  <c r="Q2060" i="7" s="1"/>
  <c r="M2060" i="7"/>
  <c r="AK2060" i="7" s="1"/>
  <c r="K2060" i="7"/>
  <c r="I2060" i="7"/>
  <c r="H2060" i="7"/>
  <c r="G2060" i="7"/>
  <c r="C2060" i="7"/>
  <c r="AN2059" i="7"/>
  <c r="AM2059" i="7"/>
  <c r="AO2059" i="7" s="1"/>
  <c r="AL2059" i="7"/>
  <c r="R2059" i="7"/>
  <c r="Q2059" i="7"/>
  <c r="O2059" i="7"/>
  <c r="M2059" i="7"/>
  <c r="AK2059" i="7" s="1"/>
  <c r="K2059" i="7"/>
  <c r="J2059" i="7"/>
  <c r="I2059" i="7"/>
  <c r="H2059" i="7"/>
  <c r="G2059" i="7"/>
  <c r="C2059" i="7"/>
  <c r="AL2058" i="7"/>
  <c r="AM2058" i="7" s="1"/>
  <c r="AO2058" i="7" s="1"/>
  <c r="O2058" i="7"/>
  <c r="M2058" i="7"/>
  <c r="K2058" i="7"/>
  <c r="I2058" i="7"/>
  <c r="C2058" i="7"/>
  <c r="AO2057" i="7"/>
  <c r="AL2057" i="7"/>
  <c r="AM2057" i="7" s="1"/>
  <c r="O2057" i="7"/>
  <c r="M2057" i="7"/>
  <c r="K2057" i="7"/>
  <c r="I2057" i="7"/>
  <c r="AK2057" i="7" s="1"/>
  <c r="H2057" i="7"/>
  <c r="C2057" i="7"/>
  <c r="AN2056" i="7"/>
  <c r="AL2056" i="7"/>
  <c r="AM2056" i="7" s="1"/>
  <c r="AO2056" i="7" s="1"/>
  <c r="R2056" i="7"/>
  <c r="O2056" i="7"/>
  <c r="Q2056" i="7" s="1"/>
  <c r="M2056" i="7"/>
  <c r="AK2056" i="7" s="1"/>
  <c r="K2056" i="7"/>
  <c r="I2056" i="7"/>
  <c r="H2056" i="7"/>
  <c r="G2056" i="7"/>
  <c r="C2056" i="7"/>
  <c r="AN2055" i="7"/>
  <c r="AM2055" i="7"/>
  <c r="AO2055" i="7" s="1"/>
  <c r="AL2055" i="7"/>
  <c r="R2055" i="7"/>
  <c r="Q2055" i="7"/>
  <c r="O2055" i="7"/>
  <c r="M2055" i="7"/>
  <c r="AK2055" i="7" s="1"/>
  <c r="K2055" i="7"/>
  <c r="J2055" i="7"/>
  <c r="I2055" i="7"/>
  <c r="H2055" i="7"/>
  <c r="G2055" i="7"/>
  <c r="C2055" i="7"/>
  <c r="AM2054" i="7"/>
  <c r="AO2054" i="7" s="1"/>
  <c r="AL2054" i="7"/>
  <c r="Q2054" i="7"/>
  <c r="O2054" i="7"/>
  <c r="M2054" i="7"/>
  <c r="AK2054" i="7" s="1"/>
  <c r="K2054" i="7"/>
  <c r="J2054" i="7"/>
  <c r="I2054" i="7"/>
  <c r="C2054" i="7"/>
  <c r="AL2053" i="7"/>
  <c r="AM2053" i="7" s="1"/>
  <c r="AO2053" i="7" s="1"/>
  <c r="O2053" i="7"/>
  <c r="M2053" i="7"/>
  <c r="K2053" i="7"/>
  <c r="C2053" i="7"/>
  <c r="AN2052" i="7"/>
  <c r="AL2052" i="7"/>
  <c r="AM2052" i="7" s="1"/>
  <c r="AO2052" i="7" s="1"/>
  <c r="R2052" i="7"/>
  <c r="O2052" i="7"/>
  <c r="Q2052" i="7" s="1"/>
  <c r="M2052" i="7"/>
  <c r="AK2052" i="7" s="1"/>
  <c r="K2052" i="7"/>
  <c r="I2052" i="7"/>
  <c r="H2052" i="7"/>
  <c r="G2052" i="7"/>
  <c r="C2052" i="7"/>
  <c r="AN2051" i="7"/>
  <c r="AM2051" i="7"/>
  <c r="AO2051" i="7" s="1"/>
  <c r="AL2051" i="7"/>
  <c r="R2051" i="7"/>
  <c r="Q2051" i="7"/>
  <c r="O2051" i="7"/>
  <c r="M2051" i="7"/>
  <c r="AK2051" i="7" s="1"/>
  <c r="K2051" i="7"/>
  <c r="J2051" i="7"/>
  <c r="I2051" i="7"/>
  <c r="H2051" i="7"/>
  <c r="G2051" i="7"/>
  <c r="C2051" i="7"/>
  <c r="AL2050" i="7"/>
  <c r="AM2050" i="7" s="1"/>
  <c r="AO2050" i="7" s="1"/>
  <c r="O2050" i="7"/>
  <c r="Q2050" i="7" s="1"/>
  <c r="M2050" i="7"/>
  <c r="K2050" i="7"/>
  <c r="I2050" i="7"/>
  <c r="C2050" i="7"/>
  <c r="AO2049" i="7"/>
  <c r="AL2049" i="7"/>
  <c r="AM2049" i="7" s="1"/>
  <c r="O2049" i="7"/>
  <c r="M2049" i="7"/>
  <c r="AK2049" i="7" s="1"/>
  <c r="K2049" i="7"/>
  <c r="I2049" i="7"/>
  <c r="H2049" i="7"/>
  <c r="C2049" i="7"/>
  <c r="AO2048" i="7"/>
  <c r="AN2048" i="7"/>
  <c r="AL2048" i="7"/>
  <c r="AM2048" i="7" s="1"/>
  <c r="AK2048" i="7"/>
  <c r="R2048" i="7"/>
  <c r="O2048" i="7"/>
  <c r="Q2048" i="7" s="1"/>
  <c r="M2048" i="7"/>
  <c r="K2048" i="7"/>
  <c r="I2048" i="7"/>
  <c r="H2048" i="7"/>
  <c r="G2048" i="7"/>
  <c r="C2048" i="7"/>
  <c r="AN2047" i="7"/>
  <c r="AM2047" i="7"/>
  <c r="AO2047" i="7" s="1"/>
  <c r="AL2047" i="7"/>
  <c r="R2047" i="7"/>
  <c r="Q2047" i="7"/>
  <c r="O2047" i="7"/>
  <c r="M2047" i="7"/>
  <c r="AK2047" i="7" s="1"/>
  <c r="K2047" i="7"/>
  <c r="J2047" i="7"/>
  <c r="I2047" i="7"/>
  <c r="H2047" i="7"/>
  <c r="G2047" i="7"/>
  <c r="C2047" i="7"/>
  <c r="AM2046" i="7"/>
  <c r="AO2046" i="7" s="1"/>
  <c r="AL2046" i="7"/>
  <c r="O2046" i="7"/>
  <c r="M2046" i="7"/>
  <c r="K2046" i="7"/>
  <c r="I2046" i="7"/>
  <c r="C2046" i="7"/>
  <c r="AL2045" i="7"/>
  <c r="AM2045" i="7" s="1"/>
  <c r="AO2045" i="7" s="1"/>
  <c r="O2045" i="7"/>
  <c r="M2045" i="7"/>
  <c r="K2045" i="7"/>
  <c r="I2045" i="7"/>
  <c r="AK2045" i="7" s="1"/>
  <c r="H2045" i="7"/>
  <c r="C2045" i="7"/>
  <c r="AO2044" i="7"/>
  <c r="AN2044" i="7"/>
  <c r="AL2044" i="7"/>
  <c r="AM2044" i="7" s="1"/>
  <c r="O2044" i="7"/>
  <c r="M2044" i="7"/>
  <c r="K2044" i="7"/>
  <c r="H2044" i="7"/>
  <c r="C2044" i="7"/>
  <c r="AO2043" i="7"/>
  <c r="AN2043" i="7"/>
  <c r="AM2043" i="7"/>
  <c r="AL2043" i="7"/>
  <c r="R2043" i="7"/>
  <c r="Q2043" i="7"/>
  <c r="O2043" i="7"/>
  <c r="M2043" i="7"/>
  <c r="AK2043" i="7" s="1"/>
  <c r="K2043" i="7"/>
  <c r="J2043" i="7"/>
  <c r="I2043" i="7"/>
  <c r="H2043" i="7"/>
  <c r="G2043" i="7"/>
  <c r="C2043" i="7"/>
  <c r="AL2042" i="7"/>
  <c r="AM2042" i="7" s="1"/>
  <c r="AO2042" i="7" s="1"/>
  <c r="O2042" i="7"/>
  <c r="M2042" i="7"/>
  <c r="K2042" i="7"/>
  <c r="I2042" i="7"/>
  <c r="G2042" i="7"/>
  <c r="C2042" i="7"/>
  <c r="AL2041" i="7"/>
  <c r="AM2041" i="7" s="1"/>
  <c r="AO2041" i="7" s="1"/>
  <c r="O2041" i="7"/>
  <c r="M2041" i="7"/>
  <c r="K2041" i="7"/>
  <c r="I2041" i="7"/>
  <c r="H2041" i="7"/>
  <c r="C2041" i="7"/>
  <c r="AN2040" i="7"/>
  <c r="AL2040" i="7"/>
  <c r="AM2040" i="7" s="1"/>
  <c r="AO2040" i="7" s="1"/>
  <c r="O2040" i="7"/>
  <c r="M2040" i="7"/>
  <c r="K2040" i="7"/>
  <c r="H2040" i="7"/>
  <c r="G2040" i="7"/>
  <c r="C2040" i="7"/>
  <c r="AN2039" i="7"/>
  <c r="AM2039" i="7"/>
  <c r="AO2039" i="7" s="1"/>
  <c r="AL2039" i="7"/>
  <c r="R2039" i="7"/>
  <c r="Q2039" i="7"/>
  <c r="O2039" i="7"/>
  <c r="M2039" i="7"/>
  <c r="AK2039" i="7" s="1"/>
  <c r="K2039" i="7"/>
  <c r="J2039" i="7"/>
  <c r="I2039" i="7"/>
  <c r="H2039" i="7"/>
  <c r="G2039" i="7"/>
  <c r="C2039" i="7"/>
  <c r="AN2038" i="7"/>
  <c r="AL2038" i="7"/>
  <c r="AM2038" i="7" s="1"/>
  <c r="AO2038" i="7" s="1"/>
  <c r="R2038" i="7"/>
  <c r="Q2038" i="7"/>
  <c r="O2038" i="7"/>
  <c r="H2038" i="7" s="1"/>
  <c r="M2038" i="7"/>
  <c r="AK2038" i="7" s="1"/>
  <c r="K2038" i="7"/>
  <c r="J2038" i="7"/>
  <c r="I2038" i="7"/>
  <c r="G2038" i="7"/>
  <c r="C2038" i="7"/>
  <c r="AL2037" i="7"/>
  <c r="AM2037" i="7" s="1"/>
  <c r="AO2037" i="7" s="1"/>
  <c r="AK2037" i="7"/>
  <c r="Q2037" i="7"/>
  <c r="O2037" i="7"/>
  <c r="M2037" i="7"/>
  <c r="K2037" i="7"/>
  <c r="J2037" i="7"/>
  <c r="I2037" i="7"/>
  <c r="H2037" i="7"/>
  <c r="C2037" i="7"/>
  <c r="AL2036" i="7"/>
  <c r="AM2036" i="7" s="1"/>
  <c r="AO2036" i="7" s="1"/>
  <c r="AK2036" i="7"/>
  <c r="R2036" i="7"/>
  <c r="O2036" i="7"/>
  <c r="M2036" i="7"/>
  <c r="K2036" i="7"/>
  <c r="I2036" i="7"/>
  <c r="H2036" i="7"/>
  <c r="G2036" i="7"/>
  <c r="C2036" i="7"/>
  <c r="AN2035" i="7"/>
  <c r="AM2035" i="7"/>
  <c r="AO2035" i="7" s="1"/>
  <c r="AL2035" i="7"/>
  <c r="R2035" i="7"/>
  <c r="Q2035" i="7"/>
  <c r="O2035" i="7"/>
  <c r="M2035" i="7"/>
  <c r="AK2035" i="7" s="1"/>
  <c r="K2035" i="7"/>
  <c r="J2035" i="7"/>
  <c r="I2035" i="7"/>
  <c r="H2035" i="7"/>
  <c r="G2035" i="7"/>
  <c r="C2035" i="7"/>
  <c r="AN2034" i="7"/>
  <c r="AM2034" i="7"/>
  <c r="AO2034" i="7" s="1"/>
  <c r="AL2034" i="7"/>
  <c r="R2034" i="7"/>
  <c r="Q2034" i="7"/>
  <c r="O2034" i="7"/>
  <c r="H2034" i="7" s="1"/>
  <c r="M2034" i="7"/>
  <c r="AK2034" i="7" s="1"/>
  <c r="K2034" i="7"/>
  <c r="J2034" i="7"/>
  <c r="I2034" i="7"/>
  <c r="C2034" i="7"/>
  <c r="AO2033" i="7"/>
  <c r="AM2033" i="7"/>
  <c r="AL2033" i="7"/>
  <c r="AK2033" i="7"/>
  <c r="Q2033" i="7"/>
  <c r="O2033" i="7"/>
  <c r="H2033" i="7" s="1"/>
  <c r="M2033" i="7"/>
  <c r="K2033" i="7"/>
  <c r="J2033" i="7"/>
  <c r="I2033" i="7"/>
  <c r="C2033" i="7"/>
  <c r="AO2032" i="7"/>
  <c r="AL2032" i="7"/>
  <c r="AM2032" i="7" s="1"/>
  <c r="AK2032" i="7"/>
  <c r="R2032" i="7"/>
  <c r="O2032" i="7"/>
  <c r="G2032" i="7" s="1"/>
  <c r="M2032" i="7"/>
  <c r="K2032" i="7"/>
  <c r="I2032" i="7"/>
  <c r="H2032" i="7"/>
  <c r="C2032" i="7"/>
  <c r="AO2031" i="7"/>
  <c r="AN2031" i="7"/>
  <c r="AM2031" i="7"/>
  <c r="AL2031" i="7"/>
  <c r="R2031" i="7"/>
  <c r="Q2031" i="7"/>
  <c r="O2031" i="7"/>
  <c r="M2031" i="7"/>
  <c r="AK2031" i="7" s="1"/>
  <c r="K2031" i="7"/>
  <c r="J2031" i="7"/>
  <c r="I2031" i="7"/>
  <c r="H2031" i="7"/>
  <c r="G2031" i="7"/>
  <c r="C2031" i="7"/>
  <c r="AN2030" i="7"/>
  <c r="AM2030" i="7"/>
  <c r="AO2030" i="7" s="1"/>
  <c r="AL2030" i="7"/>
  <c r="R2030" i="7"/>
  <c r="Q2030" i="7"/>
  <c r="O2030" i="7"/>
  <c r="H2030" i="7" s="1"/>
  <c r="M2030" i="7"/>
  <c r="AK2030" i="7" s="1"/>
  <c r="K2030" i="7"/>
  <c r="J2030" i="7"/>
  <c r="I2030" i="7"/>
  <c r="G2030" i="7"/>
  <c r="C2030" i="7"/>
  <c r="AL2029" i="7"/>
  <c r="AM2029" i="7" s="1"/>
  <c r="AO2029" i="7" s="1"/>
  <c r="O2029" i="7"/>
  <c r="M2029" i="7"/>
  <c r="AK2029" i="7" s="1"/>
  <c r="K2029" i="7"/>
  <c r="I2029" i="7"/>
  <c r="C2029" i="7"/>
  <c r="AO2028" i="7"/>
  <c r="AL2028" i="7"/>
  <c r="AM2028" i="7" s="1"/>
  <c r="O2028" i="7"/>
  <c r="I2028" i="7" s="1"/>
  <c r="M2028" i="7"/>
  <c r="AK2028" i="7" s="1"/>
  <c r="K2028" i="7"/>
  <c r="H2028" i="7"/>
  <c r="C2028" i="7"/>
  <c r="AO2027" i="7"/>
  <c r="AN2027" i="7"/>
  <c r="AM2027" i="7"/>
  <c r="AL2027" i="7"/>
  <c r="R2027" i="7"/>
  <c r="Q2027" i="7"/>
  <c r="O2027" i="7"/>
  <c r="M2027" i="7"/>
  <c r="AK2027" i="7" s="1"/>
  <c r="K2027" i="7"/>
  <c r="J2027" i="7"/>
  <c r="I2027" i="7"/>
  <c r="H2027" i="7"/>
  <c r="G2027" i="7"/>
  <c r="C2027" i="7"/>
  <c r="AN2026" i="7"/>
  <c r="AM2026" i="7"/>
  <c r="AO2026" i="7" s="1"/>
  <c r="AL2026" i="7"/>
  <c r="R2026" i="7"/>
  <c r="Q2026" i="7"/>
  <c r="O2026" i="7"/>
  <c r="H2026" i="7" s="1"/>
  <c r="M2026" i="7"/>
  <c r="AK2026" i="7" s="1"/>
  <c r="K2026" i="7"/>
  <c r="J2026" i="7"/>
  <c r="I2026" i="7"/>
  <c r="G2026" i="7"/>
  <c r="C2026" i="7"/>
  <c r="AM2025" i="7"/>
  <c r="AO2025" i="7" s="1"/>
  <c r="AL2025" i="7"/>
  <c r="O2025" i="7"/>
  <c r="Q2025" i="7" s="1"/>
  <c r="M2025" i="7"/>
  <c r="K2025" i="7"/>
  <c r="I2025" i="7"/>
  <c r="C2025" i="7"/>
  <c r="AL2024" i="7"/>
  <c r="AM2024" i="7" s="1"/>
  <c r="AO2024" i="7" s="1"/>
  <c r="O2024" i="7"/>
  <c r="M2024" i="7"/>
  <c r="K2024" i="7"/>
  <c r="I2024" i="7"/>
  <c r="AK2024" i="7" s="1"/>
  <c r="H2024" i="7"/>
  <c r="C2024" i="7"/>
  <c r="AO2023" i="7"/>
  <c r="AN2023" i="7"/>
  <c r="AM2023" i="7"/>
  <c r="AL2023" i="7"/>
  <c r="R2023" i="7"/>
  <c r="Q2023" i="7"/>
  <c r="O2023" i="7"/>
  <c r="M2023" i="7"/>
  <c r="AK2023" i="7" s="1"/>
  <c r="K2023" i="7"/>
  <c r="J2023" i="7"/>
  <c r="I2023" i="7"/>
  <c r="H2023" i="7"/>
  <c r="G2023" i="7"/>
  <c r="C2023" i="7"/>
  <c r="AN2022" i="7"/>
  <c r="AM2022" i="7"/>
  <c r="AO2022" i="7" s="1"/>
  <c r="AL2022" i="7"/>
  <c r="R2022" i="7"/>
  <c r="Q2022" i="7"/>
  <c r="O2022" i="7"/>
  <c r="H2022" i="7" s="1"/>
  <c r="M2022" i="7"/>
  <c r="AK2022" i="7" s="1"/>
  <c r="K2022" i="7"/>
  <c r="J2022" i="7"/>
  <c r="I2022" i="7"/>
  <c r="G2022" i="7"/>
  <c r="C2022" i="7"/>
  <c r="AL2021" i="7"/>
  <c r="AM2021" i="7" s="1"/>
  <c r="AO2021" i="7" s="1"/>
  <c r="Q2021" i="7"/>
  <c r="O2021" i="7"/>
  <c r="M2021" i="7"/>
  <c r="K2021" i="7"/>
  <c r="J2021" i="7"/>
  <c r="I2021" i="7"/>
  <c r="C2021" i="7"/>
  <c r="AL2020" i="7"/>
  <c r="AM2020" i="7" s="1"/>
  <c r="AO2020" i="7" s="1"/>
  <c r="O2020" i="7"/>
  <c r="M2020" i="7"/>
  <c r="K2020" i="7"/>
  <c r="I2020" i="7"/>
  <c r="AK2020" i="7" s="1"/>
  <c r="H2020" i="7"/>
  <c r="C2020" i="7"/>
  <c r="AO2019" i="7"/>
  <c r="AN2019" i="7"/>
  <c r="AM2019" i="7"/>
  <c r="AL2019" i="7"/>
  <c r="R2019" i="7"/>
  <c r="Q2019" i="7"/>
  <c r="O2019" i="7"/>
  <c r="M2019" i="7"/>
  <c r="AK2019" i="7" s="1"/>
  <c r="K2019" i="7"/>
  <c r="J2019" i="7"/>
  <c r="I2019" i="7"/>
  <c r="H2019" i="7"/>
  <c r="G2019" i="7"/>
  <c r="C2019" i="7"/>
  <c r="AM2018" i="7"/>
  <c r="AO2018" i="7" s="1"/>
  <c r="AL2018" i="7"/>
  <c r="O2018" i="7"/>
  <c r="H2018" i="7" s="1"/>
  <c r="M2018" i="7"/>
  <c r="K2018" i="7"/>
  <c r="I2018" i="7"/>
  <c r="C2018" i="7"/>
  <c r="AM2017" i="7"/>
  <c r="AO2017" i="7" s="1"/>
  <c r="AL2017" i="7"/>
  <c r="O2017" i="7"/>
  <c r="H2017" i="7" s="1"/>
  <c r="M2017" i="7"/>
  <c r="AK2017" i="7" s="1"/>
  <c r="K2017" i="7"/>
  <c r="I2017" i="7"/>
  <c r="C2017" i="7"/>
  <c r="AL2016" i="7"/>
  <c r="AM2016" i="7" s="1"/>
  <c r="AO2016" i="7" s="1"/>
  <c r="O2016" i="7"/>
  <c r="G2016" i="7" s="1"/>
  <c r="M2016" i="7"/>
  <c r="K2016" i="7"/>
  <c r="H2016" i="7"/>
  <c r="C2016" i="7"/>
  <c r="AN2015" i="7"/>
  <c r="AM2015" i="7"/>
  <c r="AO2015" i="7" s="1"/>
  <c r="AL2015" i="7"/>
  <c r="R2015" i="7"/>
  <c r="Q2015" i="7"/>
  <c r="O2015" i="7"/>
  <c r="M2015" i="7"/>
  <c r="AK2015" i="7" s="1"/>
  <c r="K2015" i="7"/>
  <c r="J2015" i="7"/>
  <c r="I2015" i="7"/>
  <c r="H2015" i="7"/>
  <c r="G2015" i="7"/>
  <c r="C2015" i="7"/>
  <c r="AN2014" i="7"/>
  <c r="AL2014" i="7"/>
  <c r="AM2014" i="7" s="1"/>
  <c r="AO2014" i="7" s="1"/>
  <c r="R2014" i="7"/>
  <c r="Q2014" i="7"/>
  <c r="O2014" i="7"/>
  <c r="H2014" i="7" s="1"/>
  <c r="M2014" i="7"/>
  <c r="AK2014" i="7" s="1"/>
  <c r="K2014" i="7"/>
  <c r="J2014" i="7"/>
  <c r="I2014" i="7"/>
  <c r="G2014" i="7"/>
  <c r="C2014" i="7"/>
  <c r="AL2013" i="7"/>
  <c r="AM2013" i="7" s="1"/>
  <c r="AO2013" i="7" s="1"/>
  <c r="Q2013" i="7"/>
  <c r="O2013" i="7"/>
  <c r="M2013" i="7"/>
  <c r="AK2013" i="7" s="1"/>
  <c r="K2013" i="7"/>
  <c r="J2013" i="7"/>
  <c r="I2013" i="7"/>
  <c r="H2013" i="7"/>
  <c r="C2013" i="7"/>
  <c r="AL2012" i="7"/>
  <c r="AM2012" i="7" s="1"/>
  <c r="AO2012" i="7" s="1"/>
  <c r="R2012" i="7"/>
  <c r="O2012" i="7"/>
  <c r="M2012" i="7"/>
  <c r="AK2012" i="7" s="1"/>
  <c r="K2012" i="7"/>
  <c r="I2012" i="7"/>
  <c r="H2012" i="7"/>
  <c r="G2012" i="7"/>
  <c r="C2012" i="7"/>
  <c r="AN2011" i="7"/>
  <c r="AM2011" i="7"/>
  <c r="AO2011" i="7" s="1"/>
  <c r="AL2011" i="7"/>
  <c r="R2011" i="7"/>
  <c r="Q2011" i="7"/>
  <c r="O2011" i="7"/>
  <c r="M2011" i="7"/>
  <c r="AK2011" i="7" s="1"/>
  <c r="K2011" i="7"/>
  <c r="J2011" i="7"/>
  <c r="I2011" i="7"/>
  <c r="H2011" i="7"/>
  <c r="G2011" i="7"/>
  <c r="C2011" i="7"/>
  <c r="AN2010" i="7"/>
  <c r="AM2010" i="7"/>
  <c r="AO2010" i="7" s="1"/>
  <c r="AL2010" i="7"/>
  <c r="R2010" i="7"/>
  <c r="Q2010" i="7"/>
  <c r="O2010" i="7"/>
  <c r="H2010" i="7" s="1"/>
  <c r="M2010" i="7"/>
  <c r="K2010" i="7"/>
  <c r="J2010" i="7"/>
  <c r="I2010" i="7"/>
  <c r="C2010" i="7"/>
  <c r="AO2009" i="7"/>
  <c r="AM2009" i="7"/>
  <c r="AL2009" i="7"/>
  <c r="AK2009" i="7"/>
  <c r="Q2009" i="7"/>
  <c r="O2009" i="7"/>
  <c r="H2009" i="7" s="1"/>
  <c r="M2009" i="7"/>
  <c r="K2009" i="7"/>
  <c r="J2009" i="7"/>
  <c r="I2009" i="7"/>
  <c r="C2009" i="7"/>
  <c r="AO2008" i="7"/>
  <c r="AL2008" i="7"/>
  <c r="AM2008" i="7" s="1"/>
  <c r="AK2008" i="7"/>
  <c r="R2008" i="7"/>
  <c r="O2008" i="7"/>
  <c r="M2008" i="7"/>
  <c r="K2008" i="7"/>
  <c r="I2008" i="7"/>
  <c r="H2008" i="7"/>
  <c r="G2008" i="7"/>
  <c r="C2008" i="7"/>
  <c r="AO2007" i="7"/>
  <c r="AN2007" i="7"/>
  <c r="AM2007" i="7"/>
  <c r="AL2007" i="7"/>
  <c r="R2007" i="7"/>
  <c r="Q2007" i="7"/>
  <c r="O2007" i="7"/>
  <c r="M2007" i="7"/>
  <c r="AK2007" i="7" s="1"/>
  <c r="K2007" i="7"/>
  <c r="J2007" i="7"/>
  <c r="I2007" i="7"/>
  <c r="H2007" i="7"/>
  <c r="G2007" i="7"/>
  <c r="C2007" i="7"/>
  <c r="AN2006" i="7"/>
  <c r="AM2006" i="7"/>
  <c r="AO2006" i="7" s="1"/>
  <c r="AL2006" i="7"/>
  <c r="Q2006" i="7"/>
  <c r="O2006" i="7"/>
  <c r="H2006" i="7" s="1"/>
  <c r="M2006" i="7"/>
  <c r="K2006" i="7"/>
  <c r="J2006" i="7"/>
  <c r="I2006" i="7"/>
  <c r="C2006" i="7"/>
  <c r="AL2005" i="7"/>
  <c r="AM2005" i="7" s="1"/>
  <c r="AO2005" i="7" s="1"/>
  <c r="O2005" i="7"/>
  <c r="H2005" i="7" s="1"/>
  <c r="M2005" i="7"/>
  <c r="AK2005" i="7" s="1"/>
  <c r="K2005" i="7"/>
  <c r="I2005" i="7"/>
  <c r="C2005" i="7"/>
  <c r="AN2004" i="7"/>
  <c r="AL2004" i="7"/>
  <c r="AM2004" i="7" s="1"/>
  <c r="AO2004" i="7" s="1"/>
  <c r="R2004" i="7"/>
  <c r="O2004" i="7"/>
  <c r="Q2004" i="7" s="1"/>
  <c r="M2004" i="7"/>
  <c r="AK2004" i="7" s="1"/>
  <c r="K2004" i="7"/>
  <c r="I2004" i="7"/>
  <c r="H2004" i="7"/>
  <c r="G2004" i="7"/>
  <c r="C2004" i="7"/>
  <c r="AN2003" i="7"/>
  <c r="AM2003" i="7"/>
  <c r="AO2003" i="7" s="1"/>
  <c r="AL2003" i="7"/>
  <c r="R2003" i="7"/>
  <c r="Q2003" i="7"/>
  <c r="O2003" i="7"/>
  <c r="M2003" i="7"/>
  <c r="AK2003" i="7" s="1"/>
  <c r="K2003" i="7"/>
  <c r="J2003" i="7"/>
  <c r="I2003" i="7"/>
  <c r="H2003" i="7"/>
  <c r="G2003" i="7"/>
  <c r="C2003" i="7"/>
  <c r="AM2002" i="7"/>
  <c r="AO2002" i="7" s="1"/>
  <c r="AL2002" i="7"/>
  <c r="Q2002" i="7"/>
  <c r="O2002" i="7"/>
  <c r="H2002" i="7" s="1"/>
  <c r="M2002" i="7"/>
  <c r="AK2002" i="7" s="1"/>
  <c r="K2002" i="7"/>
  <c r="J2002" i="7"/>
  <c r="I2002" i="7"/>
  <c r="C2002" i="7"/>
  <c r="AL2001" i="7"/>
  <c r="AM2001" i="7" s="1"/>
  <c r="AO2001" i="7" s="1"/>
  <c r="O2001" i="7"/>
  <c r="H2001" i="7" s="1"/>
  <c r="M2001" i="7"/>
  <c r="AK2001" i="7" s="1"/>
  <c r="K2001" i="7"/>
  <c r="I2001" i="7"/>
  <c r="C2001" i="7"/>
  <c r="AN2000" i="7"/>
  <c r="AL2000" i="7"/>
  <c r="AM2000" i="7" s="1"/>
  <c r="AO2000" i="7" s="1"/>
  <c r="R2000" i="7"/>
  <c r="O2000" i="7"/>
  <c r="Q2000" i="7" s="1"/>
  <c r="M2000" i="7"/>
  <c r="AK2000" i="7" s="1"/>
  <c r="K2000" i="7"/>
  <c r="I2000" i="7"/>
  <c r="H2000" i="7"/>
  <c r="G2000" i="7"/>
  <c r="C2000" i="7"/>
  <c r="AN1999" i="7"/>
  <c r="AM1999" i="7"/>
  <c r="AO1999" i="7" s="1"/>
  <c r="AL1999" i="7"/>
  <c r="R1999" i="7"/>
  <c r="Q1999" i="7"/>
  <c r="O1999" i="7"/>
  <c r="M1999" i="7"/>
  <c r="AK1999" i="7" s="1"/>
  <c r="K1999" i="7"/>
  <c r="J1999" i="7"/>
  <c r="I1999" i="7"/>
  <c r="H1999" i="7"/>
  <c r="G1999" i="7"/>
  <c r="C1999" i="7"/>
  <c r="AM1998" i="7"/>
  <c r="AO1998" i="7" s="1"/>
  <c r="AL1998" i="7"/>
  <c r="Q1998" i="7"/>
  <c r="O1998" i="7"/>
  <c r="H1998" i="7" s="1"/>
  <c r="M1998" i="7"/>
  <c r="AK1998" i="7" s="1"/>
  <c r="K1998" i="7"/>
  <c r="J1998" i="7"/>
  <c r="I1998" i="7"/>
  <c r="C1998" i="7"/>
  <c r="AL1997" i="7"/>
  <c r="AM1997" i="7" s="1"/>
  <c r="AO1997" i="7" s="1"/>
  <c r="O1997" i="7"/>
  <c r="H1997" i="7" s="1"/>
  <c r="M1997" i="7"/>
  <c r="AK1997" i="7" s="1"/>
  <c r="K1997" i="7"/>
  <c r="I1997" i="7"/>
  <c r="C1997" i="7"/>
  <c r="AN1996" i="7"/>
  <c r="AL1996" i="7"/>
  <c r="AM1996" i="7" s="1"/>
  <c r="AO1996" i="7" s="1"/>
  <c r="R1996" i="7"/>
  <c r="O1996" i="7"/>
  <c r="Q1996" i="7" s="1"/>
  <c r="M1996" i="7"/>
  <c r="AK1996" i="7" s="1"/>
  <c r="K1996" i="7"/>
  <c r="I1996" i="7"/>
  <c r="H1996" i="7"/>
  <c r="G1996" i="7"/>
  <c r="C1996" i="7"/>
  <c r="AN1995" i="7"/>
  <c r="AM1995" i="7"/>
  <c r="AO1995" i="7" s="1"/>
  <c r="AL1995" i="7"/>
  <c r="R1995" i="7"/>
  <c r="Q1995" i="7"/>
  <c r="O1995" i="7"/>
  <c r="M1995" i="7"/>
  <c r="AK1995" i="7" s="1"/>
  <c r="K1995" i="7"/>
  <c r="J1995" i="7"/>
  <c r="I1995" i="7"/>
  <c r="H1995" i="7"/>
  <c r="G1995" i="7"/>
  <c r="C1995" i="7"/>
  <c r="AM1994" i="7"/>
  <c r="AO1994" i="7" s="1"/>
  <c r="AL1994" i="7"/>
  <c r="Q1994" i="7"/>
  <c r="O1994" i="7"/>
  <c r="H1994" i="7" s="1"/>
  <c r="M1994" i="7"/>
  <c r="AK1994" i="7" s="1"/>
  <c r="K1994" i="7"/>
  <c r="J1994" i="7"/>
  <c r="I1994" i="7"/>
  <c r="C1994" i="7"/>
  <c r="AL1993" i="7"/>
  <c r="AM1993" i="7" s="1"/>
  <c r="AO1993" i="7" s="1"/>
  <c r="O1993" i="7"/>
  <c r="H1993" i="7" s="1"/>
  <c r="M1993" i="7"/>
  <c r="AK1993" i="7" s="1"/>
  <c r="K1993" i="7"/>
  <c r="I1993" i="7"/>
  <c r="C1993" i="7"/>
  <c r="AN1992" i="7"/>
  <c r="AL1992" i="7"/>
  <c r="AM1992" i="7" s="1"/>
  <c r="AO1992" i="7" s="1"/>
  <c r="R1992" i="7"/>
  <c r="O1992" i="7"/>
  <c r="Q1992" i="7" s="1"/>
  <c r="M1992" i="7"/>
  <c r="AK1992" i="7" s="1"/>
  <c r="K1992" i="7"/>
  <c r="I1992" i="7"/>
  <c r="H1992" i="7"/>
  <c r="G1992" i="7"/>
  <c r="C1992" i="7"/>
  <c r="AN1991" i="7"/>
  <c r="AM1991" i="7"/>
  <c r="AO1991" i="7" s="1"/>
  <c r="AL1991" i="7"/>
  <c r="R1991" i="7"/>
  <c r="Q1991" i="7"/>
  <c r="O1991" i="7"/>
  <c r="M1991" i="7"/>
  <c r="AK1991" i="7" s="1"/>
  <c r="K1991" i="7"/>
  <c r="J1991" i="7"/>
  <c r="I1991" i="7"/>
  <c r="H1991" i="7"/>
  <c r="G1991" i="7"/>
  <c r="C1991" i="7"/>
  <c r="AM1990" i="7"/>
  <c r="AO1990" i="7" s="1"/>
  <c r="AL1990" i="7"/>
  <c r="Q1990" i="7"/>
  <c r="O1990" i="7"/>
  <c r="H1990" i="7" s="1"/>
  <c r="M1990" i="7"/>
  <c r="AK1990" i="7" s="1"/>
  <c r="K1990" i="7"/>
  <c r="J1990" i="7"/>
  <c r="I1990" i="7"/>
  <c r="C1990" i="7"/>
  <c r="AL1989" i="7"/>
  <c r="AM1989" i="7" s="1"/>
  <c r="AO1989" i="7" s="1"/>
  <c r="O1989" i="7"/>
  <c r="H1989" i="7" s="1"/>
  <c r="M1989" i="7"/>
  <c r="AK1989" i="7" s="1"/>
  <c r="K1989" i="7"/>
  <c r="I1989" i="7"/>
  <c r="C1989" i="7"/>
  <c r="AN1988" i="7"/>
  <c r="AL1988" i="7"/>
  <c r="AM1988" i="7" s="1"/>
  <c r="AO1988" i="7" s="1"/>
  <c r="R1988" i="7"/>
  <c r="O1988" i="7"/>
  <c r="Q1988" i="7" s="1"/>
  <c r="M1988" i="7"/>
  <c r="AK1988" i="7" s="1"/>
  <c r="K1988" i="7"/>
  <c r="I1988" i="7"/>
  <c r="H1988" i="7"/>
  <c r="G1988" i="7"/>
  <c r="C1988" i="7"/>
  <c r="AN1987" i="7"/>
  <c r="AM1987" i="7"/>
  <c r="AO1987" i="7" s="1"/>
  <c r="AL1987" i="7"/>
  <c r="R1987" i="7"/>
  <c r="Q1987" i="7"/>
  <c r="O1987" i="7"/>
  <c r="M1987" i="7"/>
  <c r="AK1987" i="7" s="1"/>
  <c r="K1987" i="7"/>
  <c r="J1987" i="7"/>
  <c r="I1987" i="7"/>
  <c r="H1987" i="7"/>
  <c r="G1987" i="7"/>
  <c r="C1987" i="7"/>
  <c r="AM1986" i="7"/>
  <c r="AO1986" i="7" s="1"/>
  <c r="AL1986" i="7"/>
  <c r="Q1986" i="7"/>
  <c r="O1986" i="7"/>
  <c r="H1986" i="7" s="1"/>
  <c r="M1986" i="7"/>
  <c r="AK1986" i="7" s="1"/>
  <c r="K1986" i="7"/>
  <c r="J1986" i="7"/>
  <c r="I1986" i="7"/>
  <c r="C1986" i="7"/>
  <c r="AL1985" i="7"/>
  <c r="AM1985" i="7" s="1"/>
  <c r="AO1985" i="7" s="1"/>
  <c r="O1985" i="7"/>
  <c r="H1985" i="7" s="1"/>
  <c r="M1985" i="7"/>
  <c r="AK1985" i="7" s="1"/>
  <c r="K1985" i="7"/>
  <c r="I1985" i="7"/>
  <c r="C1985" i="7"/>
  <c r="AN1984" i="7"/>
  <c r="AL1984" i="7"/>
  <c r="AM1984" i="7" s="1"/>
  <c r="AO1984" i="7" s="1"/>
  <c r="R1984" i="7"/>
  <c r="O1984" i="7"/>
  <c r="Q1984" i="7" s="1"/>
  <c r="M1984" i="7"/>
  <c r="AK1984" i="7" s="1"/>
  <c r="K1984" i="7"/>
  <c r="I1984" i="7"/>
  <c r="H1984" i="7"/>
  <c r="G1984" i="7"/>
  <c r="C1984" i="7"/>
  <c r="AN1983" i="7"/>
  <c r="AM1983" i="7"/>
  <c r="AO1983" i="7" s="1"/>
  <c r="AL1983" i="7"/>
  <c r="R1983" i="7"/>
  <c r="Q1983" i="7"/>
  <c r="O1983" i="7"/>
  <c r="M1983" i="7"/>
  <c r="AK1983" i="7" s="1"/>
  <c r="K1983" i="7"/>
  <c r="J1983" i="7"/>
  <c r="I1983" i="7"/>
  <c r="H1983" i="7"/>
  <c r="G1983" i="7"/>
  <c r="C1983" i="7"/>
  <c r="AM1982" i="7"/>
  <c r="AO1982" i="7" s="1"/>
  <c r="AL1982" i="7"/>
  <c r="Q1982" i="7"/>
  <c r="O1982" i="7"/>
  <c r="H1982" i="7" s="1"/>
  <c r="M1982" i="7"/>
  <c r="AK1982" i="7" s="1"/>
  <c r="K1982" i="7"/>
  <c r="J1982" i="7"/>
  <c r="I1982" i="7"/>
  <c r="C1982" i="7"/>
  <c r="AL1981" i="7"/>
  <c r="AM1981" i="7" s="1"/>
  <c r="AO1981" i="7" s="1"/>
  <c r="O1981" i="7"/>
  <c r="H1981" i="7" s="1"/>
  <c r="M1981" i="7"/>
  <c r="AK1981" i="7" s="1"/>
  <c r="K1981" i="7"/>
  <c r="I1981" i="7"/>
  <c r="C1981" i="7"/>
  <c r="AN1980" i="7"/>
  <c r="AL1980" i="7"/>
  <c r="AM1980" i="7" s="1"/>
  <c r="AO1980" i="7" s="1"/>
  <c r="R1980" i="7"/>
  <c r="O1980" i="7"/>
  <c r="Q1980" i="7" s="1"/>
  <c r="M1980" i="7"/>
  <c r="AK1980" i="7" s="1"/>
  <c r="K1980" i="7"/>
  <c r="I1980" i="7"/>
  <c r="H1980" i="7"/>
  <c r="G1980" i="7"/>
  <c r="C1980" i="7"/>
  <c r="AN1979" i="7"/>
  <c r="AM1979" i="7"/>
  <c r="AO1979" i="7" s="1"/>
  <c r="AL1979" i="7"/>
  <c r="R1979" i="7"/>
  <c r="Q1979" i="7"/>
  <c r="O1979" i="7"/>
  <c r="M1979" i="7"/>
  <c r="AK1979" i="7" s="1"/>
  <c r="K1979" i="7"/>
  <c r="J1979" i="7"/>
  <c r="I1979" i="7"/>
  <c r="H1979" i="7"/>
  <c r="G1979" i="7"/>
  <c r="C1979" i="7"/>
  <c r="AM1978" i="7"/>
  <c r="AO1978" i="7" s="1"/>
  <c r="AL1978" i="7"/>
  <c r="Q1978" i="7"/>
  <c r="O1978" i="7"/>
  <c r="H1978" i="7" s="1"/>
  <c r="M1978" i="7"/>
  <c r="AK1978" i="7" s="1"/>
  <c r="K1978" i="7"/>
  <c r="J1978" i="7"/>
  <c r="I1978" i="7"/>
  <c r="C1978" i="7"/>
  <c r="AL1977" i="7"/>
  <c r="AM1977" i="7" s="1"/>
  <c r="AO1977" i="7" s="1"/>
  <c r="O1977" i="7"/>
  <c r="H1977" i="7" s="1"/>
  <c r="M1977" i="7"/>
  <c r="AK1977" i="7" s="1"/>
  <c r="K1977" i="7"/>
  <c r="I1977" i="7"/>
  <c r="C1977" i="7"/>
  <c r="AN1976" i="7"/>
  <c r="AL1976" i="7"/>
  <c r="AM1976" i="7" s="1"/>
  <c r="AO1976" i="7" s="1"/>
  <c r="R1976" i="7"/>
  <c r="O1976" i="7"/>
  <c r="Q1976" i="7" s="1"/>
  <c r="M1976" i="7"/>
  <c r="AK1976" i="7" s="1"/>
  <c r="K1976" i="7"/>
  <c r="I1976" i="7"/>
  <c r="H1976" i="7"/>
  <c r="G1976" i="7"/>
  <c r="C1976" i="7"/>
  <c r="AN1975" i="7"/>
  <c r="AM1975" i="7"/>
  <c r="AO1975" i="7" s="1"/>
  <c r="AL1975" i="7"/>
  <c r="R1975" i="7"/>
  <c r="Q1975" i="7"/>
  <c r="O1975" i="7"/>
  <c r="M1975" i="7"/>
  <c r="AK1975" i="7" s="1"/>
  <c r="K1975" i="7"/>
  <c r="J1975" i="7"/>
  <c r="I1975" i="7"/>
  <c r="H1975" i="7"/>
  <c r="G1975" i="7"/>
  <c r="C1975" i="7"/>
  <c r="AM1974" i="7"/>
  <c r="AO1974" i="7" s="1"/>
  <c r="AL1974" i="7"/>
  <c r="Q1974" i="7"/>
  <c r="O1974" i="7"/>
  <c r="H1974" i="7" s="1"/>
  <c r="M1974" i="7"/>
  <c r="AK1974" i="7" s="1"/>
  <c r="K1974" i="7"/>
  <c r="J1974" i="7"/>
  <c r="I1974" i="7"/>
  <c r="C1974" i="7"/>
  <c r="AL1973" i="7"/>
  <c r="AM1973" i="7" s="1"/>
  <c r="AO1973" i="7" s="1"/>
  <c r="O1973" i="7"/>
  <c r="H1973" i="7" s="1"/>
  <c r="M1973" i="7"/>
  <c r="AK1973" i="7" s="1"/>
  <c r="K1973" i="7"/>
  <c r="I1973" i="7"/>
  <c r="C1973" i="7"/>
  <c r="AN1972" i="7"/>
  <c r="AL1972" i="7"/>
  <c r="AM1972" i="7" s="1"/>
  <c r="AO1972" i="7" s="1"/>
  <c r="R1972" i="7"/>
  <c r="O1972" i="7"/>
  <c r="Q1972" i="7" s="1"/>
  <c r="M1972" i="7"/>
  <c r="AK1972" i="7" s="1"/>
  <c r="K1972" i="7"/>
  <c r="I1972" i="7"/>
  <c r="H1972" i="7"/>
  <c r="G1972" i="7"/>
  <c r="C1972" i="7"/>
  <c r="AN1971" i="7"/>
  <c r="AM1971" i="7"/>
  <c r="AO1971" i="7" s="1"/>
  <c r="AL1971" i="7"/>
  <c r="R1971" i="7"/>
  <c r="Q1971" i="7"/>
  <c r="O1971" i="7"/>
  <c r="M1971" i="7"/>
  <c r="AK1971" i="7" s="1"/>
  <c r="K1971" i="7"/>
  <c r="J1971" i="7"/>
  <c r="I1971" i="7"/>
  <c r="H1971" i="7"/>
  <c r="G1971" i="7"/>
  <c r="C1971" i="7"/>
  <c r="AM1970" i="7"/>
  <c r="AO1970" i="7" s="1"/>
  <c r="AL1970" i="7"/>
  <c r="Q1970" i="7"/>
  <c r="O1970" i="7"/>
  <c r="H1970" i="7" s="1"/>
  <c r="M1970" i="7"/>
  <c r="AK1970" i="7" s="1"/>
  <c r="K1970" i="7"/>
  <c r="J1970" i="7"/>
  <c r="I1970" i="7"/>
  <c r="C1970" i="7"/>
  <c r="AL1969" i="7"/>
  <c r="AM1969" i="7" s="1"/>
  <c r="AO1969" i="7" s="1"/>
  <c r="O1969" i="7"/>
  <c r="H1969" i="7" s="1"/>
  <c r="M1969" i="7"/>
  <c r="AK1969" i="7" s="1"/>
  <c r="K1969" i="7"/>
  <c r="I1969" i="7"/>
  <c r="C1969" i="7"/>
  <c r="AN1968" i="7"/>
  <c r="AL1968" i="7"/>
  <c r="AM1968" i="7" s="1"/>
  <c r="AO1968" i="7" s="1"/>
  <c r="R1968" i="7"/>
  <c r="O1968" i="7"/>
  <c r="Q1968" i="7" s="1"/>
  <c r="M1968" i="7"/>
  <c r="AK1968" i="7" s="1"/>
  <c r="K1968" i="7"/>
  <c r="I1968" i="7"/>
  <c r="H1968" i="7"/>
  <c r="G1968" i="7"/>
  <c r="C1968" i="7"/>
  <c r="AN1967" i="7"/>
  <c r="AM1967" i="7"/>
  <c r="AO1967" i="7" s="1"/>
  <c r="AL1967" i="7"/>
  <c r="R1967" i="7"/>
  <c r="Q1967" i="7"/>
  <c r="O1967" i="7"/>
  <c r="M1967" i="7"/>
  <c r="AK1967" i="7" s="1"/>
  <c r="K1967" i="7"/>
  <c r="J1967" i="7"/>
  <c r="I1967" i="7"/>
  <c r="H1967" i="7"/>
  <c r="G1967" i="7"/>
  <c r="C1967" i="7"/>
  <c r="AM1966" i="7"/>
  <c r="AO1966" i="7" s="1"/>
  <c r="AL1966" i="7"/>
  <c r="Q1966" i="7"/>
  <c r="O1966" i="7"/>
  <c r="H1966" i="7" s="1"/>
  <c r="M1966" i="7"/>
  <c r="AK1966" i="7" s="1"/>
  <c r="K1966" i="7"/>
  <c r="J1966" i="7"/>
  <c r="I1966" i="7"/>
  <c r="C1966" i="7"/>
  <c r="AL1965" i="7"/>
  <c r="AM1965" i="7" s="1"/>
  <c r="AO1965" i="7" s="1"/>
  <c r="O1965" i="7"/>
  <c r="H1965" i="7" s="1"/>
  <c r="M1965" i="7"/>
  <c r="AK1965" i="7" s="1"/>
  <c r="K1965" i="7"/>
  <c r="I1965" i="7"/>
  <c r="C1965" i="7"/>
  <c r="AN1964" i="7"/>
  <c r="AL1964" i="7"/>
  <c r="AM1964" i="7" s="1"/>
  <c r="AO1964" i="7" s="1"/>
  <c r="R1964" i="7"/>
  <c r="O1964" i="7"/>
  <c r="Q1964" i="7" s="1"/>
  <c r="M1964" i="7"/>
  <c r="AK1964" i="7" s="1"/>
  <c r="K1964" i="7"/>
  <c r="I1964" i="7"/>
  <c r="H1964" i="7"/>
  <c r="G1964" i="7"/>
  <c r="C1964" i="7"/>
  <c r="AN1963" i="7"/>
  <c r="AM1963" i="7"/>
  <c r="AO1963" i="7" s="1"/>
  <c r="AL1963" i="7"/>
  <c r="R1963" i="7"/>
  <c r="Q1963" i="7"/>
  <c r="O1963" i="7"/>
  <c r="M1963" i="7"/>
  <c r="AK1963" i="7" s="1"/>
  <c r="K1963" i="7"/>
  <c r="J1963" i="7"/>
  <c r="I1963" i="7"/>
  <c r="H1963" i="7"/>
  <c r="G1963" i="7"/>
  <c r="C1963" i="7"/>
  <c r="AM1962" i="7"/>
  <c r="AO1962" i="7" s="1"/>
  <c r="AL1962" i="7"/>
  <c r="Q1962" i="7"/>
  <c r="O1962" i="7"/>
  <c r="H1962" i="7" s="1"/>
  <c r="M1962" i="7"/>
  <c r="AK1962" i="7" s="1"/>
  <c r="K1962" i="7"/>
  <c r="J1962" i="7"/>
  <c r="I1962" i="7"/>
  <c r="C1962" i="7"/>
  <c r="AL1961" i="7"/>
  <c r="AM1961" i="7" s="1"/>
  <c r="AO1961" i="7" s="1"/>
  <c r="O1961" i="7"/>
  <c r="H1961" i="7" s="1"/>
  <c r="M1961" i="7"/>
  <c r="AK1961" i="7" s="1"/>
  <c r="K1961" i="7"/>
  <c r="I1961" i="7"/>
  <c r="C1961" i="7"/>
  <c r="AN1960" i="7"/>
  <c r="AL1960" i="7"/>
  <c r="AM1960" i="7" s="1"/>
  <c r="AO1960" i="7" s="1"/>
  <c r="R1960" i="7"/>
  <c r="O1960" i="7"/>
  <c r="Q1960" i="7" s="1"/>
  <c r="M1960" i="7"/>
  <c r="AK1960" i="7" s="1"/>
  <c r="K1960" i="7"/>
  <c r="I1960" i="7"/>
  <c r="H1960" i="7"/>
  <c r="G1960" i="7"/>
  <c r="C1960" i="7"/>
  <c r="AN1959" i="7"/>
  <c r="AM1959" i="7"/>
  <c r="AO1959" i="7" s="1"/>
  <c r="AL1959" i="7"/>
  <c r="R1959" i="7"/>
  <c r="Q1959" i="7"/>
  <c r="O1959" i="7"/>
  <c r="M1959" i="7"/>
  <c r="AK1959" i="7" s="1"/>
  <c r="K1959" i="7"/>
  <c r="J1959" i="7"/>
  <c r="I1959" i="7"/>
  <c r="H1959" i="7"/>
  <c r="G1959" i="7"/>
  <c r="C1959" i="7"/>
  <c r="AM1958" i="7"/>
  <c r="AO1958" i="7" s="1"/>
  <c r="AL1958" i="7"/>
  <c r="Q1958" i="7"/>
  <c r="O1958" i="7"/>
  <c r="H1958" i="7" s="1"/>
  <c r="M1958" i="7"/>
  <c r="AK1958" i="7" s="1"/>
  <c r="K1958" i="7"/>
  <c r="J1958" i="7"/>
  <c r="I1958" i="7"/>
  <c r="C1958" i="7"/>
  <c r="AL1957" i="7"/>
  <c r="AM1957" i="7" s="1"/>
  <c r="AO1957" i="7" s="1"/>
  <c r="O1957" i="7"/>
  <c r="H1957" i="7" s="1"/>
  <c r="M1957" i="7"/>
  <c r="AK1957" i="7" s="1"/>
  <c r="K1957" i="7"/>
  <c r="I1957" i="7"/>
  <c r="C1957" i="7"/>
  <c r="AN1956" i="7"/>
  <c r="AL1956" i="7"/>
  <c r="AM1956" i="7" s="1"/>
  <c r="AO1956" i="7" s="1"/>
  <c r="R1956" i="7"/>
  <c r="O1956" i="7"/>
  <c r="Q1956" i="7" s="1"/>
  <c r="M1956" i="7"/>
  <c r="AK1956" i="7" s="1"/>
  <c r="K1956" i="7"/>
  <c r="I1956" i="7"/>
  <c r="H1956" i="7"/>
  <c r="G1956" i="7"/>
  <c r="C1956" i="7"/>
  <c r="AN1955" i="7"/>
  <c r="AM1955" i="7"/>
  <c r="AO1955" i="7" s="1"/>
  <c r="AL1955" i="7"/>
  <c r="R1955" i="7"/>
  <c r="Q1955" i="7"/>
  <c r="O1955" i="7"/>
  <c r="M1955" i="7"/>
  <c r="AK1955" i="7" s="1"/>
  <c r="K1955" i="7"/>
  <c r="J1955" i="7"/>
  <c r="I1955" i="7"/>
  <c r="H1955" i="7"/>
  <c r="G1955" i="7"/>
  <c r="C1955" i="7"/>
  <c r="AM1954" i="7"/>
  <c r="AO1954" i="7" s="1"/>
  <c r="AL1954" i="7"/>
  <c r="Q1954" i="7"/>
  <c r="O1954" i="7"/>
  <c r="H1954" i="7" s="1"/>
  <c r="M1954" i="7"/>
  <c r="AK1954" i="7" s="1"/>
  <c r="K1954" i="7"/>
  <c r="J1954" i="7"/>
  <c r="I1954" i="7"/>
  <c r="C1954" i="7"/>
  <c r="AL1953" i="7"/>
  <c r="AM1953" i="7" s="1"/>
  <c r="AO1953" i="7" s="1"/>
  <c r="O1953" i="7"/>
  <c r="H1953" i="7" s="1"/>
  <c r="M1953" i="7"/>
  <c r="AK1953" i="7" s="1"/>
  <c r="K1953" i="7"/>
  <c r="I1953" i="7"/>
  <c r="C1953" i="7"/>
  <c r="AN1952" i="7"/>
  <c r="AL1952" i="7"/>
  <c r="AM1952" i="7" s="1"/>
  <c r="AO1952" i="7" s="1"/>
  <c r="R1952" i="7"/>
  <c r="O1952" i="7"/>
  <c r="Q1952" i="7" s="1"/>
  <c r="M1952" i="7"/>
  <c r="AK1952" i="7" s="1"/>
  <c r="K1952" i="7"/>
  <c r="I1952" i="7"/>
  <c r="H1952" i="7"/>
  <c r="G1952" i="7"/>
  <c r="C1952" i="7"/>
  <c r="AN1951" i="7"/>
  <c r="AM1951" i="7"/>
  <c r="AO1951" i="7" s="1"/>
  <c r="AL1951" i="7"/>
  <c r="R1951" i="7"/>
  <c r="Q1951" i="7"/>
  <c r="O1951" i="7"/>
  <c r="M1951" i="7"/>
  <c r="AK1951" i="7" s="1"/>
  <c r="K1951" i="7"/>
  <c r="J1951" i="7"/>
  <c r="I1951" i="7"/>
  <c r="H1951" i="7"/>
  <c r="G1951" i="7"/>
  <c r="C1951" i="7"/>
  <c r="AM1950" i="7"/>
  <c r="AO1950" i="7" s="1"/>
  <c r="AL1950" i="7"/>
  <c r="Q1950" i="7"/>
  <c r="O1950" i="7"/>
  <c r="H1950" i="7" s="1"/>
  <c r="M1950" i="7"/>
  <c r="AK1950" i="7" s="1"/>
  <c r="K1950" i="7"/>
  <c r="J1950" i="7"/>
  <c r="I1950" i="7"/>
  <c r="C1950" i="7"/>
  <c r="AL1949" i="7"/>
  <c r="AM1949" i="7" s="1"/>
  <c r="AO1949" i="7" s="1"/>
  <c r="O1949" i="7"/>
  <c r="H1949" i="7" s="1"/>
  <c r="M1949" i="7"/>
  <c r="AK1949" i="7" s="1"/>
  <c r="K1949" i="7"/>
  <c r="I1949" i="7"/>
  <c r="C1949" i="7"/>
  <c r="AN1948" i="7"/>
  <c r="AL1948" i="7"/>
  <c r="AM1948" i="7" s="1"/>
  <c r="AO1948" i="7" s="1"/>
  <c r="R1948" i="7"/>
  <c r="O1948" i="7"/>
  <c r="Q1948" i="7" s="1"/>
  <c r="M1948" i="7"/>
  <c r="AK1948" i="7" s="1"/>
  <c r="K1948" i="7"/>
  <c r="I1948" i="7"/>
  <c r="H1948" i="7"/>
  <c r="G1948" i="7"/>
  <c r="C1948" i="7"/>
  <c r="AN1947" i="7"/>
  <c r="AM1947" i="7"/>
  <c r="AO1947" i="7" s="1"/>
  <c r="AL1947" i="7"/>
  <c r="R1947" i="7"/>
  <c r="Q1947" i="7"/>
  <c r="O1947" i="7"/>
  <c r="M1947" i="7"/>
  <c r="AK1947" i="7" s="1"/>
  <c r="K1947" i="7"/>
  <c r="J1947" i="7"/>
  <c r="I1947" i="7"/>
  <c r="H1947" i="7"/>
  <c r="G1947" i="7"/>
  <c r="C1947" i="7"/>
  <c r="AM1946" i="7"/>
  <c r="AO1946" i="7" s="1"/>
  <c r="AL1946" i="7"/>
  <c r="Q1946" i="7"/>
  <c r="O1946" i="7"/>
  <c r="H1946" i="7" s="1"/>
  <c r="M1946" i="7"/>
  <c r="AK1946" i="7" s="1"/>
  <c r="K1946" i="7"/>
  <c r="J1946" i="7"/>
  <c r="I1946" i="7"/>
  <c r="C1946" i="7"/>
  <c r="AL1945" i="7"/>
  <c r="AM1945" i="7" s="1"/>
  <c r="AO1945" i="7" s="1"/>
  <c r="O1945" i="7"/>
  <c r="H1945" i="7" s="1"/>
  <c r="M1945" i="7"/>
  <c r="AK1945" i="7" s="1"/>
  <c r="K1945" i="7"/>
  <c r="I1945" i="7"/>
  <c r="C1945" i="7"/>
  <c r="AN1944" i="7"/>
  <c r="AL1944" i="7"/>
  <c r="AM1944" i="7" s="1"/>
  <c r="AO1944" i="7" s="1"/>
  <c r="R1944" i="7"/>
  <c r="O1944" i="7"/>
  <c r="Q1944" i="7" s="1"/>
  <c r="M1944" i="7"/>
  <c r="AK1944" i="7" s="1"/>
  <c r="K1944" i="7"/>
  <c r="I1944" i="7"/>
  <c r="H1944" i="7"/>
  <c r="G1944" i="7"/>
  <c r="C1944" i="7"/>
  <c r="AN1943" i="7"/>
  <c r="AM1943" i="7"/>
  <c r="AO1943" i="7" s="1"/>
  <c r="AL1943" i="7"/>
  <c r="R1943" i="7"/>
  <c r="Q1943" i="7"/>
  <c r="O1943" i="7"/>
  <c r="M1943" i="7"/>
  <c r="AK1943" i="7" s="1"/>
  <c r="K1943" i="7"/>
  <c r="J1943" i="7"/>
  <c r="I1943" i="7"/>
  <c r="H1943" i="7"/>
  <c r="G1943" i="7"/>
  <c r="C1943" i="7"/>
  <c r="AM1942" i="7"/>
  <c r="AO1942" i="7" s="1"/>
  <c r="AL1942" i="7"/>
  <c r="Q1942" i="7"/>
  <c r="O1942" i="7"/>
  <c r="H1942" i="7" s="1"/>
  <c r="M1942" i="7"/>
  <c r="AK1942" i="7" s="1"/>
  <c r="K1942" i="7"/>
  <c r="J1942" i="7"/>
  <c r="I1942" i="7"/>
  <c r="C1942" i="7"/>
  <c r="AL1941" i="7"/>
  <c r="AM1941" i="7" s="1"/>
  <c r="AO1941" i="7" s="1"/>
  <c r="O1941" i="7"/>
  <c r="H1941" i="7" s="1"/>
  <c r="M1941" i="7"/>
  <c r="AK1941" i="7" s="1"/>
  <c r="K1941" i="7"/>
  <c r="I1941" i="7"/>
  <c r="C1941" i="7"/>
  <c r="AN1940" i="7"/>
  <c r="AL1940" i="7"/>
  <c r="AM1940" i="7" s="1"/>
  <c r="AO1940" i="7" s="1"/>
  <c r="R1940" i="7"/>
  <c r="O1940" i="7"/>
  <c r="Q1940" i="7" s="1"/>
  <c r="M1940" i="7"/>
  <c r="AK1940" i="7" s="1"/>
  <c r="K1940" i="7"/>
  <c r="I1940" i="7"/>
  <c r="H1940" i="7"/>
  <c r="G1940" i="7"/>
  <c r="C1940" i="7"/>
  <c r="AN1939" i="7"/>
  <c r="AM1939" i="7"/>
  <c r="AO1939" i="7" s="1"/>
  <c r="AL1939" i="7"/>
  <c r="R1939" i="7"/>
  <c r="Q1939" i="7"/>
  <c r="O1939" i="7"/>
  <c r="M1939" i="7"/>
  <c r="AK1939" i="7" s="1"/>
  <c r="K1939" i="7"/>
  <c r="J1939" i="7"/>
  <c r="I1939" i="7"/>
  <c r="H1939" i="7"/>
  <c r="G1939" i="7"/>
  <c r="C1939" i="7"/>
  <c r="AM1938" i="7"/>
  <c r="AO1938" i="7" s="1"/>
  <c r="AL1938" i="7"/>
  <c r="Q1938" i="7"/>
  <c r="O1938" i="7"/>
  <c r="H1938" i="7" s="1"/>
  <c r="M1938" i="7"/>
  <c r="AK1938" i="7" s="1"/>
  <c r="K1938" i="7"/>
  <c r="J1938" i="7"/>
  <c r="I1938" i="7"/>
  <c r="C1938" i="7"/>
  <c r="AL1937" i="7"/>
  <c r="AM1937" i="7" s="1"/>
  <c r="AO1937" i="7" s="1"/>
  <c r="O1937" i="7"/>
  <c r="I1937" i="7" s="1"/>
  <c r="M1937" i="7"/>
  <c r="K1937" i="7"/>
  <c r="C1937" i="7"/>
  <c r="AO1936" i="7"/>
  <c r="AN1936" i="7"/>
  <c r="AL1936" i="7"/>
  <c r="AM1936" i="7" s="1"/>
  <c r="AK1936" i="7"/>
  <c r="R1936" i="7"/>
  <c r="O1936" i="7"/>
  <c r="Q1936" i="7" s="1"/>
  <c r="M1936" i="7"/>
  <c r="K1936" i="7"/>
  <c r="I1936" i="7"/>
  <c r="H1936" i="7"/>
  <c r="G1936" i="7"/>
  <c r="C1936" i="7"/>
  <c r="AN1935" i="7"/>
  <c r="AM1935" i="7"/>
  <c r="AO1935" i="7" s="1"/>
  <c r="AL1935" i="7"/>
  <c r="R1935" i="7"/>
  <c r="Q1935" i="7"/>
  <c r="O1935" i="7"/>
  <c r="M1935" i="7"/>
  <c r="AK1935" i="7" s="1"/>
  <c r="K1935" i="7"/>
  <c r="J1935" i="7"/>
  <c r="I1935" i="7"/>
  <c r="H1935" i="7"/>
  <c r="G1935" i="7"/>
  <c r="C1935" i="7"/>
  <c r="AM1934" i="7"/>
  <c r="AO1934" i="7" s="1"/>
  <c r="AL1934" i="7"/>
  <c r="Q1934" i="7"/>
  <c r="O1934" i="7"/>
  <c r="H1934" i="7" s="1"/>
  <c r="M1934" i="7"/>
  <c r="AK1934" i="7" s="1"/>
  <c r="K1934" i="7"/>
  <c r="J1934" i="7"/>
  <c r="I1934" i="7"/>
  <c r="C1934" i="7"/>
  <c r="AL1933" i="7"/>
  <c r="AM1933" i="7" s="1"/>
  <c r="AO1933" i="7" s="1"/>
  <c r="O1933" i="7"/>
  <c r="I1933" i="7" s="1"/>
  <c r="M1933" i="7"/>
  <c r="K1933" i="7"/>
  <c r="C1933" i="7"/>
  <c r="AO1932" i="7"/>
  <c r="AN1932" i="7"/>
  <c r="AL1932" i="7"/>
  <c r="AM1932" i="7" s="1"/>
  <c r="AK1932" i="7"/>
  <c r="R1932" i="7"/>
  <c r="O1932" i="7"/>
  <c r="Q1932" i="7" s="1"/>
  <c r="M1932" i="7"/>
  <c r="K1932" i="7"/>
  <c r="I1932" i="7"/>
  <c r="H1932" i="7"/>
  <c r="G1932" i="7"/>
  <c r="C1932" i="7"/>
  <c r="AN1931" i="7"/>
  <c r="AM1931" i="7"/>
  <c r="AO1931" i="7" s="1"/>
  <c r="AL1931" i="7"/>
  <c r="R1931" i="7"/>
  <c r="Q1931" i="7"/>
  <c r="O1931" i="7"/>
  <c r="M1931" i="7"/>
  <c r="AK1931" i="7" s="1"/>
  <c r="K1931" i="7"/>
  <c r="J1931" i="7"/>
  <c r="I1931" i="7"/>
  <c r="H1931" i="7"/>
  <c r="G1931" i="7"/>
  <c r="C1931" i="7"/>
  <c r="AM1930" i="7"/>
  <c r="AO1930" i="7" s="1"/>
  <c r="AL1930" i="7"/>
  <c r="Q1930" i="7"/>
  <c r="O1930" i="7"/>
  <c r="H1930" i="7" s="1"/>
  <c r="M1930" i="7"/>
  <c r="AK1930" i="7" s="1"/>
  <c r="K1930" i="7"/>
  <c r="J1930" i="7"/>
  <c r="I1930" i="7"/>
  <c r="C1930" i="7"/>
  <c r="AL1929" i="7"/>
  <c r="AM1929" i="7" s="1"/>
  <c r="AO1929" i="7" s="1"/>
  <c r="O1929" i="7"/>
  <c r="I1929" i="7" s="1"/>
  <c r="M1929" i="7"/>
  <c r="K1929" i="7"/>
  <c r="C1929" i="7"/>
  <c r="AO1928" i="7"/>
  <c r="AN1928" i="7"/>
  <c r="AL1928" i="7"/>
  <c r="AM1928" i="7" s="1"/>
  <c r="AK1928" i="7"/>
  <c r="R1928" i="7"/>
  <c r="O1928" i="7"/>
  <c r="Q1928" i="7" s="1"/>
  <c r="M1928" i="7"/>
  <c r="K1928" i="7"/>
  <c r="I1928" i="7"/>
  <c r="H1928" i="7"/>
  <c r="G1928" i="7"/>
  <c r="C1928" i="7"/>
  <c r="AN1927" i="7"/>
  <c r="AM1927" i="7"/>
  <c r="AO1927" i="7" s="1"/>
  <c r="AL1927" i="7"/>
  <c r="R1927" i="7"/>
  <c r="Q1927" i="7"/>
  <c r="O1927" i="7"/>
  <c r="M1927" i="7"/>
  <c r="AK1927" i="7" s="1"/>
  <c r="K1927" i="7"/>
  <c r="J1927" i="7"/>
  <c r="I1927" i="7"/>
  <c r="H1927" i="7"/>
  <c r="G1927" i="7"/>
  <c r="C1927" i="7"/>
  <c r="AM1926" i="7"/>
  <c r="AO1926" i="7" s="1"/>
  <c r="AL1926" i="7"/>
  <c r="Q1926" i="7"/>
  <c r="O1926" i="7"/>
  <c r="H1926" i="7" s="1"/>
  <c r="M1926" i="7"/>
  <c r="AK1926" i="7" s="1"/>
  <c r="K1926" i="7"/>
  <c r="J1926" i="7"/>
  <c r="I1926" i="7"/>
  <c r="C1926" i="7"/>
  <c r="AL1925" i="7"/>
  <c r="AM1925" i="7" s="1"/>
  <c r="AO1925" i="7" s="1"/>
  <c r="O1925" i="7"/>
  <c r="I1925" i="7" s="1"/>
  <c r="M1925" i="7"/>
  <c r="AK1925" i="7" s="1"/>
  <c r="K1925" i="7"/>
  <c r="C1925" i="7"/>
  <c r="AO1924" i="7"/>
  <c r="AN1924" i="7"/>
  <c r="AL1924" i="7"/>
  <c r="AM1924" i="7" s="1"/>
  <c r="AK1924" i="7"/>
  <c r="R1924" i="7"/>
  <c r="O1924" i="7"/>
  <c r="Q1924" i="7" s="1"/>
  <c r="M1924" i="7"/>
  <c r="K1924" i="7"/>
  <c r="I1924" i="7"/>
  <c r="H1924" i="7"/>
  <c r="G1924" i="7"/>
  <c r="C1924" i="7"/>
  <c r="AN1923" i="7"/>
  <c r="AM1923" i="7"/>
  <c r="AO1923" i="7" s="1"/>
  <c r="AL1923" i="7"/>
  <c r="R1923" i="7"/>
  <c r="Q1923" i="7"/>
  <c r="O1923" i="7"/>
  <c r="M1923" i="7"/>
  <c r="AK1923" i="7" s="1"/>
  <c r="K1923" i="7"/>
  <c r="J1923" i="7"/>
  <c r="I1923" i="7"/>
  <c r="H1923" i="7"/>
  <c r="G1923" i="7"/>
  <c r="C1923" i="7"/>
  <c r="AM1922" i="7"/>
  <c r="AO1922" i="7" s="1"/>
  <c r="AL1922" i="7"/>
  <c r="Q1922" i="7"/>
  <c r="O1922" i="7"/>
  <c r="M1922" i="7"/>
  <c r="AK1922" i="7" s="1"/>
  <c r="K1922" i="7"/>
  <c r="J1922" i="7"/>
  <c r="I1922" i="7"/>
  <c r="C1922" i="7"/>
  <c r="AL1921" i="7"/>
  <c r="AM1921" i="7" s="1"/>
  <c r="AO1921" i="7" s="1"/>
  <c r="AK1921" i="7"/>
  <c r="O1921" i="7"/>
  <c r="M1921" i="7"/>
  <c r="K1921" i="7"/>
  <c r="H1921" i="7"/>
  <c r="C1921" i="7"/>
  <c r="AO1920" i="7"/>
  <c r="AN1920" i="7"/>
  <c r="AL1920" i="7"/>
  <c r="AM1920" i="7" s="1"/>
  <c r="R1920" i="7"/>
  <c r="O1920" i="7"/>
  <c r="Q1920" i="7" s="1"/>
  <c r="M1920" i="7"/>
  <c r="AK1920" i="7" s="1"/>
  <c r="K1920" i="7"/>
  <c r="I1920" i="7"/>
  <c r="H1920" i="7"/>
  <c r="G1920" i="7"/>
  <c r="C1920" i="7"/>
  <c r="AN1919" i="7"/>
  <c r="AM1919" i="7"/>
  <c r="AO1919" i="7" s="1"/>
  <c r="AL1919" i="7"/>
  <c r="R1919" i="7"/>
  <c r="Q1919" i="7"/>
  <c r="O1919" i="7"/>
  <c r="M1919" i="7"/>
  <c r="AK1919" i="7" s="1"/>
  <c r="K1919" i="7"/>
  <c r="J1919" i="7"/>
  <c r="I1919" i="7"/>
  <c r="H1919" i="7"/>
  <c r="G1919" i="7"/>
  <c r="C1919" i="7"/>
  <c r="AL1918" i="7"/>
  <c r="AM1918" i="7" s="1"/>
  <c r="AO1918" i="7" s="1"/>
  <c r="O1918" i="7"/>
  <c r="Q1918" i="7" s="1"/>
  <c r="M1918" i="7"/>
  <c r="K1918" i="7"/>
  <c r="I1918" i="7"/>
  <c r="C1918" i="7"/>
  <c r="AO1917" i="7"/>
  <c r="AL1917" i="7"/>
  <c r="AM1917" i="7" s="1"/>
  <c r="O1917" i="7"/>
  <c r="M1917" i="7"/>
  <c r="K1917" i="7"/>
  <c r="I1917" i="7"/>
  <c r="AK1917" i="7" s="1"/>
  <c r="H1917" i="7"/>
  <c r="C1917" i="7"/>
  <c r="AN1916" i="7"/>
  <c r="AL1916" i="7"/>
  <c r="AM1916" i="7" s="1"/>
  <c r="AO1916" i="7" s="1"/>
  <c r="AK1916" i="7"/>
  <c r="R1916" i="7"/>
  <c r="O1916" i="7"/>
  <c r="Q1916" i="7" s="1"/>
  <c r="M1916" i="7"/>
  <c r="K1916" i="7"/>
  <c r="I1916" i="7"/>
  <c r="H1916" i="7"/>
  <c r="G1916" i="7"/>
  <c r="C1916" i="7"/>
  <c r="AN1915" i="7"/>
  <c r="AM1915" i="7"/>
  <c r="AO1915" i="7" s="1"/>
  <c r="AL1915" i="7"/>
  <c r="R1915" i="7"/>
  <c r="Q1915" i="7"/>
  <c r="O1915" i="7"/>
  <c r="M1915" i="7"/>
  <c r="AK1915" i="7" s="1"/>
  <c r="K1915" i="7"/>
  <c r="J1915" i="7"/>
  <c r="I1915" i="7"/>
  <c r="H1915" i="7"/>
  <c r="G1915" i="7"/>
  <c r="C1915" i="7"/>
  <c r="AM1914" i="7"/>
  <c r="AO1914" i="7" s="1"/>
  <c r="AL1914" i="7"/>
  <c r="Q1914" i="7"/>
  <c r="O1914" i="7"/>
  <c r="M1914" i="7"/>
  <c r="AK1914" i="7" s="1"/>
  <c r="K1914" i="7"/>
  <c r="J1914" i="7"/>
  <c r="I1914" i="7"/>
  <c r="C1914" i="7"/>
  <c r="AL1913" i="7"/>
  <c r="AM1913" i="7" s="1"/>
  <c r="AO1913" i="7" s="1"/>
  <c r="O1913" i="7"/>
  <c r="I1913" i="7" s="1"/>
  <c r="M1913" i="7"/>
  <c r="AK1913" i="7" s="1"/>
  <c r="K1913" i="7"/>
  <c r="H1913" i="7"/>
  <c r="C1913" i="7"/>
  <c r="AN1912" i="7"/>
  <c r="AL1912" i="7"/>
  <c r="AM1912" i="7" s="1"/>
  <c r="AO1912" i="7" s="1"/>
  <c r="R1912" i="7"/>
  <c r="O1912" i="7"/>
  <c r="Q1912" i="7" s="1"/>
  <c r="M1912" i="7"/>
  <c r="AK1912" i="7" s="1"/>
  <c r="K1912" i="7"/>
  <c r="I1912" i="7"/>
  <c r="H1912" i="7"/>
  <c r="G1912" i="7"/>
  <c r="C1912" i="7"/>
  <c r="AN1911" i="7"/>
  <c r="AM1911" i="7"/>
  <c r="AO1911" i="7" s="1"/>
  <c r="AL1911" i="7"/>
  <c r="R1911" i="7"/>
  <c r="Q1911" i="7"/>
  <c r="O1911" i="7"/>
  <c r="M1911" i="7"/>
  <c r="AK1911" i="7" s="1"/>
  <c r="K1911" i="7"/>
  <c r="J1911" i="7"/>
  <c r="I1911" i="7"/>
  <c r="H1911" i="7"/>
  <c r="G1911" i="7"/>
  <c r="C1911" i="7"/>
  <c r="AL1910" i="7"/>
  <c r="AM1910" i="7" s="1"/>
  <c r="AO1910" i="7" s="1"/>
  <c r="O1910" i="7"/>
  <c r="M1910" i="7"/>
  <c r="K1910" i="7"/>
  <c r="I1910" i="7"/>
  <c r="C1910" i="7"/>
  <c r="AO1909" i="7"/>
  <c r="AL1909" i="7"/>
  <c r="AM1909" i="7" s="1"/>
  <c r="O1909" i="7"/>
  <c r="M1909" i="7"/>
  <c r="AK1909" i="7" s="1"/>
  <c r="K1909" i="7"/>
  <c r="I1909" i="7"/>
  <c r="H1909" i="7"/>
  <c r="C1909" i="7"/>
  <c r="AO1908" i="7"/>
  <c r="AN1908" i="7"/>
  <c r="AL1908" i="7"/>
  <c r="AM1908" i="7" s="1"/>
  <c r="AK1908" i="7"/>
  <c r="R1908" i="7"/>
  <c r="O1908" i="7"/>
  <c r="Q1908" i="7" s="1"/>
  <c r="M1908" i="7"/>
  <c r="K1908" i="7"/>
  <c r="I1908" i="7"/>
  <c r="H1908" i="7"/>
  <c r="G1908" i="7"/>
  <c r="C1908" i="7"/>
  <c r="AN1907" i="7"/>
  <c r="AM1907" i="7"/>
  <c r="AO1907" i="7" s="1"/>
  <c r="AL1907" i="7"/>
  <c r="R1907" i="7"/>
  <c r="Q1907" i="7"/>
  <c r="O1907" i="7"/>
  <c r="M1907" i="7"/>
  <c r="AK1907" i="7" s="1"/>
  <c r="K1907" i="7"/>
  <c r="J1907" i="7"/>
  <c r="I1907" i="7"/>
  <c r="H1907" i="7"/>
  <c r="G1907" i="7"/>
  <c r="C1907" i="7"/>
  <c r="AM1906" i="7"/>
  <c r="AO1906" i="7" s="1"/>
  <c r="AL1906" i="7"/>
  <c r="Q1906" i="7"/>
  <c r="O1906" i="7"/>
  <c r="M1906" i="7"/>
  <c r="AK1906" i="7" s="1"/>
  <c r="K1906" i="7"/>
  <c r="J1906" i="7"/>
  <c r="I1906" i="7"/>
  <c r="C1906" i="7"/>
  <c r="AL1905" i="7"/>
  <c r="AM1905" i="7" s="1"/>
  <c r="AO1905" i="7" s="1"/>
  <c r="O1905" i="7"/>
  <c r="M1905" i="7"/>
  <c r="K1905" i="7"/>
  <c r="H1905" i="7"/>
  <c r="C1905" i="7"/>
  <c r="AO1904" i="7"/>
  <c r="AN1904" i="7"/>
  <c r="AL1904" i="7"/>
  <c r="AM1904" i="7" s="1"/>
  <c r="R1904" i="7"/>
  <c r="O1904" i="7"/>
  <c r="Q1904" i="7" s="1"/>
  <c r="M1904" i="7"/>
  <c r="AK1904" i="7" s="1"/>
  <c r="K1904" i="7"/>
  <c r="I1904" i="7"/>
  <c r="H1904" i="7"/>
  <c r="G1904" i="7"/>
  <c r="C1904" i="7"/>
  <c r="AN1903" i="7"/>
  <c r="AM1903" i="7"/>
  <c r="AO1903" i="7" s="1"/>
  <c r="AL1903" i="7"/>
  <c r="R1903" i="7"/>
  <c r="Q1903" i="7"/>
  <c r="O1903" i="7"/>
  <c r="M1903" i="7"/>
  <c r="AK1903" i="7" s="1"/>
  <c r="K1903" i="7"/>
  <c r="J1903" i="7"/>
  <c r="I1903" i="7"/>
  <c r="H1903" i="7"/>
  <c r="G1903" i="7"/>
  <c r="C1903" i="7"/>
  <c r="AL1902" i="7"/>
  <c r="AM1902" i="7" s="1"/>
  <c r="AO1902" i="7" s="1"/>
  <c r="O1902" i="7"/>
  <c r="Q1902" i="7" s="1"/>
  <c r="M1902" i="7"/>
  <c r="K1902" i="7"/>
  <c r="I1902" i="7"/>
  <c r="C1902" i="7"/>
  <c r="AO1901" i="7"/>
  <c r="AL1901" i="7"/>
  <c r="AM1901" i="7" s="1"/>
  <c r="O1901" i="7"/>
  <c r="M1901" i="7"/>
  <c r="K1901" i="7"/>
  <c r="I1901" i="7"/>
  <c r="AK1901" i="7" s="1"/>
  <c r="H1901" i="7"/>
  <c r="C1901" i="7"/>
  <c r="AN1900" i="7"/>
  <c r="AL1900" i="7"/>
  <c r="AM1900" i="7" s="1"/>
  <c r="AO1900" i="7" s="1"/>
  <c r="AK1900" i="7"/>
  <c r="R1900" i="7"/>
  <c r="O1900" i="7"/>
  <c r="Q1900" i="7" s="1"/>
  <c r="M1900" i="7"/>
  <c r="K1900" i="7"/>
  <c r="I1900" i="7"/>
  <c r="H1900" i="7"/>
  <c r="G1900" i="7"/>
  <c r="C1900" i="7"/>
  <c r="AN1899" i="7"/>
  <c r="AM1899" i="7"/>
  <c r="AO1899" i="7" s="1"/>
  <c r="AL1899" i="7"/>
  <c r="R1899" i="7"/>
  <c r="Q1899" i="7"/>
  <c r="O1899" i="7"/>
  <c r="M1899" i="7"/>
  <c r="AK1899" i="7" s="1"/>
  <c r="K1899" i="7"/>
  <c r="J1899" i="7"/>
  <c r="I1899" i="7"/>
  <c r="H1899" i="7"/>
  <c r="G1899" i="7"/>
  <c r="C1899" i="7"/>
  <c r="AM1898" i="7"/>
  <c r="AO1898" i="7" s="1"/>
  <c r="AL1898" i="7"/>
  <c r="Q1898" i="7"/>
  <c r="O1898" i="7"/>
  <c r="M1898" i="7"/>
  <c r="AK1898" i="7" s="1"/>
  <c r="K1898" i="7"/>
  <c r="J1898" i="7"/>
  <c r="I1898" i="7"/>
  <c r="C1898" i="7"/>
  <c r="AL1897" i="7"/>
  <c r="AM1897" i="7" s="1"/>
  <c r="AO1897" i="7" s="1"/>
  <c r="O1897" i="7"/>
  <c r="I1897" i="7" s="1"/>
  <c r="M1897" i="7"/>
  <c r="K1897" i="7"/>
  <c r="H1897" i="7"/>
  <c r="C1897" i="7"/>
  <c r="AN1896" i="7"/>
  <c r="AL1896" i="7"/>
  <c r="AM1896" i="7" s="1"/>
  <c r="AO1896" i="7" s="1"/>
  <c r="R1896" i="7"/>
  <c r="O1896" i="7"/>
  <c r="Q1896" i="7" s="1"/>
  <c r="M1896" i="7"/>
  <c r="AK1896" i="7" s="1"/>
  <c r="K1896" i="7"/>
  <c r="I1896" i="7"/>
  <c r="H1896" i="7"/>
  <c r="G1896" i="7"/>
  <c r="C1896" i="7"/>
  <c r="AN1895" i="7"/>
  <c r="AM1895" i="7"/>
  <c r="AO1895" i="7" s="1"/>
  <c r="AL1895" i="7"/>
  <c r="R1895" i="7"/>
  <c r="Q1895" i="7"/>
  <c r="O1895" i="7"/>
  <c r="M1895" i="7"/>
  <c r="AK1895" i="7" s="1"/>
  <c r="K1895" i="7"/>
  <c r="J1895" i="7"/>
  <c r="I1895" i="7"/>
  <c r="H1895" i="7"/>
  <c r="G1895" i="7"/>
  <c r="C1895" i="7"/>
  <c r="AL1894" i="7"/>
  <c r="AM1894" i="7" s="1"/>
  <c r="AO1894" i="7" s="1"/>
  <c r="O1894" i="7"/>
  <c r="M1894" i="7"/>
  <c r="K1894" i="7"/>
  <c r="I1894" i="7"/>
  <c r="C1894" i="7"/>
  <c r="AO1893" i="7"/>
  <c r="AL1893" i="7"/>
  <c r="AM1893" i="7" s="1"/>
  <c r="O1893" i="7"/>
  <c r="M1893" i="7"/>
  <c r="AK1893" i="7" s="1"/>
  <c r="K1893" i="7"/>
  <c r="I1893" i="7"/>
  <c r="H1893" i="7"/>
  <c r="C1893" i="7"/>
  <c r="AO1892" i="7"/>
  <c r="AN1892" i="7"/>
  <c r="AL1892" i="7"/>
  <c r="AM1892" i="7" s="1"/>
  <c r="AK1892" i="7"/>
  <c r="R1892" i="7"/>
  <c r="O1892" i="7"/>
  <c r="Q1892" i="7" s="1"/>
  <c r="M1892" i="7"/>
  <c r="K1892" i="7"/>
  <c r="I1892" i="7"/>
  <c r="H1892" i="7"/>
  <c r="G1892" i="7"/>
  <c r="C1892" i="7"/>
  <c r="AN1891" i="7"/>
  <c r="AM1891" i="7"/>
  <c r="AO1891" i="7" s="1"/>
  <c r="AL1891" i="7"/>
  <c r="R1891" i="7"/>
  <c r="Q1891" i="7"/>
  <c r="O1891" i="7"/>
  <c r="M1891" i="7"/>
  <c r="AK1891" i="7" s="1"/>
  <c r="K1891" i="7"/>
  <c r="J1891" i="7"/>
  <c r="I1891" i="7"/>
  <c r="H1891" i="7"/>
  <c r="G1891" i="7"/>
  <c r="C1891" i="7"/>
  <c r="AM1890" i="7"/>
  <c r="AO1890" i="7" s="1"/>
  <c r="AL1890" i="7"/>
  <c r="Q1890" i="7"/>
  <c r="O1890" i="7"/>
  <c r="M1890" i="7"/>
  <c r="AK1890" i="7" s="1"/>
  <c r="K1890" i="7"/>
  <c r="J1890" i="7"/>
  <c r="I1890" i="7"/>
  <c r="C1890" i="7"/>
  <c r="AL1889" i="7"/>
  <c r="AM1889" i="7" s="1"/>
  <c r="AO1889" i="7" s="1"/>
  <c r="O1889" i="7"/>
  <c r="M1889" i="7"/>
  <c r="K1889" i="7"/>
  <c r="H1889" i="7"/>
  <c r="C1889" i="7"/>
  <c r="AO1888" i="7"/>
  <c r="AN1888" i="7"/>
  <c r="AL1888" i="7"/>
  <c r="AM1888" i="7" s="1"/>
  <c r="R1888" i="7"/>
  <c r="O1888" i="7"/>
  <c r="Q1888" i="7" s="1"/>
  <c r="M1888" i="7"/>
  <c r="AK1888" i="7" s="1"/>
  <c r="K1888" i="7"/>
  <c r="I1888" i="7"/>
  <c r="H1888" i="7"/>
  <c r="G1888" i="7"/>
  <c r="C1888" i="7"/>
  <c r="AN1887" i="7"/>
  <c r="AM1887" i="7"/>
  <c r="AO1887" i="7" s="1"/>
  <c r="AL1887" i="7"/>
  <c r="R1887" i="7"/>
  <c r="Q1887" i="7"/>
  <c r="O1887" i="7"/>
  <c r="M1887" i="7"/>
  <c r="AK1887" i="7" s="1"/>
  <c r="K1887" i="7"/>
  <c r="J1887" i="7"/>
  <c r="I1887" i="7"/>
  <c r="H1887" i="7"/>
  <c r="G1887" i="7"/>
  <c r="C1887" i="7"/>
  <c r="AL1886" i="7"/>
  <c r="AM1886" i="7" s="1"/>
  <c r="AO1886" i="7" s="1"/>
  <c r="Q1886" i="7"/>
  <c r="O1886" i="7"/>
  <c r="R1886" i="7" s="1"/>
  <c r="M1886" i="7"/>
  <c r="AK1886" i="7" s="1"/>
  <c r="K1886" i="7"/>
  <c r="J1886" i="7"/>
  <c r="I1886" i="7"/>
  <c r="G1886" i="7"/>
  <c r="C1886" i="7"/>
  <c r="AL1885" i="7"/>
  <c r="AM1885" i="7" s="1"/>
  <c r="AO1885" i="7" s="1"/>
  <c r="Q1885" i="7"/>
  <c r="O1885" i="7"/>
  <c r="M1885" i="7"/>
  <c r="AK1885" i="7" s="1"/>
  <c r="K1885" i="7"/>
  <c r="J1885" i="7"/>
  <c r="I1885" i="7"/>
  <c r="H1885" i="7"/>
  <c r="C1885" i="7"/>
  <c r="AO1884" i="7"/>
  <c r="AL1884" i="7"/>
  <c r="AM1884" i="7" s="1"/>
  <c r="R1884" i="7"/>
  <c r="O1884" i="7"/>
  <c r="M1884" i="7"/>
  <c r="AK1884" i="7" s="1"/>
  <c r="K1884" i="7"/>
  <c r="I1884" i="7"/>
  <c r="H1884" i="7"/>
  <c r="G1884" i="7"/>
  <c r="C1884" i="7"/>
  <c r="AO1883" i="7"/>
  <c r="AN1883" i="7"/>
  <c r="AM1883" i="7"/>
  <c r="AL1883" i="7"/>
  <c r="R1883" i="7"/>
  <c r="Q1883" i="7"/>
  <c r="O1883" i="7"/>
  <c r="M1883" i="7"/>
  <c r="AK1883" i="7" s="1"/>
  <c r="K1883" i="7"/>
  <c r="J1883" i="7"/>
  <c r="I1883" i="7"/>
  <c r="H1883" i="7"/>
  <c r="G1883" i="7"/>
  <c r="C1883" i="7"/>
  <c r="AM1882" i="7"/>
  <c r="AO1882" i="7" s="1"/>
  <c r="AL1882" i="7"/>
  <c r="O1882" i="7"/>
  <c r="H1882" i="7" s="1"/>
  <c r="M1882" i="7"/>
  <c r="K1882" i="7"/>
  <c r="I1882" i="7"/>
  <c r="C1882" i="7"/>
  <c r="AM1881" i="7"/>
  <c r="AO1881" i="7" s="1"/>
  <c r="AL1881" i="7"/>
  <c r="O1881" i="7"/>
  <c r="H1881" i="7" s="1"/>
  <c r="M1881" i="7"/>
  <c r="K1881" i="7"/>
  <c r="I1881" i="7"/>
  <c r="AK1881" i="7" s="1"/>
  <c r="C1881" i="7"/>
  <c r="AL1880" i="7"/>
  <c r="AM1880" i="7" s="1"/>
  <c r="AO1880" i="7" s="1"/>
  <c r="O1880" i="7"/>
  <c r="G1880" i="7" s="1"/>
  <c r="M1880" i="7"/>
  <c r="K1880" i="7"/>
  <c r="H1880" i="7"/>
  <c r="C1880" i="7"/>
  <c r="AN1879" i="7"/>
  <c r="AM1879" i="7"/>
  <c r="AO1879" i="7" s="1"/>
  <c r="AL1879" i="7"/>
  <c r="R1879" i="7"/>
  <c r="Q1879" i="7"/>
  <c r="O1879" i="7"/>
  <c r="M1879" i="7"/>
  <c r="AK1879" i="7" s="1"/>
  <c r="K1879" i="7"/>
  <c r="J1879" i="7"/>
  <c r="I1879" i="7"/>
  <c r="H1879" i="7"/>
  <c r="G1879" i="7"/>
  <c r="C1879" i="7"/>
  <c r="AN1878" i="7"/>
  <c r="AL1878" i="7"/>
  <c r="AM1878" i="7" s="1"/>
  <c r="AO1878" i="7" s="1"/>
  <c r="R1878" i="7"/>
  <c r="Q1878" i="7"/>
  <c r="O1878" i="7"/>
  <c r="H1878" i="7" s="1"/>
  <c r="M1878" i="7"/>
  <c r="AK1878" i="7" s="1"/>
  <c r="K1878" i="7"/>
  <c r="J1878" i="7"/>
  <c r="I1878" i="7"/>
  <c r="G1878" i="7"/>
  <c r="C1878" i="7"/>
  <c r="AL1877" i="7"/>
  <c r="AM1877" i="7" s="1"/>
  <c r="AO1877" i="7" s="1"/>
  <c r="Q1877" i="7"/>
  <c r="O1877" i="7"/>
  <c r="M1877" i="7"/>
  <c r="AK1877" i="7" s="1"/>
  <c r="K1877" i="7"/>
  <c r="J1877" i="7"/>
  <c r="I1877" i="7"/>
  <c r="H1877" i="7"/>
  <c r="C1877" i="7"/>
  <c r="AL1876" i="7"/>
  <c r="AM1876" i="7" s="1"/>
  <c r="AO1876" i="7" s="1"/>
  <c r="R1876" i="7"/>
  <c r="O1876" i="7"/>
  <c r="M1876" i="7"/>
  <c r="AK1876" i="7" s="1"/>
  <c r="K1876" i="7"/>
  <c r="I1876" i="7"/>
  <c r="H1876" i="7"/>
  <c r="G1876" i="7"/>
  <c r="C1876" i="7"/>
  <c r="AN1875" i="7"/>
  <c r="AM1875" i="7"/>
  <c r="AO1875" i="7" s="1"/>
  <c r="AL1875" i="7"/>
  <c r="R1875" i="7"/>
  <c r="Q1875" i="7"/>
  <c r="O1875" i="7"/>
  <c r="M1875" i="7"/>
  <c r="AK1875" i="7" s="1"/>
  <c r="K1875" i="7"/>
  <c r="J1875" i="7"/>
  <c r="I1875" i="7"/>
  <c r="H1875" i="7"/>
  <c r="G1875" i="7"/>
  <c r="C1875" i="7"/>
  <c r="AM1874" i="7"/>
  <c r="AO1874" i="7" s="1"/>
  <c r="AL1874" i="7"/>
  <c r="R1874" i="7"/>
  <c r="O1874" i="7"/>
  <c r="H1874" i="7" s="1"/>
  <c r="M1874" i="7"/>
  <c r="K1874" i="7"/>
  <c r="I1874" i="7"/>
  <c r="C1874" i="7"/>
  <c r="AM1873" i="7"/>
  <c r="AO1873" i="7" s="1"/>
  <c r="AL1873" i="7"/>
  <c r="AK1873" i="7"/>
  <c r="O1873" i="7"/>
  <c r="H1873" i="7" s="1"/>
  <c r="M1873" i="7"/>
  <c r="K1873" i="7"/>
  <c r="I1873" i="7"/>
  <c r="C1873" i="7"/>
  <c r="AO1872" i="7"/>
  <c r="AL1872" i="7"/>
  <c r="AM1872" i="7" s="1"/>
  <c r="O1872" i="7"/>
  <c r="G1872" i="7" s="1"/>
  <c r="M1872" i="7"/>
  <c r="K1872" i="7"/>
  <c r="H1872" i="7"/>
  <c r="C1872" i="7"/>
  <c r="AO1871" i="7"/>
  <c r="AN1871" i="7"/>
  <c r="AM1871" i="7"/>
  <c r="AL1871" i="7"/>
  <c r="R1871" i="7"/>
  <c r="Q1871" i="7"/>
  <c r="O1871" i="7"/>
  <c r="M1871" i="7"/>
  <c r="AK1871" i="7" s="1"/>
  <c r="K1871" i="7"/>
  <c r="J1871" i="7"/>
  <c r="I1871" i="7"/>
  <c r="H1871" i="7"/>
  <c r="G1871" i="7"/>
  <c r="C1871" i="7"/>
  <c r="AN1870" i="7"/>
  <c r="AL1870" i="7"/>
  <c r="AM1870" i="7" s="1"/>
  <c r="AO1870" i="7" s="1"/>
  <c r="Q1870" i="7"/>
  <c r="O1870" i="7"/>
  <c r="H1870" i="7" s="1"/>
  <c r="M1870" i="7"/>
  <c r="AK1870" i="7" s="1"/>
  <c r="K1870" i="7"/>
  <c r="J1870" i="7"/>
  <c r="I1870" i="7"/>
  <c r="G1870" i="7"/>
  <c r="C1870" i="7"/>
  <c r="AL1869" i="7"/>
  <c r="AM1869" i="7" s="1"/>
  <c r="AO1869" i="7" s="1"/>
  <c r="Q1869" i="7"/>
  <c r="O1869" i="7"/>
  <c r="M1869" i="7"/>
  <c r="AK1869" i="7" s="1"/>
  <c r="K1869" i="7"/>
  <c r="J1869" i="7"/>
  <c r="I1869" i="7"/>
  <c r="H1869" i="7"/>
  <c r="C1869" i="7"/>
  <c r="AO1868" i="7"/>
  <c r="AL1868" i="7"/>
  <c r="AM1868" i="7" s="1"/>
  <c r="R1868" i="7"/>
  <c r="O1868" i="7"/>
  <c r="M1868" i="7"/>
  <c r="AK1868" i="7" s="1"/>
  <c r="K1868" i="7"/>
  <c r="I1868" i="7"/>
  <c r="H1868" i="7"/>
  <c r="G1868" i="7"/>
  <c r="C1868" i="7"/>
  <c r="AO1867" i="7"/>
  <c r="AN1867" i="7"/>
  <c r="AM1867" i="7"/>
  <c r="AL1867" i="7"/>
  <c r="R1867" i="7"/>
  <c r="Q1867" i="7"/>
  <c r="O1867" i="7"/>
  <c r="M1867" i="7"/>
  <c r="AK1867" i="7" s="1"/>
  <c r="K1867" i="7"/>
  <c r="J1867" i="7"/>
  <c r="I1867" i="7"/>
  <c r="H1867" i="7"/>
  <c r="G1867" i="7"/>
  <c r="C1867" i="7"/>
  <c r="AM1866" i="7"/>
  <c r="AO1866" i="7" s="1"/>
  <c r="AL1866" i="7"/>
  <c r="O1866" i="7"/>
  <c r="H1866" i="7" s="1"/>
  <c r="M1866" i="7"/>
  <c r="AK1866" i="7" s="1"/>
  <c r="K1866" i="7"/>
  <c r="I1866" i="7"/>
  <c r="C1866" i="7"/>
  <c r="AM1865" i="7"/>
  <c r="AO1865" i="7" s="1"/>
  <c r="AL1865" i="7"/>
  <c r="AK1865" i="7"/>
  <c r="O1865" i="7"/>
  <c r="H1865" i="7" s="1"/>
  <c r="M1865" i="7"/>
  <c r="K1865" i="7"/>
  <c r="I1865" i="7"/>
  <c r="C1865" i="7"/>
  <c r="AL1864" i="7"/>
  <c r="AM1864" i="7" s="1"/>
  <c r="AO1864" i="7" s="1"/>
  <c r="AK1864" i="7"/>
  <c r="O1864" i="7"/>
  <c r="Q1864" i="7" s="1"/>
  <c r="M1864" i="7"/>
  <c r="K1864" i="7"/>
  <c r="I1864" i="7"/>
  <c r="G1864" i="7"/>
  <c r="C1864" i="7"/>
  <c r="AN1863" i="7"/>
  <c r="AM1863" i="7"/>
  <c r="AO1863" i="7" s="1"/>
  <c r="AL1863" i="7"/>
  <c r="R1863" i="7"/>
  <c r="Q1863" i="7"/>
  <c r="O1863" i="7"/>
  <c r="M1863" i="7"/>
  <c r="AK1863" i="7" s="1"/>
  <c r="K1863" i="7"/>
  <c r="J1863" i="7"/>
  <c r="I1863" i="7"/>
  <c r="H1863" i="7"/>
  <c r="G1863" i="7"/>
  <c r="C1863" i="7"/>
  <c r="AL1862" i="7"/>
  <c r="AM1862" i="7" s="1"/>
  <c r="AO1862" i="7" s="1"/>
  <c r="O1862" i="7"/>
  <c r="AN1862" i="7" s="1"/>
  <c r="M1862" i="7"/>
  <c r="AK1862" i="7" s="1"/>
  <c r="K1862" i="7"/>
  <c r="I1862" i="7"/>
  <c r="C1862" i="7"/>
  <c r="AO1861" i="7"/>
  <c r="AM1861" i="7"/>
  <c r="AL1861" i="7"/>
  <c r="Q1861" i="7"/>
  <c r="O1861" i="7"/>
  <c r="AN1861" i="7" s="1"/>
  <c r="M1861" i="7"/>
  <c r="AK1861" i="7" s="1"/>
  <c r="K1861" i="7"/>
  <c r="J1861" i="7"/>
  <c r="I1861" i="7"/>
  <c r="H1861" i="7"/>
  <c r="C1861" i="7"/>
  <c r="AN1860" i="7"/>
  <c r="AL1860" i="7"/>
  <c r="AM1860" i="7" s="1"/>
  <c r="AO1860" i="7" s="1"/>
  <c r="R1860" i="7"/>
  <c r="O1860" i="7"/>
  <c r="H1860" i="7" s="1"/>
  <c r="M1860" i="7"/>
  <c r="AK1860" i="7" s="1"/>
  <c r="K1860" i="7"/>
  <c r="I1860" i="7"/>
  <c r="G1860" i="7"/>
  <c r="C1860" i="7"/>
  <c r="AN1859" i="7"/>
  <c r="AM1859" i="7"/>
  <c r="AO1859" i="7" s="1"/>
  <c r="AL1859" i="7"/>
  <c r="R1859" i="7"/>
  <c r="Q1859" i="7"/>
  <c r="O1859" i="7"/>
  <c r="M1859" i="7"/>
  <c r="AK1859" i="7" s="1"/>
  <c r="K1859" i="7"/>
  <c r="J1859" i="7"/>
  <c r="I1859" i="7"/>
  <c r="H1859" i="7"/>
  <c r="G1859" i="7"/>
  <c r="C1859" i="7"/>
  <c r="AL1858" i="7"/>
  <c r="AM1858" i="7" s="1"/>
  <c r="AO1858" i="7" s="1"/>
  <c r="O1858" i="7"/>
  <c r="AN1858" i="7" s="1"/>
  <c r="M1858" i="7"/>
  <c r="AK1858" i="7" s="1"/>
  <c r="K1858" i="7"/>
  <c r="I1858" i="7"/>
  <c r="C1858" i="7"/>
  <c r="AO1857" i="7"/>
  <c r="AM1857" i="7"/>
  <c r="AL1857" i="7"/>
  <c r="Q1857" i="7"/>
  <c r="O1857" i="7"/>
  <c r="AN1857" i="7" s="1"/>
  <c r="M1857" i="7"/>
  <c r="AK1857" i="7" s="1"/>
  <c r="K1857" i="7"/>
  <c r="J1857" i="7"/>
  <c r="I1857" i="7"/>
  <c r="H1857" i="7"/>
  <c r="C1857" i="7"/>
  <c r="AN1856" i="7"/>
  <c r="AL1856" i="7"/>
  <c r="AM1856" i="7" s="1"/>
  <c r="AO1856" i="7" s="1"/>
  <c r="R1856" i="7"/>
  <c r="O1856" i="7"/>
  <c r="H1856" i="7" s="1"/>
  <c r="M1856" i="7"/>
  <c r="AK1856" i="7" s="1"/>
  <c r="K1856" i="7"/>
  <c r="I1856" i="7"/>
  <c r="G1856" i="7"/>
  <c r="C1856" i="7"/>
  <c r="AN1855" i="7"/>
  <c r="AM1855" i="7"/>
  <c r="AO1855" i="7" s="1"/>
  <c r="AL1855" i="7"/>
  <c r="R1855" i="7"/>
  <c r="Q1855" i="7"/>
  <c r="O1855" i="7"/>
  <c r="M1855" i="7"/>
  <c r="AK1855" i="7" s="1"/>
  <c r="K1855" i="7"/>
  <c r="J1855" i="7"/>
  <c r="I1855" i="7"/>
  <c r="H1855" i="7"/>
  <c r="G1855" i="7"/>
  <c r="C1855" i="7"/>
  <c r="AL1854" i="7"/>
  <c r="AM1854" i="7" s="1"/>
  <c r="AO1854" i="7" s="1"/>
  <c r="O1854" i="7"/>
  <c r="AN1854" i="7" s="1"/>
  <c r="M1854" i="7"/>
  <c r="AK1854" i="7" s="1"/>
  <c r="K1854" i="7"/>
  <c r="I1854" i="7"/>
  <c r="C1854" i="7"/>
  <c r="AO1853" i="7"/>
  <c r="AM1853" i="7"/>
  <c r="AL1853" i="7"/>
  <c r="Q1853" i="7"/>
  <c r="O1853" i="7"/>
  <c r="AN1853" i="7" s="1"/>
  <c r="M1853" i="7"/>
  <c r="AK1853" i="7" s="1"/>
  <c r="K1853" i="7"/>
  <c r="J1853" i="7"/>
  <c r="I1853" i="7"/>
  <c r="H1853" i="7"/>
  <c r="C1853" i="7"/>
  <c r="AN1852" i="7"/>
  <c r="AL1852" i="7"/>
  <c r="AM1852" i="7" s="1"/>
  <c r="AO1852" i="7" s="1"/>
  <c r="R1852" i="7"/>
  <c r="O1852" i="7"/>
  <c r="H1852" i="7" s="1"/>
  <c r="M1852" i="7"/>
  <c r="AK1852" i="7" s="1"/>
  <c r="K1852" i="7"/>
  <c r="I1852" i="7"/>
  <c r="G1852" i="7"/>
  <c r="C1852" i="7"/>
  <c r="AN1851" i="7"/>
  <c r="AM1851" i="7"/>
  <c r="AO1851" i="7" s="1"/>
  <c r="AL1851" i="7"/>
  <c r="R1851" i="7"/>
  <c r="Q1851" i="7"/>
  <c r="O1851" i="7"/>
  <c r="M1851" i="7"/>
  <c r="AK1851" i="7" s="1"/>
  <c r="K1851" i="7"/>
  <c r="J1851" i="7"/>
  <c r="I1851" i="7"/>
  <c r="H1851" i="7"/>
  <c r="G1851" i="7"/>
  <c r="C1851" i="7"/>
  <c r="AL1850" i="7"/>
  <c r="AM1850" i="7" s="1"/>
  <c r="AO1850" i="7" s="1"/>
  <c r="O1850" i="7"/>
  <c r="AN1850" i="7" s="1"/>
  <c r="M1850" i="7"/>
  <c r="AK1850" i="7" s="1"/>
  <c r="K1850" i="7"/>
  <c r="I1850" i="7"/>
  <c r="C1850" i="7"/>
  <c r="AO1849" i="7"/>
  <c r="AM1849" i="7"/>
  <c r="AL1849" i="7"/>
  <c r="Q1849" i="7"/>
  <c r="O1849" i="7"/>
  <c r="AN1849" i="7" s="1"/>
  <c r="M1849" i="7"/>
  <c r="AK1849" i="7" s="1"/>
  <c r="K1849" i="7"/>
  <c r="J1849" i="7"/>
  <c r="I1849" i="7"/>
  <c r="H1849" i="7"/>
  <c r="C1849" i="7"/>
  <c r="AN1848" i="7"/>
  <c r="AL1848" i="7"/>
  <c r="AM1848" i="7" s="1"/>
  <c r="AO1848" i="7" s="1"/>
  <c r="R1848" i="7"/>
  <c r="O1848" i="7"/>
  <c r="H1848" i="7" s="1"/>
  <c r="M1848" i="7"/>
  <c r="AK1848" i="7" s="1"/>
  <c r="K1848" i="7"/>
  <c r="I1848" i="7"/>
  <c r="G1848" i="7"/>
  <c r="C1848" i="7"/>
  <c r="AN1847" i="7"/>
  <c r="AM1847" i="7"/>
  <c r="AO1847" i="7" s="1"/>
  <c r="AL1847" i="7"/>
  <c r="R1847" i="7"/>
  <c r="Q1847" i="7"/>
  <c r="O1847" i="7"/>
  <c r="M1847" i="7"/>
  <c r="AK1847" i="7" s="1"/>
  <c r="K1847" i="7"/>
  <c r="J1847" i="7"/>
  <c r="I1847" i="7"/>
  <c r="H1847" i="7"/>
  <c r="G1847" i="7"/>
  <c r="C1847" i="7"/>
  <c r="AL1846" i="7"/>
  <c r="AM1846" i="7" s="1"/>
  <c r="AO1846" i="7" s="1"/>
  <c r="O1846" i="7"/>
  <c r="AN1846" i="7" s="1"/>
  <c r="M1846" i="7"/>
  <c r="AK1846" i="7" s="1"/>
  <c r="K1846" i="7"/>
  <c r="I1846" i="7"/>
  <c r="C1846" i="7"/>
  <c r="AO1845" i="7"/>
  <c r="AM1845" i="7"/>
  <c r="AL1845" i="7"/>
  <c r="Q1845" i="7"/>
  <c r="O1845" i="7"/>
  <c r="AN1845" i="7" s="1"/>
  <c r="M1845" i="7"/>
  <c r="AK1845" i="7" s="1"/>
  <c r="K1845" i="7"/>
  <c r="J1845" i="7"/>
  <c r="I1845" i="7"/>
  <c r="H1845" i="7"/>
  <c r="C1845" i="7"/>
  <c r="AN1844" i="7"/>
  <c r="AL1844" i="7"/>
  <c r="AM1844" i="7" s="1"/>
  <c r="AO1844" i="7" s="1"/>
  <c r="R1844" i="7"/>
  <c r="O1844" i="7"/>
  <c r="H1844" i="7" s="1"/>
  <c r="M1844" i="7"/>
  <c r="AK1844" i="7" s="1"/>
  <c r="K1844" i="7"/>
  <c r="I1844" i="7"/>
  <c r="G1844" i="7"/>
  <c r="C1844" i="7"/>
  <c r="AN1843" i="7"/>
  <c r="AM1843" i="7"/>
  <c r="AO1843" i="7" s="1"/>
  <c r="AL1843" i="7"/>
  <c r="R1843" i="7"/>
  <c r="Q1843" i="7"/>
  <c r="O1843" i="7"/>
  <c r="M1843" i="7"/>
  <c r="AK1843" i="7" s="1"/>
  <c r="K1843" i="7"/>
  <c r="J1843" i="7"/>
  <c r="I1843" i="7"/>
  <c r="H1843" i="7"/>
  <c r="G1843" i="7"/>
  <c r="C1843" i="7"/>
  <c r="AL1842" i="7"/>
  <c r="AM1842" i="7" s="1"/>
  <c r="AO1842" i="7" s="1"/>
  <c r="O1842" i="7"/>
  <c r="AN1842" i="7" s="1"/>
  <c r="M1842" i="7"/>
  <c r="AK1842" i="7" s="1"/>
  <c r="K1842" i="7"/>
  <c r="I1842" i="7"/>
  <c r="C1842" i="7"/>
  <c r="AO1841" i="7"/>
  <c r="AM1841" i="7"/>
  <c r="AL1841" i="7"/>
  <c r="Q1841" i="7"/>
  <c r="O1841" i="7"/>
  <c r="AN1841" i="7" s="1"/>
  <c r="M1841" i="7"/>
  <c r="AK1841" i="7" s="1"/>
  <c r="K1841" i="7"/>
  <c r="J1841" i="7"/>
  <c r="I1841" i="7"/>
  <c r="H1841" i="7"/>
  <c r="C1841" i="7"/>
  <c r="AN1840" i="7"/>
  <c r="AL1840" i="7"/>
  <c r="AM1840" i="7" s="1"/>
  <c r="AO1840" i="7" s="1"/>
  <c r="R1840" i="7"/>
  <c r="O1840" i="7"/>
  <c r="H1840" i="7" s="1"/>
  <c r="M1840" i="7"/>
  <c r="AK1840" i="7" s="1"/>
  <c r="K1840" i="7"/>
  <c r="I1840" i="7"/>
  <c r="G1840" i="7"/>
  <c r="C1840" i="7"/>
  <c r="AN1839" i="7"/>
  <c r="AM1839" i="7"/>
  <c r="AO1839" i="7" s="1"/>
  <c r="AL1839" i="7"/>
  <c r="R1839" i="7"/>
  <c r="Q1839" i="7"/>
  <c r="O1839" i="7"/>
  <c r="M1839" i="7"/>
  <c r="AK1839" i="7" s="1"/>
  <c r="K1839" i="7"/>
  <c r="J1839" i="7"/>
  <c r="I1839" i="7"/>
  <c r="H1839" i="7"/>
  <c r="G1839" i="7"/>
  <c r="C1839" i="7"/>
  <c r="AL1838" i="7"/>
  <c r="AM1838" i="7" s="1"/>
  <c r="AO1838" i="7" s="1"/>
  <c r="O1838" i="7"/>
  <c r="AN1838" i="7" s="1"/>
  <c r="M1838" i="7"/>
  <c r="AK1838" i="7" s="1"/>
  <c r="K1838" i="7"/>
  <c r="I1838" i="7"/>
  <c r="C1838" i="7"/>
  <c r="AO1837" i="7"/>
  <c r="AM1837" i="7"/>
  <c r="AL1837" i="7"/>
  <c r="Q1837" i="7"/>
  <c r="O1837" i="7"/>
  <c r="AN1837" i="7" s="1"/>
  <c r="M1837" i="7"/>
  <c r="AK1837" i="7" s="1"/>
  <c r="K1837" i="7"/>
  <c r="J1837" i="7"/>
  <c r="I1837" i="7"/>
  <c r="H1837" i="7"/>
  <c r="C1837" i="7"/>
  <c r="AN1836" i="7"/>
  <c r="AL1836" i="7"/>
  <c r="AM1836" i="7" s="1"/>
  <c r="AO1836" i="7" s="1"/>
  <c r="R1836" i="7"/>
  <c r="O1836" i="7"/>
  <c r="H1836" i="7" s="1"/>
  <c r="M1836" i="7"/>
  <c r="AK1836" i="7" s="1"/>
  <c r="K1836" i="7"/>
  <c r="I1836" i="7"/>
  <c r="G1836" i="7"/>
  <c r="C1836" i="7"/>
  <c r="AN1835" i="7"/>
  <c r="AM1835" i="7"/>
  <c r="AO1835" i="7" s="1"/>
  <c r="AL1835" i="7"/>
  <c r="R1835" i="7"/>
  <c r="Q1835" i="7"/>
  <c r="O1835" i="7"/>
  <c r="M1835" i="7"/>
  <c r="AK1835" i="7" s="1"/>
  <c r="K1835" i="7"/>
  <c r="J1835" i="7"/>
  <c r="I1835" i="7"/>
  <c r="H1835" i="7"/>
  <c r="G1835" i="7"/>
  <c r="C1835" i="7"/>
  <c r="AL1834" i="7"/>
  <c r="AM1834" i="7" s="1"/>
  <c r="AO1834" i="7" s="1"/>
  <c r="O1834" i="7"/>
  <c r="AN1834" i="7" s="1"/>
  <c r="M1834" i="7"/>
  <c r="AK1834" i="7" s="1"/>
  <c r="K1834" i="7"/>
  <c r="I1834" i="7"/>
  <c r="C1834" i="7"/>
  <c r="AO1833" i="7"/>
  <c r="AM1833" i="7"/>
  <c r="AL1833" i="7"/>
  <c r="Q1833" i="7"/>
  <c r="O1833" i="7"/>
  <c r="AN1833" i="7" s="1"/>
  <c r="M1833" i="7"/>
  <c r="AK1833" i="7" s="1"/>
  <c r="K1833" i="7"/>
  <c r="J1833" i="7"/>
  <c r="I1833" i="7"/>
  <c r="H1833" i="7"/>
  <c r="C1833" i="7"/>
  <c r="AN1832" i="7"/>
  <c r="AL1832" i="7"/>
  <c r="AM1832" i="7" s="1"/>
  <c r="AO1832" i="7" s="1"/>
  <c r="R1832" i="7"/>
  <c r="O1832" i="7"/>
  <c r="H1832" i="7" s="1"/>
  <c r="M1832" i="7"/>
  <c r="AK1832" i="7" s="1"/>
  <c r="K1832" i="7"/>
  <c r="I1832" i="7"/>
  <c r="G1832" i="7"/>
  <c r="C1832" i="7"/>
  <c r="AN1831" i="7"/>
  <c r="AM1831" i="7"/>
  <c r="AO1831" i="7" s="1"/>
  <c r="AL1831" i="7"/>
  <c r="R1831" i="7"/>
  <c r="Q1831" i="7"/>
  <c r="O1831" i="7"/>
  <c r="M1831" i="7"/>
  <c r="AK1831" i="7" s="1"/>
  <c r="K1831" i="7"/>
  <c r="J1831" i="7"/>
  <c r="I1831" i="7"/>
  <c r="H1831" i="7"/>
  <c r="G1831" i="7"/>
  <c r="C1831" i="7"/>
  <c r="AL1830" i="7"/>
  <c r="AM1830" i="7" s="1"/>
  <c r="AO1830" i="7" s="1"/>
  <c r="O1830" i="7"/>
  <c r="AN1830" i="7" s="1"/>
  <c r="M1830" i="7"/>
  <c r="AK1830" i="7" s="1"/>
  <c r="K1830" i="7"/>
  <c r="I1830" i="7"/>
  <c r="C1830" i="7"/>
  <c r="AO1829" i="7"/>
  <c r="AM1829" i="7"/>
  <c r="AL1829" i="7"/>
  <c r="Q1829" i="7"/>
  <c r="O1829" i="7"/>
  <c r="AN1829" i="7" s="1"/>
  <c r="M1829" i="7"/>
  <c r="AK1829" i="7" s="1"/>
  <c r="K1829" i="7"/>
  <c r="J1829" i="7"/>
  <c r="I1829" i="7"/>
  <c r="H1829" i="7"/>
  <c r="C1829" i="7"/>
  <c r="AN1828" i="7"/>
  <c r="AL1828" i="7"/>
  <c r="AM1828" i="7" s="1"/>
  <c r="AO1828" i="7" s="1"/>
  <c r="R1828" i="7"/>
  <c r="O1828" i="7"/>
  <c r="H1828" i="7" s="1"/>
  <c r="M1828" i="7"/>
  <c r="AK1828" i="7" s="1"/>
  <c r="K1828" i="7"/>
  <c r="I1828" i="7"/>
  <c r="G1828" i="7"/>
  <c r="C1828" i="7"/>
  <c r="AN1827" i="7"/>
  <c r="AM1827" i="7"/>
  <c r="AO1827" i="7" s="1"/>
  <c r="AL1827" i="7"/>
  <c r="R1827" i="7"/>
  <c r="Q1827" i="7"/>
  <c r="O1827" i="7"/>
  <c r="M1827" i="7"/>
  <c r="AK1827" i="7" s="1"/>
  <c r="K1827" i="7"/>
  <c r="J1827" i="7"/>
  <c r="I1827" i="7"/>
  <c r="H1827" i="7"/>
  <c r="G1827" i="7"/>
  <c r="C1827" i="7"/>
  <c r="AL1826" i="7"/>
  <c r="AM1826" i="7" s="1"/>
  <c r="AO1826" i="7" s="1"/>
  <c r="O1826" i="7"/>
  <c r="AN1826" i="7" s="1"/>
  <c r="M1826" i="7"/>
  <c r="AK1826" i="7" s="1"/>
  <c r="K1826" i="7"/>
  <c r="I1826" i="7"/>
  <c r="C1826" i="7"/>
  <c r="AO1825" i="7"/>
  <c r="AM1825" i="7"/>
  <c r="AL1825" i="7"/>
  <c r="Q1825" i="7"/>
  <c r="O1825" i="7"/>
  <c r="AN1825" i="7" s="1"/>
  <c r="M1825" i="7"/>
  <c r="AK1825" i="7" s="1"/>
  <c r="K1825" i="7"/>
  <c r="J1825" i="7"/>
  <c r="I1825" i="7"/>
  <c r="H1825" i="7"/>
  <c r="C1825" i="7"/>
  <c r="AN1824" i="7"/>
  <c r="AL1824" i="7"/>
  <c r="AM1824" i="7" s="1"/>
  <c r="AO1824" i="7" s="1"/>
  <c r="R1824" i="7"/>
  <c r="O1824" i="7"/>
  <c r="H1824" i="7" s="1"/>
  <c r="M1824" i="7"/>
  <c r="AK1824" i="7" s="1"/>
  <c r="K1824" i="7"/>
  <c r="I1824" i="7"/>
  <c r="G1824" i="7"/>
  <c r="C1824" i="7"/>
  <c r="AN1823" i="7"/>
  <c r="AM1823" i="7"/>
  <c r="AO1823" i="7" s="1"/>
  <c r="AL1823" i="7"/>
  <c r="R1823" i="7"/>
  <c r="Q1823" i="7"/>
  <c r="O1823" i="7"/>
  <c r="M1823" i="7"/>
  <c r="AK1823" i="7" s="1"/>
  <c r="K1823" i="7"/>
  <c r="J1823" i="7"/>
  <c r="I1823" i="7"/>
  <c r="H1823" i="7"/>
  <c r="G1823" i="7"/>
  <c r="C1823" i="7"/>
  <c r="AL1822" i="7"/>
  <c r="AM1822" i="7" s="1"/>
  <c r="AO1822" i="7" s="1"/>
  <c r="O1822" i="7"/>
  <c r="M1822" i="7"/>
  <c r="K1822" i="7"/>
  <c r="C1822" i="7"/>
  <c r="AO1821" i="7"/>
  <c r="AM1821" i="7"/>
  <c r="AL1821" i="7"/>
  <c r="Q1821" i="7"/>
  <c r="O1821" i="7"/>
  <c r="AN1821" i="7" s="1"/>
  <c r="M1821" i="7"/>
  <c r="AK1821" i="7" s="1"/>
  <c r="K1821" i="7"/>
  <c r="J1821" i="7"/>
  <c r="I1821" i="7"/>
  <c r="H1821" i="7"/>
  <c r="C1821" i="7"/>
  <c r="AN1820" i="7"/>
  <c r="AL1820" i="7"/>
  <c r="AM1820" i="7" s="1"/>
  <c r="AO1820" i="7" s="1"/>
  <c r="R1820" i="7"/>
  <c r="O1820" i="7"/>
  <c r="H1820" i="7" s="1"/>
  <c r="M1820" i="7"/>
  <c r="AK1820" i="7" s="1"/>
  <c r="K1820" i="7"/>
  <c r="I1820" i="7"/>
  <c r="G1820" i="7"/>
  <c r="C1820" i="7"/>
  <c r="AN1819" i="7"/>
  <c r="AM1819" i="7"/>
  <c r="AO1819" i="7" s="1"/>
  <c r="AL1819" i="7"/>
  <c r="R1819" i="7"/>
  <c r="Q1819" i="7"/>
  <c r="O1819" i="7"/>
  <c r="M1819" i="7"/>
  <c r="AK1819" i="7" s="1"/>
  <c r="K1819" i="7"/>
  <c r="J1819" i="7"/>
  <c r="I1819" i="7"/>
  <c r="H1819" i="7"/>
  <c r="G1819" i="7"/>
  <c r="C1819" i="7"/>
  <c r="AL1818" i="7"/>
  <c r="AM1818" i="7" s="1"/>
  <c r="AO1818" i="7" s="1"/>
  <c r="O1818" i="7"/>
  <c r="M1818" i="7"/>
  <c r="K1818" i="7"/>
  <c r="I1818" i="7"/>
  <c r="C1818" i="7"/>
  <c r="AO1817" i="7"/>
  <c r="AM1817" i="7"/>
  <c r="AL1817" i="7"/>
  <c r="Q1817" i="7"/>
  <c r="O1817" i="7"/>
  <c r="AN1817" i="7" s="1"/>
  <c r="M1817" i="7"/>
  <c r="AK1817" i="7" s="1"/>
  <c r="K1817" i="7"/>
  <c r="J1817" i="7"/>
  <c r="I1817" i="7"/>
  <c r="H1817" i="7"/>
  <c r="C1817" i="7"/>
  <c r="AN1816" i="7"/>
  <c r="AL1816" i="7"/>
  <c r="AM1816" i="7" s="1"/>
  <c r="AO1816" i="7" s="1"/>
  <c r="R1816" i="7"/>
  <c r="O1816" i="7"/>
  <c r="H1816" i="7" s="1"/>
  <c r="M1816" i="7"/>
  <c r="AK1816" i="7" s="1"/>
  <c r="K1816" i="7"/>
  <c r="I1816" i="7"/>
  <c r="G1816" i="7"/>
  <c r="C1816" i="7"/>
  <c r="AN1815" i="7"/>
  <c r="AM1815" i="7"/>
  <c r="AO1815" i="7" s="1"/>
  <c r="AL1815" i="7"/>
  <c r="R1815" i="7"/>
  <c r="Q1815" i="7"/>
  <c r="O1815" i="7"/>
  <c r="M1815" i="7"/>
  <c r="AK1815" i="7" s="1"/>
  <c r="K1815" i="7"/>
  <c r="J1815" i="7"/>
  <c r="I1815" i="7"/>
  <c r="H1815" i="7"/>
  <c r="G1815" i="7"/>
  <c r="C1815" i="7"/>
  <c r="AL1814" i="7"/>
  <c r="AM1814" i="7" s="1"/>
  <c r="AO1814" i="7" s="1"/>
  <c r="O1814" i="7"/>
  <c r="M1814" i="7"/>
  <c r="K1814" i="7"/>
  <c r="I1814" i="7"/>
  <c r="C1814" i="7"/>
  <c r="AO1813" i="7"/>
  <c r="AM1813" i="7"/>
  <c r="AL1813" i="7"/>
  <c r="Q1813" i="7"/>
  <c r="O1813" i="7"/>
  <c r="AN1813" i="7" s="1"/>
  <c r="M1813" i="7"/>
  <c r="AK1813" i="7" s="1"/>
  <c r="K1813" i="7"/>
  <c r="J1813" i="7"/>
  <c r="I1813" i="7"/>
  <c r="H1813" i="7"/>
  <c r="C1813" i="7"/>
  <c r="AN1812" i="7"/>
  <c r="AL1812" i="7"/>
  <c r="AM1812" i="7" s="1"/>
  <c r="AO1812" i="7" s="1"/>
  <c r="R1812" i="7"/>
  <c r="O1812" i="7"/>
  <c r="H1812" i="7" s="1"/>
  <c r="M1812" i="7"/>
  <c r="AK1812" i="7" s="1"/>
  <c r="K1812" i="7"/>
  <c r="I1812" i="7"/>
  <c r="G1812" i="7"/>
  <c r="C1812" i="7"/>
  <c r="AO1811" i="7"/>
  <c r="AN1811" i="7"/>
  <c r="AM1811" i="7"/>
  <c r="AL1811" i="7"/>
  <c r="R1811" i="7"/>
  <c r="Q1811" i="7"/>
  <c r="O1811" i="7"/>
  <c r="M1811" i="7"/>
  <c r="AK1811" i="7" s="1"/>
  <c r="K1811" i="7"/>
  <c r="J1811" i="7"/>
  <c r="I1811" i="7"/>
  <c r="H1811" i="7"/>
  <c r="G1811" i="7"/>
  <c r="C1811" i="7"/>
  <c r="AL1810" i="7"/>
  <c r="AM1810" i="7" s="1"/>
  <c r="AO1810" i="7" s="1"/>
  <c r="O1810" i="7"/>
  <c r="AN1810" i="7" s="1"/>
  <c r="M1810" i="7"/>
  <c r="K1810" i="7"/>
  <c r="G1810" i="7"/>
  <c r="C1810" i="7"/>
  <c r="AO1809" i="7"/>
  <c r="AM1809" i="7"/>
  <c r="AL1809" i="7"/>
  <c r="Q1809" i="7"/>
  <c r="O1809" i="7"/>
  <c r="AN1809" i="7" s="1"/>
  <c r="M1809" i="7"/>
  <c r="AK1809" i="7" s="1"/>
  <c r="K1809" i="7"/>
  <c r="J1809" i="7"/>
  <c r="I1809" i="7"/>
  <c r="H1809" i="7"/>
  <c r="C1809" i="7"/>
  <c r="AN1808" i="7"/>
  <c r="AL1808" i="7"/>
  <c r="AM1808" i="7" s="1"/>
  <c r="AO1808" i="7" s="1"/>
  <c r="R1808" i="7"/>
  <c r="O1808" i="7"/>
  <c r="M1808" i="7"/>
  <c r="AK1808" i="7" s="1"/>
  <c r="K1808" i="7"/>
  <c r="I1808" i="7"/>
  <c r="G1808" i="7"/>
  <c r="C1808" i="7"/>
  <c r="AO1807" i="7"/>
  <c r="AN1807" i="7"/>
  <c r="AM1807" i="7"/>
  <c r="AL1807" i="7"/>
  <c r="R1807" i="7"/>
  <c r="Q1807" i="7"/>
  <c r="O1807" i="7"/>
  <c r="M1807" i="7"/>
  <c r="AK1807" i="7" s="1"/>
  <c r="K1807" i="7"/>
  <c r="J1807" i="7"/>
  <c r="I1807" i="7"/>
  <c r="H1807" i="7"/>
  <c r="G1807" i="7"/>
  <c r="C1807" i="7"/>
  <c r="AN1806" i="7"/>
  <c r="AL1806" i="7"/>
  <c r="AM1806" i="7" s="1"/>
  <c r="AO1806" i="7" s="1"/>
  <c r="R1806" i="7"/>
  <c r="O1806" i="7"/>
  <c r="M1806" i="7"/>
  <c r="AK1806" i="7" s="1"/>
  <c r="K1806" i="7"/>
  <c r="I1806" i="7"/>
  <c r="G1806" i="7"/>
  <c r="C1806" i="7"/>
  <c r="AO1805" i="7"/>
  <c r="AM1805" i="7"/>
  <c r="AL1805" i="7"/>
  <c r="AK1805" i="7"/>
  <c r="Q1805" i="7"/>
  <c r="O1805" i="7"/>
  <c r="AN1805" i="7" s="1"/>
  <c r="M1805" i="7"/>
  <c r="K1805" i="7"/>
  <c r="J1805" i="7"/>
  <c r="I1805" i="7"/>
  <c r="H1805" i="7"/>
  <c r="C1805" i="7"/>
  <c r="AL1804" i="7"/>
  <c r="AM1804" i="7" s="1"/>
  <c r="AO1804" i="7" s="1"/>
  <c r="O1804" i="7"/>
  <c r="AN1804" i="7" s="1"/>
  <c r="M1804" i="7"/>
  <c r="K1804" i="7"/>
  <c r="G1804" i="7"/>
  <c r="C1804" i="7"/>
  <c r="AN1803" i="7"/>
  <c r="AM1803" i="7"/>
  <c r="AO1803" i="7" s="1"/>
  <c r="AL1803" i="7"/>
  <c r="R1803" i="7"/>
  <c r="Q1803" i="7"/>
  <c r="O1803" i="7"/>
  <c r="M1803" i="7"/>
  <c r="AK1803" i="7" s="1"/>
  <c r="K1803" i="7"/>
  <c r="J1803" i="7"/>
  <c r="I1803" i="7"/>
  <c r="H1803" i="7"/>
  <c r="G1803" i="7"/>
  <c r="C1803" i="7"/>
  <c r="AL1802" i="7"/>
  <c r="AM1802" i="7" s="1"/>
  <c r="AO1802" i="7" s="1"/>
  <c r="O1802" i="7"/>
  <c r="AN1802" i="7" s="1"/>
  <c r="M1802" i="7"/>
  <c r="AK1802" i="7" s="1"/>
  <c r="K1802" i="7"/>
  <c r="G1802" i="7"/>
  <c r="C1802" i="7"/>
  <c r="AO1801" i="7"/>
  <c r="AM1801" i="7"/>
  <c r="AL1801" i="7"/>
  <c r="Q1801" i="7"/>
  <c r="O1801" i="7"/>
  <c r="AN1801" i="7" s="1"/>
  <c r="M1801" i="7"/>
  <c r="AK1801" i="7" s="1"/>
  <c r="K1801" i="7"/>
  <c r="J1801" i="7"/>
  <c r="I1801" i="7"/>
  <c r="H1801" i="7"/>
  <c r="C1801" i="7"/>
  <c r="AN1800" i="7"/>
  <c r="AL1800" i="7"/>
  <c r="AM1800" i="7" s="1"/>
  <c r="AO1800" i="7" s="1"/>
  <c r="R1800" i="7"/>
  <c r="O1800" i="7"/>
  <c r="M1800" i="7"/>
  <c r="AK1800" i="7" s="1"/>
  <c r="K1800" i="7"/>
  <c r="I1800" i="7"/>
  <c r="G1800" i="7"/>
  <c r="C1800" i="7"/>
  <c r="AN1799" i="7"/>
  <c r="AM1799" i="7"/>
  <c r="AO1799" i="7" s="1"/>
  <c r="AL1799" i="7"/>
  <c r="R1799" i="7"/>
  <c r="Q1799" i="7"/>
  <c r="O1799" i="7"/>
  <c r="M1799" i="7"/>
  <c r="AK1799" i="7" s="1"/>
  <c r="K1799" i="7"/>
  <c r="J1799" i="7"/>
  <c r="I1799" i="7"/>
  <c r="H1799" i="7"/>
  <c r="G1799" i="7"/>
  <c r="C1799" i="7"/>
  <c r="AL1798" i="7"/>
  <c r="AM1798" i="7" s="1"/>
  <c r="AO1798" i="7" s="1"/>
  <c r="R1798" i="7"/>
  <c r="O1798" i="7"/>
  <c r="AN1798" i="7" s="1"/>
  <c r="M1798" i="7"/>
  <c r="AK1798" i="7" s="1"/>
  <c r="K1798" i="7"/>
  <c r="I1798" i="7"/>
  <c r="G1798" i="7"/>
  <c r="C1798" i="7"/>
  <c r="AM1797" i="7"/>
  <c r="AO1797" i="7" s="1"/>
  <c r="AL1797" i="7"/>
  <c r="Q1797" i="7"/>
  <c r="O1797" i="7"/>
  <c r="AN1797" i="7" s="1"/>
  <c r="M1797" i="7"/>
  <c r="AK1797" i="7" s="1"/>
  <c r="K1797" i="7"/>
  <c r="J1797" i="7"/>
  <c r="I1797" i="7"/>
  <c r="H1797" i="7"/>
  <c r="C1797" i="7"/>
  <c r="AL1796" i="7"/>
  <c r="AM1796" i="7" s="1"/>
  <c r="AO1796" i="7" s="1"/>
  <c r="R1796" i="7"/>
  <c r="O1796" i="7"/>
  <c r="AN1796" i="7" s="1"/>
  <c r="M1796" i="7"/>
  <c r="AK1796" i="7" s="1"/>
  <c r="K1796" i="7"/>
  <c r="I1796" i="7"/>
  <c r="G1796" i="7"/>
  <c r="C1796" i="7"/>
  <c r="AO1795" i="7"/>
  <c r="AN1795" i="7"/>
  <c r="AM1795" i="7"/>
  <c r="AL1795" i="7"/>
  <c r="R1795" i="7"/>
  <c r="Q1795" i="7"/>
  <c r="O1795" i="7"/>
  <c r="M1795" i="7"/>
  <c r="AK1795" i="7" s="1"/>
  <c r="K1795" i="7"/>
  <c r="J1795" i="7"/>
  <c r="I1795" i="7"/>
  <c r="H1795" i="7"/>
  <c r="G1795" i="7"/>
  <c r="C1795" i="7"/>
  <c r="AL1794" i="7"/>
  <c r="AM1794" i="7" s="1"/>
  <c r="AO1794" i="7" s="1"/>
  <c r="O1794" i="7"/>
  <c r="AN1794" i="7" s="1"/>
  <c r="M1794" i="7"/>
  <c r="AK1794" i="7" s="1"/>
  <c r="K1794" i="7"/>
  <c r="G1794" i="7"/>
  <c r="C1794" i="7"/>
  <c r="AO1793" i="7"/>
  <c r="AM1793" i="7"/>
  <c r="AL1793" i="7"/>
  <c r="Q1793" i="7"/>
  <c r="O1793" i="7"/>
  <c r="AN1793" i="7" s="1"/>
  <c r="M1793" i="7"/>
  <c r="AK1793" i="7" s="1"/>
  <c r="K1793" i="7"/>
  <c r="J1793" i="7"/>
  <c r="I1793" i="7"/>
  <c r="H1793" i="7"/>
  <c r="C1793" i="7"/>
  <c r="AN1792" i="7"/>
  <c r="AL1792" i="7"/>
  <c r="AM1792" i="7" s="1"/>
  <c r="AO1792" i="7" s="1"/>
  <c r="R1792" i="7"/>
  <c r="O1792" i="7"/>
  <c r="M1792" i="7"/>
  <c r="AK1792" i="7" s="1"/>
  <c r="K1792" i="7"/>
  <c r="I1792" i="7"/>
  <c r="G1792" i="7"/>
  <c r="C1792" i="7"/>
  <c r="AO1791" i="7"/>
  <c r="AN1791" i="7"/>
  <c r="AM1791" i="7"/>
  <c r="AL1791" i="7"/>
  <c r="R1791" i="7"/>
  <c r="Q1791" i="7"/>
  <c r="O1791" i="7"/>
  <c r="M1791" i="7"/>
  <c r="AK1791" i="7" s="1"/>
  <c r="K1791" i="7"/>
  <c r="J1791" i="7"/>
  <c r="I1791" i="7"/>
  <c r="H1791" i="7"/>
  <c r="G1791" i="7"/>
  <c r="C1791" i="7"/>
  <c r="AN1790" i="7"/>
  <c r="AL1790" i="7"/>
  <c r="AM1790" i="7" s="1"/>
  <c r="AO1790" i="7" s="1"/>
  <c r="R1790" i="7"/>
  <c r="O1790" i="7"/>
  <c r="M1790" i="7"/>
  <c r="AK1790" i="7" s="1"/>
  <c r="K1790" i="7"/>
  <c r="I1790" i="7"/>
  <c r="G1790" i="7"/>
  <c r="C1790" i="7"/>
  <c r="AM1789" i="7"/>
  <c r="AO1789" i="7" s="1"/>
  <c r="AL1789" i="7"/>
  <c r="AK1789" i="7"/>
  <c r="Q1789" i="7"/>
  <c r="O1789" i="7"/>
  <c r="AN1789" i="7" s="1"/>
  <c r="M1789" i="7"/>
  <c r="K1789" i="7"/>
  <c r="J1789" i="7"/>
  <c r="I1789" i="7"/>
  <c r="H1789" i="7"/>
  <c r="C1789" i="7"/>
  <c r="AL1788" i="7"/>
  <c r="AM1788" i="7" s="1"/>
  <c r="AO1788" i="7" s="1"/>
  <c r="O1788" i="7"/>
  <c r="AN1788" i="7" s="1"/>
  <c r="M1788" i="7"/>
  <c r="K1788" i="7"/>
  <c r="G1788" i="7"/>
  <c r="C1788" i="7"/>
  <c r="AN1787" i="7"/>
  <c r="AM1787" i="7"/>
  <c r="AO1787" i="7" s="1"/>
  <c r="AL1787" i="7"/>
  <c r="R1787" i="7"/>
  <c r="Q1787" i="7"/>
  <c r="O1787" i="7"/>
  <c r="M1787" i="7"/>
  <c r="AK1787" i="7" s="1"/>
  <c r="K1787" i="7"/>
  <c r="J1787" i="7"/>
  <c r="I1787" i="7"/>
  <c r="H1787" i="7"/>
  <c r="G1787" i="7"/>
  <c r="C1787" i="7"/>
  <c r="AL1786" i="7"/>
  <c r="AM1786" i="7" s="1"/>
  <c r="AO1786" i="7" s="1"/>
  <c r="O1786" i="7"/>
  <c r="AN1786" i="7" s="1"/>
  <c r="M1786" i="7"/>
  <c r="K1786" i="7"/>
  <c r="G1786" i="7"/>
  <c r="C1786" i="7"/>
  <c r="AO1785" i="7"/>
  <c r="AM1785" i="7"/>
  <c r="AL1785" i="7"/>
  <c r="Q1785" i="7"/>
  <c r="O1785" i="7"/>
  <c r="AN1785" i="7" s="1"/>
  <c r="M1785" i="7"/>
  <c r="AK1785" i="7" s="1"/>
  <c r="K1785" i="7"/>
  <c r="J1785" i="7"/>
  <c r="I1785" i="7"/>
  <c r="H1785" i="7"/>
  <c r="C1785" i="7"/>
  <c r="AN1784" i="7"/>
  <c r="AL1784" i="7"/>
  <c r="AM1784" i="7" s="1"/>
  <c r="AO1784" i="7" s="1"/>
  <c r="R1784" i="7"/>
  <c r="O1784" i="7"/>
  <c r="M1784" i="7"/>
  <c r="K1784" i="7"/>
  <c r="I1784" i="7"/>
  <c r="G1784" i="7"/>
  <c r="C1784" i="7"/>
  <c r="AN1783" i="7"/>
  <c r="AM1783" i="7"/>
  <c r="AO1783" i="7" s="1"/>
  <c r="AL1783" i="7"/>
  <c r="R1783" i="7"/>
  <c r="Q1783" i="7"/>
  <c r="O1783" i="7"/>
  <c r="M1783" i="7"/>
  <c r="AK1783" i="7" s="1"/>
  <c r="K1783" i="7"/>
  <c r="J1783" i="7"/>
  <c r="I1783" i="7"/>
  <c r="H1783" i="7"/>
  <c r="G1783" i="7"/>
  <c r="C1783" i="7"/>
  <c r="AN1782" i="7"/>
  <c r="AL1782" i="7"/>
  <c r="AM1782" i="7" s="1"/>
  <c r="AO1782" i="7" s="1"/>
  <c r="R1782" i="7"/>
  <c r="O1782" i="7"/>
  <c r="M1782" i="7"/>
  <c r="AK1782" i="7" s="1"/>
  <c r="K1782" i="7"/>
  <c r="J1782" i="7"/>
  <c r="I1782" i="7"/>
  <c r="G1782" i="7"/>
  <c r="C1782" i="7"/>
  <c r="AL1781" i="7"/>
  <c r="AM1781" i="7" s="1"/>
  <c r="AO1781" i="7" s="1"/>
  <c r="Q1781" i="7"/>
  <c r="O1781" i="7"/>
  <c r="M1781" i="7"/>
  <c r="AK1781" i="7" s="1"/>
  <c r="K1781" i="7"/>
  <c r="J1781" i="7"/>
  <c r="I1781" i="7"/>
  <c r="H1781" i="7"/>
  <c r="C1781" i="7"/>
  <c r="AO1780" i="7"/>
  <c r="AL1780" i="7"/>
  <c r="AM1780" i="7" s="1"/>
  <c r="R1780" i="7"/>
  <c r="O1780" i="7"/>
  <c r="M1780" i="7"/>
  <c r="AK1780" i="7" s="1"/>
  <c r="K1780" i="7"/>
  <c r="I1780" i="7"/>
  <c r="H1780" i="7"/>
  <c r="G1780" i="7"/>
  <c r="C1780" i="7"/>
  <c r="AO1779" i="7"/>
  <c r="AN1779" i="7"/>
  <c r="AM1779" i="7"/>
  <c r="AL1779" i="7"/>
  <c r="R1779" i="7"/>
  <c r="Q1779" i="7"/>
  <c r="O1779" i="7"/>
  <c r="M1779" i="7"/>
  <c r="AK1779" i="7" s="1"/>
  <c r="K1779" i="7"/>
  <c r="J1779" i="7"/>
  <c r="I1779" i="7"/>
  <c r="H1779" i="7"/>
  <c r="G1779" i="7"/>
  <c r="C1779" i="7"/>
  <c r="AM1778" i="7"/>
  <c r="AO1778" i="7" s="1"/>
  <c r="AL1778" i="7"/>
  <c r="O1778" i="7"/>
  <c r="H1778" i="7" s="1"/>
  <c r="M1778" i="7"/>
  <c r="K1778" i="7"/>
  <c r="I1778" i="7"/>
  <c r="C1778" i="7"/>
  <c r="AM1777" i="7"/>
  <c r="AO1777" i="7" s="1"/>
  <c r="AL1777" i="7"/>
  <c r="O1777" i="7"/>
  <c r="H1777" i="7" s="1"/>
  <c r="M1777" i="7"/>
  <c r="K1777" i="7"/>
  <c r="I1777" i="7"/>
  <c r="AK1777" i="7" s="1"/>
  <c r="C1777" i="7"/>
  <c r="AL1776" i="7"/>
  <c r="AM1776" i="7" s="1"/>
  <c r="AO1776" i="7" s="1"/>
  <c r="O1776" i="7"/>
  <c r="G1776" i="7" s="1"/>
  <c r="M1776" i="7"/>
  <c r="K1776" i="7"/>
  <c r="H1776" i="7"/>
  <c r="C1776" i="7"/>
  <c r="AN1775" i="7"/>
  <c r="AM1775" i="7"/>
  <c r="AO1775" i="7" s="1"/>
  <c r="AL1775" i="7"/>
  <c r="R1775" i="7"/>
  <c r="Q1775" i="7"/>
  <c r="O1775" i="7"/>
  <c r="M1775" i="7"/>
  <c r="AK1775" i="7" s="1"/>
  <c r="K1775" i="7"/>
  <c r="J1775" i="7"/>
  <c r="I1775" i="7"/>
  <c r="H1775" i="7"/>
  <c r="G1775" i="7"/>
  <c r="C1775" i="7"/>
  <c r="AN1774" i="7"/>
  <c r="AL1774" i="7"/>
  <c r="AM1774" i="7" s="1"/>
  <c r="AO1774" i="7" s="1"/>
  <c r="R1774" i="7"/>
  <c r="Q1774" i="7"/>
  <c r="O1774" i="7"/>
  <c r="H1774" i="7" s="1"/>
  <c r="M1774" i="7"/>
  <c r="AK1774" i="7" s="1"/>
  <c r="K1774" i="7"/>
  <c r="J1774" i="7"/>
  <c r="I1774" i="7"/>
  <c r="G1774" i="7"/>
  <c r="C1774" i="7"/>
  <c r="AL1773" i="7"/>
  <c r="AM1773" i="7" s="1"/>
  <c r="AO1773" i="7" s="1"/>
  <c r="Q1773" i="7"/>
  <c r="O1773" i="7"/>
  <c r="M1773" i="7"/>
  <c r="AK1773" i="7" s="1"/>
  <c r="K1773" i="7"/>
  <c r="J1773" i="7"/>
  <c r="I1773" i="7"/>
  <c r="H1773" i="7"/>
  <c r="C1773" i="7"/>
  <c r="AL1772" i="7"/>
  <c r="AM1772" i="7" s="1"/>
  <c r="AO1772" i="7" s="1"/>
  <c r="R1772" i="7"/>
  <c r="O1772" i="7"/>
  <c r="M1772" i="7"/>
  <c r="AK1772" i="7" s="1"/>
  <c r="K1772" i="7"/>
  <c r="I1772" i="7"/>
  <c r="H1772" i="7"/>
  <c r="G1772" i="7"/>
  <c r="C1772" i="7"/>
  <c r="AN1771" i="7"/>
  <c r="AM1771" i="7"/>
  <c r="AO1771" i="7" s="1"/>
  <c r="AL1771" i="7"/>
  <c r="R1771" i="7"/>
  <c r="Q1771" i="7"/>
  <c r="O1771" i="7"/>
  <c r="M1771" i="7"/>
  <c r="AK1771" i="7" s="1"/>
  <c r="K1771" i="7"/>
  <c r="J1771" i="7"/>
  <c r="I1771" i="7"/>
  <c r="H1771" i="7"/>
  <c r="G1771" i="7"/>
  <c r="C1771" i="7"/>
  <c r="AM1770" i="7"/>
  <c r="AO1770" i="7" s="1"/>
  <c r="AL1770" i="7"/>
  <c r="R1770" i="7"/>
  <c r="O1770" i="7"/>
  <c r="H1770" i="7" s="1"/>
  <c r="M1770" i="7"/>
  <c r="K1770" i="7"/>
  <c r="I1770" i="7"/>
  <c r="C1770" i="7"/>
  <c r="AM1769" i="7"/>
  <c r="AO1769" i="7" s="1"/>
  <c r="AL1769" i="7"/>
  <c r="AK1769" i="7"/>
  <c r="O1769" i="7"/>
  <c r="H1769" i="7" s="1"/>
  <c r="M1769" i="7"/>
  <c r="K1769" i="7"/>
  <c r="I1769" i="7"/>
  <c r="C1769" i="7"/>
  <c r="AO1768" i="7"/>
  <c r="AL1768" i="7"/>
  <c r="AM1768" i="7" s="1"/>
  <c r="O1768" i="7"/>
  <c r="G1768" i="7" s="1"/>
  <c r="M1768" i="7"/>
  <c r="K1768" i="7"/>
  <c r="H1768" i="7"/>
  <c r="C1768" i="7"/>
  <c r="AO1767" i="7"/>
  <c r="AN1767" i="7"/>
  <c r="AM1767" i="7"/>
  <c r="AL1767" i="7"/>
  <c r="R1767" i="7"/>
  <c r="Q1767" i="7"/>
  <c r="O1767" i="7"/>
  <c r="M1767" i="7"/>
  <c r="AK1767" i="7" s="1"/>
  <c r="K1767" i="7"/>
  <c r="J1767" i="7"/>
  <c r="I1767" i="7"/>
  <c r="H1767" i="7"/>
  <c r="G1767" i="7"/>
  <c r="C1767" i="7"/>
  <c r="AN1766" i="7"/>
  <c r="AL1766" i="7"/>
  <c r="AM1766" i="7" s="1"/>
  <c r="AO1766" i="7" s="1"/>
  <c r="Q1766" i="7"/>
  <c r="O1766" i="7"/>
  <c r="H1766" i="7" s="1"/>
  <c r="M1766" i="7"/>
  <c r="AK1766" i="7" s="1"/>
  <c r="K1766" i="7"/>
  <c r="J1766" i="7"/>
  <c r="I1766" i="7"/>
  <c r="G1766" i="7"/>
  <c r="C1766" i="7"/>
  <c r="AL1765" i="7"/>
  <c r="AM1765" i="7" s="1"/>
  <c r="AO1765" i="7" s="1"/>
  <c r="Q1765" i="7"/>
  <c r="O1765" i="7"/>
  <c r="M1765" i="7"/>
  <c r="AK1765" i="7" s="1"/>
  <c r="K1765" i="7"/>
  <c r="J1765" i="7"/>
  <c r="I1765" i="7"/>
  <c r="H1765" i="7"/>
  <c r="C1765" i="7"/>
  <c r="AO1764" i="7"/>
  <c r="AL1764" i="7"/>
  <c r="AM1764" i="7" s="1"/>
  <c r="R1764" i="7"/>
  <c r="O1764" i="7"/>
  <c r="M1764" i="7"/>
  <c r="AK1764" i="7" s="1"/>
  <c r="K1764" i="7"/>
  <c r="I1764" i="7"/>
  <c r="H1764" i="7"/>
  <c r="G1764" i="7"/>
  <c r="C1764" i="7"/>
  <c r="AO1763" i="7"/>
  <c r="AN1763" i="7"/>
  <c r="AM1763" i="7"/>
  <c r="AL1763" i="7"/>
  <c r="R1763" i="7"/>
  <c r="Q1763" i="7"/>
  <c r="O1763" i="7"/>
  <c r="M1763" i="7"/>
  <c r="AK1763" i="7" s="1"/>
  <c r="K1763" i="7"/>
  <c r="J1763" i="7"/>
  <c r="I1763" i="7"/>
  <c r="H1763" i="7"/>
  <c r="G1763" i="7"/>
  <c r="C1763" i="7"/>
  <c r="AM1762" i="7"/>
  <c r="AO1762" i="7" s="1"/>
  <c r="AL1762" i="7"/>
  <c r="O1762" i="7"/>
  <c r="H1762" i="7" s="1"/>
  <c r="M1762" i="7"/>
  <c r="K1762" i="7"/>
  <c r="I1762" i="7"/>
  <c r="C1762" i="7"/>
  <c r="AM1761" i="7"/>
  <c r="AO1761" i="7" s="1"/>
  <c r="AL1761" i="7"/>
  <c r="O1761" i="7"/>
  <c r="H1761" i="7" s="1"/>
  <c r="M1761" i="7"/>
  <c r="K1761" i="7"/>
  <c r="I1761" i="7"/>
  <c r="AK1761" i="7" s="1"/>
  <c r="C1761" i="7"/>
  <c r="AL1760" i="7"/>
  <c r="AM1760" i="7" s="1"/>
  <c r="AO1760" i="7" s="1"/>
  <c r="O1760" i="7"/>
  <c r="G1760" i="7" s="1"/>
  <c r="M1760" i="7"/>
  <c r="K1760" i="7"/>
  <c r="H1760" i="7"/>
  <c r="C1760" i="7"/>
  <c r="AN1759" i="7"/>
  <c r="AM1759" i="7"/>
  <c r="AO1759" i="7" s="1"/>
  <c r="AL1759" i="7"/>
  <c r="R1759" i="7"/>
  <c r="Q1759" i="7"/>
  <c r="O1759" i="7"/>
  <c r="M1759" i="7"/>
  <c r="AK1759" i="7" s="1"/>
  <c r="K1759" i="7"/>
  <c r="J1759" i="7"/>
  <c r="I1759" i="7"/>
  <c r="H1759" i="7"/>
  <c r="G1759" i="7"/>
  <c r="C1759" i="7"/>
  <c r="AN1758" i="7"/>
  <c r="AL1758" i="7"/>
  <c r="AM1758" i="7" s="1"/>
  <c r="AO1758" i="7" s="1"/>
  <c r="R1758" i="7"/>
  <c r="Q1758" i="7"/>
  <c r="O1758" i="7"/>
  <c r="H1758" i="7" s="1"/>
  <c r="M1758" i="7"/>
  <c r="AK1758" i="7" s="1"/>
  <c r="K1758" i="7"/>
  <c r="J1758" i="7"/>
  <c r="I1758" i="7"/>
  <c r="G1758" i="7"/>
  <c r="C1758" i="7"/>
  <c r="AL1757" i="7"/>
  <c r="AM1757" i="7" s="1"/>
  <c r="AO1757" i="7" s="1"/>
  <c r="Q1757" i="7"/>
  <c r="O1757" i="7"/>
  <c r="M1757" i="7"/>
  <c r="AK1757" i="7" s="1"/>
  <c r="K1757" i="7"/>
  <c r="J1757" i="7"/>
  <c r="I1757" i="7"/>
  <c r="H1757" i="7"/>
  <c r="C1757" i="7"/>
  <c r="AL1756" i="7"/>
  <c r="AM1756" i="7" s="1"/>
  <c r="AO1756" i="7" s="1"/>
  <c r="R1756" i="7"/>
  <c r="O1756" i="7"/>
  <c r="M1756" i="7"/>
  <c r="AK1756" i="7" s="1"/>
  <c r="K1756" i="7"/>
  <c r="I1756" i="7"/>
  <c r="H1756" i="7"/>
  <c r="G1756" i="7"/>
  <c r="C1756" i="7"/>
  <c r="AN1755" i="7"/>
  <c r="AM1755" i="7"/>
  <c r="AO1755" i="7" s="1"/>
  <c r="AL1755" i="7"/>
  <c r="R1755" i="7"/>
  <c r="Q1755" i="7"/>
  <c r="O1755" i="7"/>
  <c r="M1755" i="7"/>
  <c r="AK1755" i="7" s="1"/>
  <c r="K1755" i="7"/>
  <c r="J1755" i="7"/>
  <c r="I1755" i="7"/>
  <c r="H1755" i="7"/>
  <c r="G1755" i="7"/>
  <c r="C1755" i="7"/>
  <c r="AM1754" i="7"/>
  <c r="AO1754" i="7" s="1"/>
  <c r="AL1754" i="7"/>
  <c r="R1754" i="7"/>
  <c r="O1754" i="7"/>
  <c r="H1754" i="7" s="1"/>
  <c r="M1754" i="7"/>
  <c r="K1754" i="7"/>
  <c r="I1754" i="7"/>
  <c r="C1754" i="7"/>
  <c r="AM1753" i="7"/>
  <c r="AO1753" i="7" s="1"/>
  <c r="AL1753" i="7"/>
  <c r="AK1753" i="7"/>
  <c r="O1753" i="7"/>
  <c r="H1753" i="7" s="1"/>
  <c r="M1753" i="7"/>
  <c r="K1753" i="7"/>
  <c r="I1753" i="7"/>
  <c r="C1753" i="7"/>
  <c r="AO1752" i="7"/>
  <c r="AL1752" i="7"/>
  <c r="AM1752" i="7" s="1"/>
  <c r="O1752" i="7"/>
  <c r="G1752" i="7" s="1"/>
  <c r="M1752" i="7"/>
  <c r="K1752" i="7"/>
  <c r="H1752" i="7"/>
  <c r="C1752" i="7"/>
  <c r="AO1751" i="7"/>
  <c r="AM1751" i="7"/>
  <c r="AL1751" i="7"/>
  <c r="O1751" i="7"/>
  <c r="H1751" i="7" s="1"/>
  <c r="M1751" i="7"/>
  <c r="AK1751" i="7" s="1"/>
  <c r="K1751" i="7"/>
  <c r="I1751" i="7"/>
  <c r="C1751" i="7"/>
  <c r="AO1750" i="7"/>
  <c r="AN1750" i="7"/>
  <c r="AM1750" i="7"/>
  <c r="AL1750" i="7"/>
  <c r="R1750" i="7"/>
  <c r="Q1750" i="7"/>
  <c r="O1750" i="7"/>
  <c r="M1750" i="7"/>
  <c r="AK1750" i="7" s="1"/>
  <c r="K1750" i="7"/>
  <c r="J1750" i="7"/>
  <c r="I1750" i="7"/>
  <c r="H1750" i="7"/>
  <c r="G1750" i="7"/>
  <c r="C1750" i="7"/>
  <c r="AN1749" i="7"/>
  <c r="AL1749" i="7"/>
  <c r="AM1749" i="7" s="1"/>
  <c r="AO1749" i="7" s="1"/>
  <c r="R1749" i="7"/>
  <c r="O1749" i="7"/>
  <c r="Q1749" i="7" s="1"/>
  <c r="M1749" i="7"/>
  <c r="AK1749" i="7" s="1"/>
  <c r="K1749" i="7"/>
  <c r="I1749" i="7"/>
  <c r="G1749" i="7"/>
  <c r="C1749" i="7"/>
  <c r="AM1748" i="7"/>
  <c r="AO1748" i="7" s="1"/>
  <c r="AL1748" i="7"/>
  <c r="Q1748" i="7"/>
  <c r="O1748" i="7"/>
  <c r="AN1748" i="7" s="1"/>
  <c r="M1748" i="7"/>
  <c r="AK1748" i="7" s="1"/>
  <c r="K1748" i="7"/>
  <c r="J1748" i="7"/>
  <c r="I1748" i="7"/>
  <c r="H1748" i="7"/>
  <c r="C1748" i="7"/>
  <c r="AL1747" i="7"/>
  <c r="AM1747" i="7" s="1"/>
  <c r="AO1747" i="7" s="1"/>
  <c r="O1747" i="7"/>
  <c r="H1747" i="7" s="1"/>
  <c r="M1747" i="7"/>
  <c r="AK1747" i="7" s="1"/>
  <c r="K1747" i="7"/>
  <c r="I1747" i="7"/>
  <c r="C1747" i="7"/>
  <c r="AO1746" i="7"/>
  <c r="AN1746" i="7"/>
  <c r="AM1746" i="7"/>
  <c r="AL1746" i="7"/>
  <c r="R1746" i="7"/>
  <c r="Q1746" i="7"/>
  <c r="O1746" i="7"/>
  <c r="M1746" i="7"/>
  <c r="AK1746" i="7" s="1"/>
  <c r="K1746" i="7"/>
  <c r="J1746" i="7"/>
  <c r="I1746" i="7"/>
  <c r="H1746" i="7"/>
  <c r="G1746" i="7"/>
  <c r="C1746" i="7"/>
  <c r="AN1745" i="7"/>
  <c r="AL1745" i="7"/>
  <c r="AM1745" i="7" s="1"/>
  <c r="AO1745" i="7" s="1"/>
  <c r="R1745" i="7"/>
  <c r="O1745" i="7"/>
  <c r="Q1745" i="7" s="1"/>
  <c r="M1745" i="7"/>
  <c r="AK1745" i="7" s="1"/>
  <c r="K1745" i="7"/>
  <c r="I1745" i="7"/>
  <c r="G1745" i="7"/>
  <c r="C1745" i="7"/>
  <c r="AM1744" i="7"/>
  <c r="AO1744" i="7" s="1"/>
  <c r="AL1744" i="7"/>
  <c r="Q1744" i="7"/>
  <c r="O1744" i="7"/>
  <c r="AN1744" i="7" s="1"/>
  <c r="M1744" i="7"/>
  <c r="AK1744" i="7" s="1"/>
  <c r="K1744" i="7"/>
  <c r="J1744" i="7"/>
  <c r="I1744" i="7"/>
  <c r="H1744" i="7"/>
  <c r="C1744" i="7"/>
  <c r="AL1743" i="7"/>
  <c r="AM1743" i="7" s="1"/>
  <c r="AO1743" i="7" s="1"/>
  <c r="O1743" i="7"/>
  <c r="H1743" i="7" s="1"/>
  <c r="M1743" i="7"/>
  <c r="AK1743" i="7" s="1"/>
  <c r="K1743" i="7"/>
  <c r="I1743" i="7"/>
  <c r="C1743" i="7"/>
  <c r="AO1742" i="7"/>
  <c r="AN1742" i="7"/>
  <c r="AM1742" i="7"/>
  <c r="AL1742" i="7"/>
  <c r="R1742" i="7"/>
  <c r="Q1742" i="7"/>
  <c r="O1742" i="7"/>
  <c r="M1742" i="7"/>
  <c r="AK1742" i="7" s="1"/>
  <c r="K1742" i="7"/>
  <c r="J1742" i="7"/>
  <c r="I1742" i="7"/>
  <c r="H1742" i="7"/>
  <c r="G1742" i="7"/>
  <c r="C1742" i="7"/>
  <c r="AN1741" i="7"/>
  <c r="AL1741" i="7"/>
  <c r="AM1741" i="7" s="1"/>
  <c r="AO1741" i="7" s="1"/>
  <c r="R1741" i="7"/>
  <c r="O1741" i="7"/>
  <c r="Q1741" i="7" s="1"/>
  <c r="M1741" i="7"/>
  <c r="AK1741" i="7" s="1"/>
  <c r="K1741" i="7"/>
  <c r="I1741" i="7"/>
  <c r="G1741" i="7"/>
  <c r="C1741" i="7"/>
  <c r="AM1740" i="7"/>
  <c r="AO1740" i="7" s="1"/>
  <c r="AL1740" i="7"/>
  <c r="Q1740" i="7"/>
  <c r="O1740" i="7"/>
  <c r="AN1740" i="7" s="1"/>
  <c r="M1740" i="7"/>
  <c r="AK1740" i="7" s="1"/>
  <c r="K1740" i="7"/>
  <c r="J1740" i="7"/>
  <c r="I1740" i="7"/>
  <c r="H1740" i="7"/>
  <c r="C1740" i="7"/>
  <c r="AL1739" i="7"/>
  <c r="AM1739" i="7" s="1"/>
  <c r="AO1739" i="7" s="1"/>
  <c r="O1739" i="7"/>
  <c r="H1739" i="7" s="1"/>
  <c r="M1739" i="7"/>
  <c r="AK1739" i="7" s="1"/>
  <c r="K1739" i="7"/>
  <c r="I1739" i="7"/>
  <c r="C1739" i="7"/>
  <c r="AO1738" i="7"/>
  <c r="AN1738" i="7"/>
  <c r="AM1738" i="7"/>
  <c r="AL1738" i="7"/>
  <c r="R1738" i="7"/>
  <c r="Q1738" i="7"/>
  <c r="O1738" i="7"/>
  <c r="M1738" i="7"/>
  <c r="AK1738" i="7" s="1"/>
  <c r="K1738" i="7"/>
  <c r="J1738" i="7"/>
  <c r="I1738" i="7"/>
  <c r="H1738" i="7"/>
  <c r="G1738" i="7"/>
  <c r="C1738" i="7"/>
  <c r="AN1737" i="7"/>
  <c r="AL1737" i="7"/>
  <c r="AM1737" i="7" s="1"/>
  <c r="AO1737" i="7" s="1"/>
  <c r="R1737" i="7"/>
  <c r="O1737" i="7"/>
  <c r="Q1737" i="7" s="1"/>
  <c r="M1737" i="7"/>
  <c r="AK1737" i="7" s="1"/>
  <c r="K1737" i="7"/>
  <c r="I1737" i="7"/>
  <c r="G1737" i="7"/>
  <c r="C1737" i="7"/>
  <c r="AM1736" i="7"/>
  <c r="AO1736" i="7" s="1"/>
  <c r="AL1736" i="7"/>
  <c r="Q1736" i="7"/>
  <c r="O1736" i="7"/>
  <c r="AN1736" i="7" s="1"/>
  <c r="M1736" i="7"/>
  <c r="AK1736" i="7" s="1"/>
  <c r="K1736" i="7"/>
  <c r="J1736" i="7"/>
  <c r="I1736" i="7"/>
  <c r="H1736" i="7"/>
  <c r="C1736" i="7"/>
  <c r="AL1735" i="7"/>
  <c r="AM1735" i="7" s="1"/>
  <c r="AO1735" i="7" s="1"/>
  <c r="O1735" i="7"/>
  <c r="H1735" i="7" s="1"/>
  <c r="M1735" i="7"/>
  <c r="AK1735" i="7" s="1"/>
  <c r="K1735" i="7"/>
  <c r="I1735" i="7"/>
  <c r="C1735" i="7"/>
  <c r="AO1734" i="7"/>
  <c r="AN1734" i="7"/>
  <c r="AM1734" i="7"/>
  <c r="AL1734" i="7"/>
  <c r="R1734" i="7"/>
  <c r="Q1734" i="7"/>
  <c r="O1734" i="7"/>
  <c r="M1734" i="7"/>
  <c r="AK1734" i="7" s="1"/>
  <c r="K1734" i="7"/>
  <c r="J1734" i="7"/>
  <c r="I1734" i="7"/>
  <c r="H1734" i="7"/>
  <c r="G1734" i="7"/>
  <c r="C1734" i="7"/>
  <c r="AN1733" i="7"/>
  <c r="AL1733" i="7"/>
  <c r="AM1733" i="7" s="1"/>
  <c r="AO1733" i="7" s="1"/>
  <c r="R1733" i="7"/>
  <c r="O1733" i="7"/>
  <c r="Q1733" i="7" s="1"/>
  <c r="M1733" i="7"/>
  <c r="AK1733" i="7" s="1"/>
  <c r="K1733" i="7"/>
  <c r="I1733" i="7"/>
  <c r="G1733" i="7"/>
  <c r="C1733" i="7"/>
  <c r="AM1732" i="7"/>
  <c r="AO1732" i="7" s="1"/>
  <c r="AL1732" i="7"/>
  <c r="Q1732" i="7"/>
  <c r="O1732" i="7"/>
  <c r="AN1732" i="7" s="1"/>
  <c r="M1732" i="7"/>
  <c r="AK1732" i="7" s="1"/>
  <c r="K1732" i="7"/>
  <c r="J1732" i="7"/>
  <c r="I1732" i="7"/>
  <c r="H1732" i="7"/>
  <c r="C1732" i="7"/>
  <c r="AL1731" i="7"/>
  <c r="AM1731" i="7" s="1"/>
  <c r="AO1731" i="7" s="1"/>
  <c r="O1731" i="7"/>
  <c r="H1731" i="7" s="1"/>
  <c r="M1731" i="7"/>
  <c r="AK1731" i="7" s="1"/>
  <c r="K1731" i="7"/>
  <c r="I1731" i="7"/>
  <c r="C1731" i="7"/>
  <c r="AO1730" i="7"/>
  <c r="AN1730" i="7"/>
  <c r="AM1730" i="7"/>
  <c r="AL1730" i="7"/>
  <c r="R1730" i="7"/>
  <c r="Q1730" i="7"/>
  <c r="O1730" i="7"/>
  <c r="M1730" i="7"/>
  <c r="AK1730" i="7" s="1"/>
  <c r="K1730" i="7"/>
  <c r="J1730" i="7"/>
  <c r="I1730" i="7"/>
  <c r="H1730" i="7"/>
  <c r="G1730" i="7"/>
  <c r="C1730" i="7"/>
  <c r="AN1729" i="7"/>
  <c r="AL1729" i="7"/>
  <c r="AM1729" i="7" s="1"/>
  <c r="AO1729" i="7" s="1"/>
  <c r="R1729" i="7"/>
  <c r="O1729" i="7"/>
  <c r="Q1729" i="7" s="1"/>
  <c r="M1729" i="7"/>
  <c r="AK1729" i="7" s="1"/>
  <c r="K1729" i="7"/>
  <c r="I1729" i="7"/>
  <c r="G1729" i="7"/>
  <c r="C1729" i="7"/>
  <c r="AM1728" i="7"/>
  <c r="AO1728" i="7" s="1"/>
  <c r="AL1728" i="7"/>
  <c r="Q1728" i="7"/>
  <c r="O1728" i="7"/>
  <c r="AN1728" i="7" s="1"/>
  <c r="M1728" i="7"/>
  <c r="AK1728" i="7" s="1"/>
  <c r="K1728" i="7"/>
  <c r="J1728" i="7"/>
  <c r="I1728" i="7"/>
  <c r="H1728" i="7"/>
  <c r="C1728" i="7"/>
  <c r="AL1727" i="7"/>
  <c r="AM1727" i="7" s="1"/>
  <c r="AO1727" i="7" s="1"/>
  <c r="O1727" i="7"/>
  <c r="H1727" i="7" s="1"/>
  <c r="M1727" i="7"/>
  <c r="AK1727" i="7" s="1"/>
  <c r="K1727" i="7"/>
  <c r="I1727" i="7"/>
  <c r="C1727" i="7"/>
  <c r="AO1726" i="7"/>
  <c r="AN1726" i="7"/>
  <c r="AM1726" i="7"/>
  <c r="AL1726" i="7"/>
  <c r="R1726" i="7"/>
  <c r="Q1726" i="7"/>
  <c r="O1726" i="7"/>
  <c r="M1726" i="7"/>
  <c r="AK1726" i="7" s="1"/>
  <c r="K1726" i="7"/>
  <c r="J1726" i="7"/>
  <c r="I1726" i="7"/>
  <c r="H1726" i="7"/>
  <c r="G1726" i="7"/>
  <c r="C1726" i="7"/>
  <c r="AN1725" i="7"/>
  <c r="AL1725" i="7"/>
  <c r="AM1725" i="7" s="1"/>
  <c r="AO1725" i="7" s="1"/>
  <c r="R1725" i="7"/>
  <c r="O1725" i="7"/>
  <c r="Q1725" i="7" s="1"/>
  <c r="M1725" i="7"/>
  <c r="AK1725" i="7" s="1"/>
  <c r="K1725" i="7"/>
  <c r="I1725" i="7"/>
  <c r="G1725" i="7"/>
  <c r="C1725" i="7"/>
  <c r="AM1724" i="7"/>
  <c r="AO1724" i="7" s="1"/>
  <c r="AL1724" i="7"/>
  <c r="Q1724" i="7"/>
  <c r="O1724" i="7"/>
  <c r="AN1724" i="7" s="1"/>
  <c r="M1724" i="7"/>
  <c r="AK1724" i="7" s="1"/>
  <c r="K1724" i="7"/>
  <c r="J1724" i="7"/>
  <c r="I1724" i="7"/>
  <c r="H1724" i="7"/>
  <c r="C1724" i="7"/>
  <c r="AL1723" i="7"/>
  <c r="AM1723" i="7" s="1"/>
  <c r="AO1723" i="7" s="1"/>
  <c r="O1723" i="7"/>
  <c r="H1723" i="7" s="1"/>
  <c r="M1723" i="7"/>
  <c r="AK1723" i="7" s="1"/>
  <c r="K1723" i="7"/>
  <c r="I1723" i="7"/>
  <c r="C1723" i="7"/>
  <c r="AO1722" i="7"/>
  <c r="AN1722" i="7"/>
  <c r="AM1722" i="7"/>
  <c r="AL1722" i="7"/>
  <c r="R1722" i="7"/>
  <c r="Q1722" i="7"/>
  <c r="O1722" i="7"/>
  <c r="M1722" i="7"/>
  <c r="AK1722" i="7" s="1"/>
  <c r="K1722" i="7"/>
  <c r="J1722" i="7"/>
  <c r="I1722" i="7"/>
  <c r="H1722" i="7"/>
  <c r="G1722" i="7"/>
  <c r="C1722" i="7"/>
  <c r="AN1721" i="7"/>
  <c r="AL1721" i="7"/>
  <c r="AM1721" i="7" s="1"/>
  <c r="AO1721" i="7" s="1"/>
  <c r="R1721" i="7"/>
  <c r="O1721" i="7"/>
  <c r="Q1721" i="7" s="1"/>
  <c r="M1721" i="7"/>
  <c r="AK1721" i="7" s="1"/>
  <c r="K1721" i="7"/>
  <c r="I1721" i="7"/>
  <c r="G1721" i="7"/>
  <c r="C1721" i="7"/>
  <c r="AM1720" i="7"/>
  <c r="AO1720" i="7" s="1"/>
  <c r="AL1720" i="7"/>
  <c r="Q1720" i="7"/>
  <c r="O1720" i="7"/>
  <c r="AN1720" i="7" s="1"/>
  <c r="M1720" i="7"/>
  <c r="AK1720" i="7" s="1"/>
  <c r="K1720" i="7"/>
  <c r="J1720" i="7"/>
  <c r="I1720" i="7"/>
  <c r="H1720" i="7"/>
  <c r="C1720" i="7"/>
  <c r="AL1719" i="7"/>
  <c r="AM1719" i="7" s="1"/>
  <c r="AO1719" i="7" s="1"/>
  <c r="O1719" i="7"/>
  <c r="H1719" i="7" s="1"/>
  <c r="M1719" i="7"/>
  <c r="AK1719" i="7" s="1"/>
  <c r="K1719" i="7"/>
  <c r="I1719" i="7"/>
  <c r="C1719" i="7"/>
  <c r="AO1718" i="7"/>
  <c r="AN1718" i="7"/>
  <c r="AM1718" i="7"/>
  <c r="AL1718" i="7"/>
  <c r="R1718" i="7"/>
  <c r="Q1718" i="7"/>
  <c r="O1718" i="7"/>
  <c r="M1718" i="7"/>
  <c r="AK1718" i="7" s="1"/>
  <c r="K1718" i="7"/>
  <c r="J1718" i="7"/>
  <c r="I1718" i="7"/>
  <c r="H1718" i="7"/>
  <c r="G1718" i="7"/>
  <c r="C1718" i="7"/>
  <c r="AN1717" i="7"/>
  <c r="AL1717" i="7"/>
  <c r="AM1717" i="7" s="1"/>
  <c r="AO1717" i="7" s="1"/>
  <c r="R1717" i="7"/>
  <c r="O1717" i="7"/>
  <c r="Q1717" i="7" s="1"/>
  <c r="M1717" i="7"/>
  <c r="AK1717" i="7" s="1"/>
  <c r="K1717" i="7"/>
  <c r="I1717" i="7"/>
  <c r="G1717" i="7"/>
  <c r="C1717" i="7"/>
  <c r="AM1716" i="7"/>
  <c r="AO1716" i="7" s="1"/>
  <c r="AL1716" i="7"/>
  <c r="Q1716" i="7"/>
  <c r="O1716" i="7"/>
  <c r="AN1716" i="7" s="1"/>
  <c r="M1716" i="7"/>
  <c r="AK1716" i="7" s="1"/>
  <c r="K1716" i="7"/>
  <c r="J1716" i="7"/>
  <c r="I1716" i="7"/>
  <c r="H1716" i="7"/>
  <c r="C1716" i="7"/>
  <c r="AL1715" i="7"/>
  <c r="AM1715" i="7" s="1"/>
  <c r="AO1715" i="7" s="1"/>
  <c r="O1715" i="7"/>
  <c r="H1715" i="7" s="1"/>
  <c r="M1715" i="7"/>
  <c r="AK1715" i="7" s="1"/>
  <c r="K1715" i="7"/>
  <c r="I1715" i="7"/>
  <c r="C1715" i="7"/>
  <c r="AO1714" i="7"/>
  <c r="AN1714" i="7"/>
  <c r="AM1714" i="7"/>
  <c r="AL1714" i="7"/>
  <c r="R1714" i="7"/>
  <c r="Q1714" i="7"/>
  <c r="O1714" i="7"/>
  <c r="M1714" i="7"/>
  <c r="AK1714" i="7" s="1"/>
  <c r="K1714" i="7"/>
  <c r="J1714" i="7"/>
  <c r="I1714" i="7"/>
  <c r="H1714" i="7"/>
  <c r="G1714" i="7"/>
  <c r="C1714" i="7"/>
  <c r="AN1713" i="7"/>
  <c r="AL1713" i="7"/>
  <c r="AM1713" i="7" s="1"/>
  <c r="AO1713" i="7" s="1"/>
  <c r="R1713" i="7"/>
  <c r="O1713" i="7"/>
  <c r="Q1713" i="7" s="1"/>
  <c r="M1713" i="7"/>
  <c r="AK1713" i="7" s="1"/>
  <c r="K1713" i="7"/>
  <c r="I1713" i="7"/>
  <c r="G1713" i="7"/>
  <c r="C1713" i="7"/>
  <c r="AM1712" i="7"/>
  <c r="AO1712" i="7" s="1"/>
  <c r="AL1712" i="7"/>
  <c r="Q1712" i="7"/>
  <c r="O1712" i="7"/>
  <c r="AN1712" i="7" s="1"/>
  <c r="M1712" i="7"/>
  <c r="AK1712" i="7" s="1"/>
  <c r="K1712" i="7"/>
  <c r="J1712" i="7"/>
  <c r="I1712" i="7"/>
  <c r="H1712" i="7"/>
  <c r="C1712" i="7"/>
  <c r="AL1711" i="7"/>
  <c r="AM1711" i="7" s="1"/>
  <c r="AO1711" i="7" s="1"/>
  <c r="O1711" i="7"/>
  <c r="H1711" i="7" s="1"/>
  <c r="M1711" i="7"/>
  <c r="AK1711" i="7" s="1"/>
  <c r="K1711" i="7"/>
  <c r="I1711" i="7"/>
  <c r="C1711" i="7"/>
  <c r="AO1710" i="7"/>
  <c r="AN1710" i="7"/>
  <c r="AM1710" i="7"/>
  <c r="AL1710" i="7"/>
  <c r="R1710" i="7"/>
  <c r="Q1710" i="7"/>
  <c r="O1710" i="7"/>
  <c r="M1710" i="7"/>
  <c r="AK1710" i="7" s="1"/>
  <c r="K1710" i="7"/>
  <c r="J1710" i="7"/>
  <c r="I1710" i="7"/>
  <c r="H1710" i="7"/>
  <c r="G1710" i="7"/>
  <c r="C1710" i="7"/>
  <c r="AN1709" i="7"/>
  <c r="AL1709" i="7"/>
  <c r="AM1709" i="7" s="1"/>
  <c r="AO1709" i="7" s="1"/>
  <c r="R1709" i="7"/>
  <c r="O1709" i="7"/>
  <c r="Q1709" i="7" s="1"/>
  <c r="M1709" i="7"/>
  <c r="AK1709" i="7" s="1"/>
  <c r="K1709" i="7"/>
  <c r="I1709" i="7"/>
  <c r="G1709" i="7"/>
  <c r="C1709" i="7"/>
  <c r="AM1708" i="7"/>
  <c r="AO1708" i="7" s="1"/>
  <c r="AL1708" i="7"/>
  <c r="Q1708" i="7"/>
  <c r="O1708" i="7"/>
  <c r="AN1708" i="7" s="1"/>
  <c r="M1708" i="7"/>
  <c r="AK1708" i="7" s="1"/>
  <c r="K1708" i="7"/>
  <c r="J1708" i="7"/>
  <c r="I1708" i="7"/>
  <c r="H1708" i="7"/>
  <c r="C1708" i="7"/>
  <c r="AL1707" i="7"/>
  <c r="AM1707" i="7" s="1"/>
  <c r="AO1707" i="7" s="1"/>
  <c r="O1707" i="7"/>
  <c r="H1707" i="7" s="1"/>
  <c r="M1707" i="7"/>
  <c r="AK1707" i="7" s="1"/>
  <c r="K1707" i="7"/>
  <c r="I1707" i="7"/>
  <c r="C1707" i="7"/>
  <c r="AO1706" i="7"/>
  <c r="AN1706" i="7"/>
  <c r="AM1706" i="7"/>
  <c r="AL1706" i="7"/>
  <c r="R1706" i="7"/>
  <c r="Q1706" i="7"/>
  <c r="O1706" i="7"/>
  <c r="M1706" i="7"/>
  <c r="AK1706" i="7" s="1"/>
  <c r="K1706" i="7"/>
  <c r="J1706" i="7"/>
  <c r="I1706" i="7"/>
  <c r="H1706" i="7"/>
  <c r="G1706" i="7"/>
  <c r="C1706" i="7"/>
  <c r="AN1705" i="7"/>
  <c r="AL1705" i="7"/>
  <c r="AM1705" i="7" s="1"/>
  <c r="AO1705" i="7" s="1"/>
  <c r="R1705" i="7"/>
  <c r="O1705" i="7"/>
  <c r="Q1705" i="7" s="1"/>
  <c r="M1705" i="7"/>
  <c r="AK1705" i="7" s="1"/>
  <c r="K1705" i="7"/>
  <c r="I1705" i="7"/>
  <c r="G1705" i="7"/>
  <c r="C1705" i="7"/>
  <c r="AM1704" i="7"/>
  <c r="AO1704" i="7" s="1"/>
  <c r="AL1704" i="7"/>
  <c r="Q1704" i="7"/>
  <c r="O1704" i="7"/>
  <c r="AN1704" i="7" s="1"/>
  <c r="M1704" i="7"/>
  <c r="AK1704" i="7" s="1"/>
  <c r="K1704" i="7"/>
  <c r="J1704" i="7"/>
  <c r="I1704" i="7"/>
  <c r="H1704" i="7"/>
  <c r="C1704" i="7"/>
  <c r="AL1703" i="7"/>
  <c r="AM1703" i="7" s="1"/>
  <c r="AO1703" i="7" s="1"/>
  <c r="O1703" i="7"/>
  <c r="H1703" i="7" s="1"/>
  <c r="M1703" i="7"/>
  <c r="AK1703" i="7" s="1"/>
  <c r="K1703" i="7"/>
  <c r="I1703" i="7"/>
  <c r="C1703" i="7"/>
  <c r="AO1702" i="7"/>
  <c r="AN1702" i="7"/>
  <c r="AM1702" i="7"/>
  <c r="AL1702" i="7"/>
  <c r="R1702" i="7"/>
  <c r="Q1702" i="7"/>
  <c r="O1702" i="7"/>
  <c r="M1702" i="7"/>
  <c r="AK1702" i="7" s="1"/>
  <c r="K1702" i="7"/>
  <c r="J1702" i="7"/>
  <c r="I1702" i="7"/>
  <c r="H1702" i="7"/>
  <c r="G1702" i="7"/>
  <c r="C1702" i="7"/>
  <c r="AN1701" i="7"/>
  <c r="AL1701" i="7"/>
  <c r="AM1701" i="7" s="1"/>
  <c r="AO1701" i="7" s="1"/>
  <c r="R1701" i="7"/>
  <c r="O1701" i="7"/>
  <c r="Q1701" i="7" s="1"/>
  <c r="M1701" i="7"/>
  <c r="AK1701" i="7" s="1"/>
  <c r="K1701" i="7"/>
  <c r="I1701" i="7"/>
  <c r="G1701" i="7"/>
  <c r="C1701" i="7"/>
  <c r="AM1700" i="7"/>
  <c r="AO1700" i="7" s="1"/>
  <c r="AL1700" i="7"/>
  <c r="Q1700" i="7"/>
  <c r="O1700" i="7"/>
  <c r="AN1700" i="7" s="1"/>
  <c r="M1700" i="7"/>
  <c r="AK1700" i="7" s="1"/>
  <c r="K1700" i="7"/>
  <c r="J1700" i="7"/>
  <c r="I1700" i="7"/>
  <c r="H1700" i="7"/>
  <c r="C1700" i="7"/>
  <c r="AL1699" i="7"/>
  <c r="AM1699" i="7" s="1"/>
  <c r="AO1699" i="7" s="1"/>
  <c r="O1699" i="7"/>
  <c r="M1699" i="7"/>
  <c r="K1699" i="7"/>
  <c r="I1699" i="7"/>
  <c r="C1699" i="7"/>
  <c r="AO1698" i="7"/>
  <c r="AN1698" i="7"/>
  <c r="AM1698" i="7"/>
  <c r="AL1698" i="7"/>
  <c r="R1698" i="7"/>
  <c r="Q1698" i="7"/>
  <c r="O1698" i="7"/>
  <c r="M1698" i="7"/>
  <c r="AK1698" i="7" s="1"/>
  <c r="K1698" i="7"/>
  <c r="J1698" i="7"/>
  <c r="I1698" i="7"/>
  <c r="H1698" i="7"/>
  <c r="G1698" i="7"/>
  <c r="C1698" i="7"/>
  <c r="AN1697" i="7"/>
  <c r="AL1697" i="7"/>
  <c r="AM1697" i="7" s="1"/>
  <c r="AO1697" i="7" s="1"/>
  <c r="R1697" i="7"/>
  <c r="O1697" i="7"/>
  <c r="Q1697" i="7" s="1"/>
  <c r="M1697" i="7"/>
  <c r="AK1697" i="7" s="1"/>
  <c r="K1697" i="7"/>
  <c r="I1697" i="7"/>
  <c r="G1697" i="7"/>
  <c r="C1697" i="7"/>
  <c r="AM1696" i="7"/>
  <c r="AO1696" i="7" s="1"/>
  <c r="AL1696" i="7"/>
  <c r="Q1696" i="7"/>
  <c r="O1696" i="7"/>
  <c r="AN1696" i="7" s="1"/>
  <c r="M1696" i="7"/>
  <c r="AK1696" i="7" s="1"/>
  <c r="K1696" i="7"/>
  <c r="J1696" i="7"/>
  <c r="I1696" i="7"/>
  <c r="H1696" i="7"/>
  <c r="C1696" i="7"/>
  <c r="AL1695" i="7"/>
  <c r="AM1695" i="7" s="1"/>
  <c r="AO1695" i="7" s="1"/>
  <c r="O1695" i="7"/>
  <c r="M1695" i="7"/>
  <c r="K1695" i="7"/>
  <c r="I1695" i="7"/>
  <c r="C1695" i="7"/>
  <c r="AO1694" i="7"/>
  <c r="AN1694" i="7"/>
  <c r="AM1694" i="7"/>
  <c r="AL1694" i="7"/>
  <c r="R1694" i="7"/>
  <c r="Q1694" i="7"/>
  <c r="O1694" i="7"/>
  <c r="M1694" i="7"/>
  <c r="AK1694" i="7" s="1"/>
  <c r="K1694" i="7"/>
  <c r="J1694" i="7"/>
  <c r="I1694" i="7"/>
  <c r="H1694" i="7"/>
  <c r="G1694" i="7"/>
  <c r="C1694" i="7"/>
  <c r="AN1693" i="7"/>
  <c r="AL1693" i="7"/>
  <c r="AM1693" i="7" s="1"/>
  <c r="AO1693" i="7" s="1"/>
  <c r="R1693" i="7"/>
  <c r="O1693" i="7"/>
  <c r="Q1693" i="7" s="1"/>
  <c r="M1693" i="7"/>
  <c r="AK1693" i="7" s="1"/>
  <c r="K1693" i="7"/>
  <c r="I1693" i="7"/>
  <c r="G1693" i="7"/>
  <c r="C1693" i="7"/>
  <c r="AM1692" i="7"/>
  <c r="AO1692" i="7" s="1"/>
  <c r="AL1692" i="7"/>
  <c r="Q1692" i="7"/>
  <c r="O1692" i="7"/>
  <c r="AN1692" i="7" s="1"/>
  <c r="M1692" i="7"/>
  <c r="AK1692" i="7" s="1"/>
  <c r="K1692" i="7"/>
  <c r="J1692" i="7"/>
  <c r="I1692" i="7"/>
  <c r="H1692" i="7"/>
  <c r="C1692" i="7"/>
  <c r="AL1691" i="7"/>
  <c r="AM1691" i="7" s="1"/>
  <c r="AO1691" i="7" s="1"/>
  <c r="O1691" i="7"/>
  <c r="M1691" i="7"/>
  <c r="K1691" i="7"/>
  <c r="I1691" i="7"/>
  <c r="C1691" i="7"/>
  <c r="AO1690" i="7"/>
  <c r="AN1690" i="7"/>
  <c r="AM1690" i="7"/>
  <c r="AL1690" i="7"/>
  <c r="R1690" i="7"/>
  <c r="Q1690" i="7"/>
  <c r="O1690" i="7"/>
  <c r="M1690" i="7"/>
  <c r="AK1690" i="7" s="1"/>
  <c r="K1690" i="7"/>
  <c r="J1690" i="7"/>
  <c r="I1690" i="7"/>
  <c r="H1690" i="7"/>
  <c r="G1690" i="7"/>
  <c r="C1690" i="7"/>
  <c r="AN1689" i="7"/>
  <c r="AL1689" i="7"/>
  <c r="AM1689" i="7" s="1"/>
  <c r="AO1689" i="7" s="1"/>
  <c r="R1689" i="7"/>
  <c r="O1689" i="7"/>
  <c r="Q1689" i="7" s="1"/>
  <c r="M1689" i="7"/>
  <c r="AK1689" i="7" s="1"/>
  <c r="K1689" i="7"/>
  <c r="I1689" i="7"/>
  <c r="G1689" i="7"/>
  <c r="C1689" i="7"/>
  <c r="AM1688" i="7"/>
  <c r="AO1688" i="7" s="1"/>
  <c r="AL1688" i="7"/>
  <c r="Q1688" i="7"/>
  <c r="O1688" i="7"/>
  <c r="AN1688" i="7" s="1"/>
  <c r="M1688" i="7"/>
  <c r="AK1688" i="7" s="1"/>
  <c r="K1688" i="7"/>
  <c r="J1688" i="7"/>
  <c r="I1688" i="7"/>
  <c r="H1688" i="7"/>
  <c r="C1688" i="7"/>
  <c r="AL1687" i="7"/>
  <c r="AM1687" i="7" s="1"/>
  <c r="AO1687" i="7" s="1"/>
  <c r="O1687" i="7"/>
  <c r="M1687" i="7"/>
  <c r="K1687" i="7"/>
  <c r="I1687" i="7"/>
  <c r="C1687" i="7"/>
  <c r="AO1686" i="7"/>
  <c r="AN1686" i="7"/>
  <c r="AM1686" i="7"/>
  <c r="AL1686" i="7"/>
  <c r="R1686" i="7"/>
  <c r="Q1686" i="7"/>
  <c r="O1686" i="7"/>
  <c r="M1686" i="7"/>
  <c r="AK1686" i="7" s="1"/>
  <c r="K1686" i="7"/>
  <c r="J1686" i="7"/>
  <c r="I1686" i="7"/>
  <c r="H1686" i="7"/>
  <c r="G1686" i="7"/>
  <c r="C1686" i="7"/>
  <c r="AN1685" i="7"/>
  <c r="AL1685" i="7"/>
  <c r="AM1685" i="7" s="1"/>
  <c r="AO1685" i="7" s="1"/>
  <c r="R1685" i="7"/>
  <c r="O1685" i="7"/>
  <c r="Q1685" i="7" s="1"/>
  <c r="M1685" i="7"/>
  <c r="AK1685" i="7" s="1"/>
  <c r="K1685" i="7"/>
  <c r="I1685" i="7"/>
  <c r="G1685" i="7"/>
  <c r="C1685" i="7"/>
  <c r="AM1684" i="7"/>
  <c r="AO1684" i="7" s="1"/>
  <c r="AL1684" i="7"/>
  <c r="Q1684" i="7"/>
  <c r="O1684" i="7"/>
  <c r="AN1684" i="7" s="1"/>
  <c r="M1684" i="7"/>
  <c r="AK1684" i="7" s="1"/>
  <c r="K1684" i="7"/>
  <c r="J1684" i="7"/>
  <c r="I1684" i="7"/>
  <c r="H1684" i="7"/>
  <c r="C1684" i="7"/>
  <c r="AN1683" i="7"/>
  <c r="AL1683" i="7"/>
  <c r="AM1683" i="7" s="1"/>
  <c r="AO1683" i="7" s="1"/>
  <c r="R1683" i="7"/>
  <c r="O1683" i="7"/>
  <c r="M1683" i="7"/>
  <c r="AK1683" i="7" s="1"/>
  <c r="K1683" i="7"/>
  <c r="I1683" i="7"/>
  <c r="G1683" i="7"/>
  <c r="C1683" i="7"/>
  <c r="AN1682" i="7"/>
  <c r="AM1682" i="7"/>
  <c r="AO1682" i="7" s="1"/>
  <c r="AL1682" i="7"/>
  <c r="R1682" i="7"/>
  <c r="Q1682" i="7"/>
  <c r="O1682" i="7"/>
  <c r="M1682" i="7"/>
  <c r="AK1682" i="7" s="1"/>
  <c r="K1682" i="7"/>
  <c r="J1682" i="7"/>
  <c r="I1682" i="7"/>
  <c r="H1682" i="7"/>
  <c r="G1682" i="7"/>
  <c r="C1682" i="7"/>
  <c r="AN1681" i="7"/>
  <c r="AL1681" i="7"/>
  <c r="AM1681" i="7" s="1"/>
  <c r="AO1681" i="7" s="1"/>
  <c r="O1681" i="7"/>
  <c r="R1681" i="7" s="1"/>
  <c r="M1681" i="7"/>
  <c r="K1681" i="7"/>
  <c r="G1681" i="7"/>
  <c r="C1681" i="7"/>
  <c r="AM1680" i="7"/>
  <c r="AO1680" i="7" s="1"/>
  <c r="AL1680" i="7"/>
  <c r="AK1680" i="7"/>
  <c r="Q1680" i="7"/>
  <c r="O1680" i="7"/>
  <c r="AN1680" i="7" s="1"/>
  <c r="M1680" i="7"/>
  <c r="K1680" i="7"/>
  <c r="J1680" i="7"/>
  <c r="I1680" i="7"/>
  <c r="H1680" i="7"/>
  <c r="C1680" i="7"/>
  <c r="AL1679" i="7"/>
  <c r="AM1679" i="7" s="1"/>
  <c r="AO1679" i="7" s="1"/>
  <c r="O1679" i="7"/>
  <c r="AN1679" i="7" s="1"/>
  <c r="M1679" i="7"/>
  <c r="AK1679" i="7" s="1"/>
  <c r="K1679" i="7"/>
  <c r="G1679" i="7"/>
  <c r="C1679" i="7"/>
  <c r="AN1678" i="7"/>
  <c r="AM1678" i="7"/>
  <c r="AO1678" i="7" s="1"/>
  <c r="AL1678" i="7"/>
  <c r="R1678" i="7"/>
  <c r="Q1678" i="7"/>
  <c r="O1678" i="7"/>
  <c r="M1678" i="7"/>
  <c r="AK1678" i="7" s="1"/>
  <c r="K1678" i="7"/>
  <c r="J1678" i="7"/>
  <c r="I1678" i="7"/>
  <c r="H1678" i="7"/>
  <c r="G1678" i="7"/>
  <c r="C1678" i="7"/>
  <c r="AL1677" i="7"/>
  <c r="AM1677" i="7" s="1"/>
  <c r="AO1677" i="7" s="1"/>
  <c r="O1677" i="7"/>
  <c r="AN1677" i="7" s="1"/>
  <c r="M1677" i="7"/>
  <c r="AK1677" i="7" s="1"/>
  <c r="K1677" i="7"/>
  <c r="G1677" i="7"/>
  <c r="C1677" i="7"/>
  <c r="AO1676" i="7"/>
  <c r="AM1676" i="7"/>
  <c r="AL1676" i="7"/>
  <c r="Q1676" i="7"/>
  <c r="O1676" i="7"/>
  <c r="AN1676" i="7" s="1"/>
  <c r="M1676" i="7"/>
  <c r="AK1676" i="7" s="1"/>
  <c r="K1676" i="7"/>
  <c r="J1676" i="7"/>
  <c r="I1676" i="7"/>
  <c r="H1676" i="7"/>
  <c r="C1676" i="7"/>
  <c r="AN1675" i="7"/>
  <c r="AL1675" i="7"/>
  <c r="AM1675" i="7" s="1"/>
  <c r="AO1675" i="7" s="1"/>
  <c r="R1675" i="7"/>
  <c r="O1675" i="7"/>
  <c r="M1675" i="7"/>
  <c r="AK1675" i="7" s="1"/>
  <c r="K1675" i="7"/>
  <c r="I1675" i="7"/>
  <c r="G1675" i="7"/>
  <c r="C1675" i="7"/>
  <c r="AO1674" i="7"/>
  <c r="AN1674" i="7"/>
  <c r="AM1674" i="7"/>
  <c r="AL1674" i="7"/>
  <c r="R1674" i="7"/>
  <c r="Q1674" i="7"/>
  <c r="O1674" i="7"/>
  <c r="M1674" i="7"/>
  <c r="AK1674" i="7" s="1"/>
  <c r="K1674" i="7"/>
  <c r="J1674" i="7"/>
  <c r="I1674" i="7"/>
  <c r="H1674" i="7"/>
  <c r="G1674" i="7"/>
  <c r="C1674" i="7"/>
  <c r="AN1673" i="7"/>
  <c r="AL1673" i="7"/>
  <c r="AM1673" i="7" s="1"/>
  <c r="AO1673" i="7" s="1"/>
  <c r="R1673" i="7"/>
  <c r="O1673" i="7"/>
  <c r="M1673" i="7"/>
  <c r="AK1673" i="7" s="1"/>
  <c r="K1673" i="7"/>
  <c r="I1673" i="7"/>
  <c r="G1673" i="7"/>
  <c r="C1673" i="7"/>
  <c r="AM1672" i="7"/>
  <c r="AO1672" i="7" s="1"/>
  <c r="AL1672" i="7"/>
  <c r="AK1672" i="7"/>
  <c r="Q1672" i="7"/>
  <c r="O1672" i="7"/>
  <c r="AN1672" i="7" s="1"/>
  <c r="M1672" i="7"/>
  <c r="K1672" i="7"/>
  <c r="J1672" i="7"/>
  <c r="I1672" i="7"/>
  <c r="H1672" i="7"/>
  <c r="C1672" i="7"/>
  <c r="AL1671" i="7"/>
  <c r="AM1671" i="7" s="1"/>
  <c r="AO1671" i="7" s="1"/>
  <c r="O1671" i="7"/>
  <c r="M1671" i="7"/>
  <c r="AK1671" i="7" s="1"/>
  <c r="K1671" i="7"/>
  <c r="G1671" i="7"/>
  <c r="C1671" i="7"/>
  <c r="AO1670" i="7"/>
  <c r="AN1670" i="7"/>
  <c r="AM1670" i="7"/>
  <c r="AL1670" i="7"/>
  <c r="R1670" i="7"/>
  <c r="Q1670" i="7"/>
  <c r="O1670" i="7"/>
  <c r="M1670" i="7"/>
  <c r="AK1670" i="7" s="1"/>
  <c r="K1670" i="7"/>
  <c r="J1670" i="7"/>
  <c r="I1670" i="7"/>
  <c r="H1670" i="7"/>
  <c r="G1670" i="7"/>
  <c r="C1670" i="7"/>
  <c r="AL1669" i="7"/>
  <c r="AM1669" i="7" s="1"/>
  <c r="AO1669" i="7" s="1"/>
  <c r="O1669" i="7"/>
  <c r="M1669" i="7"/>
  <c r="AK1669" i="7" s="1"/>
  <c r="K1669" i="7"/>
  <c r="G1669" i="7"/>
  <c r="C1669" i="7"/>
  <c r="AO1668" i="7"/>
  <c r="AM1668" i="7"/>
  <c r="AL1668" i="7"/>
  <c r="Q1668" i="7"/>
  <c r="O1668" i="7"/>
  <c r="AN1668" i="7" s="1"/>
  <c r="M1668" i="7"/>
  <c r="AK1668" i="7" s="1"/>
  <c r="K1668" i="7"/>
  <c r="J1668" i="7"/>
  <c r="I1668" i="7"/>
  <c r="H1668" i="7"/>
  <c r="C1668" i="7"/>
  <c r="AN1667" i="7"/>
  <c r="AL1667" i="7"/>
  <c r="AM1667" i="7" s="1"/>
  <c r="AO1667" i="7" s="1"/>
  <c r="R1667" i="7"/>
  <c r="O1667" i="7"/>
  <c r="M1667" i="7"/>
  <c r="AK1667" i="7" s="1"/>
  <c r="K1667" i="7"/>
  <c r="I1667" i="7"/>
  <c r="G1667" i="7"/>
  <c r="C1667" i="7"/>
  <c r="AN1666" i="7"/>
  <c r="AM1666" i="7"/>
  <c r="AO1666" i="7" s="1"/>
  <c r="AL1666" i="7"/>
  <c r="R1666" i="7"/>
  <c r="Q1666" i="7"/>
  <c r="O1666" i="7"/>
  <c r="M1666" i="7"/>
  <c r="AK1666" i="7" s="1"/>
  <c r="K1666" i="7"/>
  <c r="J1666" i="7"/>
  <c r="I1666" i="7"/>
  <c r="H1666" i="7"/>
  <c r="G1666" i="7"/>
  <c r="C1666" i="7"/>
  <c r="AN1665" i="7"/>
  <c r="AL1665" i="7"/>
  <c r="AM1665" i="7" s="1"/>
  <c r="AO1665" i="7" s="1"/>
  <c r="O1665" i="7"/>
  <c r="R1665" i="7" s="1"/>
  <c r="M1665" i="7"/>
  <c r="K1665" i="7"/>
  <c r="G1665" i="7"/>
  <c r="C1665" i="7"/>
  <c r="AM1664" i="7"/>
  <c r="AO1664" i="7" s="1"/>
  <c r="AL1664" i="7"/>
  <c r="AK1664" i="7"/>
  <c r="Q1664" i="7"/>
  <c r="O1664" i="7"/>
  <c r="AN1664" i="7" s="1"/>
  <c r="M1664" i="7"/>
  <c r="K1664" i="7"/>
  <c r="J1664" i="7"/>
  <c r="I1664" i="7"/>
  <c r="H1664" i="7"/>
  <c r="C1664" i="7"/>
  <c r="AL1663" i="7"/>
  <c r="AM1663" i="7" s="1"/>
  <c r="AO1663" i="7" s="1"/>
  <c r="O1663" i="7"/>
  <c r="AN1663" i="7" s="1"/>
  <c r="M1663" i="7"/>
  <c r="K1663" i="7"/>
  <c r="G1663" i="7"/>
  <c r="C1663" i="7"/>
  <c r="AN1662" i="7"/>
  <c r="AM1662" i="7"/>
  <c r="AO1662" i="7" s="1"/>
  <c r="AL1662" i="7"/>
  <c r="R1662" i="7"/>
  <c r="Q1662" i="7"/>
  <c r="O1662" i="7"/>
  <c r="M1662" i="7"/>
  <c r="AK1662" i="7" s="1"/>
  <c r="K1662" i="7"/>
  <c r="J1662" i="7"/>
  <c r="I1662" i="7"/>
  <c r="H1662" i="7"/>
  <c r="G1662" i="7"/>
  <c r="C1662" i="7"/>
  <c r="AL1661" i="7"/>
  <c r="AM1661" i="7" s="1"/>
  <c r="AO1661" i="7" s="1"/>
  <c r="O1661" i="7"/>
  <c r="AN1661" i="7" s="1"/>
  <c r="M1661" i="7"/>
  <c r="K1661" i="7"/>
  <c r="G1661" i="7"/>
  <c r="C1661" i="7"/>
  <c r="AO1660" i="7"/>
  <c r="AM1660" i="7"/>
  <c r="AL1660" i="7"/>
  <c r="Q1660" i="7"/>
  <c r="O1660" i="7"/>
  <c r="M1660" i="7"/>
  <c r="AK1660" i="7" s="1"/>
  <c r="K1660" i="7"/>
  <c r="J1660" i="7"/>
  <c r="I1660" i="7"/>
  <c r="H1660" i="7"/>
  <c r="C1660" i="7"/>
  <c r="AL1659" i="7"/>
  <c r="AM1659" i="7" s="1"/>
  <c r="AO1659" i="7" s="1"/>
  <c r="R1659" i="7"/>
  <c r="O1659" i="7"/>
  <c r="M1659" i="7"/>
  <c r="AK1659" i="7" s="1"/>
  <c r="K1659" i="7"/>
  <c r="I1659" i="7"/>
  <c r="H1659" i="7"/>
  <c r="G1659" i="7"/>
  <c r="C1659" i="7"/>
  <c r="AN1658" i="7"/>
  <c r="AM1658" i="7"/>
  <c r="AO1658" i="7" s="1"/>
  <c r="AL1658" i="7"/>
  <c r="R1658" i="7"/>
  <c r="Q1658" i="7"/>
  <c r="O1658" i="7"/>
  <c r="M1658" i="7"/>
  <c r="AK1658" i="7" s="1"/>
  <c r="K1658" i="7"/>
  <c r="J1658" i="7"/>
  <c r="I1658" i="7"/>
  <c r="H1658" i="7"/>
  <c r="G1658" i="7"/>
  <c r="C1658" i="7"/>
  <c r="AM1657" i="7"/>
  <c r="AO1657" i="7" s="1"/>
  <c r="AL1657" i="7"/>
  <c r="R1657" i="7"/>
  <c r="O1657" i="7"/>
  <c r="H1657" i="7" s="1"/>
  <c r="M1657" i="7"/>
  <c r="K1657" i="7"/>
  <c r="I1657" i="7"/>
  <c r="C1657" i="7"/>
  <c r="AM1656" i="7"/>
  <c r="AO1656" i="7" s="1"/>
  <c r="AL1656" i="7"/>
  <c r="AK1656" i="7"/>
  <c r="O1656" i="7"/>
  <c r="M1656" i="7"/>
  <c r="K1656" i="7"/>
  <c r="I1656" i="7"/>
  <c r="C1656" i="7"/>
  <c r="AL1655" i="7"/>
  <c r="AM1655" i="7" s="1"/>
  <c r="AO1655" i="7" s="1"/>
  <c r="O1655" i="7"/>
  <c r="M1655" i="7"/>
  <c r="K1655" i="7"/>
  <c r="H1655" i="7"/>
  <c r="C1655" i="7"/>
  <c r="AN1654" i="7"/>
  <c r="AM1654" i="7"/>
  <c r="AO1654" i="7" s="1"/>
  <c r="AL1654" i="7"/>
  <c r="R1654" i="7"/>
  <c r="Q1654" i="7"/>
  <c r="O1654" i="7"/>
  <c r="M1654" i="7"/>
  <c r="AK1654" i="7" s="1"/>
  <c r="K1654" i="7"/>
  <c r="J1654" i="7"/>
  <c r="I1654" i="7"/>
  <c r="H1654" i="7"/>
  <c r="G1654" i="7"/>
  <c r="C1654" i="7"/>
  <c r="AN1653" i="7"/>
  <c r="AL1653" i="7"/>
  <c r="AM1653" i="7" s="1"/>
  <c r="AO1653" i="7" s="1"/>
  <c r="R1653" i="7"/>
  <c r="Q1653" i="7"/>
  <c r="O1653" i="7"/>
  <c r="H1653" i="7" s="1"/>
  <c r="M1653" i="7"/>
  <c r="AK1653" i="7" s="1"/>
  <c r="K1653" i="7"/>
  <c r="J1653" i="7"/>
  <c r="I1653" i="7"/>
  <c r="G1653" i="7"/>
  <c r="C1653" i="7"/>
  <c r="AL1652" i="7"/>
  <c r="AM1652" i="7" s="1"/>
  <c r="AO1652" i="7" s="1"/>
  <c r="Q1652" i="7"/>
  <c r="O1652" i="7"/>
  <c r="M1652" i="7"/>
  <c r="AK1652" i="7" s="1"/>
  <c r="K1652" i="7"/>
  <c r="J1652" i="7"/>
  <c r="I1652" i="7"/>
  <c r="H1652" i="7"/>
  <c r="C1652" i="7"/>
  <c r="AO1651" i="7"/>
  <c r="AL1651" i="7"/>
  <c r="AM1651" i="7" s="1"/>
  <c r="R1651" i="7"/>
  <c r="O1651" i="7"/>
  <c r="M1651" i="7"/>
  <c r="AK1651" i="7" s="1"/>
  <c r="K1651" i="7"/>
  <c r="I1651" i="7"/>
  <c r="H1651" i="7"/>
  <c r="G1651" i="7"/>
  <c r="C1651" i="7"/>
  <c r="AO1650" i="7"/>
  <c r="AN1650" i="7"/>
  <c r="AM1650" i="7"/>
  <c r="AL1650" i="7"/>
  <c r="R1650" i="7"/>
  <c r="Q1650" i="7"/>
  <c r="O1650" i="7"/>
  <c r="M1650" i="7"/>
  <c r="AK1650" i="7" s="1"/>
  <c r="K1650" i="7"/>
  <c r="J1650" i="7"/>
  <c r="I1650" i="7"/>
  <c r="H1650" i="7"/>
  <c r="G1650" i="7"/>
  <c r="C1650" i="7"/>
  <c r="AM1649" i="7"/>
  <c r="AO1649" i="7" s="1"/>
  <c r="AL1649" i="7"/>
  <c r="O1649" i="7"/>
  <c r="H1649" i="7" s="1"/>
  <c r="M1649" i="7"/>
  <c r="K1649" i="7"/>
  <c r="I1649" i="7"/>
  <c r="C1649" i="7"/>
  <c r="AM1648" i="7"/>
  <c r="AO1648" i="7" s="1"/>
  <c r="AL1648" i="7"/>
  <c r="O1648" i="7"/>
  <c r="H1648" i="7" s="1"/>
  <c r="M1648" i="7"/>
  <c r="K1648" i="7"/>
  <c r="I1648" i="7"/>
  <c r="AK1648" i="7" s="1"/>
  <c r="C1648" i="7"/>
  <c r="AO1647" i="7"/>
  <c r="AL1647" i="7"/>
  <c r="AM1647" i="7" s="1"/>
  <c r="O1647" i="7"/>
  <c r="G1647" i="7" s="1"/>
  <c r="M1647" i="7"/>
  <c r="K1647" i="7"/>
  <c r="H1647" i="7"/>
  <c r="C1647" i="7"/>
  <c r="AO1646" i="7"/>
  <c r="AN1646" i="7"/>
  <c r="AM1646" i="7"/>
  <c r="AL1646" i="7"/>
  <c r="R1646" i="7"/>
  <c r="Q1646" i="7"/>
  <c r="O1646" i="7"/>
  <c r="M1646" i="7"/>
  <c r="AK1646" i="7" s="1"/>
  <c r="K1646" i="7"/>
  <c r="J1646" i="7"/>
  <c r="I1646" i="7"/>
  <c r="H1646" i="7"/>
  <c r="G1646" i="7"/>
  <c r="C1646" i="7"/>
  <c r="AN1645" i="7"/>
  <c r="AL1645" i="7"/>
  <c r="AM1645" i="7" s="1"/>
  <c r="AO1645" i="7" s="1"/>
  <c r="Q1645" i="7"/>
  <c r="O1645" i="7"/>
  <c r="H1645" i="7" s="1"/>
  <c r="M1645" i="7"/>
  <c r="AK1645" i="7" s="1"/>
  <c r="K1645" i="7"/>
  <c r="J1645" i="7"/>
  <c r="I1645" i="7"/>
  <c r="G1645" i="7"/>
  <c r="C1645" i="7"/>
  <c r="AL1644" i="7"/>
  <c r="AM1644" i="7" s="1"/>
  <c r="AO1644" i="7" s="1"/>
  <c r="Q1644" i="7"/>
  <c r="O1644" i="7"/>
  <c r="M1644" i="7"/>
  <c r="AK1644" i="7" s="1"/>
  <c r="K1644" i="7"/>
  <c r="J1644" i="7"/>
  <c r="I1644" i="7"/>
  <c r="H1644" i="7"/>
  <c r="C1644" i="7"/>
  <c r="AL1643" i="7"/>
  <c r="AM1643" i="7" s="1"/>
  <c r="AO1643" i="7" s="1"/>
  <c r="R1643" i="7"/>
  <c r="O1643" i="7"/>
  <c r="M1643" i="7"/>
  <c r="AK1643" i="7" s="1"/>
  <c r="K1643" i="7"/>
  <c r="I1643" i="7"/>
  <c r="H1643" i="7"/>
  <c r="G1643" i="7"/>
  <c r="C1643" i="7"/>
  <c r="AN1642" i="7"/>
  <c r="AM1642" i="7"/>
  <c r="AO1642" i="7" s="1"/>
  <c r="AL1642" i="7"/>
  <c r="R1642" i="7"/>
  <c r="Q1642" i="7"/>
  <c r="O1642" i="7"/>
  <c r="M1642" i="7"/>
  <c r="AK1642" i="7" s="1"/>
  <c r="K1642" i="7"/>
  <c r="J1642" i="7"/>
  <c r="I1642" i="7"/>
  <c r="H1642" i="7"/>
  <c r="G1642" i="7"/>
  <c r="C1642" i="7"/>
  <c r="AM1641" i="7"/>
  <c r="AO1641" i="7" s="1"/>
  <c r="AL1641" i="7"/>
  <c r="R1641" i="7"/>
  <c r="O1641" i="7"/>
  <c r="H1641" i="7" s="1"/>
  <c r="M1641" i="7"/>
  <c r="K1641" i="7"/>
  <c r="I1641" i="7"/>
  <c r="C1641" i="7"/>
  <c r="AM1640" i="7"/>
  <c r="AO1640" i="7" s="1"/>
  <c r="AL1640" i="7"/>
  <c r="AK1640" i="7"/>
  <c r="O1640" i="7"/>
  <c r="M1640" i="7"/>
  <c r="K1640" i="7"/>
  <c r="I1640" i="7"/>
  <c r="C1640" i="7"/>
  <c r="AL1639" i="7"/>
  <c r="AM1639" i="7" s="1"/>
  <c r="AO1639" i="7" s="1"/>
  <c r="O1639" i="7"/>
  <c r="M1639" i="7"/>
  <c r="K1639" i="7"/>
  <c r="H1639" i="7"/>
  <c r="C1639" i="7"/>
  <c r="AN1638" i="7"/>
  <c r="AM1638" i="7"/>
  <c r="AO1638" i="7" s="1"/>
  <c r="AL1638" i="7"/>
  <c r="R1638" i="7"/>
  <c r="Q1638" i="7"/>
  <c r="O1638" i="7"/>
  <c r="M1638" i="7"/>
  <c r="AK1638" i="7" s="1"/>
  <c r="K1638" i="7"/>
  <c r="J1638" i="7"/>
  <c r="I1638" i="7"/>
  <c r="H1638" i="7"/>
  <c r="G1638" i="7"/>
  <c r="C1638" i="7"/>
  <c r="AN1637" i="7"/>
  <c r="AL1637" i="7"/>
  <c r="AM1637" i="7" s="1"/>
  <c r="AO1637" i="7" s="1"/>
  <c r="R1637" i="7"/>
  <c r="Q1637" i="7"/>
  <c r="O1637" i="7"/>
  <c r="H1637" i="7" s="1"/>
  <c r="M1637" i="7"/>
  <c r="AK1637" i="7" s="1"/>
  <c r="K1637" i="7"/>
  <c r="J1637" i="7"/>
  <c r="I1637" i="7"/>
  <c r="G1637" i="7"/>
  <c r="C1637" i="7"/>
  <c r="AL1636" i="7"/>
  <c r="AM1636" i="7" s="1"/>
  <c r="AO1636" i="7" s="1"/>
  <c r="Q1636" i="7"/>
  <c r="O1636" i="7"/>
  <c r="M1636" i="7"/>
  <c r="AK1636" i="7" s="1"/>
  <c r="K1636" i="7"/>
  <c r="J1636" i="7"/>
  <c r="I1636" i="7"/>
  <c r="H1636" i="7"/>
  <c r="C1636" i="7"/>
  <c r="AO1635" i="7"/>
  <c r="AL1635" i="7"/>
  <c r="AM1635" i="7" s="1"/>
  <c r="R1635" i="7"/>
  <c r="O1635" i="7"/>
  <c r="M1635" i="7"/>
  <c r="AK1635" i="7" s="1"/>
  <c r="K1635" i="7"/>
  <c r="I1635" i="7"/>
  <c r="H1635" i="7"/>
  <c r="G1635" i="7"/>
  <c r="C1635" i="7"/>
  <c r="AO1634" i="7"/>
  <c r="AN1634" i="7"/>
  <c r="AM1634" i="7"/>
  <c r="AL1634" i="7"/>
  <c r="R1634" i="7"/>
  <c r="Q1634" i="7"/>
  <c r="O1634" i="7"/>
  <c r="M1634" i="7"/>
  <c r="AK1634" i="7" s="1"/>
  <c r="K1634" i="7"/>
  <c r="J1634" i="7"/>
  <c r="I1634" i="7"/>
  <c r="H1634" i="7"/>
  <c r="G1634" i="7"/>
  <c r="C1634" i="7"/>
  <c r="AM1633" i="7"/>
  <c r="AO1633" i="7" s="1"/>
  <c r="AL1633" i="7"/>
  <c r="O1633" i="7"/>
  <c r="H1633" i="7" s="1"/>
  <c r="M1633" i="7"/>
  <c r="K1633" i="7"/>
  <c r="I1633" i="7"/>
  <c r="C1633" i="7"/>
  <c r="AM1632" i="7"/>
  <c r="AO1632" i="7" s="1"/>
  <c r="AL1632" i="7"/>
  <c r="O1632" i="7"/>
  <c r="H1632" i="7" s="1"/>
  <c r="M1632" i="7"/>
  <c r="K1632" i="7"/>
  <c r="I1632" i="7"/>
  <c r="AK1632" i="7" s="1"/>
  <c r="C1632" i="7"/>
  <c r="AO1631" i="7"/>
  <c r="AL1631" i="7"/>
  <c r="AM1631" i="7" s="1"/>
  <c r="O1631" i="7"/>
  <c r="G1631" i="7" s="1"/>
  <c r="M1631" i="7"/>
  <c r="K1631" i="7"/>
  <c r="H1631" i="7"/>
  <c r="C1631" i="7"/>
  <c r="AO1630" i="7"/>
  <c r="AN1630" i="7"/>
  <c r="AM1630" i="7"/>
  <c r="AL1630" i="7"/>
  <c r="R1630" i="7"/>
  <c r="Q1630" i="7"/>
  <c r="O1630" i="7"/>
  <c r="M1630" i="7"/>
  <c r="AK1630" i="7" s="1"/>
  <c r="K1630" i="7"/>
  <c r="J1630" i="7"/>
  <c r="I1630" i="7"/>
  <c r="H1630" i="7"/>
  <c r="G1630" i="7"/>
  <c r="C1630" i="7"/>
  <c r="AN1629" i="7"/>
  <c r="AL1629" i="7"/>
  <c r="AM1629" i="7" s="1"/>
  <c r="AO1629" i="7" s="1"/>
  <c r="Q1629" i="7"/>
  <c r="O1629" i="7"/>
  <c r="H1629" i="7" s="1"/>
  <c r="M1629" i="7"/>
  <c r="AK1629" i="7" s="1"/>
  <c r="K1629" i="7"/>
  <c r="J1629" i="7"/>
  <c r="I1629" i="7"/>
  <c r="G1629" i="7"/>
  <c r="C1629" i="7"/>
  <c r="AN1628" i="7"/>
  <c r="AM1628" i="7"/>
  <c r="AO1628" i="7" s="1"/>
  <c r="AL1628" i="7"/>
  <c r="R1628" i="7"/>
  <c r="Q1628" i="7"/>
  <c r="O1628" i="7"/>
  <c r="M1628" i="7"/>
  <c r="AK1628" i="7" s="1"/>
  <c r="K1628" i="7"/>
  <c r="J1628" i="7"/>
  <c r="I1628" i="7"/>
  <c r="H1628" i="7"/>
  <c r="G1628" i="7"/>
  <c r="C1628" i="7"/>
  <c r="AL1627" i="7"/>
  <c r="AM1627" i="7" s="1"/>
  <c r="AO1627" i="7" s="1"/>
  <c r="O1627" i="7"/>
  <c r="Q1627" i="7" s="1"/>
  <c r="M1627" i="7"/>
  <c r="AK1627" i="7" s="1"/>
  <c r="K1627" i="7"/>
  <c r="I1627" i="7"/>
  <c r="C1627" i="7"/>
  <c r="AO1626" i="7"/>
  <c r="AM1626" i="7"/>
  <c r="AL1626" i="7"/>
  <c r="Q1626" i="7"/>
  <c r="O1626" i="7"/>
  <c r="AN1626" i="7" s="1"/>
  <c r="M1626" i="7"/>
  <c r="AK1626" i="7" s="1"/>
  <c r="K1626" i="7"/>
  <c r="J1626" i="7"/>
  <c r="I1626" i="7"/>
  <c r="H1626" i="7"/>
  <c r="C1626" i="7"/>
  <c r="AN1625" i="7"/>
  <c r="AL1625" i="7"/>
  <c r="AM1625" i="7" s="1"/>
  <c r="AO1625" i="7" s="1"/>
  <c r="R1625" i="7"/>
  <c r="O1625" i="7"/>
  <c r="H1625" i="7" s="1"/>
  <c r="M1625" i="7"/>
  <c r="AK1625" i="7" s="1"/>
  <c r="K1625" i="7"/>
  <c r="I1625" i="7"/>
  <c r="G1625" i="7"/>
  <c r="C1625" i="7"/>
  <c r="AN1624" i="7"/>
  <c r="AM1624" i="7"/>
  <c r="AO1624" i="7" s="1"/>
  <c r="AL1624" i="7"/>
  <c r="R1624" i="7"/>
  <c r="Q1624" i="7"/>
  <c r="O1624" i="7"/>
  <c r="M1624" i="7"/>
  <c r="AK1624" i="7" s="1"/>
  <c r="K1624" i="7"/>
  <c r="J1624" i="7"/>
  <c r="I1624" i="7"/>
  <c r="H1624" i="7"/>
  <c r="G1624" i="7"/>
  <c r="C1624" i="7"/>
  <c r="AL1623" i="7"/>
  <c r="AM1623" i="7" s="1"/>
  <c r="AO1623" i="7" s="1"/>
  <c r="O1623" i="7"/>
  <c r="Q1623" i="7" s="1"/>
  <c r="M1623" i="7"/>
  <c r="AK1623" i="7" s="1"/>
  <c r="K1623" i="7"/>
  <c r="I1623" i="7"/>
  <c r="C1623" i="7"/>
  <c r="AO1622" i="7"/>
  <c r="AM1622" i="7"/>
  <c r="AL1622" i="7"/>
  <c r="Q1622" i="7"/>
  <c r="O1622" i="7"/>
  <c r="AN1622" i="7" s="1"/>
  <c r="M1622" i="7"/>
  <c r="AK1622" i="7" s="1"/>
  <c r="K1622" i="7"/>
  <c r="J1622" i="7"/>
  <c r="I1622" i="7"/>
  <c r="H1622" i="7"/>
  <c r="C1622" i="7"/>
  <c r="AN1621" i="7"/>
  <c r="AL1621" i="7"/>
  <c r="AM1621" i="7" s="1"/>
  <c r="AO1621" i="7" s="1"/>
  <c r="R1621" i="7"/>
  <c r="O1621" i="7"/>
  <c r="H1621" i="7" s="1"/>
  <c r="M1621" i="7"/>
  <c r="AK1621" i="7" s="1"/>
  <c r="K1621" i="7"/>
  <c r="I1621" i="7"/>
  <c r="G1621" i="7"/>
  <c r="C1621" i="7"/>
  <c r="AN1620" i="7"/>
  <c r="AM1620" i="7"/>
  <c r="AO1620" i="7" s="1"/>
  <c r="AL1620" i="7"/>
  <c r="R1620" i="7"/>
  <c r="Q1620" i="7"/>
  <c r="O1620" i="7"/>
  <c r="M1620" i="7"/>
  <c r="AK1620" i="7" s="1"/>
  <c r="K1620" i="7"/>
  <c r="J1620" i="7"/>
  <c r="I1620" i="7"/>
  <c r="H1620" i="7"/>
  <c r="G1620" i="7"/>
  <c r="C1620" i="7"/>
  <c r="AL1619" i="7"/>
  <c r="AM1619" i="7" s="1"/>
  <c r="AO1619" i="7" s="1"/>
  <c r="O1619" i="7"/>
  <c r="Q1619" i="7" s="1"/>
  <c r="M1619" i="7"/>
  <c r="AK1619" i="7" s="1"/>
  <c r="K1619" i="7"/>
  <c r="I1619" i="7"/>
  <c r="C1619" i="7"/>
  <c r="AO1618" i="7"/>
  <c r="AM1618" i="7"/>
  <c r="AL1618" i="7"/>
  <c r="Q1618" i="7"/>
  <c r="O1618" i="7"/>
  <c r="AN1618" i="7" s="1"/>
  <c r="M1618" i="7"/>
  <c r="AK1618" i="7" s="1"/>
  <c r="K1618" i="7"/>
  <c r="J1618" i="7"/>
  <c r="I1618" i="7"/>
  <c r="H1618" i="7"/>
  <c r="C1618" i="7"/>
  <c r="AN1617" i="7"/>
  <c r="AL1617" i="7"/>
  <c r="AM1617" i="7" s="1"/>
  <c r="AO1617" i="7" s="1"/>
  <c r="R1617" i="7"/>
  <c r="O1617" i="7"/>
  <c r="H1617" i="7" s="1"/>
  <c r="M1617" i="7"/>
  <c r="AK1617" i="7" s="1"/>
  <c r="K1617" i="7"/>
  <c r="I1617" i="7"/>
  <c r="G1617" i="7"/>
  <c r="C1617" i="7"/>
  <c r="AN1616" i="7"/>
  <c r="AM1616" i="7"/>
  <c r="AO1616" i="7" s="1"/>
  <c r="AL1616" i="7"/>
  <c r="R1616" i="7"/>
  <c r="Q1616" i="7"/>
  <c r="O1616" i="7"/>
  <c r="M1616" i="7"/>
  <c r="AK1616" i="7" s="1"/>
  <c r="K1616" i="7"/>
  <c r="J1616" i="7"/>
  <c r="I1616" i="7"/>
  <c r="H1616" i="7"/>
  <c r="G1616" i="7"/>
  <c r="C1616" i="7"/>
  <c r="AL1615" i="7"/>
  <c r="AM1615" i="7" s="1"/>
  <c r="AO1615" i="7" s="1"/>
  <c r="O1615" i="7"/>
  <c r="Q1615" i="7" s="1"/>
  <c r="M1615" i="7"/>
  <c r="AK1615" i="7" s="1"/>
  <c r="K1615" i="7"/>
  <c r="I1615" i="7"/>
  <c r="C1615" i="7"/>
  <c r="AO1614" i="7"/>
  <c r="AM1614" i="7"/>
  <c r="AL1614" i="7"/>
  <c r="Q1614" i="7"/>
  <c r="O1614" i="7"/>
  <c r="AN1614" i="7" s="1"/>
  <c r="M1614" i="7"/>
  <c r="AK1614" i="7" s="1"/>
  <c r="K1614" i="7"/>
  <c r="J1614" i="7"/>
  <c r="I1614" i="7"/>
  <c r="H1614" i="7"/>
  <c r="C1614" i="7"/>
  <c r="AN1613" i="7"/>
  <c r="AL1613" i="7"/>
  <c r="AM1613" i="7" s="1"/>
  <c r="AO1613" i="7" s="1"/>
  <c r="R1613" i="7"/>
  <c r="O1613" i="7"/>
  <c r="H1613" i="7" s="1"/>
  <c r="M1613" i="7"/>
  <c r="AK1613" i="7" s="1"/>
  <c r="K1613" i="7"/>
  <c r="I1613" i="7"/>
  <c r="G1613" i="7"/>
  <c r="C1613" i="7"/>
  <c r="AN1612" i="7"/>
  <c r="AM1612" i="7"/>
  <c r="AO1612" i="7" s="1"/>
  <c r="AL1612" i="7"/>
  <c r="R1612" i="7"/>
  <c r="Q1612" i="7"/>
  <c r="O1612" i="7"/>
  <c r="M1612" i="7"/>
  <c r="AK1612" i="7" s="1"/>
  <c r="K1612" i="7"/>
  <c r="J1612" i="7"/>
  <c r="I1612" i="7"/>
  <c r="H1612" i="7"/>
  <c r="G1612" i="7"/>
  <c r="C1612" i="7"/>
  <c r="AL1611" i="7"/>
  <c r="AM1611" i="7" s="1"/>
  <c r="AO1611" i="7" s="1"/>
  <c r="O1611" i="7"/>
  <c r="Q1611" i="7" s="1"/>
  <c r="M1611" i="7"/>
  <c r="AK1611" i="7" s="1"/>
  <c r="K1611" i="7"/>
  <c r="I1611" i="7"/>
  <c r="C1611" i="7"/>
  <c r="AO1610" i="7"/>
  <c r="AM1610" i="7"/>
  <c r="AL1610" i="7"/>
  <c r="Q1610" i="7"/>
  <c r="O1610" i="7"/>
  <c r="AN1610" i="7" s="1"/>
  <c r="M1610" i="7"/>
  <c r="AK1610" i="7" s="1"/>
  <c r="K1610" i="7"/>
  <c r="J1610" i="7"/>
  <c r="I1610" i="7"/>
  <c r="H1610" i="7"/>
  <c r="C1610" i="7"/>
  <c r="AN1609" i="7"/>
  <c r="AL1609" i="7"/>
  <c r="AM1609" i="7" s="1"/>
  <c r="AO1609" i="7" s="1"/>
  <c r="R1609" i="7"/>
  <c r="O1609" i="7"/>
  <c r="H1609" i="7" s="1"/>
  <c r="M1609" i="7"/>
  <c r="AK1609" i="7" s="1"/>
  <c r="K1609" i="7"/>
  <c r="I1609" i="7"/>
  <c r="G1609" i="7"/>
  <c r="C1609" i="7"/>
  <c r="AN1608" i="7"/>
  <c r="AM1608" i="7"/>
  <c r="AO1608" i="7" s="1"/>
  <c r="AL1608" i="7"/>
  <c r="R1608" i="7"/>
  <c r="Q1608" i="7"/>
  <c r="O1608" i="7"/>
  <c r="M1608" i="7"/>
  <c r="AK1608" i="7" s="1"/>
  <c r="K1608" i="7"/>
  <c r="J1608" i="7"/>
  <c r="I1608" i="7"/>
  <c r="H1608" i="7"/>
  <c r="G1608" i="7"/>
  <c r="C1608" i="7"/>
  <c r="AL1607" i="7"/>
  <c r="AM1607" i="7" s="1"/>
  <c r="AO1607" i="7" s="1"/>
  <c r="O1607" i="7"/>
  <c r="Q1607" i="7" s="1"/>
  <c r="M1607" i="7"/>
  <c r="AK1607" i="7" s="1"/>
  <c r="K1607" i="7"/>
  <c r="I1607" i="7"/>
  <c r="C1607" i="7"/>
  <c r="AO1606" i="7"/>
  <c r="AM1606" i="7"/>
  <c r="AL1606" i="7"/>
  <c r="Q1606" i="7"/>
  <c r="O1606" i="7"/>
  <c r="AN1606" i="7" s="1"/>
  <c r="M1606" i="7"/>
  <c r="AK1606" i="7" s="1"/>
  <c r="K1606" i="7"/>
  <c r="J1606" i="7"/>
  <c r="I1606" i="7"/>
  <c r="H1606" i="7"/>
  <c r="C1606" i="7"/>
  <c r="AN1605" i="7"/>
  <c r="AL1605" i="7"/>
  <c r="AM1605" i="7" s="1"/>
  <c r="AO1605" i="7" s="1"/>
  <c r="R1605" i="7"/>
  <c r="O1605" i="7"/>
  <c r="H1605" i="7" s="1"/>
  <c r="M1605" i="7"/>
  <c r="AK1605" i="7" s="1"/>
  <c r="K1605" i="7"/>
  <c r="I1605" i="7"/>
  <c r="G1605" i="7"/>
  <c r="C1605" i="7"/>
  <c r="AN1604" i="7"/>
  <c r="AM1604" i="7"/>
  <c r="AO1604" i="7" s="1"/>
  <c r="AL1604" i="7"/>
  <c r="R1604" i="7"/>
  <c r="Q1604" i="7"/>
  <c r="O1604" i="7"/>
  <c r="M1604" i="7"/>
  <c r="AK1604" i="7" s="1"/>
  <c r="K1604" i="7"/>
  <c r="J1604" i="7"/>
  <c r="I1604" i="7"/>
  <c r="H1604" i="7"/>
  <c r="G1604" i="7"/>
  <c r="C1604" i="7"/>
  <c r="AL1603" i="7"/>
  <c r="AM1603" i="7" s="1"/>
  <c r="AO1603" i="7" s="1"/>
  <c r="O1603" i="7"/>
  <c r="Q1603" i="7" s="1"/>
  <c r="M1603" i="7"/>
  <c r="AK1603" i="7" s="1"/>
  <c r="K1603" i="7"/>
  <c r="I1603" i="7"/>
  <c r="C1603" i="7"/>
  <c r="AO1602" i="7"/>
  <c r="AM1602" i="7"/>
  <c r="AL1602" i="7"/>
  <c r="Q1602" i="7"/>
  <c r="O1602" i="7"/>
  <c r="AN1602" i="7" s="1"/>
  <c r="M1602" i="7"/>
  <c r="AK1602" i="7" s="1"/>
  <c r="K1602" i="7"/>
  <c r="J1602" i="7"/>
  <c r="I1602" i="7"/>
  <c r="H1602" i="7"/>
  <c r="C1602" i="7"/>
  <c r="AN1601" i="7"/>
  <c r="AL1601" i="7"/>
  <c r="AM1601" i="7" s="1"/>
  <c r="AO1601" i="7" s="1"/>
  <c r="R1601" i="7"/>
  <c r="O1601" i="7"/>
  <c r="H1601" i="7" s="1"/>
  <c r="M1601" i="7"/>
  <c r="AK1601" i="7" s="1"/>
  <c r="K1601" i="7"/>
  <c r="I1601" i="7"/>
  <c r="G1601" i="7"/>
  <c r="C1601" i="7"/>
  <c r="AN1600" i="7"/>
  <c r="AM1600" i="7"/>
  <c r="AO1600" i="7" s="1"/>
  <c r="AL1600" i="7"/>
  <c r="R1600" i="7"/>
  <c r="Q1600" i="7"/>
  <c r="O1600" i="7"/>
  <c r="M1600" i="7"/>
  <c r="AK1600" i="7" s="1"/>
  <c r="K1600" i="7"/>
  <c r="J1600" i="7"/>
  <c r="I1600" i="7"/>
  <c r="H1600" i="7"/>
  <c r="G1600" i="7"/>
  <c r="C1600" i="7"/>
  <c r="AL1599" i="7"/>
  <c r="AM1599" i="7" s="1"/>
  <c r="AO1599" i="7" s="1"/>
  <c r="O1599" i="7"/>
  <c r="Q1599" i="7" s="1"/>
  <c r="M1599" i="7"/>
  <c r="AK1599" i="7" s="1"/>
  <c r="K1599" i="7"/>
  <c r="I1599" i="7"/>
  <c r="C1599" i="7"/>
  <c r="AO1598" i="7"/>
  <c r="AM1598" i="7"/>
  <c r="AL1598" i="7"/>
  <c r="Q1598" i="7"/>
  <c r="O1598" i="7"/>
  <c r="AN1598" i="7" s="1"/>
  <c r="M1598" i="7"/>
  <c r="AK1598" i="7" s="1"/>
  <c r="K1598" i="7"/>
  <c r="J1598" i="7"/>
  <c r="I1598" i="7"/>
  <c r="H1598" i="7"/>
  <c r="C1598" i="7"/>
  <c r="AN1597" i="7"/>
  <c r="AL1597" i="7"/>
  <c r="AM1597" i="7" s="1"/>
  <c r="AO1597" i="7" s="1"/>
  <c r="R1597" i="7"/>
  <c r="O1597" i="7"/>
  <c r="H1597" i="7" s="1"/>
  <c r="M1597" i="7"/>
  <c r="AK1597" i="7" s="1"/>
  <c r="K1597" i="7"/>
  <c r="I1597" i="7"/>
  <c r="G1597" i="7"/>
  <c r="C1597" i="7"/>
  <c r="AN1596" i="7"/>
  <c r="AM1596" i="7"/>
  <c r="AO1596" i="7" s="1"/>
  <c r="AL1596" i="7"/>
  <c r="R1596" i="7"/>
  <c r="Q1596" i="7"/>
  <c r="O1596" i="7"/>
  <c r="M1596" i="7"/>
  <c r="AK1596" i="7" s="1"/>
  <c r="K1596" i="7"/>
  <c r="J1596" i="7"/>
  <c r="I1596" i="7"/>
  <c r="H1596" i="7"/>
  <c r="G1596" i="7"/>
  <c r="C1596" i="7"/>
  <c r="AL1595" i="7"/>
  <c r="AM1595" i="7" s="1"/>
  <c r="AO1595" i="7" s="1"/>
  <c r="O1595" i="7"/>
  <c r="Q1595" i="7" s="1"/>
  <c r="M1595" i="7"/>
  <c r="AK1595" i="7" s="1"/>
  <c r="K1595" i="7"/>
  <c r="I1595" i="7"/>
  <c r="C1595" i="7"/>
  <c r="AO1594" i="7"/>
  <c r="AM1594" i="7"/>
  <c r="AL1594" i="7"/>
  <c r="Q1594" i="7"/>
  <c r="O1594" i="7"/>
  <c r="AN1594" i="7" s="1"/>
  <c r="M1594" i="7"/>
  <c r="AK1594" i="7" s="1"/>
  <c r="K1594" i="7"/>
  <c r="J1594" i="7"/>
  <c r="I1594" i="7"/>
  <c r="H1594" i="7"/>
  <c r="C1594" i="7"/>
  <c r="AN1593" i="7"/>
  <c r="AL1593" i="7"/>
  <c r="AM1593" i="7" s="1"/>
  <c r="AO1593" i="7" s="1"/>
  <c r="R1593" i="7"/>
  <c r="O1593" i="7"/>
  <c r="H1593" i="7" s="1"/>
  <c r="M1593" i="7"/>
  <c r="AK1593" i="7" s="1"/>
  <c r="K1593" i="7"/>
  <c r="I1593" i="7"/>
  <c r="G1593" i="7"/>
  <c r="C1593" i="7"/>
  <c r="AN1592" i="7"/>
  <c r="AM1592" i="7"/>
  <c r="AO1592" i="7" s="1"/>
  <c r="AL1592" i="7"/>
  <c r="R1592" i="7"/>
  <c r="Q1592" i="7"/>
  <c r="O1592" i="7"/>
  <c r="M1592" i="7"/>
  <c r="AK1592" i="7" s="1"/>
  <c r="K1592" i="7"/>
  <c r="J1592" i="7"/>
  <c r="I1592" i="7"/>
  <c r="H1592" i="7"/>
  <c r="G1592" i="7"/>
  <c r="C1592" i="7"/>
  <c r="AL1591" i="7"/>
  <c r="AM1591" i="7" s="1"/>
  <c r="AO1591" i="7" s="1"/>
  <c r="O1591" i="7"/>
  <c r="Q1591" i="7" s="1"/>
  <c r="M1591" i="7"/>
  <c r="AK1591" i="7" s="1"/>
  <c r="K1591" i="7"/>
  <c r="I1591" i="7"/>
  <c r="C1591" i="7"/>
  <c r="AO1590" i="7"/>
  <c r="AM1590" i="7"/>
  <c r="AL1590" i="7"/>
  <c r="Q1590" i="7"/>
  <c r="O1590" i="7"/>
  <c r="AN1590" i="7" s="1"/>
  <c r="M1590" i="7"/>
  <c r="AK1590" i="7" s="1"/>
  <c r="K1590" i="7"/>
  <c r="J1590" i="7"/>
  <c r="I1590" i="7"/>
  <c r="H1590" i="7"/>
  <c r="C1590" i="7"/>
  <c r="AN1589" i="7"/>
  <c r="AL1589" i="7"/>
  <c r="AM1589" i="7" s="1"/>
  <c r="AO1589" i="7" s="1"/>
  <c r="R1589" i="7"/>
  <c r="O1589" i="7"/>
  <c r="H1589" i="7" s="1"/>
  <c r="M1589" i="7"/>
  <c r="AK1589" i="7" s="1"/>
  <c r="K1589" i="7"/>
  <c r="I1589" i="7"/>
  <c r="G1589" i="7"/>
  <c r="C1589" i="7"/>
  <c r="AN1588" i="7"/>
  <c r="AM1588" i="7"/>
  <c r="AO1588" i="7" s="1"/>
  <c r="AL1588" i="7"/>
  <c r="R1588" i="7"/>
  <c r="Q1588" i="7"/>
  <c r="O1588" i="7"/>
  <c r="M1588" i="7"/>
  <c r="AK1588" i="7" s="1"/>
  <c r="K1588" i="7"/>
  <c r="J1588" i="7"/>
  <c r="I1588" i="7"/>
  <c r="H1588" i="7"/>
  <c r="G1588" i="7"/>
  <c r="C1588" i="7"/>
  <c r="AL1587" i="7"/>
  <c r="AM1587" i="7" s="1"/>
  <c r="AO1587" i="7" s="1"/>
  <c r="O1587" i="7"/>
  <c r="Q1587" i="7" s="1"/>
  <c r="M1587" i="7"/>
  <c r="AK1587" i="7" s="1"/>
  <c r="K1587" i="7"/>
  <c r="I1587" i="7"/>
  <c r="C1587" i="7"/>
  <c r="AO1586" i="7"/>
  <c r="AM1586" i="7"/>
  <c r="AL1586" i="7"/>
  <c r="Q1586" i="7"/>
  <c r="O1586" i="7"/>
  <c r="AN1586" i="7" s="1"/>
  <c r="M1586" i="7"/>
  <c r="AK1586" i="7" s="1"/>
  <c r="K1586" i="7"/>
  <c r="J1586" i="7"/>
  <c r="I1586" i="7"/>
  <c r="H1586" i="7"/>
  <c r="C1586" i="7"/>
  <c r="AN1585" i="7"/>
  <c r="AL1585" i="7"/>
  <c r="AM1585" i="7" s="1"/>
  <c r="AO1585" i="7" s="1"/>
  <c r="R1585" i="7"/>
  <c r="O1585" i="7"/>
  <c r="H1585" i="7" s="1"/>
  <c r="M1585" i="7"/>
  <c r="AK1585" i="7" s="1"/>
  <c r="K1585" i="7"/>
  <c r="I1585" i="7"/>
  <c r="G1585" i="7"/>
  <c r="C1585" i="7"/>
  <c r="AN1584" i="7"/>
  <c r="AM1584" i="7"/>
  <c r="AO1584" i="7" s="1"/>
  <c r="AL1584" i="7"/>
  <c r="R1584" i="7"/>
  <c r="Q1584" i="7"/>
  <c r="O1584" i="7"/>
  <c r="M1584" i="7"/>
  <c r="AK1584" i="7" s="1"/>
  <c r="K1584" i="7"/>
  <c r="J1584" i="7"/>
  <c r="I1584" i="7"/>
  <c r="H1584" i="7"/>
  <c r="G1584" i="7"/>
  <c r="C1584" i="7"/>
  <c r="AL1583" i="7"/>
  <c r="AM1583" i="7" s="1"/>
  <c r="AO1583" i="7" s="1"/>
  <c r="O1583" i="7"/>
  <c r="Q1583" i="7" s="1"/>
  <c r="M1583" i="7"/>
  <c r="AK1583" i="7" s="1"/>
  <c r="K1583" i="7"/>
  <c r="I1583" i="7"/>
  <c r="C1583" i="7"/>
  <c r="AO1582" i="7"/>
  <c r="AM1582" i="7"/>
  <c r="AL1582" i="7"/>
  <c r="Q1582" i="7"/>
  <c r="O1582" i="7"/>
  <c r="AN1582" i="7" s="1"/>
  <c r="M1582" i="7"/>
  <c r="AK1582" i="7" s="1"/>
  <c r="K1582" i="7"/>
  <c r="J1582" i="7"/>
  <c r="I1582" i="7"/>
  <c r="H1582" i="7"/>
  <c r="C1582" i="7"/>
  <c r="AN1581" i="7"/>
  <c r="AL1581" i="7"/>
  <c r="AM1581" i="7" s="1"/>
  <c r="AO1581" i="7" s="1"/>
  <c r="R1581" i="7"/>
  <c r="O1581" i="7"/>
  <c r="H1581" i="7" s="1"/>
  <c r="M1581" i="7"/>
  <c r="AK1581" i="7" s="1"/>
  <c r="K1581" i="7"/>
  <c r="I1581" i="7"/>
  <c r="G1581" i="7"/>
  <c r="C1581" i="7"/>
  <c r="AN1580" i="7"/>
  <c r="AM1580" i="7"/>
  <c r="AO1580" i="7" s="1"/>
  <c r="AL1580" i="7"/>
  <c r="R1580" i="7"/>
  <c r="Q1580" i="7"/>
  <c r="O1580" i="7"/>
  <c r="M1580" i="7"/>
  <c r="AK1580" i="7" s="1"/>
  <c r="K1580" i="7"/>
  <c r="J1580" i="7"/>
  <c r="I1580" i="7"/>
  <c r="H1580" i="7"/>
  <c r="G1580" i="7"/>
  <c r="C1580" i="7"/>
  <c r="AL1579" i="7"/>
  <c r="AM1579" i="7" s="1"/>
  <c r="AO1579" i="7" s="1"/>
  <c r="O1579" i="7"/>
  <c r="M1579" i="7"/>
  <c r="AK1579" i="7" s="1"/>
  <c r="K1579" i="7"/>
  <c r="I1579" i="7"/>
  <c r="C1579" i="7"/>
  <c r="AO1578" i="7"/>
  <c r="AM1578" i="7"/>
  <c r="AL1578" i="7"/>
  <c r="Q1578" i="7"/>
  <c r="O1578" i="7"/>
  <c r="AN1578" i="7" s="1"/>
  <c r="M1578" i="7"/>
  <c r="AK1578" i="7" s="1"/>
  <c r="K1578" i="7"/>
  <c r="J1578" i="7"/>
  <c r="I1578" i="7"/>
  <c r="H1578" i="7"/>
  <c r="C1578" i="7"/>
  <c r="AN1577" i="7"/>
  <c r="AL1577" i="7"/>
  <c r="AM1577" i="7" s="1"/>
  <c r="AO1577" i="7" s="1"/>
  <c r="R1577" i="7"/>
  <c r="O1577" i="7"/>
  <c r="H1577" i="7" s="1"/>
  <c r="M1577" i="7"/>
  <c r="AK1577" i="7" s="1"/>
  <c r="K1577" i="7"/>
  <c r="I1577" i="7"/>
  <c r="G1577" i="7"/>
  <c r="C1577" i="7"/>
  <c r="AN1576" i="7"/>
  <c r="AM1576" i="7"/>
  <c r="AO1576" i="7" s="1"/>
  <c r="AL1576" i="7"/>
  <c r="R1576" i="7"/>
  <c r="Q1576" i="7"/>
  <c r="O1576" i="7"/>
  <c r="M1576" i="7"/>
  <c r="AK1576" i="7" s="1"/>
  <c r="K1576" i="7"/>
  <c r="J1576" i="7"/>
  <c r="I1576" i="7"/>
  <c r="H1576" i="7"/>
  <c r="G1576" i="7"/>
  <c r="C1576" i="7"/>
  <c r="AL1575" i="7"/>
  <c r="AM1575" i="7" s="1"/>
  <c r="AO1575" i="7" s="1"/>
  <c r="O1575" i="7"/>
  <c r="M1575" i="7"/>
  <c r="AK1575" i="7" s="1"/>
  <c r="K1575" i="7"/>
  <c r="I1575" i="7"/>
  <c r="C1575" i="7"/>
  <c r="AO1574" i="7"/>
  <c r="AM1574" i="7"/>
  <c r="AL1574" i="7"/>
  <c r="Q1574" i="7"/>
  <c r="O1574" i="7"/>
  <c r="AN1574" i="7" s="1"/>
  <c r="M1574" i="7"/>
  <c r="AK1574" i="7" s="1"/>
  <c r="K1574" i="7"/>
  <c r="J1574" i="7"/>
  <c r="I1574" i="7"/>
  <c r="H1574" i="7"/>
  <c r="C1574" i="7"/>
  <c r="AN1573" i="7"/>
  <c r="AL1573" i="7"/>
  <c r="AM1573" i="7" s="1"/>
  <c r="AO1573" i="7" s="1"/>
  <c r="R1573" i="7"/>
  <c r="O1573" i="7"/>
  <c r="M1573" i="7"/>
  <c r="AK1573" i="7" s="1"/>
  <c r="K1573" i="7"/>
  <c r="I1573" i="7"/>
  <c r="G1573" i="7"/>
  <c r="C1573" i="7"/>
  <c r="AO1572" i="7"/>
  <c r="AN1572" i="7"/>
  <c r="AM1572" i="7"/>
  <c r="AL1572" i="7"/>
  <c r="R1572" i="7"/>
  <c r="Q1572" i="7"/>
  <c r="O1572" i="7"/>
  <c r="M1572" i="7"/>
  <c r="AK1572" i="7" s="1"/>
  <c r="K1572" i="7"/>
  <c r="J1572" i="7"/>
  <c r="I1572" i="7"/>
  <c r="H1572" i="7"/>
  <c r="G1572" i="7"/>
  <c r="C1572" i="7"/>
  <c r="AN1571" i="7"/>
  <c r="AL1571" i="7"/>
  <c r="AM1571" i="7" s="1"/>
  <c r="AO1571" i="7" s="1"/>
  <c r="R1571" i="7"/>
  <c r="O1571" i="7"/>
  <c r="M1571" i="7"/>
  <c r="AK1571" i="7" s="1"/>
  <c r="K1571" i="7"/>
  <c r="I1571" i="7"/>
  <c r="G1571" i="7"/>
  <c r="C1571" i="7"/>
  <c r="AO1570" i="7"/>
  <c r="AM1570" i="7"/>
  <c r="AL1570" i="7"/>
  <c r="AK1570" i="7"/>
  <c r="Q1570" i="7"/>
  <c r="O1570" i="7"/>
  <c r="AN1570" i="7" s="1"/>
  <c r="M1570" i="7"/>
  <c r="K1570" i="7"/>
  <c r="J1570" i="7"/>
  <c r="I1570" i="7"/>
  <c r="H1570" i="7"/>
  <c r="C1570" i="7"/>
  <c r="AN1569" i="7"/>
  <c r="AL1569" i="7"/>
  <c r="AM1569" i="7" s="1"/>
  <c r="AO1569" i="7" s="1"/>
  <c r="O1569" i="7"/>
  <c r="R1569" i="7" s="1"/>
  <c r="M1569" i="7"/>
  <c r="K1569" i="7"/>
  <c r="G1569" i="7"/>
  <c r="C1569" i="7"/>
  <c r="AN1568" i="7"/>
  <c r="AM1568" i="7"/>
  <c r="AO1568" i="7" s="1"/>
  <c r="AL1568" i="7"/>
  <c r="R1568" i="7"/>
  <c r="Q1568" i="7"/>
  <c r="O1568" i="7"/>
  <c r="M1568" i="7"/>
  <c r="AK1568" i="7" s="1"/>
  <c r="K1568" i="7"/>
  <c r="J1568" i="7"/>
  <c r="I1568" i="7"/>
  <c r="H1568" i="7"/>
  <c r="G1568" i="7"/>
  <c r="C1568" i="7"/>
  <c r="AL1567" i="7"/>
  <c r="AM1567" i="7" s="1"/>
  <c r="AO1567" i="7" s="1"/>
  <c r="O1567" i="7"/>
  <c r="AN1567" i="7" s="1"/>
  <c r="M1567" i="7"/>
  <c r="K1567" i="7"/>
  <c r="G1567" i="7"/>
  <c r="C1567" i="7"/>
  <c r="AO1566" i="7"/>
  <c r="AM1566" i="7"/>
  <c r="AL1566" i="7"/>
  <c r="Q1566" i="7"/>
  <c r="O1566" i="7"/>
  <c r="AN1566" i="7" s="1"/>
  <c r="M1566" i="7"/>
  <c r="AK1566" i="7" s="1"/>
  <c r="K1566" i="7"/>
  <c r="J1566" i="7"/>
  <c r="I1566" i="7"/>
  <c r="H1566" i="7"/>
  <c r="C1566" i="7"/>
  <c r="AL1565" i="7"/>
  <c r="AM1565" i="7" s="1"/>
  <c r="AO1565" i="7" s="1"/>
  <c r="R1565" i="7"/>
  <c r="O1565" i="7"/>
  <c r="AN1565" i="7" s="1"/>
  <c r="M1565" i="7"/>
  <c r="K1565" i="7"/>
  <c r="I1565" i="7"/>
  <c r="G1565" i="7"/>
  <c r="C1565" i="7"/>
  <c r="AN1564" i="7"/>
  <c r="AM1564" i="7"/>
  <c r="AO1564" i="7" s="1"/>
  <c r="AL1564" i="7"/>
  <c r="R1564" i="7"/>
  <c r="Q1564" i="7"/>
  <c r="O1564" i="7"/>
  <c r="M1564" i="7"/>
  <c r="AK1564" i="7" s="1"/>
  <c r="K1564" i="7"/>
  <c r="J1564" i="7"/>
  <c r="I1564" i="7"/>
  <c r="H1564" i="7"/>
  <c r="G1564" i="7"/>
  <c r="C1564" i="7"/>
  <c r="AL1563" i="7"/>
  <c r="AM1563" i="7" s="1"/>
  <c r="AO1563" i="7" s="1"/>
  <c r="O1563" i="7"/>
  <c r="AN1563" i="7" s="1"/>
  <c r="M1563" i="7"/>
  <c r="K1563" i="7"/>
  <c r="G1563" i="7"/>
  <c r="C1563" i="7"/>
  <c r="AM1562" i="7"/>
  <c r="AO1562" i="7" s="1"/>
  <c r="AL1562" i="7"/>
  <c r="Q1562" i="7"/>
  <c r="O1562" i="7"/>
  <c r="AN1562" i="7" s="1"/>
  <c r="M1562" i="7"/>
  <c r="AK1562" i="7" s="1"/>
  <c r="K1562" i="7"/>
  <c r="J1562" i="7"/>
  <c r="I1562" i="7"/>
  <c r="H1562" i="7"/>
  <c r="C1562" i="7"/>
  <c r="AL1561" i="7"/>
  <c r="AM1561" i="7" s="1"/>
  <c r="AO1561" i="7" s="1"/>
  <c r="R1561" i="7"/>
  <c r="O1561" i="7"/>
  <c r="AN1561" i="7" s="1"/>
  <c r="M1561" i="7"/>
  <c r="K1561" i="7"/>
  <c r="I1561" i="7"/>
  <c r="G1561" i="7"/>
  <c r="C1561" i="7"/>
  <c r="AO1560" i="7"/>
  <c r="AN1560" i="7"/>
  <c r="AM1560" i="7"/>
  <c r="AL1560" i="7"/>
  <c r="R1560" i="7"/>
  <c r="Q1560" i="7"/>
  <c r="O1560" i="7"/>
  <c r="M1560" i="7"/>
  <c r="AK1560" i="7" s="1"/>
  <c r="K1560" i="7"/>
  <c r="J1560" i="7"/>
  <c r="I1560" i="7"/>
  <c r="H1560" i="7"/>
  <c r="G1560" i="7"/>
  <c r="C1560" i="7"/>
  <c r="AL1559" i="7"/>
  <c r="AM1559" i="7" s="1"/>
  <c r="AO1559" i="7" s="1"/>
  <c r="R1559" i="7"/>
  <c r="O1559" i="7"/>
  <c r="AN1559" i="7" s="1"/>
  <c r="M1559" i="7"/>
  <c r="K1559" i="7"/>
  <c r="I1559" i="7"/>
  <c r="G1559" i="7"/>
  <c r="C1559" i="7"/>
  <c r="AM1558" i="7"/>
  <c r="AO1558" i="7" s="1"/>
  <c r="AL1558" i="7"/>
  <c r="Q1558" i="7"/>
  <c r="O1558" i="7"/>
  <c r="AN1558" i="7" s="1"/>
  <c r="M1558" i="7"/>
  <c r="AK1558" i="7" s="1"/>
  <c r="K1558" i="7"/>
  <c r="J1558" i="7"/>
  <c r="I1558" i="7"/>
  <c r="H1558" i="7"/>
  <c r="C1558" i="7"/>
  <c r="AN1557" i="7"/>
  <c r="AL1557" i="7"/>
  <c r="AM1557" i="7" s="1"/>
  <c r="AO1557" i="7" s="1"/>
  <c r="R1557" i="7"/>
  <c r="O1557" i="7"/>
  <c r="M1557" i="7"/>
  <c r="AK1557" i="7" s="1"/>
  <c r="K1557" i="7"/>
  <c r="I1557" i="7"/>
  <c r="G1557" i="7"/>
  <c r="C1557" i="7"/>
  <c r="AO1556" i="7"/>
  <c r="AN1556" i="7"/>
  <c r="AM1556" i="7"/>
  <c r="AL1556" i="7"/>
  <c r="R1556" i="7"/>
  <c r="Q1556" i="7"/>
  <c r="O1556" i="7"/>
  <c r="M1556" i="7"/>
  <c r="AK1556" i="7" s="1"/>
  <c r="K1556" i="7"/>
  <c r="J1556" i="7"/>
  <c r="I1556" i="7"/>
  <c r="H1556" i="7"/>
  <c r="G1556" i="7"/>
  <c r="C1556" i="7"/>
  <c r="AN1555" i="7"/>
  <c r="AL1555" i="7"/>
  <c r="AM1555" i="7" s="1"/>
  <c r="AO1555" i="7" s="1"/>
  <c r="R1555" i="7"/>
  <c r="O1555" i="7"/>
  <c r="M1555" i="7"/>
  <c r="AK1555" i="7" s="1"/>
  <c r="K1555" i="7"/>
  <c r="I1555" i="7"/>
  <c r="G1555" i="7"/>
  <c r="C1555" i="7"/>
  <c r="AO1554" i="7"/>
  <c r="AM1554" i="7"/>
  <c r="AL1554" i="7"/>
  <c r="AK1554" i="7"/>
  <c r="Q1554" i="7"/>
  <c r="O1554" i="7"/>
  <c r="AN1554" i="7" s="1"/>
  <c r="M1554" i="7"/>
  <c r="K1554" i="7"/>
  <c r="J1554" i="7"/>
  <c r="I1554" i="7"/>
  <c r="H1554" i="7"/>
  <c r="C1554" i="7"/>
  <c r="AN1553" i="7"/>
  <c r="AL1553" i="7"/>
  <c r="AM1553" i="7" s="1"/>
  <c r="AO1553" i="7" s="1"/>
  <c r="O1553" i="7"/>
  <c r="R1553" i="7" s="1"/>
  <c r="M1553" i="7"/>
  <c r="K1553" i="7"/>
  <c r="G1553" i="7"/>
  <c r="C1553" i="7"/>
  <c r="AN1552" i="7"/>
  <c r="AM1552" i="7"/>
  <c r="AO1552" i="7" s="1"/>
  <c r="AL1552" i="7"/>
  <c r="R1552" i="7"/>
  <c r="Q1552" i="7"/>
  <c r="O1552" i="7"/>
  <c r="M1552" i="7"/>
  <c r="AK1552" i="7" s="1"/>
  <c r="K1552" i="7"/>
  <c r="J1552" i="7"/>
  <c r="I1552" i="7"/>
  <c r="H1552" i="7"/>
  <c r="G1552" i="7"/>
  <c r="C1552" i="7"/>
  <c r="AN1551" i="7"/>
  <c r="AL1551" i="7"/>
  <c r="AM1551" i="7" s="1"/>
  <c r="AO1551" i="7" s="1"/>
  <c r="O1551" i="7"/>
  <c r="R1551" i="7" s="1"/>
  <c r="M1551" i="7"/>
  <c r="AK1551" i="7" s="1"/>
  <c r="K1551" i="7"/>
  <c r="G1551" i="7"/>
  <c r="C1551" i="7"/>
  <c r="AO1550" i="7"/>
  <c r="AM1550" i="7"/>
  <c r="AL1550" i="7"/>
  <c r="AK1550" i="7"/>
  <c r="Q1550" i="7"/>
  <c r="O1550" i="7"/>
  <c r="AN1550" i="7" s="1"/>
  <c r="M1550" i="7"/>
  <c r="K1550" i="7"/>
  <c r="J1550" i="7"/>
  <c r="I1550" i="7"/>
  <c r="H1550" i="7"/>
  <c r="C1550" i="7"/>
  <c r="AL1549" i="7"/>
  <c r="AM1549" i="7" s="1"/>
  <c r="AO1549" i="7" s="1"/>
  <c r="O1549" i="7"/>
  <c r="AN1549" i="7" s="1"/>
  <c r="M1549" i="7"/>
  <c r="AK1549" i="7" s="1"/>
  <c r="K1549" i="7"/>
  <c r="G1549" i="7"/>
  <c r="C1549" i="7"/>
  <c r="AN1548" i="7"/>
  <c r="AM1548" i="7"/>
  <c r="AO1548" i="7" s="1"/>
  <c r="AL1548" i="7"/>
  <c r="R1548" i="7"/>
  <c r="Q1548" i="7"/>
  <c r="O1548" i="7"/>
  <c r="M1548" i="7"/>
  <c r="AK1548" i="7" s="1"/>
  <c r="K1548" i="7"/>
  <c r="J1548" i="7"/>
  <c r="I1548" i="7"/>
  <c r="H1548" i="7"/>
  <c r="G1548" i="7"/>
  <c r="C1548" i="7"/>
  <c r="AN1547" i="7"/>
  <c r="AL1547" i="7"/>
  <c r="AM1547" i="7" s="1"/>
  <c r="AO1547" i="7" s="1"/>
  <c r="R1547" i="7"/>
  <c r="Q1547" i="7"/>
  <c r="O1547" i="7"/>
  <c r="H1547" i="7" s="1"/>
  <c r="M1547" i="7"/>
  <c r="AK1547" i="7" s="1"/>
  <c r="K1547" i="7"/>
  <c r="J1547" i="7"/>
  <c r="I1547" i="7"/>
  <c r="G1547" i="7"/>
  <c r="C1547" i="7"/>
  <c r="AL1546" i="7"/>
  <c r="AM1546" i="7" s="1"/>
  <c r="AO1546" i="7" s="1"/>
  <c r="AK1546" i="7"/>
  <c r="Q1546" i="7"/>
  <c r="O1546" i="7"/>
  <c r="M1546" i="7"/>
  <c r="K1546" i="7"/>
  <c r="J1546" i="7"/>
  <c r="I1546" i="7"/>
  <c r="H1546" i="7"/>
  <c r="C1546" i="7"/>
  <c r="AL1545" i="7"/>
  <c r="AM1545" i="7" s="1"/>
  <c r="AO1545" i="7" s="1"/>
  <c r="AK1545" i="7"/>
  <c r="R1545" i="7"/>
  <c r="O1545" i="7"/>
  <c r="M1545" i="7"/>
  <c r="K1545" i="7"/>
  <c r="I1545" i="7"/>
  <c r="H1545" i="7"/>
  <c r="G1545" i="7"/>
  <c r="C1545" i="7"/>
  <c r="AN1544" i="7"/>
  <c r="AM1544" i="7"/>
  <c r="AO1544" i="7" s="1"/>
  <c r="AL1544" i="7"/>
  <c r="R1544" i="7"/>
  <c r="Q1544" i="7"/>
  <c r="O1544" i="7"/>
  <c r="M1544" i="7"/>
  <c r="AK1544" i="7" s="1"/>
  <c r="K1544" i="7"/>
  <c r="J1544" i="7"/>
  <c r="I1544" i="7"/>
  <c r="H1544" i="7"/>
  <c r="G1544" i="7"/>
  <c r="C1544" i="7"/>
  <c r="AN1543" i="7"/>
  <c r="AM1543" i="7"/>
  <c r="AO1543" i="7" s="1"/>
  <c r="AL1543" i="7"/>
  <c r="R1543" i="7"/>
  <c r="Q1543" i="7"/>
  <c r="O1543" i="7"/>
  <c r="H1543" i="7" s="1"/>
  <c r="M1543" i="7"/>
  <c r="K1543" i="7"/>
  <c r="J1543" i="7"/>
  <c r="I1543" i="7"/>
  <c r="C1543" i="7"/>
  <c r="AO1542" i="7"/>
  <c r="AM1542" i="7"/>
  <c r="AL1542" i="7"/>
  <c r="AK1542" i="7"/>
  <c r="Q1542" i="7"/>
  <c r="O1542" i="7"/>
  <c r="H1542" i="7" s="1"/>
  <c r="M1542" i="7"/>
  <c r="K1542" i="7"/>
  <c r="J1542" i="7"/>
  <c r="I1542" i="7"/>
  <c r="C1542" i="7"/>
  <c r="AO1541" i="7"/>
  <c r="AL1541" i="7"/>
  <c r="AM1541" i="7" s="1"/>
  <c r="AK1541" i="7"/>
  <c r="R1541" i="7"/>
  <c r="O1541" i="7"/>
  <c r="G1541" i="7" s="1"/>
  <c r="M1541" i="7"/>
  <c r="K1541" i="7"/>
  <c r="I1541" i="7"/>
  <c r="H1541" i="7"/>
  <c r="C1541" i="7"/>
  <c r="AO1540" i="7"/>
  <c r="AN1540" i="7"/>
  <c r="AM1540" i="7"/>
  <c r="AL1540" i="7"/>
  <c r="R1540" i="7"/>
  <c r="Q1540" i="7"/>
  <c r="O1540" i="7"/>
  <c r="M1540" i="7"/>
  <c r="AK1540" i="7" s="1"/>
  <c r="K1540" i="7"/>
  <c r="J1540" i="7"/>
  <c r="I1540" i="7"/>
  <c r="H1540" i="7"/>
  <c r="G1540" i="7"/>
  <c r="C1540" i="7"/>
  <c r="AN1539" i="7"/>
  <c r="AM1539" i="7"/>
  <c r="AO1539" i="7" s="1"/>
  <c r="AL1539" i="7"/>
  <c r="Q1539" i="7"/>
  <c r="O1539" i="7"/>
  <c r="H1539" i="7" s="1"/>
  <c r="M1539" i="7"/>
  <c r="K1539" i="7"/>
  <c r="J1539" i="7"/>
  <c r="I1539" i="7"/>
  <c r="C1539" i="7"/>
  <c r="AO1538" i="7"/>
  <c r="AM1538" i="7"/>
  <c r="AL1538" i="7"/>
  <c r="Q1538" i="7"/>
  <c r="O1538" i="7"/>
  <c r="H1538" i="7" s="1"/>
  <c r="M1538" i="7"/>
  <c r="AK1538" i="7" s="1"/>
  <c r="K1538" i="7"/>
  <c r="J1538" i="7"/>
  <c r="I1538" i="7"/>
  <c r="C1538" i="7"/>
  <c r="AO1537" i="7"/>
  <c r="AL1537" i="7"/>
  <c r="AM1537" i="7" s="1"/>
  <c r="R1537" i="7"/>
  <c r="O1537" i="7"/>
  <c r="M1537" i="7"/>
  <c r="AK1537" i="7" s="1"/>
  <c r="K1537" i="7"/>
  <c r="I1537" i="7"/>
  <c r="H1537" i="7"/>
  <c r="G1537" i="7"/>
  <c r="C1537" i="7"/>
  <c r="AO1536" i="7"/>
  <c r="AN1536" i="7"/>
  <c r="AM1536" i="7"/>
  <c r="AL1536" i="7"/>
  <c r="R1536" i="7"/>
  <c r="Q1536" i="7"/>
  <c r="O1536" i="7"/>
  <c r="M1536" i="7"/>
  <c r="AK1536" i="7" s="1"/>
  <c r="K1536" i="7"/>
  <c r="J1536" i="7"/>
  <c r="I1536" i="7"/>
  <c r="H1536" i="7"/>
  <c r="G1536" i="7"/>
  <c r="C1536" i="7"/>
  <c r="AM1535" i="7"/>
  <c r="AO1535" i="7" s="1"/>
  <c r="AL1535" i="7"/>
  <c r="O1535" i="7"/>
  <c r="H1535" i="7" s="1"/>
  <c r="M1535" i="7"/>
  <c r="K1535" i="7"/>
  <c r="I1535" i="7"/>
  <c r="C1535" i="7"/>
  <c r="AM1534" i="7"/>
  <c r="AO1534" i="7" s="1"/>
  <c r="AL1534" i="7"/>
  <c r="O1534" i="7"/>
  <c r="H1534" i="7" s="1"/>
  <c r="M1534" i="7"/>
  <c r="AK1534" i="7" s="1"/>
  <c r="K1534" i="7"/>
  <c r="I1534" i="7"/>
  <c r="C1534" i="7"/>
  <c r="AL1533" i="7"/>
  <c r="AM1533" i="7" s="1"/>
  <c r="AO1533" i="7" s="1"/>
  <c r="O1533" i="7"/>
  <c r="G1533" i="7" s="1"/>
  <c r="M1533" i="7"/>
  <c r="K1533" i="7"/>
  <c r="H1533" i="7"/>
  <c r="C1533" i="7"/>
  <c r="AN1532" i="7"/>
  <c r="AM1532" i="7"/>
  <c r="AO1532" i="7" s="1"/>
  <c r="AL1532" i="7"/>
  <c r="R1532" i="7"/>
  <c r="Q1532" i="7"/>
  <c r="O1532" i="7"/>
  <c r="M1532" i="7"/>
  <c r="AK1532" i="7" s="1"/>
  <c r="K1532" i="7"/>
  <c r="J1532" i="7"/>
  <c r="I1532" i="7"/>
  <c r="H1532" i="7"/>
  <c r="G1532" i="7"/>
  <c r="C1532" i="7"/>
  <c r="AN1531" i="7"/>
  <c r="AL1531" i="7"/>
  <c r="AM1531" i="7" s="1"/>
  <c r="AO1531" i="7" s="1"/>
  <c r="R1531" i="7"/>
  <c r="Q1531" i="7"/>
  <c r="O1531" i="7"/>
  <c r="H1531" i="7" s="1"/>
  <c r="M1531" i="7"/>
  <c r="AK1531" i="7" s="1"/>
  <c r="K1531" i="7"/>
  <c r="J1531" i="7"/>
  <c r="I1531" i="7"/>
  <c r="G1531" i="7"/>
  <c r="C1531" i="7"/>
  <c r="AL1530" i="7"/>
  <c r="AM1530" i="7" s="1"/>
  <c r="AO1530" i="7" s="1"/>
  <c r="Q1530" i="7"/>
  <c r="O1530" i="7"/>
  <c r="M1530" i="7"/>
  <c r="AK1530" i="7" s="1"/>
  <c r="K1530" i="7"/>
  <c r="J1530" i="7"/>
  <c r="I1530" i="7"/>
  <c r="H1530" i="7"/>
  <c r="C1530" i="7"/>
  <c r="AL1529" i="7"/>
  <c r="AM1529" i="7" s="1"/>
  <c r="AO1529" i="7" s="1"/>
  <c r="R1529" i="7"/>
  <c r="O1529" i="7"/>
  <c r="M1529" i="7"/>
  <c r="AK1529" i="7" s="1"/>
  <c r="K1529" i="7"/>
  <c r="I1529" i="7"/>
  <c r="H1529" i="7"/>
  <c r="G1529" i="7"/>
  <c r="C1529" i="7"/>
  <c r="AN1528" i="7"/>
  <c r="AM1528" i="7"/>
  <c r="AO1528" i="7" s="1"/>
  <c r="AL1528" i="7"/>
  <c r="R1528" i="7"/>
  <c r="Q1528" i="7"/>
  <c r="O1528" i="7"/>
  <c r="M1528" i="7"/>
  <c r="AK1528" i="7" s="1"/>
  <c r="K1528" i="7"/>
  <c r="J1528" i="7"/>
  <c r="I1528" i="7"/>
  <c r="H1528" i="7"/>
  <c r="G1528" i="7"/>
  <c r="C1528" i="7"/>
  <c r="AN1527" i="7"/>
  <c r="AM1527" i="7"/>
  <c r="AO1527" i="7" s="1"/>
  <c r="AL1527" i="7"/>
  <c r="R1527" i="7"/>
  <c r="Q1527" i="7"/>
  <c r="O1527" i="7"/>
  <c r="H1527" i="7" s="1"/>
  <c r="M1527" i="7"/>
  <c r="K1527" i="7"/>
  <c r="J1527" i="7"/>
  <c r="I1527" i="7"/>
  <c r="C1527" i="7"/>
  <c r="AO1526" i="7"/>
  <c r="AM1526" i="7"/>
  <c r="AL1526" i="7"/>
  <c r="AK1526" i="7"/>
  <c r="Q1526" i="7"/>
  <c r="O1526" i="7"/>
  <c r="H1526" i="7" s="1"/>
  <c r="M1526" i="7"/>
  <c r="K1526" i="7"/>
  <c r="J1526" i="7"/>
  <c r="I1526" i="7"/>
  <c r="C1526" i="7"/>
  <c r="AO1525" i="7"/>
  <c r="AL1525" i="7"/>
  <c r="AM1525" i="7" s="1"/>
  <c r="AK1525" i="7"/>
  <c r="R1525" i="7"/>
  <c r="O1525" i="7"/>
  <c r="G1525" i="7" s="1"/>
  <c r="M1525" i="7"/>
  <c r="K1525" i="7"/>
  <c r="I1525" i="7"/>
  <c r="H1525" i="7"/>
  <c r="C1525" i="7"/>
  <c r="AO1524" i="7"/>
  <c r="AN1524" i="7"/>
  <c r="AM1524" i="7"/>
  <c r="AL1524" i="7"/>
  <c r="R1524" i="7"/>
  <c r="Q1524" i="7"/>
  <c r="O1524" i="7"/>
  <c r="M1524" i="7"/>
  <c r="AK1524" i="7" s="1"/>
  <c r="K1524" i="7"/>
  <c r="J1524" i="7"/>
  <c r="I1524" i="7"/>
  <c r="H1524" i="7"/>
  <c r="G1524" i="7"/>
  <c r="C1524" i="7"/>
  <c r="AN1523" i="7"/>
  <c r="AM1523" i="7"/>
  <c r="AO1523" i="7" s="1"/>
  <c r="AL1523" i="7"/>
  <c r="Q1523" i="7"/>
  <c r="O1523" i="7"/>
  <c r="H1523" i="7" s="1"/>
  <c r="M1523" i="7"/>
  <c r="K1523" i="7"/>
  <c r="J1523" i="7"/>
  <c r="I1523" i="7"/>
  <c r="C1523" i="7"/>
  <c r="AO1522" i="7"/>
  <c r="AM1522" i="7"/>
  <c r="AL1522" i="7"/>
  <c r="Q1522" i="7"/>
  <c r="O1522" i="7"/>
  <c r="H1522" i="7" s="1"/>
  <c r="M1522" i="7"/>
  <c r="AK1522" i="7" s="1"/>
  <c r="K1522" i="7"/>
  <c r="J1522" i="7"/>
  <c r="I1522" i="7"/>
  <c r="C1522" i="7"/>
  <c r="AO1521" i="7"/>
  <c r="AL1521" i="7"/>
  <c r="AM1521" i="7" s="1"/>
  <c r="R1521" i="7"/>
  <c r="O1521" i="7"/>
  <c r="G1521" i="7" s="1"/>
  <c r="M1521" i="7"/>
  <c r="AK1521" i="7" s="1"/>
  <c r="K1521" i="7"/>
  <c r="I1521" i="7"/>
  <c r="H1521" i="7"/>
  <c r="C1521" i="7"/>
  <c r="AO1520" i="7"/>
  <c r="AN1520" i="7"/>
  <c r="AM1520" i="7"/>
  <c r="AL1520" i="7"/>
  <c r="R1520" i="7"/>
  <c r="Q1520" i="7"/>
  <c r="O1520" i="7"/>
  <c r="M1520" i="7"/>
  <c r="AK1520" i="7" s="1"/>
  <c r="K1520" i="7"/>
  <c r="J1520" i="7"/>
  <c r="I1520" i="7"/>
  <c r="H1520" i="7"/>
  <c r="G1520" i="7"/>
  <c r="C1520" i="7"/>
  <c r="AM1519" i="7"/>
  <c r="AO1519" i="7" s="1"/>
  <c r="AL1519" i="7"/>
  <c r="O1519" i="7"/>
  <c r="H1519" i="7" s="1"/>
  <c r="M1519" i="7"/>
  <c r="K1519" i="7"/>
  <c r="I1519" i="7"/>
  <c r="C1519" i="7"/>
  <c r="AM1518" i="7"/>
  <c r="AO1518" i="7" s="1"/>
  <c r="AL1518" i="7"/>
  <c r="O1518" i="7"/>
  <c r="H1518" i="7" s="1"/>
  <c r="M1518" i="7"/>
  <c r="AK1518" i="7" s="1"/>
  <c r="K1518" i="7"/>
  <c r="I1518" i="7"/>
  <c r="C1518" i="7"/>
  <c r="AL1517" i="7"/>
  <c r="AM1517" i="7" s="1"/>
  <c r="AO1517" i="7" s="1"/>
  <c r="O1517" i="7"/>
  <c r="G1517" i="7" s="1"/>
  <c r="M1517" i="7"/>
  <c r="K1517" i="7"/>
  <c r="H1517" i="7"/>
  <c r="C1517" i="7"/>
  <c r="AN1516" i="7"/>
  <c r="AM1516" i="7"/>
  <c r="AO1516" i="7" s="1"/>
  <c r="AL1516" i="7"/>
  <c r="R1516" i="7"/>
  <c r="Q1516" i="7"/>
  <c r="O1516" i="7"/>
  <c r="M1516" i="7"/>
  <c r="AK1516" i="7" s="1"/>
  <c r="K1516" i="7"/>
  <c r="J1516" i="7"/>
  <c r="I1516" i="7"/>
  <c r="H1516" i="7"/>
  <c r="G1516" i="7"/>
  <c r="C1516" i="7"/>
  <c r="AN1515" i="7"/>
  <c r="AL1515" i="7"/>
  <c r="AM1515" i="7" s="1"/>
  <c r="AO1515" i="7" s="1"/>
  <c r="R1515" i="7"/>
  <c r="Q1515" i="7"/>
  <c r="O1515" i="7"/>
  <c r="H1515" i="7" s="1"/>
  <c r="M1515" i="7"/>
  <c r="AK1515" i="7" s="1"/>
  <c r="K1515" i="7"/>
  <c r="J1515" i="7"/>
  <c r="I1515" i="7"/>
  <c r="G1515" i="7"/>
  <c r="C1515" i="7"/>
  <c r="AL1514" i="7"/>
  <c r="AM1514" i="7" s="1"/>
  <c r="AO1514" i="7" s="1"/>
  <c r="Q1514" i="7"/>
  <c r="O1514" i="7"/>
  <c r="M1514" i="7"/>
  <c r="AK1514" i="7" s="1"/>
  <c r="K1514" i="7"/>
  <c r="J1514" i="7"/>
  <c r="I1514" i="7"/>
  <c r="H1514" i="7"/>
  <c r="C1514" i="7"/>
  <c r="AL1513" i="7"/>
  <c r="AM1513" i="7" s="1"/>
  <c r="AO1513" i="7" s="1"/>
  <c r="R1513" i="7"/>
  <c r="O1513" i="7"/>
  <c r="M1513" i="7"/>
  <c r="AK1513" i="7" s="1"/>
  <c r="K1513" i="7"/>
  <c r="I1513" i="7"/>
  <c r="H1513" i="7"/>
  <c r="G1513" i="7"/>
  <c r="C1513" i="7"/>
  <c r="AN1512" i="7"/>
  <c r="AM1512" i="7"/>
  <c r="AO1512" i="7" s="1"/>
  <c r="AL1512" i="7"/>
  <c r="R1512" i="7"/>
  <c r="Q1512" i="7"/>
  <c r="O1512" i="7"/>
  <c r="M1512" i="7"/>
  <c r="AK1512" i="7" s="1"/>
  <c r="K1512" i="7"/>
  <c r="J1512" i="7"/>
  <c r="I1512" i="7"/>
  <c r="H1512" i="7"/>
  <c r="G1512" i="7"/>
  <c r="C1512" i="7"/>
  <c r="AN1511" i="7"/>
  <c r="AM1511" i="7"/>
  <c r="AO1511" i="7" s="1"/>
  <c r="AL1511" i="7"/>
  <c r="R1511" i="7"/>
  <c r="Q1511" i="7"/>
  <c r="O1511" i="7"/>
  <c r="H1511" i="7" s="1"/>
  <c r="M1511" i="7"/>
  <c r="K1511" i="7"/>
  <c r="J1511" i="7"/>
  <c r="I1511" i="7"/>
  <c r="C1511" i="7"/>
  <c r="AO1510" i="7"/>
  <c r="AM1510" i="7"/>
  <c r="AL1510" i="7"/>
  <c r="AK1510" i="7"/>
  <c r="Q1510" i="7"/>
  <c r="O1510" i="7"/>
  <c r="H1510" i="7" s="1"/>
  <c r="M1510" i="7"/>
  <c r="K1510" i="7"/>
  <c r="J1510" i="7"/>
  <c r="I1510" i="7"/>
  <c r="C1510" i="7"/>
  <c r="AO1509" i="7"/>
  <c r="AL1509" i="7"/>
  <c r="AM1509" i="7" s="1"/>
  <c r="AK1509" i="7"/>
  <c r="R1509" i="7"/>
  <c r="O1509" i="7"/>
  <c r="G1509" i="7" s="1"/>
  <c r="M1509" i="7"/>
  <c r="K1509" i="7"/>
  <c r="I1509" i="7"/>
  <c r="H1509" i="7"/>
  <c r="C1509" i="7"/>
  <c r="AO1508" i="7"/>
  <c r="AN1508" i="7"/>
  <c r="AM1508" i="7"/>
  <c r="AL1508" i="7"/>
  <c r="R1508" i="7"/>
  <c r="Q1508" i="7"/>
  <c r="O1508" i="7"/>
  <c r="M1508" i="7"/>
  <c r="AK1508" i="7" s="1"/>
  <c r="K1508" i="7"/>
  <c r="J1508" i="7"/>
  <c r="I1508" i="7"/>
  <c r="H1508" i="7"/>
  <c r="G1508" i="7"/>
  <c r="C1508" i="7"/>
  <c r="AN1507" i="7"/>
  <c r="AM1507" i="7"/>
  <c r="AO1507" i="7" s="1"/>
  <c r="AL1507" i="7"/>
  <c r="Q1507" i="7"/>
  <c r="O1507" i="7"/>
  <c r="H1507" i="7" s="1"/>
  <c r="M1507" i="7"/>
  <c r="K1507" i="7"/>
  <c r="J1507" i="7"/>
  <c r="I1507" i="7"/>
  <c r="C1507" i="7"/>
  <c r="AO1506" i="7"/>
  <c r="AM1506" i="7"/>
  <c r="AL1506" i="7"/>
  <c r="Q1506" i="7"/>
  <c r="O1506" i="7"/>
  <c r="H1506" i="7" s="1"/>
  <c r="M1506" i="7"/>
  <c r="AK1506" i="7" s="1"/>
  <c r="K1506" i="7"/>
  <c r="J1506" i="7"/>
  <c r="I1506" i="7"/>
  <c r="C1506" i="7"/>
  <c r="AO1505" i="7"/>
  <c r="AL1505" i="7"/>
  <c r="AM1505" i="7" s="1"/>
  <c r="R1505" i="7"/>
  <c r="O1505" i="7"/>
  <c r="G1505" i="7" s="1"/>
  <c r="M1505" i="7"/>
  <c r="AK1505" i="7" s="1"/>
  <c r="K1505" i="7"/>
  <c r="I1505" i="7"/>
  <c r="H1505" i="7"/>
  <c r="C1505" i="7"/>
  <c r="AO1504" i="7"/>
  <c r="AN1504" i="7"/>
  <c r="AM1504" i="7"/>
  <c r="AL1504" i="7"/>
  <c r="R1504" i="7"/>
  <c r="Q1504" i="7"/>
  <c r="O1504" i="7"/>
  <c r="M1504" i="7"/>
  <c r="AK1504" i="7" s="1"/>
  <c r="K1504" i="7"/>
  <c r="J1504" i="7"/>
  <c r="I1504" i="7"/>
  <c r="H1504" i="7"/>
  <c r="G1504" i="7"/>
  <c r="C1504" i="7"/>
  <c r="AM1503" i="7"/>
  <c r="AO1503" i="7" s="1"/>
  <c r="AL1503" i="7"/>
  <c r="O1503" i="7"/>
  <c r="H1503" i="7" s="1"/>
  <c r="M1503" i="7"/>
  <c r="K1503" i="7"/>
  <c r="I1503" i="7"/>
  <c r="C1503" i="7"/>
  <c r="AM1502" i="7"/>
  <c r="AO1502" i="7" s="1"/>
  <c r="AL1502" i="7"/>
  <c r="O1502" i="7"/>
  <c r="H1502" i="7" s="1"/>
  <c r="M1502" i="7"/>
  <c r="AK1502" i="7" s="1"/>
  <c r="K1502" i="7"/>
  <c r="I1502" i="7"/>
  <c r="C1502" i="7"/>
  <c r="AL1501" i="7"/>
  <c r="AM1501" i="7" s="1"/>
  <c r="AO1501" i="7" s="1"/>
  <c r="O1501" i="7"/>
  <c r="G1501" i="7" s="1"/>
  <c r="M1501" i="7"/>
  <c r="K1501" i="7"/>
  <c r="H1501" i="7"/>
  <c r="C1501" i="7"/>
  <c r="AN1500" i="7"/>
  <c r="AM1500" i="7"/>
  <c r="AO1500" i="7" s="1"/>
  <c r="AL1500" i="7"/>
  <c r="R1500" i="7"/>
  <c r="Q1500" i="7"/>
  <c r="O1500" i="7"/>
  <c r="H1500" i="7" s="1"/>
  <c r="M1500" i="7"/>
  <c r="AK1500" i="7" s="1"/>
  <c r="K1500" i="7"/>
  <c r="J1500" i="7"/>
  <c r="I1500" i="7"/>
  <c r="G1500" i="7"/>
  <c r="C1500" i="7"/>
  <c r="AM1499" i="7"/>
  <c r="AO1499" i="7" s="1"/>
  <c r="AL1499" i="7"/>
  <c r="Q1499" i="7"/>
  <c r="O1499" i="7"/>
  <c r="H1499" i="7" s="1"/>
  <c r="M1499" i="7"/>
  <c r="AK1499" i="7" s="1"/>
  <c r="K1499" i="7"/>
  <c r="J1499" i="7"/>
  <c r="I1499" i="7"/>
  <c r="C1499" i="7"/>
  <c r="AL1498" i="7"/>
  <c r="AM1498" i="7" s="1"/>
  <c r="AO1498" i="7" s="1"/>
  <c r="O1498" i="7"/>
  <c r="H1498" i="7" s="1"/>
  <c r="M1498" i="7"/>
  <c r="AK1498" i="7" s="1"/>
  <c r="K1498" i="7"/>
  <c r="I1498" i="7"/>
  <c r="C1498" i="7"/>
  <c r="AO1497" i="7"/>
  <c r="AN1497" i="7"/>
  <c r="AM1497" i="7"/>
  <c r="AL1497" i="7"/>
  <c r="R1497" i="7"/>
  <c r="Q1497" i="7"/>
  <c r="O1497" i="7"/>
  <c r="M1497" i="7"/>
  <c r="AK1497" i="7" s="1"/>
  <c r="K1497" i="7"/>
  <c r="J1497" i="7"/>
  <c r="I1497" i="7"/>
  <c r="H1497" i="7"/>
  <c r="G1497" i="7"/>
  <c r="C1497" i="7"/>
  <c r="AN1496" i="7"/>
  <c r="AM1496" i="7"/>
  <c r="AO1496" i="7" s="1"/>
  <c r="AL1496" i="7"/>
  <c r="R1496" i="7"/>
  <c r="Q1496" i="7"/>
  <c r="O1496" i="7"/>
  <c r="H1496" i="7" s="1"/>
  <c r="M1496" i="7"/>
  <c r="AK1496" i="7" s="1"/>
  <c r="K1496" i="7"/>
  <c r="J1496" i="7"/>
  <c r="I1496" i="7"/>
  <c r="G1496" i="7"/>
  <c r="C1496" i="7"/>
  <c r="AM1495" i="7"/>
  <c r="AO1495" i="7" s="1"/>
  <c r="AL1495" i="7"/>
  <c r="Q1495" i="7"/>
  <c r="O1495" i="7"/>
  <c r="H1495" i="7" s="1"/>
  <c r="M1495" i="7"/>
  <c r="AK1495" i="7" s="1"/>
  <c r="K1495" i="7"/>
  <c r="J1495" i="7"/>
  <c r="I1495" i="7"/>
  <c r="C1495" i="7"/>
  <c r="AL1494" i="7"/>
  <c r="AM1494" i="7" s="1"/>
  <c r="AO1494" i="7" s="1"/>
  <c r="O1494" i="7"/>
  <c r="H1494" i="7" s="1"/>
  <c r="M1494" i="7"/>
  <c r="AK1494" i="7" s="1"/>
  <c r="K1494" i="7"/>
  <c r="I1494" i="7"/>
  <c r="C1494" i="7"/>
  <c r="AO1493" i="7"/>
  <c r="AN1493" i="7"/>
  <c r="AM1493" i="7"/>
  <c r="AL1493" i="7"/>
  <c r="R1493" i="7"/>
  <c r="Q1493" i="7"/>
  <c r="O1493" i="7"/>
  <c r="M1493" i="7"/>
  <c r="AK1493" i="7" s="1"/>
  <c r="K1493" i="7"/>
  <c r="J1493" i="7"/>
  <c r="I1493" i="7"/>
  <c r="H1493" i="7"/>
  <c r="G1493" i="7"/>
  <c r="C1493" i="7"/>
  <c r="AN1492" i="7"/>
  <c r="AM1492" i="7"/>
  <c r="AO1492" i="7" s="1"/>
  <c r="AL1492" i="7"/>
  <c r="R1492" i="7"/>
  <c r="Q1492" i="7"/>
  <c r="O1492" i="7"/>
  <c r="H1492" i="7" s="1"/>
  <c r="M1492" i="7"/>
  <c r="AK1492" i="7" s="1"/>
  <c r="K1492" i="7"/>
  <c r="J1492" i="7"/>
  <c r="I1492" i="7"/>
  <c r="G1492" i="7"/>
  <c r="C1492" i="7"/>
  <c r="AM1491" i="7"/>
  <c r="AO1491" i="7" s="1"/>
  <c r="AL1491" i="7"/>
  <c r="Q1491" i="7"/>
  <c r="O1491" i="7"/>
  <c r="H1491" i="7" s="1"/>
  <c r="M1491" i="7"/>
  <c r="AK1491" i="7" s="1"/>
  <c r="K1491" i="7"/>
  <c r="J1491" i="7"/>
  <c r="I1491" i="7"/>
  <c r="C1491" i="7"/>
  <c r="AL1490" i="7"/>
  <c r="AM1490" i="7" s="1"/>
  <c r="AO1490" i="7" s="1"/>
  <c r="O1490" i="7"/>
  <c r="H1490" i="7" s="1"/>
  <c r="M1490" i="7"/>
  <c r="AK1490" i="7" s="1"/>
  <c r="K1490" i="7"/>
  <c r="I1490" i="7"/>
  <c r="C1490" i="7"/>
  <c r="AO1489" i="7"/>
  <c r="AN1489" i="7"/>
  <c r="AM1489" i="7"/>
  <c r="AL1489" i="7"/>
  <c r="R1489" i="7"/>
  <c r="Q1489" i="7"/>
  <c r="O1489" i="7"/>
  <c r="M1489" i="7"/>
  <c r="AK1489" i="7" s="1"/>
  <c r="K1489" i="7"/>
  <c r="J1489" i="7"/>
  <c r="I1489" i="7"/>
  <c r="H1489" i="7"/>
  <c r="G1489" i="7"/>
  <c r="C1489" i="7"/>
  <c r="AN1488" i="7"/>
  <c r="AM1488" i="7"/>
  <c r="AO1488" i="7" s="1"/>
  <c r="AL1488" i="7"/>
  <c r="R1488" i="7"/>
  <c r="Q1488" i="7"/>
  <c r="O1488" i="7"/>
  <c r="H1488" i="7" s="1"/>
  <c r="M1488" i="7"/>
  <c r="AK1488" i="7" s="1"/>
  <c r="K1488" i="7"/>
  <c r="J1488" i="7"/>
  <c r="I1488" i="7"/>
  <c r="G1488" i="7"/>
  <c r="C1488" i="7"/>
  <c r="AM1487" i="7"/>
  <c r="AO1487" i="7" s="1"/>
  <c r="AL1487" i="7"/>
  <c r="Q1487" i="7"/>
  <c r="O1487" i="7"/>
  <c r="H1487" i="7" s="1"/>
  <c r="M1487" i="7"/>
  <c r="AK1487" i="7" s="1"/>
  <c r="K1487" i="7"/>
  <c r="J1487" i="7"/>
  <c r="I1487" i="7"/>
  <c r="C1487" i="7"/>
  <c r="AL1486" i="7"/>
  <c r="AM1486" i="7" s="1"/>
  <c r="AO1486" i="7" s="1"/>
  <c r="O1486" i="7"/>
  <c r="H1486" i="7" s="1"/>
  <c r="M1486" i="7"/>
  <c r="AK1486" i="7" s="1"/>
  <c r="K1486" i="7"/>
  <c r="I1486" i="7"/>
  <c r="C1486" i="7"/>
  <c r="AO1485" i="7"/>
  <c r="AN1485" i="7"/>
  <c r="AM1485" i="7"/>
  <c r="AL1485" i="7"/>
  <c r="R1485" i="7"/>
  <c r="Q1485" i="7"/>
  <c r="O1485" i="7"/>
  <c r="M1485" i="7"/>
  <c r="AK1485" i="7" s="1"/>
  <c r="K1485" i="7"/>
  <c r="J1485" i="7"/>
  <c r="I1485" i="7"/>
  <c r="H1485" i="7"/>
  <c r="G1485" i="7"/>
  <c r="C1485" i="7"/>
  <c r="AN1484" i="7"/>
  <c r="AM1484" i="7"/>
  <c r="AO1484" i="7" s="1"/>
  <c r="AL1484" i="7"/>
  <c r="R1484" i="7"/>
  <c r="Q1484" i="7"/>
  <c r="O1484" i="7"/>
  <c r="H1484" i="7" s="1"/>
  <c r="M1484" i="7"/>
  <c r="AK1484" i="7" s="1"/>
  <c r="K1484" i="7"/>
  <c r="J1484" i="7"/>
  <c r="I1484" i="7"/>
  <c r="G1484" i="7"/>
  <c r="C1484" i="7"/>
  <c r="AM1483" i="7"/>
  <c r="AO1483" i="7" s="1"/>
  <c r="AL1483" i="7"/>
  <c r="Q1483" i="7"/>
  <c r="O1483" i="7"/>
  <c r="H1483" i="7" s="1"/>
  <c r="M1483" i="7"/>
  <c r="AK1483" i="7" s="1"/>
  <c r="K1483" i="7"/>
  <c r="J1483" i="7"/>
  <c r="I1483" i="7"/>
  <c r="C1483" i="7"/>
  <c r="AL1482" i="7"/>
  <c r="AM1482" i="7" s="1"/>
  <c r="AO1482" i="7" s="1"/>
  <c r="O1482" i="7"/>
  <c r="H1482" i="7" s="1"/>
  <c r="M1482" i="7"/>
  <c r="AK1482" i="7" s="1"/>
  <c r="K1482" i="7"/>
  <c r="I1482" i="7"/>
  <c r="C1482" i="7"/>
  <c r="AO1481" i="7"/>
  <c r="AN1481" i="7"/>
  <c r="AM1481" i="7"/>
  <c r="AL1481" i="7"/>
  <c r="R1481" i="7"/>
  <c r="Q1481" i="7"/>
  <c r="O1481" i="7"/>
  <c r="M1481" i="7"/>
  <c r="AK1481" i="7" s="1"/>
  <c r="K1481" i="7"/>
  <c r="J1481" i="7"/>
  <c r="I1481" i="7"/>
  <c r="H1481" i="7"/>
  <c r="G1481" i="7"/>
  <c r="C1481" i="7"/>
  <c r="AN1480" i="7"/>
  <c r="AM1480" i="7"/>
  <c r="AO1480" i="7" s="1"/>
  <c r="AL1480" i="7"/>
  <c r="R1480" i="7"/>
  <c r="Q1480" i="7"/>
  <c r="O1480" i="7"/>
  <c r="H1480" i="7" s="1"/>
  <c r="M1480" i="7"/>
  <c r="AK1480" i="7" s="1"/>
  <c r="K1480" i="7"/>
  <c r="J1480" i="7"/>
  <c r="I1480" i="7"/>
  <c r="G1480" i="7"/>
  <c r="C1480" i="7"/>
  <c r="AM1479" i="7"/>
  <c r="AO1479" i="7" s="1"/>
  <c r="AL1479" i="7"/>
  <c r="Q1479" i="7"/>
  <c r="O1479" i="7"/>
  <c r="H1479" i="7" s="1"/>
  <c r="M1479" i="7"/>
  <c r="AK1479" i="7" s="1"/>
  <c r="K1479" i="7"/>
  <c r="J1479" i="7"/>
  <c r="I1479" i="7"/>
  <c r="C1479" i="7"/>
  <c r="AL1478" i="7"/>
  <c r="AM1478" i="7" s="1"/>
  <c r="AO1478" i="7" s="1"/>
  <c r="O1478" i="7"/>
  <c r="H1478" i="7" s="1"/>
  <c r="M1478" i="7"/>
  <c r="AK1478" i="7" s="1"/>
  <c r="K1478" i="7"/>
  <c r="I1478" i="7"/>
  <c r="C1478" i="7"/>
  <c r="AO1477" i="7"/>
  <c r="AN1477" i="7"/>
  <c r="AM1477" i="7"/>
  <c r="AL1477" i="7"/>
  <c r="R1477" i="7"/>
  <c r="Q1477" i="7"/>
  <c r="O1477" i="7"/>
  <c r="M1477" i="7"/>
  <c r="AK1477" i="7" s="1"/>
  <c r="K1477" i="7"/>
  <c r="J1477" i="7"/>
  <c r="I1477" i="7"/>
  <c r="H1477" i="7"/>
  <c r="G1477" i="7"/>
  <c r="C1477" i="7"/>
  <c r="AN1476" i="7"/>
  <c r="AM1476" i="7"/>
  <c r="AO1476" i="7" s="1"/>
  <c r="AL1476" i="7"/>
  <c r="R1476" i="7"/>
  <c r="Q1476" i="7"/>
  <c r="O1476" i="7"/>
  <c r="H1476" i="7" s="1"/>
  <c r="M1476" i="7"/>
  <c r="AK1476" i="7" s="1"/>
  <c r="K1476" i="7"/>
  <c r="J1476" i="7"/>
  <c r="I1476" i="7"/>
  <c r="G1476" i="7"/>
  <c r="C1476" i="7"/>
  <c r="AM1475" i="7"/>
  <c r="AO1475" i="7" s="1"/>
  <c r="AL1475" i="7"/>
  <c r="Q1475" i="7"/>
  <c r="O1475" i="7"/>
  <c r="H1475" i="7" s="1"/>
  <c r="M1475" i="7"/>
  <c r="AK1475" i="7" s="1"/>
  <c r="K1475" i="7"/>
  <c r="J1475" i="7"/>
  <c r="I1475" i="7"/>
  <c r="C1475" i="7"/>
  <c r="AL1474" i="7"/>
  <c r="AM1474" i="7" s="1"/>
  <c r="AO1474" i="7" s="1"/>
  <c r="O1474" i="7"/>
  <c r="H1474" i="7" s="1"/>
  <c r="M1474" i="7"/>
  <c r="AK1474" i="7" s="1"/>
  <c r="K1474" i="7"/>
  <c r="I1474" i="7"/>
  <c r="C1474" i="7"/>
  <c r="AO1473" i="7"/>
  <c r="AN1473" i="7"/>
  <c r="AM1473" i="7"/>
  <c r="AL1473" i="7"/>
  <c r="R1473" i="7"/>
  <c r="Q1473" i="7"/>
  <c r="O1473" i="7"/>
  <c r="M1473" i="7"/>
  <c r="AK1473" i="7" s="1"/>
  <c r="K1473" i="7"/>
  <c r="J1473" i="7"/>
  <c r="I1473" i="7"/>
  <c r="H1473" i="7"/>
  <c r="G1473" i="7"/>
  <c r="C1473" i="7"/>
  <c r="AN1472" i="7"/>
  <c r="AM1472" i="7"/>
  <c r="AO1472" i="7" s="1"/>
  <c r="AL1472" i="7"/>
  <c r="R1472" i="7"/>
  <c r="Q1472" i="7"/>
  <c r="O1472" i="7"/>
  <c r="H1472" i="7" s="1"/>
  <c r="M1472" i="7"/>
  <c r="AK1472" i="7" s="1"/>
  <c r="K1472" i="7"/>
  <c r="J1472" i="7"/>
  <c r="I1472" i="7"/>
  <c r="G1472" i="7"/>
  <c r="C1472" i="7"/>
  <c r="AM1471" i="7"/>
  <c r="AO1471" i="7" s="1"/>
  <c r="AL1471" i="7"/>
  <c r="Q1471" i="7"/>
  <c r="O1471" i="7"/>
  <c r="H1471" i="7" s="1"/>
  <c r="M1471" i="7"/>
  <c r="AK1471" i="7" s="1"/>
  <c r="K1471" i="7"/>
  <c r="J1471" i="7"/>
  <c r="I1471" i="7"/>
  <c r="C1471" i="7"/>
  <c r="AL1470" i="7"/>
  <c r="AM1470" i="7" s="1"/>
  <c r="AO1470" i="7" s="1"/>
  <c r="O1470" i="7"/>
  <c r="H1470" i="7" s="1"/>
  <c r="M1470" i="7"/>
  <c r="AK1470" i="7" s="1"/>
  <c r="K1470" i="7"/>
  <c r="I1470" i="7"/>
  <c r="C1470" i="7"/>
  <c r="AO1469" i="7"/>
  <c r="AN1469" i="7"/>
  <c r="AM1469" i="7"/>
  <c r="AL1469" i="7"/>
  <c r="R1469" i="7"/>
  <c r="Q1469" i="7"/>
  <c r="O1469" i="7"/>
  <c r="M1469" i="7"/>
  <c r="AK1469" i="7" s="1"/>
  <c r="K1469" i="7"/>
  <c r="J1469" i="7"/>
  <c r="I1469" i="7"/>
  <c r="H1469" i="7"/>
  <c r="G1469" i="7"/>
  <c r="C1469" i="7"/>
  <c r="AN1468" i="7"/>
  <c r="AM1468" i="7"/>
  <c r="AO1468" i="7" s="1"/>
  <c r="AL1468" i="7"/>
  <c r="R1468" i="7"/>
  <c r="Q1468" i="7"/>
  <c r="O1468" i="7"/>
  <c r="H1468" i="7" s="1"/>
  <c r="M1468" i="7"/>
  <c r="AK1468" i="7" s="1"/>
  <c r="K1468" i="7"/>
  <c r="J1468" i="7"/>
  <c r="I1468" i="7"/>
  <c r="G1468" i="7"/>
  <c r="C1468" i="7"/>
  <c r="AM1467" i="7"/>
  <c r="AO1467" i="7" s="1"/>
  <c r="AL1467" i="7"/>
  <c r="Q1467" i="7"/>
  <c r="O1467" i="7"/>
  <c r="H1467" i="7" s="1"/>
  <c r="M1467" i="7"/>
  <c r="AK1467" i="7" s="1"/>
  <c r="K1467" i="7"/>
  <c r="J1467" i="7"/>
  <c r="I1467" i="7"/>
  <c r="C1467" i="7"/>
  <c r="AL1466" i="7"/>
  <c r="AM1466" i="7" s="1"/>
  <c r="AO1466" i="7" s="1"/>
  <c r="O1466" i="7"/>
  <c r="H1466" i="7" s="1"/>
  <c r="M1466" i="7"/>
  <c r="AK1466" i="7" s="1"/>
  <c r="K1466" i="7"/>
  <c r="I1466" i="7"/>
  <c r="C1466" i="7"/>
  <c r="AO1465" i="7"/>
  <c r="AN1465" i="7"/>
  <c r="AM1465" i="7"/>
  <c r="AL1465" i="7"/>
  <c r="R1465" i="7"/>
  <c r="Q1465" i="7"/>
  <c r="O1465" i="7"/>
  <c r="M1465" i="7"/>
  <c r="AK1465" i="7" s="1"/>
  <c r="K1465" i="7"/>
  <c r="J1465" i="7"/>
  <c r="I1465" i="7"/>
  <c r="H1465" i="7"/>
  <c r="G1465" i="7"/>
  <c r="C1465" i="7"/>
  <c r="AN1464" i="7"/>
  <c r="AM1464" i="7"/>
  <c r="AO1464" i="7" s="1"/>
  <c r="AL1464" i="7"/>
  <c r="R1464" i="7"/>
  <c r="Q1464" i="7"/>
  <c r="O1464" i="7"/>
  <c r="H1464" i="7" s="1"/>
  <c r="M1464" i="7"/>
  <c r="AK1464" i="7" s="1"/>
  <c r="K1464" i="7"/>
  <c r="J1464" i="7"/>
  <c r="I1464" i="7"/>
  <c r="G1464" i="7"/>
  <c r="C1464" i="7"/>
  <c r="AM1463" i="7"/>
  <c r="AO1463" i="7" s="1"/>
  <c r="AL1463" i="7"/>
  <c r="Q1463" i="7"/>
  <c r="O1463" i="7"/>
  <c r="H1463" i="7" s="1"/>
  <c r="M1463" i="7"/>
  <c r="AK1463" i="7" s="1"/>
  <c r="K1463" i="7"/>
  <c r="J1463" i="7"/>
  <c r="I1463" i="7"/>
  <c r="C1463" i="7"/>
  <c r="AL1462" i="7"/>
  <c r="AM1462" i="7" s="1"/>
  <c r="AO1462" i="7" s="1"/>
  <c r="O1462" i="7"/>
  <c r="H1462" i="7" s="1"/>
  <c r="M1462" i="7"/>
  <c r="AK1462" i="7" s="1"/>
  <c r="K1462" i="7"/>
  <c r="I1462" i="7"/>
  <c r="C1462" i="7"/>
  <c r="AO1461" i="7"/>
  <c r="AN1461" i="7"/>
  <c r="AM1461" i="7"/>
  <c r="AL1461" i="7"/>
  <c r="R1461" i="7"/>
  <c r="Q1461" i="7"/>
  <c r="O1461" i="7"/>
  <c r="M1461" i="7"/>
  <c r="AK1461" i="7" s="1"/>
  <c r="K1461" i="7"/>
  <c r="J1461" i="7"/>
  <c r="I1461" i="7"/>
  <c r="H1461" i="7"/>
  <c r="G1461" i="7"/>
  <c r="C1461" i="7"/>
  <c r="AN1460" i="7"/>
  <c r="AM1460" i="7"/>
  <c r="AO1460" i="7" s="1"/>
  <c r="AL1460" i="7"/>
  <c r="R1460" i="7"/>
  <c r="Q1460" i="7"/>
  <c r="O1460" i="7"/>
  <c r="H1460" i="7" s="1"/>
  <c r="M1460" i="7"/>
  <c r="AK1460" i="7" s="1"/>
  <c r="K1460" i="7"/>
  <c r="J1460" i="7"/>
  <c r="I1460" i="7"/>
  <c r="G1460" i="7"/>
  <c r="C1460" i="7"/>
  <c r="AM1459" i="7"/>
  <c r="AO1459" i="7" s="1"/>
  <c r="AL1459" i="7"/>
  <c r="Q1459" i="7"/>
  <c r="O1459" i="7"/>
  <c r="H1459" i="7" s="1"/>
  <c r="M1459" i="7"/>
  <c r="AK1459" i="7" s="1"/>
  <c r="K1459" i="7"/>
  <c r="J1459" i="7"/>
  <c r="I1459" i="7"/>
  <c r="C1459" i="7"/>
  <c r="AL1458" i="7"/>
  <c r="AM1458" i="7" s="1"/>
  <c r="AO1458" i="7" s="1"/>
  <c r="O1458" i="7"/>
  <c r="H1458" i="7" s="1"/>
  <c r="M1458" i="7"/>
  <c r="AK1458" i="7" s="1"/>
  <c r="K1458" i="7"/>
  <c r="I1458" i="7"/>
  <c r="C1458" i="7"/>
  <c r="AO1457" i="7"/>
  <c r="AN1457" i="7"/>
  <c r="AM1457" i="7"/>
  <c r="AL1457" i="7"/>
  <c r="R1457" i="7"/>
  <c r="Q1457" i="7"/>
  <c r="O1457" i="7"/>
  <c r="M1457" i="7"/>
  <c r="AK1457" i="7" s="1"/>
  <c r="K1457" i="7"/>
  <c r="J1457" i="7"/>
  <c r="I1457" i="7"/>
  <c r="H1457" i="7"/>
  <c r="G1457" i="7"/>
  <c r="C1457" i="7"/>
  <c r="AN1456" i="7"/>
  <c r="AM1456" i="7"/>
  <c r="AO1456" i="7" s="1"/>
  <c r="AL1456" i="7"/>
  <c r="R1456" i="7"/>
  <c r="Q1456" i="7"/>
  <c r="O1456" i="7"/>
  <c r="H1456" i="7" s="1"/>
  <c r="M1456" i="7"/>
  <c r="AK1456" i="7" s="1"/>
  <c r="K1456" i="7"/>
  <c r="J1456" i="7"/>
  <c r="I1456" i="7"/>
  <c r="G1456" i="7"/>
  <c r="C1456" i="7"/>
  <c r="AM1455" i="7"/>
  <c r="AO1455" i="7" s="1"/>
  <c r="AL1455" i="7"/>
  <c r="Q1455" i="7"/>
  <c r="O1455" i="7"/>
  <c r="H1455" i="7" s="1"/>
  <c r="M1455" i="7"/>
  <c r="AK1455" i="7" s="1"/>
  <c r="K1455" i="7"/>
  <c r="J1455" i="7"/>
  <c r="I1455" i="7"/>
  <c r="C1455" i="7"/>
  <c r="AL1454" i="7"/>
  <c r="AM1454" i="7" s="1"/>
  <c r="AO1454" i="7" s="1"/>
  <c r="O1454" i="7"/>
  <c r="H1454" i="7" s="1"/>
  <c r="M1454" i="7"/>
  <c r="AK1454" i="7" s="1"/>
  <c r="K1454" i="7"/>
  <c r="I1454" i="7"/>
  <c r="C1454" i="7"/>
  <c r="AO1453" i="7"/>
  <c r="AN1453" i="7"/>
  <c r="AM1453" i="7"/>
  <c r="AL1453" i="7"/>
  <c r="R1453" i="7"/>
  <c r="Q1453" i="7"/>
  <c r="O1453" i="7"/>
  <c r="M1453" i="7"/>
  <c r="AK1453" i="7" s="1"/>
  <c r="K1453" i="7"/>
  <c r="J1453" i="7"/>
  <c r="I1453" i="7"/>
  <c r="H1453" i="7"/>
  <c r="G1453" i="7"/>
  <c r="C1453" i="7"/>
  <c r="AN1452" i="7"/>
  <c r="AM1452" i="7"/>
  <c r="AO1452" i="7" s="1"/>
  <c r="AL1452" i="7"/>
  <c r="R1452" i="7"/>
  <c r="Q1452" i="7"/>
  <c r="O1452" i="7"/>
  <c r="H1452" i="7" s="1"/>
  <c r="M1452" i="7"/>
  <c r="AK1452" i="7" s="1"/>
  <c r="K1452" i="7"/>
  <c r="J1452" i="7"/>
  <c r="I1452" i="7"/>
  <c r="G1452" i="7"/>
  <c r="C1452" i="7"/>
  <c r="AM1451" i="7"/>
  <c r="AO1451" i="7" s="1"/>
  <c r="AL1451" i="7"/>
  <c r="Q1451" i="7"/>
  <c r="O1451" i="7"/>
  <c r="H1451" i="7" s="1"/>
  <c r="M1451" i="7"/>
  <c r="AK1451" i="7" s="1"/>
  <c r="K1451" i="7"/>
  <c r="J1451" i="7"/>
  <c r="I1451" i="7"/>
  <c r="C1451" i="7"/>
  <c r="AL1450" i="7"/>
  <c r="AM1450" i="7" s="1"/>
  <c r="AO1450" i="7" s="1"/>
  <c r="O1450" i="7"/>
  <c r="H1450" i="7" s="1"/>
  <c r="M1450" i="7"/>
  <c r="AK1450" i="7" s="1"/>
  <c r="K1450" i="7"/>
  <c r="I1450" i="7"/>
  <c r="C1450" i="7"/>
  <c r="AO1449" i="7"/>
  <c r="AN1449" i="7"/>
  <c r="AM1449" i="7"/>
  <c r="AL1449" i="7"/>
  <c r="R1449" i="7"/>
  <c r="Q1449" i="7"/>
  <c r="O1449" i="7"/>
  <c r="M1449" i="7"/>
  <c r="AK1449" i="7" s="1"/>
  <c r="K1449" i="7"/>
  <c r="J1449" i="7"/>
  <c r="I1449" i="7"/>
  <c r="H1449" i="7"/>
  <c r="G1449" i="7"/>
  <c r="C1449" i="7"/>
  <c r="AN1448" i="7"/>
  <c r="AM1448" i="7"/>
  <c r="AO1448" i="7" s="1"/>
  <c r="AL1448" i="7"/>
  <c r="R1448" i="7"/>
  <c r="Q1448" i="7"/>
  <c r="O1448" i="7"/>
  <c r="H1448" i="7" s="1"/>
  <c r="M1448" i="7"/>
  <c r="AK1448" i="7" s="1"/>
  <c r="K1448" i="7"/>
  <c r="J1448" i="7"/>
  <c r="I1448" i="7"/>
  <c r="G1448" i="7"/>
  <c r="C1448" i="7"/>
  <c r="AM1447" i="7"/>
  <c r="AO1447" i="7" s="1"/>
  <c r="AL1447" i="7"/>
  <c r="Q1447" i="7"/>
  <c r="O1447" i="7"/>
  <c r="H1447" i="7" s="1"/>
  <c r="M1447" i="7"/>
  <c r="AK1447" i="7" s="1"/>
  <c r="K1447" i="7"/>
  <c r="J1447" i="7"/>
  <c r="I1447" i="7"/>
  <c r="C1447" i="7"/>
  <c r="AL1446" i="7"/>
  <c r="AM1446" i="7" s="1"/>
  <c r="AO1446" i="7" s="1"/>
  <c r="O1446" i="7"/>
  <c r="H1446" i="7" s="1"/>
  <c r="M1446" i="7"/>
  <c r="AK1446" i="7" s="1"/>
  <c r="K1446" i="7"/>
  <c r="I1446" i="7"/>
  <c r="C1446" i="7"/>
  <c r="AO1445" i="7"/>
  <c r="AN1445" i="7"/>
  <c r="AM1445" i="7"/>
  <c r="AL1445" i="7"/>
  <c r="R1445" i="7"/>
  <c r="Q1445" i="7"/>
  <c r="O1445" i="7"/>
  <c r="M1445" i="7"/>
  <c r="AK1445" i="7" s="1"/>
  <c r="K1445" i="7"/>
  <c r="J1445" i="7"/>
  <c r="I1445" i="7"/>
  <c r="H1445" i="7"/>
  <c r="G1445" i="7"/>
  <c r="C1445" i="7"/>
  <c r="AN1444" i="7"/>
  <c r="AM1444" i="7"/>
  <c r="AO1444" i="7" s="1"/>
  <c r="AL1444" i="7"/>
  <c r="R1444" i="7"/>
  <c r="Q1444" i="7"/>
  <c r="O1444" i="7"/>
  <c r="H1444" i="7" s="1"/>
  <c r="M1444" i="7"/>
  <c r="AK1444" i="7" s="1"/>
  <c r="K1444" i="7"/>
  <c r="J1444" i="7"/>
  <c r="I1444" i="7"/>
  <c r="G1444" i="7"/>
  <c r="C1444" i="7"/>
  <c r="AM1443" i="7"/>
  <c r="AO1443" i="7" s="1"/>
  <c r="AL1443" i="7"/>
  <c r="Q1443" i="7"/>
  <c r="O1443" i="7"/>
  <c r="H1443" i="7" s="1"/>
  <c r="M1443" i="7"/>
  <c r="AK1443" i="7" s="1"/>
  <c r="K1443" i="7"/>
  <c r="J1443" i="7"/>
  <c r="I1443" i="7"/>
  <c r="C1443" i="7"/>
  <c r="AL1442" i="7"/>
  <c r="AM1442" i="7" s="1"/>
  <c r="AO1442" i="7" s="1"/>
  <c r="O1442" i="7"/>
  <c r="H1442" i="7" s="1"/>
  <c r="M1442" i="7"/>
  <c r="AK1442" i="7" s="1"/>
  <c r="K1442" i="7"/>
  <c r="I1442" i="7"/>
  <c r="C1442" i="7"/>
  <c r="AO1441" i="7"/>
  <c r="AN1441" i="7"/>
  <c r="AM1441" i="7"/>
  <c r="AL1441" i="7"/>
  <c r="R1441" i="7"/>
  <c r="Q1441" i="7"/>
  <c r="O1441" i="7"/>
  <c r="M1441" i="7"/>
  <c r="AK1441" i="7" s="1"/>
  <c r="K1441" i="7"/>
  <c r="J1441" i="7"/>
  <c r="I1441" i="7"/>
  <c r="H1441" i="7"/>
  <c r="G1441" i="7"/>
  <c r="C1441" i="7"/>
  <c r="AN1440" i="7"/>
  <c r="AM1440" i="7"/>
  <c r="AO1440" i="7" s="1"/>
  <c r="AL1440" i="7"/>
  <c r="R1440" i="7"/>
  <c r="Q1440" i="7"/>
  <c r="O1440" i="7"/>
  <c r="H1440" i="7" s="1"/>
  <c r="M1440" i="7"/>
  <c r="AK1440" i="7" s="1"/>
  <c r="K1440" i="7"/>
  <c r="J1440" i="7"/>
  <c r="I1440" i="7"/>
  <c r="G1440" i="7"/>
  <c r="C1440" i="7"/>
  <c r="AM1439" i="7"/>
  <c r="AO1439" i="7" s="1"/>
  <c r="AL1439" i="7"/>
  <c r="Q1439" i="7"/>
  <c r="O1439" i="7"/>
  <c r="H1439" i="7" s="1"/>
  <c r="M1439" i="7"/>
  <c r="AK1439" i="7" s="1"/>
  <c r="K1439" i="7"/>
  <c r="J1439" i="7"/>
  <c r="I1439" i="7"/>
  <c r="C1439" i="7"/>
  <c r="AL1438" i="7"/>
  <c r="AM1438" i="7" s="1"/>
  <c r="AO1438" i="7" s="1"/>
  <c r="O1438" i="7"/>
  <c r="H1438" i="7" s="1"/>
  <c r="M1438" i="7"/>
  <c r="AK1438" i="7" s="1"/>
  <c r="K1438" i="7"/>
  <c r="I1438" i="7"/>
  <c r="C1438" i="7"/>
  <c r="AO1437" i="7"/>
  <c r="AN1437" i="7"/>
  <c r="AM1437" i="7"/>
  <c r="AL1437" i="7"/>
  <c r="R1437" i="7"/>
  <c r="Q1437" i="7"/>
  <c r="O1437" i="7"/>
  <c r="M1437" i="7"/>
  <c r="AK1437" i="7" s="1"/>
  <c r="K1437" i="7"/>
  <c r="J1437" i="7"/>
  <c r="I1437" i="7"/>
  <c r="H1437" i="7"/>
  <c r="G1437" i="7"/>
  <c r="C1437" i="7"/>
  <c r="AN1436" i="7"/>
  <c r="AM1436" i="7"/>
  <c r="AO1436" i="7" s="1"/>
  <c r="AL1436" i="7"/>
  <c r="R1436" i="7"/>
  <c r="Q1436" i="7"/>
  <c r="O1436" i="7"/>
  <c r="H1436" i="7" s="1"/>
  <c r="M1436" i="7"/>
  <c r="AK1436" i="7" s="1"/>
  <c r="K1436" i="7"/>
  <c r="J1436" i="7"/>
  <c r="I1436" i="7"/>
  <c r="G1436" i="7"/>
  <c r="C1436" i="7"/>
  <c r="AM1435" i="7"/>
  <c r="AO1435" i="7" s="1"/>
  <c r="AL1435" i="7"/>
  <c r="Q1435" i="7"/>
  <c r="O1435" i="7"/>
  <c r="H1435" i="7" s="1"/>
  <c r="M1435" i="7"/>
  <c r="AK1435" i="7" s="1"/>
  <c r="K1435" i="7"/>
  <c r="J1435" i="7"/>
  <c r="I1435" i="7"/>
  <c r="C1435" i="7"/>
  <c r="AL1434" i="7"/>
  <c r="AM1434" i="7" s="1"/>
  <c r="AO1434" i="7" s="1"/>
  <c r="O1434" i="7"/>
  <c r="H1434" i="7" s="1"/>
  <c r="M1434" i="7"/>
  <c r="AK1434" i="7" s="1"/>
  <c r="K1434" i="7"/>
  <c r="I1434" i="7"/>
  <c r="C1434" i="7"/>
  <c r="AO1433" i="7"/>
  <c r="AN1433" i="7"/>
  <c r="AM1433" i="7"/>
  <c r="AL1433" i="7"/>
  <c r="R1433" i="7"/>
  <c r="Q1433" i="7"/>
  <c r="O1433" i="7"/>
  <c r="M1433" i="7"/>
  <c r="AK1433" i="7" s="1"/>
  <c r="K1433" i="7"/>
  <c r="J1433" i="7"/>
  <c r="I1433" i="7"/>
  <c r="H1433" i="7"/>
  <c r="G1433" i="7"/>
  <c r="C1433" i="7"/>
  <c r="AN1432" i="7"/>
  <c r="AM1432" i="7"/>
  <c r="AO1432" i="7" s="1"/>
  <c r="AL1432" i="7"/>
  <c r="R1432" i="7"/>
  <c r="Q1432" i="7"/>
  <c r="O1432" i="7"/>
  <c r="H1432" i="7" s="1"/>
  <c r="M1432" i="7"/>
  <c r="AK1432" i="7" s="1"/>
  <c r="K1432" i="7"/>
  <c r="J1432" i="7"/>
  <c r="I1432" i="7"/>
  <c r="G1432" i="7"/>
  <c r="C1432" i="7"/>
  <c r="AM1431" i="7"/>
  <c r="AO1431" i="7" s="1"/>
  <c r="AL1431" i="7"/>
  <c r="Q1431" i="7"/>
  <c r="O1431" i="7"/>
  <c r="H1431" i="7" s="1"/>
  <c r="M1431" i="7"/>
  <c r="AK1431" i="7" s="1"/>
  <c r="K1431" i="7"/>
  <c r="J1431" i="7"/>
  <c r="I1431" i="7"/>
  <c r="C1431" i="7"/>
  <c r="AL1430" i="7"/>
  <c r="AM1430" i="7" s="1"/>
  <c r="AO1430" i="7" s="1"/>
  <c r="O1430" i="7"/>
  <c r="H1430" i="7" s="1"/>
  <c r="M1430" i="7"/>
  <c r="AK1430" i="7" s="1"/>
  <c r="K1430" i="7"/>
  <c r="I1430" i="7"/>
  <c r="C1430" i="7"/>
  <c r="AO1429" i="7"/>
  <c r="AN1429" i="7"/>
  <c r="AM1429" i="7"/>
  <c r="AL1429" i="7"/>
  <c r="R1429" i="7"/>
  <c r="Q1429" i="7"/>
  <c r="O1429" i="7"/>
  <c r="M1429" i="7"/>
  <c r="AK1429" i="7" s="1"/>
  <c r="K1429" i="7"/>
  <c r="J1429" i="7"/>
  <c r="I1429" i="7"/>
  <c r="H1429" i="7"/>
  <c r="G1429" i="7"/>
  <c r="C1429" i="7"/>
  <c r="AN1428" i="7"/>
  <c r="AM1428" i="7"/>
  <c r="AO1428" i="7" s="1"/>
  <c r="AL1428" i="7"/>
  <c r="R1428" i="7"/>
  <c r="Q1428" i="7"/>
  <c r="O1428" i="7"/>
  <c r="H1428" i="7" s="1"/>
  <c r="M1428" i="7"/>
  <c r="AK1428" i="7" s="1"/>
  <c r="K1428" i="7"/>
  <c r="J1428" i="7"/>
  <c r="I1428" i="7"/>
  <c r="G1428" i="7"/>
  <c r="C1428" i="7"/>
  <c r="AM1427" i="7"/>
  <c r="AO1427" i="7" s="1"/>
  <c r="AL1427" i="7"/>
  <c r="Q1427" i="7"/>
  <c r="O1427" i="7"/>
  <c r="H1427" i="7" s="1"/>
  <c r="M1427" i="7"/>
  <c r="AK1427" i="7" s="1"/>
  <c r="K1427" i="7"/>
  <c r="J1427" i="7"/>
  <c r="I1427" i="7"/>
  <c r="C1427" i="7"/>
  <c r="AL1426" i="7"/>
  <c r="AM1426" i="7" s="1"/>
  <c r="AO1426" i="7" s="1"/>
  <c r="O1426" i="7"/>
  <c r="H1426" i="7" s="1"/>
  <c r="M1426" i="7"/>
  <c r="AK1426" i="7" s="1"/>
  <c r="K1426" i="7"/>
  <c r="I1426" i="7"/>
  <c r="C1426" i="7"/>
  <c r="AO1425" i="7"/>
  <c r="AN1425" i="7"/>
  <c r="AM1425" i="7"/>
  <c r="AL1425" i="7"/>
  <c r="R1425" i="7"/>
  <c r="Q1425" i="7"/>
  <c r="O1425" i="7"/>
  <c r="M1425" i="7"/>
  <c r="AK1425" i="7" s="1"/>
  <c r="K1425" i="7"/>
  <c r="J1425" i="7"/>
  <c r="I1425" i="7"/>
  <c r="H1425" i="7"/>
  <c r="G1425" i="7"/>
  <c r="C1425" i="7"/>
  <c r="AN1424" i="7"/>
  <c r="AM1424" i="7"/>
  <c r="AO1424" i="7" s="1"/>
  <c r="AL1424" i="7"/>
  <c r="R1424" i="7"/>
  <c r="Q1424" i="7"/>
  <c r="O1424" i="7"/>
  <c r="H1424" i="7" s="1"/>
  <c r="M1424" i="7"/>
  <c r="AK1424" i="7" s="1"/>
  <c r="K1424" i="7"/>
  <c r="J1424" i="7"/>
  <c r="I1424" i="7"/>
  <c r="G1424" i="7"/>
  <c r="C1424" i="7"/>
  <c r="AM1423" i="7"/>
  <c r="AO1423" i="7" s="1"/>
  <c r="AL1423" i="7"/>
  <c r="Q1423" i="7"/>
  <c r="O1423" i="7"/>
  <c r="H1423" i="7" s="1"/>
  <c r="M1423" i="7"/>
  <c r="AK1423" i="7" s="1"/>
  <c r="K1423" i="7"/>
  <c r="J1423" i="7"/>
  <c r="I1423" i="7"/>
  <c r="C1423" i="7"/>
  <c r="AL1422" i="7"/>
  <c r="AM1422" i="7" s="1"/>
  <c r="AO1422" i="7" s="1"/>
  <c r="O1422" i="7"/>
  <c r="H1422" i="7" s="1"/>
  <c r="M1422" i="7"/>
  <c r="AK1422" i="7" s="1"/>
  <c r="K1422" i="7"/>
  <c r="I1422" i="7"/>
  <c r="C1422" i="7"/>
  <c r="AO1421" i="7"/>
  <c r="AN1421" i="7"/>
  <c r="AM1421" i="7"/>
  <c r="AL1421" i="7"/>
  <c r="R1421" i="7"/>
  <c r="Q1421" i="7"/>
  <c r="O1421" i="7"/>
  <c r="M1421" i="7"/>
  <c r="AK1421" i="7" s="1"/>
  <c r="K1421" i="7"/>
  <c r="J1421" i="7"/>
  <c r="I1421" i="7"/>
  <c r="H1421" i="7"/>
  <c r="G1421" i="7"/>
  <c r="C1421" i="7"/>
  <c r="AN1420" i="7"/>
  <c r="AM1420" i="7"/>
  <c r="AO1420" i="7" s="1"/>
  <c r="AL1420" i="7"/>
  <c r="R1420" i="7"/>
  <c r="Q1420" i="7"/>
  <c r="O1420" i="7"/>
  <c r="H1420" i="7" s="1"/>
  <c r="M1420" i="7"/>
  <c r="AK1420" i="7" s="1"/>
  <c r="K1420" i="7"/>
  <c r="J1420" i="7"/>
  <c r="I1420" i="7"/>
  <c r="G1420" i="7"/>
  <c r="C1420" i="7"/>
  <c r="AM1419" i="7"/>
  <c r="AO1419" i="7" s="1"/>
  <c r="AL1419" i="7"/>
  <c r="Q1419" i="7"/>
  <c r="O1419" i="7"/>
  <c r="H1419" i="7" s="1"/>
  <c r="M1419" i="7"/>
  <c r="AK1419" i="7" s="1"/>
  <c r="K1419" i="7"/>
  <c r="J1419" i="7"/>
  <c r="I1419" i="7"/>
  <c r="C1419" i="7"/>
  <c r="AL1418" i="7"/>
  <c r="AM1418" i="7" s="1"/>
  <c r="AO1418" i="7" s="1"/>
  <c r="O1418" i="7"/>
  <c r="H1418" i="7" s="1"/>
  <c r="M1418" i="7"/>
  <c r="AK1418" i="7" s="1"/>
  <c r="K1418" i="7"/>
  <c r="I1418" i="7"/>
  <c r="C1418" i="7"/>
  <c r="AO1417" i="7"/>
  <c r="AN1417" i="7"/>
  <c r="AM1417" i="7"/>
  <c r="AL1417" i="7"/>
  <c r="R1417" i="7"/>
  <c r="Q1417" i="7"/>
  <c r="O1417" i="7"/>
  <c r="M1417" i="7"/>
  <c r="AK1417" i="7" s="1"/>
  <c r="K1417" i="7"/>
  <c r="J1417" i="7"/>
  <c r="I1417" i="7"/>
  <c r="H1417" i="7"/>
  <c r="G1417" i="7"/>
  <c r="C1417" i="7"/>
  <c r="AN1416" i="7"/>
  <c r="AM1416" i="7"/>
  <c r="AO1416" i="7" s="1"/>
  <c r="AL1416" i="7"/>
  <c r="R1416" i="7"/>
  <c r="Q1416" i="7"/>
  <c r="O1416" i="7"/>
  <c r="H1416" i="7" s="1"/>
  <c r="M1416" i="7"/>
  <c r="AK1416" i="7" s="1"/>
  <c r="K1416" i="7"/>
  <c r="J1416" i="7"/>
  <c r="I1416" i="7"/>
  <c r="G1416" i="7"/>
  <c r="C1416" i="7"/>
  <c r="AM1415" i="7"/>
  <c r="AO1415" i="7" s="1"/>
  <c r="AL1415" i="7"/>
  <c r="Q1415" i="7"/>
  <c r="O1415" i="7"/>
  <c r="H1415" i="7" s="1"/>
  <c r="M1415" i="7"/>
  <c r="AK1415" i="7" s="1"/>
  <c r="K1415" i="7"/>
  <c r="J1415" i="7"/>
  <c r="I1415" i="7"/>
  <c r="C1415" i="7"/>
  <c r="AL1414" i="7"/>
  <c r="AM1414" i="7" s="1"/>
  <c r="AO1414" i="7" s="1"/>
  <c r="O1414" i="7"/>
  <c r="H1414" i="7" s="1"/>
  <c r="M1414" i="7"/>
  <c r="AK1414" i="7" s="1"/>
  <c r="K1414" i="7"/>
  <c r="I1414" i="7"/>
  <c r="C1414" i="7"/>
  <c r="AO1413" i="7"/>
  <c r="AN1413" i="7"/>
  <c r="AM1413" i="7"/>
  <c r="AL1413" i="7"/>
  <c r="R1413" i="7"/>
  <c r="Q1413" i="7"/>
  <c r="O1413" i="7"/>
  <c r="M1413" i="7"/>
  <c r="AK1413" i="7" s="1"/>
  <c r="K1413" i="7"/>
  <c r="J1413" i="7"/>
  <c r="I1413" i="7"/>
  <c r="H1413" i="7"/>
  <c r="G1413" i="7"/>
  <c r="C1413" i="7"/>
  <c r="AN1412" i="7"/>
  <c r="AM1412" i="7"/>
  <c r="AO1412" i="7" s="1"/>
  <c r="AL1412" i="7"/>
  <c r="R1412" i="7"/>
  <c r="Q1412" i="7"/>
  <c r="O1412" i="7"/>
  <c r="H1412" i="7" s="1"/>
  <c r="M1412" i="7"/>
  <c r="AK1412" i="7" s="1"/>
  <c r="K1412" i="7"/>
  <c r="J1412" i="7"/>
  <c r="I1412" i="7"/>
  <c r="G1412" i="7"/>
  <c r="C1412" i="7"/>
  <c r="AM1411" i="7"/>
  <c r="AO1411" i="7" s="1"/>
  <c r="AL1411" i="7"/>
  <c r="Q1411" i="7"/>
  <c r="O1411" i="7"/>
  <c r="H1411" i="7" s="1"/>
  <c r="M1411" i="7"/>
  <c r="AK1411" i="7" s="1"/>
  <c r="K1411" i="7"/>
  <c r="J1411" i="7"/>
  <c r="I1411" i="7"/>
  <c r="C1411" i="7"/>
  <c r="AL1410" i="7"/>
  <c r="AM1410" i="7" s="1"/>
  <c r="AO1410" i="7" s="1"/>
  <c r="O1410" i="7"/>
  <c r="H1410" i="7" s="1"/>
  <c r="M1410" i="7"/>
  <c r="AK1410" i="7" s="1"/>
  <c r="K1410" i="7"/>
  <c r="I1410" i="7"/>
  <c r="C1410" i="7"/>
  <c r="AO1409" i="7"/>
  <c r="AN1409" i="7"/>
  <c r="AM1409" i="7"/>
  <c r="AL1409" i="7"/>
  <c r="R1409" i="7"/>
  <c r="Q1409" i="7"/>
  <c r="O1409" i="7"/>
  <c r="M1409" i="7"/>
  <c r="AK1409" i="7" s="1"/>
  <c r="K1409" i="7"/>
  <c r="J1409" i="7"/>
  <c r="I1409" i="7"/>
  <c r="H1409" i="7"/>
  <c r="G1409" i="7"/>
  <c r="C1409" i="7"/>
  <c r="AN1408" i="7"/>
  <c r="AM1408" i="7"/>
  <c r="AO1408" i="7" s="1"/>
  <c r="AL1408" i="7"/>
  <c r="R1408" i="7"/>
  <c r="Q1408" i="7"/>
  <c r="O1408" i="7"/>
  <c r="H1408" i="7" s="1"/>
  <c r="M1408" i="7"/>
  <c r="AK1408" i="7" s="1"/>
  <c r="K1408" i="7"/>
  <c r="J1408" i="7"/>
  <c r="I1408" i="7"/>
  <c r="G1408" i="7"/>
  <c r="C1408" i="7"/>
  <c r="AM1407" i="7"/>
  <c r="AO1407" i="7" s="1"/>
  <c r="AL1407" i="7"/>
  <c r="Q1407" i="7"/>
  <c r="O1407" i="7"/>
  <c r="H1407" i="7" s="1"/>
  <c r="M1407" i="7"/>
  <c r="AK1407" i="7" s="1"/>
  <c r="K1407" i="7"/>
  <c r="J1407" i="7"/>
  <c r="I1407" i="7"/>
  <c r="C1407" i="7"/>
  <c r="AL1406" i="7"/>
  <c r="AM1406" i="7" s="1"/>
  <c r="AO1406" i="7" s="1"/>
  <c r="O1406" i="7"/>
  <c r="H1406" i="7" s="1"/>
  <c r="M1406" i="7"/>
  <c r="AK1406" i="7" s="1"/>
  <c r="K1406" i="7"/>
  <c r="I1406" i="7"/>
  <c r="C1406" i="7"/>
  <c r="AO1405" i="7"/>
  <c r="AN1405" i="7"/>
  <c r="AM1405" i="7"/>
  <c r="AL1405" i="7"/>
  <c r="R1405" i="7"/>
  <c r="Q1405" i="7"/>
  <c r="O1405" i="7"/>
  <c r="M1405" i="7"/>
  <c r="AK1405" i="7" s="1"/>
  <c r="K1405" i="7"/>
  <c r="J1405" i="7"/>
  <c r="I1405" i="7"/>
  <c r="H1405" i="7"/>
  <c r="G1405" i="7"/>
  <c r="C1405" i="7"/>
  <c r="AN1404" i="7"/>
  <c r="AM1404" i="7"/>
  <c r="AO1404" i="7" s="1"/>
  <c r="AL1404" i="7"/>
  <c r="R1404" i="7"/>
  <c r="Q1404" i="7"/>
  <c r="O1404" i="7"/>
  <c r="H1404" i="7" s="1"/>
  <c r="M1404" i="7"/>
  <c r="AK1404" i="7" s="1"/>
  <c r="K1404" i="7"/>
  <c r="J1404" i="7"/>
  <c r="I1404" i="7"/>
  <c r="G1404" i="7"/>
  <c r="C1404" i="7"/>
  <c r="AM1403" i="7"/>
  <c r="AO1403" i="7" s="1"/>
  <c r="AL1403" i="7"/>
  <c r="Q1403" i="7"/>
  <c r="O1403" i="7"/>
  <c r="H1403" i="7" s="1"/>
  <c r="M1403" i="7"/>
  <c r="AK1403" i="7" s="1"/>
  <c r="K1403" i="7"/>
  <c r="J1403" i="7"/>
  <c r="I1403" i="7"/>
  <c r="C1403" i="7"/>
  <c r="AL1402" i="7"/>
  <c r="AM1402" i="7" s="1"/>
  <c r="AO1402" i="7" s="1"/>
  <c r="O1402" i="7"/>
  <c r="H1402" i="7" s="1"/>
  <c r="M1402" i="7"/>
  <c r="AK1402" i="7" s="1"/>
  <c r="K1402" i="7"/>
  <c r="I1402" i="7"/>
  <c r="C1402" i="7"/>
  <c r="AO1401" i="7"/>
  <c r="AN1401" i="7"/>
  <c r="AM1401" i="7"/>
  <c r="AL1401" i="7"/>
  <c r="R1401" i="7"/>
  <c r="Q1401" i="7"/>
  <c r="O1401" i="7"/>
  <c r="M1401" i="7"/>
  <c r="AK1401" i="7" s="1"/>
  <c r="K1401" i="7"/>
  <c r="J1401" i="7"/>
  <c r="I1401" i="7"/>
  <c r="H1401" i="7"/>
  <c r="G1401" i="7"/>
  <c r="C1401" i="7"/>
  <c r="AN1400" i="7"/>
  <c r="AM1400" i="7"/>
  <c r="AO1400" i="7" s="1"/>
  <c r="AL1400" i="7"/>
  <c r="R1400" i="7"/>
  <c r="Q1400" i="7"/>
  <c r="O1400" i="7"/>
  <c r="H1400" i="7" s="1"/>
  <c r="M1400" i="7"/>
  <c r="AK1400" i="7" s="1"/>
  <c r="K1400" i="7"/>
  <c r="J1400" i="7"/>
  <c r="I1400" i="7"/>
  <c r="G1400" i="7"/>
  <c r="C1400" i="7"/>
  <c r="AM1399" i="7"/>
  <c r="AO1399" i="7" s="1"/>
  <c r="AL1399" i="7"/>
  <c r="Q1399" i="7"/>
  <c r="O1399" i="7"/>
  <c r="H1399" i="7" s="1"/>
  <c r="M1399" i="7"/>
  <c r="AK1399" i="7" s="1"/>
  <c r="K1399" i="7"/>
  <c r="J1399" i="7"/>
  <c r="I1399" i="7"/>
  <c r="C1399" i="7"/>
  <c r="AL1398" i="7"/>
  <c r="AM1398" i="7" s="1"/>
  <c r="AO1398" i="7" s="1"/>
  <c r="O1398" i="7"/>
  <c r="H1398" i="7" s="1"/>
  <c r="M1398" i="7"/>
  <c r="AK1398" i="7" s="1"/>
  <c r="K1398" i="7"/>
  <c r="I1398" i="7"/>
  <c r="C1398" i="7"/>
  <c r="AO1397" i="7"/>
  <c r="AN1397" i="7"/>
  <c r="AM1397" i="7"/>
  <c r="AL1397" i="7"/>
  <c r="R1397" i="7"/>
  <c r="Q1397" i="7"/>
  <c r="O1397" i="7"/>
  <c r="M1397" i="7"/>
  <c r="AK1397" i="7" s="1"/>
  <c r="K1397" i="7"/>
  <c r="J1397" i="7"/>
  <c r="I1397" i="7"/>
  <c r="H1397" i="7"/>
  <c r="G1397" i="7"/>
  <c r="C1397" i="7"/>
  <c r="AN1396" i="7"/>
  <c r="AM1396" i="7"/>
  <c r="AO1396" i="7" s="1"/>
  <c r="AL1396" i="7"/>
  <c r="R1396" i="7"/>
  <c r="Q1396" i="7"/>
  <c r="O1396" i="7"/>
  <c r="H1396" i="7" s="1"/>
  <c r="M1396" i="7"/>
  <c r="AK1396" i="7" s="1"/>
  <c r="K1396" i="7"/>
  <c r="J1396" i="7"/>
  <c r="I1396" i="7"/>
  <c r="G1396" i="7"/>
  <c r="C1396" i="7"/>
  <c r="AM1395" i="7"/>
  <c r="AO1395" i="7" s="1"/>
  <c r="AL1395" i="7"/>
  <c r="Q1395" i="7"/>
  <c r="O1395" i="7"/>
  <c r="H1395" i="7" s="1"/>
  <c r="M1395" i="7"/>
  <c r="AK1395" i="7" s="1"/>
  <c r="K1395" i="7"/>
  <c r="J1395" i="7"/>
  <c r="I1395" i="7"/>
  <c r="C1395" i="7"/>
  <c r="AL1394" i="7"/>
  <c r="AM1394" i="7" s="1"/>
  <c r="AO1394" i="7" s="1"/>
  <c r="O1394" i="7"/>
  <c r="H1394" i="7" s="1"/>
  <c r="M1394" i="7"/>
  <c r="AK1394" i="7" s="1"/>
  <c r="K1394" i="7"/>
  <c r="I1394" i="7"/>
  <c r="C1394" i="7"/>
  <c r="AO1393" i="7"/>
  <c r="AN1393" i="7"/>
  <c r="AM1393" i="7"/>
  <c r="AL1393" i="7"/>
  <c r="R1393" i="7"/>
  <c r="Q1393" i="7"/>
  <c r="O1393" i="7"/>
  <c r="M1393" i="7"/>
  <c r="AK1393" i="7" s="1"/>
  <c r="K1393" i="7"/>
  <c r="J1393" i="7"/>
  <c r="I1393" i="7"/>
  <c r="H1393" i="7"/>
  <c r="G1393" i="7"/>
  <c r="C1393" i="7"/>
  <c r="AN1392" i="7"/>
  <c r="AM1392" i="7"/>
  <c r="AO1392" i="7" s="1"/>
  <c r="AL1392" i="7"/>
  <c r="R1392" i="7"/>
  <c r="Q1392" i="7"/>
  <c r="O1392" i="7"/>
  <c r="H1392" i="7" s="1"/>
  <c r="M1392" i="7"/>
  <c r="AK1392" i="7" s="1"/>
  <c r="K1392" i="7"/>
  <c r="J1392" i="7"/>
  <c r="I1392" i="7"/>
  <c r="G1392" i="7"/>
  <c r="C1392" i="7"/>
  <c r="AM1391" i="7"/>
  <c r="AO1391" i="7" s="1"/>
  <c r="AL1391" i="7"/>
  <c r="Q1391" i="7"/>
  <c r="O1391" i="7"/>
  <c r="H1391" i="7" s="1"/>
  <c r="M1391" i="7"/>
  <c r="AK1391" i="7" s="1"/>
  <c r="K1391" i="7"/>
  <c r="J1391" i="7"/>
  <c r="I1391" i="7"/>
  <c r="C1391" i="7"/>
  <c r="AL1390" i="7"/>
  <c r="AM1390" i="7" s="1"/>
  <c r="AO1390" i="7" s="1"/>
  <c r="O1390" i="7"/>
  <c r="M1390" i="7"/>
  <c r="K1390" i="7"/>
  <c r="I1390" i="7"/>
  <c r="C1390" i="7"/>
  <c r="AO1389" i="7"/>
  <c r="AN1389" i="7"/>
  <c r="AM1389" i="7"/>
  <c r="AL1389" i="7"/>
  <c r="R1389" i="7"/>
  <c r="Q1389" i="7"/>
  <c r="O1389" i="7"/>
  <c r="M1389" i="7"/>
  <c r="AK1389" i="7" s="1"/>
  <c r="K1389" i="7"/>
  <c r="J1389" i="7"/>
  <c r="I1389" i="7"/>
  <c r="H1389" i="7"/>
  <c r="G1389" i="7"/>
  <c r="C1389" i="7"/>
  <c r="AN1388" i="7"/>
  <c r="AM1388" i="7"/>
  <c r="AO1388" i="7" s="1"/>
  <c r="AL1388" i="7"/>
  <c r="R1388" i="7"/>
  <c r="Q1388" i="7"/>
  <c r="O1388" i="7"/>
  <c r="H1388" i="7" s="1"/>
  <c r="M1388" i="7"/>
  <c r="AK1388" i="7" s="1"/>
  <c r="K1388" i="7"/>
  <c r="J1388" i="7"/>
  <c r="I1388" i="7"/>
  <c r="G1388" i="7"/>
  <c r="C1388" i="7"/>
  <c r="AM1387" i="7"/>
  <c r="AO1387" i="7" s="1"/>
  <c r="AL1387" i="7"/>
  <c r="Q1387" i="7"/>
  <c r="O1387" i="7"/>
  <c r="H1387" i="7" s="1"/>
  <c r="M1387" i="7"/>
  <c r="AK1387" i="7" s="1"/>
  <c r="K1387" i="7"/>
  <c r="J1387" i="7"/>
  <c r="I1387" i="7"/>
  <c r="C1387" i="7"/>
  <c r="AL1386" i="7"/>
  <c r="AM1386" i="7" s="1"/>
  <c r="AO1386" i="7" s="1"/>
  <c r="O1386" i="7"/>
  <c r="M1386" i="7"/>
  <c r="K1386" i="7"/>
  <c r="C1386" i="7"/>
  <c r="AO1385" i="7"/>
  <c r="AN1385" i="7"/>
  <c r="AM1385" i="7"/>
  <c r="AL1385" i="7"/>
  <c r="R1385" i="7"/>
  <c r="Q1385" i="7"/>
  <c r="O1385" i="7"/>
  <c r="M1385" i="7"/>
  <c r="AK1385" i="7" s="1"/>
  <c r="K1385" i="7"/>
  <c r="J1385" i="7"/>
  <c r="I1385" i="7"/>
  <c r="H1385" i="7"/>
  <c r="G1385" i="7"/>
  <c r="C1385" i="7"/>
  <c r="AN1384" i="7"/>
  <c r="AM1384" i="7"/>
  <c r="AO1384" i="7" s="1"/>
  <c r="AL1384" i="7"/>
  <c r="R1384" i="7"/>
  <c r="Q1384" i="7"/>
  <c r="O1384" i="7"/>
  <c r="H1384" i="7" s="1"/>
  <c r="M1384" i="7"/>
  <c r="AK1384" i="7" s="1"/>
  <c r="K1384" i="7"/>
  <c r="J1384" i="7"/>
  <c r="I1384" i="7"/>
  <c r="G1384" i="7"/>
  <c r="C1384" i="7"/>
  <c r="AM1383" i="7"/>
  <c r="AO1383" i="7" s="1"/>
  <c r="AL1383" i="7"/>
  <c r="Q1383" i="7"/>
  <c r="O1383" i="7"/>
  <c r="H1383" i="7" s="1"/>
  <c r="M1383" i="7"/>
  <c r="AK1383" i="7" s="1"/>
  <c r="K1383" i="7"/>
  <c r="J1383" i="7"/>
  <c r="I1383" i="7"/>
  <c r="C1383" i="7"/>
  <c r="AL1382" i="7"/>
  <c r="AM1382" i="7" s="1"/>
  <c r="AO1382" i="7" s="1"/>
  <c r="O1382" i="7"/>
  <c r="M1382" i="7"/>
  <c r="AK1382" i="7" s="1"/>
  <c r="K1382" i="7"/>
  <c r="I1382" i="7"/>
  <c r="C1382" i="7"/>
  <c r="AO1381" i="7"/>
  <c r="AN1381" i="7"/>
  <c r="AM1381" i="7"/>
  <c r="AL1381" i="7"/>
  <c r="R1381" i="7"/>
  <c r="Q1381" i="7"/>
  <c r="O1381" i="7"/>
  <c r="M1381" i="7"/>
  <c r="AK1381" i="7" s="1"/>
  <c r="K1381" i="7"/>
  <c r="J1381" i="7"/>
  <c r="I1381" i="7"/>
  <c r="H1381" i="7"/>
  <c r="G1381" i="7"/>
  <c r="C1381" i="7"/>
  <c r="AN1380" i="7"/>
  <c r="AM1380" i="7"/>
  <c r="AO1380" i="7" s="1"/>
  <c r="AL1380" i="7"/>
  <c r="R1380" i="7"/>
  <c r="Q1380" i="7"/>
  <c r="O1380" i="7"/>
  <c r="H1380" i="7" s="1"/>
  <c r="M1380" i="7"/>
  <c r="AK1380" i="7" s="1"/>
  <c r="K1380" i="7"/>
  <c r="J1380" i="7"/>
  <c r="I1380" i="7"/>
  <c r="G1380" i="7"/>
  <c r="C1380" i="7"/>
  <c r="AM1379" i="7"/>
  <c r="AO1379" i="7" s="1"/>
  <c r="AL1379" i="7"/>
  <c r="Q1379" i="7"/>
  <c r="O1379" i="7"/>
  <c r="H1379" i="7" s="1"/>
  <c r="M1379" i="7"/>
  <c r="AK1379" i="7" s="1"/>
  <c r="K1379" i="7"/>
  <c r="J1379" i="7"/>
  <c r="I1379" i="7"/>
  <c r="C1379" i="7"/>
  <c r="AL1378" i="7"/>
  <c r="AM1378" i="7" s="1"/>
  <c r="AO1378" i="7" s="1"/>
  <c r="O1378" i="7"/>
  <c r="M1378" i="7"/>
  <c r="AK1378" i="7" s="1"/>
  <c r="K1378" i="7"/>
  <c r="C1378" i="7"/>
  <c r="AO1377" i="7"/>
  <c r="AN1377" i="7"/>
  <c r="AM1377" i="7"/>
  <c r="AL1377" i="7"/>
  <c r="R1377" i="7"/>
  <c r="Q1377" i="7"/>
  <c r="O1377" i="7"/>
  <c r="M1377" i="7"/>
  <c r="AK1377" i="7" s="1"/>
  <c r="K1377" i="7"/>
  <c r="J1377" i="7"/>
  <c r="I1377" i="7"/>
  <c r="H1377" i="7"/>
  <c r="G1377" i="7"/>
  <c r="C1377" i="7"/>
  <c r="AN1376" i="7"/>
  <c r="AM1376" i="7"/>
  <c r="AO1376" i="7" s="1"/>
  <c r="AL1376" i="7"/>
  <c r="R1376" i="7"/>
  <c r="Q1376" i="7"/>
  <c r="O1376" i="7"/>
  <c r="H1376" i="7" s="1"/>
  <c r="M1376" i="7"/>
  <c r="AK1376" i="7" s="1"/>
  <c r="K1376" i="7"/>
  <c r="J1376" i="7"/>
  <c r="I1376" i="7"/>
  <c r="G1376" i="7"/>
  <c r="C1376" i="7"/>
  <c r="AM1375" i="7"/>
  <c r="AO1375" i="7" s="1"/>
  <c r="AL1375" i="7"/>
  <c r="Q1375" i="7"/>
  <c r="O1375" i="7"/>
  <c r="H1375" i="7" s="1"/>
  <c r="M1375" i="7"/>
  <c r="AK1375" i="7" s="1"/>
  <c r="K1375" i="7"/>
  <c r="J1375" i="7"/>
  <c r="I1375" i="7"/>
  <c r="C1375" i="7"/>
  <c r="AL1374" i="7"/>
  <c r="AM1374" i="7" s="1"/>
  <c r="AO1374" i="7" s="1"/>
  <c r="O1374" i="7"/>
  <c r="M1374" i="7"/>
  <c r="AK1374" i="7" s="1"/>
  <c r="K1374" i="7"/>
  <c r="I1374" i="7"/>
  <c r="C1374" i="7"/>
  <c r="AO1373" i="7"/>
  <c r="AN1373" i="7"/>
  <c r="AM1373" i="7"/>
  <c r="AL1373" i="7"/>
  <c r="R1373" i="7"/>
  <c r="Q1373" i="7"/>
  <c r="O1373" i="7"/>
  <c r="M1373" i="7"/>
  <c r="AK1373" i="7" s="1"/>
  <c r="K1373" i="7"/>
  <c r="J1373" i="7"/>
  <c r="I1373" i="7"/>
  <c r="H1373" i="7"/>
  <c r="G1373" i="7"/>
  <c r="C1373" i="7"/>
  <c r="AN1372" i="7"/>
  <c r="AM1372" i="7"/>
  <c r="AO1372" i="7" s="1"/>
  <c r="AL1372" i="7"/>
  <c r="R1372" i="7"/>
  <c r="Q1372" i="7"/>
  <c r="O1372" i="7"/>
  <c r="H1372" i="7" s="1"/>
  <c r="M1372" i="7"/>
  <c r="AK1372" i="7" s="1"/>
  <c r="K1372" i="7"/>
  <c r="J1372" i="7"/>
  <c r="I1372" i="7"/>
  <c r="G1372" i="7"/>
  <c r="C1372" i="7"/>
  <c r="AM1371" i="7"/>
  <c r="AO1371" i="7" s="1"/>
  <c r="AL1371" i="7"/>
  <c r="Q1371" i="7"/>
  <c r="O1371" i="7"/>
  <c r="H1371" i="7" s="1"/>
  <c r="M1371" i="7"/>
  <c r="AK1371" i="7" s="1"/>
  <c r="K1371" i="7"/>
  <c r="J1371" i="7"/>
  <c r="I1371" i="7"/>
  <c r="C1371" i="7"/>
  <c r="AL1370" i="7"/>
  <c r="AM1370" i="7" s="1"/>
  <c r="AO1370" i="7" s="1"/>
  <c r="O1370" i="7"/>
  <c r="M1370" i="7"/>
  <c r="K1370" i="7"/>
  <c r="C1370" i="7"/>
  <c r="AO1369" i="7"/>
  <c r="AN1369" i="7"/>
  <c r="AM1369" i="7"/>
  <c r="AL1369" i="7"/>
  <c r="R1369" i="7"/>
  <c r="Q1369" i="7"/>
  <c r="O1369" i="7"/>
  <c r="M1369" i="7"/>
  <c r="AK1369" i="7" s="1"/>
  <c r="K1369" i="7"/>
  <c r="J1369" i="7"/>
  <c r="I1369" i="7"/>
  <c r="H1369" i="7"/>
  <c r="G1369" i="7"/>
  <c r="C1369" i="7"/>
  <c r="AN1368" i="7"/>
  <c r="AM1368" i="7"/>
  <c r="AO1368" i="7" s="1"/>
  <c r="AL1368" i="7"/>
  <c r="R1368" i="7"/>
  <c r="Q1368" i="7"/>
  <c r="O1368" i="7"/>
  <c r="H1368" i="7" s="1"/>
  <c r="M1368" i="7"/>
  <c r="AK1368" i="7" s="1"/>
  <c r="K1368" i="7"/>
  <c r="J1368" i="7"/>
  <c r="I1368" i="7"/>
  <c r="G1368" i="7"/>
  <c r="C1368" i="7"/>
  <c r="AM1367" i="7"/>
  <c r="AO1367" i="7" s="1"/>
  <c r="AL1367" i="7"/>
  <c r="Q1367" i="7"/>
  <c r="O1367" i="7"/>
  <c r="H1367" i="7" s="1"/>
  <c r="M1367" i="7"/>
  <c r="AK1367" i="7" s="1"/>
  <c r="K1367" i="7"/>
  <c r="J1367" i="7"/>
  <c r="I1367" i="7"/>
  <c r="C1367" i="7"/>
  <c r="AL1366" i="7"/>
  <c r="AM1366" i="7" s="1"/>
  <c r="AO1366" i="7" s="1"/>
  <c r="O1366" i="7"/>
  <c r="M1366" i="7"/>
  <c r="K1366" i="7"/>
  <c r="I1366" i="7"/>
  <c r="C1366" i="7"/>
  <c r="AO1365" i="7"/>
  <c r="AN1365" i="7"/>
  <c r="AM1365" i="7"/>
  <c r="AL1365" i="7"/>
  <c r="R1365" i="7"/>
  <c r="Q1365" i="7"/>
  <c r="O1365" i="7"/>
  <c r="M1365" i="7"/>
  <c r="AK1365" i="7" s="1"/>
  <c r="K1365" i="7"/>
  <c r="J1365" i="7"/>
  <c r="I1365" i="7"/>
  <c r="H1365" i="7"/>
  <c r="G1365" i="7"/>
  <c r="C1365" i="7"/>
  <c r="AN1364" i="7"/>
  <c r="AM1364" i="7"/>
  <c r="AO1364" i="7" s="1"/>
  <c r="AL1364" i="7"/>
  <c r="R1364" i="7"/>
  <c r="Q1364" i="7"/>
  <c r="O1364" i="7"/>
  <c r="H1364" i="7" s="1"/>
  <c r="M1364" i="7"/>
  <c r="AK1364" i="7" s="1"/>
  <c r="K1364" i="7"/>
  <c r="J1364" i="7"/>
  <c r="I1364" i="7"/>
  <c r="G1364" i="7"/>
  <c r="C1364" i="7"/>
  <c r="AM1363" i="7"/>
  <c r="AO1363" i="7" s="1"/>
  <c r="AL1363" i="7"/>
  <c r="Q1363" i="7"/>
  <c r="O1363" i="7"/>
  <c r="H1363" i="7" s="1"/>
  <c r="M1363" i="7"/>
  <c r="AK1363" i="7" s="1"/>
  <c r="K1363" i="7"/>
  <c r="J1363" i="7"/>
  <c r="I1363" i="7"/>
  <c r="C1363" i="7"/>
  <c r="AL1362" i="7"/>
  <c r="AM1362" i="7" s="1"/>
  <c r="AO1362" i="7" s="1"/>
  <c r="O1362" i="7"/>
  <c r="M1362" i="7"/>
  <c r="K1362" i="7"/>
  <c r="C1362" i="7"/>
  <c r="AO1361" i="7"/>
  <c r="AN1361" i="7"/>
  <c r="AM1361" i="7"/>
  <c r="AL1361" i="7"/>
  <c r="R1361" i="7"/>
  <c r="Q1361" i="7"/>
  <c r="O1361" i="7"/>
  <c r="M1361" i="7"/>
  <c r="AK1361" i="7" s="1"/>
  <c r="K1361" i="7"/>
  <c r="J1361" i="7"/>
  <c r="I1361" i="7"/>
  <c r="H1361" i="7"/>
  <c r="G1361" i="7"/>
  <c r="C1361" i="7"/>
  <c r="AN1360" i="7"/>
  <c r="AM1360" i="7"/>
  <c r="AO1360" i="7" s="1"/>
  <c r="AL1360" i="7"/>
  <c r="R1360" i="7"/>
  <c r="Q1360" i="7"/>
  <c r="O1360" i="7"/>
  <c r="H1360" i="7" s="1"/>
  <c r="M1360" i="7"/>
  <c r="AK1360" i="7" s="1"/>
  <c r="K1360" i="7"/>
  <c r="J1360" i="7"/>
  <c r="I1360" i="7"/>
  <c r="G1360" i="7"/>
  <c r="C1360" i="7"/>
  <c r="AL1359" i="7"/>
  <c r="AM1359" i="7" s="1"/>
  <c r="AO1359" i="7" s="1"/>
  <c r="O1359" i="7"/>
  <c r="M1359" i="7"/>
  <c r="K1359" i="7"/>
  <c r="I1359" i="7"/>
  <c r="C1359" i="7"/>
  <c r="AO1358" i="7"/>
  <c r="AL1358" i="7"/>
  <c r="AM1358" i="7" s="1"/>
  <c r="O1358" i="7"/>
  <c r="M1358" i="7"/>
  <c r="K1358" i="7"/>
  <c r="H1358" i="7"/>
  <c r="C1358" i="7"/>
  <c r="AO1357" i="7"/>
  <c r="AN1357" i="7"/>
  <c r="AM1357" i="7"/>
  <c r="AL1357" i="7"/>
  <c r="R1357" i="7"/>
  <c r="Q1357" i="7"/>
  <c r="O1357" i="7"/>
  <c r="M1357" i="7"/>
  <c r="AK1357" i="7" s="1"/>
  <c r="K1357" i="7"/>
  <c r="J1357" i="7"/>
  <c r="I1357" i="7"/>
  <c r="H1357" i="7"/>
  <c r="G1357" i="7"/>
  <c r="C1357" i="7"/>
  <c r="AN1356" i="7"/>
  <c r="AM1356" i="7"/>
  <c r="AO1356" i="7" s="1"/>
  <c r="AL1356" i="7"/>
  <c r="R1356" i="7"/>
  <c r="Q1356" i="7"/>
  <c r="O1356" i="7"/>
  <c r="H1356" i="7" s="1"/>
  <c r="M1356" i="7"/>
  <c r="AK1356" i="7" s="1"/>
  <c r="K1356" i="7"/>
  <c r="J1356" i="7"/>
  <c r="I1356" i="7"/>
  <c r="G1356" i="7"/>
  <c r="C1356" i="7"/>
  <c r="AM1355" i="7"/>
  <c r="AO1355" i="7" s="1"/>
  <c r="AL1355" i="7"/>
  <c r="O1355" i="7"/>
  <c r="M1355" i="7"/>
  <c r="AK1355" i="7" s="1"/>
  <c r="K1355" i="7"/>
  <c r="I1355" i="7"/>
  <c r="C1355" i="7"/>
  <c r="AL1354" i="7"/>
  <c r="AM1354" i="7" s="1"/>
  <c r="AO1354" i="7" s="1"/>
  <c r="O1354" i="7"/>
  <c r="I1354" i="7" s="1"/>
  <c r="AK1354" i="7" s="1"/>
  <c r="M1354" i="7"/>
  <c r="K1354" i="7"/>
  <c r="H1354" i="7"/>
  <c r="C1354" i="7"/>
  <c r="AO1353" i="7"/>
  <c r="AN1353" i="7"/>
  <c r="AM1353" i="7"/>
  <c r="AL1353" i="7"/>
  <c r="R1353" i="7"/>
  <c r="Q1353" i="7"/>
  <c r="O1353" i="7"/>
  <c r="M1353" i="7"/>
  <c r="AK1353" i="7" s="1"/>
  <c r="K1353" i="7"/>
  <c r="J1353" i="7"/>
  <c r="I1353" i="7"/>
  <c r="H1353" i="7"/>
  <c r="G1353" i="7"/>
  <c r="C1353" i="7"/>
  <c r="AN1352" i="7"/>
  <c r="AM1352" i="7"/>
  <c r="AO1352" i="7" s="1"/>
  <c r="AL1352" i="7"/>
  <c r="R1352" i="7"/>
  <c r="Q1352" i="7"/>
  <c r="O1352" i="7"/>
  <c r="H1352" i="7" s="1"/>
  <c r="M1352" i="7"/>
  <c r="AK1352" i="7" s="1"/>
  <c r="K1352" i="7"/>
  <c r="J1352" i="7"/>
  <c r="I1352" i="7"/>
  <c r="G1352" i="7"/>
  <c r="C1352" i="7"/>
  <c r="AL1351" i="7"/>
  <c r="AM1351" i="7" s="1"/>
  <c r="AO1351" i="7" s="1"/>
  <c r="O1351" i="7"/>
  <c r="Q1351" i="7" s="1"/>
  <c r="M1351" i="7"/>
  <c r="K1351" i="7"/>
  <c r="I1351" i="7"/>
  <c r="C1351" i="7"/>
  <c r="AL1350" i="7"/>
  <c r="AM1350" i="7" s="1"/>
  <c r="AO1350" i="7" s="1"/>
  <c r="O1350" i="7"/>
  <c r="M1350" i="7"/>
  <c r="K1350" i="7"/>
  <c r="I1350" i="7"/>
  <c r="AK1350" i="7" s="1"/>
  <c r="H1350" i="7"/>
  <c r="C1350" i="7"/>
  <c r="AO1349" i="7"/>
  <c r="AN1349" i="7"/>
  <c r="AM1349" i="7"/>
  <c r="AL1349" i="7"/>
  <c r="R1349" i="7"/>
  <c r="Q1349" i="7"/>
  <c r="O1349" i="7"/>
  <c r="M1349" i="7"/>
  <c r="AK1349" i="7" s="1"/>
  <c r="K1349" i="7"/>
  <c r="J1349" i="7"/>
  <c r="I1349" i="7"/>
  <c r="H1349" i="7"/>
  <c r="G1349" i="7"/>
  <c r="C1349" i="7"/>
  <c r="AN1348" i="7"/>
  <c r="AM1348" i="7"/>
  <c r="AO1348" i="7" s="1"/>
  <c r="AL1348" i="7"/>
  <c r="R1348" i="7"/>
  <c r="Q1348" i="7"/>
  <c r="O1348" i="7"/>
  <c r="H1348" i="7" s="1"/>
  <c r="M1348" i="7"/>
  <c r="AK1348" i="7" s="1"/>
  <c r="K1348" i="7"/>
  <c r="J1348" i="7"/>
  <c r="I1348" i="7"/>
  <c r="G1348" i="7"/>
  <c r="C1348" i="7"/>
  <c r="AL1347" i="7"/>
  <c r="AM1347" i="7" s="1"/>
  <c r="AO1347" i="7" s="1"/>
  <c r="Q1347" i="7"/>
  <c r="O1347" i="7"/>
  <c r="M1347" i="7"/>
  <c r="AK1347" i="7" s="1"/>
  <c r="K1347" i="7"/>
  <c r="J1347" i="7"/>
  <c r="I1347" i="7"/>
  <c r="C1347" i="7"/>
  <c r="AL1346" i="7"/>
  <c r="AM1346" i="7" s="1"/>
  <c r="AO1346" i="7" s="1"/>
  <c r="O1346" i="7"/>
  <c r="M1346" i="7"/>
  <c r="K1346" i="7"/>
  <c r="H1346" i="7"/>
  <c r="C1346" i="7"/>
  <c r="AO1345" i="7"/>
  <c r="AN1345" i="7"/>
  <c r="AM1345" i="7"/>
  <c r="AL1345" i="7"/>
  <c r="R1345" i="7"/>
  <c r="Q1345" i="7"/>
  <c r="O1345" i="7"/>
  <c r="M1345" i="7"/>
  <c r="AK1345" i="7" s="1"/>
  <c r="K1345" i="7"/>
  <c r="J1345" i="7"/>
  <c r="I1345" i="7"/>
  <c r="H1345" i="7"/>
  <c r="G1345" i="7"/>
  <c r="C1345" i="7"/>
  <c r="AN1344" i="7"/>
  <c r="AM1344" i="7"/>
  <c r="AO1344" i="7" s="1"/>
  <c r="AL1344" i="7"/>
  <c r="R1344" i="7"/>
  <c r="Q1344" i="7"/>
  <c r="O1344" i="7"/>
  <c r="H1344" i="7" s="1"/>
  <c r="M1344" i="7"/>
  <c r="AK1344" i="7" s="1"/>
  <c r="K1344" i="7"/>
  <c r="J1344" i="7"/>
  <c r="I1344" i="7"/>
  <c r="G1344" i="7"/>
  <c r="C1344" i="7"/>
  <c r="AL1343" i="7"/>
  <c r="AM1343" i="7" s="1"/>
  <c r="AO1343" i="7" s="1"/>
  <c r="O1343" i="7"/>
  <c r="M1343" i="7"/>
  <c r="K1343" i="7"/>
  <c r="I1343" i="7"/>
  <c r="C1343" i="7"/>
  <c r="AO1342" i="7"/>
  <c r="AL1342" i="7"/>
  <c r="AM1342" i="7" s="1"/>
  <c r="O1342" i="7"/>
  <c r="M1342" i="7"/>
  <c r="AK1342" i="7" s="1"/>
  <c r="K1342" i="7"/>
  <c r="I1342" i="7"/>
  <c r="H1342" i="7"/>
  <c r="C1342" i="7"/>
  <c r="AO1341" i="7"/>
  <c r="AN1341" i="7"/>
  <c r="AM1341" i="7"/>
  <c r="AL1341" i="7"/>
  <c r="R1341" i="7"/>
  <c r="Q1341" i="7"/>
  <c r="O1341" i="7"/>
  <c r="M1341" i="7"/>
  <c r="AK1341" i="7" s="1"/>
  <c r="K1341" i="7"/>
  <c r="J1341" i="7"/>
  <c r="I1341" i="7"/>
  <c r="H1341" i="7"/>
  <c r="G1341" i="7"/>
  <c r="C1341" i="7"/>
  <c r="AN1340" i="7"/>
  <c r="AM1340" i="7"/>
  <c r="AO1340" i="7" s="1"/>
  <c r="AL1340" i="7"/>
  <c r="R1340" i="7"/>
  <c r="Q1340" i="7"/>
  <c r="O1340" i="7"/>
  <c r="H1340" i="7" s="1"/>
  <c r="M1340" i="7"/>
  <c r="AK1340" i="7" s="1"/>
  <c r="K1340" i="7"/>
  <c r="J1340" i="7"/>
  <c r="I1340" i="7"/>
  <c r="G1340" i="7"/>
  <c r="C1340" i="7"/>
  <c r="AM1339" i="7"/>
  <c r="AO1339" i="7" s="1"/>
  <c r="AL1339" i="7"/>
  <c r="Q1339" i="7"/>
  <c r="O1339" i="7"/>
  <c r="M1339" i="7"/>
  <c r="AK1339" i="7" s="1"/>
  <c r="K1339" i="7"/>
  <c r="J1339" i="7"/>
  <c r="I1339" i="7"/>
  <c r="C1339" i="7"/>
  <c r="AL1338" i="7"/>
  <c r="AM1338" i="7" s="1"/>
  <c r="AO1338" i="7" s="1"/>
  <c r="O1338" i="7"/>
  <c r="I1338" i="7" s="1"/>
  <c r="AK1338" i="7" s="1"/>
  <c r="M1338" i="7"/>
  <c r="K1338" i="7"/>
  <c r="H1338" i="7"/>
  <c r="C1338" i="7"/>
  <c r="AO1337" i="7"/>
  <c r="AN1337" i="7"/>
  <c r="AM1337" i="7"/>
  <c r="AL1337" i="7"/>
  <c r="R1337" i="7"/>
  <c r="Q1337" i="7"/>
  <c r="O1337" i="7"/>
  <c r="M1337" i="7"/>
  <c r="AK1337" i="7" s="1"/>
  <c r="K1337" i="7"/>
  <c r="J1337" i="7"/>
  <c r="I1337" i="7"/>
  <c r="H1337" i="7"/>
  <c r="G1337" i="7"/>
  <c r="C1337" i="7"/>
  <c r="AN1336" i="7"/>
  <c r="AM1336" i="7"/>
  <c r="AO1336" i="7" s="1"/>
  <c r="AL1336" i="7"/>
  <c r="R1336" i="7"/>
  <c r="Q1336" i="7"/>
  <c r="O1336" i="7"/>
  <c r="H1336" i="7" s="1"/>
  <c r="M1336" i="7"/>
  <c r="AK1336" i="7" s="1"/>
  <c r="K1336" i="7"/>
  <c r="J1336" i="7"/>
  <c r="I1336" i="7"/>
  <c r="G1336" i="7"/>
  <c r="C1336" i="7"/>
  <c r="AL1335" i="7"/>
  <c r="AM1335" i="7" s="1"/>
  <c r="AO1335" i="7" s="1"/>
  <c r="O1335" i="7"/>
  <c r="Q1335" i="7" s="1"/>
  <c r="M1335" i="7"/>
  <c r="K1335" i="7"/>
  <c r="I1335" i="7"/>
  <c r="C1335" i="7"/>
  <c r="AO1334" i="7"/>
  <c r="AL1334" i="7"/>
  <c r="AM1334" i="7" s="1"/>
  <c r="O1334" i="7"/>
  <c r="M1334" i="7"/>
  <c r="K1334" i="7"/>
  <c r="I1334" i="7"/>
  <c r="AK1334" i="7" s="1"/>
  <c r="H1334" i="7"/>
  <c r="C1334" i="7"/>
  <c r="AO1333" i="7"/>
  <c r="AN1333" i="7"/>
  <c r="AM1333" i="7"/>
  <c r="AL1333" i="7"/>
  <c r="R1333" i="7"/>
  <c r="Q1333" i="7"/>
  <c r="O1333" i="7"/>
  <c r="M1333" i="7"/>
  <c r="AK1333" i="7" s="1"/>
  <c r="K1333" i="7"/>
  <c r="J1333" i="7"/>
  <c r="I1333" i="7"/>
  <c r="H1333" i="7"/>
  <c r="G1333" i="7"/>
  <c r="C1333" i="7"/>
  <c r="AN1332" i="7"/>
  <c r="AM1332" i="7"/>
  <c r="AO1332" i="7" s="1"/>
  <c r="AL1332" i="7"/>
  <c r="R1332" i="7"/>
  <c r="Q1332" i="7"/>
  <c r="O1332" i="7"/>
  <c r="H1332" i="7" s="1"/>
  <c r="M1332" i="7"/>
  <c r="AK1332" i="7" s="1"/>
  <c r="K1332" i="7"/>
  <c r="J1332" i="7"/>
  <c r="I1332" i="7"/>
  <c r="G1332" i="7"/>
  <c r="C1332" i="7"/>
  <c r="AM1331" i="7"/>
  <c r="AO1331" i="7" s="1"/>
  <c r="AL1331" i="7"/>
  <c r="Q1331" i="7"/>
  <c r="O1331" i="7"/>
  <c r="M1331" i="7"/>
  <c r="AK1331" i="7" s="1"/>
  <c r="K1331" i="7"/>
  <c r="J1331" i="7"/>
  <c r="I1331" i="7"/>
  <c r="C1331" i="7"/>
  <c r="AL1330" i="7"/>
  <c r="AM1330" i="7" s="1"/>
  <c r="AO1330" i="7" s="1"/>
  <c r="O1330" i="7"/>
  <c r="M1330" i="7"/>
  <c r="K1330" i="7"/>
  <c r="H1330" i="7"/>
  <c r="C1330" i="7"/>
  <c r="AO1329" i="7"/>
  <c r="AN1329" i="7"/>
  <c r="AM1329" i="7"/>
  <c r="AL1329" i="7"/>
  <c r="R1329" i="7"/>
  <c r="Q1329" i="7"/>
  <c r="O1329" i="7"/>
  <c r="M1329" i="7"/>
  <c r="AK1329" i="7" s="1"/>
  <c r="K1329" i="7"/>
  <c r="J1329" i="7"/>
  <c r="I1329" i="7"/>
  <c r="H1329" i="7"/>
  <c r="G1329" i="7"/>
  <c r="C1329" i="7"/>
  <c r="AN1328" i="7"/>
  <c r="AM1328" i="7"/>
  <c r="AO1328" i="7" s="1"/>
  <c r="AL1328" i="7"/>
  <c r="R1328" i="7"/>
  <c r="Q1328" i="7"/>
  <c r="O1328" i="7"/>
  <c r="H1328" i="7" s="1"/>
  <c r="M1328" i="7"/>
  <c r="AK1328" i="7" s="1"/>
  <c r="K1328" i="7"/>
  <c r="J1328" i="7"/>
  <c r="I1328" i="7"/>
  <c r="G1328" i="7"/>
  <c r="C1328" i="7"/>
  <c r="AL1327" i="7"/>
  <c r="AM1327" i="7" s="1"/>
  <c r="AO1327" i="7" s="1"/>
  <c r="O1327" i="7"/>
  <c r="M1327" i="7"/>
  <c r="K1327" i="7"/>
  <c r="I1327" i="7"/>
  <c r="C1327" i="7"/>
  <c r="AO1326" i="7"/>
  <c r="AL1326" i="7"/>
  <c r="AM1326" i="7" s="1"/>
  <c r="O1326" i="7"/>
  <c r="M1326" i="7"/>
  <c r="AK1326" i="7" s="1"/>
  <c r="K1326" i="7"/>
  <c r="I1326" i="7"/>
  <c r="H1326" i="7"/>
  <c r="C1326" i="7"/>
  <c r="AO1325" i="7"/>
  <c r="AN1325" i="7"/>
  <c r="AM1325" i="7"/>
  <c r="AL1325" i="7"/>
  <c r="R1325" i="7"/>
  <c r="Q1325" i="7"/>
  <c r="O1325" i="7"/>
  <c r="M1325" i="7"/>
  <c r="AK1325" i="7" s="1"/>
  <c r="K1325" i="7"/>
  <c r="J1325" i="7"/>
  <c r="I1325" i="7"/>
  <c r="H1325" i="7"/>
  <c r="G1325" i="7"/>
  <c r="C1325" i="7"/>
  <c r="AN1324" i="7"/>
  <c r="AM1324" i="7"/>
  <c r="AO1324" i="7" s="1"/>
  <c r="AL1324" i="7"/>
  <c r="R1324" i="7"/>
  <c r="Q1324" i="7"/>
  <c r="O1324" i="7"/>
  <c r="H1324" i="7" s="1"/>
  <c r="M1324" i="7"/>
  <c r="AK1324" i="7" s="1"/>
  <c r="K1324" i="7"/>
  <c r="J1324" i="7"/>
  <c r="I1324" i="7"/>
  <c r="G1324" i="7"/>
  <c r="C1324" i="7"/>
  <c r="AL1323" i="7"/>
  <c r="AM1323" i="7" s="1"/>
  <c r="AO1323" i="7" s="1"/>
  <c r="Q1323" i="7"/>
  <c r="O1323" i="7"/>
  <c r="M1323" i="7"/>
  <c r="AK1323" i="7" s="1"/>
  <c r="K1323" i="7"/>
  <c r="J1323" i="7"/>
  <c r="I1323" i="7"/>
  <c r="H1323" i="7"/>
  <c r="C1323" i="7"/>
  <c r="AO1322" i="7"/>
  <c r="AL1322" i="7"/>
  <c r="AM1322" i="7" s="1"/>
  <c r="R1322" i="7"/>
  <c r="O1322" i="7"/>
  <c r="M1322" i="7"/>
  <c r="AK1322" i="7" s="1"/>
  <c r="K1322" i="7"/>
  <c r="I1322" i="7"/>
  <c r="H1322" i="7"/>
  <c r="G1322" i="7"/>
  <c r="C1322" i="7"/>
  <c r="AO1321" i="7"/>
  <c r="AN1321" i="7"/>
  <c r="AM1321" i="7"/>
  <c r="AL1321" i="7"/>
  <c r="R1321" i="7"/>
  <c r="Q1321" i="7"/>
  <c r="O1321" i="7"/>
  <c r="M1321" i="7"/>
  <c r="AK1321" i="7" s="1"/>
  <c r="K1321" i="7"/>
  <c r="J1321" i="7"/>
  <c r="I1321" i="7"/>
  <c r="H1321" i="7"/>
  <c r="G1321" i="7"/>
  <c r="C1321" i="7"/>
  <c r="AM1320" i="7"/>
  <c r="AO1320" i="7" s="1"/>
  <c r="AL1320" i="7"/>
  <c r="O1320" i="7"/>
  <c r="H1320" i="7" s="1"/>
  <c r="M1320" i="7"/>
  <c r="AK1320" i="7" s="1"/>
  <c r="K1320" i="7"/>
  <c r="I1320" i="7"/>
  <c r="C1320" i="7"/>
  <c r="AM1319" i="7"/>
  <c r="AO1319" i="7" s="1"/>
  <c r="AL1319" i="7"/>
  <c r="AK1319" i="7"/>
  <c r="O1319" i="7"/>
  <c r="H1319" i="7" s="1"/>
  <c r="M1319" i="7"/>
  <c r="K1319" i="7"/>
  <c r="I1319" i="7"/>
  <c r="C1319" i="7"/>
  <c r="AL1318" i="7"/>
  <c r="AM1318" i="7" s="1"/>
  <c r="AO1318" i="7" s="1"/>
  <c r="AK1318" i="7"/>
  <c r="O1318" i="7"/>
  <c r="G1318" i="7" s="1"/>
  <c r="M1318" i="7"/>
  <c r="K1318" i="7"/>
  <c r="H1318" i="7"/>
  <c r="C1318" i="7"/>
  <c r="AN1317" i="7"/>
  <c r="AM1317" i="7"/>
  <c r="AO1317" i="7" s="1"/>
  <c r="AL1317" i="7"/>
  <c r="R1317" i="7"/>
  <c r="Q1317" i="7"/>
  <c r="O1317" i="7"/>
  <c r="M1317" i="7"/>
  <c r="AK1317" i="7" s="1"/>
  <c r="K1317" i="7"/>
  <c r="J1317" i="7"/>
  <c r="I1317" i="7"/>
  <c r="H1317" i="7"/>
  <c r="G1317" i="7"/>
  <c r="C1317" i="7"/>
  <c r="AN1316" i="7"/>
  <c r="AL1316" i="7"/>
  <c r="AM1316" i="7" s="1"/>
  <c r="AO1316" i="7" s="1"/>
  <c r="R1316" i="7"/>
  <c r="Q1316" i="7"/>
  <c r="O1316" i="7"/>
  <c r="H1316" i="7" s="1"/>
  <c r="M1316" i="7"/>
  <c r="AK1316" i="7" s="1"/>
  <c r="K1316" i="7"/>
  <c r="J1316" i="7"/>
  <c r="I1316" i="7"/>
  <c r="G1316" i="7"/>
  <c r="C1316" i="7"/>
  <c r="AL1315" i="7"/>
  <c r="AM1315" i="7" s="1"/>
  <c r="AO1315" i="7" s="1"/>
  <c r="Q1315" i="7"/>
  <c r="O1315" i="7"/>
  <c r="M1315" i="7"/>
  <c r="AK1315" i="7" s="1"/>
  <c r="K1315" i="7"/>
  <c r="J1315" i="7"/>
  <c r="I1315" i="7"/>
  <c r="H1315" i="7"/>
  <c r="C1315" i="7"/>
  <c r="AL1314" i="7"/>
  <c r="AM1314" i="7" s="1"/>
  <c r="AO1314" i="7" s="1"/>
  <c r="R1314" i="7"/>
  <c r="O1314" i="7"/>
  <c r="M1314" i="7"/>
  <c r="AK1314" i="7" s="1"/>
  <c r="K1314" i="7"/>
  <c r="I1314" i="7"/>
  <c r="H1314" i="7"/>
  <c r="G1314" i="7"/>
  <c r="C1314" i="7"/>
  <c r="AN1313" i="7"/>
  <c r="AM1313" i="7"/>
  <c r="AO1313" i="7" s="1"/>
  <c r="AL1313" i="7"/>
  <c r="R1313" i="7"/>
  <c r="Q1313" i="7"/>
  <c r="O1313" i="7"/>
  <c r="M1313" i="7"/>
  <c r="AK1313" i="7" s="1"/>
  <c r="K1313" i="7"/>
  <c r="J1313" i="7"/>
  <c r="I1313" i="7"/>
  <c r="H1313" i="7"/>
  <c r="G1313" i="7"/>
  <c r="C1313" i="7"/>
  <c r="AM1312" i="7"/>
  <c r="AO1312" i="7" s="1"/>
  <c r="AL1312" i="7"/>
  <c r="R1312" i="7"/>
  <c r="O1312" i="7"/>
  <c r="H1312" i="7" s="1"/>
  <c r="M1312" i="7"/>
  <c r="K1312" i="7"/>
  <c r="I1312" i="7"/>
  <c r="C1312" i="7"/>
  <c r="AM1311" i="7"/>
  <c r="AO1311" i="7" s="1"/>
  <c r="AL1311" i="7"/>
  <c r="AK1311" i="7"/>
  <c r="O1311" i="7"/>
  <c r="H1311" i="7" s="1"/>
  <c r="M1311" i="7"/>
  <c r="K1311" i="7"/>
  <c r="I1311" i="7"/>
  <c r="C1311" i="7"/>
  <c r="AL1310" i="7"/>
  <c r="AM1310" i="7" s="1"/>
  <c r="AO1310" i="7" s="1"/>
  <c r="O1310" i="7"/>
  <c r="G1310" i="7" s="1"/>
  <c r="M1310" i="7"/>
  <c r="K1310" i="7"/>
  <c r="H1310" i="7"/>
  <c r="C1310" i="7"/>
  <c r="AN1309" i="7"/>
  <c r="AM1309" i="7"/>
  <c r="AO1309" i="7" s="1"/>
  <c r="AL1309" i="7"/>
  <c r="R1309" i="7"/>
  <c r="Q1309" i="7"/>
  <c r="O1309" i="7"/>
  <c r="M1309" i="7"/>
  <c r="AK1309" i="7" s="1"/>
  <c r="K1309" i="7"/>
  <c r="J1309" i="7"/>
  <c r="I1309" i="7"/>
  <c r="H1309" i="7"/>
  <c r="G1309" i="7"/>
  <c r="C1309" i="7"/>
  <c r="AN1308" i="7"/>
  <c r="AL1308" i="7"/>
  <c r="AM1308" i="7" s="1"/>
  <c r="AO1308" i="7" s="1"/>
  <c r="R1308" i="7"/>
  <c r="Q1308" i="7"/>
  <c r="O1308" i="7"/>
  <c r="H1308" i="7" s="1"/>
  <c r="M1308" i="7"/>
  <c r="AK1308" i="7" s="1"/>
  <c r="K1308" i="7"/>
  <c r="J1308" i="7"/>
  <c r="I1308" i="7"/>
  <c r="G1308" i="7"/>
  <c r="C1308" i="7"/>
  <c r="AL1307" i="7"/>
  <c r="AM1307" i="7" s="1"/>
  <c r="AO1307" i="7" s="1"/>
  <c r="Q1307" i="7"/>
  <c r="O1307" i="7"/>
  <c r="M1307" i="7"/>
  <c r="AK1307" i="7" s="1"/>
  <c r="K1307" i="7"/>
  <c r="J1307" i="7"/>
  <c r="I1307" i="7"/>
  <c r="H1307" i="7"/>
  <c r="C1307" i="7"/>
  <c r="AO1306" i="7"/>
  <c r="AL1306" i="7"/>
  <c r="AM1306" i="7" s="1"/>
  <c r="R1306" i="7"/>
  <c r="O1306" i="7"/>
  <c r="M1306" i="7"/>
  <c r="AK1306" i="7" s="1"/>
  <c r="K1306" i="7"/>
  <c r="I1306" i="7"/>
  <c r="H1306" i="7"/>
  <c r="G1306" i="7"/>
  <c r="C1306" i="7"/>
  <c r="AO1305" i="7"/>
  <c r="AN1305" i="7"/>
  <c r="AM1305" i="7"/>
  <c r="AL1305" i="7"/>
  <c r="R1305" i="7"/>
  <c r="Q1305" i="7"/>
  <c r="O1305" i="7"/>
  <c r="M1305" i="7"/>
  <c r="AK1305" i="7" s="1"/>
  <c r="K1305" i="7"/>
  <c r="J1305" i="7"/>
  <c r="I1305" i="7"/>
  <c r="H1305" i="7"/>
  <c r="G1305" i="7"/>
  <c r="C1305" i="7"/>
  <c r="AM1304" i="7"/>
  <c r="AO1304" i="7" s="1"/>
  <c r="AL1304" i="7"/>
  <c r="O1304" i="7"/>
  <c r="H1304" i="7" s="1"/>
  <c r="M1304" i="7"/>
  <c r="K1304" i="7"/>
  <c r="I1304" i="7"/>
  <c r="C1304" i="7"/>
  <c r="AM1303" i="7"/>
  <c r="AO1303" i="7" s="1"/>
  <c r="AL1303" i="7"/>
  <c r="O1303" i="7"/>
  <c r="H1303" i="7" s="1"/>
  <c r="M1303" i="7"/>
  <c r="K1303" i="7"/>
  <c r="I1303" i="7"/>
  <c r="AK1303" i="7" s="1"/>
  <c r="C1303" i="7"/>
  <c r="AO1302" i="7"/>
  <c r="AL1302" i="7"/>
  <c r="AM1302" i="7" s="1"/>
  <c r="O1302" i="7"/>
  <c r="G1302" i="7" s="1"/>
  <c r="M1302" i="7"/>
  <c r="K1302" i="7"/>
  <c r="H1302" i="7"/>
  <c r="C1302" i="7"/>
  <c r="AN1301" i="7"/>
  <c r="AM1301" i="7"/>
  <c r="AO1301" i="7" s="1"/>
  <c r="AL1301" i="7"/>
  <c r="R1301" i="7"/>
  <c r="Q1301" i="7"/>
  <c r="O1301" i="7"/>
  <c r="M1301" i="7"/>
  <c r="AK1301" i="7" s="1"/>
  <c r="K1301" i="7"/>
  <c r="J1301" i="7"/>
  <c r="I1301" i="7"/>
  <c r="H1301" i="7"/>
  <c r="G1301" i="7"/>
  <c r="C1301" i="7"/>
  <c r="AN1300" i="7"/>
  <c r="AL1300" i="7"/>
  <c r="AM1300" i="7" s="1"/>
  <c r="AO1300" i="7" s="1"/>
  <c r="R1300" i="7"/>
  <c r="Q1300" i="7"/>
  <c r="O1300" i="7"/>
  <c r="H1300" i="7" s="1"/>
  <c r="M1300" i="7"/>
  <c r="AK1300" i="7" s="1"/>
  <c r="K1300" i="7"/>
  <c r="J1300" i="7"/>
  <c r="I1300" i="7"/>
  <c r="G1300" i="7"/>
  <c r="C1300" i="7"/>
  <c r="AL1299" i="7"/>
  <c r="AM1299" i="7" s="1"/>
  <c r="AO1299" i="7" s="1"/>
  <c r="Q1299" i="7"/>
  <c r="O1299" i="7"/>
  <c r="M1299" i="7"/>
  <c r="AK1299" i="7" s="1"/>
  <c r="K1299" i="7"/>
  <c r="J1299" i="7"/>
  <c r="I1299" i="7"/>
  <c r="H1299" i="7"/>
  <c r="C1299" i="7"/>
  <c r="AL1298" i="7"/>
  <c r="AM1298" i="7" s="1"/>
  <c r="AO1298" i="7" s="1"/>
  <c r="R1298" i="7"/>
  <c r="O1298" i="7"/>
  <c r="M1298" i="7"/>
  <c r="AK1298" i="7" s="1"/>
  <c r="K1298" i="7"/>
  <c r="I1298" i="7"/>
  <c r="H1298" i="7"/>
  <c r="G1298" i="7"/>
  <c r="C1298" i="7"/>
  <c r="AN1297" i="7"/>
  <c r="AM1297" i="7"/>
  <c r="AO1297" i="7" s="1"/>
  <c r="AL1297" i="7"/>
  <c r="R1297" i="7"/>
  <c r="Q1297" i="7"/>
  <c r="O1297" i="7"/>
  <c r="M1297" i="7"/>
  <c r="AK1297" i="7" s="1"/>
  <c r="K1297" i="7"/>
  <c r="J1297" i="7"/>
  <c r="I1297" i="7"/>
  <c r="H1297" i="7"/>
  <c r="G1297" i="7"/>
  <c r="C1297" i="7"/>
  <c r="AM1296" i="7"/>
  <c r="AO1296" i="7" s="1"/>
  <c r="AL1296" i="7"/>
  <c r="R1296" i="7"/>
  <c r="O1296" i="7"/>
  <c r="H1296" i="7" s="1"/>
  <c r="M1296" i="7"/>
  <c r="K1296" i="7"/>
  <c r="I1296" i="7"/>
  <c r="C1296" i="7"/>
  <c r="AM1295" i="7"/>
  <c r="AO1295" i="7" s="1"/>
  <c r="AL1295" i="7"/>
  <c r="AK1295" i="7"/>
  <c r="O1295" i="7"/>
  <c r="H1295" i="7" s="1"/>
  <c r="M1295" i="7"/>
  <c r="K1295" i="7"/>
  <c r="I1295" i="7"/>
  <c r="C1295" i="7"/>
  <c r="AL1294" i="7"/>
  <c r="AM1294" i="7" s="1"/>
  <c r="AO1294" i="7" s="1"/>
  <c r="O1294" i="7"/>
  <c r="G1294" i="7" s="1"/>
  <c r="M1294" i="7"/>
  <c r="K1294" i="7"/>
  <c r="H1294" i="7"/>
  <c r="C1294" i="7"/>
  <c r="AN1293" i="7"/>
  <c r="AM1293" i="7"/>
  <c r="AO1293" i="7" s="1"/>
  <c r="AL1293" i="7"/>
  <c r="R1293" i="7"/>
  <c r="Q1293" i="7"/>
  <c r="O1293" i="7"/>
  <c r="M1293" i="7"/>
  <c r="AK1293" i="7" s="1"/>
  <c r="K1293" i="7"/>
  <c r="J1293" i="7"/>
  <c r="I1293" i="7"/>
  <c r="H1293" i="7"/>
  <c r="G1293" i="7"/>
  <c r="C1293" i="7"/>
  <c r="AN1292" i="7"/>
  <c r="AL1292" i="7"/>
  <c r="AM1292" i="7" s="1"/>
  <c r="AO1292" i="7" s="1"/>
  <c r="R1292" i="7"/>
  <c r="Q1292" i="7"/>
  <c r="O1292" i="7"/>
  <c r="H1292" i="7" s="1"/>
  <c r="M1292" i="7"/>
  <c r="AK1292" i="7" s="1"/>
  <c r="K1292" i="7"/>
  <c r="J1292" i="7"/>
  <c r="I1292" i="7"/>
  <c r="G1292" i="7"/>
  <c r="C1292" i="7"/>
  <c r="AL1291" i="7"/>
  <c r="AM1291" i="7" s="1"/>
  <c r="AO1291" i="7" s="1"/>
  <c r="Q1291" i="7"/>
  <c r="O1291" i="7"/>
  <c r="M1291" i="7"/>
  <c r="AK1291" i="7" s="1"/>
  <c r="K1291" i="7"/>
  <c r="J1291" i="7"/>
  <c r="I1291" i="7"/>
  <c r="H1291" i="7"/>
  <c r="C1291" i="7"/>
  <c r="AO1290" i="7"/>
  <c r="AL1290" i="7"/>
  <c r="AM1290" i="7" s="1"/>
  <c r="R1290" i="7"/>
  <c r="O1290" i="7"/>
  <c r="M1290" i="7"/>
  <c r="AK1290" i="7" s="1"/>
  <c r="K1290" i="7"/>
  <c r="I1290" i="7"/>
  <c r="H1290" i="7"/>
  <c r="G1290" i="7"/>
  <c r="C1290" i="7"/>
  <c r="AO1289" i="7"/>
  <c r="AN1289" i="7"/>
  <c r="AM1289" i="7"/>
  <c r="AL1289" i="7"/>
  <c r="R1289" i="7"/>
  <c r="Q1289" i="7"/>
  <c r="O1289" i="7"/>
  <c r="M1289" i="7"/>
  <c r="AK1289" i="7" s="1"/>
  <c r="K1289" i="7"/>
  <c r="J1289" i="7"/>
  <c r="I1289" i="7"/>
  <c r="H1289" i="7"/>
  <c r="G1289" i="7"/>
  <c r="C1289" i="7"/>
  <c r="AM1288" i="7"/>
  <c r="AO1288" i="7" s="1"/>
  <c r="AL1288" i="7"/>
  <c r="O1288" i="7"/>
  <c r="H1288" i="7" s="1"/>
  <c r="M1288" i="7"/>
  <c r="K1288" i="7"/>
  <c r="I1288" i="7"/>
  <c r="C1288" i="7"/>
  <c r="AM1287" i="7"/>
  <c r="AO1287" i="7" s="1"/>
  <c r="AL1287" i="7"/>
  <c r="O1287" i="7"/>
  <c r="H1287" i="7" s="1"/>
  <c r="M1287" i="7"/>
  <c r="K1287" i="7"/>
  <c r="I1287" i="7"/>
  <c r="AK1287" i="7" s="1"/>
  <c r="C1287" i="7"/>
  <c r="AO1286" i="7"/>
  <c r="AL1286" i="7"/>
  <c r="AM1286" i="7" s="1"/>
  <c r="O1286" i="7"/>
  <c r="G1286" i="7" s="1"/>
  <c r="M1286" i="7"/>
  <c r="K1286" i="7"/>
  <c r="H1286" i="7"/>
  <c r="C1286" i="7"/>
  <c r="AO1285" i="7"/>
  <c r="AN1285" i="7"/>
  <c r="AM1285" i="7"/>
  <c r="AL1285" i="7"/>
  <c r="R1285" i="7"/>
  <c r="Q1285" i="7"/>
  <c r="O1285" i="7"/>
  <c r="M1285" i="7"/>
  <c r="AK1285" i="7" s="1"/>
  <c r="K1285" i="7"/>
  <c r="J1285" i="7"/>
  <c r="I1285" i="7"/>
  <c r="H1285" i="7"/>
  <c r="G1285" i="7"/>
  <c r="C1285" i="7"/>
  <c r="AN1284" i="7"/>
  <c r="AL1284" i="7"/>
  <c r="AM1284" i="7" s="1"/>
  <c r="AO1284" i="7" s="1"/>
  <c r="R1284" i="7"/>
  <c r="Q1284" i="7"/>
  <c r="O1284" i="7"/>
  <c r="H1284" i="7" s="1"/>
  <c r="M1284" i="7"/>
  <c r="AK1284" i="7" s="1"/>
  <c r="K1284" i="7"/>
  <c r="J1284" i="7"/>
  <c r="I1284" i="7"/>
  <c r="G1284" i="7"/>
  <c r="C1284" i="7"/>
  <c r="AL1283" i="7"/>
  <c r="AM1283" i="7" s="1"/>
  <c r="AO1283" i="7" s="1"/>
  <c r="Q1283" i="7"/>
  <c r="O1283" i="7"/>
  <c r="M1283" i="7"/>
  <c r="AK1283" i="7" s="1"/>
  <c r="K1283" i="7"/>
  <c r="J1283" i="7"/>
  <c r="I1283" i="7"/>
  <c r="H1283" i="7"/>
  <c r="C1283" i="7"/>
  <c r="AL1282" i="7"/>
  <c r="AM1282" i="7" s="1"/>
  <c r="AO1282" i="7" s="1"/>
  <c r="R1282" i="7"/>
  <c r="O1282" i="7"/>
  <c r="M1282" i="7"/>
  <c r="AK1282" i="7" s="1"/>
  <c r="K1282" i="7"/>
  <c r="I1282" i="7"/>
  <c r="H1282" i="7"/>
  <c r="G1282" i="7"/>
  <c r="C1282" i="7"/>
  <c r="AN1281" i="7"/>
  <c r="AM1281" i="7"/>
  <c r="AO1281" i="7" s="1"/>
  <c r="AL1281" i="7"/>
  <c r="R1281" i="7"/>
  <c r="Q1281" i="7"/>
  <c r="O1281" i="7"/>
  <c r="M1281" i="7"/>
  <c r="AK1281" i="7" s="1"/>
  <c r="K1281" i="7"/>
  <c r="J1281" i="7"/>
  <c r="I1281" i="7"/>
  <c r="H1281" i="7"/>
  <c r="G1281" i="7"/>
  <c r="C1281" i="7"/>
  <c r="AM1280" i="7"/>
  <c r="AO1280" i="7" s="1"/>
  <c r="AL1280" i="7"/>
  <c r="R1280" i="7"/>
  <c r="O1280" i="7"/>
  <c r="H1280" i="7" s="1"/>
  <c r="M1280" i="7"/>
  <c r="K1280" i="7"/>
  <c r="I1280" i="7"/>
  <c r="C1280" i="7"/>
  <c r="AM1279" i="7"/>
  <c r="AO1279" i="7" s="1"/>
  <c r="AL1279" i="7"/>
  <c r="AK1279" i="7"/>
  <c r="O1279" i="7"/>
  <c r="H1279" i="7" s="1"/>
  <c r="M1279" i="7"/>
  <c r="K1279" i="7"/>
  <c r="I1279" i="7"/>
  <c r="C1279" i="7"/>
  <c r="AL1278" i="7"/>
  <c r="AM1278" i="7" s="1"/>
  <c r="AO1278" i="7" s="1"/>
  <c r="O1278" i="7"/>
  <c r="G1278" i="7" s="1"/>
  <c r="M1278" i="7"/>
  <c r="K1278" i="7"/>
  <c r="H1278" i="7"/>
  <c r="C1278" i="7"/>
  <c r="AN1277" i="7"/>
  <c r="AM1277" i="7"/>
  <c r="AO1277" i="7" s="1"/>
  <c r="AL1277" i="7"/>
  <c r="R1277" i="7"/>
  <c r="Q1277" i="7"/>
  <c r="O1277" i="7"/>
  <c r="M1277" i="7"/>
  <c r="AK1277" i="7" s="1"/>
  <c r="K1277" i="7"/>
  <c r="J1277" i="7"/>
  <c r="I1277" i="7"/>
  <c r="H1277" i="7"/>
  <c r="G1277" i="7"/>
  <c r="C1277" i="7"/>
  <c r="AN1276" i="7"/>
  <c r="AL1276" i="7"/>
  <c r="AM1276" i="7" s="1"/>
  <c r="AO1276" i="7" s="1"/>
  <c r="R1276" i="7"/>
  <c r="Q1276" i="7"/>
  <c r="O1276" i="7"/>
  <c r="H1276" i="7" s="1"/>
  <c r="M1276" i="7"/>
  <c r="AK1276" i="7" s="1"/>
  <c r="K1276" i="7"/>
  <c r="J1276" i="7"/>
  <c r="I1276" i="7"/>
  <c r="G1276" i="7"/>
  <c r="C1276" i="7"/>
  <c r="AL1275" i="7"/>
  <c r="AM1275" i="7" s="1"/>
  <c r="AO1275" i="7" s="1"/>
  <c r="Q1275" i="7"/>
  <c r="O1275" i="7"/>
  <c r="M1275" i="7"/>
  <c r="AK1275" i="7" s="1"/>
  <c r="K1275" i="7"/>
  <c r="J1275" i="7"/>
  <c r="I1275" i="7"/>
  <c r="H1275" i="7"/>
  <c r="C1275" i="7"/>
  <c r="AO1274" i="7"/>
  <c r="AL1274" i="7"/>
  <c r="AM1274" i="7" s="1"/>
  <c r="R1274" i="7"/>
  <c r="O1274" i="7"/>
  <c r="M1274" i="7"/>
  <c r="AK1274" i="7" s="1"/>
  <c r="K1274" i="7"/>
  <c r="I1274" i="7"/>
  <c r="H1274" i="7"/>
  <c r="G1274" i="7"/>
  <c r="C1274" i="7"/>
  <c r="AO1273" i="7"/>
  <c r="AN1273" i="7"/>
  <c r="AM1273" i="7"/>
  <c r="AL1273" i="7"/>
  <c r="R1273" i="7"/>
  <c r="Q1273" i="7"/>
  <c r="O1273" i="7"/>
  <c r="M1273" i="7"/>
  <c r="AK1273" i="7" s="1"/>
  <c r="K1273" i="7"/>
  <c r="J1273" i="7"/>
  <c r="I1273" i="7"/>
  <c r="H1273" i="7"/>
  <c r="G1273" i="7"/>
  <c r="C1273" i="7"/>
  <c r="AM1272" i="7"/>
  <c r="AO1272" i="7" s="1"/>
  <c r="AL1272" i="7"/>
  <c r="O1272" i="7"/>
  <c r="H1272" i="7" s="1"/>
  <c r="M1272" i="7"/>
  <c r="K1272" i="7"/>
  <c r="I1272" i="7"/>
  <c r="C1272" i="7"/>
  <c r="AM1271" i="7"/>
  <c r="AO1271" i="7" s="1"/>
  <c r="AL1271" i="7"/>
  <c r="O1271" i="7"/>
  <c r="H1271" i="7" s="1"/>
  <c r="M1271" i="7"/>
  <c r="K1271" i="7"/>
  <c r="I1271" i="7"/>
  <c r="AK1271" i="7" s="1"/>
  <c r="C1271" i="7"/>
  <c r="AO1270" i="7"/>
  <c r="AL1270" i="7"/>
  <c r="AM1270" i="7" s="1"/>
  <c r="O1270" i="7"/>
  <c r="G1270" i="7" s="1"/>
  <c r="M1270" i="7"/>
  <c r="K1270" i="7"/>
  <c r="H1270" i="7"/>
  <c r="C1270" i="7"/>
  <c r="AO1269" i="7"/>
  <c r="AN1269" i="7"/>
  <c r="AM1269" i="7"/>
  <c r="AL1269" i="7"/>
  <c r="R1269" i="7"/>
  <c r="Q1269" i="7"/>
  <c r="O1269" i="7"/>
  <c r="M1269" i="7"/>
  <c r="AK1269" i="7" s="1"/>
  <c r="K1269" i="7"/>
  <c r="J1269" i="7"/>
  <c r="I1269" i="7"/>
  <c r="H1269" i="7"/>
  <c r="G1269" i="7"/>
  <c r="C1269" i="7"/>
  <c r="AN1268" i="7"/>
  <c r="AL1268" i="7"/>
  <c r="AM1268" i="7" s="1"/>
  <c r="AO1268" i="7" s="1"/>
  <c r="Q1268" i="7"/>
  <c r="O1268" i="7"/>
  <c r="H1268" i="7" s="1"/>
  <c r="M1268" i="7"/>
  <c r="AK1268" i="7" s="1"/>
  <c r="K1268" i="7"/>
  <c r="J1268" i="7"/>
  <c r="I1268" i="7"/>
  <c r="G1268" i="7"/>
  <c r="C1268" i="7"/>
  <c r="AL1267" i="7"/>
  <c r="AM1267" i="7" s="1"/>
  <c r="AO1267" i="7" s="1"/>
  <c r="Q1267" i="7"/>
  <c r="O1267" i="7"/>
  <c r="M1267" i="7"/>
  <c r="AK1267" i="7" s="1"/>
  <c r="K1267" i="7"/>
  <c r="J1267" i="7"/>
  <c r="I1267" i="7"/>
  <c r="H1267" i="7"/>
  <c r="C1267" i="7"/>
  <c r="AL1266" i="7"/>
  <c r="AM1266" i="7" s="1"/>
  <c r="AO1266" i="7" s="1"/>
  <c r="R1266" i="7"/>
  <c r="O1266" i="7"/>
  <c r="M1266" i="7"/>
  <c r="AK1266" i="7" s="1"/>
  <c r="K1266" i="7"/>
  <c r="I1266" i="7"/>
  <c r="H1266" i="7"/>
  <c r="G1266" i="7"/>
  <c r="C1266" i="7"/>
  <c r="AN1265" i="7"/>
  <c r="AM1265" i="7"/>
  <c r="AO1265" i="7" s="1"/>
  <c r="AL1265" i="7"/>
  <c r="R1265" i="7"/>
  <c r="Q1265" i="7"/>
  <c r="O1265" i="7"/>
  <c r="M1265" i="7"/>
  <c r="AK1265" i="7" s="1"/>
  <c r="K1265" i="7"/>
  <c r="J1265" i="7"/>
  <c r="I1265" i="7"/>
  <c r="H1265" i="7"/>
  <c r="G1265" i="7"/>
  <c r="C1265" i="7"/>
  <c r="AM1264" i="7"/>
  <c r="AO1264" i="7" s="1"/>
  <c r="AL1264" i="7"/>
  <c r="R1264" i="7"/>
  <c r="O1264" i="7"/>
  <c r="H1264" i="7" s="1"/>
  <c r="M1264" i="7"/>
  <c r="AK1264" i="7" s="1"/>
  <c r="K1264" i="7"/>
  <c r="I1264" i="7"/>
  <c r="C1264" i="7"/>
  <c r="AM1263" i="7"/>
  <c r="AO1263" i="7" s="1"/>
  <c r="AL1263" i="7"/>
  <c r="AK1263" i="7"/>
  <c r="O1263" i="7"/>
  <c r="H1263" i="7" s="1"/>
  <c r="M1263" i="7"/>
  <c r="K1263" i="7"/>
  <c r="I1263" i="7"/>
  <c r="C1263" i="7"/>
  <c r="AL1262" i="7"/>
  <c r="AM1262" i="7" s="1"/>
  <c r="AO1262" i="7" s="1"/>
  <c r="AK1262" i="7"/>
  <c r="O1262" i="7"/>
  <c r="G1262" i="7" s="1"/>
  <c r="M1262" i="7"/>
  <c r="K1262" i="7"/>
  <c r="H1262" i="7"/>
  <c r="C1262" i="7"/>
  <c r="AN1261" i="7"/>
  <c r="AM1261" i="7"/>
  <c r="AO1261" i="7" s="1"/>
  <c r="AL1261" i="7"/>
  <c r="R1261" i="7"/>
  <c r="Q1261" i="7"/>
  <c r="O1261" i="7"/>
  <c r="M1261" i="7"/>
  <c r="AK1261" i="7" s="1"/>
  <c r="K1261" i="7"/>
  <c r="J1261" i="7"/>
  <c r="I1261" i="7"/>
  <c r="H1261" i="7"/>
  <c r="G1261" i="7"/>
  <c r="C1261" i="7"/>
  <c r="AN1260" i="7"/>
  <c r="AL1260" i="7"/>
  <c r="AM1260" i="7" s="1"/>
  <c r="AO1260" i="7" s="1"/>
  <c r="R1260" i="7"/>
  <c r="Q1260" i="7"/>
  <c r="O1260" i="7"/>
  <c r="H1260" i="7" s="1"/>
  <c r="M1260" i="7"/>
  <c r="AK1260" i="7" s="1"/>
  <c r="K1260" i="7"/>
  <c r="J1260" i="7"/>
  <c r="I1260" i="7"/>
  <c r="G1260" i="7"/>
  <c r="C1260" i="7"/>
  <c r="AL1259" i="7"/>
  <c r="AM1259" i="7" s="1"/>
  <c r="AO1259" i="7" s="1"/>
  <c r="Q1259" i="7"/>
  <c r="O1259" i="7"/>
  <c r="M1259" i="7"/>
  <c r="AK1259" i="7" s="1"/>
  <c r="K1259" i="7"/>
  <c r="J1259" i="7"/>
  <c r="I1259" i="7"/>
  <c r="H1259" i="7"/>
  <c r="C1259" i="7"/>
  <c r="AO1258" i="7"/>
  <c r="AL1258" i="7"/>
  <c r="AM1258" i="7" s="1"/>
  <c r="R1258" i="7"/>
  <c r="O1258" i="7"/>
  <c r="M1258" i="7"/>
  <c r="AK1258" i="7" s="1"/>
  <c r="K1258" i="7"/>
  <c r="I1258" i="7"/>
  <c r="H1258" i="7"/>
  <c r="G1258" i="7"/>
  <c r="C1258" i="7"/>
  <c r="AO1257" i="7"/>
  <c r="AN1257" i="7"/>
  <c r="AM1257" i="7"/>
  <c r="AL1257" i="7"/>
  <c r="R1257" i="7"/>
  <c r="Q1257" i="7"/>
  <c r="O1257" i="7"/>
  <c r="M1257" i="7"/>
  <c r="AK1257" i="7" s="1"/>
  <c r="K1257" i="7"/>
  <c r="J1257" i="7"/>
  <c r="I1257" i="7"/>
  <c r="H1257" i="7"/>
  <c r="G1257" i="7"/>
  <c r="C1257" i="7"/>
  <c r="AM1256" i="7"/>
  <c r="AO1256" i="7" s="1"/>
  <c r="AL1256" i="7"/>
  <c r="O1256" i="7"/>
  <c r="H1256" i="7" s="1"/>
  <c r="M1256" i="7"/>
  <c r="AK1256" i="7" s="1"/>
  <c r="K1256" i="7"/>
  <c r="I1256" i="7"/>
  <c r="C1256" i="7"/>
  <c r="AM1255" i="7"/>
  <c r="AO1255" i="7" s="1"/>
  <c r="AL1255" i="7"/>
  <c r="O1255" i="7"/>
  <c r="H1255" i="7" s="1"/>
  <c r="M1255" i="7"/>
  <c r="K1255" i="7"/>
  <c r="I1255" i="7"/>
  <c r="AK1255" i="7" s="1"/>
  <c r="C1255" i="7"/>
  <c r="AO1254" i="7"/>
  <c r="AL1254" i="7"/>
  <c r="AM1254" i="7" s="1"/>
  <c r="O1254" i="7"/>
  <c r="G1254" i="7" s="1"/>
  <c r="M1254" i="7"/>
  <c r="K1254" i="7"/>
  <c r="H1254" i="7"/>
  <c r="C1254" i="7"/>
  <c r="AO1253" i="7"/>
  <c r="AN1253" i="7"/>
  <c r="AM1253" i="7"/>
  <c r="AL1253" i="7"/>
  <c r="R1253" i="7"/>
  <c r="Q1253" i="7"/>
  <c r="O1253" i="7"/>
  <c r="M1253" i="7"/>
  <c r="AK1253" i="7" s="1"/>
  <c r="K1253" i="7"/>
  <c r="J1253" i="7"/>
  <c r="I1253" i="7"/>
  <c r="H1253" i="7"/>
  <c r="G1253" i="7"/>
  <c r="C1253" i="7"/>
  <c r="AN1252" i="7"/>
  <c r="AL1252" i="7"/>
  <c r="AM1252" i="7" s="1"/>
  <c r="AO1252" i="7" s="1"/>
  <c r="Q1252" i="7"/>
  <c r="O1252" i="7"/>
  <c r="H1252" i="7" s="1"/>
  <c r="M1252" i="7"/>
  <c r="AK1252" i="7" s="1"/>
  <c r="K1252" i="7"/>
  <c r="J1252" i="7"/>
  <c r="I1252" i="7"/>
  <c r="G1252" i="7"/>
  <c r="C1252" i="7"/>
  <c r="AL1251" i="7"/>
  <c r="AM1251" i="7" s="1"/>
  <c r="AO1251" i="7" s="1"/>
  <c r="Q1251" i="7"/>
  <c r="O1251" i="7"/>
  <c r="M1251" i="7"/>
  <c r="AK1251" i="7" s="1"/>
  <c r="K1251" i="7"/>
  <c r="J1251" i="7"/>
  <c r="I1251" i="7"/>
  <c r="H1251" i="7"/>
  <c r="C1251" i="7"/>
  <c r="AL1250" i="7"/>
  <c r="AM1250" i="7" s="1"/>
  <c r="AO1250" i="7" s="1"/>
  <c r="R1250" i="7"/>
  <c r="O1250" i="7"/>
  <c r="M1250" i="7"/>
  <c r="AK1250" i="7" s="1"/>
  <c r="K1250" i="7"/>
  <c r="I1250" i="7"/>
  <c r="H1250" i="7"/>
  <c r="G1250" i="7"/>
  <c r="C1250" i="7"/>
  <c r="AN1249" i="7"/>
  <c r="AM1249" i="7"/>
  <c r="AO1249" i="7" s="1"/>
  <c r="AL1249" i="7"/>
  <c r="R1249" i="7"/>
  <c r="Q1249" i="7"/>
  <c r="O1249" i="7"/>
  <c r="M1249" i="7"/>
  <c r="AK1249" i="7" s="1"/>
  <c r="K1249" i="7"/>
  <c r="J1249" i="7"/>
  <c r="I1249" i="7"/>
  <c r="H1249" i="7"/>
  <c r="G1249" i="7"/>
  <c r="C1249" i="7"/>
  <c r="AM1248" i="7"/>
  <c r="AO1248" i="7" s="1"/>
  <c r="AL1248" i="7"/>
  <c r="R1248" i="7"/>
  <c r="O1248" i="7"/>
  <c r="H1248" i="7" s="1"/>
  <c r="M1248" i="7"/>
  <c r="K1248" i="7"/>
  <c r="I1248" i="7"/>
  <c r="C1248" i="7"/>
  <c r="AM1247" i="7"/>
  <c r="AO1247" i="7" s="1"/>
  <c r="AL1247" i="7"/>
  <c r="AK1247" i="7"/>
  <c r="O1247" i="7"/>
  <c r="H1247" i="7" s="1"/>
  <c r="M1247" i="7"/>
  <c r="K1247" i="7"/>
  <c r="I1247" i="7"/>
  <c r="C1247" i="7"/>
  <c r="AL1246" i="7"/>
  <c r="AM1246" i="7" s="1"/>
  <c r="AO1246" i="7" s="1"/>
  <c r="O1246" i="7"/>
  <c r="G1246" i="7" s="1"/>
  <c r="M1246" i="7"/>
  <c r="K1246" i="7"/>
  <c r="H1246" i="7"/>
  <c r="C1246" i="7"/>
  <c r="AN1245" i="7"/>
  <c r="AM1245" i="7"/>
  <c r="AO1245" i="7" s="1"/>
  <c r="AL1245" i="7"/>
  <c r="R1245" i="7"/>
  <c r="Q1245" i="7"/>
  <c r="O1245" i="7"/>
  <c r="M1245" i="7"/>
  <c r="AK1245" i="7" s="1"/>
  <c r="K1245" i="7"/>
  <c r="J1245" i="7"/>
  <c r="I1245" i="7"/>
  <c r="H1245" i="7"/>
  <c r="G1245" i="7"/>
  <c r="C1245" i="7"/>
  <c r="AN1244" i="7"/>
  <c r="AL1244" i="7"/>
  <c r="AM1244" i="7" s="1"/>
  <c r="AO1244" i="7" s="1"/>
  <c r="R1244" i="7"/>
  <c r="Q1244" i="7"/>
  <c r="O1244" i="7"/>
  <c r="H1244" i="7" s="1"/>
  <c r="M1244" i="7"/>
  <c r="AK1244" i="7" s="1"/>
  <c r="K1244" i="7"/>
  <c r="J1244" i="7"/>
  <c r="I1244" i="7"/>
  <c r="G1244" i="7"/>
  <c r="C1244" i="7"/>
  <c r="AL1243" i="7"/>
  <c r="AM1243" i="7" s="1"/>
  <c r="AO1243" i="7" s="1"/>
  <c r="Q1243" i="7"/>
  <c r="O1243" i="7"/>
  <c r="M1243" i="7"/>
  <c r="AK1243" i="7" s="1"/>
  <c r="K1243" i="7"/>
  <c r="J1243" i="7"/>
  <c r="I1243" i="7"/>
  <c r="H1243" i="7"/>
  <c r="C1243" i="7"/>
  <c r="AO1242" i="7"/>
  <c r="AL1242" i="7"/>
  <c r="AM1242" i="7" s="1"/>
  <c r="R1242" i="7"/>
  <c r="O1242" i="7"/>
  <c r="M1242" i="7"/>
  <c r="AK1242" i="7" s="1"/>
  <c r="K1242" i="7"/>
  <c r="I1242" i="7"/>
  <c r="H1242" i="7"/>
  <c r="G1242" i="7"/>
  <c r="C1242" i="7"/>
  <c r="AO1241" i="7"/>
  <c r="AN1241" i="7"/>
  <c r="AM1241" i="7"/>
  <c r="AL1241" i="7"/>
  <c r="R1241" i="7"/>
  <c r="Q1241" i="7"/>
  <c r="O1241" i="7"/>
  <c r="M1241" i="7"/>
  <c r="AK1241" i="7" s="1"/>
  <c r="K1241" i="7"/>
  <c r="J1241" i="7"/>
  <c r="I1241" i="7"/>
  <c r="H1241" i="7"/>
  <c r="G1241" i="7"/>
  <c r="C1241" i="7"/>
  <c r="AM1240" i="7"/>
  <c r="AO1240" i="7" s="1"/>
  <c r="AL1240" i="7"/>
  <c r="O1240" i="7"/>
  <c r="H1240" i="7" s="1"/>
  <c r="M1240" i="7"/>
  <c r="K1240" i="7"/>
  <c r="I1240" i="7"/>
  <c r="C1240" i="7"/>
  <c r="AM1239" i="7"/>
  <c r="AO1239" i="7" s="1"/>
  <c r="AL1239" i="7"/>
  <c r="O1239" i="7"/>
  <c r="H1239" i="7" s="1"/>
  <c r="M1239" i="7"/>
  <c r="K1239" i="7"/>
  <c r="I1239" i="7"/>
  <c r="AK1239" i="7" s="1"/>
  <c r="C1239" i="7"/>
  <c r="AO1238" i="7"/>
  <c r="AL1238" i="7"/>
  <c r="AM1238" i="7" s="1"/>
  <c r="O1238" i="7"/>
  <c r="G1238" i="7" s="1"/>
  <c r="M1238" i="7"/>
  <c r="K1238" i="7"/>
  <c r="H1238" i="7"/>
  <c r="C1238" i="7"/>
  <c r="AO1237" i="7"/>
  <c r="AN1237" i="7"/>
  <c r="AM1237" i="7"/>
  <c r="AL1237" i="7"/>
  <c r="R1237" i="7"/>
  <c r="Q1237" i="7"/>
  <c r="O1237" i="7"/>
  <c r="M1237" i="7"/>
  <c r="AK1237" i="7" s="1"/>
  <c r="K1237" i="7"/>
  <c r="J1237" i="7"/>
  <c r="I1237" i="7"/>
  <c r="H1237" i="7"/>
  <c r="G1237" i="7"/>
  <c r="C1237" i="7"/>
  <c r="AN1236" i="7"/>
  <c r="AL1236" i="7"/>
  <c r="AM1236" i="7" s="1"/>
  <c r="AO1236" i="7" s="1"/>
  <c r="Q1236" i="7"/>
  <c r="O1236" i="7"/>
  <c r="H1236" i="7" s="1"/>
  <c r="M1236" i="7"/>
  <c r="AK1236" i="7" s="1"/>
  <c r="K1236" i="7"/>
  <c r="J1236" i="7"/>
  <c r="I1236" i="7"/>
  <c r="G1236" i="7"/>
  <c r="C1236" i="7"/>
  <c r="AN1235" i="7"/>
  <c r="AM1235" i="7"/>
  <c r="AO1235" i="7" s="1"/>
  <c r="AL1235" i="7"/>
  <c r="R1235" i="7"/>
  <c r="Q1235" i="7"/>
  <c r="O1235" i="7"/>
  <c r="M1235" i="7"/>
  <c r="AK1235" i="7" s="1"/>
  <c r="K1235" i="7"/>
  <c r="J1235" i="7"/>
  <c r="I1235" i="7"/>
  <c r="H1235" i="7"/>
  <c r="G1235" i="7"/>
  <c r="C1235" i="7"/>
  <c r="AL1234" i="7"/>
  <c r="AM1234" i="7" s="1"/>
  <c r="AO1234" i="7" s="1"/>
  <c r="O1234" i="7"/>
  <c r="H1234" i="7" s="1"/>
  <c r="M1234" i="7"/>
  <c r="AK1234" i="7" s="1"/>
  <c r="K1234" i="7"/>
  <c r="I1234" i="7"/>
  <c r="C1234" i="7"/>
  <c r="AO1233" i="7"/>
  <c r="AM1233" i="7"/>
  <c r="AL1233" i="7"/>
  <c r="Q1233" i="7"/>
  <c r="O1233" i="7"/>
  <c r="AN1233" i="7" s="1"/>
  <c r="M1233" i="7"/>
  <c r="AK1233" i="7" s="1"/>
  <c r="K1233" i="7"/>
  <c r="J1233" i="7"/>
  <c r="I1233" i="7"/>
  <c r="H1233" i="7"/>
  <c r="C1233" i="7"/>
  <c r="AN1232" i="7"/>
  <c r="AL1232" i="7"/>
  <c r="AM1232" i="7" s="1"/>
  <c r="AO1232" i="7" s="1"/>
  <c r="R1232" i="7"/>
  <c r="O1232" i="7"/>
  <c r="Q1232" i="7" s="1"/>
  <c r="M1232" i="7"/>
  <c r="AK1232" i="7" s="1"/>
  <c r="K1232" i="7"/>
  <c r="I1232" i="7"/>
  <c r="G1232" i="7"/>
  <c r="C1232" i="7"/>
  <c r="AN1231" i="7"/>
  <c r="AM1231" i="7"/>
  <c r="AO1231" i="7" s="1"/>
  <c r="AL1231" i="7"/>
  <c r="R1231" i="7"/>
  <c r="Q1231" i="7"/>
  <c r="O1231" i="7"/>
  <c r="M1231" i="7"/>
  <c r="AK1231" i="7" s="1"/>
  <c r="K1231" i="7"/>
  <c r="J1231" i="7"/>
  <c r="I1231" i="7"/>
  <c r="H1231" i="7"/>
  <c r="G1231" i="7"/>
  <c r="C1231" i="7"/>
  <c r="AL1230" i="7"/>
  <c r="AM1230" i="7" s="1"/>
  <c r="AO1230" i="7" s="1"/>
  <c r="O1230" i="7"/>
  <c r="H1230" i="7" s="1"/>
  <c r="M1230" i="7"/>
  <c r="AK1230" i="7" s="1"/>
  <c r="K1230" i="7"/>
  <c r="I1230" i="7"/>
  <c r="C1230" i="7"/>
  <c r="AO1229" i="7"/>
  <c r="AM1229" i="7"/>
  <c r="AL1229" i="7"/>
  <c r="Q1229" i="7"/>
  <c r="O1229" i="7"/>
  <c r="AN1229" i="7" s="1"/>
  <c r="M1229" i="7"/>
  <c r="AK1229" i="7" s="1"/>
  <c r="K1229" i="7"/>
  <c r="J1229" i="7"/>
  <c r="I1229" i="7"/>
  <c r="H1229" i="7"/>
  <c r="C1229" i="7"/>
  <c r="AN1228" i="7"/>
  <c r="AL1228" i="7"/>
  <c r="AM1228" i="7" s="1"/>
  <c r="AO1228" i="7" s="1"/>
  <c r="R1228" i="7"/>
  <c r="O1228" i="7"/>
  <c r="Q1228" i="7" s="1"/>
  <c r="M1228" i="7"/>
  <c r="AK1228" i="7" s="1"/>
  <c r="K1228" i="7"/>
  <c r="I1228" i="7"/>
  <c r="G1228" i="7"/>
  <c r="C1228" i="7"/>
  <c r="AN1227" i="7"/>
  <c r="AM1227" i="7"/>
  <c r="AO1227" i="7" s="1"/>
  <c r="AL1227" i="7"/>
  <c r="R1227" i="7"/>
  <c r="Q1227" i="7"/>
  <c r="O1227" i="7"/>
  <c r="M1227" i="7"/>
  <c r="AK1227" i="7" s="1"/>
  <c r="K1227" i="7"/>
  <c r="J1227" i="7"/>
  <c r="I1227" i="7"/>
  <c r="H1227" i="7"/>
  <c r="G1227" i="7"/>
  <c r="C1227" i="7"/>
  <c r="AL1226" i="7"/>
  <c r="AM1226" i="7" s="1"/>
  <c r="AO1226" i="7" s="1"/>
  <c r="O1226" i="7"/>
  <c r="H1226" i="7" s="1"/>
  <c r="M1226" i="7"/>
  <c r="AK1226" i="7" s="1"/>
  <c r="K1226" i="7"/>
  <c r="I1226" i="7"/>
  <c r="C1226" i="7"/>
  <c r="AO1225" i="7"/>
  <c r="AM1225" i="7"/>
  <c r="AL1225" i="7"/>
  <c r="Q1225" i="7"/>
  <c r="O1225" i="7"/>
  <c r="AN1225" i="7" s="1"/>
  <c r="M1225" i="7"/>
  <c r="AK1225" i="7" s="1"/>
  <c r="K1225" i="7"/>
  <c r="J1225" i="7"/>
  <c r="I1225" i="7"/>
  <c r="H1225" i="7"/>
  <c r="C1225" i="7"/>
  <c r="AN1224" i="7"/>
  <c r="AL1224" i="7"/>
  <c r="AM1224" i="7" s="1"/>
  <c r="AO1224" i="7" s="1"/>
  <c r="R1224" i="7"/>
  <c r="O1224" i="7"/>
  <c r="Q1224" i="7" s="1"/>
  <c r="M1224" i="7"/>
  <c r="AK1224" i="7" s="1"/>
  <c r="K1224" i="7"/>
  <c r="I1224" i="7"/>
  <c r="G1224" i="7"/>
  <c r="C1224" i="7"/>
  <c r="AN1223" i="7"/>
  <c r="AM1223" i="7"/>
  <c r="AO1223" i="7" s="1"/>
  <c r="AL1223" i="7"/>
  <c r="R1223" i="7"/>
  <c r="Q1223" i="7"/>
  <c r="O1223" i="7"/>
  <c r="M1223" i="7"/>
  <c r="AK1223" i="7" s="1"/>
  <c r="K1223" i="7"/>
  <c r="J1223" i="7"/>
  <c r="I1223" i="7"/>
  <c r="H1223" i="7"/>
  <c r="G1223" i="7"/>
  <c r="C1223" i="7"/>
  <c r="AL1222" i="7"/>
  <c r="AM1222" i="7" s="1"/>
  <c r="AO1222" i="7" s="1"/>
  <c r="O1222" i="7"/>
  <c r="M1222" i="7"/>
  <c r="K1222" i="7"/>
  <c r="C1222" i="7"/>
  <c r="AO1221" i="7"/>
  <c r="AM1221" i="7"/>
  <c r="AL1221" i="7"/>
  <c r="AK1221" i="7"/>
  <c r="Q1221" i="7"/>
  <c r="O1221" i="7"/>
  <c r="AN1221" i="7" s="1"/>
  <c r="M1221" i="7"/>
  <c r="K1221" i="7"/>
  <c r="J1221" i="7"/>
  <c r="I1221" i="7"/>
  <c r="H1221" i="7"/>
  <c r="C1221" i="7"/>
  <c r="AN1220" i="7"/>
  <c r="AL1220" i="7"/>
  <c r="AM1220" i="7" s="1"/>
  <c r="AO1220" i="7" s="1"/>
  <c r="R1220" i="7"/>
  <c r="O1220" i="7"/>
  <c r="Q1220" i="7" s="1"/>
  <c r="M1220" i="7"/>
  <c r="AK1220" i="7" s="1"/>
  <c r="K1220" i="7"/>
  <c r="I1220" i="7"/>
  <c r="G1220" i="7"/>
  <c r="C1220" i="7"/>
  <c r="AN1219" i="7"/>
  <c r="AM1219" i="7"/>
  <c r="AO1219" i="7" s="1"/>
  <c r="AL1219" i="7"/>
  <c r="R1219" i="7"/>
  <c r="Q1219" i="7"/>
  <c r="O1219" i="7"/>
  <c r="M1219" i="7"/>
  <c r="AK1219" i="7" s="1"/>
  <c r="K1219" i="7"/>
  <c r="J1219" i="7"/>
  <c r="I1219" i="7"/>
  <c r="H1219" i="7"/>
  <c r="G1219" i="7"/>
  <c r="C1219" i="7"/>
  <c r="AL1218" i="7"/>
  <c r="AM1218" i="7" s="1"/>
  <c r="AO1218" i="7" s="1"/>
  <c r="O1218" i="7"/>
  <c r="M1218" i="7"/>
  <c r="K1218" i="7"/>
  <c r="I1218" i="7"/>
  <c r="C1218" i="7"/>
  <c r="AO1217" i="7"/>
  <c r="AM1217" i="7"/>
  <c r="AL1217" i="7"/>
  <c r="Q1217" i="7"/>
  <c r="O1217" i="7"/>
  <c r="AN1217" i="7" s="1"/>
  <c r="M1217" i="7"/>
  <c r="AK1217" i="7" s="1"/>
  <c r="K1217" i="7"/>
  <c r="J1217" i="7"/>
  <c r="I1217" i="7"/>
  <c r="H1217" i="7"/>
  <c r="C1217" i="7"/>
  <c r="AN1216" i="7"/>
  <c r="AL1216" i="7"/>
  <c r="AM1216" i="7" s="1"/>
  <c r="AO1216" i="7" s="1"/>
  <c r="R1216" i="7"/>
  <c r="O1216" i="7"/>
  <c r="Q1216" i="7" s="1"/>
  <c r="M1216" i="7"/>
  <c r="AK1216" i="7" s="1"/>
  <c r="K1216" i="7"/>
  <c r="I1216" i="7"/>
  <c r="G1216" i="7"/>
  <c r="C1216" i="7"/>
  <c r="AN1215" i="7"/>
  <c r="AM1215" i="7"/>
  <c r="AO1215" i="7" s="1"/>
  <c r="AL1215" i="7"/>
  <c r="R1215" i="7"/>
  <c r="Q1215" i="7"/>
  <c r="O1215" i="7"/>
  <c r="M1215" i="7"/>
  <c r="AK1215" i="7" s="1"/>
  <c r="K1215" i="7"/>
  <c r="J1215" i="7"/>
  <c r="I1215" i="7"/>
  <c r="H1215" i="7"/>
  <c r="G1215" i="7"/>
  <c r="C1215" i="7"/>
  <c r="AL1214" i="7"/>
  <c r="AM1214" i="7" s="1"/>
  <c r="AO1214" i="7" s="1"/>
  <c r="O1214" i="7"/>
  <c r="M1214" i="7"/>
  <c r="K1214" i="7"/>
  <c r="I1214" i="7"/>
  <c r="C1214" i="7"/>
  <c r="AO1213" i="7"/>
  <c r="AM1213" i="7"/>
  <c r="AL1213" i="7"/>
  <c r="Q1213" i="7"/>
  <c r="O1213" i="7"/>
  <c r="AN1213" i="7" s="1"/>
  <c r="M1213" i="7"/>
  <c r="AK1213" i="7" s="1"/>
  <c r="K1213" i="7"/>
  <c r="J1213" i="7"/>
  <c r="I1213" i="7"/>
  <c r="H1213" i="7"/>
  <c r="C1213" i="7"/>
  <c r="AN1212" i="7"/>
  <c r="AL1212" i="7"/>
  <c r="AM1212" i="7" s="1"/>
  <c r="AO1212" i="7" s="1"/>
  <c r="R1212" i="7"/>
  <c r="O1212" i="7"/>
  <c r="M1212" i="7"/>
  <c r="K1212" i="7"/>
  <c r="I1212" i="7"/>
  <c r="G1212" i="7"/>
  <c r="C1212" i="7"/>
  <c r="AO1211" i="7"/>
  <c r="AN1211" i="7"/>
  <c r="AM1211" i="7"/>
  <c r="AL1211" i="7"/>
  <c r="R1211" i="7"/>
  <c r="Q1211" i="7"/>
  <c r="O1211" i="7"/>
  <c r="M1211" i="7"/>
  <c r="AK1211" i="7" s="1"/>
  <c r="K1211" i="7"/>
  <c r="J1211" i="7"/>
  <c r="I1211" i="7"/>
  <c r="H1211" i="7"/>
  <c r="G1211" i="7"/>
  <c r="C1211" i="7"/>
  <c r="AL1210" i="7"/>
  <c r="AM1210" i="7" s="1"/>
  <c r="AO1210" i="7" s="1"/>
  <c r="R1210" i="7"/>
  <c r="O1210" i="7"/>
  <c r="AN1210" i="7" s="1"/>
  <c r="M1210" i="7"/>
  <c r="K1210" i="7"/>
  <c r="I1210" i="7"/>
  <c r="G1210" i="7"/>
  <c r="C1210" i="7"/>
  <c r="AM1209" i="7"/>
  <c r="AO1209" i="7" s="1"/>
  <c r="AL1209" i="7"/>
  <c r="Q1209" i="7"/>
  <c r="O1209" i="7"/>
  <c r="AN1209" i="7" s="1"/>
  <c r="M1209" i="7"/>
  <c r="AK1209" i="7" s="1"/>
  <c r="K1209" i="7"/>
  <c r="J1209" i="7"/>
  <c r="I1209" i="7"/>
  <c r="H1209" i="7"/>
  <c r="C1209" i="7"/>
  <c r="AN1208" i="7"/>
  <c r="AL1208" i="7"/>
  <c r="AM1208" i="7" s="1"/>
  <c r="AO1208" i="7" s="1"/>
  <c r="R1208" i="7"/>
  <c r="O1208" i="7"/>
  <c r="M1208" i="7"/>
  <c r="AK1208" i="7" s="1"/>
  <c r="K1208" i="7"/>
  <c r="I1208" i="7"/>
  <c r="G1208" i="7"/>
  <c r="C1208" i="7"/>
  <c r="AO1207" i="7"/>
  <c r="AN1207" i="7"/>
  <c r="AM1207" i="7"/>
  <c r="AL1207" i="7"/>
  <c r="R1207" i="7"/>
  <c r="Q1207" i="7"/>
  <c r="O1207" i="7"/>
  <c r="M1207" i="7"/>
  <c r="AK1207" i="7" s="1"/>
  <c r="K1207" i="7"/>
  <c r="J1207" i="7"/>
  <c r="I1207" i="7"/>
  <c r="H1207" i="7"/>
  <c r="G1207" i="7"/>
  <c r="C1207" i="7"/>
  <c r="AN1206" i="7"/>
  <c r="AL1206" i="7"/>
  <c r="AM1206" i="7" s="1"/>
  <c r="AO1206" i="7" s="1"/>
  <c r="R1206" i="7"/>
  <c r="O1206" i="7"/>
  <c r="M1206" i="7"/>
  <c r="AK1206" i="7" s="1"/>
  <c r="K1206" i="7"/>
  <c r="I1206" i="7"/>
  <c r="G1206" i="7"/>
  <c r="C1206" i="7"/>
  <c r="AO1205" i="7"/>
  <c r="AM1205" i="7"/>
  <c r="AL1205" i="7"/>
  <c r="AK1205" i="7"/>
  <c r="Q1205" i="7"/>
  <c r="O1205" i="7"/>
  <c r="AN1205" i="7" s="1"/>
  <c r="M1205" i="7"/>
  <c r="K1205" i="7"/>
  <c r="J1205" i="7"/>
  <c r="I1205" i="7"/>
  <c r="H1205" i="7"/>
  <c r="C1205" i="7"/>
  <c r="AN1204" i="7"/>
  <c r="AL1204" i="7"/>
  <c r="AM1204" i="7" s="1"/>
  <c r="AO1204" i="7" s="1"/>
  <c r="O1204" i="7"/>
  <c r="M1204" i="7"/>
  <c r="K1204" i="7"/>
  <c r="G1204" i="7"/>
  <c r="C1204" i="7"/>
  <c r="AN1203" i="7"/>
  <c r="AM1203" i="7"/>
  <c r="AO1203" i="7" s="1"/>
  <c r="AL1203" i="7"/>
  <c r="R1203" i="7"/>
  <c r="Q1203" i="7"/>
  <c r="O1203" i="7"/>
  <c r="M1203" i="7"/>
  <c r="AK1203" i="7" s="1"/>
  <c r="K1203" i="7"/>
  <c r="J1203" i="7"/>
  <c r="I1203" i="7"/>
  <c r="H1203" i="7"/>
  <c r="G1203" i="7"/>
  <c r="C1203" i="7"/>
  <c r="AN1202" i="7"/>
  <c r="AL1202" i="7"/>
  <c r="AM1202" i="7" s="1"/>
  <c r="AO1202" i="7" s="1"/>
  <c r="O1202" i="7"/>
  <c r="M1202" i="7"/>
  <c r="K1202" i="7"/>
  <c r="G1202" i="7"/>
  <c r="C1202" i="7"/>
  <c r="AO1201" i="7"/>
  <c r="AM1201" i="7"/>
  <c r="AL1201" i="7"/>
  <c r="Q1201" i="7"/>
  <c r="O1201" i="7"/>
  <c r="AN1201" i="7" s="1"/>
  <c r="M1201" i="7"/>
  <c r="AK1201" i="7" s="1"/>
  <c r="K1201" i="7"/>
  <c r="J1201" i="7"/>
  <c r="I1201" i="7"/>
  <c r="H1201" i="7"/>
  <c r="C1201" i="7"/>
  <c r="AL1200" i="7"/>
  <c r="AM1200" i="7" s="1"/>
  <c r="AO1200" i="7" s="1"/>
  <c r="O1200" i="7"/>
  <c r="AN1200" i="7" s="1"/>
  <c r="M1200" i="7"/>
  <c r="K1200" i="7"/>
  <c r="G1200" i="7"/>
  <c r="C1200" i="7"/>
  <c r="AN1199" i="7"/>
  <c r="AM1199" i="7"/>
  <c r="AO1199" i="7" s="1"/>
  <c r="AL1199" i="7"/>
  <c r="R1199" i="7"/>
  <c r="Q1199" i="7"/>
  <c r="O1199" i="7"/>
  <c r="M1199" i="7"/>
  <c r="AK1199" i="7" s="1"/>
  <c r="K1199" i="7"/>
  <c r="J1199" i="7"/>
  <c r="I1199" i="7"/>
  <c r="H1199" i="7"/>
  <c r="G1199" i="7"/>
  <c r="C1199" i="7"/>
  <c r="AL1198" i="7"/>
  <c r="AM1198" i="7" s="1"/>
  <c r="AO1198" i="7" s="1"/>
  <c r="O1198" i="7"/>
  <c r="AN1198" i="7" s="1"/>
  <c r="M1198" i="7"/>
  <c r="AK1198" i="7" s="1"/>
  <c r="K1198" i="7"/>
  <c r="G1198" i="7"/>
  <c r="C1198" i="7"/>
  <c r="AM1197" i="7"/>
  <c r="AO1197" i="7" s="1"/>
  <c r="AL1197" i="7"/>
  <c r="Q1197" i="7"/>
  <c r="O1197" i="7"/>
  <c r="AN1197" i="7" s="1"/>
  <c r="M1197" i="7"/>
  <c r="AK1197" i="7" s="1"/>
  <c r="K1197" i="7"/>
  <c r="J1197" i="7"/>
  <c r="I1197" i="7"/>
  <c r="H1197" i="7"/>
  <c r="C1197" i="7"/>
  <c r="AL1196" i="7"/>
  <c r="AM1196" i="7" s="1"/>
  <c r="AO1196" i="7" s="1"/>
  <c r="R1196" i="7"/>
  <c r="O1196" i="7"/>
  <c r="AN1196" i="7" s="1"/>
  <c r="M1196" i="7"/>
  <c r="AK1196" i="7" s="1"/>
  <c r="K1196" i="7"/>
  <c r="I1196" i="7"/>
  <c r="G1196" i="7"/>
  <c r="C1196" i="7"/>
  <c r="AO1195" i="7"/>
  <c r="AN1195" i="7"/>
  <c r="AM1195" i="7"/>
  <c r="AL1195" i="7"/>
  <c r="R1195" i="7"/>
  <c r="Q1195" i="7"/>
  <c r="O1195" i="7"/>
  <c r="M1195" i="7"/>
  <c r="AK1195" i="7" s="1"/>
  <c r="K1195" i="7"/>
  <c r="J1195" i="7"/>
  <c r="I1195" i="7"/>
  <c r="H1195" i="7"/>
  <c r="G1195" i="7"/>
  <c r="C1195" i="7"/>
  <c r="AL1194" i="7"/>
  <c r="AM1194" i="7" s="1"/>
  <c r="AO1194" i="7" s="1"/>
  <c r="R1194" i="7"/>
  <c r="O1194" i="7"/>
  <c r="AN1194" i="7" s="1"/>
  <c r="M1194" i="7"/>
  <c r="AK1194" i="7" s="1"/>
  <c r="K1194" i="7"/>
  <c r="I1194" i="7"/>
  <c r="G1194" i="7"/>
  <c r="C1194" i="7"/>
  <c r="AM1193" i="7"/>
  <c r="AO1193" i="7" s="1"/>
  <c r="AL1193" i="7"/>
  <c r="Q1193" i="7"/>
  <c r="O1193" i="7"/>
  <c r="AN1193" i="7" s="1"/>
  <c r="M1193" i="7"/>
  <c r="AK1193" i="7" s="1"/>
  <c r="K1193" i="7"/>
  <c r="J1193" i="7"/>
  <c r="I1193" i="7"/>
  <c r="H1193" i="7"/>
  <c r="C1193" i="7"/>
  <c r="AN1192" i="7"/>
  <c r="AL1192" i="7"/>
  <c r="AM1192" i="7" s="1"/>
  <c r="AO1192" i="7" s="1"/>
  <c r="R1192" i="7"/>
  <c r="O1192" i="7"/>
  <c r="M1192" i="7"/>
  <c r="AK1192" i="7" s="1"/>
  <c r="K1192" i="7"/>
  <c r="I1192" i="7"/>
  <c r="G1192" i="7"/>
  <c r="C1192" i="7"/>
  <c r="AO1191" i="7"/>
  <c r="AN1191" i="7"/>
  <c r="AM1191" i="7"/>
  <c r="AL1191" i="7"/>
  <c r="R1191" i="7"/>
  <c r="Q1191" i="7"/>
  <c r="O1191" i="7"/>
  <c r="M1191" i="7"/>
  <c r="AK1191" i="7" s="1"/>
  <c r="K1191" i="7"/>
  <c r="J1191" i="7"/>
  <c r="I1191" i="7"/>
  <c r="H1191" i="7"/>
  <c r="G1191" i="7"/>
  <c r="C1191" i="7"/>
  <c r="AN1190" i="7"/>
  <c r="AL1190" i="7"/>
  <c r="AM1190" i="7" s="1"/>
  <c r="AO1190" i="7" s="1"/>
  <c r="R1190" i="7"/>
  <c r="O1190" i="7"/>
  <c r="M1190" i="7"/>
  <c r="AK1190" i="7" s="1"/>
  <c r="K1190" i="7"/>
  <c r="I1190" i="7"/>
  <c r="G1190" i="7"/>
  <c r="C1190" i="7"/>
  <c r="AO1189" i="7"/>
  <c r="AM1189" i="7"/>
  <c r="AL1189" i="7"/>
  <c r="AK1189" i="7"/>
  <c r="Q1189" i="7"/>
  <c r="O1189" i="7"/>
  <c r="AN1189" i="7" s="1"/>
  <c r="M1189" i="7"/>
  <c r="K1189" i="7"/>
  <c r="J1189" i="7"/>
  <c r="I1189" i="7"/>
  <c r="H1189" i="7"/>
  <c r="C1189" i="7"/>
  <c r="AN1188" i="7"/>
  <c r="AL1188" i="7"/>
  <c r="AM1188" i="7" s="1"/>
  <c r="AO1188" i="7" s="1"/>
  <c r="O1188" i="7"/>
  <c r="M1188" i="7"/>
  <c r="AK1188" i="7" s="1"/>
  <c r="K1188" i="7"/>
  <c r="G1188" i="7"/>
  <c r="C1188" i="7"/>
  <c r="AN1187" i="7"/>
  <c r="AM1187" i="7"/>
  <c r="AO1187" i="7" s="1"/>
  <c r="AL1187" i="7"/>
  <c r="R1187" i="7"/>
  <c r="Q1187" i="7"/>
  <c r="O1187" i="7"/>
  <c r="M1187" i="7"/>
  <c r="AK1187" i="7" s="1"/>
  <c r="K1187" i="7"/>
  <c r="J1187" i="7"/>
  <c r="I1187" i="7"/>
  <c r="H1187" i="7"/>
  <c r="G1187" i="7"/>
  <c r="C1187" i="7"/>
  <c r="AN1186" i="7"/>
  <c r="AL1186" i="7"/>
  <c r="AM1186" i="7" s="1"/>
  <c r="AO1186" i="7" s="1"/>
  <c r="O1186" i="7"/>
  <c r="M1186" i="7"/>
  <c r="AK1186" i="7" s="1"/>
  <c r="K1186" i="7"/>
  <c r="G1186" i="7"/>
  <c r="C1186" i="7"/>
  <c r="AO1185" i="7"/>
  <c r="AM1185" i="7"/>
  <c r="AL1185" i="7"/>
  <c r="AK1185" i="7"/>
  <c r="Q1185" i="7"/>
  <c r="O1185" i="7"/>
  <c r="AN1185" i="7" s="1"/>
  <c r="M1185" i="7"/>
  <c r="K1185" i="7"/>
  <c r="J1185" i="7"/>
  <c r="I1185" i="7"/>
  <c r="H1185" i="7"/>
  <c r="C1185" i="7"/>
  <c r="AL1184" i="7"/>
  <c r="AM1184" i="7" s="1"/>
  <c r="AO1184" i="7" s="1"/>
  <c r="O1184" i="7"/>
  <c r="AN1184" i="7" s="1"/>
  <c r="M1184" i="7"/>
  <c r="K1184" i="7"/>
  <c r="G1184" i="7"/>
  <c r="C1184" i="7"/>
  <c r="AN1183" i="7"/>
  <c r="AM1183" i="7"/>
  <c r="AO1183" i="7" s="1"/>
  <c r="AL1183" i="7"/>
  <c r="R1183" i="7"/>
  <c r="Q1183" i="7"/>
  <c r="O1183" i="7"/>
  <c r="M1183" i="7"/>
  <c r="AK1183" i="7" s="1"/>
  <c r="K1183" i="7"/>
  <c r="J1183" i="7"/>
  <c r="I1183" i="7"/>
  <c r="H1183" i="7"/>
  <c r="G1183" i="7"/>
  <c r="C1183" i="7"/>
  <c r="AL1182" i="7"/>
  <c r="AM1182" i="7" s="1"/>
  <c r="AO1182" i="7" s="1"/>
  <c r="O1182" i="7"/>
  <c r="AN1182" i="7" s="1"/>
  <c r="M1182" i="7"/>
  <c r="K1182" i="7"/>
  <c r="G1182" i="7"/>
  <c r="C1182" i="7"/>
  <c r="AM1181" i="7"/>
  <c r="AO1181" i="7" s="1"/>
  <c r="AL1181" i="7"/>
  <c r="Q1181" i="7"/>
  <c r="O1181" i="7"/>
  <c r="AN1181" i="7" s="1"/>
  <c r="M1181" i="7"/>
  <c r="AK1181" i="7" s="1"/>
  <c r="K1181" i="7"/>
  <c r="J1181" i="7"/>
  <c r="I1181" i="7"/>
  <c r="H1181" i="7"/>
  <c r="C1181" i="7"/>
  <c r="AL1180" i="7"/>
  <c r="AM1180" i="7" s="1"/>
  <c r="AO1180" i="7" s="1"/>
  <c r="R1180" i="7"/>
  <c r="O1180" i="7"/>
  <c r="AN1180" i="7" s="1"/>
  <c r="M1180" i="7"/>
  <c r="K1180" i="7"/>
  <c r="I1180" i="7"/>
  <c r="G1180" i="7"/>
  <c r="C1180" i="7"/>
  <c r="AO1179" i="7"/>
  <c r="AN1179" i="7"/>
  <c r="AM1179" i="7"/>
  <c r="AL1179" i="7"/>
  <c r="R1179" i="7"/>
  <c r="Q1179" i="7"/>
  <c r="O1179" i="7"/>
  <c r="M1179" i="7"/>
  <c r="AK1179" i="7" s="1"/>
  <c r="K1179" i="7"/>
  <c r="J1179" i="7"/>
  <c r="I1179" i="7"/>
  <c r="H1179" i="7"/>
  <c r="G1179" i="7"/>
  <c r="C1179" i="7"/>
  <c r="AL1178" i="7"/>
  <c r="AM1178" i="7" s="1"/>
  <c r="AO1178" i="7" s="1"/>
  <c r="R1178" i="7"/>
  <c r="O1178" i="7"/>
  <c r="AN1178" i="7" s="1"/>
  <c r="M1178" i="7"/>
  <c r="K1178" i="7"/>
  <c r="I1178" i="7"/>
  <c r="G1178" i="7"/>
  <c r="C1178" i="7"/>
  <c r="AM1177" i="7"/>
  <c r="AO1177" i="7" s="1"/>
  <c r="AL1177" i="7"/>
  <c r="O1177" i="7"/>
  <c r="H1177" i="7" s="1"/>
  <c r="M1177" i="7"/>
  <c r="AK1177" i="7" s="1"/>
  <c r="K1177" i="7"/>
  <c r="I1177" i="7"/>
  <c r="C1177" i="7"/>
  <c r="AL1176" i="7"/>
  <c r="AM1176" i="7" s="1"/>
  <c r="AO1176" i="7" s="1"/>
  <c r="O1176" i="7"/>
  <c r="G1176" i="7" s="1"/>
  <c r="M1176" i="7"/>
  <c r="K1176" i="7"/>
  <c r="H1176" i="7"/>
  <c r="C1176" i="7"/>
  <c r="AN1175" i="7"/>
  <c r="AM1175" i="7"/>
  <c r="AO1175" i="7" s="1"/>
  <c r="AL1175" i="7"/>
  <c r="R1175" i="7"/>
  <c r="Q1175" i="7"/>
  <c r="O1175" i="7"/>
  <c r="M1175" i="7"/>
  <c r="AK1175" i="7" s="1"/>
  <c r="K1175" i="7"/>
  <c r="J1175" i="7"/>
  <c r="I1175" i="7"/>
  <c r="H1175" i="7"/>
  <c r="G1175" i="7"/>
  <c r="C1175" i="7"/>
  <c r="AL1174" i="7"/>
  <c r="AM1174" i="7" s="1"/>
  <c r="AO1174" i="7" s="1"/>
  <c r="R1174" i="7"/>
  <c r="O1174" i="7"/>
  <c r="H1174" i="7" s="1"/>
  <c r="M1174" i="7"/>
  <c r="AK1174" i="7" s="1"/>
  <c r="K1174" i="7"/>
  <c r="I1174" i="7"/>
  <c r="G1174" i="7"/>
  <c r="C1174" i="7"/>
  <c r="AL1173" i="7"/>
  <c r="AM1173" i="7" s="1"/>
  <c r="AO1173" i="7" s="1"/>
  <c r="O1173" i="7"/>
  <c r="M1173" i="7"/>
  <c r="AK1173" i="7" s="1"/>
  <c r="K1173" i="7"/>
  <c r="I1173" i="7"/>
  <c r="H1173" i="7"/>
  <c r="C1173" i="7"/>
  <c r="AL1172" i="7"/>
  <c r="AM1172" i="7" s="1"/>
  <c r="AO1172" i="7" s="1"/>
  <c r="O1172" i="7"/>
  <c r="M1172" i="7"/>
  <c r="K1172" i="7"/>
  <c r="H1172" i="7"/>
  <c r="G1172" i="7"/>
  <c r="C1172" i="7"/>
  <c r="AN1171" i="7"/>
  <c r="AM1171" i="7"/>
  <c r="AO1171" i="7" s="1"/>
  <c r="AL1171" i="7"/>
  <c r="R1171" i="7"/>
  <c r="Q1171" i="7"/>
  <c r="O1171" i="7"/>
  <c r="M1171" i="7"/>
  <c r="AK1171" i="7" s="1"/>
  <c r="K1171" i="7"/>
  <c r="J1171" i="7"/>
  <c r="I1171" i="7"/>
  <c r="H1171" i="7"/>
  <c r="G1171" i="7"/>
  <c r="C1171" i="7"/>
  <c r="AN1170" i="7"/>
  <c r="AL1170" i="7"/>
  <c r="AM1170" i="7" s="1"/>
  <c r="AO1170" i="7" s="1"/>
  <c r="R1170" i="7"/>
  <c r="Q1170" i="7"/>
  <c r="O1170" i="7"/>
  <c r="H1170" i="7" s="1"/>
  <c r="M1170" i="7"/>
  <c r="AK1170" i="7" s="1"/>
  <c r="K1170" i="7"/>
  <c r="J1170" i="7"/>
  <c r="I1170" i="7"/>
  <c r="G1170" i="7"/>
  <c r="C1170" i="7"/>
  <c r="AL1169" i="7"/>
  <c r="AM1169" i="7" s="1"/>
  <c r="AO1169" i="7" s="1"/>
  <c r="AK1169" i="7"/>
  <c r="Q1169" i="7"/>
  <c r="O1169" i="7"/>
  <c r="M1169" i="7"/>
  <c r="K1169" i="7"/>
  <c r="J1169" i="7"/>
  <c r="I1169" i="7"/>
  <c r="H1169" i="7"/>
  <c r="C1169" i="7"/>
  <c r="AL1168" i="7"/>
  <c r="AM1168" i="7" s="1"/>
  <c r="AO1168" i="7" s="1"/>
  <c r="AK1168" i="7"/>
  <c r="R1168" i="7"/>
  <c r="O1168" i="7"/>
  <c r="M1168" i="7"/>
  <c r="K1168" i="7"/>
  <c r="I1168" i="7"/>
  <c r="H1168" i="7"/>
  <c r="G1168" i="7"/>
  <c r="C1168" i="7"/>
  <c r="AN1167" i="7"/>
  <c r="AM1167" i="7"/>
  <c r="AO1167" i="7" s="1"/>
  <c r="AL1167" i="7"/>
  <c r="R1167" i="7"/>
  <c r="Q1167" i="7"/>
  <c r="O1167" i="7"/>
  <c r="M1167" i="7"/>
  <c r="AK1167" i="7" s="1"/>
  <c r="K1167" i="7"/>
  <c r="J1167" i="7"/>
  <c r="I1167" i="7"/>
  <c r="H1167" i="7"/>
  <c r="G1167" i="7"/>
  <c r="C1167" i="7"/>
  <c r="AN1166" i="7"/>
  <c r="AM1166" i="7"/>
  <c r="AO1166" i="7" s="1"/>
  <c r="AL1166" i="7"/>
  <c r="R1166" i="7"/>
  <c r="Q1166" i="7"/>
  <c r="O1166" i="7"/>
  <c r="H1166" i="7" s="1"/>
  <c r="M1166" i="7"/>
  <c r="K1166" i="7"/>
  <c r="J1166" i="7"/>
  <c r="I1166" i="7"/>
  <c r="C1166" i="7"/>
  <c r="AO1165" i="7"/>
  <c r="AM1165" i="7"/>
  <c r="AL1165" i="7"/>
  <c r="AK1165" i="7"/>
  <c r="Q1165" i="7"/>
  <c r="O1165" i="7"/>
  <c r="H1165" i="7" s="1"/>
  <c r="M1165" i="7"/>
  <c r="K1165" i="7"/>
  <c r="J1165" i="7"/>
  <c r="I1165" i="7"/>
  <c r="C1165" i="7"/>
  <c r="AO1164" i="7"/>
  <c r="AL1164" i="7"/>
  <c r="AM1164" i="7" s="1"/>
  <c r="R1164" i="7"/>
  <c r="O1164" i="7"/>
  <c r="G1164" i="7" s="1"/>
  <c r="M1164" i="7"/>
  <c r="K1164" i="7"/>
  <c r="I1164" i="7"/>
  <c r="AK1164" i="7" s="1"/>
  <c r="H1164" i="7"/>
  <c r="C1164" i="7"/>
  <c r="AO1163" i="7"/>
  <c r="AN1163" i="7"/>
  <c r="AM1163" i="7"/>
  <c r="AL1163" i="7"/>
  <c r="R1163" i="7"/>
  <c r="Q1163" i="7"/>
  <c r="O1163" i="7"/>
  <c r="M1163" i="7"/>
  <c r="AK1163" i="7" s="1"/>
  <c r="K1163" i="7"/>
  <c r="J1163" i="7"/>
  <c r="I1163" i="7"/>
  <c r="H1163" i="7"/>
  <c r="G1163" i="7"/>
  <c r="C1163" i="7"/>
  <c r="AM1162" i="7"/>
  <c r="AO1162" i="7" s="1"/>
  <c r="AL1162" i="7"/>
  <c r="O1162" i="7"/>
  <c r="H1162" i="7" s="1"/>
  <c r="M1162" i="7"/>
  <c r="K1162" i="7"/>
  <c r="I1162" i="7"/>
  <c r="C1162" i="7"/>
  <c r="AM1161" i="7"/>
  <c r="AO1161" i="7" s="1"/>
  <c r="AL1161" i="7"/>
  <c r="O1161" i="7"/>
  <c r="H1161" i="7" s="1"/>
  <c r="M1161" i="7"/>
  <c r="AK1161" i="7" s="1"/>
  <c r="K1161" i="7"/>
  <c r="I1161" i="7"/>
  <c r="C1161" i="7"/>
  <c r="AL1160" i="7"/>
  <c r="AM1160" i="7" s="1"/>
  <c r="AO1160" i="7" s="1"/>
  <c r="O1160" i="7"/>
  <c r="G1160" i="7" s="1"/>
  <c r="M1160" i="7"/>
  <c r="K1160" i="7"/>
  <c r="H1160" i="7"/>
  <c r="C1160" i="7"/>
  <c r="AN1159" i="7"/>
  <c r="AM1159" i="7"/>
  <c r="AO1159" i="7" s="1"/>
  <c r="AL1159" i="7"/>
  <c r="R1159" i="7"/>
  <c r="Q1159" i="7"/>
  <c r="O1159" i="7"/>
  <c r="M1159" i="7"/>
  <c r="AK1159" i="7" s="1"/>
  <c r="K1159" i="7"/>
  <c r="J1159" i="7"/>
  <c r="I1159" i="7"/>
  <c r="H1159" i="7"/>
  <c r="G1159" i="7"/>
  <c r="C1159" i="7"/>
  <c r="AL1158" i="7"/>
  <c r="AM1158" i="7" s="1"/>
  <c r="AO1158" i="7" s="1"/>
  <c r="R1158" i="7"/>
  <c r="O1158" i="7"/>
  <c r="H1158" i="7" s="1"/>
  <c r="M1158" i="7"/>
  <c r="AK1158" i="7" s="1"/>
  <c r="K1158" i="7"/>
  <c r="I1158" i="7"/>
  <c r="G1158" i="7"/>
  <c r="C1158" i="7"/>
  <c r="AL1157" i="7"/>
  <c r="AM1157" i="7" s="1"/>
  <c r="AO1157" i="7" s="1"/>
  <c r="O1157" i="7"/>
  <c r="M1157" i="7"/>
  <c r="AK1157" i="7" s="1"/>
  <c r="K1157" i="7"/>
  <c r="I1157" i="7"/>
  <c r="H1157" i="7"/>
  <c r="C1157" i="7"/>
  <c r="AL1156" i="7"/>
  <c r="AM1156" i="7" s="1"/>
  <c r="AO1156" i="7" s="1"/>
  <c r="O1156" i="7"/>
  <c r="M1156" i="7"/>
  <c r="K1156" i="7"/>
  <c r="H1156" i="7"/>
  <c r="G1156" i="7"/>
  <c r="C1156" i="7"/>
  <c r="AN1155" i="7"/>
  <c r="AM1155" i="7"/>
  <c r="AO1155" i="7" s="1"/>
  <c r="AL1155" i="7"/>
  <c r="R1155" i="7"/>
  <c r="Q1155" i="7"/>
  <c r="O1155" i="7"/>
  <c r="M1155" i="7"/>
  <c r="AK1155" i="7" s="1"/>
  <c r="K1155" i="7"/>
  <c r="J1155" i="7"/>
  <c r="I1155" i="7"/>
  <c r="H1155" i="7"/>
  <c r="G1155" i="7"/>
  <c r="C1155" i="7"/>
  <c r="AN1154" i="7"/>
  <c r="AL1154" i="7"/>
  <c r="AM1154" i="7" s="1"/>
  <c r="AO1154" i="7" s="1"/>
  <c r="R1154" i="7"/>
  <c r="Q1154" i="7"/>
  <c r="O1154" i="7"/>
  <c r="H1154" i="7" s="1"/>
  <c r="M1154" i="7"/>
  <c r="AK1154" i="7" s="1"/>
  <c r="K1154" i="7"/>
  <c r="J1154" i="7"/>
  <c r="I1154" i="7"/>
  <c r="G1154" i="7"/>
  <c r="C1154" i="7"/>
  <c r="AL1153" i="7"/>
  <c r="AM1153" i="7" s="1"/>
  <c r="AO1153" i="7" s="1"/>
  <c r="AK1153" i="7"/>
  <c r="Q1153" i="7"/>
  <c r="O1153" i="7"/>
  <c r="M1153" i="7"/>
  <c r="K1153" i="7"/>
  <c r="J1153" i="7"/>
  <c r="I1153" i="7"/>
  <c r="H1153" i="7"/>
  <c r="C1153" i="7"/>
  <c r="AL1152" i="7"/>
  <c r="AM1152" i="7" s="1"/>
  <c r="AO1152" i="7" s="1"/>
  <c r="AK1152" i="7"/>
  <c r="R1152" i="7"/>
  <c r="O1152" i="7"/>
  <c r="M1152" i="7"/>
  <c r="K1152" i="7"/>
  <c r="I1152" i="7"/>
  <c r="H1152" i="7"/>
  <c r="G1152" i="7"/>
  <c r="C1152" i="7"/>
  <c r="AO1151" i="7"/>
  <c r="AN1151" i="7"/>
  <c r="AM1151" i="7"/>
  <c r="AL1151" i="7"/>
  <c r="R1151" i="7"/>
  <c r="Q1151" i="7"/>
  <c r="O1151" i="7"/>
  <c r="M1151" i="7"/>
  <c r="AK1151" i="7" s="1"/>
  <c r="K1151" i="7"/>
  <c r="J1151" i="7"/>
  <c r="I1151" i="7"/>
  <c r="H1151" i="7"/>
  <c r="G1151" i="7"/>
  <c r="C1151" i="7"/>
  <c r="AN1150" i="7"/>
  <c r="AM1150" i="7"/>
  <c r="AO1150" i="7" s="1"/>
  <c r="AL1150" i="7"/>
  <c r="R1150" i="7"/>
  <c r="Q1150" i="7"/>
  <c r="O1150" i="7"/>
  <c r="H1150" i="7" s="1"/>
  <c r="M1150" i="7"/>
  <c r="K1150" i="7"/>
  <c r="J1150" i="7"/>
  <c r="I1150" i="7"/>
  <c r="C1150" i="7"/>
  <c r="AO1149" i="7"/>
  <c r="AM1149" i="7"/>
  <c r="AL1149" i="7"/>
  <c r="AK1149" i="7"/>
  <c r="Q1149" i="7"/>
  <c r="O1149" i="7"/>
  <c r="H1149" i="7" s="1"/>
  <c r="M1149" i="7"/>
  <c r="K1149" i="7"/>
  <c r="J1149" i="7"/>
  <c r="I1149" i="7"/>
  <c r="C1149" i="7"/>
  <c r="AO1148" i="7"/>
  <c r="AL1148" i="7"/>
  <c r="AM1148" i="7" s="1"/>
  <c r="R1148" i="7"/>
  <c r="O1148" i="7"/>
  <c r="G1148" i="7" s="1"/>
  <c r="M1148" i="7"/>
  <c r="K1148" i="7"/>
  <c r="I1148" i="7"/>
  <c r="AK1148" i="7" s="1"/>
  <c r="H1148" i="7"/>
  <c r="C1148" i="7"/>
  <c r="AO1147" i="7"/>
  <c r="AN1147" i="7"/>
  <c r="AM1147" i="7"/>
  <c r="AL1147" i="7"/>
  <c r="R1147" i="7"/>
  <c r="Q1147" i="7"/>
  <c r="O1147" i="7"/>
  <c r="M1147" i="7"/>
  <c r="AK1147" i="7" s="1"/>
  <c r="K1147" i="7"/>
  <c r="J1147" i="7"/>
  <c r="I1147" i="7"/>
  <c r="H1147" i="7"/>
  <c r="G1147" i="7"/>
  <c r="C1147" i="7"/>
  <c r="AM1146" i="7"/>
  <c r="AO1146" i="7" s="1"/>
  <c r="AL1146" i="7"/>
  <c r="O1146" i="7"/>
  <c r="H1146" i="7" s="1"/>
  <c r="M1146" i="7"/>
  <c r="K1146" i="7"/>
  <c r="I1146" i="7"/>
  <c r="C1146" i="7"/>
  <c r="AM1145" i="7"/>
  <c r="AO1145" i="7" s="1"/>
  <c r="AL1145" i="7"/>
  <c r="O1145" i="7"/>
  <c r="H1145" i="7" s="1"/>
  <c r="M1145" i="7"/>
  <c r="AK1145" i="7" s="1"/>
  <c r="K1145" i="7"/>
  <c r="I1145" i="7"/>
  <c r="C1145" i="7"/>
  <c r="AL1144" i="7"/>
  <c r="AM1144" i="7" s="1"/>
  <c r="AO1144" i="7" s="1"/>
  <c r="O1144" i="7"/>
  <c r="G1144" i="7" s="1"/>
  <c r="M1144" i="7"/>
  <c r="K1144" i="7"/>
  <c r="H1144" i="7"/>
  <c r="C1144" i="7"/>
  <c r="AN1143" i="7"/>
  <c r="AM1143" i="7"/>
  <c r="AO1143" i="7" s="1"/>
  <c r="AL1143" i="7"/>
  <c r="R1143" i="7"/>
  <c r="Q1143" i="7"/>
  <c r="O1143" i="7"/>
  <c r="M1143" i="7"/>
  <c r="AK1143" i="7" s="1"/>
  <c r="K1143" i="7"/>
  <c r="J1143" i="7"/>
  <c r="I1143" i="7"/>
  <c r="H1143" i="7"/>
  <c r="G1143" i="7"/>
  <c r="C1143" i="7"/>
  <c r="AL1142" i="7"/>
  <c r="AM1142" i="7" s="1"/>
  <c r="AO1142" i="7" s="1"/>
  <c r="O1142" i="7"/>
  <c r="H1142" i="7" s="1"/>
  <c r="M1142" i="7"/>
  <c r="AK1142" i="7" s="1"/>
  <c r="K1142" i="7"/>
  <c r="I1142" i="7"/>
  <c r="C1142" i="7"/>
  <c r="AN1141" i="7"/>
  <c r="AL1141" i="7"/>
  <c r="AM1141" i="7" s="1"/>
  <c r="AO1141" i="7" s="1"/>
  <c r="R1141" i="7"/>
  <c r="O1141" i="7"/>
  <c r="Q1141" i="7" s="1"/>
  <c r="M1141" i="7"/>
  <c r="AK1141" i="7" s="1"/>
  <c r="K1141" i="7"/>
  <c r="I1141" i="7"/>
  <c r="H1141" i="7"/>
  <c r="G1141" i="7"/>
  <c r="C1141" i="7"/>
  <c r="AN1140" i="7"/>
  <c r="AM1140" i="7"/>
  <c r="AO1140" i="7" s="1"/>
  <c r="AL1140" i="7"/>
  <c r="R1140" i="7"/>
  <c r="Q1140" i="7"/>
  <c r="O1140" i="7"/>
  <c r="M1140" i="7"/>
  <c r="AK1140" i="7" s="1"/>
  <c r="K1140" i="7"/>
  <c r="J1140" i="7"/>
  <c r="I1140" i="7"/>
  <c r="H1140" i="7"/>
  <c r="G1140" i="7"/>
  <c r="C1140" i="7"/>
  <c r="AM1139" i="7"/>
  <c r="AO1139" i="7" s="1"/>
  <c r="AL1139" i="7"/>
  <c r="Q1139" i="7"/>
  <c r="O1139" i="7"/>
  <c r="H1139" i="7" s="1"/>
  <c r="M1139" i="7"/>
  <c r="AK1139" i="7" s="1"/>
  <c r="K1139" i="7"/>
  <c r="J1139" i="7"/>
  <c r="I1139" i="7"/>
  <c r="C1139" i="7"/>
  <c r="AL1138" i="7"/>
  <c r="AM1138" i="7" s="1"/>
  <c r="AO1138" i="7" s="1"/>
  <c r="O1138" i="7"/>
  <c r="H1138" i="7" s="1"/>
  <c r="M1138" i="7"/>
  <c r="AK1138" i="7" s="1"/>
  <c r="K1138" i="7"/>
  <c r="I1138" i="7"/>
  <c r="C1138" i="7"/>
  <c r="AN1137" i="7"/>
  <c r="AL1137" i="7"/>
  <c r="AM1137" i="7" s="1"/>
  <c r="AO1137" i="7" s="1"/>
  <c r="R1137" i="7"/>
  <c r="O1137" i="7"/>
  <c r="Q1137" i="7" s="1"/>
  <c r="M1137" i="7"/>
  <c r="AK1137" i="7" s="1"/>
  <c r="K1137" i="7"/>
  <c r="I1137" i="7"/>
  <c r="H1137" i="7"/>
  <c r="G1137" i="7"/>
  <c r="C1137" i="7"/>
  <c r="AN1136" i="7"/>
  <c r="AM1136" i="7"/>
  <c r="AO1136" i="7" s="1"/>
  <c r="AL1136" i="7"/>
  <c r="R1136" i="7"/>
  <c r="Q1136" i="7"/>
  <c r="O1136" i="7"/>
  <c r="M1136" i="7"/>
  <c r="AK1136" i="7" s="1"/>
  <c r="K1136" i="7"/>
  <c r="J1136" i="7"/>
  <c r="I1136" i="7"/>
  <c r="H1136" i="7"/>
  <c r="G1136" i="7"/>
  <c r="C1136" i="7"/>
  <c r="AM1135" i="7"/>
  <c r="AO1135" i="7" s="1"/>
  <c r="AL1135" i="7"/>
  <c r="Q1135" i="7"/>
  <c r="O1135" i="7"/>
  <c r="H1135" i="7" s="1"/>
  <c r="M1135" i="7"/>
  <c r="AK1135" i="7" s="1"/>
  <c r="K1135" i="7"/>
  <c r="J1135" i="7"/>
  <c r="I1135" i="7"/>
  <c r="C1135" i="7"/>
  <c r="AL1134" i="7"/>
  <c r="AM1134" i="7" s="1"/>
  <c r="AO1134" i="7" s="1"/>
  <c r="O1134" i="7"/>
  <c r="H1134" i="7" s="1"/>
  <c r="M1134" i="7"/>
  <c r="AK1134" i="7" s="1"/>
  <c r="K1134" i="7"/>
  <c r="I1134" i="7"/>
  <c r="C1134" i="7"/>
  <c r="AN1133" i="7"/>
  <c r="AL1133" i="7"/>
  <c r="AM1133" i="7" s="1"/>
  <c r="AO1133" i="7" s="1"/>
  <c r="R1133" i="7"/>
  <c r="O1133" i="7"/>
  <c r="Q1133" i="7" s="1"/>
  <c r="M1133" i="7"/>
  <c r="AK1133" i="7" s="1"/>
  <c r="K1133" i="7"/>
  <c r="I1133" i="7"/>
  <c r="H1133" i="7"/>
  <c r="G1133" i="7"/>
  <c r="C1133" i="7"/>
  <c r="AN1132" i="7"/>
  <c r="AM1132" i="7"/>
  <c r="AO1132" i="7" s="1"/>
  <c r="AL1132" i="7"/>
  <c r="R1132" i="7"/>
  <c r="Q1132" i="7"/>
  <c r="O1132" i="7"/>
  <c r="M1132" i="7"/>
  <c r="AK1132" i="7" s="1"/>
  <c r="K1132" i="7"/>
  <c r="J1132" i="7"/>
  <c r="I1132" i="7"/>
  <c r="H1132" i="7"/>
  <c r="G1132" i="7"/>
  <c r="C1132" i="7"/>
  <c r="AM1131" i="7"/>
  <c r="AO1131" i="7" s="1"/>
  <c r="AL1131" i="7"/>
  <c r="Q1131" i="7"/>
  <c r="O1131" i="7"/>
  <c r="H1131" i="7" s="1"/>
  <c r="M1131" i="7"/>
  <c r="AK1131" i="7" s="1"/>
  <c r="K1131" i="7"/>
  <c r="J1131" i="7"/>
  <c r="I1131" i="7"/>
  <c r="C1131" i="7"/>
  <c r="AL1130" i="7"/>
  <c r="AM1130" i="7" s="1"/>
  <c r="AO1130" i="7" s="1"/>
  <c r="O1130" i="7"/>
  <c r="H1130" i="7" s="1"/>
  <c r="M1130" i="7"/>
  <c r="AK1130" i="7" s="1"/>
  <c r="K1130" i="7"/>
  <c r="I1130" i="7"/>
  <c r="C1130" i="7"/>
  <c r="AN1129" i="7"/>
  <c r="AL1129" i="7"/>
  <c r="AM1129" i="7" s="1"/>
  <c r="AO1129" i="7" s="1"/>
  <c r="R1129" i="7"/>
  <c r="O1129" i="7"/>
  <c r="Q1129" i="7" s="1"/>
  <c r="M1129" i="7"/>
  <c r="AK1129" i="7" s="1"/>
  <c r="K1129" i="7"/>
  <c r="I1129" i="7"/>
  <c r="H1129" i="7"/>
  <c r="G1129" i="7"/>
  <c r="C1129" i="7"/>
  <c r="AN1128" i="7"/>
  <c r="AM1128" i="7"/>
  <c r="AO1128" i="7" s="1"/>
  <c r="AL1128" i="7"/>
  <c r="R1128" i="7"/>
  <c r="Q1128" i="7"/>
  <c r="O1128" i="7"/>
  <c r="M1128" i="7"/>
  <c r="AK1128" i="7" s="1"/>
  <c r="K1128" i="7"/>
  <c r="J1128" i="7"/>
  <c r="I1128" i="7"/>
  <c r="H1128" i="7"/>
  <c r="G1128" i="7"/>
  <c r="C1128" i="7"/>
  <c r="AM1127" i="7"/>
  <c r="AO1127" i="7" s="1"/>
  <c r="AL1127" i="7"/>
  <c r="Q1127" i="7"/>
  <c r="O1127" i="7"/>
  <c r="H1127" i="7" s="1"/>
  <c r="M1127" i="7"/>
  <c r="AK1127" i="7" s="1"/>
  <c r="K1127" i="7"/>
  <c r="J1127" i="7"/>
  <c r="I1127" i="7"/>
  <c r="C1127" i="7"/>
  <c r="AL1126" i="7"/>
  <c r="AM1126" i="7" s="1"/>
  <c r="AO1126" i="7" s="1"/>
  <c r="O1126" i="7"/>
  <c r="H1126" i="7" s="1"/>
  <c r="M1126" i="7"/>
  <c r="AK1126" i="7" s="1"/>
  <c r="K1126" i="7"/>
  <c r="I1126" i="7"/>
  <c r="C1126" i="7"/>
  <c r="AN1125" i="7"/>
  <c r="AL1125" i="7"/>
  <c r="AM1125" i="7" s="1"/>
  <c r="AO1125" i="7" s="1"/>
  <c r="R1125" i="7"/>
  <c r="O1125" i="7"/>
  <c r="Q1125" i="7" s="1"/>
  <c r="M1125" i="7"/>
  <c r="AK1125" i="7" s="1"/>
  <c r="K1125" i="7"/>
  <c r="I1125" i="7"/>
  <c r="H1125" i="7"/>
  <c r="G1125" i="7"/>
  <c r="C1125" i="7"/>
  <c r="AN1124" i="7"/>
  <c r="AM1124" i="7"/>
  <c r="AO1124" i="7" s="1"/>
  <c r="AL1124" i="7"/>
  <c r="R1124" i="7"/>
  <c r="Q1124" i="7"/>
  <c r="O1124" i="7"/>
  <c r="M1124" i="7"/>
  <c r="AK1124" i="7" s="1"/>
  <c r="K1124" i="7"/>
  <c r="J1124" i="7"/>
  <c r="I1124" i="7"/>
  <c r="H1124" i="7"/>
  <c r="G1124" i="7"/>
  <c r="C1124" i="7"/>
  <c r="AM1123" i="7"/>
  <c r="AO1123" i="7" s="1"/>
  <c r="AL1123" i="7"/>
  <c r="Q1123" i="7"/>
  <c r="O1123" i="7"/>
  <c r="H1123" i="7" s="1"/>
  <c r="M1123" i="7"/>
  <c r="AK1123" i="7" s="1"/>
  <c r="K1123" i="7"/>
  <c r="J1123" i="7"/>
  <c r="I1123" i="7"/>
  <c r="C1123" i="7"/>
  <c r="AL1122" i="7"/>
  <c r="AM1122" i="7" s="1"/>
  <c r="AO1122" i="7" s="1"/>
  <c r="O1122" i="7"/>
  <c r="H1122" i="7" s="1"/>
  <c r="M1122" i="7"/>
  <c r="AK1122" i="7" s="1"/>
  <c r="K1122" i="7"/>
  <c r="I1122" i="7"/>
  <c r="C1122" i="7"/>
  <c r="AN1121" i="7"/>
  <c r="AL1121" i="7"/>
  <c r="AM1121" i="7" s="1"/>
  <c r="AO1121" i="7" s="1"/>
  <c r="R1121" i="7"/>
  <c r="O1121" i="7"/>
  <c r="Q1121" i="7" s="1"/>
  <c r="M1121" i="7"/>
  <c r="AK1121" i="7" s="1"/>
  <c r="K1121" i="7"/>
  <c r="I1121" i="7"/>
  <c r="H1121" i="7"/>
  <c r="G1121" i="7"/>
  <c r="C1121" i="7"/>
  <c r="AN1120" i="7"/>
  <c r="AM1120" i="7"/>
  <c r="AO1120" i="7" s="1"/>
  <c r="AL1120" i="7"/>
  <c r="R1120" i="7"/>
  <c r="Q1120" i="7"/>
  <c r="O1120" i="7"/>
  <c r="M1120" i="7"/>
  <c r="AK1120" i="7" s="1"/>
  <c r="K1120" i="7"/>
  <c r="J1120" i="7"/>
  <c r="I1120" i="7"/>
  <c r="H1120" i="7"/>
  <c r="G1120" i="7"/>
  <c r="C1120" i="7"/>
  <c r="AM1119" i="7"/>
  <c r="AO1119" i="7" s="1"/>
  <c r="AL1119" i="7"/>
  <c r="Q1119" i="7"/>
  <c r="O1119" i="7"/>
  <c r="H1119" i="7" s="1"/>
  <c r="M1119" i="7"/>
  <c r="AK1119" i="7" s="1"/>
  <c r="K1119" i="7"/>
  <c r="J1119" i="7"/>
  <c r="I1119" i="7"/>
  <c r="C1119" i="7"/>
  <c r="AL1118" i="7"/>
  <c r="AM1118" i="7" s="1"/>
  <c r="AO1118" i="7" s="1"/>
  <c r="O1118" i="7"/>
  <c r="H1118" i="7" s="1"/>
  <c r="M1118" i="7"/>
  <c r="AK1118" i="7" s="1"/>
  <c r="K1118" i="7"/>
  <c r="I1118" i="7"/>
  <c r="C1118" i="7"/>
  <c r="AN1117" i="7"/>
  <c r="AL1117" i="7"/>
  <c r="AM1117" i="7" s="1"/>
  <c r="AO1117" i="7" s="1"/>
  <c r="R1117" i="7"/>
  <c r="O1117" i="7"/>
  <c r="Q1117" i="7" s="1"/>
  <c r="M1117" i="7"/>
  <c r="AK1117" i="7" s="1"/>
  <c r="K1117" i="7"/>
  <c r="I1117" i="7"/>
  <c r="H1117" i="7"/>
  <c r="G1117" i="7"/>
  <c r="C1117" i="7"/>
  <c r="AN1116" i="7"/>
  <c r="AM1116" i="7"/>
  <c r="AO1116" i="7" s="1"/>
  <c r="AL1116" i="7"/>
  <c r="R1116" i="7"/>
  <c r="Q1116" i="7"/>
  <c r="O1116" i="7"/>
  <c r="M1116" i="7"/>
  <c r="AK1116" i="7" s="1"/>
  <c r="K1116" i="7"/>
  <c r="J1116" i="7"/>
  <c r="I1116" i="7"/>
  <c r="H1116" i="7"/>
  <c r="G1116" i="7"/>
  <c r="C1116" i="7"/>
  <c r="AM1115" i="7"/>
  <c r="AO1115" i="7" s="1"/>
  <c r="AL1115" i="7"/>
  <c r="Q1115" i="7"/>
  <c r="O1115" i="7"/>
  <c r="H1115" i="7" s="1"/>
  <c r="M1115" i="7"/>
  <c r="AK1115" i="7" s="1"/>
  <c r="K1115" i="7"/>
  <c r="J1115" i="7"/>
  <c r="I1115" i="7"/>
  <c r="C1115" i="7"/>
  <c r="AL1114" i="7"/>
  <c r="AM1114" i="7" s="1"/>
  <c r="AO1114" i="7" s="1"/>
  <c r="O1114" i="7"/>
  <c r="H1114" i="7" s="1"/>
  <c r="M1114" i="7"/>
  <c r="AK1114" i="7" s="1"/>
  <c r="K1114" i="7"/>
  <c r="I1114" i="7"/>
  <c r="C1114" i="7"/>
  <c r="AN1113" i="7"/>
  <c r="AL1113" i="7"/>
  <c r="AM1113" i="7" s="1"/>
  <c r="AO1113" i="7" s="1"/>
  <c r="R1113" i="7"/>
  <c r="O1113" i="7"/>
  <c r="Q1113" i="7" s="1"/>
  <c r="M1113" i="7"/>
  <c r="AK1113" i="7" s="1"/>
  <c r="K1113" i="7"/>
  <c r="I1113" i="7"/>
  <c r="H1113" i="7"/>
  <c r="G1113" i="7"/>
  <c r="C1113" i="7"/>
  <c r="AN1112" i="7"/>
  <c r="AM1112" i="7"/>
  <c r="AO1112" i="7" s="1"/>
  <c r="AL1112" i="7"/>
  <c r="R1112" i="7"/>
  <c r="Q1112" i="7"/>
  <c r="O1112" i="7"/>
  <c r="M1112" i="7"/>
  <c r="AK1112" i="7" s="1"/>
  <c r="K1112" i="7"/>
  <c r="J1112" i="7"/>
  <c r="I1112" i="7"/>
  <c r="H1112" i="7"/>
  <c r="G1112" i="7"/>
  <c r="C1112" i="7"/>
  <c r="AM1111" i="7"/>
  <c r="AO1111" i="7" s="1"/>
  <c r="AL1111" i="7"/>
  <c r="Q1111" i="7"/>
  <c r="O1111" i="7"/>
  <c r="H1111" i="7" s="1"/>
  <c r="M1111" i="7"/>
  <c r="AK1111" i="7" s="1"/>
  <c r="K1111" i="7"/>
  <c r="J1111" i="7"/>
  <c r="I1111" i="7"/>
  <c r="C1111" i="7"/>
  <c r="AL1110" i="7"/>
  <c r="AM1110" i="7" s="1"/>
  <c r="AO1110" i="7" s="1"/>
  <c r="O1110" i="7"/>
  <c r="H1110" i="7" s="1"/>
  <c r="M1110" i="7"/>
  <c r="AK1110" i="7" s="1"/>
  <c r="K1110" i="7"/>
  <c r="I1110" i="7"/>
  <c r="C1110" i="7"/>
  <c r="AN1109" i="7"/>
  <c r="AL1109" i="7"/>
  <c r="AM1109" i="7" s="1"/>
  <c r="AO1109" i="7" s="1"/>
  <c r="R1109" i="7"/>
  <c r="O1109" i="7"/>
  <c r="Q1109" i="7" s="1"/>
  <c r="M1109" i="7"/>
  <c r="AK1109" i="7" s="1"/>
  <c r="K1109" i="7"/>
  <c r="I1109" i="7"/>
  <c r="H1109" i="7"/>
  <c r="G1109" i="7"/>
  <c r="C1109" i="7"/>
  <c r="AN1108" i="7"/>
  <c r="AM1108" i="7"/>
  <c r="AO1108" i="7" s="1"/>
  <c r="AL1108" i="7"/>
  <c r="R1108" i="7"/>
  <c r="Q1108" i="7"/>
  <c r="O1108" i="7"/>
  <c r="M1108" i="7"/>
  <c r="AK1108" i="7" s="1"/>
  <c r="K1108" i="7"/>
  <c r="J1108" i="7"/>
  <c r="I1108" i="7"/>
  <c r="H1108" i="7"/>
  <c r="G1108" i="7"/>
  <c r="C1108" i="7"/>
  <c r="AM1107" i="7"/>
  <c r="AO1107" i="7" s="1"/>
  <c r="AL1107" i="7"/>
  <c r="Q1107" i="7"/>
  <c r="O1107" i="7"/>
  <c r="H1107" i="7" s="1"/>
  <c r="M1107" i="7"/>
  <c r="AK1107" i="7" s="1"/>
  <c r="K1107" i="7"/>
  <c r="J1107" i="7"/>
  <c r="I1107" i="7"/>
  <c r="C1107" i="7"/>
  <c r="AL1106" i="7"/>
  <c r="AM1106" i="7" s="1"/>
  <c r="AO1106" i="7" s="1"/>
  <c r="O1106" i="7"/>
  <c r="H1106" i="7" s="1"/>
  <c r="M1106" i="7"/>
  <c r="AK1106" i="7" s="1"/>
  <c r="K1106" i="7"/>
  <c r="I1106" i="7"/>
  <c r="C1106" i="7"/>
  <c r="AN1105" i="7"/>
  <c r="AL1105" i="7"/>
  <c r="AM1105" i="7" s="1"/>
  <c r="AO1105" i="7" s="1"/>
  <c r="R1105" i="7"/>
  <c r="O1105" i="7"/>
  <c r="Q1105" i="7" s="1"/>
  <c r="M1105" i="7"/>
  <c r="AK1105" i="7" s="1"/>
  <c r="K1105" i="7"/>
  <c r="I1105" i="7"/>
  <c r="H1105" i="7"/>
  <c r="G1105" i="7"/>
  <c r="C1105" i="7"/>
  <c r="AN1104" i="7"/>
  <c r="AM1104" i="7"/>
  <c r="AO1104" i="7" s="1"/>
  <c r="AL1104" i="7"/>
  <c r="R1104" i="7"/>
  <c r="Q1104" i="7"/>
  <c r="O1104" i="7"/>
  <c r="M1104" i="7"/>
  <c r="AK1104" i="7" s="1"/>
  <c r="K1104" i="7"/>
  <c r="J1104" i="7"/>
  <c r="I1104" i="7"/>
  <c r="H1104" i="7"/>
  <c r="G1104" i="7"/>
  <c r="C1104" i="7"/>
  <c r="AM1103" i="7"/>
  <c r="AO1103" i="7" s="1"/>
  <c r="AL1103" i="7"/>
  <c r="Q1103" i="7"/>
  <c r="O1103" i="7"/>
  <c r="H1103" i="7" s="1"/>
  <c r="M1103" i="7"/>
  <c r="AK1103" i="7" s="1"/>
  <c r="K1103" i="7"/>
  <c r="J1103" i="7"/>
  <c r="I1103" i="7"/>
  <c r="C1103" i="7"/>
  <c r="AL1102" i="7"/>
  <c r="AM1102" i="7" s="1"/>
  <c r="AO1102" i="7" s="1"/>
  <c r="O1102" i="7"/>
  <c r="H1102" i="7" s="1"/>
  <c r="M1102" i="7"/>
  <c r="AK1102" i="7" s="1"/>
  <c r="K1102" i="7"/>
  <c r="I1102" i="7"/>
  <c r="C1102" i="7"/>
  <c r="AN1101" i="7"/>
  <c r="AL1101" i="7"/>
  <c r="AM1101" i="7" s="1"/>
  <c r="AO1101" i="7" s="1"/>
  <c r="R1101" i="7"/>
  <c r="O1101" i="7"/>
  <c r="Q1101" i="7" s="1"/>
  <c r="M1101" i="7"/>
  <c r="AK1101" i="7" s="1"/>
  <c r="K1101" i="7"/>
  <c r="I1101" i="7"/>
  <c r="H1101" i="7"/>
  <c r="G1101" i="7"/>
  <c r="C1101" i="7"/>
  <c r="AN1100" i="7"/>
  <c r="AM1100" i="7"/>
  <c r="AO1100" i="7" s="1"/>
  <c r="AL1100" i="7"/>
  <c r="R1100" i="7"/>
  <c r="Q1100" i="7"/>
  <c r="O1100" i="7"/>
  <c r="M1100" i="7"/>
  <c r="AK1100" i="7" s="1"/>
  <c r="K1100" i="7"/>
  <c r="J1100" i="7"/>
  <c r="I1100" i="7"/>
  <c r="H1100" i="7"/>
  <c r="G1100" i="7"/>
  <c r="C1100" i="7"/>
  <c r="AM1099" i="7"/>
  <c r="AO1099" i="7" s="1"/>
  <c r="AL1099" i="7"/>
  <c r="Q1099" i="7"/>
  <c r="O1099" i="7"/>
  <c r="H1099" i="7" s="1"/>
  <c r="M1099" i="7"/>
  <c r="AK1099" i="7" s="1"/>
  <c r="K1099" i="7"/>
  <c r="J1099" i="7"/>
  <c r="I1099" i="7"/>
  <c r="C1099" i="7"/>
  <c r="AL1098" i="7"/>
  <c r="AM1098" i="7" s="1"/>
  <c r="AO1098" i="7" s="1"/>
  <c r="O1098" i="7"/>
  <c r="H1098" i="7" s="1"/>
  <c r="M1098" i="7"/>
  <c r="AK1098" i="7" s="1"/>
  <c r="K1098" i="7"/>
  <c r="I1098" i="7"/>
  <c r="C1098" i="7"/>
  <c r="AN1097" i="7"/>
  <c r="AL1097" i="7"/>
  <c r="AM1097" i="7" s="1"/>
  <c r="AO1097" i="7" s="1"/>
  <c r="R1097" i="7"/>
  <c r="O1097" i="7"/>
  <c r="Q1097" i="7" s="1"/>
  <c r="M1097" i="7"/>
  <c r="AK1097" i="7" s="1"/>
  <c r="K1097" i="7"/>
  <c r="I1097" i="7"/>
  <c r="H1097" i="7"/>
  <c r="G1097" i="7"/>
  <c r="C1097" i="7"/>
  <c r="AN1096" i="7"/>
  <c r="AM1096" i="7"/>
  <c r="AO1096" i="7" s="1"/>
  <c r="AL1096" i="7"/>
  <c r="R1096" i="7"/>
  <c r="Q1096" i="7"/>
  <c r="O1096" i="7"/>
  <c r="M1096" i="7"/>
  <c r="AK1096" i="7" s="1"/>
  <c r="K1096" i="7"/>
  <c r="J1096" i="7"/>
  <c r="I1096" i="7"/>
  <c r="H1096" i="7"/>
  <c r="G1096" i="7"/>
  <c r="C1096" i="7"/>
  <c r="AM1095" i="7"/>
  <c r="AO1095" i="7" s="1"/>
  <c r="AL1095" i="7"/>
  <c r="Q1095" i="7"/>
  <c r="O1095" i="7"/>
  <c r="H1095" i="7" s="1"/>
  <c r="M1095" i="7"/>
  <c r="AK1095" i="7" s="1"/>
  <c r="K1095" i="7"/>
  <c r="J1095" i="7"/>
  <c r="I1095" i="7"/>
  <c r="C1095" i="7"/>
  <c r="AL1094" i="7"/>
  <c r="AM1094" i="7" s="1"/>
  <c r="AO1094" i="7" s="1"/>
  <c r="O1094" i="7"/>
  <c r="H1094" i="7" s="1"/>
  <c r="M1094" i="7"/>
  <c r="AK1094" i="7" s="1"/>
  <c r="K1094" i="7"/>
  <c r="I1094" i="7"/>
  <c r="C1094" i="7"/>
  <c r="AN1093" i="7"/>
  <c r="AL1093" i="7"/>
  <c r="AM1093" i="7" s="1"/>
  <c r="AO1093" i="7" s="1"/>
  <c r="R1093" i="7"/>
  <c r="O1093" i="7"/>
  <c r="Q1093" i="7" s="1"/>
  <c r="M1093" i="7"/>
  <c r="AK1093" i="7" s="1"/>
  <c r="K1093" i="7"/>
  <c r="I1093" i="7"/>
  <c r="H1093" i="7"/>
  <c r="G1093" i="7"/>
  <c r="C1093" i="7"/>
  <c r="AN1092" i="7"/>
  <c r="AM1092" i="7"/>
  <c r="AO1092" i="7" s="1"/>
  <c r="AL1092" i="7"/>
  <c r="R1092" i="7"/>
  <c r="Q1092" i="7"/>
  <c r="O1092" i="7"/>
  <c r="M1092" i="7"/>
  <c r="AK1092" i="7" s="1"/>
  <c r="K1092" i="7"/>
  <c r="J1092" i="7"/>
  <c r="I1092" i="7"/>
  <c r="H1092" i="7"/>
  <c r="G1092" i="7"/>
  <c r="C1092" i="7"/>
  <c r="AM1091" i="7"/>
  <c r="AO1091" i="7" s="1"/>
  <c r="AL1091" i="7"/>
  <c r="Q1091" i="7"/>
  <c r="O1091" i="7"/>
  <c r="H1091" i="7" s="1"/>
  <c r="M1091" i="7"/>
  <c r="AK1091" i="7" s="1"/>
  <c r="K1091" i="7"/>
  <c r="J1091" i="7"/>
  <c r="I1091" i="7"/>
  <c r="C1091" i="7"/>
  <c r="AL1090" i="7"/>
  <c r="AM1090" i="7" s="1"/>
  <c r="AO1090" i="7" s="1"/>
  <c r="O1090" i="7"/>
  <c r="H1090" i="7" s="1"/>
  <c r="M1090" i="7"/>
  <c r="AK1090" i="7" s="1"/>
  <c r="K1090" i="7"/>
  <c r="I1090" i="7"/>
  <c r="C1090" i="7"/>
  <c r="AN1089" i="7"/>
  <c r="AL1089" i="7"/>
  <c r="AM1089" i="7" s="1"/>
  <c r="AO1089" i="7" s="1"/>
  <c r="R1089" i="7"/>
  <c r="O1089" i="7"/>
  <c r="Q1089" i="7" s="1"/>
  <c r="M1089" i="7"/>
  <c r="AK1089" i="7" s="1"/>
  <c r="K1089" i="7"/>
  <c r="I1089" i="7"/>
  <c r="H1089" i="7"/>
  <c r="G1089" i="7"/>
  <c r="C1089" i="7"/>
  <c r="AN1088" i="7"/>
  <c r="AM1088" i="7"/>
  <c r="AO1088" i="7" s="1"/>
  <c r="AL1088" i="7"/>
  <c r="R1088" i="7"/>
  <c r="Q1088" i="7"/>
  <c r="O1088" i="7"/>
  <c r="M1088" i="7"/>
  <c r="AK1088" i="7" s="1"/>
  <c r="K1088" i="7"/>
  <c r="J1088" i="7"/>
  <c r="I1088" i="7"/>
  <c r="H1088" i="7"/>
  <c r="G1088" i="7"/>
  <c r="C1088" i="7"/>
  <c r="AM1087" i="7"/>
  <c r="AO1087" i="7" s="1"/>
  <c r="AL1087" i="7"/>
  <c r="Q1087" i="7"/>
  <c r="O1087" i="7"/>
  <c r="H1087" i="7" s="1"/>
  <c r="M1087" i="7"/>
  <c r="AK1087" i="7" s="1"/>
  <c r="K1087" i="7"/>
  <c r="J1087" i="7"/>
  <c r="I1087" i="7"/>
  <c r="C1087" i="7"/>
  <c r="AL1086" i="7"/>
  <c r="AM1086" i="7" s="1"/>
  <c r="AO1086" i="7" s="1"/>
  <c r="O1086" i="7"/>
  <c r="H1086" i="7" s="1"/>
  <c r="M1086" i="7"/>
  <c r="AK1086" i="7" s="1"/>
  <c r="K1086" i="7"/>
  <c r="I1086" i="7"/>
  <c r="C1086" i="7"/>
  <c r="AN1085" i="7"/>
  <c r="AL1085" i="7"/>
  <c r="AM1085" i="7" s="1"/>
  <c r="AO1085" i="7" s="1"/>
  <c r="R1085" i="7"/>
  <c r="O1085" i="7"/>
  <c r="Q1085" i="7" s="1"/>
  <c r="M1085" i="7"/>
  <c r="AK1085" i="7" s="1"/>
  <c r="K1085" i="7"/>
  <c r="I1085" i="7"/>
  <c r="H1085" i="7"/>
  <c r="G1085" i="7"/>
  <c r="C1085" i="7"/>
  <c r="AN1084" i="7"/>
  <c r="AM1084" i="7"/>
  <c r="AO1084" i="7" s="1"/>
  <c r="AL1084" i="7"/>
  <c r="R1084" i="7"/>
  <c r="Q1084" i="7"/>
  <c r="O1084" i="7"/>
  <c r="M1084" i="7"/>
  <c r="AK1084" i="7" s="1"/>
  <c r="K1084" i="7"/>
  <c r="J1084" i="7"/>
  <c r="I1084" i="7"/>
  <c r="H1084" i="7"/>
  <c r="G1084" i="7"/>
  <c r="C1084" i="7"/>
  <c r="AM1083" i="7"/>
  <c r="AO1083" i="7" s="1"/>
  <c r="AL1083" i="7"/>
  <c r="Q1083" i="7"/>
  <c r="O1083" i="7"/>
  <c r="H1083" i="7" s="1"/>
  <c r="M1083" i="7"/>
  <c r="AK1083" i="7" s="1"/>
  <c r="K1083" i="7"/>
  <c r="J1083" i="7"/>
  <c r="I1083" i="7"/>
  <c r="C1083" i="7"/>
  <c r="AL1082" i="7"/>
  <c r="AM1082" i="7" s="1"/>
  <c r="AO1082" i="7" s="1"/>
  <c r="O1082" i="7"/>
  <c r="H1082" i="7" s="1"/>
  <c r="M1082" i="7"/>
  <c r="AK1082" i="7" s="1"/>
  <c r="K1082" i="7"/>
  <c r="I1082" i="7"/>
  <c r="C1082" i="7"/>
  <c r="AN1081" i="7"/>
  <c r="AL1081" i="7"/>
  <c r="AM1081" i="7" s="1"/>
  <c r="AO1081" i="7" s="1"/>
  <c r="R1081" i="7"/>
  <c r="O1081" i="7"/>
  <c r="Q1081" i="7" s="1"/>
  <c r="M1081" i="7"/>
  <c r="AK1081" i="7" s="1"/>
  <c r="K1081" i="7"/>
  <c r="I1081" i="7"/>
  <c r="H1081" i="7"/>
  <c r="G1081" i="7"/>
  <c r="C1081" i="7"/>
  <c r="AN1080" i="7"/>
  <c r="AM1080" i="7"/>
  <c r="AO1080" i="7" s="1"/>
  <c r="AL1080" i="7"/>
  <c r="R1080" i="7"/>
  <c r="Q1080" i="7"/>
  <c r="O1080" i="7"/>
  <c r="M1080" i="7"/>
  <c r="AK1080" i="7" s="1"/>
  <c r="K1080" i="7"/>
  <c r="J1080" i="7"/>
  <c r="I1080" i="7"/>
  <c r="H1080" i="7"/>
  <c r="G1080" i="7"/>
  <c r="C1080" i="7"/>
  <c r="AM1079" i="7"/>
  <c r="AO1079" i="7" s="1"/>
  <c r="AL1079" i="7"/>
  <c r="Q1079" i="7"/>
  <c r="O1079" i="7"/>
  <c r="H1079" i="7" s="1"/>
  <c r="M1079" i="7"/>
  <c r="AK1079" i="7" s="1"/>
  <c r="K1079" i="7"/>
  <c r="J1079" i="7"/>
  <c r="I1079" i="7"/>
  <c r="C1079" i="7"/>
  <c r="AL1078" i="7"/>
  <c r="AM1078" i="7" s="1"/>
  <c r="AO1078" i="7" s="1"/>
  <c r="O1078" i="7"/>
  <c r="H1078" i="7" s="1"/>
  <c r="M1078" i="7"/>
  <c r="AK1078" i="7" s="1"/>
  <c r="K1078" i="7"/>
  <c r="I1078" i="7"/>
  <c r="C1078" i="7"/>
  <c r="AN1077" i="7"/>
  <c r="AL1077" i="7"/>
  <c r="AM1077" i="7" s="1"/>
  <c r="AO1077" i="7" s="1"/>
  <c r="R1077" i="7"/>
  <c r="O1077" i="7"/>
  <c r="Q1077" i="7" s="1"/>
  <c r="M1077" i="7"/>
  <c r="AK1077" i="7" s="1"/>
  <c r="K1077" i="7"/>
  <c r="I1077" i="7"/>
  <c r="H1077" i="7"/>
  <c r="G1077" i="7"/>
  <c r="C1077" i="7"/>
  <c r="AN1076" i="7"/>
  <c r="AM1076" i="7"/>
  <c r="AO1076" i="7" s="1"/>
  <c r="AL1076" i="7"/>
  <c r="R1076" i="7"/>
  <c r="Q1076" i="7"/>
  <c r="O1076" i="7"/>
  <c r="M1076" i="7"/>
  <c r="AK1076" i="7" s="1"/>
  <c r="K1076" i="7"/>
  <c r="J1076" i="7"/>
  <c r="I1076" i="7"/>
  <c r="H1076" i="7"/>
  <c r="G1076" i="7"/>
  <c r="C1076" i="7"/>
  <c r="AM1075" i="7"/>
  <c r="AO1075" i="7" s="1"/>
  <c r="AL1075" i="7"/>
  <c r="Q1075" i="7"/>
  <c r="O1075" i="7"/>
  <c r="H1075" i="7" s="1"/>
  <c r="M1075" i="7"/>
  <c r="AK1075" i="7" s="1"/>
  <c r="K1075" i="7"/>
  <c r="J1075" i="7"/>
  <c r="I1075" i="7"/>
  <c r="C1075" i="7"/>
  <c r="AL1074" i="7"/>
  <c r="AM1074" i="7" s="1"/>
  <c r="AO1074" i="7" s="1"/>
  <c r="O1074" i="7"/>
  <c r="H1074" i="7" s="1"/>
  <c r="M1074" i="7"/>
  <c r="AK1074" i="7" s="1"/>
  <c r="K1074" i="7"/>
  <c r="I1074" i="7"/>
  <c r="C1074" i="7"/>
  <c r="AN1073" i="7"/>
  <c r="AL1073" i="7"/>
  <c r="AM1073" i="7" s="1"/>
  <c r="AO1073" i="7" s="1"/>
  <c r="R1073" i="7"/>
  <c r="O1073" i="7"/>
  <c r="Q1073" i="7" s="1"/>
  <c r="M1073" i="7"/>
  <c r="AK1073" i="7" s="1"/>
  <c r="K1073" i="7"/>
  <c r="I1073" i="7"/>
  <c r="H1073" i="7"/>
  <c r="G1073" i="7"/>
  <c r="C1073" i="7"/>
  <c r="AN1072" i="7"/>
  <c r="AM1072" i="7"/>
  <c r="AO1072" i="7" s="1"/>
  <c r="AL1072" i="7"/>
  <c r="R1072" i="7"/>
  <c r="Q1072" i="7"/>
  <c r="O1072" i="7"/>
  <c r="M1072" i="7"/>
  <c r="AK1072" i="7" s="1"/>
  <c r="K1072" i="7"/>
  <c r="J1072" i="7"/>
  <c r="I1072" i="7"/>
  <c r="H1072" i="7"/>
  <c r="G1072" i="7"/>
  <c r="C1072" i="7"/>
  <c r="AM1071" i="7"/>
  <c r="AO1071" i="7" s="1"/>
  <c r="AL1071" i="7"/>
  <c r="Q1071" i="7"/>
  <c r="O1071" i="7"/>
  <c r="H1071" i="7" s="1"/>
  <c r="M1071" i="7"/>
  <c r="AK1071" i="7" s="1"/>
  <c r="K1071" i="7"/>
  <c r="J1071" i="7"/>
  <c r="I1071" i="7"/>
  <c r="C1071" i="7"/>
  <c r="AL1070" i="7"/>
  <c r="AM1070" i="7" s="1"/>
  <c r="AO1070" i="7" s="1"/>
  <c r="O1070" i="7"/>
  <c r="H1070" i="7" s="1"/>
  <c r="M1070" i="7"/>
  <c r="AK1070" i="7" s="1"/>
  <c r="K1070" i="7"/>
  <c r="I1070" i="7"/>
  <c r="C1070" i="7"/>
  <c r="AN1069" i="7"/>
  <c r="AL1069" i="7"/>
  <c r="AM1069" i="7" s="1"/>
  <c r="AO1069" i="7" s="1"/>
  <c r="R1069" i="7"/>
  <c r="O1069" i="7"/>
  <c r="Q1069" i="7" s="1"/>
  <c r="M1069" i="7"/>
  <c r="AK1069" i="7" s="1"/>
  <c r="K1069" i="7"/>
  <c r="I1069" i="7"/>
  <c r="H1069" i="7"/>
  <c r="G1069" i="7"/>
  <c r="C1069" i="7"/>
  <c r="AN1068" i="7"/>
  <c r="AM1068" i="7"/>
  <c r="AO1068" i="7" s="1"/>
  <c r="AL1068" i="7"/>
  <c r="R1068" i="7"/>
  <c r="Q1068" i="7"/>
  <c r="O1068" i="7"/>
  <c r="M1068" i="7"/>
  <c r="AK1068" i="7" s="1"/>
  <c r="K1068" i="7"/>
  <c r="J1068" i="7"/>
  <c r="I1068" i="7"/>
  <c r="H1068" i="7"/>
  <c r="G1068" i="7"/>
  <c r="C1068" i="7"/>
  <c r="AM1067" i="7"/>
  <c r="AO1067" i="7" s="1"/>
  <c r="AL1067" i="7"/>
  <c r="Q1067" i="7"/>
  <c r="O1067" i="7"/>
  <c r="H1067" i="7" s="1"/>
  <c r="M1067" i="7"/>
  <c r="AK1067" i="7" s="1"/>
  <c r="K1067" i="7"/>
  <c r="J1067" i="7"/>
  <c r="I1067" i="7"/>
  <c r="C1067" i="7"/>
  <c r="AL1066" i="7"/>
  <c r="AM1066" i="7" s="1"/>
  <c r="AO1066" i="7" s="1"/>
  <c r="O1066" i="7"/>
  <c r="M1066" i="7"/>
  <c r="K1066" i="7"/>
  <c r="I1066" i="7"/>
  <c r="C1066" i="7"/>
  <c r="AN1065" i="7"/>
  <c r="AL1065" i="7"/>
  <c r="AM1065" i="7" s="1"/>
  <c r="AO1065" i="7" s="1"/>
  <c r="R1065" i="7"/>
  <c r="O1065" i="7"/>
  <c r="Q1065" i="7" s="1"/>
  <c r="M1065" i="7"/>
  <c r="AK1065" i="7" s="1"/>
  <c r="K1065" i="7"/>
  <c r="I1065" i="7"/>
  <c r="H1065" i="7"/>
  <c r="G1065" i="7"/>
  <c r="C1065" i="7"/>
  <c r="AN1064" i="7"/>
  <c r="AM1064" i="7"/>
  <c r="AO1064" i="7" s="1"/>
  <c r="AL1064" i="7"/>
  <c r="R1064" i="7"/>
  <c r="Q1064" i="7"/>
  <c r="O1064" i="7"/>
  <c r="M1064" i="7"/>
  <c r="AK1064" i="7" s="1"/>
  <c r="K1064" i="7"/>
  <c r="J1064" i="7"/>
  <c r="I1064" i="7"/>
  <c r="H1064" i="7"/>
  <c r="G1064" i="7"/>
  <c r="C1064" i="7"/>
  <c r="AM1063" i="7"/>
  <c r="AO1063" i="7" s="1"/>
  <c r="AL1063" i="7"/>
  <c r="Q1063" i="7"/>
  <c r="O1063" i="7"/>
  <c r="H1063" i="7" s="1"/>
  <c r="M1063" i="7"/>
  <c r="AK1063" i="7" s="1"/>
  <c r="K1063" i="7"/>
  <c r="J1063" i="7"/>
  <c r="I1063" i="7"/>
  <c r="C1063" i="7"/>
  <c r="AL1062" i="7"/>
  <c r="AM1062" i="7" s="1"/>
  <c r="AO1062" i="7" s="1"/>
  <c r="O1062" i="7"/>
  <c r="M1062" i="7"/>
  <c r="K1062" i="7"/>
  <c r="I1062" i="7"/>
  <c r="C1062" i="7"/>
  <c r="AN1061" i="7"/>
  <c r="AL1061" i="7"/>
  <c r="AM1061" i="7" s="1"/>
  <c r="AO1061" i="7" s="1"/>
  <c r="R1061" i="7"/>
  <c r="O1061" i="7"/>
  <c r="Q1061" i="7" s="1"/>
  <c r="M1061" i="7"/>
  <c r="AK1061" i="7" s="1"/>
  <c r="K1061" i="7"/>
  <c r="I1061" i="7"/>
  <c r="H1061" i="7"/>
  <c r="G1061" i="7"/>
  <c r="C1061" i="7"/>
  <c r="AN1060" i="7"/>
  <c r="AM1060" i="7"/>
  <c r="AO1060" i="7" s="1"/>
  <c r="AL1060" i="7"/>
  <c r="R1060" i="7"/>
  <c r="Q1060" i="7"/>
  <c r="O1060" i="7"/>
  <c r="M1060" i="7"/>
  <c r="AK1060" i="7" s="1"/>
  <c r="K1060" i="7"/>
  <c r="J1060" i="7"/>
  <c r="I1060" i="7"/>
  <c r="H1060" i="7"/>
  <c r="G1060" i="7"/>
  <c r="C1060" i="7"/>
  <c r="AM1059" i="7"/>
  <c r="AO1059" i="7" s="1"/>
  <c r="AL1059" i="7"/>
  <c r="Q1059" i="7"/>
  <c r="O1059" i="7"/>
  <c r="H1059" i="7" s="1"/>
  <c r="M1059" i="7"/>
  <c r="AK1059" i="7" s="1"/>
  <c r="K1059" i="7"/>
  <c r="J1059" i="7"/>
  <c r="I1059" i="7"/>
  <c r="C1059" i="7"/>
  <c r="AL1058" i="7"/>
  <c r="AM1058" i="7" s="1"/>
  <c r="AO1058" i="7" s="1"/>
  <c r="O1058" i="7"/>
  <c r="M1058" i="7"/>
  <c r="K1058" i="7"/>
  <c r="I1058" i="7"/>
  <c r="C1058" i="7"/>
  <c r="AN1057" i="7"/>
  <c r="AL1057" i="7"/>
  <c r="AM1057" i="7" s="1"/>
  <c r="AO1057" i="7" s="1"/>
  <c r="R1057" i="7"/>
  <c r="O1057" i="7"/>
  <c r="Q1057" i="7" s="1"/>
  <c r="M1057" i="7"/>
  <c r="AK1057" i="7" s="1"/>
  <c r="K1057" i="7"/>
  <c r="I1057" i="7"/>
  <c r="H1057" i="7"/>
  <c r="G1057" i="7"/>
  <c r="C1057" i="7"/>
  <c r="AN1056" i="7"/>
  <c r="AM1056" i="7"/>
  <c r="AO1056" i="7" s="1"/>
  <c r="AL1056" i="7"/>
  <c r="R1056" i="7"/>
  <c r="Q1056" i="7"/>
  <c r="O1056" i="7"/>
  <c r="M1056" i="7"/>
  <c r="AK1056" i="7" s="1"/>
  <c r="K1056" i="7"/>
  <c r="J1056" i="7"/>
  <c r="I1056" i="7"/>
  <c r="H1056" i="7"/>
  <c r="G1056" i="7"/>
  <c r="C1056" i="7"/>
  <c r="AM1055" i="7"/>
  <c r="AO1055" i="7" s="1"/>
  <c r="AL1055" i="7"/>
  <c r="Q1055" i="7"/>
  <c r="O1055" i="7"/>
  <c r="H1055" i="7" s="1"/>
  <c r="M1055" i="7"/>
  <c r="AK1055" i="7" s="1"/>
  <c r="K1055" i="7"/>
  <c r="J1055" i="7"/>
  <c r="I1055" i="7"/>
  <c r="C1055" i="7"/>
  <c r="AL1054" i="7"/>
  <c r="AM1054" i="7" s="1"/>
  <c r="AO1054" i="7" s="1"/>
  <c r="O1054" i="7"/>
  <c r="M1054" i="7"/>
  <c r="K1054" i="7"/>
  <c r="I1054" i="7"/>
  <c r="C1054" i="7"/>
  <c r="AN1053" i="7"/>
  <c r="AL1053" i="7"/>
  <c r="AM1053" i="7" s="1"/>
  <c r="AO1053" i="7" s="1"/>
  <c r="R1053" i="7"/>
  <c r="O1053" i="7"/>
  <c r="Q1053" i="7" s="1"/>
  <c r="M1053" i="7"/>
  <c r="AK1053" i="7" s="1"/>
  <c r="K1053" i="7"/>
  <c r="I1053" i="7"/>
  <c r="H1053" i="7"/>
  <c r="G1053" i="7"/>
  <c r="C1053" i="7"/>
  <c r="AN1052" i="7"/>
  <c r="AM1052" i="7"/>
  <c r="AO1052" i="7" s="1"/>
  <c r="AL1052" i="7"/>
  <c r="R1052" i="7"/>
  <c r="Q1052" i="7"/>
  <c r="O1052" i="7"/>
  <c r="M1052" i="7"/>
  <c r="AK1052" i="7" s="1"/>
  <c r="K1052" i="7"/>
  <c r="J1052" i="7"/>
  <c r="I1052" i="7"/>
  <c r="H1052" i="7"/>
  <c r="G1052" i="7"/>
  <c r="C1052" i="7"/>
  <c r="AM1051" i="7"/>
  <c r="AO1051" i="7" s="1"/>
  <c r="AL1051" i="7"/>
  <c r="Q1051" i="7"/>
  <c r="O1051" i="7"/>
  <c r="H1051" i="7" s="1"/>
  <c r="M1051" i="7"/>
  <c r="AK1051" i="7" s="1"/>
  <c r="K1051" i="7"/>
  <c r="J1051" i="7"/>
  <c r="I1051" i="7"/>
  <c r="C1051" i="7"/>
  <c r="AL1050" i="7"/>
  <c r="AM1050" i="7" s="1"/>
  <c r="AO1050" i="7" s="1"/>
  <c r="O1050" i="7"/>
  <c r="M1050" i="7"/>
  <c r="K1050" i="7"/>
  <c r="I1050" i="7"/>
  <c r="C1050" i="7"/>
  <c r="AN1049" i="7"/>
  <c r="AL1049" i="7"/>
  <c r="AM1049" i="7" s="1"/>
  <c r="AO1049" i="7" s="1"/>
  <c r="R1049" i="7"/>
  <c r="O1049" i="7"/>
  <c r="Q1049" i="7" s="1"/>
  <c r="M1049" i="7"/>
  <c r="AK1049" i="7" s="1"/>
  <c r="K1049" i="7"/>
  <c r="I1049" i="7"/>
  <c r="H1049" i="7"/>
  <c r="G1049" i="7"/>
  <c r="C1049" i="7"/>
  <c r="AN1048" i="7"/>
  <c r="AM1048" i="7"/>
  <c r="AO1048" i="7" s="1"/>
  <c r="AL1048" i="7"/>
  <c r="R1048" i="7"/>
  <c r="Q1048" i="7"/>
  <c r="O1048" i="7"/>
  <c r="M1048" i="7"/>
  <c r="AK1048" i="7" s="1"/>
  <c r="K1048" i="7"/>
  <c r="J1048" i="7"/>
  <c r="I1048" i="7"/>
  <c r="H1048" i="7"/>
  <c r="G1048" i="7"/>
  <c r="C1048" i="7"/>
  <c r="AM1047" i="7"/>
  <c r="AO1047" i="7" s="1"/>
  <c r="AL1047" i="7"/>
  <c r="Q1047" i="7"/>
  <c r="O1047" i="7"/>
  <c r="H1047" i="7" s="1"/>
  <c r="M1047" i="7"/>
  <c r="AK1047" i="7" s="1"/>
  <c r="K1047" i="7"/>
  <c r="J1047" i="7"/>
  <c r="I1047" i="7"/>
  <c r="C1047" i="7"/>
  <c r="AL1046" i="7"/>
  <c r="AM1046" i="7" s="1"/>
  <c r="AO1046" i="7" s="1"/>
  <c r="O1046" i="7"/>
  <c r="M1046" i="7"/>
  <c r="K1046" i="7"/>
  <c r="I1046" i="7"/>
  <c r="C1046" i="7"/>
  <c r="AN1045" i="7"/>
  <c r="AL1045" i="7"/>
  <c r="AM1045" i="7" s="1"/>
  <c r="AO1045" i="7" s="1"/>
  <c r="R1045" i="7"/>
  <c r="O1045" i="7"/>
  <c r="Q1045" i="7" s="1"/>
  <c r="M1045" i="7"/>
  <c r="AK1045" i="7" s="1"/>
  <c r="K1045" i="7"/>
  <c r="I1045" i="7"/>
  <c r="H1045" i="7"/>
  <c r="G1045" i="7"/>
  <c r="C1045" i="7"/>
  <c r="AN1044" i="7"/>
  <c r="AM1044" i="7"/>
  <c r="AO1044" i="7" s="1"/>
  <c r="AL1044" i="7"/>
  <c r="R1044" i="7"/>
  <c r="Q1044" i="7"/>
  <c r="O1044" i="7"/>
  <c r="M1044" i="7"/>
  <c r="AK1044" i="7" s="1"/>
  <c r="K1044" i="7"/>
  <c r="J1044" i="7"/>
  <c r="I1044" i="7"/>
  <c r="H1044" i="7"/>
  <c r="G1044" i="7"/>
  <c r="C1044" i="7"/>
  <c r="AM1043" i="7"/>
  <c r="AO1043" i="7" s="1"/>
  <c r="AL1043" i="7"/>
  <c r="Q1043" i="7"/>
  <c r="O1043" i="7"/>
  <c r="H1043" i="7" s="1"/>
  <c r="M1043" i="7"/>
  <c r="AK1043" i="7" s="1"/>
  <c r="K1043" i="7"/>
  <c r="J1043" i="7"/>
  <c r="I1043" i="7"/>
  <c r="C1043" i="7"/>
  <c r="AL1042" i="7"/>
  <c r="AM1042" i="7" s="1"/>
  <c r="AO1042" i="7" s="1"/>
  <c r="O1042" i="7"/>
  <c r="M1042" i="7"/>
  <c r="K1042" i="7"/>
  <c r="I1042" i="7"/>
  <c r="C1042" i="7"/>
  <c r="AN1041" i="7"/>
  <c r="AL1041" i="7"/>
  <c r="AM1041" i="7" s="1"/>
  <c r="AO1041" i="7" s="1"/>
  <c r="R1041" i="7"/>
  <c r="O1041" i="7"/>
  <c r="Q1041" i="7" s="1"/>
  <c r="M1041" i="7"/>
  <c r="AK1041" i="7" s="1"/>
  <c r="K1041" i="7"/>
  <c r="I1041" i="7"/>
  <c r="H1041" i="7"/>
  <c r="G1041" i="7"/>
  <c r="C1041" i="7"/>
  <c r="AN1040" i="7"/>
  <c r="AM1040" i="7"/>
  <c r="AO1040" i="7" s="1"/>
  <c r="AL1040" i="7"/>
  <c r="R1040" i="7"/>
  <c r="Q1040" i="7"/>
  <c r="O1040" i="7"/>
  <c r="M1040" i="7"/>
  <c r="AK1040" i="7" s="1"/>
  <c r="K1040" i="7"/>
  <c r="J1040" i="7"/>
  <c r="I1040" i="7"/>
  <c r="H1040" i="7"/>
  <c r="G1040" i="7"/>
  <c r="C1040" i="7"/>
  <c r="AM1039" i="7"/>
  <c r="AO1039" i="7" s="1"/>
  <c r="AL1039" i="7"/>
  <c r="Q1039" i="7"/>
  <c r="O1039" i="7"/>
  <c r="H1039" i="7" s="1"/>
  <c r="M1039" i="7"/>
  <c r="AK1039" i="7" s="1"/>
  <c r="K1039" i="7"/>
  <c r="J1039" i="7"/>
  <c r="I1039" i="7"/>
  <c r="C1039" i="7"/>
  <c r="AL1038" i="7"/>
  <c r="AM1038" i="7" s="1"/>
  <c r="AO1038" i="7" s="1"/>
  <c r="O1038" i="7"/>
  <c r="M1038" i="7"/>
  <c r="K1038" i="7"/>
  <c r="C1038" i="7"/>
  <c r="AN1037" i="7"/>
  <c r="AL1037" i="7"/>
  <c r="AM1037" i="7" s="1"/>
  <c r="AO1037" i="7" s="1"/>
  <c r="R1037" i="7"/>
  <c r="O1037" i="7"/>
  <c r="Q1037" i="7" s="1"/>
  <c r="M1037" i="7"/>
  <c r="AK1037" i="7" s="1"/>
  <c r="K1037" i="7"/>
  <c r="I1037" i="7"/>
  <c r="H1037" i="7"/>
  <c r="G1037" i="7"/>
  <c r="C1037" i="7"/>
  <c r="AN1036" i="7"/>
  <c r="AM1036" i="7"/>
  <c r="AO1036" i="7" s="1"/>
  <c r="AL1036" i="7"/>
  <c r="R1036" i="7"/>
  <c r="Q1036" i="7"/>
  <c r="O1036" i="7"/>
  <c r="M1036" i="7"/>
  <c r="AK1036" i="7" s="1"/>
  <c r="K1036" i="7"/>
  <c r="J1036" i="7"/>
  <c r="I1036" i="7"/>
  <c r="H1036" i="7"/>
  <c r="G1036" i="7"/>
  <c r="C1036" i="7"/>
  <c r="AM1035" i="7"/>
  <c r="AO1035" i="7" s="1"/>
  <c r="AL1035" i="7"/>
  <c r="Q1035" i="7"/>
  <c r="O1035" i="7"/>
  <c r="H1035" i="7" s="1"/>
  <c r="M1035" i="7"/>
  <c r="AK1035" i="7" s="1"/>
  <c r="K1035" i="7"/>
  <c r="J1035" i="7"/>
  <c r="I1035" i="7"/>
  <c r="C1035" i="7"/>
  <c r="AL1034" i="7"/>
  <c r="AM1034" i="7" s="1"/>
  <c r="AO1034" i="7" s="1"/>
  <c r="O1034" i="7"/>
  <c r="M1034" i="7"/>
  <c r="K1034" i="7"/>
  <c r="C1034" i="7"/>
  <c r="AN1033" i="7"/>
  <c r="AL1033" i="7"/>
  <c r="AM1033" i="7" s="1"/>
  <c r="AO1033" i="7" s="1"/>
  <c r="AK1033" i="7"/>
  <c r="R1033" i="7"/>
  <c r="O1033" i="7"/>
  <c r="Q1033" i="7" s="1"/>
  <c r="M1033" i="7"/>
  <c r="K1033" i="7"/>
  <c r="I1033" i="7"/>
  <c r="H1033" i="7"/>
  <c r="G1033" i="7"/>
  <c r="C1033" i="7"/>
  <c r="AN1032" i="7"/>
  <c r="AM1032" i="7"/>
  <c r="AO1032" i="7" s="1"/>
  <c r="AL1032" i="7"/>
  <c r="R1032" i="7"/>
  <c r="Q1032" i="7"/>
  <c r="O1032" i="7"/>
  <c r="M1032" i="7"/>
  <c r="AK1032" i="7" s="1"/>
  <c r="K1032" i="7"/>
  <c r="J1032" i="7"/>
  <c r="I1032" i="7"/>
  <c r="H1032" i="7"/>
  <c r="G1032" i="7"/>
  <c r="C1032" i="7"/>
  <c r="AM1031" i="7"/>
  <c r="AO1031" i="7" s="1"/>
  <c r="AL1031" i="7"/>
  <c r="Q1031" i="7"/>
  <c r="O1031" i="7"/>
  <c r="H1031" i="7" s="1"/>
  <c r="M1031" i="7"/>
  <c r="AK1031" i="7" s="1"/>
  <c r="K1031" i="7"/>
  <c r="J1031" i="7"/>
  <c r="I1031" i="7"/>
  <c r="C1031" i="7"/>
  <c r="AL1030" i="7"/>
  <c r="AM1030" i="7" s="1"/>
  <c r="AO1030" i="7" s="1"/>
  <c r="O1030" i="7"/>
  <c r="M1030" i="7"/>
  <c r="AK1030" i="7" s="1"/>
  <c r="K1030" i="7"/>
  <c r="C1030" i="7"/>
  <c r="AN1029" i="7"/>
  <c r="AL1029" i="7"/>
  <c r="AM1029" i="7" s="1"/>
  <c r="AO1029" i="7" s="1"/>
  <c r="AK1029" i="7"/>
  <c r="R1029" i="7"/>
  <c r="O1029" i="7"/>
  <c r="Q1029" i="7" s="1"/>
  <c r="M1029" i="7"/>
  <c r="K1029" i="7"/>
  <c r="I1029" i="7"/>
  <c r="H1029" i="7"/>
  <c r="G1029" i="7"/>
  <c r="C1029" i="7"/>
  <c r="AN1028" i="7"/>
  <c r="AM1028" i="7"/>
  <c r="AO1028" i="7" s="1"/>
  <c r="AL1028" i="7"/>
  <c r="R1028" i="7"/>
  <c r="Q1028" i="7"/>
  <c r="O1028" i="7"/>
  <c r="M1028" i="7"/>
  <c r="AK1028" i="7" s="1"/>
  <c r="K1028" i="7"/>
  <c r="J1028" i="7"/>
  <c r="I1028" i="7"/>
  <c r="H1028" i="7"/>
  <c r="G1028" i="7"/>
  <c r="C1028" i="7"/>
  <c r="AM1027" i="7"/>
  <c r="AO1027" i="7" s="1"/>
  <c r="AL1027" i="7"/>
  <c r="Q1027" i="7"/>
  <c r="O1027" i="7"/>
  <c r="H1027" i="7" s="1"/>
  <c r="M1027" i="7"/>
  <c r="AK1027" i="7" s="1"/>
  <c r="K1027" i="7"/>
  <c r="J1027" i="7"/>
  <c r="I1027" i="7"/>
  <c r="C1027" i="7"/>
  <c r="AL1026" i="7"/>
  <c r="AM1026" i="7" s="1"/>
  <c r="AO1026" i="7" s="1"/>
  <c r="O1026" i="7"/>
  <c r="M1026" i="7"/>
  <c r="AK1026" i="7" s="1"/>
  <c r="K1026" i="7"/>
  <c r="C1026" i="7"/>
  <c r="AN1025" i="7"/>
  <c r="AL1025" i="7"/>
  <c r="AM1025" i="7" s="1"/>
  <c r="AO1025" i="7" s="1"/>
  <c r="AK1025" i="7"/>
  <c r="R1025" i="7"/>
  <c r="O1025" i="7"/>
  <c r="Q1025" i="7" s="1"/>
  <c r="M1025" i="7"/>
  <c r="K1025" i="7"/>
  <c r="I1025" i="7"/>
  <c r="H1025" i="7"/>
  <c r="G1025" i="7"/>
  <c r="C1025" i="7"/>
  <c r="AN1024" i="7"/>
  <c r="AM1024" i="7"/>
  <c r="AO1024" i="7" s="1"/>
  <c r="AL1024" i="7"/>
  <c r="R1024" i="7"/>
  <c r="Q1024" i="7"/>
  <c r="O1024" i="7"/>
  <c r="M1024" i="7"/>
  <c r="AK1024" i="7" s="1"/>
  <c r="K1024" i="7"/>
  <c r="J1024" i="7"/>
  <c r="I1024" i="7"/>
  <c r="H1024" i="7"/>
  <c r="G1024" i="7"/>
  <c r="C1024" i="7"/>
  <c r="AM1023" i="7"/>
  <c r="AO1023" i="7" s="1"/>
  <c r="AL1023" i="7"/>
  <c r="Q1023" i="7"/>
  <c r="O1023" i="7"/>
  <c r="H1023" i="7" s="1"/>
  <c r="M1023" i="7"/>
  <c r="AK1023" i="7" s="1"/>
  <c r="K1023" i="7"/>
  <c r="J1023" i="7"/>
  <c r="I1023" i="7"/>
  <c r="C1023" i="7"/>
  <c r="AL1022" i="7"/>
  <c r="AM1022" i="7" s="1"/>
  <c r="AO1022" i="7" s="1"/>
  <c r="O1022" i="7"/>
  <c r="M1022" i="7"/>
  <c r="AK1022" i="7" s="1"/>
  <c r="K1022" i="7"/>
  <c r="C1022" i="7"/>
  <c r="AN1021" i="7"/>
  <c r="AL1021" i="7"/>
  <c r="AM1021" i="7" s="1"/>
  <c r="AO1021" i="7" s="1"/>
  <c r="AK1021" i="7"/>
  <c r="R1021" i="7"/>
  <c r="O1021" i="7"/>
  <c r="Q1021" i="7" s="1"/>
  <c r="M1021" i="7"/>
  <c r="K1021" i="7"/>
  <c r="I1021" i="7"/>
  <c r="H1021" i="7"/>
  <c r="G1021" i="7"/>
  <c r="C1021" i="7"/>
  <c r="AN1020" i="7"/>
  <c r="AM1020" i="7"/>
  <c r="AO1020" i="7" s="1"/>
  <c r="AL1020" i="7"/>
  <c r="R1020" i="7"/>
  <c r="Q1020" i="7"/>
  <c r="O1020" i="7"/>
  <c r="M1020" i="7"/>
  <c r="AK1020" i="7" s="1"/>
  <c r="K1020" i="7"/>
  <c r="J1020" i="7"/>
  <c r="I1020" i="7"/>
  <c r="H1020" i="7"/>
  <c r="G1020" i="7"/>
  <c r="C1020" i="7"/>
  <c r="AM1019" i="7"/>
  <c r="AO1019" i="7" s="1"/>
  <c r="AL1019" i="7"/>
  <c r="Q1019" i="7"/>
  <c r="O1019" i="7"/>
  <c r="H1019" i="7" s="1"/>
  <c r="M1019" i="7"/>
  <c r="AK1019" i="7" s="1"/>
  <c r="K1019" i="7"/>
  <c r="J1019" i="7"/>
  <c r="I1019" i="7"/>
  <c r="C1019" i="7"/>
  <c r="AL1018" i="7"/>
  <c r="AM1018" i="7" s="1"/>
  <c r="AO1018" i="7" s="1"/>
  <c r="O1018" i="7"/>
  <c r="M1018" i="7"/>
  <c r="K1018" i="7"/>
  <c r="C1018" i="7"/>
  <c r="AN1017" i="7"/>
  <c r="AL1017" i="7"/>
  <c r="AM1017" i="7" s="1"/>
  <c r="AO1017" i="7" s="1"/>
  <c r="AK1017" i="7"/>
  <c r="R1017" i="7"/>
  <c r="O1017" i="7"/>
  <c r="Q1017" i="7" s="1"/>
  <c r="M1017" i="7"/>
  <c r="K1017" i="7"/>
  <c r="I1017" i="7"/>
  <c r="H1017" i="7"/>
  <c r="G1017" i="7"/>
  <c r="C1017" i="7"/>
  <c r="AN1016" i="7"/>
  <c r="AM1016" i="7"/>
  <c r="AO1016" i="7" s="1"/>
  <c r="AL1016" i="7"/>
  <c r="R1016" i="7"/>
  <c r="Q1016" i="7"/>
  <c r="O1016" i="7"/>
  <c r="M1016" i="7"/>
  <c r="AK1016" i="7" s="1"/>
  <c r="K1016" i="7"/>
  <c r="J1016" i="7"/>
  <c r="I1016" i="7"/>
  <c r="H1016" i="7"/>
  <c r="G1016" i="7"/>
  <c r="C1016" i="7"/>
  <c r="AM1015" i="7"/>
  <c r="AO1015" i="7" s="1"/>
  <c r="AL1015" i="7"/>
  <c r="Q1015" i="7"/>
  <c r="O1015" i="7"/>
  <c r="H1015" i="7" s="1"/>
  <c r="M1015" i="7"/>
  <c r="AK1015" i="7" s="1"/>
  <c r="K1015" i="7"/>
  <c r="J1015" i="7"/>
  <c r="I1015" i="7"/>
  <c r="C1015" i="7"/>
  <c r="AL1014" i="7"/>
  <c r="AM1014" i="7" s="1"/>
  <c r="AO1014" i="7" s="1"/>
  <c r="O1014" i="7"/>
  <c r="M1014" i="7"/>
  <c r="K1014" i="7"/>
  <c r="C1014" i="7"/>
  <c r="AN1013" i="7"/>
  <c r="AL1013" i="7"/>
  <c r="AM1013" i="7" s="1"/>
  <c r="AO1013" i="7" s="1"/>
  <c r="AK1013" i="7"/>
  <c r="R1013" i="7"/>
  <c r="O1013" i="7"/>
  <c r="Q1013" i="7" s="1"/>
  <c r="M1013" i="7"/>
  <c r="K1013" i="7"/>
  <c r="I1013" i="7"/>
  <c r="H1013" i="7"/>
  <c r="G1013" i="7"/>
  <c r="C1013" i="7"/>
  <c r="AN1012" i="7"/>
  <c r="AM1012" i="7"/>
  <c r="AO1012" i="7" s="1"/>
  <c r="AL1012" i="7"/>
  <c r="R1012" i="7"/>
  <c r="Q1012" i="7"/>
  <c r="O1012" i="7"/>
  <c r="M1012" i="7"/>
  <c r="AK1012" i="7" s="1"/>
  <c r="K1012" i="7"/>
  <c r="J1012" i="7"/>
  <c r="I1012" i="7"/>
  <c r="H1012" i="7"/>
  <c r="G1012" i="7"/>
  <c r="C1012" i="7"/>
  <c r="AM1011" i="7"/>
  <c r="AO1011" i="7" s="1"/>
  <c r="AL1011" i="7"/>
  <c r="Q1011" i="7"/>
  <c r="O1011" i="7"/>
  <c r="H1011" i="7" s="1"/>
  <c r="M1011" i="7"/>
  <c r="AK1011" i="7" s="1"/>
  <c r="K1011" i="7"/>
  <c r="J1011" i="7"/>
  <c r="I1011" i="7"/>
  <c r="C1011" i="7"/>
  <c r="AL1010" i="7"/>
  <c r="AM1010" i="7" s="1"/>
  <c r="AO1010" i="7" s="1"/>
  <c r="O1010" i="7"/>
  <c r="M1010" i="7"/>
  <c r="K1010" i="7"/>
  <c r="C1010" i="7"/>
  <c r="AN1009" i="7"/>
  <c r="AL1009" i="7"/>
  <c r="AM1009" i="7" s="1"/>
  <c r="AO1009" i="7" s="1"/>
  <c r="AK1009" i="7"/>
  <c r="R1009" i="7"/>
  <c r="O1009" i="7"/>
  <c r="Q1009" i="7" s="1"/>
  <c r="M1009" i="7"/>
  <c r="K1009" i="7"/>
  <c r="I1009" i="7"/>
  <c r="H1009" i="7"/>
  <c r="G1009" i="7"/>
  <c r="C1009" i="7"/>
  <c r="AN1008" i="7"/>
  <c r="AM1008" i="7"/>
  <c r="AO1008" i="7" s="1"/>
  <c r="AL1008" i="7"/>
  <c r="R1008" i="7"/>
  <c r="Q1008" i="7"/>
  <c r="O1008" i="7"/>
  <c r="M1008" i="7"/>
  <c r="AK1008" i="7" s="1"/>
  <c r="K1008" i="7"/>
  <c r="J1008" i="7"/>
  <c r="I1008" i="7"/>
  <c r="H1008" i="7"/>
  <c r="G1008" i="7"/>
  <c r="C1008" i="7"/>
  <c r="AM1007" i="7"/>
  <c r="AO1007" i="7" s="1"/>
  <c r="AL1007" i="7"/>
  <c r="Q1007" i="7"/>
  <c r="O1007" i="7"/>
  <c r="M1007" i="7"/>
  <c r="AK1007" i="7" s="1"/>
  <c r="K1007" i="7"/>
  <c r="J1007" i="7"/>
  <c r="I1007" i="7"/>
  <c r="C1007" i="7"/>
  <c r="AL1006" i="7"/>
  <c r="AM1006" i="7" s="1"/>
  <c r="AO1006" i="7" s="1"/>
  <c r="O1006" i="7"/>
  <c r="M1006" i="7"/>
  <c r="K1006" i="7"/>
  <c r="H1006" i="7"/>
  <c r="C1006" i="7"/>
  <c r="AN1005" i="7"/>
  <c r="AL1005" i="7"/>
  <c r="AM1005" i="7" s="1"/>
  <c r="AO1005" i="7" s="1"/>
  <c r="R1005" i="7"/>
  <c r="O1005" i="7"/>
  <c r="Q1005" i="7" s="1"/>
  <c r="M1005" i="7"/>
  <c r="AK1005" i="7" s="1"/>
  <c r="K1005" i="7"/>
  <c r="I1005" i="7"/>
  <c r="H1005" i="7"/>
  <c r="G1005" i="7"/>
  <c r="C1005" i="7"/>
  <c r="AN1004" i="7"/>
  <c r="AM1004" i="7"/>
  <c r="AO1004" i="7" s="1"/>
  <c r="AL1004" i="7"/>
  <c r="R1004" i="7"/>
  <c r="Q1004" i="7"/>
  <c r="O1004" i="7"/>
  <c r="M1004" i="7"/>
  <c r="AK1004" i="7" s="1"/>
  <c r="K1004" i="7"/>
  <c r="J1004" i="7"/>
  <c r="I1004" i="7"/>
  <c r="H1004" i="7"/>
  <c r="G1004" i="7"/>
  <c r="C1004" i="7"/>
  <c r="AL1003" i="7"/>
  <c r="AM1003" i="7" s="1"/>
  <c r="AO1003" i="7" s="1"/>
  <c r="O1003" i="7"/>
  <c r="M1003" i="7"/>
  <c r="K1003" i="7"/>
  <c r="I1003" i="7"/>
  <c r="C1003" i="7"/>
  <c r="AO1002" i="7"/>
  <c r="AL1002" i="7"/>
  <c r="AM1002" i="7" s="1"/>
  <c r="O1002" i="7"/>
  <c r="M1002" i="7"/>
  <c r="AK1002" i="7" s="1"/>
  <c r="K1002" i="7"/>
  <c r="I1002" i="7"/>
  <c r="H1002" i="7"/>
  <c r="C1002" i="7"/>
  <c r="AO1001" i="7"/>
  <c r="AN1001" i="7"/>
  <c r="AL1001" i="7"/>
  <c r="AM1001" i="7" s="1"/>
  <c r="AK1001" i="7"/>
  <c r="R1001" i="7"/>
  <c r="O1001" i="7"/>
  <c r="Q1001" i="7" s="1"/>
  <c r="M1001" i="7"/>
  <c r="K1001" i="7"/>
  <c r="I1001" i="7"/>
  <c r="H1001" i="7"/>
  <c r="G1001" i="7"/>
  <c r="C1001" i="7"/>
  <c r="AN1000" i="7"/>
  <c r="AM1000" i="7"/>
  <c r="AO1000" i="7" s="1"/>
  <c r="AL1000" i="7"/>
  <c r="R1000" i="7"/>
  <c r="Q1000" i="7"/>
  <c r="O1000" i="7"/>
  <c r="M1000" i="7"/>
  <c r="AK1000" i="7" s="1"/>
  <c r="K1000" i="7"/>
  <c r="J1000" i="7"/>
  <c r="I1000" i="7"/>
  <c r="H1000" i="7"/>
  <c r="G1000" i="7"/>
  <c r="C1000" i="7"/>
  <c r="AM999" i="7"/>
  <c r="AO999" i="7" s="1"/>
  <c r="AL999" i="7"/>
  <c r="Q999" i="7"/>
  <c r="O999" i="7"/>
  <c r="M999" i="7"/>
  <c r="AK999" i="7" s="1"/>
  <c r="K999" i="7"/>
  <c r="J999" i="7"/>
  <c r="I999" i="7"/>
  <c r="C999" i="7"/>
  <c r="AL998" i="7"/>
  <c r="AM998" i="7" s="1"/>
  <c r="AO998" i="7" s="1"/>
  <c r="O998" i="7"/>
  <c r="M998" i="7"/>
  <c r="K998" i="7"/>
  <c r="H998" i="7"/>
  <c r="C998" i="7"/>
  <c r="AO997" i="7"/>
  <c r="AN997" i="7"/>
  <c r="AL997" i="7"/>
  <c r="AM997" i="7" s="1"/>
  <c r="R997" i="7"/>
  <c r="O997" i="7"/>
  <c r="Q997" i="7" s="1"/>
  <c r="M997" i="7"/>
  <c r="AK997" i="7" s="1"/>
  <c r="K997" i="7"/>
  <c r="I997" i="7"/>
  <c r="H997" i="7"/>
  <c r="G997" i="7"/>
  <c r="C997" i="7"/>
  <c r="AN996" i="7"/>
  <c r="AM996" i="7"/>
  <c r="AO996" i="7" s="1"/>
  <c r="AL996" i="7"/>
  <c r="R996" i="7"/>
  <c r="Q996" i="7"/>
  <c r="O996" i="7"/>
  <c r="M996" i="7"/>
  <c r="AK996" i="7" s="1"/>
  <c r="K996" i="7"/>
  <c r="J996" i="7"/>
  <c r="I996" i="7"/>
  <c r="H996" i="7"/>
  <c r="G996" i="7"/>
  <c r="C996" i="7"/>
  <c r="AL995" i="7"/>
  <c r="AM995" i="7" s="1"/>
  <c r="AO995" i="7" s="1"/>
  <c r="O995" i="7"/>
  <c r="M995" i="7"/>
  <c r="K995" i="7"/>
  <c r="I995" i="7"/>
  <c r="C995" i="7"/>
  <c r="AO994" i="7"/>
  <c r="AL994" i="7"/>
  <c r="AM994" i="7" s="1"/>
  <c r="O994" i="7"/>
  <c r="M994" i="7"/>
  <c r="K994" i="7"/>
  <c r="I994" i="7"/>
  <c r="AK994" i="7" s="1"/>
  <c r="H994" i="7"/>
  <c r="C994" i="7"/>
  <c r="AN993" i="7"/>
  <c r="AL993" i="7"/>
  <c r="AM993" i="7" s="1"/>
  <c r="AO993" i="7" s="1"/>
  <c r="AK993" i="7"/>
  <c r="R993" i="7"/>
  <c r="O993" i="7"/>
  <c r="Q993" i="7" s="1"/>
  <c r="M993" i="7"/>
  <c r="K993" i="7"/>
  <c r="I993" i="7"/>
  <c r="H993" i="7"/>
  <c r="G993" i="7"/>
  <c r="C993" i="7"/>
  <c r="AN992" i="7"/>
  <c r="AM992" i="7"/>
  <c r="AO992" i="7" s="1"/>
  <c r="AL992" i="7"/>
  <c r="R992" i="7"/>
  <c r="Q992" i="7"/>
  <c r="O992" i="7"/>
  <c r="M992" i="7"/>
  <c r="AK992" i="7" s="1"/>
  <c r="K992" i="7"/>
  <c r="J992" i="7"/>
  <c r="I992" i="7"/>
  <c r="H992" i="7"/>
  <c r="G992" i="7"/>
  <c r="C992" i="7"/>
  <c r="AM991" i="7"/>
  <c r="AO991" i="7" s="1"/>
  <c r="AL991" i="7"/>
  <c r="Q991" i="7"/>
  <c r="O991" i="7"/>
  <c r="M991" i="7"/>
  <c r="AK991" i="7" s="1"/>
  <c r="K991" i="7"/>
  <c r="J991" i="7"/>
  <c r="I991" i="7"/>
  <c r="C991" i="7"/>
  <c r="AL990" i="7"/>
  <c r="AM990" i="7" s="1"/>
  <c r="AO990" i="7" s="1"/>
  <c r="O990" i="7"/>
  <c r="M990" i="7"/>
  <c r="K990" i="7"/>
  <c r="H990" i="7"/>
  <c r="C990" i="7"/>
  <c r="AN989" i="7"/>
  <c r="AL989" i="7"/>
  <c r="AM989" i="7" s="1"/>
  <c r="AO989" i="7" s="1"/>
  <c r="R989" i="7"/>
  <c r="O989" i="7"/>
  <c r="Q989" i="7" s="1"/>
  <c r="M989" i="7"/>
  <c r="AK989" i="7" s="1"/>
  <c r="K989" i="7"/>
  <c r="I989" i="7"/>
  <c r="H989" i="7"/>
  <c r="G989" i="7"/>
  <c r="C989" i="7"/>
  <c r="AN988" i="7"/>
  <c r="AM988" i="7"/>
  <c r="AO988" i="7" s="1"/>
  <c r="AL988" i="7"/>
  <c r="R988" i="7"/>
  <c r="Q988" i="7"/>
  <c r="O988" i="7"/>
  <c r="M988" i="7"/>
  <c r="AK988" i="7" s="1"/>
  <c r="K988" i="7"/>
  <c r="J988" i="7"/>
  <c r="I988" i="7"/>
  <c r="H988" i="7"/>
  <c r="G988" i="7"/>
  <c r="C988" i="7"/>
  <c r="AL987" i="7"/>
  <c r="AM987" i="7" s="1"/>
  <c r="AO987" i="7" s="1"/>
  <c r="O987" i="7"/>
  <c r="M987" i="7"/>
  <c r="K987" i="7"/>
  <c r="I987" i="7"/>
  <c r="C987" i="7"/>
  <c r="AO986" i="7"/>
  <c r="AL986" i="7"/>
  <c r="AM986" i="7" s="1"/>
  <c r="O986" i="7"/>
  <c r="M986" i="7"/>
  <c r="AK986" i="7" s="1"/>
  <c r="K986" i="7"/>
  <c r="I986" i="7"/>
  <c r="H986" i="7"/>
  <c r="C986" i="7"/>
  <c r="AN985" i="7"/>
  <c r="AL985" i="7"/>
  <c r="AM985" i="7" s="1"/>
  <c r="AO985" i="7" s="1"/>
  <c r="AK985" i="7"/>
  <c r="R985" i="7"/>
  <c r="O985" i="7"/>
  <c r="Q985" i="7" s="1"/>
  <c r="M985" i="7"/>
  <c r="K985" i="7"/>
  <c r="I985" i="7"/>
  <c r="H985" i="7"/>
  <c r="G985" i="7"/>
  <c r="C985" i="7"/>
  <c r="AN984" i="7"/>
  <c r="AM984" i="7"/>
  <c r="AO984" i="7" s="1"/>
  <c r="AL984" i="7"/>
  <c r="R984" i="7"/>
  <c r="Q984" i="7"/>
  <c r="O984" i="7"/>
  <c r="M984" i="7"/>
  <c r="AK984" i="7" s="1"/>
  <c r="K984" i="7"/>
  <c r="J984" i="7"/>
  <c r="I984" i="7"/>
  <c r="H984" i="7"/>
  <c r="G984" i="7"/>
  <c r="C984" i="7"/>
  <c r="AM983" i="7"/>
  <c r="AO983" i="7" s="1"/>
  <c r="AL983" i="7"/>
  <c r="Q983" i="7"/>
  <c r="O983" i="7"/>
  <c r="M983" i="7"/>
  <c r="AK983" i="7" s="1"/>
  <c r="K983" i="7"/>
  <c r="J983" i="7"/>
  <c r="I983" i="7"/>
  <c r="C983" i="7"/>
  <c r="AL982" i="7"/>
  <c r="AM982" i="7" s="1"/>
  <c r="AO982" i="7" s="1"/>
  <c r="O982" i="7"/>
  <c r="M982" i="7"/>
  <c r="K982" i="7"/>
  <c r="H982" i="7"/>
  <c r="C982" i="7"/>
  <c r="AO981" i="7"/>
  <c r="AN981" i="7"/>
  <c r="AL981" i="7"/>
  <c r="AM981" i="7" s="1"/>
  <c r="R981" i="7"/>
  <c r="O981" i="7"/>
  <c r="Q981" i="7" s="1"/>
  <c r="M981" i="7"/>
  <c r="AK981" i="7" s="1"/>
  <c r="K981" i="7"/>
  <c r="I981" i="7"/>
  <c r="H981" i="7"/>
  <c r="G981" i="7"/>
  <c r="C981" i="7"/>
  <c r="AN980" i="7"/>
  <c r="AM980" i="7"/>
  <c r="AO980" i="7" s="1"/>
  <c r="AL980" i="7"/>
  <c r="R980" i="7"/>
  <c r="Q980" i="7"/>
  <c r="O980" i="7"/>
  <c r="M980" i="7"/>
  <c r="AK980" i="7" s="1"/>
  <c r="K980" i="7"/>
  <c r="J980" i="7"/>
  <c r="I980" i="7"/>
  <c r="H980" i="7"/>
  <c r="G980" i="7"/>
  <c r="C980" i="7"/>
  <c r="AL979" i="7"/>
  <c r="AM979" i="7" s="1"/>
  <c r="AO979" i="7" s="1"/>
  <c r="O979" i="7"/>
  <c r="M979" i="7"/>
  <c r="K979" i="7"/>
  <c r="I979" i="7"/>
  <c r="C979" i="7"/>
  <c r="AO978" i="7"/>
  <c r="AL978" i="7"/>
  <c r="AM978" i="7" s="1"/>
  <c r="O978" i="7"/>
  <c r="M978" i="7"/>
  <c r="K978" i="7"/>
  <c r="I978" i="7"/>
  <c r="AK978" i="7" s="1"/>
  <c r="H978" i="7"/>
  <c r="C978" i="7"/>
  <c r="AO977" i="7"/>
  <c r="AN977" i="7"/>
  <c r="AL977" i="7"/>
  <c r="AM977" i="7" s="1"/>
  <c r="AK977" i="7"/>
  <c r="R977" i="7"/>
  <c r="O977" i="7"/>
  <c r="Q977" i="7" s="1"/>
  <c r="M977" i="7"/>
  <c r="K977" i="7"/>
  <c r="I977" i="7"/>
  <c r="H977" i="7"/>
  <c r="G977" i="7"/>
  <c r="C977" i="7"/>
  <c r="AN976" i="7"/>
  <c r="AM976" i="7"/>
  <c r="AO976" i="7" s="1"/>
  <c r="AL976" i="7"/>
  <c r="R976" i="7"/>
  <c r="Q976" i="7"/>
  <c r="O976" i="7"/>
  <c r="M976" i="7"/>
  <c r="AK976" i="7" s="1"/>
  <c r="K976" i="7"/>
  <c r="J976" i="7"/>
  <c r="I976" i="7"/>
  <c r="H976" i="7"/>
  <c r="G976" i="7"/>
  <c r="C976" i="7"/>
  <c r="AM975" i="7"/>
  <c r="AO975" i="7" s="1"/>
  <c r="AL975" i="7"/>
  <c r="Q975" i="7"/>
  <c r="O975" i="7"/>
  <c r="M975" i="7"/>
  <c r="AK975" i="7" s="1"/>
  <c r="K975" i="7"/>
  <c r="J975" i="7"/>
  <c r="I975" i="7"/>
  <c r="C975" i="7"/>
  <c r="AL974" i="7"/>
  <c r="AM974" i="7" s="1"/>
  <c r="AO974" i="7" s="1"/>
  <c r="O974" i="7"/>
  <c r="M974" i="7"/>
  <c r="K974" i="7"/>
  <c r="H974" i="7"/>
  <c r="C974" i="7"/>
  <c r="AN973" i="7"/>
  <c r="AL973" i="7"/>
  <c r="AM973" i="7" s="1"/>
  <c r="AO973" i="7" s="1"/>
  <c r="R973" i="7"/>
  <c r="O973" i="7"/>
  <c r="Q973" i="7" s="1"/>
  <c r="M973" i="7"/>
  <c r="AK973" i="7" s="1"/>
  <c r="K973" i="7"/>
  <c r="I973" i="7"/>
  <c r="H973" i="7"/>
  <c r="G973" i="7"/>
  <c r="C973" i="7"/>
  <c r="AN972" i="7"/>
  <c r="AM972" i="7"/>
  <c r="AO972" i="7" s="1"/>
  <c r="AL972" i="7"/>
  <c r="R972" i="7"/>
  <c r="Q972" i="7"/>
  <c r="O972" i="7"/>
  <c r="M972" i="7"/>
  <c r="AK972" i="7" s="1"/>
  <c r="K972" i="7"/>
  <c r="J972" i="7"/>
  <c r="I972" i="7"/>
  <c r="H972" i="7"/>
  <c r="G972" i="7"/>
  <c r="C972" i="7"/>
  <c r="AL971" i="7"/>
  <c r="AM971" i="7" s="1"/>
  <c r="AO971" i="7" s="1"/>
  <c r="O971" i="7"/>
  <c r="M971" i="7"/>
  <c r="K971" i="7"/>
  <c r="I971" i="7"/>
  <c r="C971" i="7"/>
  <c r="AO970" i="7"/>
  <c r="AL970" i="7"/>
  <c r="AM970" i="7" s="1"/>
  <c r="O970" i="7"/>
  <c r="M970" i="7"/>
  <c r="AK970" i="7" s="1"/>
  <c r="K970" i="7"/>
  <c r="I970" i="7"/>
  <c r="H970" i="7"/>
  <c r="C970" i="7"/>
  <c r="AN969" i="7"/>
  <c r="AL969" i="7"/>
  <c r="AM969" i="7" s="1"/>
  <c r="AO969" i="7" s="1"/>
  <c r="AK969" i="7"/>
  <c r="R969" i="7"/>
  <c r="O969" i="7"/>
  <c r="Q969" i="7" s="1"/>
  <c r="M969" i="7"/>
  <c r="K969" i="7"/>
  <c r="I969" i="7"/>
  <c r="H969" i="7"/>
  <c r="G969" i="7"/>
  <c r="C969" i="7"/>
  <c r="AN968" i="7"/>
  <c r="AM968" i="7"/>
  <c r="AO968" i="7" s="1"/>
  <c r="AL968" i="7"/>
  <c r="R968" i="7"/>
  <c r="Q968" i="7"/>
  <c r="O968" i="7"/>
  <c r="M968" i="7"/>
  <c r="AK968" i="7" s="1"/>
  <c r="K968" i="7"/>
  <c r="J968" i="7"/>
  <c r="I968" i="7"/>
  <c r="H968" i="7"/>
  <c r="G968" i="7"/>
  <c r="C968" i="7"/>
  <c r="AM967" i="7"/>
  <c r="AO967" i="7" s="1"/>
  <c r="AL967" i="7"/>
  <c r="Q967" i="7"/>
  <c r="O967" i="7"/>
  <c r="M967" i="7"/>
  <c r="AK967" i="7" s="1"/>
  <c r="K967" i="7"/>
  <c r="J967" i="7"/>
  <c r="I967" i="7"/>
  <c r="C967" i="7"/>
  <c r="AL966" i="7"/>
  <c r="AM966" i="7" s="1"/>
  <c r="AO966" i="7" s="1"/>
  <c r="O966" i="7"/>
  <c r="M966" i="7"/>
  <c r="AK966" i="7" s="1"/>
  <c r="K966" i="7"/>
  <c r="H966" i="7"/>
  <c r="C966" i="7"/>
  <c r="AO965" i="7"/>
  <c r="AN965" i="7"/>
  <c r="AL965" i="7"/>
  <c r="AM965" i="7" s="1"/>
  <c r="R965" i="7"/>
  <c r="O965" i="7"/>
  <c r="Q965" i="7" s="1"/>
  <c r="M965" i="7"/>
  <c r="AK965" i="7" s="1"/>
  <c r="K965" i="7"/>
  <c r="I965" i="7"/>
  <c r="H965" i="7"/>
  <c r="G965" i="7"/>
  <c r="C965" i="7"/>
  <c r="AN964" i="7"/>
  <c r="AM964" i="7"/>
  <c r="AO964" i="7" s="1"/>
  <c r="AL964" i="7"/>
  <c r="R964" i="7"/>
  <c r="Q964" i="7"/>
  <c r="O964" i="7"/>
  <c r="M964" i="7"/>
  <c r="AK964" i="7" s="1"/>
  <c r="K964" i="7"/>
  <c r="J964" i="7"/>
  <c r="I964" i="7"/>
  <c r="H964" i="7"/>
  <c r="G964" i="7"/>
  <c r="C964" i="7"/>
  <c r="AL963" i="7"/>
  <c r="AM963" i="7" s="1"/>
  <c r="AO963" i="7" s="1"/>
  <c r="O963" i="7"/>
  <c r="M963" i="7"/>
  <c r="AK963" i="7" s="1"/>
  <c r="K963" i="7"/>
  <c r="I963" i="7"/>
  <c r="C963" i="7"/>
  <c r="AO962" i="7"/>
  <c r="AL962" i="7"/>
  <c r="AM962" i="7" s="1"/>
  <c r="AK962" i="7"/>
  <c r="O962" i="7"/>
  <c r="M962" i="7"/>
  <c r="K962" i="7"/>
  <c r="I962" i="7"/>
  <c r="H962" i="7"/>
  <c r="C962" i="7"/>
  <c r="AO961" i="7"/>
  <c r="AN961" i="7"/>
  <c r="AL961" i="7"/>
  <c r="AM961" i="7" s="1"/>
  <c r="AK961" i="7"/>
  <c r="R961" i="7"/>
  <c r="O961" i="7"/>
  <c r="Q961" i="7" s="1"/>
  <c r="M961" i="7"/>
  <c r="K961" i="7"/>
  <c r="I961" i="7"/>
  <c r="H961" i="7"/>
  <c r="G961" i="7"/>
  <c r="C961" i="7"/>
  <c r="AN960" i="7"/>
  <c r="AM960" i="7"/>
  <c r="AO960" i="7" s="1"/>
  <c r="AL960" i="7"/>
  <c r="R960" i="7"/>
  <c r="Q960" i="7"/>
  <c r="O960" i="7"/>
  <c r="M960" i="7"/>
  <c r="AK960" i="7" s="1"/>
  <c r="K960" i="7"/>
  <c r="J960" i="7"/>
  <c r="I960" i="7"/>
  <c r="H960" i="7"/>
  <c r="G960" i="7"/>
  <c r="C960" i="7"/>
  <c r="AM959" i="7"/>
  <c r="AO959" i="7" s="1"/>
  <c r="AL959" i="7"/>
  <c r="Q959" i="7"/>
  <c r="O959" i="7"/>
  <c r="M959" i="7"/>
  <c r="AK959" i="7" s="1"/>
  <c r="K959" i="7"/>
  <c r="J959" i="7"/>
  <c r="I959" i="7"/>
  <c r="C959" i="7"/>
  <c r="AL958" i="7"/>
  <c r="AM958" i="7" s="1"/>
  <c r="AO958" i="7" s="1"/>
  <c r="O958" i="7"/>
  <c r="M958" i="7"/>
  <c r="K958" i="7"/>
  <c r="H958" i="7"/>
  <c r="C958" i="7"/>
  <c r="AN957" i="7"/>
  <c r="AL957" i="7"/>
  <c r="AM957" i="7" s="1"/>
  <c r="AO957" i="7" s="1"/>
  <c r="R957" i="7"/>
  <c r="O957" i="7"/>
  <c r="Q957" i="7" s="1"/>
  <c r="M957" i="7"/>
  <c r="AK957" i="7" s="1"/>
  <c r="K957" i="7"/>
  <c r="I957" i="7"/>
  <c r="H957" i="7"/>
  <c r="G957" i="7"/>
  <c r="C957" i="7"/>
  <c r="AN956" i="7"/>
  <c r="AM956" i="7"/>
  <c r="AO956" i="7" s="1"/>
  <c r="AL956" i="7"/>
  <c r="R956" i="7"/>
  <c r="Q956" i="7"/>
  <c r="O956" i="7"/>
  <c r="M956" i="7"/>
  <c r="AK956" i="7" s="1"/>
  <c r="K956" i="7"/>
  <c r="J956" i="7"/>
  <c r="I956" i="7"/>
  <c r="H956" i="7"/>
  <c r="G956" i="7"/>
  <c r="C956" i="7"/>
  <c r="AL955" i="7"/>
  <c r="AM955" i="7" s="1"/>
  <c r="AO955" i="7" s="1"/>
  <c r="O955" i="7"/>
  <c r="M955" i="7"/>
  <c r="K955" i="7"/>
  <c r="I955" i="7"/>
  <c r="C955" i="7"/>
  <c r="AO954" i="7"/>
  <c r="AL954" i="7"/>
  <c r="AM954" i="7" s="1"/>
  <c r="O954" i="7"/>
  <c r="M954" i="7"/>
  <c r="AK954" i="7" s="1"/>
  <c r="K954" i="7"/>
  <c r="I954" i="7"/>
  <c r="H954" i="7"/>
  <c r="C954" i="7"/>
  <c r="AN953" i="7"/>
  <c r="AL953" i="7"/>
  <c r="AM953" i="7" s="1"/>
  <c r="AO953" i="7" s="1"/>
  <c r="AK953" i="7"/>
  <c r="R953" i="7"/>
  <c r="O953" i="7"/>
  <c r="Q953" i="7" s="1"/>
  <c r="M953" i="7"/>
  <c r="K953" i="7"/>
  <c r="I953" i="7"/>
  <c r="H953" i="7"/>
  <c r="G953" i="7"/>
  <c r="C953" i="7"/>
  <c r="AN952" i="7"/>
  <c r="AM952" i="7"/>
  <c r="AO952" i="7" s="1"/>
  <c r="AL952" i="7"/>
  <c r="R952" i="7"/>
  <c r="Q952" i="7"/>
  <c r="O952" i="7"/>
  <c r="M952" i="7"/>
  <c r="AK952" i="7" s="1"/>
  <c r="K952" i="7"/>
  <c r="J952" i="7"/>
  <c r="I952" i="7"/>
  <c r="H952" i="7"/>
  <c r="G952" i="7"/>
  <c r="C952" i="7"/>
  <c r="AM951" i="7"/>
  <c r="AO951" i="7" s="1"/>
  <c r="AL951" i="7"/>
  <c r="Q951" i="7"/>
  <c r="O951" i="7"/>
  <c r="M951" i="7"/>
  <c r="AK951" i="7" s="1"/>
  <c r="K951" i="7"/>
  <c r="J951" i="7"/>
  <c r="I951" i="7"/>
  <c r="C951" i="7"/>
  <c r="AL950" i="7"/>
  <c r="AM950" i="7" s="1"/>
  <c r="AO950" i="7" s="1"/>
  <c r="O950" i="7"/>
  <c r="M950" i="7"/>
  <c r="K950" i="7"/>
  <c r="H950" i="7"/>
  <c r="C950" i="7"/>
  <c r="AO949" i="7"/>
  <c r="AN949" i="7"/>
  <c r="AL949" i="7"/>
  <c r="AM949" i="7" s="1"/>
  <c r="R949" i="7"/>
  <c r="O949" i="7"/>
  <c r="Q949" i="7" s="1"/>
  <c r="M949" i="7"/>
  <c r="AK949" i="7" s="1"/>
  <c r="K949" i="7"/>
  <c r="I949" i="7"/>
  <c r="H949" i="7"/>
  <c r="G949" i="7"/>
  <c r="C949" i="7"/>
  <c r="AN948" i="7"/>
  <c r="AM948" i="7"/>
  <c r="AO948" i="7" s="1"/>
  <c r="AL948" i="7"/>
  <c r="R948" i="7"/>
  <c r="Q948" i="7"/>
  <c r="O948" i="7"/>
  <c r="M948" i="7"/>
  <c r="AK948" i="7" s="1"/>
  <c r="K948" i="7"/>
  <c r="J948" i="7"/>
  <c r="I948" i="7"/>
  <c r="H948" i="7"/>
  <c r="G948" i="7"/>
  <c r="C948" i="7"/>
  <c r="AL947" i="7"/>
  <c r="AM947" i="7" s="1"/>
  <c r="AO947" i="7" s="1"/>
  <c r="O947" i="7"/>
  <c r="M947" i="7"/>
  <c r="K947" i="7"/>
  <c r="C947" i="7"/>
  <c r="AO946" i="7"/>
  <c r="AL946" i="7"/>
  <c r="AM946" i="7" s="1"/>
  <c r="O946" i="7"/>
  <c r="M946" i="7"/>
  <c r="K946" i="7"/>
  <c r="I946" i="7"/>
  <c r="AK946" i="7" s="1"/>
  <c r="H946" i="7"/>
  <c r="C946" i="7"/>
  <c r="AO945" i="7"/>
  <c r="AN945" i="7"/>
  <c r="AL945" i="7"/>
  <c r="AM945" i="7" s="1"/>
  <c r="AK945" i="7"/>
  <c r="R945" i="7"/>
  <c r="O945" i="7"/>
  <c r="Q945" i="7" s="1"/>
  <c r="M945" i="7"/>
  <c r="K945" i="7"/>
  <c r="I945" i="7"/>
  <c r="H945" i="7"/>
  <c r="G945" i="7"/>
  <c r="C945" i="7"/>
  <c r="AN944" i="7"/>
  <c r="AM944" i="7"/>
  <c r="AO944" i="7" s="1"/>
  <c r="AL944" i="7"/>
  <c r="R944" i="7"/>
  <c r="Q944" i="7"/>
  <c r="O944" i="7"/>
  <c r="M944" i="7"/>
  <c r="AK944" i="7" s="1"/>
  <c r="K944" i="7"/>
  <c r="J944" i="7"/>
  <c r="I944" i="7"/>
  <c r="H944" i="7"/>
  <c r="G944" i="7"/>
  <c r="C944" i="7"/>
  <c r="AM943" i="7"/>
  <c r="AO943" i="7" s="1"/>
  <c r="AL943" i="7"/>
  <c r="Q943" i="7"/>
  <c r="O943" i="7"/>
  <c r="M943" i="7"/>
  <c r="AK943" i="7" s="1"/>
  <c r="K943" i="7"/>
  <c r="J943" i="7"/>
  <c r="I943" i="7"/>
  <c r="C943" i="7"/>
  <c r="AL942" i="7"/>
  <c r="AM942" i="7" s="1"/>
  <c r="AO942" i="7" s="1"/>
  <c r="O942" i="7"/>
  <c r="M942" i="7"/>
  <c r="K942" i="7"/>
  <c r="H942" i="7"/>
  <c r="C942" i="7"/>
  <c r="AN941" i="7"/>
  <c r="AL941" i="7"/>
  <c r="AM941" i="7" s="1"/>
  <c r="AO941" i="7" s="1"/>
  <c r="R941" i="7"/>
  <c r="O941" i="7"/>
  <c r="Q941" i="7" s="1"/>
  <c r="M941" i="7"/>
  <c r="AK941" i="7" s="1"/>
  <c r="K941" i="7"/>
  <c r="I941" i="7"/>
  <c r="H941" i="7"/>
  <c r="G941" i="7"/>
  <c r="C941" i="7"/>
  <c r="AN940" i="7"/>
  <c r="AM940" i="7"/>
  <c r="AO940" i="7" s="1"/>
  <c r="AL940" i="7"/>
  <c r="R940" i="7"/>
  <c r="Q940" i="7"/>
  <c r="O940" i="7"/>
  <c r="M940" i="7"/>
  <c r="AK940" i="7" s="1"/>
  <c r="K940" i="7"/>
  <c r="J940" i="7"/>
  <c r="I940" i="7"/>
  <c r="H940" i="7"/>
  <c r="G940" i="7"/>
  <c r="C940" i="7"/>
  <c r="AM939" i="7"/>
  <c r="AO939" i="7" s="1"/>
  <c r="AL939" i="7"/>
  <c r="O939" i="7"/>
  <c r="M939" i="7"/>
  <c r="K939" i="7"/>
  <c r="I939" i="7"/>
  <c r="C939" i="7"/>
  <c r="AM938" i="7"/>
  <c r="AO938" i="7" s="1"/>
  <c r="AL938" i="7"/>
  <c r="O938" i="7"/>
  <c r="M938" i="7"/>
  <c r="K938" i="7"/>
  <c r="C938" i="7"/>
  <c r="AO937" i="7"/>
  <c r="AL937" i="7"/>
  <c r="AM937" i="7" s="1"/>
  <c r="O937" i="7"/>
  <c r="AN937" i="7" s="1"/>
  <c r="M937" i="7"/>
  <c r="K937" i="7"/>
  <c r="C937" i="7"/>
  <c r="AO936" i="7"/>
  <c r="AN936" i="7"/>
  <c r="AM936" i="7"/>
  <c r="AL936" i="7"/>
  <c r="R936" i="7"/>
  <c r="Q936" i="7"/>
  <c r="O936" i="7"/>
  <c r="M936" i="7"/>
  <c r="AK936" i="7" s="1"/>
  <c r="K936" i="7"/>
  <c r="J936" i="7"/>
  <c r="I936" i="7"/>
  <c r="H936" i="7"/>
  <c r="G936" i="7"/>
  <c r="C936" i="7"/>
  <c r="AN935" i="7"/>
  <c r="AL935" i="7"/>
  <c r="AM935" i="7" s="1"/>
  <c r="AO935" i="7" s="1"/>
  <c r="Q935" i="7"/>
  <c r="O935" i="7"/>
  <c r="H935" i="7" s="1"/>
  <c r="M935" i="7"/>
  <c r="AK935" i="7" s="1"/>
  <c r="K935" i="7"/>
  <c r="J935" i="7"/>
  <c r="I935" i="7"/>
  <c r="G935" i="7"/>
  <c r="C935" i="7"/>
  <c r="AL934" i="7"/>
  <c r="AM934" i="7" s="1"/>
  <c r="AO934" i="7" s="1"/>
  <c r="Q934" i="7"/>
  <c r="O934" i="7"/>
  <c r="M934" i="7"/>
  <c r="AK934" i="7" s="1"/>
  <c r="K934" i="7"/>
  <c r="J934" i="7"/>
  <c r="I934" i="7"/>
  <c r="H934" i="7"/>
  <c r="C934" i="7"/>
  <c r="AL933" i="7"/>
  <c r="AM933" i="7" s="1"/>
  <c r="AO933" i="7" s="1"/>
  <c r="R933" i="7"/>
  <c r="O933" i="7"/>
  <c r="M933" i="7"/>
  <c r="AK933" i="7" s="1"/>
  <c r="K933" i="7"/>
  <c r="I933" i="7"/>
  <c r="H933" i="7"/>
  <c r="G933" i="7"/>
  <c r="C933" i="7"/>
  <c r="AN932" i="7"/>
  <c r="AM932" i="7"/>
  <c r="AO932" i="7" s="1"/>
  <c r="AL932" i="7"/>
  <c r="R932" i="7"/>
  <c r="Q932" i="7"/>
  <c r="O932" i="7"/>
  <c r="M932" i="7"/>
  <c r="AK932" i="7" s="1"/>
  <c r="K932" i="7"/>
  <c r="J932" i="7"/>
  <c r="I932" i="7"/>
  <c r="H932" i="7"/>
  <c r="G932" i="7"/>
  <c r="C932" i="7"/>
  <c r="AM931" i="7"/>
  <c r="AO931" i="7" s="1"/>
  <c r="AL931" i="7"/>
  <c r="R931" i="7"/>
  <c r="O931" i="7"/>
  <c r="H931" i="7" s="1"/>
  <c r="M931" i="7"/>
  <c r="K931" i="7"/>
  <c r="I931" i="7"/>
  <c r="C931" i="7"/>
  <c r="AM930" i="7"/>
  <c r="AO930" i="7" s="1"/>
  <c r="AL930" i="7"/>
  <c r="AK930" i="7"/>
  <c r="O930" i="7"/>
  <c r="H930" i="7" s="1"/>
  <c r="M930" i="7"/>
  <c r="K930" i="7"/>
  <c r="I930" i="7"/>
  <c r="C930" i="7"/>
  <c r="AL929" i="7"/>
  <c r="AM929" i="7" s="1"/>
  <c r="AO929" i="7" s="1"/>
  <c r="O929" i="7"/>
  <c r="G929" i="7" s="1"/>
  <c r="M929" i="7"/>
  <c r="K929" i="7"/>
  <c r="H929" i="7"/>
  <c r="C929" i="7"/>
  <c r="AN928" i="7"/>
  <c r="AM928" i="7"/>
  <c r="AO928" i="7" s="1"/>
  <c r="AL928" i="7"/>
  <c r="R928" i="7"/>
  <c r="Q928" i="7"/>
  <c r="O928" i="7"/>
  <c r="M928" i="7"/>
  <c r="AK928" i="7" s="1"/>
  <c r="K928" i="7"/>
  <c r="J928" i="7"/>
  <c r="I928" i="7"/>
  <c r="H928" i="7"/>
  <c r="G928" i="7"/>
  <c r="C928" i="7"/>
  <c r="AN927" i="7"/>
  <c r="AL927" i="7"/>
  <c r="AM927" i="7" s="1"/>
  <c r="AO927" i="7" s="1"/>
  <c r="R927" i="7"/>
  <c r="Q927" i="7"/>
  <c r="O927" i="7"/>
  <c r="H927" i="7" s="1"/>
  <c r="M927" i="7"/>
  <c r="AK927" i="7" s="1"/>
  <c r="K927" i="7"/>
  <c r="J927" i="7"/>
  <c r="I927" i="7"/>
  <c r="G927" i="7"/>
  <c r="C927" i="7"/>
  <c r="AL926" i="7"/>
  <c r="AM926" i="7" s="1"/>
  <c r="AO926" i="7" s="1"/>
  <c r="Q926" i="7"/>
  <c r="O926" i="7"/>
  <c r="M926" i="7"/>
  <c r="AK926" i="7" s="1"/>
  <c r="K926" i="7"/>
  <c r="J926" i="7"/>
  <c r="I926" i="7"/>
  <c r="H926" i="7"/>
  <c r="C926" i="7"/>
  <c r="AO925" i="7"/>
  <c r="AL925" i="7"/>
  <c r="AM925" i="7" s="1"/>
  <c r="R925" i="7"/>
  <c r="O925" i="7"/>
  <c r="M925" i="7"/>
  <c r="AK925" i="7" s="1"/>
  <c r="K925" i="7"/>
  <c r="I925" i="7"/>
  <c r="H925" i="7"/>
  <c r="G925" i="7"/>
  <c r="C925" i="7"/>
  <c r="AO924" i="7"/>
  <c r="AN924" i="7"/>
  <c r="AM924" i="7"/>
  <c r="AL924" i="7"/>
  <c r="R924" i="7"/>
  <c r="Q924" i="7"/>
  <c r="O924" i="7"/>
  <c r="M924" i="7"/>
  <c r="AK924" i="7" s="1"/>
  <c r="K924" i="7"/>
  <c r="J924" i="7"/>
  <c r="I924" i="7"/>
  <c r="H924" i="7"/>
  <c r="G924" i="7"/>
  <c r="C924" i="7"/>
  <c r="AM923" i="7"/>
  <c r="AO923" i="7" s="1"/>
  <c r="AL923" i="7"/>
  <c r="O923" i="7"/>
  <c r="M923" i="7"/>
  <c r="K923" i="7"/>
  <c r="C923" i="7"/>
  <c r="AM922" i="7"/>
  <c r="AO922" i="7" s="1"/>
  <c r="AL922" i="7"/>
  <c r="O922" i="7"/>
  <c r="I922" i="7" s="1"/>
  <c r="AK922" i="7" s="1"/>
  <c r="M922" i="7"/>
  <c r="K922" i="7"/>
  <c r="C922" i="7"/>
  <c r="AO921" i="7"/>
  <c r="AN921" i="7"/>
  <c r="AL921" i="7"/>
  <c r="AM921" i="7" s="1"/>
  <c r="O921" i="7"/>
  <c r="H921" i="7" s="1"/>
  <c r="M921" i="7"/>
  <c r="K921" i="7"/>
  <c r="C921" i="7"/>
  <c r="AO920" i="7"/>
  <c r="AN920" i="7"/>
  <c r="AM920" i="7"/>
  <c r="AL920" i="7"/>
  <c r="R920" i="7"/>
  <c r="Q920" i="7"/>
  <c r="O920" i="7"/>
  <c r="M920" i="7"/>
  <c r="AK920" i="7" s="1"/>
  <c r="K920" i="7"/>
  <c r="J920" i="7"/>
  <c r="I920" i="7"/>
  <c r="H920" i="7"/>
  <c r="G920" i="7"/>
  <c r="C920" i="7"/>
  <c r="AN919" i="7"/>
  <c r="AL919" i="7"/>
  <c r="AM919" i="7" s="1"/>
  <c r="AO919" i="7" s="1"/>
  <c r="Q919" i="7"/>
  <c r="O919" i="7"/>
  <c r="H919" i="7" s="1"/>
  <c r="M919" i="7"/>
  <c r="AK919" i="7" s="1"/>
  <c r="K919" i="7"/>
  <c r="J919" i="7"/>
  <c r="I919" i="7"/>
  <c r="G919" i="7"/>
  <c r="C919" i="7"/>
  <c r="AL918" i="7"/>
  <c r="AM918" i="7" s="1"/>
  <c r="AO918" i="7" s="1"/>
  <c r="Q918" i="7"/>
  <c r="O918" i="7"/>
  <c r="M918" i="7"/>
  <c r="AK918" i="7" s="1"/>
  <c r="K918" i="7"/>
  <c r="J918" i="7"/>
  <c r="I918" i="7"/>
  <c r="H918" i="7"/>
  <c r="C918" i="7"/>
  <c r="AL917" i="7"/>
  <c r="AM917" i="7" s="1"/>
  <c r="AO917" i="7" s="1"/>
  <c r="R917" i="7"/>
  <c r="O917" i="7"/>
  <c r="M917" i="7"/>
  <c r="AK917" i="7" s="1"/>
  <c r="K917" i="7"/>
  <c r="I917" i="7"/>
  <c r="H917" i="7"/>
  <c r="G917" i="7"/>
  <c r="C917" i="7"/>
  <c r="AN916" i="7"/>
  <c r="AM916" i="7"/>
  <c r="AO916" i="7" s="1"/>
  <c r="AL916" i="7"/>
  <c r="R916" i="7"/>
  <c r="Q916" i="7"/>
  <c r="O916" i="7"/>
  <c r="M916" i="7"/>
  <c r="AK916" i="7" s="1"/>
  <c r="K916" i="7"/>
  <c r="J916" i="7"/>
  <c r="I916" i="7"/>
  <c r="H916" i="7"/>
  <c r="G916" i="7"/>
  <c r="C916" i="7"/>
  <c r="AM915" i="7"/>
  <c r="AO915" i="7" s="1"/>
  <c r="AL915" i="7"/>
  <c r="R915" i="7"/>
  <c r="O915" i="7"/>
  <c r="H915" i="7" s="1"/>
  <c r="M915" i="7"/>
  <c r="K915" i="7"/>
  <c r="I915" i="7"/>
  <c r="C915" i="7"/>
  <c r="AM914" i="7"/>
  <c r="AO914" i="7" s="1"/>
  <c r="AL914" i="7"/>
  <c r="AK914" i="7"/>
  <c r="O914" i="7"/>
  <c r="H914" i="7" s="1"/>
  <c r="M914" i="7"/>
  <c r="K914" i="7"/>
  <c r="I914" i="7"/>
  <c r="C914" i="7"/>
  <c r="AL913" i="7"/>
  <c r="AM913" i="7" s="1"/>
  <c r="AO913" i="7" s="1"/>
  <c r="O913" i="7"/>
  <c r="G913" i="7" s="1"/>
  <c r="M913" i="7"/>
  <c r="K913" i="7"/>
  <c r="H913" i="7"/>
  <c r="C913" i="7"/>
  <c r="AN912" i="7"/>
  <c r="AM912" i="7"/>
  <c r="AO912" i="7" s="1"/>
  <c r="AL912" i="7"/>
  <c r="R912" i="7"/>
  <c r="Q912" i="7"/>
  <c r="O912" i="7"/>
  <c r="M912" i="7"/>
  <c r="AK912" i="7" s="1"/>
  <c r="K912" i="7"/>
  <c r="J912" i="7"/>
  <c r="I912" i="7"/>
  <c r="H912" i="7"/>
  <c r="G912" i="7"/>
  <c r="C912" i="7"/>
  <c r="AN911" i="7"/>
  <c r="AL911" i="7"/>
  <c r="AM911" i="7" s="1"/>
  <c r="AO911" i="7" s="1"/>
  <c r="R911" i="7"/>
  <c r="Q911" i="7"/>
  <c r="O911" i="7"/>
  <c r="H911" i="7" s="1"/>
  <c r="M911" i="7"/>
  <c r="AK911" i="7" s="1"/>
  <c r="K911" i="7"/>
  <c r="J911" i="7"/>
  <c r="I911" i="7"/>
  <c r="G911" i="7"/>
  <c r="C911" i="7"/>
  <c r="AL910" i="7"/>
  <c r="AM910" i="7" s="1"/>
  <c r="AO910" i="7" s="1"/>
  <c r="Q910" i="7"/>
  <c r="O910" i="7"/>
  <c r="M910" i="7"/>
  <c r="AK910" i="7" s="1"/>
  <c r="K910" i="7"/>
  <c r="J910" i="7"/>
  <c r="I910" i="7"/>
  <c r="H910" i="7"/>
  <c r="C910" i="7"/>
  <c r="AO909" i="7"/>
  <c r="AL909" i="7"/>
  <c r="AM909" i="7" s="1"/>
  <c r="R909" i="7"/>
  <c r="O909" i="7"/>
  <c r="M909" i="7"/>
  <c r="AK909" i="7" s="1"/>
  <c r="K909" i="7"/>
  <c r="I909" i="7"/>
  <c r="H909" i="7"/>
  <c r="G909" i="7"/>
  <c r="C909" i="7"/>
  <c r="AO908" i="7"/>
  <c r="AN908" i="7"/>
  <c r="AM908" i="7"/>
  <c r="AL908" i="7"/>
  <c r="R908" i="7"/>
  <c r="Q908" i="7"/>
  <c r="O908" i="7"/>
  <c r="M908" i="7"/>
  <c r="AK908" i="7" s="1"/>
  <c r="K908" i="7"/>
  <c r="J908" i="7"/>
  <c r="I908" i="7"/>
  <c r="H908" i="7"/>
  <c r="G908" i="7"/>
  <c r="C908" i="7"/>
  <c r="AM907" i="7"/>
  <c r="AO907" i="7" s="1"/>
  <c r="AL907" i="7"/>
  <c r="O907" i="7"/>
  <c r="M907" i="7"/>
  <c r="AK907" i="7" s="1"/>
  <c r="K907" i="7"/>
  <c r="I907" i="7"/>
  <c r="C907" i="7"/>
  <c r="AM906" i="7"/>
  <c r="AO906" i="7" s="1"/>
  <c r="AL906" i="7"/>
  <c r="AK906" i="7"/>
  <c r="O906" i="7"/>
  <c r="M906" i="7"/>
  <c r="K906" i="7"/>
  <c r="I906" i="7"/>
  <c r="C906" i="7"/>
  <c r="AO905" i="7"/>
  <c r="AL905" i="7"/>
  <c r="AM905" i="7" s="1"/>
  <c r="AK905" i="7"/>
  <c r="O905" i="7"/>
  <c r="AN905" i="7" s="1"/>
  <c r="M905" i="7"/>
  <c r="K905" i="7"/>
  <c r="C905" i="7"/>
  <c r="AO904" i="7"/>
  <c r="AN904" i="7"/>
  <c r="AM904" i="7"/>
  <c r="AL904" i="7"/>
  <c r="R904" i="7"/>
  <c r="Q904" i="7"/>
  <c r="O904" i="7"/>
  <c r="M904" i="7"/>
  <c r="AK904" i="7" s="1"/>
  <c r="K904" i="7"/>
  <c r="J904" i="7"/>
  <c r="I904" i="7"/>
  <c r="H904" i="7"/>
  <c r="G904" i="7"/>
  <c r="C904" i="7"/>
  <c r="AN903" i="7"/>
  <c r="AL903" i="7"/>
  <c r="AM903" i="7" s="1"/>
  <c r="AO903" i="7" s="1"/>
  <c r="Q903" i="7"/>
  <c r="O903" i="7"/>
  <c r="H903" i="7" s="1"/>
  <c r="M903" i="7"/>
  <c r="AK903" i="7" s="1"/>
  <c r="K903" i="7"/>
  <c r="J903" i="7"/>
  <c r="I903" i="7"/>
  <c r="G903" i="7"/>
  <c r="C903" i="7"/>
  <c r="AL902" i="7"/>
  <c r="AM902" i="7" s="1"/>
  <c r="AO902" i="7" s="1"/>
  <c r="Q902" i="7"/>
  <c r="O902" i="7"/>
  <c r="M902" i="7"/>
  <c r="AK902" i="7" s="1"/>
  <c r="K902" i="7"/>
  <c r="J902" i="7"/>
  <c r="I902" i="7"/>
  <c r="H902" i="7"/>
  <c r="C902" i="7"/>
  <c r="AL901" i="7"/>
  <c r="AM901" i="7" s="1"/>
  <c r="AO901" i="7" s="1"/>
  <c r="R901" i="7"/>
  <c r="O901" i="7"/>
  <c r="M901" i="7"/>
  <c r="AK901" i="7" s="1"/>
  <c r="K901" i="7"/>
  <c r="I901" i="7"/>
  <c r="H901" i="7"/>
  <c r="G901" i="7"/>
  <c r="C901" i="7"/>
  <c r="AN900" i="7"/>
  <c r="AM900" i="7"/>
  <c r="AO900" i="7" s="1"/>
  <c r="AL900" i="7"/>
  <c r="R900" i="7"/>
  <c r="Q900" i="7"/>
  <c r="O900" i="7"/>
  <c r="M900" i="7"/>
  <c r="AK900" i="7" s="1"/>
  <c r="K900" i="7"/>
  <c r="J900" i="7"/>
  <c r="I900" i="7"/>
  <c r="H900" i="7"/>
  <c r="G900" i="7"/>
  <c r="C900" i="7"/>
  <c r="AM899" i="7"/>
  <c r="AO899" i="7" s="1"/>
  <c r="AL899" i="7"/>
  <c r="R899" i="7"/>
  <c r="O899" i="7"/>
  <c r="H899" i="7" s="1"/>
  <c r="M899" i="7"/>
  <c r="AK899" i="7" s="1"/>
  <c r="K899" i="7"/>
  <c r="I899" i="7"/>
  <c r="C899" i="7"/>
  <c r="AM898" i="7"/>
  <c r="AO898" i="7" s="1"/>
  <c r="AL898" i="7"/>
  <c r="AK898" i="7"/>
  <c r="O898" i="7"/>
  <c r="H898" i="7" s="1"/>
  <c r="M898" i="7"/>
  <c r="K898" i="7"/>
  <c r="I898" i="7"/>
  <c r="C898" i="7"/>
  <c r="AL897" i="7"/>
  <c r="AM897" i="7" s="1"/>
  <c r="AO897" i="7" s="1"/>
  <c r="AK897" i="7"/>
  <c r="O897" i="7"/>
  <c r="G897" i="7" s="1"/>
  <c r="M897" i="7"/>
  <c r="K897" i="7"/>
  <c r="H897" i="7"/>
  <c r="C897" i="7"/>
  <c r="AN896" i="7"/>
  <c r="AM896" i="7"/>
  <c r="AO896" i="7" s="1"/>
  <c r="AL896" i="7"/>
  <c r="R896" i="7"/>
  <c r="Q896" i="7"/>
  <c r="O896" i="7"/>
  <c r="M896" i="7"/>
  <c r="AK896" i="7" s="1"/>
  <c r="K896" i="7"/>
  <c r="J896" i="7"/>
  <c r="I896" i="7"/>
  <c r="H896" i="7"/>
  <c r="G896" i="7"/>
  <c r="C896" i="7"/>
  <c r="AN895" i="7"/>
  <c r="AL895" i="7"/>
  <c r="AM895" i="7" s="1"/>
  <c r="AO895" i="7" s="1"/>
  <c r="R895" i="7"/>
  <c r="Q895" i="7"/>
  <c r="O895" i="7"/>
  <c r="H895" i="7" s="1"/>
  <c r="M895" i="7"/>
  <c r="AK895" i="7" s="1"/>
  <c r="K895" i="7"/>
  <c r="J895" i="7"/>
  <c r="I895" i="7"/>
  <c r="G895" i="7"/>
  <c r="C895" i="7"/>
  <c r="AL894" i="7"/>
  <c r="AM894" i="7" s="1"/>
  <c r="AO894" i="7" s="1"/>
  <c r="Q894" i="7"/>
  <c r="O894" i="7"/>
  <c r="M894" i="7"/>
  <c r="AK894" i="7" s="1"/>
  <c r="K894" i="7"/>
  <c r="J894" i="7"/>
  <c r="I894" i="7"/>
  <c r="H894" i="7"/>
  <c r="C894" i="7"/>
  <c r="AO893" i="7"/>
  <c r="AL893" i="7"/>
  <c r="AM893" i="7" s="1"/>
  <c r="R893" i="7"/>
  <c r="O893" i="7"/>
  <c r="M893" i="7"/>
  <c r="K893" i="7"/>
  <c r="I893" i="7"/>
  <c r="H893" i="7"/>
  <c r="G893" i="7"/>
  <c r="C893" i="7"/>
  <c r="AO892" i="7"/>
  <c r="AN892" i="7"/>
  <c r="AM892" i="7"/>
  <c r="AL892" i="7"/>
  <c r="R892" i="7"/>
  <c r="Q892" i="7"/>
  <c r="O892" i="7"/>
  <c r="M892" i="7"/>
  <c r="AK892" i="7" s="1"/>
  <c r="K892" i="7"/>
  <c r="J892" i="7"/>
  <c r="I892" i="7"/>
  <c r="H892" i="7"/>
  <c r="G892" i="7"/>
  <c r="C892" i="7"/>
  <c r="AM891" i="7"/>
  <c r="AO891" i="7" s="1"/>
  <c r="AL891" i="7"/>
  <c r="O891" i="7"/>
  <c r="M891" i="7"/>
  <c r="K891" i="7"/>
  <c r="I891" i="7"/>
  <c r="C891" i="7"/>
  <c r="AM890" i="7"/>
  <c r="AO890" i="7" s="1"/>
  <c r="AL890" i="7"/>
  <c r="O890" i="7"/>
  <c r="I890" i="7" s="1"/>
  <c r="AK890" i="7" s="1"/>
  <c r="M890" i="7"/>
  <c r="K890" i="7"/>
  <c r="C890" i="7"/>
  <c r="AO889" i="7"/>
  <c r="AL889" i="7"/>
  <c r="AM889" i="7" s="1"/>
  <c r="O889" i="7"/>
  <c r="AN889" i="7" s="1"/>
  <c r="M889" i="7"/>
  <c r="K889" i="7"/>
  <c r="C889" i="7"/>
  <c r="AO888" i="7"/>
  <c r="AN888" i="7"/>
  <c r="AM888" i="7"/>
  <c r="AL888" i="7"/>
  <c r="R888" i="7"/>
  <c r="Q888" i="7"/>
  <c r="O888" i="7"/>
  <c r="M888" i="7"/>
  <c r="AK888" i="7" s="1"/>
  <c r="K888" i="7"/>
  <c r="J888" i="7"/>
  <c r="I888" i="7"/>
  <c r="H888" i="7"/>
  <c r="G888" i="7"/>
  <c r="C888" i="7"/>
  <c r="AN887" i="7"/>
  <c r="AL887" i="7"/>
  <c r="AM887" i="7" s="1"/>
  <c r="AO887" i="7" s="1"/>
  <c r="Q887" i="7"/>
  <c r="O887" i="7"/>
  <c r="H887" i="7" s="1"/>
  <c r="M887" i="7"/>
  <c r="AK887" i="7" s="1"/>
  <c r="K887" i="7"/>
  <c r="J887" i="7"/>
  <c r="I887" i="7"/>
  <c r="G887" i="7"/>
  <c r="C887" i="7"/>
  <c r="AL886" i="7"/>
  <c r="AM886" i="7" s="1"/>
  <c r="AO886" i="7" s="1"/>
  <c r="Q886" i="7"/>
  <c r="O886" i="7"/>
  <c r="M886" i="7"/>
  <c r="AK886" i="7" s="1"/>
  <c r="K886" i="7"/>
  <c r="J886" i="7"/>
  <c r="I886" i="7"/>
  <c r="H886" i="7"/>
  <c r="C886" i="7"/>
  <c r="AL885" i="7"/>
  <c r="AM885" i="7" s="1"/>
  <c r="AO885" i="7" s="1"/>
  <c r="R885" i="7"/>
  <c r="O885" i="7"/>
  <c r="M885" i="7"/>
  <c r="AK885" i="7" s="1"/>
  <c r="K885" i="7"/>
  <c r="I885" i="7"/>
  <c r="H885" i="7"/>
  <c r="G885" i="7"/>
  <c r="C885" i="7"/>
  <c r="AN884" i="7"/>
  <c r="AM884" i="7"/>
  <c r="AO884" i="7" s="1"/>
  <c r="AL884" i="7"/>
  <c r="R884" i="7"/>
  <c r="Q884" i="7"/>
  <c r="O884" i="7"/>
  <c r="M884" i="7"/>
  <c r="AK884" i="7" s="1"/>
  <c r="K884" i="7"/>
  <c r="J884" i="7"/>
  <c r="I884" i="7"/>
  <c r="H884" i="7"/>
  <c r="G884" i="7"/>
  <c r="C884" i="7"/>
  <c r="AM883" i="7"/>
  <c r="AO883" i="7" s="1"/>
  <c r="AL883" i="7"/>
  <c r="R883" i="7"/>
  <c r="O883" i="7"/>
  <c r="H883" i="7" s="1"/>
  <c r="M883" i="7"/>
  <c r="K883" i="7"/>
  <c r="I883" i="7"/>
  <c r="C883" i="7"/>
  <c r="AM882" i="7"/>
  <c r="AO882" i="7" s="1"/>
  <c r="AL882" i="7"/>
  <c r="AK882" i="7"/>
  <c r="O882" i="7"/>
  <c r="H882" i="7" s="1"/>
  <c r="M882" i="7"/>
  <c r="K882" i="7"/>
  <c r="I882" i="7"/>
  <c r="C882" i="7"/>
  <c r="AL881" i="7"/>
  <c r="AM881" i="7" s="1"/>
  <c r="AO881" i="7" s="1"/>
  <c r="O881" i="7"/>
  <c r="G881" i="7" s="1"/>
  <c r="M881" i="7"/>
  <c r="K881" i="7"/>
  <c r="H881" i="7"/>
  <c r="C881" i="7"/>
  <c r="AN880" i="7"/>
  <c r="AM880" i="7"/>
  <c r="AO880" i="7" s="1"/>
  <c r="AL880" i="7"/>
  <c r="R880" i="7"/>
  <c r="Q880" i="7"/>
  <c r="O880" i="7"/>
  <c r="M880" i="7"/>
  <c r="AK880" i="7" s="1"/>
  <c r="K880" i="7"/>
  <c r="J880" i="7"/>
  <c r="I880" i="7"/>
  <c r="H880" i="7"/>
  <c r="G880" i="7"/>
  <c r="C880" i="7"/>
  <c r="AN879" i="7"/>
  <c r="AL879" i="7"/>
  <c r="AM879" i="7" s="1"/>
  <c r="AO879" i="7" s="1"/>
  <c r="R879" i="7"/>
  <c r="Q879" i="7"/>
  <c r="O879" i="7"/>
  <c r="H879" i="7" s="1"/>
  <c r="M879" i="7"/>
  <c r="AK879" i="7" s="1"/>
  <c r="K879" i="7"/>
  <c r="J879" i="7"/>
  <c r="I879" i="7"/>
  <c r="G879" i="7"/>
  <c r="C879" i="7"/>
  <c r="AL878" i="7"/>
  <c r="AM878" i="7" s="1"/>
  <c r="AO878" i="7" s="1"/>
  <c r="Q878" i="7"/>
  <c r="O878" i="7"/>
  <c r="M878" i="7"/>
  <c r="AK878" i="7" s="1"/>
  <c r="K878" i="7"/>
  <c r="J878" i="7"/>
  <c r="I878" i="7"/>
  <c r="H878" i="7"/>
  <c r="C878" i="7"/>
  <c r="AO877" i="7"/>
  <c r="AL877" i="7"/>
  <c r="AM877" i="7" s="1"/>
  <c r="R877" i="7"/>
  <c r="O877" i="7"/>
  <c r="M877" i="7"/>
  <c r="AK877" i="7" s="1"/>
  <c r="K877" i="7"/>
  <c r="I877" i="7"/>
  <c r="H877" i="7"/>
  <c r="G877" i="7"/>
  <c r="C877" i="7"/>
  <c r="AO876" i="7"/>
  <c r="AN876" i="7"/>
  <c r="AM876" i="7"/>
  <c r="AL876" i="7"/>
  <c r="R876" i="7"/>
  <c r="Q876" i="7"/>
  <c r="O876" i="7"/>
  <c r="M876" i="7"/>
  <c r="AK876" i="7" s="1"/>
  <c r="K876" i="7"/>
  <c r="J876" i="7"/>
  <c r="I876" i="7"/>
  <c r="H876" i="7"/>
  <c r="G876" i="7"/>
  <c r="C876" i="7"/>
  <c r="AM875" i="7"/>
  <c r="AO875" i="7" s="1"/>
  <c r="AL875" i="7"/>
  <c r="O875" i="7"/>
  <c r="I875" i="7" s="1"/>
  <c r="M875" i="7"/>
  <c r="K875" i="7"/>
  <c r="C875" i="7"/>
  <c r="AM874" i="7"/>
  <c r="AO874" i="7" s="1"/>
  <c r="AL874" i="7"/>
  <c r="O874" i="7"/>
  <c r="M874" i="7"/>
  <c r="K874" i="7"/>
  <c r="C874" i="7"/>
  <c r="AO873" i="7"/>
  <c r="AN873" i="7"/>
  <c r="AL873" i="7"/>
  <c r="AM873" i="7" s="1"/>
  <c r="R873" i="7"/>
  <c r="Q873" i="7"/>
  <c r="O873" i="7"/>
  <c r="M873" i="7"/>
  <c r="AK873" i="7" s="1"/>
  <c r="K873" i="7"/>
  <c r="J873" i="7"/>
  <c r="I873" i="7"/>
  <c r="H873" i="7"/>
  <c r="G873" i="7"/>
  <c r="C873" i="7"/>
  <c r="AL872" i="7"/>
  <c r="AM872" i="7" s="1"/>
  <c r="AO872" i="7" s="1"/>
  <c r="O872" i="7"/>
  <c r="M872" i="7"/>
  <c r="K872" i="7"/>
  <c r="I872" i="7"/>
  <c r="C872" i="7"/>
  <c r="AO871" i="7"/>
  <c r="AM871" i="7"/>
  <c r="AL871" i="7"/>
  <c r="Q871" i="7"/>
  <c r="O871" i="7"/>
  <c r="AN871" i="7" s="1"/>
  <c r="M871" i="7"/>
  <c r="AK871" i="7" s="1"/>
  <c r="K871" i="7"/>
  <c r="J871" i="7"/>
  <c r="I871" i="7"/>
  <c r="H871" i="7"/>
  <c r="C871" i="7"/>
  <c r="AN870" i="7"/>
  <c r="AL870" i="7"/>
  <c r="AM870" i="7" s="1"/>
  <c r="AO870" i="7" s="1"/>
  <c r="R870" i="7"/>
  <c r="O870" i="7"/>
  <c r="Q870" i="7" s="1"/>
  <c r="M870" i="7"/>
  <c r="AK870" i="7" s="1"/>
  <c r="K870" i="7"/>
  <c r="I870" i="7"/>
  <c r="G870" i="7"/>
  <c r="C870" i="7"/>
  <c r="AN869" i="7"/>
  <c r="AM869" i="7"/>
  <c r="AO869" i="7" s="1"/>
  <c r="AL869" i="7"/>
  <c r="R869" i="7"/>
  <c r="Q869" i="7"/>
  <c r="O869" i="7"/>
  <c r="M869" i="7"/>
  <c r="AK869" i="7" s="1"/>
  <c r="K869" i="7"/>
  <c r="J869" i="7"/>
  <c r="I869" i="7"/>
  <c r="H869" i="7"/>
  <c r="G869" i="7"/>
  <c r="C869" i="7"/>
  <c r="AL868" i="7"/>
  <c r="AM868" i="7" s="1"/>
  <c r="AO868" i="7" s="1"/>
  <c r="O868" i="7"/>
  <c r="M868" i="7"/>
  <c r="K868" i="7"/>
  <c r="I868" i="7"/>
  <c r="C868" i="7"/>
  <c r="AO867" i="7"/>
  <c r="AM867" i="7"/>
  <c r="AL867" i="7"/>
  <c r="Q867" i="7"/>
  <c r="O867" i="7"/>
  <c r="AN867" i="7" s="1"/>
  <c r="M867" i="7"/>
  <c r="AK867" i="7" s="1"/>
  <c r="K867" i="7"/>
  <c r="J867" i="7"/>
  <c r="I867" i="7"/>
  <c r="H867" i="7"/>
  <c r="C867" i="7"/>
  <c r="AN866" i="7"/>
  <c r="AL866" i="7"/>
  <c r="AM866" i="7" s="1"/>
  <c r="AO866" i="7" s="1"/>
  <c r="R866" i="7"/>
  <c r="O866" i="7"/>
  <c r="Q866" i="7" s="1"/>
  <c r="M866" i="7"/>
  <c r="AK866" i="7" s="1"/>
  <c r="K866" i="7"/>
  <c r="I866" i="7"/>
  <c r="G866" i="7"/>
  <c r="C866" i="7"/>
  <c r="AN865" i="7"/>
  <c r="AM865" i="7"/>
  <c r="AO865" i="7" s="1"/>
  <c r="AL865" i="7"/>
  <c r="R865" i="7"/>
  <c r="Q865" i="7"/>
  <c r="O865" i="7"/>
  <c r="M865" i="7"/>
  <c r="AK865" i="7" s="1"/>
  <c r="K865" i="7"/>
  <c r="J865" i="7"/>
  <c r="I865" i="7"/>
  <c r="H865" i="7"/>
  <c r="G865" i="7"/>
  <c r="C865" i="7"/>
  <c r="AL864" i="7"/>
  <c r="AM864" i="7" s="1"/>
  <c r="AO864" i="7" s="1"/>
  <c r="O864" i="7"/>
  <c r="M864" i="7"/>
  <c r="K864" i="7"/>
  <c r="I864" i="7"/>
  <c r="C864" i="7"/>
  <c r="AO863" i="7"/>
  <c r="AM863" i="7"/>
  <c r="AL863" i="7"/>
  <c r="Q863" i="7"/>
  <c r="O863" i="7"/>
  <c r="AN863" i="7" s="1"/>
  <c r="M863" i="7"/>
  <c r="AK863" i="7" s="1"/>
  <c r="K863" i="7"/>
  <c r="J863" i="7"/>
  <c r="I863" i="7"/>
  <c r="H863" i="7"/>
  <c r="C863" i="7"/>
  <c r="AN862" i="7"/>
  <c r="AL862" i="7"/>
  <c r="AM862" i="7" s="1"/>
  <c r="AO862" i="7" s="1"/>
  <c r="R862" i="7"/>
  <c r="O862" i="7"/>
  <c r="Q862" i="7" s="1"/>
  <c r="M862" i="7"/>
  <c r="AK862" i="7" s="1"/>
  <c r="K862" i="7"/>
  <c r="I862" i="7"/>
  <c r="G862" i="7"/>
  <c r="C862" i="7"/>
  <c r="AN861" i="7"/>
  <c r="AM861" i="7"/>
  <c r="AO861" i="7" s="1"/>
  <c r="AL861" i="7"/>
  <c r="R861" i="7"/>
  <c r="Q861" i="7"/>
  <c r="O861" i="7"/>
  <c r="M861" i="7"/>
  <c r="AK861" i="7" s="1"/>
  <c r="K861" i="7"/>
  <c r="J861" i="7"/>
  <c r="I861" i="7"/>
  <c r="H861" i="7"/>
  <c r="G861" i="7"/>
  <c r="C861" i="7"/>
  <c r="AL860" i="7"/>
  <c r="AM860" i="7" s="1"/>
  <c r="AO860" i="7" s="1"/>
  <c r="O860" i="7"/>
  <c r="M860" i="7"/>
  <c r="K860" i="7"/>
  <c r="I860" i="7"/>
  <c r="C860" i="7"/>
  <c r="AO859" i="7"/>
  <c r="AM859" i="7"/>
  <c r="AL859" i="7"/>
  <c r="Q859" i="7"/>
  <c r="O859" i="7"/>
  <c r="AN859" i="7" s="1"/>
  <c r="M859" i="7"/>
  <c r="AK859" i="7" s="1"/>
  <c r="K859" i="7"/>
  <c r="J859" i="7"/>
  <c r="I859" i="7"/>
  <c r="H859" i="7"/>
  <c r="C859" i="7"/>
  <c r="AN858" i="7"/>
  <c r="AL858" i="7"/>
  <c r="AM858" i="7" s="1"/>
  <c r="AO858" i="7" s="1"/>
  <c r="R858" i="7"/>
  <c r="O858" i="7"/>
  <c r="Q858" i="7" s="1"/>
  <c r="M858" i="7"/>
  <c r="AK858" i="7" s="1"/>
  <c r="K858" i="7"/>
  <c r="I858" i="7"/>
  <c r="G858" i="7"/>
  <c r="C858" i="7"/>
  <c r="AN857" i="7"/>
  <c r="AM857" i="7"/>
  <c r="AO857" i="7" s="1"/>
  <c r="AL857" i="7"/>
  <c r="R857" i="7"/>
  <c r="Q857" i="7"/>
  <c r="O857" i="7"/>
  <c r="M857" i="7"/>
  <c r="AK857" i="7" s="1"/>
  <c r="K857" i="7"/>
  <c r="J857" i="7"/>
  <c r="I857" i="7"/>
  <c r="H857" i="7"/>
  <c r="G857" i="7"/>
  <c r="C857" i="7"/>
  <c r="AL856" i="7"/>
  <c r="AM856" i="7" s="1"/>
  <c r="AO856" i="7" s="1"/>
  <c r="O856" i="7"/>
  <c r="M856" i="7"/>
  <c r="K856" i="7"/>
  <c r="I856" i="7"/>
  <c r="C856" i="7"/>
  <c r="AO855" i="7"/>
  <c r="AM855" i="7"/>
  <c r="AL855" i="7"/>
  <c r="Q855" i="7"/>
  <c r="O855" i="7"/>
  <c r="AN855" i="7" s="1"/>
  <c r="M855" i="7"/>
  <c r="AK855" i="7" s="1"/>
  <c r="K855" i="7"/>
  <c r="J855" i="7"/>
  <c r="I855" i="7"/>
  <c r="H855" i="7"/>
  <c r="C855" i="7"/>
  <c r="AN854" i="7"/>
  <c r="AL854" i="7"/>
  <c r="AM854" i="7" s="1"/>
  <c r="AO854" i="7" s="1"/>
  <c r="R854" i="7"/>
  <c r="O854" i="7"/>
  <c r="Q854" i="7" s="1"/>
  <c r="M854" i="7"/>
  <c r="AK854" i="7" s="1"/>
  <c r="K854" i="7"/>
  <c r="I854" i="7"/>
  <c r="G854" i="7"/>
  <c r="C854" i="7"/>
  <c r="AN853" i="7"/>
  <c r="AM853" i="7"/>
  <c r="AO853" i="7" s="1"/>
  <c r="AL853" i="7"/>
  <c r="R853" i="7"/>
  <c r="Q853" i="7"/>
  <c r="O853" i="7"/>
  <c r="M853" i="7"/>
  <c r="AK853" i="7" s="1"/>
  <c r="K853" i="7"/>
  <c r="J853" i="7"/>
  <c r="I853" i="7"/>
  <c r="H853" i="7"/>
  <c r="G853" i="7"/>
  <c r="C853" i="7"/>
  <c r="AL852" i="7"/>
  <c r="AM852" i="7" s="1"/>
  <c r="AO852" i="7" s="1"/>
  <c r="O852" i="7"/>
  <c r="M852" i="7"/>
  <c r="K852" i="7"/>
  <c r="I852" i="7"/>
  <c r="C852" i="7"/>
  <c r="AO851" i="7"/>
  <c r="AM851" i="7"/>
  <c r="AL851" i="7"/>
  <c r="Q851" i="7"/>
  <c r="O851" i="7"/>
  <c r="AN851" i="7" s="1"/>
  <c r="M851" i="7"/>
  <c r="AK851" i="7" s="1"/>
  <c r="K851" i="7"/>
  <c r="J851" i="7"/>
  <c r="I851" i="7"/>
  <c r="H851" i="7"/>
  <c r="C851" i="7"/>
  <c r="AN850" i="7"/>
  <c r="AL850" i="7"/>
  <c r="AM850" i="7" s="1"/>
  <c r="AO850" i="7" s="1"/>
  <c r="R850" i="7"/>
  <c r="O850" i="7"/>
  <c r="Q850" i="7" s="1"/>
  <c r="M850" i="7"/>
  <c r="AK850" i="7" s="1"/>
  <c r="K850" i="7"/>
  <c r="I850" i="7"/>
  <c r="G850" i="7"/>
  <c r="C850" i="7"/>
  <c r="AN849" i="7"/>
  <c r="AM849" i="7"/>
  <c r="AO849" i="7" s="1"/>
  <c r="AL849" i="7"/>
  <c r="R849" i="7"/>
  <c r="Q849" i="7"/>
  <c r="O849" i="7"/>
  <c r="M849" i="7"/>
  <c r="AK849" i="7" s="1"/>
  <c r="K849" i="7"/>
  <c r="J849" i="7"/>
  <c r="I849" i="7"/>
  <c r="H849" i="7"/>
  <c r="G849" i="7"/>
  <c r="C849" i="7"/>
  <c r="AL848" i="7"/>
  <c r="AM848" i="7" s="1"/>
  <c r="AO848" i="7" s="1"/>
  <c r="O848" i="7"/>
  <c r="M848" i="7"/>
  <c r="K848" i="7"/>
  <c r="I848" i="7"/>
  <c r="C848" i="7"/>
  <c r="AO847" i="7"/>
  <c r="AM847" i="7"/>
  <c r="AL847" i="7"/>
  <c r="Q847" i="7"/>
  <c r="O847" i="7"/>
  <c r="AN847" i="7" s="1"/>
  <c r="M847" i="7"/>
  <c r="AK847" i="7" s="1"/>
  <c r="K847" i="7"/>
  <c r="J847" i="7"/>
  <c r="I847" i="7"/>
  <c r="H847" i="7"/>
  <c r="C847" i="7"/>
  <c r="AL846" i="7"/>
  <c r="AM846" i="7" s="1"/>
  <c r="AO846" i="7" s="1"/>
  <c r="R846" i="7"/>
  <c r="O846" i="7"/>
  <c r="AN846" i="7" s="1"/>
  <c r="M846" i="7"/>
  <c r="K846" i="7"/>
  <c r="I846" i="7"/>
  <c r="G846" i="7"/>
  <c r="C846" i="7"/>
  <c r="AO845" i="7"/>
  <c r="AN845" i="7"/>
  <c r="AM845" i="7"/>
  <c r="AL845" i="7"/>
  <c r="R845" i="7"/>
  <c r="Q845" i="7"/>
  <c r="O845" i="7"/>
  <c r="M845" i="7"/>
  <c r="AK845" i="7" s="1"/>
  <c r="K845" i="7"/>
  <c r="J845" i="7"/>
  <c r="I845" i="7"/>
  <c r="H845" i="7"/>
  <c r="G845" i="7"/>
  <c r="C845" i="7"/>
  <c r="AL844" i="7"/>
  <c r="AM844" i="7" s="1"/>
  <c r="AO844" i="7" s="1"/>
  <c r="R844" i="7"/>
  <c r="O844" i="7"/>
  <c r="AN844" i="7" s="1"/>
  <c r="M844" i="7"/>
  <c r="AK844" i="7" s="1"/>
  <c r="K844" i="7"/>
  <c r="I844" i="7"/>
  <c r="G844" i="7"/>
  <c r="C844" i="7"/>
  <c r="AM843" i="7"/>
  <c r="AO843" i="7" s="1"/>
  <c r="AL843" i="7"/>
  <c r="Q843" i="7"/>
  <c r="O843" i="7"/>
  <c r="AN843" i="7" s="1"/>
  <c r="M843" i="7"/>
  <c r="AK843" i="7" s="1"/>
  <c r="K843" i="7"/>
  <c r="J843" i="7"/>
  <c r="I843" i="7"/>
  <c r="H843" i="7"/>
  <c r="C843" i="7"/>
  <c r="AN842" i="7"/>
  <c r="AL842" i="7"/>
  <c r="AM842" i="7" s="1"/>
  <c r="AO842" i="7" s="1"/>
  <c r="R842" i="7"/>
  <c r="O842" i="7"/>
  <c r="M842" i="7"/>
  <c r="AK842" i="7" s="1"/>
  <c r="K842" i="7"/>
  <c r="I842" i="7"/>
  <c r="G842" i="7"/>
  <c r="C842" i="7"/>
  <c r="AO841" i="7"/>
  <c r="AN841" i="7"/>
  <c r="AM841" i="7"/>
  <c r="AL841" i="7"/>
  <c r="R841" i="7"/>
  <c r="Q841" i="7"/>
  <c r="O841" i="7"/>
  <c r="M841" i="7"/>
  <c r="AK841" i="7" s="1"/>
  <c r="K841" i="7"/>
  <c r="J841" i="7"/>
  <c r="I841" i="7"/>
  <c r="H841" i="7"/>
  <c r="G841" i="7"/>
  <c r="C841" i="7"/>
  <c r="AN840" i="7"/>
  <c r="AL840" i="7"/>
  <c r="AM840" i="7" s="1"/>
  <c r="AO840" i="7" s="1"/>
  <c r="R840" i="7"/>
  <c r="O840" i="7"/>
  <c r="M840" i="7"/>
  <c r="AK840" i="7" s="1"/>
  <c r="K840" i="7"/>
  <c r="I840" i="7"/>
  <c r="G840" i="7"/>
  <c r="C840" i="7"/>
  <c r="AO839" i="7"/>
  <c r="AM839" i="7"/>
  <c r="AL839" i="7"/>
  <c r="AK839" i="7"/>
  <c r="Q839" i="7"/>
  <c r="O839" i="7"/>
  <c r="AN839" i="7" s="1"/>
  <c r="M839" i="7"/>
  <c r="K839" i="7"/>
  <c r="J839" i="7"/>
  <c r="I839" i="7"/>
  <c r="H839" i="7"/>
  <c r="C839" i="7"/>
  <c r="AN838" i="7"/>
  <c r="AL838" i="7"/>
  <c r="AM838" i="7" s="1"/>
  <c r="AO838" i="7" s="1"/>
  <c r="O838" i="7"/>
  <c r="R838" i="7" s="1"/>
  <c r="M838" i="7"/>
  <c r="AK838" i="7" s="1"/>
  <c r="K838" i="7"/>
  <c r="G838" i="7"/>
  <c r="C838" i="7"/>
  <c r="AN837" i="7"/>
  <c r="AM837" i="7"/>
  <c r="AO837" i="7" s="1"/>
  <c r="AL837" i="7"/>
  <c r="R837" i="7"/>
  <c r="Q837" i="7"/>
  <c r="O837" i="7"/>
  <c r="M837" i="7"/>
  <c r="AK837" i="7" s="1"/>
  <c r="K837" i="7"/>
  <c r="J837" i="7"/>
  <c r="I837" i="7"/>
  <c r="H837" i="7"/>
  <c r="G837" i="7"/>
  <c r="C837" i="7"/>
  <c r="AN836" i="7"/>
  <c r="AL836" i="7"/>
  <c r="AM836" i="7" s="1"/>
  <c r="AO836" i="7" s="1"/>
  <c r="O836" i="7"/>
  <c r="R836" i="7" s="1"/>
  <c r="M836" i="7"/>
  <c r="AK836" i="7" s="1"/>
  <c r="K836" i="7"/>
  <c r="G836" i="7"/>
  <c r="C836" i="7"/>
  <c r="AO835" i="7"/>
  <c r="AM835" i="7"/>
  <c r="AL835" i="7"/>
  <c r="AK835" i="7"/>
  <c r="Q835" i="7"/>
  <c r="O835" i="7"/>
  <c r="AN835" i="7" s="1"/>
  <c r="M835" i="7"/>
  <c r="K835" i="7"/>
  <c r="J835" i="7"/>
  <c r="I835" i="7"/>
  <c r="H835" i="7"/>
  <c r="C835" i="7"/>
  <c r="AL834" i="7"/>
  <c r="AM834" i="7" s="1"/>
  <c r="AO834" i="7" s="1"/>
  <c r="O834" i="7"/>
  <c r="AN834" i="7" s="1"/>
  <c r="M834" i="7"/>
  <c r="K834" i="7"/>
  <c r="G834" i="7"/>
  <c r="C834" i="7"/>
  <c r="AN833" i="7"/>
  <c r="AM833" i="7"/>
  <c r="AO833" i="7" s="1"/>
  <c r="AL833" i="7"/>
  <c r="R833" i="7"/>
  <c r="Q833" i="7"/>
  <c r="O833" i="7"/>
  <c r="M833" i="7"/>
  <c r="AK833" i="7" s="1"/>
  <c r="K833" i="7"/>
  <c r="J833" i="7"/>
  <c r="I833" i="7"/>
  <c r="H833" i="7"/>
  <c r="G833" i="7"/>
  <c r="C833" i="7"/>
  <c r="AL832" i="7"/>
  <c r="AM832" i="7" s="1"/>
  <c r="AO832" i="7" s="1"/>
  <c r="O832" i="7"/>
  <c r="AN832" i="7" s="1"/>
  <c r="M832" i="7"/>
  <c r="K832" i="7"/>
  <c r="G832" i="7"/>
  <c r="C832" i="7"/>
  <c r="AM831" i="7"/>
  <c r="AO831" i="7" s="1"/>
  <c r="AL831" i="7"/>
  <c r="Q831" i="7"/>
  <c r="O831" i="7"/>
  <c r="AN831" i="7" s="1"/>
  <c r="M831" i="7"/>
  <c r="AK831" i="7" s="1"/>
  <c r="K831" i="7"/>
  <c r="J831" i="7"/>
  <c r="I831" i="7"/>
  <c r="H831" i="7"/>
  <c r="C831" i="7"/>
  <c r="AL830" i="7"/>
  <c r="AM830" i="7" s="1"/>
  <c r="AO830" i="7" s="1"/>
  <c r="R830" i="7"/>
  <c r="O830" i="7"/>
  <c r="AN830" i="7" s="1"/>
  <c r="M830" i="7"/>
  <c r="K830" i="7"/>
  <c r="I830" i="7"/>
  <c r="G830" i="7"/>
  <c r="C830" i="7"/>
  <c r="AO829" i="7"/>
  <c r="AN829" i="7"/>
  <c r="AM829" i="7"/>
  <c r="AL829" i="7"/>
  <c r="R829" i="7"/>
  <c r="Q829" i="7"/>
  <c r="O829" i="7"/>
  <c r="M829" i="7"/>
  <c r="AK829" i="7" s="1"/>
  <c r="K829" i="7"/>
  <c r="J829" i="7"/>
  <c r="I829" i="7"/>
  <c r="H829" i="7"/>
  <c r="G829" i="7"/>
  <c r="C829" i="7"/>
  <c r="AL828" i="7"/>
  <c r="AM828" i="7" s="1"/>
  <c r="AO828" i="7" s="1"/>
  <c r="R828" i="7"/>
  <c r="O828" i="7"/>
  <c r="AN828" i="7" s="1"/>
  <c r="M828" i="7"/>
  <c r="K828" i="7"/>
  <c r="I828" i="7"/>
  <c r="G828" i="7"/>
  <c r="C828" i="7"/>
  <c r="AM827" i="7"/>
  <c r="AO827" i="7" s="1"/>
  <c r="AL827" i="7"/>
  <c r="O827" i="7"/>
  <c r="H827" i="7" s="1"/>
  <c r="M827" i="7"/>
  <c r="AK827" i="7" s="1"/>
  <c r="K827" i="7"/>
  <c r="I827" i="7"/>
  <c r="C827" i="7"/>
  <c r="AO826" i="7"/>
  <c r="AL826" i="7"/>
  <c r="AM826" i="7" s="1"/>
  <c r="O826" i="7"/>
  <c r="G826" i="7" s="1"/>
  <c r="M826" i="7"/>
  <c r="K826" i="7"/>
  <c r="H826" i="7"/>
  <c r="C826" i="7"/>
  <c r="AO825" i="7"/>
  <c r="AN825" i="7"/>
  <c r="AM825" i="7"/>
  <c r="AL825" i="7"/>
  <c r="R825" i="7"/>
  <c r="Q825" i="7"/>
  <c r="O825" i="7"/>
  <c r="M825" i="7"/>
  <c r="AK825" i="7" s="1"/>
  <c r="K825" i="7"/>
  <c r="J825" i="7"/>
  <c r="I825" i="7"/>
  <c r="H825" i="7"/>
  <c r="G825" i="7"/>
  <c r="C825" i="7"/>
  <c r="AL824" i="7"/>
  <c r="AM824" i="7" s="1"/>
  <c r="AO824" i="7" s="1"/>
  <c r="O824" i="7"/>
  <c r="H824" i="7" s="1"/>
  <c r="M824" i="7"/>
  <c r="AK824" i="7" s="1"/>
  <c r="K824" i="7"/>
  <c r="I824" i="7"/>
  <c r="G824" i="7"/>
  <c r="C824" i="7"/>
  <c r="AL823" i="7"/>
  <c r="AM823" i="7" s="1"/>
  <c r="AO823" i="7" s="1"/>
  <c r="O823" i="7"/>
  <c r="Q823" i="7" s="1"/>
  <c r="M823" i="7"/>
  <c r="AK823" i="7" s="1"/>
  <c r="K823" i="7"/>
  <c r="I823" i="7"/>
  <c r="H823" i="7"/>
  <c r="C823" i="7"/>
  <c r="AL822" i="7"/>
  <c r="AM822" i="7" s="1"/>
  <c r="AO822" i="7" s="1"/>
  <c r="O822" i="7"/>
  <c r="R822" i="7" s="1"/>
  <c r="M822" i="7"/>
  <c r="K822" i="7"/>
  <c r="H822" i="7"/>
  <c r="G822" i="7"/>
  <c r="C822" i="7"/>
  <c r="AN821" i="7"/>
  <c r="AM821" i="7"/>
  <c r="AO821" i="7" s="1"/>
  <c r="AL821" i="7"/>
  <c r="R821" i="7"/>
  <c r="Q821" i="7"/>
  <c r="O821" i="7"/>
  <c r="M821" i="7"/>
  <c r="AK821" i="7" s="1"/>
  <c r="K821" i="7"/>
  <c r="J821" i="7"/>
  <c r="I821" i="7"/>
  <c r="H821" i="7"/>
  <c r="G821" i="7"/>
  <c r="C821" i="7"/>
  <c r="AN820" i="7"/>
  <c r="AL820" i="7"/>
  <c r="AM820" i="7" s="1"/>
  <c r="AO820" i="7" s="1"/>
  <c r="R820" i="7"/>
  <c r="Q820" i="7"/>
  <c r="O820" i="7"/>
  <c r="H820" i="7" s="1"/>
  <c r="M820" i="7"/>
  <c r="AK820" i="7" s="1"/>
  <c r="K820" i="7"/>
  <c r="J820" i="7"/>
  <c r="I820" i="7"/>
  <c r="G820" i="7"/>
  <c r="C820" i="7"/>
  <c r="AL819" i="7"/>
  <c r="AM819" i="7" s="1"/>
  <c r="AO819" i="7" s="1"/>
  <c r="AK819" i="7"/>
  <c r="Q819" i="7"/>
  <c r="O819" i="7"/>
  <c r="M819" i="7"/>
  <c r="K819" i="7"/>
  <c r="J819" i="7"/>
  <c r="I819" i="7"/>
  <c r="H819" i="7"/>
  <c r="C819" i="7"/>
  <c r="AL818" i="7"/>
  <c r="AM818" i="7" s="1"/>
  <c r="AO818" i="7" s="1"/>
  <c r="AK818" i="7"/>
  <c r="R818" i="7"/>
  <c r="O818" i="7"/>
  <c r="M818" i="7"/>
  <c r="K818" i="7"/>
  <c r="I818" i="7"/>
  <c r="H818" i="7"/>
  <c r="G818" i="7"/>
  <c r="C818" i="7"/>
  <c r="AN817" i="7"/>
  <c r="AM817" i="7"/>
  <c r="AO817" i="7" s="1"/>
  <c r="AL817" i="7"/>
  <c r="R817" i="7"/>
  <c r="Q817" i="7"/>
  <c r="O817" i="7"/>
  <c r="M817" i="7"/>
  <c r="AK817" i="7" s="1"/>
  <c r="K817" i="7"/>
  <c r="J817" i="7"/>
  <c r="I817" i="7"/>
  <c r="H817" i="7"/>
  <c r="G817" i="7"/>
  <c r="C817" i="7"/>
  <c r="AN816" i="7"/>
  <c r="AM816" i="7"/>
  <c r="AO816" i="7" s="1"/>
  <c r="AL816" i="7"/>
  <c r="R816" i="7"/>
  <c r="Q816" i="7"/>
  <c r="O816" i="7"/>
  <c r="H816" i="7" s="1"/>
  <c r="M816" i="7"/>
  <c r="K816" i="7"/>
  <c r="J816" i="7"/>
  <c r="I816" i="7"/>
  <c r="C816" i="7"/>
  <c r="AO815" i="7"/>
  <c r="AM815" i="7"/>
  <c r="AL815" i="7"/>
  <c r="AK815" i="7"/>
  <c r="Q815" i="7"/>
  <c r="O815" i="7"/>
  <c r="H815" i="7" s="1"/>
  <c r="M815" i="7"/>
  <c r="K815" i="7"/>
  <c r="J815" i="7"/>
  <c r="I815" i="7"/>
  <c r="C815" i="7"/>
  <c r="AO814" i="7"/>
  <c r="AL814" i="7"/>
  <c r="AM814" i="7" s="1"/>
  <c r="R814" i="7"/>
  <c r="O814" i="7"/>
  <c r="G814" i="7" s="1"/>
  <c r="M814" i="7"/>
  <c r="K814" i="7"/>
  <c r="I814" i="7"/>
  <c r="AK814" i="7" s="1"/>
  <c r="H814" i="7"/>
  <c r="C814" i="7"/>
  <c r="AO813" i="7"/>
  <c r="AN813" i="7"/>
  <c r="AM813" i="7"/>
  <c r="AL813" i="7"/>
  <c r="R813" i="7"/>
  <c r="Q813" i="7"/>
  <c r="O813" i="7"/>
  <c r="M813" i="7"/>
  <c r="AK813" i="7" s="1"/>
  <c r="K813" i="7"/>
  <c r="J813" i="7"/>
  <c r="I813" i="7"/>
  <c r="H813" i="7"/>
  <c r="G813" i="7"/>
  <c r="C813" i="7"/>
  <c r="AM812" i="7"/>
  <c r="AO812" i="7" s="1"/>
  <c r="AL812" i="7"/>
  <c r="O812" i="7"/>
  <c r="H812" i="7" s="1"/>
  <c r="M812" i="7"/>
  <c r="K812" i="7"/>
  <c r="I812" i="7"/>
  <c r="C812" i="7"/>
  <c r="AM811" i="7"/>
  <c r="AO811" i="7" s="1"/>
  <c r="AL811" i="7"/>
  <c r="O811" i="7"/>
  <c r="H811" i="7" s="1"/>
  <c r="M811" i="7"/>
  <c r="AK811" i="7" s="1"/>
  <c r="K811" i="7"/>
  <c r="I811" i="7"/>
  <c r="C811" i="7"/>
  <c r="AO810" i="7"/>
  <c r="AL810" i="7"/>
  <c r="AM810" i="7" s="1"/>
  <c r="O810" i="7"/>
  <c r="G810" i="7" s="1"/>
  <c r="M810" i="7"/>
  <c r="K810" i="7"/>
  <c r="H810" i="7"/>
  <c r="C810" i="7"/>
  <c r="AO809" i="7"/>
  <c r="AN809" i="7"/>
  <c r="AM809" i="7"/>
  <c r="AL809" i="7"/>
  <c r="R809" i="7"/>
  <c r="Q809" i="7"/>
  <c r="O809" i="7"/>
  <c r="M809" i="7"/>
  <c r="AK809" i="7" s="1"/>
  <c r="K809" i="7"/>
  <c r="J809" i="7"/>
  <c r="I809" i="7"/>
  <c r="H809" i="7"/>
  <c r="G809" i="7"/>
  <c r="C809" i="7"/>
  <c r="AL808" i="7"/>
  <c r="AM808" i="7" s="1"/>
  <c r="AO808" i="7" s="1"/>
  <c r="O808" i="7"/>
  <c r="H808" i="7" s="1"/>
  <c r="M808" i="7"/>
  <c r="AK808" i="7" s="1"/>
  <c r="K808" i="7"/>
  <c r="I808" i="7"/>
  <c r="G808" i="7"/>
  <c r="C808" i="7"/>
  <c r="AL807" i="7"/>
  <c r="AM807" i="7" s="1"/>
  <c r="AO807" i="7" s="1"/>
  <c r="O807" i="7"/>
  <c r="Q807" i="7" s="1"/>
  <c r="M807" i="7"/>
  <c r="AK807" i="7" s="1"/>
  <c r="K807" i="7"/>
  <c r="I807" i="7"/>
  <c r="H807" i="7"/>
  <c r="C807" i="7"/>
  <c r="AL806" i="7"/>
  <c r="AM806" i="7" s="1"/>
  <c r="AO806" i="7" s="1"/>
  <c r="O806" i="7"/>
  <c r="R806" i="7" s="1"/>
  <c r="M806" i="7"/>
  <c r="K806" i="7"/>
  <c r="H806" i="7"/>
  <c r="G806" i="7"/>
  <c r="C806" i="7"/>
  <c r="AN805" i="7"/>
  <c r="AM805" i="7"/>
  <c r="AO805" i="7" s="1"/>
  <c r="AL805" i="7"/>
  <c r="R805" i="7"/>
  <c r="Q805" i="7"/>
  <c r="O805" i="7"/>
  <c r="M805" i="7"/>
  <c r="AK805" i="7" s="1"/>
  <c r="K805" i="7"/>
  <c r="J805" i="7"/>
  <c r="I805" i="7"/>
  <c r="H805" i="7"/>
  <c r="G805" i="7"/>
  <c r="C805" i="7"/>
  <c r="AN804" i="7"/>
  <c r="AL804" i="7"/>
  <c r="AM804" i="7" s="1"/>
  <c r="AO804" i="7" s="1"/>
  <c r="R804" i="7"/>
  <c r="Q804" i="7"/>
  <c r="O804" i="7"/>
  <c r="H804" i="7" s="1"/>
  <c r="M804" i="7"/>
  <c r="AK804" i="7" s="1"/>
  <c r="K804" i="7"/>
  <c r="J804" i="7"/>
  <c r="I804" i="7"/>
  <c r="G804" i="7"/>
  <c r="C804" i="7"/>
  <c r="AL803" i="7"/>
  <c r="AM803" i="7" s="1"/>
  <c r="AO803" i="7" s="1"/>
  <c r="AK803" i="7"/>
  <c r="Q803" i="7"/>
  <c r="O803" i="7"/>
  <c r="M803" i="7"/>
  <c r="K803" i="7"/>
  <c r="J803" i="7"/>
  <c r="I803" i="7"/>
  <c r="H803" i="7"/>
  <c r="C803" i="7"/>
  <c r="AL802" i="7"/>
  <c r="AM802" i="7" s="1"/>
  <c r="AO802" i="7" s="1"/>
  <c r="AK802" i="7"/>
  <c r="R802" i="7"/>
  <c r="O802" i="7"/>
  <c r="M802" i="7"/>
  <c r="K802" i="7"/>
  <c r="I802" i="7"/>
  <c r="H802" i="7"/>
  <c r="G802" i="7"/>
  <c r="C802" i="7"/>
  <c r="AN801" i="7"/>
  <c r="AM801" i="7"/>
  <c r="AO801" i="7" s="1"/>
  <c r="AL801" i="7"/>
  <c r="R801" i="7"/>
  <c r="Q801" i="7"/>
  <c r="O801" i="7"/>
  <c r="M801" i="7"/>
  <c r="AK801" i="7" s="1"/>
  <c r="K801" i="7"/>
  <c r="J801" i="7"/>
  <c r="I801" i="7"/>
  <c r="H801" i="7"/>
  <c r="G801" i="7"/>
  <c r="C801" i="7"/>
  <c r="AN800" i="7"/>
  <c r="AM800" i="7"/>
  <c r="AO800" i="7" s="1"/>
  <c r="AL800" i="7"/>
  <c r="R800" i="7"/>
  <c r="Q800" i="7"/>
  <c r="O800" i="7"/>
  <c r="H800" i="7" s="1"/>
  <c r="M800" i="7"/>
  <c r="K800" i="7"/>
  <c r="J800" i="7"/>
  <c r="I800" i="7"/>
  <c r="C800" i="7"/>
  <c r="AO799" i="7"/>
  <c r="AM799" i="7"/>
  <c r="AL799" i="7"/>
  <c r="AK799" i="7"/>
  <c r="Q799" i="7"/>
  <c r="O799" i="7"/>
  <c r="H799" i="7" s="1"/>
  <c r="M799" i="7"/>
  <c r="K799" i="7"/>
  <c r="J799" i="7"/>
  <c r="I799" i="7"/>
  <c r="C799" i="7"/>
  <c r="AO798" i="7"/>
  <c r="AL798" i="7"/>
  <c r="AM798" i="7" s="1"/>
  <c r="R798" i="7"/>
  <c r="O798" i="7"/>
  <c r="G798" i="7" s="1"/>
  <c r="M798" i="7"/>
  <c r="K798" i="7"/>
  <c r="I798" i="7"/>
  <c r="AK798" i="7" s="1"/>
  <c r="H798" i="7"/>
  <c r="C798" i="7"/>
  <c r="AO797" i="7"/>
  <c r="AN797" i="7"/>
  <c r="AM797" i="7"/>
  <c r="AL797" i="7"/>
  <c r="R797" i="7"/>
  <c r="Q797" i="7"/>
  <c r="O797" i="7"/>
  <c r="M797" i="7"/>
  <c r="AK797" i="7" s="1"/>
  <c r="K797" i="7"/>
  <c r="J797" i="7"/>
  <c r="I797" i="7"/>
  <c r="H797" i="7"/>
  <c r="G797" i="7"/>
  <c r="C797" i="7"/>
  <c r="AM796" i="7"/>
  <c r="AO796" i="7" s="1"/>
  <c r="AL796" i="7"/>
  <c r="O796" i="7"/>
  <c r="H796" i="7" s="1"/>
  <c r="M796" i="7"/>
  <c r="K796" i="7"/>
  <c r="I796" i="7"/>
  <c r="C796" i="7"/>
  <c r="AM795" i="7"/>
  <c r="AO795" i="7" s="1"/>
  <c r="AL795" i="7"/>
  <c r="O795" i="7"/>
  <c r="H795" i="7" s="1"/>
  <c r="M795" i="7"/>
  <c r="AK795" i="7" s="1"/>
  <c r="K795" i="7"/>
  <c r="I795" i="7"/>
  <c r="C795" i="7"/>
  <c r="AO794" i="7"/>
  <c r="AL794" i="7"/>
  <c r="AM794" i="7" s="1"/>
  <c r="O794" i="7"/>
  <c r="G794" i="7" s="1"/>
  <c r="M794" i="7"/>
  <c r="K794" i="7"/>
  <c r="H794" i="7"/>
  <c r="C794" i="7"/>
  <c r="AO793" i="7"/>
  <c r="AN793" i="7"/>
  <c r="AM793" i="7"/>
  <c r="AL793" i="7"/>
  <c r="R793" i="7"/>
  <c r="Q793" i="7"/>
  <c r="O793" i="7"/>
  <c r="M793" i="7"/>
  <c r="AK793" i="7" s="1"/>
  <c r="K793" i="7"/>
  <c r="J793" i="7"/>
  <c r="I793" i="7"/>
  <c r="H793" i="7"/>
  <c r="G793" i="7"/>
  <c r="C793" i="7"/>
  <c r="AL792" i="7"/>
  <c r="AM792" i="7" s="1"/>
  <c r="AO792" i="7" s="1"/>
  <c r="O792" i="7"/>
  <c r="H792" i="7" s="1"/>
  <c r="M792" i="7"/>
  <c r="AK792" i="7" s="1"/>
  <c r="K792" i="7"/>
  <c r="I792" i="7"/>
  <c r="G792" i="7"/>
  <c r="C792" i="7"/>
  <c r="AL791" i="7"/>
  <c r="AM791" i="7" s="1"/>
  <c r="AO791" i="7" s="1"/>
  <c r="O791" i="7"/>
  <c r="Q791" i="7" s="1"/>
  <c r="M791" i="7"/>
  <c r="AK791" i="7" s="1"/>
  <c r="K791" i="7"/>
  <c r="I791" i="7"/>
  <c r="H791" i="7"/>
  <c r="C791" i="7"/>
  <c r="AL790" i="7"/>
  <c r="AM790" i="7" s="1"/>
  <c r="AO790" i="7" s="1"/>
  <c r="O790" i="7"/>
  <c r="R790" i="7" s="1"/>
  <c r="M790" i="7"/>
  <c r="K790" i="7"/>
  <c r="H790" i="7"/>
  <c r="G790" i="7"/>
  <c r="C790" i="7"/>
  <c r="AN789" i="7"/>
  <c r="AM789" i="7"/>
  <c r="AO789" i="7" s="1"/>
  <c r="AL789" i="7"/>
  <c r="R789" i="7"/>
  <c r="Q789" i="7"/>
  <c r="O789" i="7"/>
  <c r="M789" i="7"/>
  <c r="AK789" i="7" s="1"/>
  <c r="K789" i="7"/>
  <c r="J789" i="7"/>
  <c r="I789" i="7"/>
  <c r="H789" i="7"/>
  <c r="G789" i="7"/>
  <c r="C789" i="7"/>
  <c r="AN788" i="7"/>
  <c r="AL788" i="7"/>
  <c r="AM788" i="7" s="1"/>
  <c r="AO788" i="7" s="1"/>
  <c r="R788" i="7"/>
  <c r="Q788" i="7"/>
  <c r="O788" i="7"/>
  <c r="H788" i="7" s="1"/>
  <c r="M788" i="7"/>
  <c r="AK788" i="7" s="1"/>
  <c r="K788" i="7"/>
  <c r="J788" i="7"/>
  <c r="I788" i="7"/>
  <c r="G788" i="7"/>
  <c r="C788" i="7"/>
  <c r="AL787" i="7"/>
  <c r="AM787" i="7" s="1"/>
  <c r="AO787" i="7" s="1"/>
  <c r="AK787" i="7"/>
  <c r="Q787" i="7"/>
  <c r="O787" i="7"/>
  <c r="M787" i="7"/>
  <c r="K787" i="7"/>
  <c r="J787" i="7"/>
  <c r="I787" i="7"/>
  <c r="H787" i="7"/>
  <c r="C787" i="7"/>
  <c r="AL786" i="7"/>
  <c r="AM786" i="7" s="1"/>
  <c r="AO786" i="7" s="1"/>
  <c r="AK786" i="7"/>
  <c r="R786" i="7"/>
  <c r="O786" i="7"/>
  <c r="M786" i="7"/>
  <c r="K786" i="7"/>
  <c r="I786" i="7"/>
  <c r="H786" i="7"/>
  <c r="G786" i="7"/>
  <c r="C786" i="7"/>
  <c r="AN785" i="7"/>
  <c r="AM785" i="7"/>
  <c r="AO785" i="7" s="1"/>
  <c r="AL785" i="7"/>
  <c r="R785" i="7"/>
  <c r="Q785" i="7"/>
  <c r="O785" i="7"/>
  <c r="M785" i="7"/>
  <c r="AK785" i="7" s="1"/>
  <c r="K785" i="7"/>
  <c r="J785" i="7"/>
  <c r="I785" i="7"/>
  <c r="H785" i="7"/>
  <c r="G785" i="7"/>
  <c r="C785" i="7"/>
  <c r="AN784" i="7"/>
  <c r="AM784" i="7"/>
  <c r="AO784" i="7" s="1"/>
  <c r="AL784" i="7"/>
  <c r="R784" i="7"/>
  <c r="Q784" i="7"/>
  <c r="O784" i="7"/>
  <c r="H784" i="7" s="1"/>
  <c r="M784" i="7"/>
  <c r="K784" i="7"/>
  <c r="J784" i="7"/>
  <c r="I784" i="7"/>
  <c r="C784" i="7"/>
  <c r="AO783" i="7"/>
  <c r="AM783" i="7"/>
  <c r="AL783" i="7"/>
  <c r="AK783" i="7"/>
  <c r="Q783" i="7"/>
  <c r="O783" i="7"/>
  <c r="H783" i="7" s="1"/>
  <c r="M783" i="7"/>
  <c r="K783" i="7"/>
  <c r="J783" i="7"/>
  <c r="I783" i="7"/>
  <c r="C783" i="7"/>
  <c r="AO782" i="7"/>
  <c r="AN782" i="7"/>
  <c r="AL782" i="7"/>
  <c r="AM782" i="7" s="1"/>
  <c r="R782" i="7"/>
  <c r="Q782" i="7"/>
  <c r="O782" i="7"/>
  <c r="M782" i="7"/>
  <c r="AK782" i="7" s="1"/>
  <c r="K782" i="7"/>
  <c r="J782" i="7"/>
  <c r="I782" i="7"/>
  <c r="H782" i="7"/>
  <c r="G782" i="7"/>
  <c r="C782" i="7"/>
  <c r="AN781" i="7"/>
  <c r="AM781" i="7"/>
  <c r="AO781" i="7" s="1"/>
  <c r="AL781" i="7"/>
  <c r="R781" i="7"/>
  <c r="Q781" i="7"/>
  <c r="O781" i="7"/>
  <c r="H781" i="7" s="1"/>
  <c r="M781" i="7"/>
  <c r="AK781" i="7" s="1"/>
  <c r="K781" i="7"/>
  <c r="J781" i="7"/>
  <c r="I781" i="7"/>
  <c r="G781" i="7"/>
  <c r="C781" i="7"/>
  <c r="AL780" i="7"/>
  <c r="AM780" i="7" s="1"/>
  <c r="AO780" i="7" s="1"/>
  <c r="O780" i="7"/>
  <c r="Q780" i="7" s="1"/>
  <c r="M780" i="7"/>
  <c r="AK780" i="7" s="1"/>
  <c r="K780" i="7"/>
  <c r="I780" i="7"/>
  <c r="C780" i="7"/>
  <c r="AL779" i="7"/>
  <c r="AM779" i="7" s="1"/>
  <c r="AO779" i="7" s="1"/>
  <c r="O779" i="7"/>
  <c r="AN779" i="7" s="1"/>
  <c r="M779" i="7"/>
  <c r="AK779" i="7" s="1"/>
  <c r="K779" i="7"/>
  <c r="I779" i="7"/>
  <c r="H779" i="7"/>
  <c r="C779" i="7"/>
  <c r="AO778" i="7"/>
  <c r="AN778" i="7"/>
  <c r="AM778" i="7"/>
  <c r="AL778" i="7"/>
  <c r="R778" i="7"/>
  <c r="Q778" i="7"/>
  <c r="O778" i="7"/>
  <c r="M778" i="7"/>
  <c r="AK778" i="7" s="1"/>
  <c r="K778" i="7"/>
  <c r="J778" i="7"/>
  <c r="I778" i="7"/>
  <c r="H778" i="7"/>
  <c r="G778" i="7"/>
  <c r="C778" i="7"/>
  <c r="AN777" i="7"/>
  <c r="AM777" i="7"/>
  <c r="AO777" i="7" s="1"/>
  <c r="AL777" i="7"/>
  <c r="R777" i="7"/>
  <c r="Q777" i="7"/>
  <c r="O777" i="7"/>
  <c r="H777" i="7" s="1"/>
  <c r="M777" i="7"/>
  <c r="AK777" i="7" s="1"/>
  <c r="K777" i="7"/>
  <c r="J777" i="7"/>
  <c r="I777" i="7"/>
  <c r="G777" i="7"/>
  <c r="C777" i="7"/>
  <c r="AL776" i="7"/>
  <c r="AM776" i="7" s="1"/>
  <c r="AO776" i="7" s="1"/>
  <c r="O776" i="7"/>
  <c r="Q776" i="7" s="1"/>
  <c r="M776" i="7"/>
  <c r="AK776" i="7" s="1"/>
  <c r="K776" i="7"/>
  <c r="I776" i="7"/>
  <c r="C776" i="7"/>
  <c r="AL775" i="7"/>
  <c r="AM775" i="7" s="1"/>
  <c r="AO775" i="7" s="1"/>
  <c r="O775" i="7"/>
  <c r="AN775" i="7" s="1"/>
  <c r="M775" i="7"/>
  <c r="AK775" i="7" s="1"/>
  <c r="K775" i="7"/>
  <c r="I775" i="7"/>
  <c r="H775" i="7"/>
  <c r="C775" i="7"/>
  <c r="AO774" i="7"/>
  <c r="AN774" i="7"/>
  <c r="AM774" i="7"/>
  <c r="AL774" i="7"/>
  <c r="R774" i="7"/>
  <c r="Q774" i="7"/>
  <c r="O774" i="7"/>
  <c r="M774" i="7"/>
  <c r="AK774" i="7" s="1"/>
  <c r="K774" i="7"/>
  <c r="J774" i="7"/>
  <c r="I774" i="7"/>
  <c r="H774" i="7"/>
  <c r="G774" i="7"/>
  <c r="C774" i="7"/>
  <c r="AN773" i="7"/>
  <c r="AM773" i="7"/>
  <c r="AO773" i="7" s="1"/>
  <c r="AL773" i="7"/>
  <c r="R773" i="7"/>
  <c r="Q773" i="7"/>
  <c r="O773" i="7"/>
  <c r="H773" i="7" s="1"/>
  <c r="M773" i="7"/>
  <c r="AK773" i="7" s="1"/>
  <c r="K773" i="7"/>
  <c r="J773" i="7"/>
  <c r="I773" i="7"/>
  <c r="G773" i="7"/>
  <c r="C773" i="7"/>
  <c r="AL772" i="7"/>
  <c r="AM772" i="7" s="1"/>
  <c r="AO772" i="7" s="1"/>
  <c r="O772" i="7"/>
  <c r="Q772" i="7" s="1"/>
  <c r="M772" i="7"/>
  <c r="AK772" i="7" s="1"/>
  <c r="K772" i="7"/>
  <c r="I772" i="7"/>
  <c r="C772" i="7"/>
  <c r="AL771" i="7"/>
  <c r="AM771" i="7" s="1"/>
  <c r="AO771" i="7" s="1"/>
  <c r="O771" i="7"/>
  <c r="AN771" i="7" s="1"/>
  <c r="M771" i="7"/>
  <c r="AK771" i="7" s="1"/>
  <c r="K771" i="7"/>
  <c r="I771" i="7"/>
  <c r="H771" i="7"/>
  <c r="C771" i="7"/>
  <c r="AO770" i="7"/>
  <c r="AN770" i="7"/>
  <c r="AM770" i="7"/>
  <c r="AL770" i="7"/>
  <c r="R770" i="7"/>
  <c r="Q770" i="7"/>
  <c r="O770" i="7"/>
  <c r="M770" i="7"/>
  <c r="AK770" i="7" s="1"/>
  <c r="K770" i="7"/>
  <c r="J770" i="7"/>
  <c r="I770" i="7"/>
  <c r="H770" i="7"/>
  <c r="G770" i="7"/>
  <c r="C770" i="7"/>
  <c r="AN769" i="7"/>
  <c r="AM769" i="7"/>
  <c r="AO769" i="7" s="1"/>
  <c r="AL769" i="7"/>
  <c r="R769" i="7"/>
  <c r="Q769" i="7"/>
  <c r="O769" i="7"/>
  <c r="H769" i="7" s="1"/>
  <c r="M769" i="7"/>
  <c r="AK769" i="7" s="1"/>
  <c r="K769" i="7"/>
  <c r="J769" i="7"/>
  <c r="I769" i="7"/>
  <c r="G769" i="7"/>
  <c r="C769" i="7"/>
  <c r="AL768" i="7"/>
  <c r="AM768" i="7" s="1"/>
  <c r="AO768" i="7" s="1"/>
  <c r="O768" i="7"/>
  <c r="Q768" i="7" s="1"/>
  <c r="M768" i="7"/>
  <c r="AK768" i="7" s="1"/>
  <c r="K768" i="7"/>
  <c r="I768" i="7"/>
  <c r="C768" i="7"/>
  <c r="AL767" i="7"/>
  <c r="AM767" i="7" s="1"/>
  <c r="AO767" i="7" s="1"/>
  <c r="O767" i="7"/>
  <c r="AN767" i="7" s="1"/>
  <c r="M767" i="7"/>
  <c r="AK767" i="7" s="1"/>
  <c r="K767" i="7"/>
  <c r="I767" i="7"/>
  <c r="H767" i="7"/>
  <c r="C767" i="7"/>
  <c r="AO766" i="7"/>
  <c r="AN766" i="7"/>
  <c r="AM766" i="7"/>
  <c r="AL766" i="7"/>
  <c r="R766" i="7"/>
  <c r="Q766" i="7"/>
  <c r="O766" i="7"/>
  <c r="M766" i="7"/>
  <c r="AK766" i="7" s="1"/>
  <c r="K766" i="7"/>
  <c r="J766" i="7"/>
  <c r="I766" i="7"/>
  <c r="H766" i="7"/>
  <c r="G766" i="7"/>
  <c r="C766" i="7"/>
  <c r="AN765" i="7"/>
  <c r="AM765" i="7"/>
  <c r="AO765" i="7" s="1"/>
  <c r="AL765" i="7"/>
  <c r="R765" i="7"/>
  <c r="Q765" i="7"/>
  <c r="O765" i="7"/>
  <c r="H765" i="7" s="1"/>
  <c r="M765" i="7"/>
  <c r="AK765" i="7" s="1"/>
  <c r="K765" i="7"/>
  <c r="J765" i="7"/>
  <c r="I765" i="7"/>
  <c r="G765" i="7"/>
  <c r="C765" i="7"/>
  <c r="AL764" i="7"/>
  <c r="AM764" i="7" s="1"/>
  <c r="AO764" i="7" s="1"/>
  <c r="O764" i="7"/>
  <c r="Q764" i="7" s="1"/>
  <c r="M764" i="7"/>
  <c r="AK764" i="7" s="1"/>
  <c r="K764" i="7"/>
  <c r="I764" i="7"/>
  <c r="C764" i="7"/>
  <c r="AL763" i="7"/>
  <c r="AM763" i="7" s="1"/>
  <c r="AO763" i="7" s="1"/>
  <c r="O763" i="7"/>
  <c r="AN763" i="7" s="1"/>
  <c r="M763" i="7"/>
  <c r="AK763" i="7" s="1"/>
  <c r="K763" i="7"/>
  <c r="I763" i="7"/>
  <c r="H763" i="7"/>
  <c r="C763" i="7"/>
  <c r="AO762" i="7"/>
  <c r="AN762" i="7"/>
  <c r="AM762" i="7"/>
  <c r="AL762" i="7"/>
  <c r="R762" i="7"/>
  <c r="Q762" i="7"/>
  <c r="O762" i="7"/>
  <c r="M762" i="7"/>
  <c r="AK762" i="7" s="1"/>
  <c r="K762" i="7"/>
  <c r="J762" i="7"/>
  <c r="I762" i="7"/>
  <c r="H762" i="7"/>
  <c r="G762" i="7"/>
  <c r="C762" i="7"/>
  <c r="AN761" i="7"/>
  <c r="AM761" i="7"/>
  <c r="AO761" i="7" s="1"/>
  <c r="AL761" i="7"/>
  <c r="R761" i="7"/>
  <c r="Q761" i="7"/>
  <c r="O761" i="7"/>
  <c r="H761" i="7" s="1"/>
  <c r="M761" i="7"/>
  <c r="AK761" i="7" s="1"/>
  <c r="K761" i="7"/>
  <c r="J761" i="7"/>
  <c r="I761" i="7"/>
  <c r="G761" i="7"/>
  <c r="C761" i="7"/>
  <c r="AL760" i="7"/>
  <c r="AM760" i="7" s="1"/>
  <c r="AO760" i="7" s="1"/>
  <c r="O760" i="7"/>
  <c r="Q760" i="7" s="1"/>
  <c r="M760" i="7"/>
  <c r="AK760" i="7" s="1"/>
  <c r="K760" i="7"/>
  <c r="I760" i="7"/>
  <c r="C760" i="7"/>
  <c r="AL759" i="7"/>
  <c r="AM759" i="7" s="1"/>
  <c r="AO759" i="7" s="1"/>
  <c r="O759" i="7"/>
  <c r="AN759" i="7" s="1"/>
  <c r="M759" i="7"/>
  <c r="AK759" i="7" s="1"/>
  <c r="K759" i="7"/>
  <c r="I759" i="7"/>
  <c r="H759" i="7"/>
  <c r="C759" i="7"/>
  <c r="AO758" i="7"/>
  <c r="AN758" i="7"/>
  <c r="AM758" i="7"/>
  <c r="AL758" i="7"/>
  <c r="R758" i="7"/>
  <c r="Q758" i="7"/>
  <c r="O758" i="7"/>
  <c r="M758" i="7"/>
  <c r="AK758" i="7" s="1"/>
  <c r="K758" i="7"/>
  <c r="J758" i="7"/>
  <c r="I758" i="7"/>
  <c r="H758" i="7"/>
  <c r="G758" i="7"/>
  <c r="C758" i="7"/>
  <c r="AN757" i="7"/>
  <c r="AM757" i="7"/>
  <c r="AO757" i="7" s="1"/>
  <c r="AL757" i="7"/>
  <c r="R757" i="7"/>
  <c r="Q757" i="7"/>
  <c r="O757" i="7"/>
  <c r="H757" i="7" s="1"/>
  <c r="M757" i="7"/>
  <c r="AK757" i="7" s="1"/>
  <c r="K757" i="7"/>
  <c r="J757" i="7"/>
  <c r="I757" i="7"/>
  <c r="G757" i="7"/>
  <c r="C757" i="7"/>
  <c r="AL756" i="7"/>
  <c r="AM756" i="7" s="1"/>
  <c r="AO756" i="7" s="1"/>
  <c r="O756" i="7"/>
  <c r="Q756" i="7" s="1"/>
  <c r="M756" i="7"/>
  <c r="AK756" i="7" s="1"/>
  <c r="K756" i="7"/>
  <c r="I756" i="7"/>
  <c r="C756" i="7"/>
  <c r="AL755" i="7"/>
  <c r="AM755" i="7" s="1"/>
  <c r="AO755" i="7" s="1"/>
  <c r="O755" i="7"/>
  <c r="AN755" i="7" s="1"/>
  <c r="M755" i="7"/>
  <c r="AK755" i="7" s="1"/>
  <c r="K755" i="7"/>
  <c r="I755" i="7"/>
  <c r="H755" i="7"/>
  <c r="C755" i="7"/>
  <c r="AO754" i="7"/>
  <c r="AN754" i="7"/>
  <c r="AM754" i="7"/>
  <c r="AL754" i="7"/>
  <c r="R754" i="7"/>
  <c r="Q754" i="7"/>
  <c r="O754" i="7"/>
  <c r="M754" i="7"/>
  <c r="AK754" i="7" s="1"/>
  <c r="K754" i="7"/>
  <c r="J754" i="7"/>
  <c r="I754" i="7"/>
  <c r="H754" i="7"/>
  <c r="G754" i="7"/>
  <c r="C754" i="7"/>
  <c r="AN753" i="7"/>
  <c r="AM753" i="7"/>
  <c r="AO753" i="7" s="1"/>
  <c r="AL753" i="7"/>
  <c r="R753" i="7"/>
  <c r="Q753" i="7"/>
  <c r="O753" i="7"/>
  <c r="H753" i="7" s="1"/>
  <c r="M753" i="7"/>
  <c r="AK753" i="7" s="1"/>
  <c r="K753" i="7"/>
  <c r="J753" i="7"/>
  <c r="I753" i="7"/>
  <c r="G753" i="7"/>
  <c r="C753" i="7"/>
  <c r="AL752" i="7"/>
  <c r="AM752" i="7" s="1"/>
  <c r="AO752" i="7" s="1"/>
  <c r="O752" i="7"/>
  <c r="Q752" i="7" s="1"/>
  <c r="M752" i="7"/>
  <c r="AK752" i="7" s="1"/>
  <c r="K752" i="7"/>
  <c r="I752" i="7"/>
  <c r="C752" i="7"/>
  <c r="AL751" i="7"/>
  <c r="AM751" i="7" s="1"/>
  <c r="AO751" i="7" s="1"/>
  <c r="O751" i="7"/>
  <c r="AN751" i="7" s="1"/>
  <c r="M751" i="7"/>
  <c r="AK751" i="7" s="1"/>
  <c r="K751" i="7"/>
  <c r="I751" i="7"/>
  <c r="H751" i="7"/>
  <c r="C751" i="7"/>
  <c r="AO750" i="7"/>
  <c r="AN750" i="7"/>
  <c r="AM750" i="7"/>
  <c r="AL750" i="7"/>
  <c r="R750" i="7"/>
  <c r="Q750" i="7"/>
  <c r="O750" i="7"/>
  <c r="M750" i="7"/>
  <c r="AK750" i="7" s="1"/>
  <c r="K750" i="7"/>
  <c r="J750" i="7"/>
  <c r="I750" i="7"/>
  <c r="H750" i="7"/>
  <c r="G750" i="7"/>
  <c r="C750" i="7"/>
  <c r="AN749" i="7"/>
  <c r="AM749" i="7"/>
  <c r="AO749" i="7" s="1"/>
  <c r="AL749" i="7"/>
  <c r="R749" i="7"/>
  <c r="Q749" i="7"/>
  <c r="O749" i="7"/>
  <c r="H749" i="7" s="1"/>
  <c r="M749" i="7"/>
  <c r="AK749" i="7" s="1"/>
  <c r="K749" i="7"/>
  <c r="J749" i="7"/>
  <c r="I749" i="7"/>
  <c r="G749" i="7"/>
  <c r="C749" i="7"/>
  <c r="AL748" i="7"/>
  <c r="AM748" i="7" s="1"/>
  <c r="AO748" i="7" s="1"/>
  <c r="O748" i="7"/>
  <c r="Q748" i="7" s="1"/>
  <c r="M748" i="7"/>
  <c r="AK748" i="7" s="1"/>
  <c r="K748" i="7"/>
  <c r="I748" i="7"/>
  <c r="C748" i="7"/>
  <c r="AL747" i="7"/>
  <c r="AM747" i="7" s="1"/>
  <c r="AO747" i="7" s="1"/>
  <c r="O747" i="7"/>
  <c r="AN747" i="7" s="1"/>
  <c r="M747" i="7"/>
  <c r="AK747" i="7" s="1"/>
  <c r="K747" i="7"/>
  <c r="I747" i="7"/>
  <c r="H747" i="7"/>
  <c r="C747" i="7"/>
  <c r="AO746" i="7"/>
  <c r="AN746" i="7"/>
  <c r="AM746" i="7"/>
  <c r="AL746" i="7"/>
  <c r="R746" i="7"/>
  <c r="Q746" i="7"/>
  <c r="O746" i="7"/>
  <c r="M746" i="7"/>
  <c r="AK746" i="7" s="1"/>
  <c r="K746" i="7"/>
  <c r="J746" i="7"/>
  <c r="I746" i="7"/>
  <c r="H746" i="7"/>
  <c r="G746" i="7"/>
  <c r="C746" i="7"/>
  <c r="AN745" i="7"/>
  <c r="AM745" i="7"/>
  <c r="AO745" i="7" s="1"/>
  <c r="AL745" i="7"/>
  <c r="R745" i="7"/>
  <c r="Q745" i="7"/>
  <c r="O745" i="7"/>
  <c r="H745" i="7" s="1"/>
  <c r="M745" i="7"/>
  <c r="AK745" i="7" s="1"/>
  <c r="K745" i="7"/>
  <c r="J745" i="7"/>
  <c r="I745" i="7"/>
  <c r="G745" i="7"/>
  <c r="C745" i="7"/>
  <c r="AL744" i="7"/>
  <c r="AM744" i="7" s="1"/>
  <c r="AO744" i="7" s="1"/>
  <c r="O744" i="7"/>
  <c r="Q744" i="7" s="1"/>
  <c r="M744" i="7"/>
  <c r="AK744" i="7" s="1"/>
  <c r="K744" i="7"/>
  <c r="I744" i="7"/>
  <c r="C744" i="7"/>
  <c r="AL743" i="7"/>
  <c r="AM743" i="7" s="1"/>
  <c r="AO743" i="7" s="1"/>
  <c r="O743" i="7"/>
  <c r="AN743" i="7" s="1"/>
  <c r="M743" i="7"/>
  <c r="AK743" i="7" s="1"/>
  <c r="K743" i="7"/>
  <c r="I743" i="7"/>
  <c r="H743" i="7"/>
  <c r="C743" i="7"/>
  <c r="AO742" i="7"/>
  <c r="AN742" i="7"/>
  <c r="AM742" i="7"/>
  <c r="AL742" i="7"/>
  <c r="R742" i="7"/>
  <c r="Q742" i="7"/>
  <c r="O742" i="7"/>
  <c r="M742" i="7"/>
  <c r="AK742" i="7" s="1"/>
  <c r="K742" i="7"/>
  <c r="J742" i="7"/>
  <c r="I742" i="7"/>
  <c r="H742" i="7"/>
  <c r="G742" i="7"/>
  <c r="C742" i="7"/>
  <c r="AN741" i="7"/>
  <c r="AM741" i="7"/>
  <c r="AO741" i="7" s="1"/>
  <c r="AL741" i="7"/>
  <c r="R741" i="7"/>
  <c r="Q741" i="7"/>
  <c r="O741" i="7"/>
  <c r="H741" i="7" s="1"/>
  <c r="M741" i="7"/>
  <c r="AK741" i="7" s="1"/>
  <c r="K741" i="7"/>
  <c r="J741" i="7"/>
  <c r="I741" i="7"/>
  <c r="G741" i="7"/>
  <c r="C741" i="7"/>
  <c r="AL740" i="7"/>
  <c r="AM740" i="7" s="1"/>
  <c r="AO740" i="7" s="1"/>
  <c r="O740" i="7"/>
  <c r="Q740" i="7" s="1"/>
  <c r="M740" i="7"/>
  <c r="AK740" i="7" s="1"/>
  <c r="K740" i="7"/>
  <c r="I740" i="7"/>
  <c r="C740" i="7"/>
  <c r="AL739" i="7"/>
  <c r="AM739" i="7" s="1"/>
  <c r="AO739" i="7" s="1"/>
  <c r="O739" i="7"/>
  <c r="AN739" i="7" s="1"/>
  <c r="M739" i="7"/>
  <c r="AK739" i="7" s="1"/>
  <c r="K739" i="7"/>
  <c r="I739" i="7"/>
  <c r="H739" i="7"/>
  <c r="C739" i="7"/>
  <c r="AO738" i="7"/>
  <c r="AN738" i="7"/>
  <c r="AM738" i="7"/>
  <c r="AL738" i="7"/>
  <c r="R738" i="7"/>
  <c r="Q738" i="7"/>
  <c r="O738" i="7"/>
  <c r="M738" i="7"/>
  <c r="AK738" i="7" s="1"/>
  <c r="K738" i="7"/>
  <c r="J738" i="7"/>
  <c r="I738" i="7"/>
  <c r="H738" i="7"/>
  <c r="G738" i="7"/>
  <c r="C738" i="7"/>
  <c r="AN737" i="7"/>
  <c r="AM737" i="7"/>
  <c r="AO737" i="7" s="1"/>
  <c r="AL737" i="7"/>
  <c r="R737" i="7"/>
  <c r="Q737" i="7"/>
  <c r="O737" i="7"/>
  <c r="H737" i="7" s="1"/>
  <c r="M737" i="7"/>
  <c r="AK737" i="7" s="1"/>
  <c r="K737" i="7"/>
  <c r="J737" i="7"/>
  <c r="I737" i="7"/>
  <c r="G737" i="7"/>
  <c r="C737" i="7"/>
  <c r="AL736" i="7"/>
  <c r="AM736" i="7" s="1"/>
  <c r="AO736" i="7" s="1"/>
  <c r="O736" i="7"/>
  <c r="Q736" i="7" s="1"/>
  <c r="M736" i="7"/>
  <c r="AK736" i="7" s="1"/>
  <c r="K736" i="7"/>
  <c r="I736" i="7"/>
  <c r="C736" i="7"/>
  <c r="AL735" i="7"/>
  <c r="AM735" i="7" s="1"/>
  <c r="AO735" i="7" s="1"/>
  <c r="O735" i="7"/>
  <c r="AN735" i="7" s="1"/>
  <c r="M735" i="7"/>
  <c r="AK735" i="7" s="1"/>
  <c r="K735" i="7"/>
  <c r="I735" i="7"/>
  <c r="H735" i="7"/>
  <c r="C735" i="7"/>
  <c r="AO734" i="7"/>
  <c r="AN734" i="7"/>
  <c r="AM734" i="7"/>
  <c r="AL734" i="7"/>
  <c r="R734" i="7"/>
  <c r="Q734" i="7"/>
  <c r="O734" i="7"/>
  <c r="M734" i="7"/>
  <c r="AK734" i="7" s="1"/>
  <c r="K734" i="7"/>
  <c r="J734" i="7"/>
  <c r="I734" i="7"/>
  <c r="H734" i="7"/>
  <c r="G734" i="7"/>
  <c r="C734" i="7"/>
  <c r="AN733" i="7"/>
  <c r="AM733" i="7"/>
  <c r="AO733" i="7" s="1"/>
  <c r="AL733" i="7"/>
  <c r="R733" i="7"/>
  <c r="Q733" i="7"/>
  <c r="O733" i="7"/>
  <c r="H733" i="7" s="1"/>
  <c r="M733" i="7"/>
  <c r="AK733" i="7" s="1"/>
  <c r="K733" i="7"/>
  <c r="J733" i="7"/>
  <c r="I733" i="7"/>
  <c r="G733" i="7"/>
  <c r="C733" i="7"/>
  <c r="AL732" i="7"/>
  <c r="AM732" i="7" s="1"/>
  <c r="AO732" i="7" s="1"/>
  <c r="O732" i="7"/>
  <c r="Q732" i="7" s="1"/>
  <c r="M732" i="7"/>
  <c r="AK732" i="7" s="1"/>
  <c r="K732" i="7"/>
  <c r="I732" i="7"/>
  <c r="C732" i="7"/>
  <c r="AL731" i="7"/>
  <c r="AM731" i="7" s="1"/>
  <c r="AO731" i="7" s="1"/>
  <c r="O731" i="7"/>
  <c r="AN731" i="7" s="1"/>
  <c r="M731" i="7"/>
  <c r="AK731" i="7" s="1"/>
  <c r="K731" i="7"/>
  <c r="I731" i="7"/>
  <c r="H731" i="7"/>
  <c r="C731" i="7"/>
  <c r="AO730" i="7"/>
  <c r="AN730" i="7"/>
  <c r="AM730" i="7"/>
  <c r="AL730" i="7"/>
  <c r="R730" i="7"/>
  <c r="Q730" i="7"/>
  <c r="O730" i="7"/>
  <c r="M730" i="7"/>
  <c r="AK730" i="7" s="1"/>
  <c r="K730" i="7"/>
  <c r="J730" i="7"/>
  <c r="I730" i="7"/>
  <c r="H730" i="7"/>
  <c r="G730" i="7"/>
  <c r="C730" i="7"/>
  <c r="AN729" i="7"/>
  <c r="AM729" i="7"/>
  <c r="AO729" i="7" s="1"/>
  <c r="AL729" i="7"/>
  <c r="R729" i="7"/>
  <c r="Q729" i="7"/>
  <c r="O729" i="7"/>
  <c r="H729" i="7" s="1"/>
  <c r="M729" i="7"/>
  <c r="AK729" i="7" s="1"/>
  <c r="K729" i="7"/>
  <c r="J729" i="7"/>
  <c r="I729" i="7"/>
  <c r="G729" i="7"/>
  <c r="C729" i="7"/>
  <c r="AL728" i="7"/>
  <c r="AM728" i="7" s="1"/>
  <c r="AO728" i="7" s="1"/>
  <c r="O728" i="7"/>
  <c r="Q728" i="7" s="1"/>
  <c r="M728" i="7"/>
  <c r="AK728" i="7" s="1"/>
  <c r="K728" i="7"/>
  <c r="I728" i="7"/>
  <c r="C728" i="7"/>
  <c r="AL727" i="7"/>
  <c r="AM727" i="7" s="1"/>
  <c r="AO727" i="7" s="1"/>
  <c r="O727" i="7"/>
  <c r="AN727" i="7" s="1"/>
  <c r="M727" i="7"/>
  <c r="AK727" i="7" s="1"/>
  <c r="K727" i="7"/>
  <c r="I727" i="7"/>
  <c r="H727" i="7"/>
  <c r="C727" i="7"/>
  <c r="AO726" i="7"/>
  <c r="AN726" i="7"/>
  <c r="AM726" i="7"/>
  <c r="AL726" i="7"/>
  <c r="R726" i="7"/>
  <c r="Q726" i="7"/>
  <c r="O726" i="7"/>
  <c r="M726" i="7"/>
  <c r="AK726" i="7" s="1"/>
  <c r="K726" i="7"/>
  <c r="J726" i="7"/>
  <c r="I726" i="7"/>
  <c r="H726" i="7"/>
  <c r="G726" i="7"/>
  <c r="C726" i="7"/>
  <c r="AN725" i="7"/>
  <c r="AM725" i="7"/>
  <c r="AO725" i="7" s="1"/>
  <c r="AL725" i="7"/>
  <c r="R725" i="7"/>
  <c r="Q725" i="7"/>
  <c r="O725" i="7"/>
  <c r="H725" i="7" s="1"/>
  <c r="M725" i="7"/>
  <c r="AK725" i="7" s="1"/>
  <c r="K725" i="7"/>
  <c r="J725" i="7"/>
  <c r="I725" i="7"/>
  <c r="G725" i="7"/>
  <c r="C725" i="7"/>
  <c r="AL724" i="7"/>
  <c r="AM724" i="7" s="1"/>
  <c r="AO724" i="7" s="1"/>
  <c r="O724" i="7"/>
  <c r="Q724" i="7" s="1"/>
  <c r="M724" i="7"/>
  <c r="AK724" i="7" s="1"/>
  <c r="K724" i="7"/>
  <c r="I724" i="7"/>
  <c r="C724" i="7"/>
  <c r="AL723" i="7"/>
  <c r="AM723" i="7" s="1"/>
  <c r="AO723" i="7" s="1"/>
  <c r="O723" i="7"/>
  <c r="AN723" i="7" s="1"/>
  <c r="M723" i="7"/>
  <c r="AK723" i="7" s="1"/>
  <c r="K723" i="7"/>
  <c r="I723" i="7"/>
  <c r="H723" i="7"/>
  <c r="C723" i="7"/>
  <c r="AO722" i="7"/>
  <c r="AN722" i="7"/>
  <c r="AM722" i="7"/>
  <c r="AL722" i="7"/>
  <c r="R722" i="7"/>
  <c r="Q722" i="7"/>
  <c r="O722" i="7"/>
  <c r="M722" i="7"/>
  <c r="AK722" i="7" s="1"/>
  <c r="K722" i="7"/>
  <c r="J722" i="7"/>
  <c r="I722" i="7"/>
  <c r="H722" i="7"/>
  <c r="G722" i="7"/>
  <c r="C722" i="7"/>
  <c r="AN721" i="7"/>
  <c r="AM721" i="7"/>
  <c r="AO721" i="7" s="1"/>
  <c r="AL721" i="7"/>
  <c r="R721" i="7"/>
  <c r="Q721" i="7"/>
  <c r="O721" i="7"/>
  <c r="H721" i="7" s="1"/>
  <c r="M721" i="7"/>
  <c r="AK721" i="7" s="1"/>
  <c r="K721" i="7"/>
  <c r="J721" i="7"/>
  <c r="I721" i="7"/>
  <c r="G721" i="7"/>
  <c r="C721" i="7"/>
  <c r="AL720" i="7"/>
  <c r="AM720" i="7" s="1"/>
  <c r="AO720" i="7" s="1"/>
  <c r="O720" i="7"/>
  <c r="Q720" i="7" s="1"/>
  <c r="M720" i="7"/>
  <c r="AK720" i="7" s="1"/>
  <c r="K720" i="7"/>
  <c r="I720" i="7"/>
  <c r="C720" i="7"/>
  <c r="AL719" i="7"/>
  <c r="AM719" i="7" s="1"/>
  <c r="AO719" i="7" s="1"/>
  <c r="O719" i="7"/>
  <c r="AN719" i="7" s="1"/>
  <c r="M719" i="7"/>
  <c r="AK719" i="7" s="1"/>
  <c r="K719" i="7"/>
  <c r="I719" i="7"/>
  <c r="H719" i="7"/>
  <c r="C719" i="7"/>
  <c r="AO718" i="7"/>
  <c r="AN718" i="7"/>
  <c r="AM718" i="7"/>
  <c r="AL718" i="7"/>
  <c r="R718" i="7"/>
  <c r="Q718" i="7"/>
  <c r="O718" i="7"/>
  <c r="M718" i="7"/>
  <c r="AK718" i="7" s="1"/>
  <c r="K718" i="7"/>
  <c r="J718" i="7"/>
  <c r="I718" i="7"/>
  <c r="H718" i="7"/>
  <c r="G718" i="7"/>
  <c r="C718" i="7"/>
  <c r="AN717" i="7"/>
  <c r="AM717" i="7"/>
  <c r="AO717" i="7" s="1"/>
  <c r="AL717" i="7"/>
  <c r="R717" i="7"/>
  <c r="Q717" i="7"/>
  <c r="O717" i="7"/>
  <c r="H717" i="7" s="1"/>
  <c r="M717" i="7"/>
  <c r="AK717" i="7" s="1"/>
  <c r="K717" i="7"/>
  <c r="J717" i="7"/>
  <c r="I717" i="7"/>
  <c r="G717" i="7"/>
  <c r="C717" i="7"/>
  <c r="AL716" i="7"/>
  <c r="AM716" i="7" s="1"/>
  <c r="AO716" i="7" s="1"/>
  <c r="O716" i="7"/>
  <c r="Q716" i="7" s="1"/>
  <c r="M716" i="7"/>
  <c r="AK716" i="7" s="1"/>
  <c r="K716" i="7"/>
  <c r="I716" i="7"/>
  <c r="C716" i="7"/>
  <c r="AL715" i="7"/>
  <c r="AM715" i="7" s="1"/>
  <c r="AO715" i="7" s="1"/>
  <c r="O715" i="7"/>
  <c r="AN715" i="7" s="1"/>
  <c r="M715" i="7"/>
  <c r="AK715" i="7" s="1"/>
  <c r="K715" i="7"/>
  <c r="I715" i="7"/>
  <c r="H715" i="7"/>
  <c r="C715" i="7"/>
  <c r="AO714" i="7"/>
  <c r="AN714" i="7"/>
  <c r="AM714" i="7"/>
  <c r="AL714" i="7"/>
  <c r="R714" i="7"/>
  <c r="Q714" i="7"/>
  <c r="O714" i="7"/>
  <c r="M714" i="7"/>
  <c r="AK714" i="7" s="1"/>
  <c r="K714" i="7"/>
  <c r="J714" i="7"/>
  <c r="I714" i="7"/>
  <c r="H714" i="7"/>
  <c r="G714" i="7"/>
  <c r="C714" i="7"/>
  <c r="AN713" i="7"/>
  <c r="AM713" i="7"/>
  <c r="AO713" i="7" s="1"/>
  <c r="AL713" i="7"/>
  <c r="R713" i="7"/>
  <c r="Q713" i="7"/>
  <c r="O713" i="7"/>
  <c r="H713" i="7" s="1"/>
  <c r="M713" i="7"/>
  <c r="AK713" i="7" s="1"/>
  <c r="K713" i="7"/>
  <c r="J713" i="7"/>
  <c r="I713" i="7"/>
  <c r="G713" i="7"/>
  <c r="C713" i="7"/>
  <c r="AL712" i="7"/>
  <c r="AM712" i="7" s="1"/>
  <c r="AO712" i="7" s="1"/>
  <c r="O712" i="7"/>
  <c r="Q712" i="7" s="1"/>
  <c r="M712" i="7"/>
  <c r="AK712" i="7" s="1"/>
  <c r="K712" i="7"/>
  <c r="I712" i="7"/>
  <c r="C712" i="7"/>
  <c r="AL711" i="7"/>
  <c r="AM711" i="7" s="1"/>
  <c r="AO711" i="7" s="1"/>
  <c r="O711" i="7"/>
  <c r="AN711" i="7" s="1"/>
  <c r="M711" i="7"/>
  <c r="AK711" i="7" s="1"/>
  <c r="K711" i="7"/>
  <c r="I711" i="7"/>
  <c r="H711" i="7"/>
  <c r="C711" i="7"/>
  <c r="AO710" i="7"/>
  <c r="AN710" i="7"/>
  <c r="AM710" i="7"/>
  <c r="AL710" i="7"/>
  <c r="R710" i="7"/>
  <c r="Q710" i="7"/>
  <c r="O710" i="7"/>
  <c r="M710" i="7"/>
  <c r="AK710" i="7" s="1"/>
  <c r="K710" i="7"/>
  <c r="J710" i="7"/>
  <c r="I710" i="7"/>
  <c r="H710" i="7"/>
  <c r="G710" i="7"/>
  <c r="C710" i="7"/>
  <c r="AN709" i="7"/>
  <c r="AM709" i="7"/>
  <c r="AO709" i="7" s="1"/>
  <c r="AL709" i="7"/>
  <c r="R709" i="7"/>
  <c r="Q709" i="7"/>
  <c r="O709" i="7"/>
  <c r="H709" i="7" s="1"/>
  <c r="M709" i="7"/>
  <c r="AK709" i="7" s="1"/>
  <c r="K709" i="7"/>
  <c r="J709" i="7"/>
  <c r="I709" i="7"/>
  <c r="G709" i="7"/>
  <c r="C709" i="7"/>
  <c r="AL708" i="7"/>
  <c r="AM708" i="7" s="1"/>
  <c r="AO708" i="7" s="1"/>
  <c r="O708" i="7"/>
  <c r="Q708" i="7" s="1"/>
  <c r="M708" i="7"/>
  <c r="AK708" i="7" s="1"/>
  <c r="K708" i="7"/>
  <c r="I708" i="7"/>
  <c r="C708" i="7"/>
  <c r="AL707" i="7"/>
  <c r="AM707" i="7" s="1"/>
  <c r="AO707" i="7" s="1"/>
  <c r="O707" i="7"/>
  <c r="AN707" i="7" s="1"/>
  <c r="M707" i="7"/>
  <c r="AK707" i="7" s="1"/>
  <c r="K707" i="7"/>
  <c r="I707" i="7"/>
  <c r="H707" i="7"/>
  <c r="C707" i="7"/>
  <c r="AO706" i="7"/>
  <c r="AN706" i="7"/>
  <c r="AM706" i="7"/>
  <c r="AL706" i="7"/>
  <c r="R706" i="7"/>
  <c r="Q706" i="7"/>
  <c r="O706" i="7"/>
  <c r="M706" i="7"/>
  <c r="AK706" i="7" s="1"/>
  <c r="K706" i="7"/>
  <c r="J706" i="7"/>
  <c r="I706" i="7"/>
  <c r="H706" i="7"/>
  <c r="G706" i="7"/>
  <c r="C706" i="7"/>
  <c r="AN705" i="7"/>
  <c r="AM705" i="7"/>
  <c r="AO705" i="7" s="1"/>
  <c r="AL705" i="7"/>
  <c r="R705" i="7"/>
  <c r="Q705" i="7"/>
  <c r="O705" i="7"/>
  <c r="H705" i="7" s="1"/>
  <c r="M705" i="7"/>
  <c r="AK705" i="7" s="1"/>
  <c r="K705" i="7"/>
  <c r="J705" i="7"/>
  <c r="I705" i="7"/>
  <c r="G705" i="7"/>
  <c r="C705" i="7"/>
  <c r="AL704" i="7"/>
  <c r="AM704" i="7" s="1"/>
  <c r="AO704" i="7" s="1"/>
  <c r="O704" i="7"/>
  <c r="Q704" i="7" s="1"/>
  <c r="M704" i="7"/>
  <c r="AK704" i="7" s="1"/>
  <c r="K704" i="7"/>
  <c r="I704" i="7"/>
  <c r="C704" i="7"/>
  <c r="AL703" i="7"/>
  <c r="AM703" i="7" s="1"/>
  <c r="AO703" i="7" s="1"/>
  <c r="O703" i="7"/>
  <c r="AN703" i="7" s="1"/>
  <c r="M703" i="7"/>
  <c r="AK703" i="7" s="1"/>
  <c r="K703" i="7"/>
  <c r="I703" i="7"/>
  <c r="H703" i="7"/>
  <c r="C703" i="7"/>
  <c r="AO702" i="7"/>
  <c r="AN702" i="7"/>
  <c r="AM702" i="7"/>
  <c r="AL702" i="7"/>
  <c r="R702" i="7"/>
  <c r="Q702" i="7"/>
  <c r="O702" i="7"/>
  <c r="M702" i="7"/>
  <c r="AK702" i="7" s="1"/>
  <c r="K702" i="7"/>
  <c r="J702" i="7"/>
  <c r="I702" i="7"/>
  <c r="H702" i="7"/>
  <c r="G702" i="7"/>
  <c r="C702" i="7"/>
  <c r="AN701" i="7"/>
  <c r="AM701" i="7"/>
  <c r="AO701" i="7" s="1"/>
  <c r="AL701" i="7"/>
  <c r="R701" i="7"/>
  <c r="Q701" i="7"/>
  <c r="O701" i="7"/>
  <c r="H701" i="7" s="1"/>
  <c r="M701" i="7"/>
  <c r="AK701" i="7" s="1"/>
  <c r="K701" i="7"/>
  <c r="J701" i="7"/>
  <c r="I701" i="7"/>
  <c r="G701" i="7"/>
  <c r="C701" i="7"/>
  <c r="AL700" i="7"/>
  <c r="AM700" i="7" s="1"/>
  <c r="AO700" i="7" s="1"/>
  <c r="O700" i="7"/>
  <c r="Q700" i="7" s="1"/>
  <c r="M700" i="7"/>
  <c r="AK700" i="7" s="1"/>
  <c r="K700" i="7"/>
  <c r="I700" i="7"/>
  <c r="C700" i="7"/>
  <c r="AL699" i="7"/>
  <c r="AM699" i="7" s="1"/>
  <c r="AO699" i="7" s="1"/>
  <c r="O699" i="7"/>
  <c r="AN699" i="7" s="1"/>
  <c r="M699" i="7"/>
  <c r="AK699" i="7" s="1"/>
  <c r="K699" i="7"/>
  <c r="I699" i="7"/>
  <c r="H699" i="7"/>
  <c r="C699" i="7"/>
  <c r="AO698" i="7"/>
  <c r="AN698" i="7"/>
  <c r="AM698" i="7"/>
  <c r="AL698" i="7"/>
  <c r="R698" i="7"/>
  <c r="Q698" i="7"/>
  <c r="O698" i="7"/>
  <c r="M698" i="7"/>
  <c r="AK698" i="7" s="1"/>
  <c r="K698" i="7"/>
  <c r="J698" i="7"/>
  <c r="I698" i="7"/>
  <c r="H698" i="7"/>
  <c r="G698" i="7"/>
  <c r="C698" i="7"/>
  <c r="AN697" i="7"/>
  <c r="AM697" i="7"/>
  <c r="AO697" i="7" s="1"/>
  <c r="AL697" i="7"/>
  <c r="R697" i="7"/>
  <c r="Q697" i="7"/>
  <c r="O697" i="7"/>
  <c r="H697" i="7" s="1"/>
  <c r="M697" i="7"/>
  <c r="AK697" i="7" s="1"/>
  <c r="K697" i="7"/>
  <c r="J697" i="7"/>
  <c r="I697" i="7"/>
  <c r="G697" i="7"/>
  <c r="C697" i="7"/>
  <c r="AL696" i="7"/>
  <c r="AM696" i="7" s="1"/>
  <c r="AO696" i="7" s="1"/>
  <c r="O696" i="7"/>
  <c r="Q696" i="7" s="1"/>
  <c r="M696" i="7"/>
  <c r="AK696" i="7" s="1"/>
  <c r="K696" i="7"/>
  <c r="I696" i="7"/>
  <c r="C696" i="7"/>
  <c r="AL695" i="7"/>
  <c r="AM695" i="7" s="1"/>
  <c r="AO695" i="7" s="1"/>
  <c r="O695" i="7"/>
  <c r="AN695" i="7" s="1"/>
  <c r="M695" i="7"/>
  <c r="AK695" i="7" s="1"/>
  <c r="K695" i="7"/>
  <c r="I695" i="7"/>
  <c r="H695" i="7"/>
  <c r="C695" i="7"/>
  <c r="AO694" i="7"/>
  <c r="AN694" i="7"/>
  <c r="AM694" i="7"/>
  <c r="AL694" i="7"/>
  <c r="R694" i="7"/>
  <c r="Q694" i="7"/>
  <c r="O694" i="7"/>
  <c r="M694" i="7"/>
  <c r="AK694" i="7" s="1"/>
  <c r="K694" i="7"/>
  <c r="J694" i="7"/>
  <c r="I694" i="7"/>
  <c r="H694" i="7"/>
  <c r="G694" i="7"/>
  <c r="C694" i="7"/>
  <c r="AN693" i="7"/>
  <c r="AM693" i="7"/>
  <c r="AO693" i="7" s="1"/>
  <c r="AL693" i="7"/>
  <c r="R693" i="7"/>
  <c r="Q693" i="7"/>
  <c r="O693" i="7"/>
  <c r="H693" i="7" s="1"/>
  <c r="M693" i="7"/>
  <c r="AK693" i="7" s="1"/>
  <c r="K693" i="7"/>
  <c r="J693" i="7"/>
  <c r="I693" i="7"/>
  <c r="G693" i="7"/>
  <c r="C693" i="7"/>
  <c r="AL692" i="7"/>
  <c r="AM692" i="7" s="1"/>
  <c r="AO692" i="7" s="1"/>
  <c r="O692" i="7"/>
  <c r="Q692" i="7" s="1"/>
  <c r="M692" i="7"/>
  <c r="AK692" i="7" s="1"/>
  <c r="K692" i="7"/>
  <c r="I692" i="7"/>
  <c r="C692" i="7"/>
  <c r="AL691" i="7"/>
  <c r="AM691" i="7" s="1"/>
  <c r="AO691" i="7" s="1"/>
  <c r="O691" i="7"/>
  <c r="AN691" i="7" s="1"/>
  <c r="M691" i="7"/>
  <c r="AK691" i="7" s="1"/>
  <c r="K691" i="7"/>
  <c r="I691" i="7"/>
  <c r="H691" i="7"/>
  <c r="C691" i="7"/>
  <c r="AO690" i="7"/>
  <c r="AN690" i="7"/>
  <c r="AM690" i="7"/>
  <c r="AL690" i="7"/>
  <c r="R690" i="7"/>
  <c r="Q690" i="7"/>
  <c r="O690" i="7"/>
  <c r="M690" i="7"/>
  <c r="AK690" i="7" s="1"/>
  <c r="K690" i="7"/>
  <c r="J690" i="7"/>
  <c r="I690" i="7"/>
  <c r="H690" i="7"/>
  <c r="G690" i="7"/>
  <c r="C690" i="7"/>
  <c r="AN689" i="7"/>
  <c r="AM689" i="7"/>
  <c r="AO689" i="7" s="1"/>
  <c r="AL689" i="7"/>
  <c r="R689" i="7"/>
  <c r="Q689" i="7"/>
  <c r="O689" i="7"/>
  <c r="H689" i="7" s="1"/>
  <c r="M689" i="7"/>
  <c r="AK689" i="7" s="1"/>
  <c r="K689" i="7"/>
  <c r="J689" i="7"/>
  <c r="I689" i="7"/>
  <c r="G689" i="7"/>
  <c r="C689" i="7"/>
  <c r="AL688" i="7"/>
  <c r="AM688" i="7" s="1"/>
  <c r="AO688" i="7" s="1"/>
  <c r="O688" i="7"/>
  <c r="Q688" i="7" s="1"/>
  <c r="M688" i="7"/>
  <c r="AK688" i="7" s="1"/>
  <c r="K688" i="7"/>
  <c r="I688" i="7"/>
  <c r="C688" i="7"/>
  <c r="AL687" i="7"/>
  <c r="AM687" i="7" s="1"/>
  <c r="AO687" i="7" s="1"/>
  <c r="O687" i="7"/>
  <c r="AN687" i="7" s="1"/>
  <c r="M687" i="7"/>
  <c r="AK687" i="7" s="1"/>
  <c r="K687" i="7"/>
  <c r="I687" i="7"/>
  <c r="H687" i="7"/>
  <c r="C687" i="7"/>
  <c r="AO686" i="7"/>
  <c r="AN686" i="7"/>
  <c r="AM686" i="7"/>
  <c r="AL686" i="7"/>
  <c r="R686" i="7"/>
  <c r="Q686" i="7"/>
  <c r="O686" i="7"/>
  <c r="M686" i="7"/>
  <c r="AK686" i="7" s="1"/>
  <c r="K686" i="7"/>
  <c r="J686" i="7"/>
  <c r="I686" i="7"/>
  <c r="H686" i="7"/>
  <c r="G686" i="7"/>
  <c r="C686" i="7"/>
  <c r="AN685" i="7"/>
  <c r="AM685" i="7"/>
  <c r="AO685" i="7" s="1"/>
  <c r="AL685" i="7"/>
  <c r="R685" i="7"/>
  <c r="Q685" i="7"/>
  <c r="O685" i="7"/>
  <c r="H685" i="7" s="1"/>
  <c r="M685" i="7"/>
  <c r="AK685" i="7" s="1"/>
  <c r="K685" i="7"/>
  <c r="J685" i="7"/>
  <c r="I685" i="7"/>
  <c r="G685" i="7"/>
  <c r="C685" i="7"/>
  <c r="AL684" i="7"/>
  <c r="AM684" i="7" s="1"/>
  <c r="AO684" i="7" s="1"/>
  <c r="O684" i="7"/>
  <c r="Q684" i="7" s="1"/>
  <c r="M684" i="7"/>
  <c r="AK684" i="7" s="1"/>
  <c r="K684" i="7"/>
  <c r="I684" i="7"/>
  <c r="C684" i="7"/>
  <c r="AL683" i="7"/>
  <c r="AM683" i="7" s="1"/>
  <c r="AO683" i="7" s="1"/>
  <c r="O683" i="7"/>
  <c r="AN683" i="7" s="1"/>
  <c r="M683" i="7"/>
  <c r="AK683" i="7" s="1"/>
  <c r="K683" i="7"/>
  <c r="I683" i="7"/>
  <c r="H683" i="7"/>
  <c r="C683" i="7"/>
  <c r="AO682" i="7"/>
  <c r="AN682" i="7"/>
  <c r="AM682" i="7"/>
  <c r="AL682" i="7"/>
  <c r="R682" i="7"/>
  <c r="Q682" i="7"/>
  <c r="O682" i="7"/>
  <c r="M682" i="7"/>
  <c r="AK682" i="7" s="1"/>
  <c r="K682" i="7"/>
  <c r="J682" i="7"/>
  <c r="I682" i="7"/>
  <c r="H682" i="7"/>
  <c r="G682" i="7"/>
  <c r="C682" i="7"/>
  <c r="AN681" i="7"/>
  <c r="AM681" i="7"/>
  <c r="AO681" i="7" s="1"/>
  <c r="AL681" i="7"/>
  <c r="R681" i="7"/>
  <c r="Q681" i="7"/>
  <c r="O681" i="7"/>
  <c r="H681" i="7" s="1"/>
  <c r="M681" i="7"/>
  <c r="AK681" i="7" s="1"/>
  <c r="K681" i="7"/>
  <c r="J681" i="7"/>
  <c r="I681" i="7"/>
  <c r="G681" i="7"/>
  <c r="C681" i="7"/>
  <c r="AL680" i="7"/>
  <c r="AM680" i="7" s="1"/>
  <c r="AO680" i="7" s="1"/>
  <c r="O680" i="7"/>
  <c r="Q680" i="7" s="1"/>
  <c r="M680" i="7"/>
  <c r="AK680" i="7" s="1"/>
  <c r="K680" i="7"/>
  <c r="I680" i="7"/>
  <c r="C680" i="7"/>
  <c r="AL679" i="7"/>
  <c r="AM679" i="7" s="1"/>
  <c r="AO679" i="7" s="1"/>
  <c r="O679" i="7"/>
  <c r="AN679" i="7" s="1"/>
  <c r="M679" i="7"/>
  <c r="AK679" i="7" s="1"/>
  <c r="K679" i="7"/>
  <c r="I679" i="7"/>
  <c r="H679" i="7"/>
  <c r="C679" i="7"/>
  <c r="AO678" i="7"/>
  <c r="AN678" i="7"/>
  <c r="AM678" i="7"/>
  <c r="AL678" i="7"/>
  <c r="R678" i="7"/>
  <c r="Q678" i="7"/>
  <c r="O678" i="7"/>
  <c r="M678" i="7"/>
  <c r="AK678" i="7" s="1"/>
  <c r="K678" i="7"/>
  <c r="J678" i="7"/>
  <c r="I678" i="7"/>
  <c r="H678" i="7"/>
  <c r="G678" i="7"/>
  <c r="C678" i="7"/>
  <c r="AN677" i="7"/>
  <c r="AM677" i="7"/>
  <c r="AO677" i="7" s="1"/>
  <c r="AL677" i="7"/>
  <c r="R677" i="7"/>
  <c r="Q677" i="7"/>
  <c r="O677" i="7"/>
  <c r="H677" i="7" s="1"/>
  <c r="M677" i="7"/>
  <c r="AK677" i="7" s="1"/>
  <c r="K677" i="7"/>
  <c r="J677" i="7"/>
  <c r="I677" i="7"/>
  <c r="G677" i="7"/>
  <c r="C677" i="7"/>
  <c r="AL676" i="7"/>
  <c r="AM676" i="7" s="1"/>
  <c r="AO676" i="7" s="1"/>
  <c r="O676" i="7"/>
  <c r="Q676" i="7" s="1"/>
  <c r="M676" i="7"/>
  <c r="AK676" i="7" s="1"/>
  <c r="K676" i="7"/>
  <c r="I676" i="7"/>
  <c r="C676" i="7"/>
  <c r="AL675" i="7"/>
  <c r="AM675" i="7" s="1"/>
  <c r="AO675" i="7" s="1"/>
  <c r="O675" i="7"/>
  <c r="AN675" i="7" s="1"/>
  <c r="M675" i="7"/>
  <c r="AK675" i="7" s="1"/>
  <c r="K675" i="7"/>
  <c r="I675" i="7"/>
  <c r="H675" i="7"/>
  <c r="C675" i="7"/>
  <c r="AO674" i="7"/>
  <c r="AN674" i="7"/>
  <c r="AM674" i="7"/>
  <c r="AL674" i="7"/>
  <c r="R674" i="7"/>
  <c r="Q674" i="7"/>
  <c r="O674" i="7"/>
  <c r="M674" i="7"/>
  <c r="AK674" i="7" s="1"/>
  <c r="K674" i="7"/>
  <c r="J674" i="7"/>
  <c r="I674" i="7"/>
  <c r="H674" i="7"/>
  <c r="G674" i="7"/>
  <c r="C674" i="7"/>
  <c r="AN673" i="7"/>
  <c r="AM673" i="7"/>
  <c r="AO673" i="7" s="1"/>
  <c r="AL673" i="7"/>
  <c r="R673" i="7"/>
  <c r="Q673" i="7"/>
  <c r="O673" i="7"/>
  <c r="H673" i="7" s="1"/>
  <c r="M673" i="7"/>
  <c r="AK673" i="7" s="1"/>
  <c r="K673" i="7"/>
  <c r="J673" i="7"/>
  <c r="I673" i="7"/>
  <c r="G673" i="7"/>
  <c r="C673" i="7"/>
  <c r="AL672" i="7"/>
  <c r="AM672" i="7" s="1"/>
  <c r="AO672" i="7" s="1"/>
  <c r="O672" i="7"/>
  <c r="Q672" i="7" s="1"/>
  <c r="M672" i="7"/>
  <c r="AK672" i="7" s="1"/>
  <c r="K672" i="7"/>
  <c r="I672" i="7"/>
  <c r="C672" i="7"/>
  <c r="AL671" i="7"/>
  <c r="AM671" i="7" s="1"/>
  <c r="AO671" i="7" s="1"/>
  <c r="O671" i="7"/>
  <c r="AN671" i="7" s="1"/>
  <c r="M671" i="7"/>
  <c r="AK671" i="7" s="1"/>
  <c r="K671" i="7"/>
  <c r="I671" i="7"/>
  <c r="H671" i="7"/>
  <c r="C671" i="7"/>
  <c r="AO670" i="7"/>
  <c r="AN670" i="7"/>
  <c r="AM670" i="7"/>
  <c r="AL670" i="7"/>
  <c r="R670" i="7"/>
  <c r="Q670" i="7"/>
  <c r="O670" i="7"/>
  <c r="M670" i="7"/>
  <c r="AK670" i="7" s="1"/>
  <c r="K670" i="7"/>
  <c r="J670" i="7"/>
  <c r="I670" i="7"/>
  <c r="H670" i="7"/>
  <c r="G670" i="7"/>
  <c r="C670" i="7"/>
  <c r="AN669" i="7"/>
  <c r="AM669" i="7"/>
  <c r="AO669" i="7" s="1"/>
  <c r="AL669" i="7"/>
  <c r="R669" i="7"/>
  <c r="Q669" i="7"/>
  <c r="O669" i="7"/>
  <c r="H669" i="7" s="1"/>
  <c r="M669" i="7"/>
  <c r="AK669" i="7" s="1"/>
  <c r="K669" i="7"/>
  <c r="J669" i="7"/>
  <c r="I669" i="7"/>
  <c r="G669" i="7"/>
  <c r="C669" i="7"/>
  <c r="AL668" i="7"/>
  <c r="AM668" i="7" s="1"/>
  <c r="AO668" i="7" s="1"/>
  <c r="O668" i="7"/>
  <c r="Q668" i="7" s="1"/>
  <c r="M668" i="7"/>
  <c r="AK668" i="7" s="1"/>
  <c r="K668" i="7"/>
  <c r="I668" i="7"/>
  <c r="C668" i="7"/>
  <c r="AL667" i="7"/>
  <c r="AM667" i="7" s="1"/>
  <c r="AO667" i="7" s="1"/>
  <c r="O667" i="7"/>
  <c r="AN667" i="7" s="1"/>
  <c r="M667" i="7"/>
  <c r="AK667" i="7" s="1"/>
  <c r="K667" i="7"/>
  <c r="I667" i="7"/>
  <c r="H667" i="7"/>
  <c r="C667" i="7"/>
  <c r="AO666" i="7"/>
  <c r="AN666" i="7"/>
  <c r="AM666" i="7"/>
  <c r="AL666" i="7"/>
  <c r="R666" i="7"/>
  <c r="Q666" i="7"/>
  <c r="O666" i="7"/>
  <c r="M666" i="7"/>
  <c r="AK666" i="7" s="1"/>
  <c r="K666" i="7"/>
  <c r="J666" i="7"/>
  <c r="I666" i="7"/>
  <c r="H666" i="7"/>
  <c r="G666" i="7"/>
  <c r="C666" i="7"/>
  <c r="AN665" i="7"/>
  <c r="AM665" i="7"/>
  <c r="AO665" i="7" s="1"/>
  <c r="AL665" i="7"/>
  <c r="R665" i="7"/>
  <c r="Q665" i="7"/>
  <c r="O665" i="7"/>
  <c r="H665" i="7" s="1"/>
  <c r="M665" i="7"/>
  <c r="AK665" i="7" s="1"/>
  <c r="K665" i="7"/>
  <c r="J665" i="7"/>
  <c r="I665" i="7"/>
  <c r="G665" i="7"/>
  <c r="C665" i="7"/>
  <c r="AL664" i="7"/>
  <c r="AM664" i="7" s="1"/>
  <c r="AO664" i="7" s="1"/>
  <c r="O664" i="7"/>
  <c r="Q664" i="7" s="1"/>
  <c r="M664" i="7"/>
  <c r="AK664" i="7" s="1"/>
  <c r="K664" i="7"/>
  <c r="I664" i="7"/>
  <c r="C664" i="7"/>
  <c r="AL663" i="7"/>
  <c r="AM663" i="7" s="1"/>
  <c r="AO663" i="7" s="1"/>
  <c r="O663" i="7"/>
  <c r="AN663" i="7" s="1"/>
  <c r="M663" i="7"/>
  <c r="AK663" i="7" s="1"/>
  <c r="K663" i="7"/>
  <c r="I663" i="7"/>
  <c r="H663" i="7"/>
  <c r="C663" i="7"/>
  <c r="AO662" i="7"/>
  <c r="AN662" i="7"/>
  <c r="AM662" i="7"/>
  <c r="AL662" i="7"/>
  <c r="R662" i="7"/>
  <c r="Q662" i="7"/>
  <c r="O662" i="7"/>
  <c r="M662" i="7"/>
  <c r="AK662" i="7" s="1"/>
  <c r="K662" i="7"/>
  <c r="J662" i="7"/>
  <c r="I662" i="7"/>
  <c r="H662" i="7"/>
  <c r="G662" i="7"/>
  <c r="C662" i="7"/>
  <c r="AN661" i="7"/>
  <c r="AM661" i="7"/>
  <c r="AO661" i="7" s="1"/>
  <c r="AL661" i="7"/>
  <c r="R661" i="7"/>
  <c r="Q661" i="7"/>
  <c r="O661" i="7"/>
  <c r="H661" i="7" s="1"/>
  <c r="M661" i="7"/>
  <c r="AK661" i="7" s="1"/>
  <c r="K661" i="7"/>
  <c r="J661" i="7"/>
  <c r="I661" i="7"/>
  <c r="G661" i="7"/>
  <c r="C661" i="7"/>
  <c r="AL660" i="7"/>
  <c r="AM660" i="7" s="1"/>
  <c r="AO660" i="7" s="1"/>
  <c r="O660" i="7"/>
  <c r="Q660" i="7" s="1"/>
  <c r="M660" i="7"/>
  <c r="AK660" i="7" s="1"/>
  <c r="K660" i="7"/>
  <c r="I660" i="7"/>
  <c r="C660" i="7"/>
  <c r="AL659" i="7"/>
  <c r="AM659" i="7" s="1"/>
  <c r="AO659" i="7" s="1"/>
  <c r="O659" i="7"/>
  <c r="AN659" i="7" s="1"/>
  <c r="M659" i="7"/>
  <c r="AK659" i="7" s="1"/>
  <c r="K659" i="7"/>
  <c r="I659" i="7"/>
  <c r="H659" i="7"/>
  <c r="C659" i="7"/>
  <c r="AO658" i="7"/>
  <c r="AN658" i="7"/>
  <c r="AM658" i="7"/>
  <c r="AL658" i="7"/>
  <c r="R658" i="7"/>
  <c r="Q658" i="7"/>
  <c r="O658" i="7"/>
  <c r="M658" i="7"/>
  <c r="AK658" i="7" s="1"/>
  <c r="K658" i="7"/>
  <c r="J658" i="7"/>
  <c r="I658" i="7"/>
  <c r="H658" i="7"/>
  <c r="G658" i="7"/>
  <c r="C658" i="7"/>
  <c r="AN657" i="7"/>
  <c r="AM657" i="7"/>
  <c r="AO657" i="7" s="1"/>
  <c r="AL657" i="7"/>
  <c r="R657" i="7"/>
  <c r="Q657" i="7"/>
  <c r="O657" i="7"/>
  <c r="H657" i="7" s="1"/>
  <c r="M657" i="7"/>
  <c r="AK657" i="7" s="1"/>
  <c r="K657" i="7"/>
  <c r="J657" i="7"/>
  <c r="I657" i="7"/>
  <c r="G657" i="7"/>
  <c r="C657" i="7"/>
  <c r="AL656" i="7"/>
  <c r="AM656" i="7" s="1"/>
  <c r="AO656" i="7" s="1"/>
  <c r="O656" i="7"/>
  <c r="Q656" i="7" s="1"/>
  <c r="M656" i="7"/>
  <c r="AK656" i="7" s="1"/>
  <c r="K656" i="7"/>
  <c r="I656" i="7"/>
  <c r="C656" i="7"/>
  <c r="AL655" i="7"/>
  <c r="AM655" i="7" s="1"/>
  <c r="AO655" i="7" s="1"/>
  <c r="O655" i="7"/>
  <c r="AN655" i="7" s="1"/>
  <c r="M655" i="7"/>
  <c r="AK655" i="7" s="1"/>
  <c r="K655" i="7"/>
  <c r="I655" i="7"/>
  <c r="H655" i="7"/>
  <c r="C655" i="7"/>
  <c r="AO654" i="7"/>
  <c r="AN654" i="7"/>
  <c r="AM654" i="7"/>
  <c r="AL654" i="7"/>
  <c r="R654" i="7"/>
  <c r="Q654" i="7"/>
  <c r="O654" i="7"/>
  <c r="M654" i="7"/>
  <c r="AK654" i="7" s="1"/>
  <c r="K654" i="7"/>
  <c r="J654" i="7"/>
  <c r="I654" i="7"/>
  <c r="H654" i="7"/>
  <c r="G654" i="7"/>
  <c r="C654" i="7"/>
  <c r="AN653" i="7"/>
  <c r="AM653" i="7"/>
  <c r="AO653" i="7" s="1"/>
  <c r="AL653" i="7"/>
  <c r="R653" i="7"/>
  <c r="Q653" i="7"/>
  <c r="O653" i="7"/>
  <c r="H653" i="7" s="1"/>
  <c r="M653" i="7"/>
  <c r="AK653" i="7" s="1"/>
  <c r="K653" i="7"/>
  <c r="J653" i="7"/>
  <c r="I653" i="7"/>
  <c r="G653" i="7"/>
  <c r="C653" i="7"/>
  <c r="AL652" i="7"/>
  <c r="AM652" i="7" s="1"/>
  <c r="AO652" i="7" s="1"/>
  <c r="O652" i="7"/>
  <c r="Q652" i="7" s="1"/>
  <c r="M652" i="7"/>
  <c r="AK652" i="7" s="1"/>
  <c r="K652" i="7"/>
  <c r="I652" i="7"/>
  <c r="C652" i="7"/>
  <c r="AL651" i="7"/>
  <c r="AM651" i="7" s="1"/>
  <c r="AO651" i="7" s="1"/>
  <c r="O651" i="7"/>
  <c r="AN651" i="7" s="1"/>
  <c r="M651" i="7"/>
  <c r="AK651" i="7" s="1"/>
  <c r="K651" i="7"/>
  <c r="I651" i="7"/>
  <c r="H651" i="7"/>
  <c r="C651" i="7"/>
  <c r="AO650" i="7"/>
  <c r="AN650" i="7"/>
  <c r="AM650" i="7"/>
  <c r="AL650" i="7"/>
  <c r="R650" i="7"/>
  <c r="Q650" i="7"/>
  <c r="O650" i="7"/>
  <c r="M650" i="7"/>
  <c r="AK650" i="7" s="1"/>
  <c r="K650" i="7"/>
  <c r="J650" i="7"/>
  <c r="I650" i="7"/>
  <c r="H650" i="7"/>
  <c r="G650" i="7"/>
  <c r="C650" i="7"/>
  <c r="AN649" i="7"/>
  <c r="AM649" i="7"/>
  <c r="AO649" i="7" s="1"/>
  <c r="AL649" i="7"/>
  <c r="R649" i="7"/>
  <c r="Q649" i="7"/>
  <c r="O649" i="7"/>
  <c r="H649" i="7" s="1"/>
  <c r="M649" i="7"/>
  <c r="AK649" i="7" s="1"/>
  <c r="K649" i="7"/>
  <c r="J649" i="7"/>
  <c r="I649" i="7"/>
  <c r="G649" i="7"/>
  <c r="C649" i="7"/>
  <c r="AL648" i="7"/>
  <c r="AM648" i="7" s="1"/>
  <c r="AO648" i="7" s="1"/>
  <c r="O648" i="7"/>
  <c r="Q648" i="7" s="1"/>
  <c r="M648" i="7"/>
  <c r="AK648" i="7" s="1"/>
  <c r="K648" i="7"/>
  <c r="I648" i="7"/>
  <c r="C648" i="7"/>
  <c r="AL647" i="7"/>
  <c r="AM647" i="7" s="1"/>
  <c r="AO647" i="7" s="1"/>
  <c r="O647" i="7"/>
  <c r="AN647" i="7" s="1"/>
  <c r="M647" i="7"/>
  <c r="AK647" i="7" s="1"/>
  <c r="K647" i="7"/>
  <c r="I647" i="7"/>
  <c r="H647" i="7"/>
  <c r="C647" i="7"/>
  <c r="AO646" i="7"/>
  <c r="AN646" i="7"/>
  <c r="AM646" i="7"/>
  <c r="AL646" i="7"/>
  <c r="R646" i="7"/>
  <c r="Q646" i="7"/>
  <c r="O646" i="7"/>
  <c r="M646" i="7"/>
  <c r="AK646" i="7" s="1"/>
  <c r="K646" i="7"/>
  <c r="J646" i="7"/>
  <c r="I646" i="7"/>
  <c r="H646" i="7"/>
  <c r="G646" i="7"/>
  <c r="C646" i="7"/>
  <c r="AN645" i="7"/>
  <c r="AM645" i="7"/>
  <c r="AO645" i="7" s="1"/>
  <c r="AL645" i="7"/>
  <c r="R645" i="7"/>
  <c r="Q645" i="7"/>
  <c r="O645" i="7"/>
  <c r="H645" i="7" s="1"/>
  <c r="M645" i="7"/>
  <c r="AK645" i="7" s="1"/>
  <c r="K645" i="7"/>
  <c r="J645" i="7"/>
  <c r="I645" i="7"/>
  <c r="G645" i="7"/>
  <c r="C645" i="7"/>
  <c r="AL644" i="7"/>
  <c r="AM644" i="7" s="1"/>
  <c r="AO644" i="7" s="1"/>
  <c r="O644" i="7"/>
  <c r="Q644" i="7" s="1"/>
  <c r="M644" i="7"/>
  <c r="AK644" i="7" s="1"/>
  <c r="K644" i="7"/>
  <c r="I644" i="7"/>
  <c r="C644" i="7"/>
  <c r="AL643" i="7"/>
  <c r="AM643" i="7" s="1"/>
  <c r="AO643" i="7" s="1"/>
  <c r="O643" i="7"/>
  <c r="AN643" i="7" s="1"/>
  <c r="M643" i="7"/>
  <c r="AK643" i="7" s="1"/>
  <c r="K643" i="7"/>
  <c r="I643" i="7"/>
  <c r="H643" i="7"/>
  <c r="C643" i="7"/>
  <c r="AO642" i="7"/>
  <c r="AN642" i="7"/>
  <c r="AM642" i="7"/>
  <c r="AL642" i="7"/>
  <c r="R642" i="7"/>
  <c r="Q642" i="7"/>
  <c r="O642" i="7"/>
  <c r="M642" i="7"/>
  <c r="AK642" i="7" s="1"/>
  <c r="K642" i="7"/>
  <c r="J642" i="7"/>
  <c r="I642" i="7"/>
  <c r="H642" i="7"/>
  <c r="G642" i="7"/>
  <c r="C642" i="7"/>
  <c r="AN641" i="7"/>
  <c r="AM641" i="7"/>
  <c r="AO641" i="7" s="1"/>
  <c r="AL641" i="7"/>
  <c r="R641" i="7"/>
  <c r="Q641" i="7"/>
  <c r="O641" i="7"/>
  <c r="H641" i="7" s="1"/>
  <c r="M641" i="7"/>
  <c r="AK641" i="7" s="1"/>
  <c r="K641" i="7"/>
  <c r="J641" i="7"/>
  <c r="I641" i="7"/>
  <c r="G641" i="7"/>
  <c r="C641" i="7"/>
  <c r="AL640" i="7"/>
  <c r="AM640" i="7" s="1"/>
  <c r="AO640" i="7" s="1"/>
  <c r="O640" i="7"/>
  <c r="Q640" i="7" s="1"/>
  <c r="M640" i="7"/>
  <c r="AK640" i="7" s="1"/>
  <c r="K640" i="7"/>
  <c r="I640" i="7"/>
  <c r="C640" i="7"/>
  <c r="AL639" i="7"/>
  <c r="AM639" i="7" s="1"/>
  <c r="AO639" i="7" s="1"/>
  <c r="O639" i="7"/>
  <c r="AN639" i="7" s="1"/>
  <c r="M639" i="7"/>
  <c r="AK639" i="7" s="1"/>
  <c r="K639" i="7"/>
  <c r="I639" i="7"/>
  <c r="H639" i="7"/>
  <c r="C639" i="7"/>
  <c r="AO638" i="7"/>
  <c r="AN638" i="7"/>
  <c r="AM638" i="7"/>
  <c r="AL638" i="7"/>
  <c r="R638" i="7"/>
  <c r="Q638" i="7"/>
  <c r="O638" i="7"/>
  <c r="M638" i="7"/>
  <c r="AK638" i="7" s="1"/>
  <c r="K638" i="7"/>
  <c r="J638" i="7"/>
  <c r="I638" i="7"/>
  <c r="H638" i="7"/>
  <c r="G638" i="7"/>
  <c r="C638" i="7"/>
  <c r="AN637" i="7"/>
  <c r="AM637" i="7"/>
  <c r="AO637" i="7" s="1"/>
  <c r="AL637" i="7"/>
  <c r="R637" i="7"/>
  <c r="Q637" i="7"/>
  <c r="O637" i="7"/>
  <c r="H637" i="7" s="1"/>
  <c r="M637" i="7"/>
  <c r="AK637" i="7" s="1"/>
  <c r="K637" i="7"/>
  <c r="J637" i="7"/>
  <c r="I637" i="7"/>
  <c r="G637" i="7"/>
  <c r="C637" i="7"/>
  <c r="AL636" i="7"/>
  <c r="AM636" i="7" s="1"/>
  <c r="AO636" i="7" s="1"/>
  <c r="O636" i="7"/>
  <c r="Q636" i="7" s="1"/>
  <c r="M636" i="7"/>
  <c r="AK636" i="7" s="1"/>
  <c r="K636" i="7"/>
  <c r="I636" i="7"/>
  <c r="C636" i="7"/>
  <c r="AL635" i="7"/>
  <c r="AM635" i="7" s="1"/>
  <c r="AO635" i="7" s="1"/>
  <c r="O635" i="7"/>
  <c r="AN635" i="7" s="1"/>
  <c r="M635" i="7"/>
  <c r="AK635" i="7" s="1"/>
  <c r="K635" i="7"/>
  <c r="I635" i="7"/>
  <c r="H635" i="7"/>
  <c r="C635" i="7"/>
  <c r="AO634" i="7"/>
  <c r="AN634" i="7"/>
  <c r="AM634" i="7"/>
  <c r="AL634" i="7"/>
  <c r="R634" i="7"/>
  <c r="Q634" i="7"/>
  <c r="O634" i="7"/>
  <c r="M634" i="7"/>
  <c r="AK634" i="7" s="1"/>
  <c r="K634" i="7"/>
  <c r="J634" i="7"/>
  <c r="I634" i="7"/>
  <c r="H634" i="7"/>
  <c r="G634" i="7"/>
  <c r="C634" i="7"/>
  <c r="AN633" i="7"/>
  <c r="AM633" i="7"/>
  <c r="AO633" i="7" s="1"/>
  <c r="AL633" i="7"/>
  <c r="R633" i="7"/>
  <c r="Q633" i="7"/>
  <c r="O633" i="7"/>
  <c r="H633" i="7" s="1"/>
  <c r="M633" i="7"/>
  <c r="AK633" i="7" s="1"/>
  <c r="K633" i="7"/>
  <c r="J633" i="7"/>
  <c r="I633" i="7"/>
  <c r="G633" i="7"/>
  <c r="C633" i="7"/>
  <c r="AL632" i="7"/>
  <c r="AM632" i="7" s="1"/>
  <c r="AO632" i="7" s="1"/>
  <c r="O632" i="7"/>
  <c r="Q632" i="7" s="1"/>
  <c r="M632" i="7"/>
  <c r="AK632" i="7" s="1"/>
  <c r="K632" i="7"/>
  <c r="I632" i="7"/>
  <c r="C632" i="7"/>
  <c r="AL631" i="7"/>
  <c r="AM631" i="7" s="1"/>
  <c r="AO631" i="7" s="1"/>
  <c r="O631" i="7"/>
  <c r="AN631" i="7" s="1"/>
  <c r="M631" i="7"/>
  <c r="AK631" i="7" s="1"/>
  <c r="K631" i="7"/>
  <c r="I631" i="7"/>
  <c r="H631" i="7"/>
  <c r="C631" i="7"/>
  <c r="AO630" i="7"/>
  <c r="AN630" i="7"/>
  <c r="AM630" i="7"/>
  <c r="AL630" i="7"/>
  <c r="R630" i="7"/>
  <c r="Q630" i="7"/>
  <c r="O630" i="7"/>
  <c r="M630" i="7"/>
  <c r="AK630" i="7" s="1"/>
  <c r="K630" i="7"/>
  <c r="J630" i="7"/>
  <c r="I630" i="7"/>
  <c r="H630" i="7"/>
  <c r="G630" i="7"/>
  <c r="C630" i="7"/>
  <c r="AN629" i="7"/>
  <c r="AM629" i="7"/>
  <c r="AO629" i="7" s="1"/>
  <c r="AL629" i="7"/>
  <c r="R629" i="7"/>
  <c r="Q629" i="7"/>
  <c r="O629" i="7"/>
  <c r="H629" i="7" s="1"/>
  <c r="M629" i="7"/>
  <c r="AK629" i="7" s="1"/>
  <c r="K629" i="7"/>
  <c r="J629" i="7"/>
  <c r="I629" i="7"/>
  <c r="G629" i="7"/>
  <c r="C629" i="7"/>
  <c r="AL628" i="7"/>
  <c r="AM628" i="7" s="1"/>
  <c r="AO628" i="7" s="1"/>
  <c r="O628" i="7"/>
  <c r="Q628" i="7" s="1"/>
  <c r="M628" i="7"/>
  <c r="AK628" i="7" s="1"/>
  <c r="K628" i="7"/>
  <c r="I628" i="7"/>
  <c r="C628" i="7"/>
  <c r="AL627" i="7"/>
  <c r="AM627" i="7" s="1"/>
  <c r="AO627" i="7" s="1"/>
  <c r="O627" i="7"/>
  <c r="AN627" i="7" s="1"/>
  <c r="M627" i="7"/>
  <c r="AK627" i="7" s="1"/>
  <c r="K627" i="7"/>
  <c r="I627" i="7"/>
  <c r="H627" i="7"/>
  <c r="C627" i="7"/>
  <c r="AO626" i="7"/>
  <c r="AN626" i="7"/>
  <c r="AM626" i="7"/>
  <c r="AL626" i="7"/>
  <c r="R626" i="7"/>
  <c r="Q626" i="7"/>
  <c r="O626" i="7"/>
  <c r="M626" i="7"/>
  <c r="AK626" i="7" s="1"/>
  <c r="K626" i="7"/>
  <c r="J626" i="7"/>
  <c r="I626" i="7"/>
  <c r="H626" i="7"/>
  <c r="G626" i="7"/>
  <c r="C626" i="7"/>
  <c r="AN625" i="7"/>
  <c r="AM625" i="7"/>
  <c r="AO625" i="7" s="1"/>
  <c r="AL625" i="7"/>
  <c r="R625" i="7"/>
  <c r="Q625" i="7"/>
  <c r="O625" i="7"/>
  <c r="H625" i="7" s="1"/>
  <c r="M625" i="7"/>
  <c r="AK625" i="7" s="1"/>
  <c r="K625" i="7"/>
  <c r="J625" i="7"/>
  <c r="I625" i="7"/>
  <c r="G625" i="7"/>
  <c r="C625" i="7"/>
  <c r="AL624" i="7"/>
  <c r="AM624" i="7" s="1"/>
  <c r="AO624" i="7" s="1"/>
  <c r="O624" i="7"/>
  <c r="Q624" i="7" s="1"/>
  <c r="M624" i="7"/>
  <c r="AK624" i="7" s="1"/>
  <c r="K624" i="7"/>
  <c r="I624" i="7"/>
  <c r="C624" i="7"/>
  <c r="AL623" i="7"/>
  <c r="AM623" i="7" s="1"/>
  <c r="AO623" i="7" s="1"/>
  <c r="O623" i="7"/>
  <c r="AN623" i="7" s="1"/>
  <c r="M623" i="7"/>
  <c r="AK623" i="7" s="1"/>
  <c r="K623" i="7"/>
  <c r="I623" i="7"/>
  <c r="H623" i="7"/>
  <c r="C623" i="7"/>
  <c r="AO622" i="7"/>
  <c r="AN622" i="7"/>
  <c r="AM622" i="7"/>
  <c r="AL622" i="7"/>
  <c r="R622" i="7"/>
  <c r="Q622" i="7"/>
  <c r="O622" i="7"/>
  <c r="M622" i="7"/>
  <c r="AK622" i="7" s="1"/>
  <c r="K622" i="7"/>
  <c r="J622" i="7"/>
  <c r="I622" i="7"/>
  <c r="H622" i="7"/>
  <c r="G622" i="7"/>
  <c r="C622" i="7"/>
  <c r="AN621" i="7"/>
  <c r="AM621" i="7"/>
  <c r="AO621" i="7" s="1"/>
  <c r="AL621" i="7"/>
  <c r="R621" i="7"/>
  <c r="Q621" i="7"/>
  <c r="O621" i="7"/>
  <c r="H621" i="7" s="1"/>
  <c r="M621" i="7"/>
  <c r="AK621" i="7" s="1"/>
  <c r="K621" i="7"/>
  <c r="J621" i="7"/>
  <c r="I621" i="7"/>
  <c r="G621" i="7"/>
  <c r="C621" i="7"/>
  <c r="AL620" i="7"/>
  <c r="AM620" i="7" s="1"/>
  <c r="AO620" i="7" s="1"/>
  <c r="O620" i="7"/>
  <c r="Q620" i="7" s="1"/>
  <c r="M620" i="7"/>
  <c r="AK620" i="7" s="1"/>
  <c r="K620" i="7"/>
  <c r="I620" i="7"/>
  <c r="C620" i="7"/>
  <c r="AL619" i="7"/>
  <c r="AM619" i="7" s="1"/>
  <c r="AO619" i="7" s="1"/>
  <c r="O619" i="7"/>
  <c r="AN619" i="7" s="1"/>
  <c r="M619" i="7"/>
  <c r="AK619" i="7" s="1"/>
  <c r="K619" i="7"/>
  <c r="I619" i="7"/>
  <c r="H619" i="7"/>
  <c r="C619" i="7"/>
  <c r="AO618" i="7"/>
  <c r="AN618" i="7"/>
  <c r="AM618" i="7"/>
  <c r="AL618" i="7"/>
  <c r="R618" i="7"/>
  <c r="Q618" i="7"/>
  <c r="O618" i="7"/>
  <c r="M618" i="7"/>
  <c r="AK618" i="7" s="1"/>
  <c r="K618" i="7"/>
  <c r="J618" i="7"/>
  <c r="I618" i="7"/>
  <c r="H618" i="7"/>
  <c r="G618" i="7"/>
  <c r="C618" i="7"/>
  <c r="AN617" i="7"/>
  <c r="AM617" i="7"/>
  <c r="AO617" i="7" s="1"/>
  <c r="AL617" i="7"/>
  <c r="R617" i="7"/>
  <c r="Q617" i="7"/>
  <c r="O617" i="7"/>
  <c r="H617" i="7" s="1"/>
  <c r="M617" i="7"/>
  <c r="AK617" i="7" s="1"/>
  <c r="K617" i="7"/>
  <c r="J617" i="7"/>
  <c r="I617" i="7"/>
  <c r="G617" i="7"/>
  <c r="C617" i="7"/>
  <c r="AL616" i="7"/>
  <c r="AM616" i="7" s="1"/>
  <c r="AO616" i="7" s="1"/>
  <c r="O616" i="7"/>
  <c r="Q616" i="7" s="1"/>
  <c r="M616" i="7"/>
  <c r="AK616" i="7" s="1"/>
  <c r="K616" i="7"/>
  <c r="I616" i="7"/>
  <c r="C616" i="7"/>
  <c r="AL615" i="7"/>
  <c r="AM615" i="7" s="1"/>
  <c r="AO615" i="7" s="1"/>
  <c r="O615" i="7"/>
  <c r="AN615" i="7" s="1"/>
  <c r="M615" i="7"/>
  <c r="AK615" i="7" s="1"/>
  <c r="K615" i="7"/>
  <c r="I615" i="7"/>
  <c r="H615" i="7"/>
  <c r="C615" i="7"/>
  <c r="AO614" i="7"/>
  <c r="AN614" i="7"/>
  <c r="AM614" i="7"/>
  <c r="AL614" i="7"/>
  <c r="R614" i="7"/>
  <c r="Q614" i="7"/>
  <c r="O614" i="7"/>
  <c r="M614" i="7"/>
  <c r="AK614" i="7" s="1"/>
  <c r="K614" i="7"/>
  <c r="J614" i="7"/>
  <c r="I614" i="7"/>
  <c r="H614" i="7"/>
  <c r="G614" i="7"/>
  <c r="C614" i="7"/>
  <c r="AN613" i="7"/>
  <c r="AM613" i="7"/>
  <c r="AO613" i="7" s="1"/>
  <c r="AL613" i="7"/>
  <c r="R613" i="7"/>
  <c r="Q613" i="7"/>
  <c r="O613" i="7"/>
  <c r="H613" i="7" s="1"/>
  <c r="M613" i="7"/>
  <c r="AK613" i="7" s="1"/>
  <c r="K613" i="7"/>
  <c r="J613" i="7"/>
  <c r="I613" i="7"/>
  <c r="G613" i="7"/>
  <c r="C613" i="7"/>
  <c r="AL612" i="7"/>
  <c r="AM612" i="7" s="1"/>
  <c r="AO612" i="7" s="1"/>
  <c r="O612" i="7"/>
  <c r="Q612" i="7" s="1"/>
  <c r="M612" i="7"/>
  <c r="AK612" i="7" s="1"/>
  <c r="K612" i="7"/>
  <c r="I612" i="7"/>
  <c r="C612" i="7"/>
  <c r="AL611" i="7"/>
  <c r="AM611" i="7" s="1"/>
  <c r="AO611" i="7" s="1"/>
  <c r="O611" i="7"/>
  <c r="AN611" i="7" s="1"/>
  <c r="M611" i="7"/>
  <c r="AK611" i="7" s="1"/>
  <c r="K611" i="7"/>
  <c r="I611" i="7"/>
  <c r="H611" i="7"/>
  <c r="C611" i="7"/>
  <c r="AO610" i="7"/>
  <c r="AN610" i="7"/>
  <c r="AM610" i="7"/>
  <c r="AL610" i="7"/>
  <c r="R610" i="7"/>
  <c r="Q610" i="7"/>
  <c r="O610" i="7"/>
  <c r="M610" i="7"/>
  <c r="AK610" i="7" s="1"/>
  <c r="K610" i="7"/>
  <c r="J610" i="7"/>
  <c r="I610" i="7"/>
  <c r="H610" i="7"/>
  <c r="G610" i="7"/>
  <c r="C610" i="7"/>
  <c r="AN609" i="7"/>
  <c r="AM609" i="7"/>
  <c r="AO609" i="7" s="1"/>
  <c r="AL609" i="7"/>
  <c r="R609" i="7"/>
  <c r="Q609" i="7"/>
  <c r="O609" i="7"/>
  <c r="H609" i="7" s="1"/>
  <c r="M609" i="7"/>
  <c r="AK609" i="7" s="1"/>
  <c r="K609" i="7"/>
  <c r="J609" i="7"/>
  <c r="I609" i="7"/>
  <c r="G609" i="7"/>
  <c r="C609" i="7"/>
  <c r="AL608" i="7"/>
  <c r="AM608" i="7" s="1"/>
  <c r="AO608" i="7" s="1"/>
  <c r="O608" i="7"/>
  <c r="Q608" i="7" s="1"/>
  <c r="M608" i="7"/>
  <c r="AK608" i="7" s="1"/>
  <c r="K608" i="7"/>
  <c r="I608" i="7"/>
  <c r="C608" i="7"/>
  <c r="AL607" i="7"/>
  <c r="AM607" i="7" s="1"/>
  <c r="AO607" i="7" s="1"/>
  <c r="O607" i="7"/>
  <c r="AN607" i="7" s="1"/>
  <c r="M607" i="7"/>
  <c r="AK607" i="7" s="1"/>
  <c r="K607" i="7"/>
  <c r="I607" i="7"/>
  <c r="H607" i="7"/>
  <c r="C607" i="7"/>
  <c r="AO606" i="7"/>
  <c r="AN606" i="7"/>
  <c r="AM606" i="7"/>
  <c r="AL606" i="7"/>
  <c r="R606" i="7"/>
  <c r="Q606" i="7"/>
  <c r="O606" i="7"/>
  <c r="M606" i="7"/>
  <c r="AK606" i="7" s="1"/>
  <c r="K606" i="7"/>
  <c r="J606" i="7"/>
  <c r="I606" i="7"/>
  <c r="H606" i="7"/>
  <c r="G606" i="7"/>
  <c r="C606" i="7"/>
  <c r="AN605" i="7"/>
  <c r="AM605" i="7"/>
  <c r="AO605" i="7" s="1"/>
  <c r="AL605" i="7"/>
  <c r="R605" i="7"/>
  <c r="Q605" i="7"/>
  <c r="O605" i="7"/>
  <c r="H605" i="7" s="1"/>
  <c r="M605" i="7"/>
  <c r="AK605" i="7" s="1"/>
  <c r="K605" i="7"/>
  <c r="J605" i="7"/>
  <c r="I605" i="7"/>
  <c r="G605" i="7"/>
  <c r="C605" i="7"/>
  <c r="AL604" i="7"/>
  <c r="AM604" i="7" s="1"/>
  <c r="AO604" i="7" s="1"/>
  <c r="O604" i="7"/>
  <c r="Q604" i="7" s="1"/>
  <c r="M604" i="7"/>
  <c r="AK604" i="7" s="1"/>
  <c r="K604" i="7"/>
  <c r="I604" i="7"/>
  <c r="C604" i="7"/>
  <c r="AL603" i="7"/>
  <c r="AM603" i="7" s="1"/>
  <c r="AO603" i="7" s="1"/>
  <c r="O603" i="7"/>
  <c r="AN603" i="7" s="1"/>
  <c r="M603" i="7"/>
  <c r="AK603" i="7" s="1"/>
  <c r="K603" i="7"/>
  <c r="I603" i="7"/>
  <c r="H603" i="7"/>
  <c r="C603" i="7"/>
  <c r="AO602" i="7"/>
  <c r="AN602" i="7"/>
  <c r="AM602" i="7"/>
  <c r="AL602" i="7"/>
  <c r="R602" i="7"/>
  <c r="Q602" i="7"/>
  <c r="O602" i="7"/>
  <c r="M602" i="7"/>
  <c r="AK602" i="7" s="1"/>
  <c r="K602" i="7"/>
  <c r="J602" i="7"/>
  <c r="I602" i="7"/>
  <c r="H602" i="7"/>
  <c r="G602" i="7"/>
  <c r="C602" i="7"/>
  <c r="AN601" i="7"/>
  <c r="AM601" i="7"/>
  <c r="AO601" i="7" s="1"/>
  <c r="AL601" i="7"/>
  <c r="R601" i="7"/>
  <c r="Q601" i="7"/>
  <c r="O601" i="7"/>
  <c r="H601" i="7" s="1"/>
  <c r="M601" i="7"/>
  <c r="AK601" i="7" s="1"/>
  <c r="K601" i="7"/>
  <c r="J601" i="7"/>
  <c r="I601" i="7"/>
  <c r="G601" i="7"/>
  <c r="C601" i="7"/>
  <c r="AL600" i="7"/>
  <c r="AM600" i="7" s="1"/>
  <c r="AO600" i="7" s="1"/>
  <c r="O600" i="7"/>
  <c r="Q600" i="7" s="1"/>
  <c r="M600" i="7"/>
  <c r="AK600" i="7" s="1"/>
  <c r="K600" i="7"/>
  <c r="I600" i="7"/>
  <c r="C600" i="7"/>
  <c r="AL599" i="7"/>
  <c r="AM599" i="7" s="1"/>
  <c r="AO599" i="7" s="1"/>
  <c r="O599" i="7"/>
  <c r="AN599" i="7" s="1"/>
  <c r="M599" i="7"/>
  <c r="AK599" i="7" s="1"/>
  <c r="K599" i="7"/>
  <c r="I599" i="7"/>
  <c r="H599" i="7"/>
  <c r="C599" i="7"/>
  <c r="AO598" i="7"/>
  <c r="AN598" i="7"/>
  <c r="AM598" i="7"/>
  <c r="AL598" i="7"/>
  <c r="R598" i="7"/>
  <c r="Q598" i="7"/>
  <c r="O598" i="7"/>
  <c r="M598" i="7"/>
  <c r="AK598" i="7" s="1"/>
  <c r="K598" i="7"/>
  <c r="J598" i="7"/>
  <c r="I598" i="7"/>
  <c r="H598" i="7"/>
  <c r="G598" i="7"/>
  <c r="C598" i="7"/>
  <c r="AN597" i="7"/>
  <c r="AM597" i="7"/>
  <c r="AO597" i="7" s="1"/>
  <c r="AL597" i="7"/>
  <c r="R597" i="7"/>
  <c r="Q597" i="7"/>
  <c r="O597" i="7"/>
  <c r="H597" i="7" s="1"/>
  <c r="M597" i="7"/>
  <c r="AK597" i="7" s="1"/>
  <c r="K597" i="7"/>
  <c r="J597" i="7"/>
  <c r="I597" i="7"/>
  <c r="G597" i="7"/>
  <c r="C597" i="7"/>
  <c r="AL596" i="7"/>
  <c r="AM596" i="7" s="1"/>
  <c r="AO596" i="7" s="1"/>
  <c r="O596" i="7"/>
  <c r="Q596" i="7" s="1"/>
  <c r="M596" i="7"/>
  <c r="AK596" i="7" s="1"/>
  <c r="K596" i="7"/>
  <c r="I596" i="7"/>
  <c r="C596" i="7"/>
  <c r="AL595" i="7"/>
  <c r="AM595" i="7" s="1"/>
  <c r="AO595" i="7" s="1"/>
  <c r="O595" i="7"/>
  <c r="AN595" i="7" s="1"/>
  <c r="M595" i="7"/>
  <c r="AK595" i="7" s="1"/>
  <c r="K595" i="7"/>
  <c r="I595" i="7"/>
  <c r="H595" i="7"/>
  <c r="C595" i="7"/>
  <c r="AO594" i="7"/>
  <c r="AN594" i="7"/>
  <c r="AM594" i="7"/>
  <c r="AL594" i="7"/>
  <c r="R594" i="7"/>
  <c r="Q594" i="7"/>
  <c r="O594" i="7"/>
  <c r="M594" i="7"/>
  <c r="AK594" i="7" s="1"/>
  <c r="K594" i="7"/>
  <c r="J594" i="7"/>
  <c r="I594" i="7"/>
  <c r="H594" i="7"/>
  <c r="G594" i="7"/>
  <c r="C594" i="7"/>
  <c r="AN593" i="7"/>
  <c r="AM593" i="7"/>
  <c r="AO593" i="7" s="1"/>
  <c r="AL593" i="7"/>
  <c r="R593" i="7"/>
  <c r="Q593" i="7"/>
  <c r="O593" i="7"/>
  <c r="H593" i="7" s="1"/>
  <c r="M593" i="7"/>
  <c r="AK593" i="7" s="1"/>
  <c r="K593" i="7"/>
  <c r="J593" i="7"/>
  <c r="I593" i="7"/>
  <c r="G593" i="7"/>
  <c r="C593" i="7"/>
  <c r="AL592" i="7"/>
  <c r="AM592" i="7" s="1"/>
  <c r="AO592" i="7" s="1"/>
  <c r="O592" i="7"/>
  <c r="Q592" i="7" s="1"/>
  <c r="M592" i="7"/>
  <c r="AK592" i="7" s="1"/>
  <c r="K592" i="7"/>
  <c r="I592" i="7"/>
  <c r="C592" i="7"/>
  <c r="AL591" i="7"/>
  <c r="AM591" i="7" s="1"/>
  <c r="AO591" i="7" s="1"/>
  <c r="O591" i="7"/>
  <c r="AN591" i="7" s="1"/>
  <c r="M591" i="7"/>
  <c r="AK591" i="7" s="1"/>
  <c r="K591" i="7"/>
  <c r="I591" i="7"/>
  <c r="H591" i="7"/>
  <c r="C591" i="7"/>
  <c r="AO590" i="7"/>
  <c r="AN590" i="7"/>
  <c r="AM590" i="7"/>
  <c r="AL590" i="7"/>
  <c r="R590" i="7"/>
  <c r="Q590" i="7"/>
  <c r="O590" i="7"/>
  <c r="M590" i="7"/>
  <c r="AK590" i="7" s="1"/>
  <c r="K590" i="7"/>
  <c r="J590" i="7"/>
  <c r="I590" i="7"/>
  <c r="H590" i="7"/>
  <c r="G590" i="7"/>
  <c r="C590" i="7"/>
  <c r="AN589" i="7"/>
  <c r="AM589" i="7"/>
  <c r="AO589" i="7" s="1"/>
  <c r="AL589" i="7"/>
  <c r="R589" i="7"/>
  <c r="Q589" i="7"/>
  <c r="O589" i="7"/>
  <c r="H589" i="7" s="1"/>
  <c r="M589" i="7"/>
  <c r="AK589" i="7" s="1"/>
  <c r="K589" i="7"/>
  <c r="J589" i="7"/>
  <c r="I589" i="7"/>
  <c r="G589" i="7"/>
  <c r="C589" i="7"/>
  <c r="AL588" i="7"/>
  <c r="AM588" i="7" s="1"/>
  <c r="AO588" i="7" s="1"/>
  <c r="O588" i="7"/>
  <c r="Q588" i="7" s="1"/>
  <c r="M588" i="7"/>
  <c r="AK588" i="7" s="1"/>
  <c r="K588" i="7"/>
  <c r="I588" i="7"/>
  <c r="C588" i="7"/>
  <c r="AL587" i="7"/>
  <c r="AM587" i="7" s="1"/>
  <c r="AO587" i="7" s="1"/>
  <c r="O587" i="7"/>
  <c r="AN587" i="7" s="1"/>
  <c r="M587" i="7"/>
  <c r="AK587" i="7" s="1"/>
  <c r="K587" i="7"/>
  <c r="I587" i="7"/>
  <c r="H587" i="7"/>
  <c r="C587" i="7"/>
  <c r="AO586" i="7"/>
  <c r="AN586" i="7"/>
  <c r="AM586" i="7"/>
  <c r="AL586" i="7"/>
  <c r="R586" i="7"/>
  <c r="Q586" i="7"/>
  <c r="O586" i="7"/>
  <c r="M586" i="7"/>
  <c r="AK586" i="7" s="1"/>
  <c r="K586" i="7"/>
  <c r="J586" i="7"/>
  <c r="I586" i="7"/>
  <c r="H586" i="7"/>
  <c r="G586" i="7"/>
  <c r="C586" i="7"/>
  <c r="AN585" i="7"/>
  <c r="AM585" i="7"/>
  <c r="AO585" i="7" s="1"/>
  <c r="AL585" i="7"/>
  <c r="R585" i="7"/>
  <c r="Q585" i="7"/>
  <c r="O585" i="7"/>
  <c r="H585" i="7" s="1"/>
  <c r="M585" i="7"/>
  <c r="AK585" i="7" s="1"/>
  <c r="K585" i="7"/>
  <c r="J585" i="7"/>
  <c r="I585" i="7"/>
  <c r="G585" i="7"/>
  <c r="C585" i="7"/>
  <c r="AL584" i="7"/>
  <c r="AM584" i="7" s="1"/>
  <c r="AO584" i="7" s="1"/>
  <c r="O584" i="7"/>
  <c r="Q584" i="7" s="1"/>
  <c r="M584" i="7"/>
  <c r="AK584" i="7" s="1"/>
  <c r="K584" i="7"/>
  <c r="I584" i="7"/>
  <c r="C584" i="7"/>
  <c r="AL583" i="7"/>
  <c r="AM583" i="7" s="1"/>
  <c r="AO583" i="7" s="1"/>
  <c r="O583" i="7"/>
  <c r="AN583" i="7" s="1"/>
  <c r="M583" i="7"/>
  <c r="AK583" i="7" s="1"/>
  <c r="K583" i="7"/>
  <c r="I583" i="7"/>
  <c r="H583" i="7"/>
  <c r="C583" i="7"/>
  <c r="AO582" i="7"/>
  <c r="AN582" i="7"/>
  <c r="AM582" i="7"/>
  <c r="AL582" i="7"/>
  <c r="R582" i="7"/>
  <c r="Q582" i="7"/>
  <c r="O582" i="7"/>
  <c r="M582" i="7"/>
  <c r="AK582" i="7" s="1"/>
  <c r="K582" i="7"/>
  <c r="J582" i="7"/>
  <c r="I582" i="7"/>
  <c r="H582" i="7"/>
  <c r="G582" i="7"/>
  <c r="C582" i="7"/>
  <c r="AN581" i="7"/>
  <c r="AM581" i="7"/>
  <c r="AO581" i="7" s="1"/>
  <c r="AL581" i="7"/>
  <c r="R581" i="7"/>
  <c r="Q581" i="7"/>
  <c r="O581" i="7"/>
  <c r="H581" i="7" s="1"/>
  <c r="M581" i="7"/>
  <c r="AK581" i="7" s="1"/>
  <c r="K581" i="7"/>
  <c r="J581" i="7"/>
  <c r="I581" i="7"/>
  <c r="G581" i="7"/>
  <c r="C581" i="7"/>
  <c r="AL580" i="7"/>
  <c r="AM580" i="7" s="1"/>
  <c r="AO580" i="7" s="1"/>
  <c r="O580" i="7"/>
  <c r="Q580" i="7" s="1"/>
  <c r="M580" i="7"/>
  <c r="AK580" i="7" s="1"/>
  <c r="K580" i="7"/>
  <c r="I580" i="7"/>
  <c r="C580" i="7"/>
  <c r="AL579" i="7"/>
  <c r="AM579" i="7" s="1"/>
  <c r="AO579" i="7" s="1"/>
  <c r="O579" i="7"/>
  <c r="AN579" i="7" s="1"/>
  <c r="M579" i="7"/>
  <c r="AK579" i="7" s="1"/>
  <c r="K579" i="7"/>
  <c r="I579" i="7"/>
  <c r="H579" i="7"/>
  <c r="C579" i="7"/>
  <c r="AO578" i="7"/>
  <c r="AN578" i="7"/>
  <c r="AM578" i="7"/>
  <c r="AL578" i="7"/>
  <c r="R578" i="7"/>
  <c r="Q578" i="7"/>
  <c r="O578" i="7"/>
  <c r="M578" i="7"/>
  <c r="AK578" i="7" s="1"/>
  <c r="K578" i="7"/>
  <c r="J578" i="7"/>
  <c r="I578" i="7"/>
  <c r="H578" i="7"/>
  <c r="G578" i="7"/>
  <c r="C578" i="7"/>
  <c r="AN577" i="7"/>
  <c r="AM577" i="7"/>
  <c r="AO577" i="7" s="1"/>
  <c r="AL577" i="7"/>
  <c r="R577" i="7"/>
  <c r="Q577" i="7"/>
  <c r="O577" i="7"/>
  <c r="H577" i="7" s="1"/>
  <c r="M577" i="7"/>
  <c r="AK577" i="7" s="1"/>
  <c r="K577" i="7"/>
  <c r="J577" i="7"/>
  <c r="I577" i="7"/>
  <c r="G577" i="7"/>
  <c r="C577" i="7"/>
  <c r="AL576" i="7"/>
  <c r="AM576" i="7" s="1"/>
  <c r="AO576" i="7" s="1"/>
  <c r="O576" i="7"/>
  <c r="Q576" i="7" s="1"/>
  <c r="M576" i="7"/>
  <c r="AK576" i="7" s="1"/>
  <c r="K576" i="7"/>
  <c r="I576" i="7"/>
  <c r="C576" i="7"/>
  <c r="AL575" i="7"/>
  <c r="AM575" i="7" s="1"/>
  <c r="AO575" i="7" s="1"/>
  <c r="O575" i="7"/>
  <c r="AN575" i="7" s="1"/>
  <c r="M575" i="7"/>
  <c r="AK575" i="7" s="1"/>
  <c r="K575" i="7"/>
  <c r="I575" i="7"/>
  <c r="H575" i="7"/>
  <c r="C575" i="7"/>
  <c r="AO574" i="7"/>
  <c r="AN574" i="7"/>
  <c r="AM574" i="7"/>
  <c r="AL574" i="7"/>
  <c r="R574" i="7"/>
  <c r="Q574" i="7"/>
  <c r="O574" i="7"/>
  <c r="M574" i="7"/>
  <c r="AK574" i="7" s="1"/>
  <c r="K574" i="7"/>
  <c r="J574" i="7"/>
  <c r="I574" i="7"/>
  <c r="H574" i="7"/>
  <c r="G574" i="7"/>
  <c r="C574" i="7"/>
  <c r="AN573" i="7"/>
  <c r="AM573" i="7"/>
  <c r="AO573" i="7" s="1"/>
  <c r="AL573" i="7"/>
  <c r="R573" i="7"/>
  <c r="Q573" i="7"/>
  <c r="O573" i="7"/>
  <c r="H573" i="7" s="1"/>
  <c r="M573" i="7"/>
  <c r="AK573" i="7" s="1"/>
  <c r="K573" i="7"/>
  <c r="J573" i="7"/>
  <c r="I573" i="7"/>
  <c r="G573" i="7"/>
  <c r="C573" i="7"/>
  <c r="AL572" i="7"/>
  <c r="AM572" i="7" s="1"/>
  <c r="AO572" i="7" s="1"/>
  <c r="O572" i="7"/>
  <c r="I572" i="7" s="1"/>
  <c r="M572" i="7"/>
  <c r="K572" i="7"/>
  <c r="C572" i="7"/>
  <c r="AL571" i="7"/>
  <c r="AM571" i="7" s="1"/>
  <c r="AO571" i="7" s="1"/>
  <c r="O571" i="7"/>
  <c r="AN571" i="7" s="1"/>
  <c r="M571" i="7"/>
  <c r="AK571" i="7" s="1"/>
  <c r="K571" i="7"/>
  <c r="I571" i="7"/>
  <c r="H571" i="7"/>
  <c r="C571" i="7"/>
  <c r="AO570" i="7"/>
  <c r="AN570" i="7"/>
  <c r="AM570" i="7"/>
  <c r="AL570" i="7"/>
  <c r="R570" i="7"/>
  <c r="Q570" i="7"/>
  <c r="O570" i="7"/>
  <c r="M570" i="7"/>
  <c r="AK570" i="7" s="1"/>
  <c r="K570" i="7"/>
  <c r="J570" i="7"/>
  <c r="I570" i="7"/>
  <c r="H570" i="7"/>
  <c r="G570" i="7"/>
  <c r="C570" i="7"/>
  <c r="AN569" i="7"/>
  <c r="AM569" i="7"/>
  <c r="AO569" i="7" s="1"/>
  <c r="AL569" i="7"/>
  <c r="R569" i="7"/>
  <c r="Q569" i="7"/>
  <c r="O569" i="7"/>
  <c r="H569" i="7" s="1"/>
  <c r="M569" i="7"/>
  <c r="AK569" i="7" s="1"/>
  <c r="K569" i="7"/>
  <c r="J569" i="7"/>
  <c r="I569" i="7"/>
  <c r="G569" i="7"/>
  <c r="C569" i="7"/>
  <c r="AL568" i="7"/>
  <c r="AM568" i="7" s="1"/>
  <c r="AO568" i="7" s="1"/>
  <c r="O568" i="7"/>
  <c r="M568" i="7"/>
  <c r="K568" i="7"/>
  <c r="I568" i="7"/>
  <c r="C568" i="7"/>
  <c r="AO567" i="7"/>
  <c r="AL567" i="7"/>
  <c r="AM567" i="7" s="1"/>
  <c r="AK567" i="7"/>
  <c r="O567" i="7"/>
  <c r="AN567" i="7" s="1"/>
  <c r="M567" i="7"/>
  <c r="K567" i="7"/>
  <c r="I567" i="7"/>
  <c r="H567" i="7"/>
  <c r="C567" i="7"/>
  <c r="AO566" i="7"/>
  <c r="AN566" i="7"/>
  <c r="AM566" i="7"/>
  <c r="AL566" i="7"/>
  <c r="R566" i="7"/>
  <c r="Q566" i="7"/>
  <c r="O566" i="7"/>
  <c r="M566" i="7"/>
  <c r="AK566" i="7" s="1"/>
  <c r="K566" i="7"/>
  <c r="J566" i="7"/>
  <c r="I566" i="7"/>
  <c r="H566" i="7"/>
  <c r="G566" i="7"/>
  <c r="C566" i="7"/>
  <c r="AN565" i="7"/>
  <c r="AM565" i="7"/>
  <c r="AO565" i="7" s="1"/>
  <c r="AL565" i="7"/>
  <c r="R565" i="7"/>
  <c r="Q565" i="7"/>
  <c r="O565" i="7"/>
  <c r="H565" i="7" s="1"/>
  <c r="M565" i="7"/>
  <c r="AK565" i="7" s="1"/>
  <c r="K565" i="7"/>
  <c r="J565" i="7"/>
  <c r="I565" i="7"/>
  <c r="G565" i="7"/>
  <c r="C565" i="7"/>
  <c r="AL564" i="7"/>
  <c r="AM564" i="7" s="1"/>
  <c r="AO564" i="7" s="1"/>
  <c r="O564" i="7"/>
  <c r="M564" i="7"/>
  <c r="K564" i="7"/>
  <c r="C564" i="7"/>
  <c r="AL563" i="7"/>
  <c r="AM563" i="7" s="1"/>
  <c r="AO563" i="7" s="1"/>
  <c r="AK563" i="7"/>
  <c r="O563" i="7"/>
  <c r="AN563" i="7" s="1"/>
  <c r="M563" i="7"/>
  <c r="K563" i="7"/>
  <c r="I563" i="7"/>
  <c r="H563" i="7"/>
  <c r="C563" i="7"/>
  <c r="AO562" i="7"/>
  <c r="AN562" i="7"/>
  <c r="AM562" i="7"/>
  <c r="AL562" i="7"/>
  <c r="R562" i="7"/>
  <c r="Q562" i="7"/>
  <c r="O562" i="7"/>
  <c r="M562" i="7"/>
  <c r="AK562" i="7" s="1"/>
  <c r="K562" i="7"/>
  <c r="J562" i="7"/>
  <c r="I562" i="7"/>
  <c r="H562" i="7"/>
  <c r="G562" i="7"/>
  <c r="C562" i="7"/>
  <c r="AN561" i="7"/>
  <c r="AM561" i="7"/>
  <c r="AO561" i="7" s="1"/>
  <c r="AL561" i="7"/>
  <c r="R561" i="7"/>
  <c r="Q561" i="7"/>
  <c r="O561" i="7"/>
  <c r="H561" i="7" s="1"/>
  <c r="M561" i="7"/>
  <c r="AK561" i="7" s="1"/>
  <c r="K561" i="7"/>
  <c r="J561" i="7"/>
  <c r="I561" i="7"/>
  <c r="G561" i="7"/>
  <c r="C561" i="7"/>
  <c r="AL560" i="7"/>
  <c r="AM560" i="7" s="1"/>
  <c r="AO560" i="7" s="1"/>
  <c r="O560" i="7"/>
  <c r="M560" i="7"/>
  <c r="K560" i="7"/>
  <c r="I560" i="7"/>
  <c r="C560" i="7"/>
  <c r="AO559" i="7"/>
  <c r="AL559" i="7"/>
  <c r="AM559" i="7" s="1"/>
  <c r="AK559" i="7"/>
  <c r="O559" i="7"/>
  <c r="AN559" i="7" s="1"/>
  <c r="M559" i="7"/>
  <c r="K559" i="7"/>
  <c r="I559" i="7"/>
  <c r="H559" i="7"/>
  <c r="C559" i="7"/>
  <c r="AO558" i="7"/>
  <c r="AN558" i="7"/>
  <c r="AM558" i="7"/>
  <c r="AL558" i="7"/>
  <c r="R558" i="7"/>
  <c r="Q558" i="7"/>
  <c r="O558" i="7"/>
  <c r="M558" i="7"/>
  <c r="AK558" i="7" s="1"/>
  <c r="K558" i="7"/>
  <c r="J558" i="7"/>
  <c r="I558" i="7"/>
  <c r="H558" i="7"/>
  <c r="G558" i="7"/>
  <c r="C558" i="7"/>
  <c r="AN557" i="7"/>
  <c r="AM557" i="7"/>
  <c r="AO557" i="7" s="1"/>
  <c r="AL557" i="7"/>
  <c r="R557" i="7"/>
  <c r="Q557" i="7"/>
  <c r="O557" i="7"/>
  <c r="H557" i="7" s="1"/>
  <c r="M557" i="7"/>
  <c r="AK557" i="7" s="1"/>
  <c r="K557" i="7"/>
  <c r="J557" i="7"/>
  <c r="I557" i="7"/>
  <c r="G557" i="7"/>
  <c r="C557" i="7"/>
  <c r="AL556" i="7"/>
  <c r="AM556" i="7" s="1"/>
  <c r="AO556" i="7" s="1"/>
  <c r="O556" i="7"/>
  <c r="I556" i="7" s="1"/>
  <c r="M556" i="7"/>
  <c r="K556" i="7"/>
  <c r="C556" i="7"/>
  <c r="AL555" i="7"/>
  <c r="AM555" i="7" s="1"/>
  <c r="AO555" i="7" s="1"/>
  <c r="O555" i="7"/>
  <c r="AN555" i="7" s="1"/>
  <c r="M555" i="7"/>
  <c r="AK555" i="7" s="1"/>
  <c r="K555" i="7"/>
  <c r="I555" i="7"/>
  <c r="H555" i="7"/>
  <c r="C555" i="7"/>
  <c r="AO554" i="7"/>
  <c r="AN554" i="7"/>
  <c r="AM554" i="7"/>
  <c r="AL554" i="7"/>
  <c r="R554" i="7"/>
  <c r="Q554" i="7"/>
  <c r="O554" i="7"/>
  <c r="M554" i="7"/>
  <c r="AK554" i="7" s="1"/>
  <c r="K554" i="7"/>
  <c r="J554" i="7"/>
  <c r="I554" i="7"/>
  <c r="H554" i="7"/>
  <c r="G554" i="7"/>
  <c r="C554" i="7"/>
  <c r="AN553" i="7"/>
  <c r="AM553" i="7"/>
  <c r="AO553" i="7" s="1"/>
  <c r="AL553" i="7"/>
  <c r="R553" i="7"/>
  <c r="Q553" i="7"/>
  <c r="O553" i="7"/>
  <c r="H553" i="7" s="1"/>
  <c r="M553" i="7"/>
  <c r="AK553" i="7" s="1"/>
  <c r="K553" i="7"/>
  <c r="J553" i="7"/>
  <c r="I553" i="7"/>
  <c r="G553" i="7"/>
  <c r="C553" i="7"/>
  <c r="AL552" i="7"/>
  <c r="AM552" i="7" s="1"/>
  <c r="AO552" i="7" s="1"/>
  <c r="O552" i="7"/>
  <c r="M552" i="7"/>
  <c r="K552" i="7"/>
  <c r="I552" i="7"/>
  <c r="C552" i="7"/>
  <c r="AO551" i="7"/>
  <c r="AL551" i="7"/>
  <c r="AM551" i="7" s="1"/>
  <c r="AK551" i="7"/>
  <c r="O551" i="7"/>
  <c r="AN551" i="7" s="1"/>
  <c r="M551" i="7"/>
  <c r="K551" i="7"/>
  <c r="I551" i="7"/>
  <c r="H551" i="7"/>
  <c r="C551" i="7"/>
  <c r="AO550" i="7"/>
  <c r="AN550" i="7"/>
  <c r="AM550" i="7"/>
  <c r="AL550" i="7"/>
  <c r="R550" i="7"/>
  <c r="Q550" i="7"/>
  <c r="O550" i="7"/>
  <c r="M550" i="7"/>
  <c r="AK550" i="7" s="1"/>
  <c r="K550" i="7"/>
  <c r="J550" i="7"/>
  <c r="I550" i="7"/>
  <c r="H550" i="7"/>
  <c r="G550" i="7"/>
  <c r="C550" i="7"/>
  <c r="AN549" i="7"/>
  <c r="AM549" i="7"/>
  <c r="AO549" i="7" s="1"/>
  <c r="AL549" i="7"/>
  <c r="R549" i="7"/>
  <c r="Q549" i="7"/>
  <c r="O549" i="7"/>
  <c r="H549" i="7" s="1"/>
  <c r="M549" i="7"/>
  <c r="AK549" i="7" s="1"/>
  <c r="K549" i="7"/>
  <c r="J549" i="7"/>
  <c r="I549" i="7"/>
  <c r="G549" i="7"/>
  <c r="C549" i="7"/>
  <c r="AL548" i="7"/>
  <c r="AM548" i="7" s="1"/>
  <c r="AO548" i="7" s="1"/>
  <c r="O548" i="7"/>
  <c r="M548" i="7"/>
  <c r="K548" i="7"/>
  <c r="C548" i="7"/>
  <c r="AL547" i="7"/>
  <c r="AM547" i="7" s="1"/>
  <c r="AO547" i="7" s="1"/>
  <c r="AK547" i="7"/>
  <c r="O547" i="7"/>
  <c r="AN547" i="7" s="1"/>
  <c r="M547" i="7"/>
  <c r="K547" i="7"/>
  <c r="I547" i="7"/>
  <c r="H547" i="7"/>
  <c r="C547" i="7"/>
  <c r="AO546" i="7"/>
  <c r="AN546" i="7"/>
  <c r="AM546" i="7"/>
  <c r="AL546" i="7"/>
  <c r="R546" i="7"/>
  <c r="Q546" i="7"/>
  <c r="O546" i="7"/>
  <c r="M546" i="7"/>
  <c r="AK546" i="7" s="1"/>
  <c r="K546" i="7"/>
  <c r="J546" i="7"/>
  <c r="I546" i="7"/>
  <c r="H546" i="7"/>
  <c r="G546" i="7"/>
  <c r="C546" i="7"/>
  <c r="AN545" i="7"/>
  <c r="AM545" i="7"/>
  <c r="AO545" i="7" s="1"/>
  <c r="AL545" i="7"/>
  <c r="R545" i="7"/>
  <c r="Q545" i="7"/>
  <c r="O545" i="7"/>
  <c r="H545" i="7" s="1"/>
  <c r="M545" i="7"/>
  <c r="AK545" i="7" s="1"/>
  <c r="K545" i="7"/>
  <c r="J545" i="7"/>
  <c r="I545" i="7"/>
  <c r="G545" i="7"/>
  <c r="C545" i="7"/>
  <c r="AL544" i="7"/>
  <c r="AM544" i="7" s="1"/>
  <c r="AO544" i="7" s="1"/>
  <c r="O544" i="7"/>
  <c r="M544" i="7"/>
  <c r="K544" i="7"/>
  <c r="I544" i="7"/>
  <c r="C544" i="7"/>
  <c r="AO543" i="7"/>
  <c r="AL543" i="7"/>
  <c r="AM543" i="7" s="1"/>
  <c r="AK543" i="7"/>
  <c r="O543" i="7"/>
  <c r="AN543" i="7" s="1"/>
  <c r="M543" i="7"/>
  <c r="K543" i="7"/>
  <c r="I543" i="7"/>
  <c r="H543" i="7"/>
  <c r="C543" i="7"/>
  <c r="AO542" i="7"/>
  <c r="AN542" i="7"/>
  <c r="AM542" i="7"/>
  <c r="AL542" i="7"/>
  <c r="R542" i="7"/>
  <c r="Q542" i="7"/>
  <c r="O542" i="7"/>
  <c r="M542" i="7"/>
  <c r="AK542" i="7" s="1"/>
  <c r="K542" i="7"/>
  <c r="J542" i="7"/>
  <c r="I542" i="7"/>
  <c r="H542" i="7"/>
  <c r="G542" i="7"/>
  <c r="C542" i="7"/>
  <c r="AN541" i="7"/>
  <c r="AM541" i="7"/>
  <c r="AO541" i="7" s="1"/>
  <c r="AL541" i="7"/>
  <c r="R541" i="7"/>
  <c r="Q541" i="7"/>
  <c r="O541" i="7"/>
  <c r="H541" i="7" s="1"/>
  <c r="M541" i="7"/>
  <c r="AK541" i="7" s="1"/>
  <c r="K541" i="7"/>
  <c r="J541" i="7"/>
  <c r="I541" i="7"/>
  <c r="G541" i="7"/>
  <c r="C541" i="7"/>
  <c r="AL540" i="7"/>
  <c r="AM540" i="7" s="1"/>
  <c r="AO540" i="7" s="1"/>
  <c r="O540" i="7"/>
  <c r="I540" i="7" s="1"/>
  <c r="M540" i="7"/>
  <c r="K540" i="7"/>
  <c r="C540" i="7"/>
  <c r="AL539" i="7"/>
  <c r="AM539" i="7" s="1"/>
  <c r="AO539" i="7" s="1"/>
  <c r="O539" i="7"/>
  <c r="AN539" i="7" s="1"/>
  <c r="M539" i="7"/>
  <c r="AK539" i="7" s="1"/>
  <c r="K539" i="7"/>
  <c r="I539" i="7"/>
  <c r="H539" i="7"/>
  <c r="C539" i="7"/>
  <c r="AO538" i="7"/>
  <c r="AN538" i="7"/>
  <c r="AM538" i="7"/>
  <c r="AL538" i="7"/>
  <c r="R538" i="7"/>
  <c r="Q538" i="7"/>
  <c r="O538" i="7"/>
  <c r="M538" i="7"/>
  <c r="AK538" i="7" s="1"/>
  <c r="K538" i="7"/>
  <c r="J538" i="7"/>
  <c r="I538" i="7"/>
  <c r="H538" i="7"/>
  <c r="G538" i="7"/>
  <c r="C538" i="7"/>
  <c r="AN537" i="7"/>
  <c r="AM537" i="7"/>
  <c r="AO537" i="7" s="1"/>
  <c r="AL537" i="7"/>
  <c r="R537" i="7"/>
  <c r="Q537" i="7"/>
  <c r="O537" i="7"/>
  <c r="H537" i="7" s="1"/>
  <c r="M537" i="7"/>
  <c r="AK537" i="7" s="1"/>
  <c r="K537" i="7"/>
  <c r="J537" i="7"/>
  <c r="I537" i="7"/>
  <c r="G537" i="7"/>
  <c r="C537" i="7"/>
  <c r="AL536" i="7"/>
  <c r="AM536" i="7" s="1"/>
  <c r="AO536" i="7" s="1"/>
  <c r="O536" i="7"/>
  <c r="M536" i="7"/>
  <c r="K536" i="7"/>
  <c r="I536" i="7"/>
  <c r="C536" i="7"/>
  <c r="AO535" i="7"/>
  <c r="AL535" i="7"/>
  <c r="AM535" i="7" s="1"/>
  <c r="AK535" i="7"/>
  <c r="O535" i="7"/>
  <c r="AN535" i="7" s="1"/>
  <c r="M535" i="7"/>
  <c r="K535" i="7"/>
  <c r="I535" i="7"/>
  <c r="H535" i="7"/>
  <c r="C535" i="7"/>
  <c r="AO534" i="7"/>
  <c r="AN534" i="7"/>
  <c r="AM534" i="7"/>
  <c r="AL534" i="7"/>
  <c r="R534" i="7"/>
  <c r="Q534" i="7"/>
  <c r="O534" i="7"/>
  <c r="M534" i="7"/>
  <c r="AK534" i="7" s="1"/>
  <c r="K534" i="7"/>
  <c r="J534" i="7"/>
  <c r="I534" i="7"/>
  <c r="H534" i="7"/>
  <c r="G534" i="7"/>
  <c r="C534" i="7"/>
  <c r="AN533" i="7"/>
  <c r="AM533" i="7"/>
  <c r="AO533" i="7" s="1"/>
  <c r="AL533" i="7"/>
  <c r="R533" i="7"/>
  <c r="Q533" i="7"/>
  <c r="O533" i="7"/>
  <c r="H533" i="7" s="1"/>
  <c r="M533" i="7"/>
  <c r="AK533" i="7" s="1"/>
  <c r="K533" i="7"/>
  <c r="J533" i="7"/>
  <c r="I533" i="7"/>
  <c r="G533" i="7"/>
  <c r="C533" i="7"/>
  <c r="AL532" i="7"/>
  <c r="AM532" i="7" s="1"/>
  <c r="AO532" i="7" s="1"/>
  <c r="O532" i="7"/>
  <c r="M532" i="7"/>
  <c r="K532" i="7"/>
  <c r="C532" i="7"/>
  <c r="AL531" i="7"/>
  <c r="AM531" i="7" s="1"/>
  <c r="AO531" i="7" s="1"/>
  <c r="AK531" i="7"/>
  <c r="O531" i="7"/>
  <c r="AN531" i="7" s="1"/>
  <c r="M531" i="7"/>
  <c r="K531" i="7"/>
  <c r="I531" i="7"/>
  <c r="H531" i="7"/>
  <c r="C531" i="7"/>
  <c r="AO530" i="7"/>
  <c r="AN530" i="7"/>
  <c r="AM530" i="7"/>
  <c r="AL530" i="7"/>
  <c r="R530" i="7"/>
  <c r="Q530" i="7"/>
  <c r="O530" i="7"/>
  <c r="M530" i="7"/>
  <c r="AK530" i="7" s="1"/>
  <c r="K530" i="7"/>
  <c r="J530" i="7"/>
  <c r="I530" i="7"/>
  <c r="H530" i="7"/>
  <c r="G530" i="7"/>
  <c r="C530" i="7"/>
  <c r="AN529" i="7"/>
  <c r="AM529" i="7"/>
  <c r="AO529" i="7" s="1"/>
  <c r="AL529" i="7"/>
  <c r="R529" i="7"/>
  <c r="Q529" i="7"/>
  <c r="O529" i="7"/>
  <c r="H529" i="7" s="1"/>
  <c r="M529" i="7"/>
  <c r="AK529" i="7" s="1"/>
  <c r="K529" i="7"/>
  <c r="J529" i="7"/>
  <c r="I529" i="7"/>
  <c r="G529" i="7"/>
  <c r="C529" i="7"/>
  <c r="AL528" i="7"/>
  <c r="AM528" i="7" s="1"/>
  <c r="AO528" i="7" s="1"/>
  <c r="O528" i="7"/>
  <c r="M528" i="7"/>
  <c r="K528" i="7"/>
  <c r="I528" i="7"/>
  <c r="C528" i="7"/>
  <c r="AO527" i="7"/>
  <c r="AL527" i="7"/>
  <c r="AM527" i="7" s="1"/>
  <c r="O527" i="7"/>
  <c r="M527" i="7"/>
  <c r="K527" i="7"/>
  <c r="I527" i="7"/>
  <c r="AK527" i="7" s="1"/>
  <c r="H527" i="7"/>
  <c r="C527" i="7"/>
  <c r="AO526" i="7"/>
  <c r="AN526" i="7"/>
  <c r="AM526" i="7"/>
  <c r="AL526" i="7"/>
  <c r="R526" i="7"/>
  <c r="Q526" i="7"/>
  <c r="O526" i="7"/>
  <c r="M526" i="7"/>
  <c r="AK526" i="7" s="1"/>
  <c r="K526" i="7"/>
  <c r="J526" i="7"/>
  <c r="I526" i="7"/>
  <c r="H526" i="7"/>
  <c r="G526" i="7"/>
  <c r="C526" i="7"/>
  <c r="AN525" i="7"/>
  <c r="AM525" i="7"/>
  <c r="AO525" i="7" s="1"/>
  <c r="AL525" i="7"/>
  <c r="R525" i="7"/>
  <c r="Q525" i="7"/>
  <c r="O525" i="7"/>
  <c r="H525" i="7" s="1"/>
  <c r="M525" i="7"/>
  <c r="AK525" i="7" s="1"/>
  <c r="K525" i="7"/>
  <c r="J525" i="7"/>
  <c r="I525" i="7"/>
  <c r="G525" i="7"/>
  <c r="C525" i="7"/>
  <c r="AM524" i="7"/>
  <c r="AO524" i="7" s="1"/>
  <c r="AL524" i="7"/>
  <c r="Q524" i="7"/>
  <c r="O524" i="7"/>
  <c r="M524" i="7"/>
  <c r="AK524" i="7" s="1"/>
  <c r="K524" i="7"/>
  <c r="J524" i="7"/>
  <c r="I524" i="7"/>
  <c r="C524" i="7"/>
  <c r="AL523" i="7"/>
  <c r="AM523" i="7" s="1"/>
  <c r="AO523" i="7" s="1"/>
  <c r="O523" i="7"/>
  <c r="I523" i="7" s="1"/>
  <c r="M523" i="7"/>
  <c r="AK523" i="7" s="1"/>
  <c r="K523" i="7"/>
  <c r="H523" i="7"/>
  <c r="C523" i="7"/>
  <c r="AO522" i="7"/>
  <c r="AN522" i="7"/>
  <c r="AM522" i="7"/>
  <c r="AL522" i="7"/>
  <c r="R522" i="7"/>
  <c r="Q522" i="7"/>
  <c r="O522" i="7"/>
  <c r="M522" i="7"/>
  <c r="AK522" i="7" s="1"/>
  <c r="K522" i="7"/>
  <c r="J522" i="7"/>
  <c r="I522" i="7"/>
  <c r="H522" i="7"/>
  <c r="G522" i="7"/>
  <c r="C522" i="7"/>
  <c r="AN521" i="7"/>
  <c r="AM521" i="7"/>
  <c r="AO521" i="7" s="1"/>
  <c r="AL521" i="7"/>
  <c r="R521" i="7"/>
  <c r="Q521" i="7"/>
  <c r="O521" i="7"/>
  <c r="H521" i="7" s="1"/>
  <c r="M521" i="7"/>
  <c r="AK521" i="7" s="1"/>
  <c r="K521" i="7"/>
  <c r="J521" i="7"/>
  <c r="I521" i="7"/>
  <c r="G521" i="7"/>
  <c r="C521" i="7"/>
  <c r="AL520" i="7"/>
  <c r="AM520" i="7" s="1"/>
  <c r="AO520" i="7" s="1"/>
  <c r="O520" i="7"/>
  <c r="Q520" i="7" s="1"/>
  <c r="M520" i="7"/>
  <c r="K520" i="7"/>
  <c r="I520" i="7"/>
  <c r="C520" i="7"/>
  <c r="AO519" i="7"/>
  <c r="AL519" i="7"/>
  <c r="AM519" i="7" s="1"/>
  <c r="O519" i="7"/>
  <c r="M519" i="7"/>
  <c r="AK519" i="7" s="1"/>
  <c r="K519" i="7"/>
  <c r="I519" i="7"/>
  <c r="H519" i="7"/>
  <c r="C519" i="7"/>
  <c r="AO518" i="7"/>
  <c r="AN518" i="7"/>
  <c r="AM518" i="7"/>
  <c r="AL518" i="7"/>
  <c r="R518" i="7"/>
  <c r="Q518" i="7"/>
  <c r="O518" i="7"/>
  <c r="M518" i="7"/>
  <c r="AK518" i="7" s="1"/>
  <c r="K518" i="7"/>
  <c r="J518" i="7"/>
  <c r="I518" i="7"/>
  <c r="H518" i="7"/>
  <c r="G518" i="7"/>
  <c r="C518" i="7"/>
  <c r="AN517" i="7"/>
  <c r="AM517" i="7"/>
  <c r="AO517" i="7" s="1"/>
  <c r="AL517" i="7"/>
  <c r="R517" i="7"/>
  <c r="Q517" i="7"/>
  <c r="O517" i="7"/>
  <c r="H517" i="7" s="1"/>
  <c r="M517" i="7"/>
  <c r="AK517" i="7" s="1"/>
  <c r="K517" i="7"/>
  <c r="J517" i="7"/>
  <c r="I517" i="7"/>
  <c r="G517" i="7"/>
  <c r="C517" i="7"/>
  <c r="AM516" i="7"/>
  <c r="AO516" i="7" s="1"/>
  <c r="AL516" i="7"/>
  <c r="Q516" i="7"/>
  <c r="O516" i="7"/>
  <c r="M516" i="7"/>
  <c r="AK516" i="7" s="1"/>
  <c r="K516" i="7"/>
  <c r="J516" i="7"/>
  <c r="I516" i="7"/>
  <c r="C516" i="7"/>
  <c r="AL515" i="7"/>
  <c r="AM515" i="7" s="1"/>
  <c r="AO515" i="7" s="1"/>
  <c r="AK515" i="7"/>
  <c r="O515" i="7"/>
  <c r="M515" i="7"/>
  <c r="K515" i="7"/>
  <c r="H515" i="7"/>
  <c r="C515" i="7"/>
  <c r="AO514" i="7"/>
  <c r="AN514" i="7"/>
  <c r="AM514" i="7"/>
  <c r="AL514" i="7"/>
  <c r="R514" i="7"/>
  <c r="Q514" i="7"/>
  <c r="O514" i="7"/>
  <c r="M514" i="7"/>
  <c r="AK514" i="7" s="1"/>
  <c r="K514" i="7"/>
  <c r="J514" i="7"/>
  <c r="I514" i="7"/>
  <c r="H514" i="7"/>
  <c r="G514" i="7"/>
  <c r="C514" i="7"/>
  <c r="AN513" i="7"/>
  <c r="AM513" i="7"/>
  <c r="AO513" i="7" s="1"/>
  <c r="AL513" i="7"/>
  <c r="R513" i="7"/>
  <c r="Q513" i="7"/>
  <c r="O513" i="7"/>
  <c r="H513" i="7" s="1"/>
  <c r="M513" i="7"/>
  <c r="AK513" i="7" s="1"/>
  <c r="K513" i="7"/>
  <c r="J513" i="7"/>
  <c r="I513" i="7"/>
  <c r="G513" i="7"/>
  <c r="C513" i="7"/>
  <c r="AL512" i="7"/>
  <c r="AM512" i="7" s="1"/>
  <c r="AO512" i="7" s="1"/>
  <c r="O512" i="7"/>
  <c r="M512" i="7"/>
  <c r="AK512" i="7" s="1"/>
  <c r="K512" i="7"/>
  <c r="I512" i="7"/>
  <c r="C512" i="7"/>
  <c r="AO511" i="7"/>
  <c r="AL511" i="7"/>
  <c r="AM511" i="7" s="1"/>
  <c r="AK511" i="7"/>
  <c r="O511" i="7"/>
  <c r="M511" i="7"/>
  <c r="K511" i="7"/>
  <c r="I511" i="7"/>
  <c r="H511" i="7"/>
  <c r="C511" i="7"/>
  <c r="AO510" i="7"/>
  <c r="AN510" i="7"/>
  <c r="AM510" i="7"/>
  <c r="AL510" i="7"/>
  <c r="R510" i="7"/>
  <c r="Q510" i="7"/>
  <c r="O510" i="7"/>
  <c r="M510" i="7"/>
  <c r="AK510" i="7" s="1"/>
  <c r="K510" i="7"/>
  <c r="J510" i="7"/>
  <c r="I510" i="7"/>
  <c r="H510" i="7"/>
  <c r="G510" i="7"/>
  <c r="C510" i="7"/>
  <c r="AN509" i="7"/>
  <c r="AM509" i="7"/>
  <c r="AO509" i="7" s="1"/>
  <c r="AL509" i="7"/>
  <c r="R509" i="7"/>
  <c r="Q509" i="7"/>
  <c r="O509" i="7"/>
  <c r="H509" i="7" s="1"/>
  <c r="M509" i="7"/>
  <c r="AK509" i="7" s="1"/>
  <c r="K509" i="7"/>
  <c r="J509" i="7"/>
  <c r="I509" i="7"/>
  <c r="G509" i="7"/>
  <c r="C509" i="7"/>
  <c r="AM508" i="7"/>
  <c r="AO508" i="7" s="1"/>
  <c r="AL508" i="7"/>
  <c r="Q508" i="7"/>
  <c r="O508" i="7"/>
  <c r="M508" i="7"/>
  <c r="AK508" i="7" s="1"/>
  <c r="K508" i="7"/>
  <c r="J508" i="7"/>
  <c r="I508" i="7"/>
  <c r="C508" i="7"/>
  <c r="AL507" i="7"/>
  <c r="AM507" i="7" s="1"/>
  <c r="AO507" i="7" s="1"/>
  <c r="O507" i="7"/>
  <c r="I507" i="7" s="1"/>
  <c r="M507" i="7"/>
  <c r="AK507" i="7" s="1"/>
  <c r="K507" i="7"/>
  <c r="H507" i="7"/>
  <c r="C507" i="7"/>
  <c r="AO506" i="7"/>
  <c r="AN506" i="7"/>
  <c r="AM506" i="7"/>
  <c r="AL506" i="7"/>
  <c r="R506" i="7"/>
  <c r="Q506" i="7"/>
  <c r="O506" i="7"/>
  <c r="M506" i="7"/>
  <c r="AK506" i="7" s="1"/>
  <c r="K506" i="7"/>
  <c r="J506" i="7"/>
  <c r="I506" i="7"/>
  <c r="H506" i="7"/>
  <c r="G506" i="7"/>
  <c r="C506" i="7"/>
  <c r="AN505" i="7"/>
  <c r="AM505" i="7"/>
  <c r="AO505" i="7" s="1"/>
  <c r="AL505" i="7"/>
  <c r="R505" i="7"/>
  <c r="Q505" i="7"/>
  <c r="O505" i="7"/>
  <c r="H505" i="7" s="1"/>
  <c r="M505" i="7"/>
  <c r="AK505" i="7" s="1"/>
  <c r="K505" i="7"/>
  <c r="J505" i="7"/>
  <c r="I505" i="7"/>
  <c r="G505" i="7"/>
  <c r="C505" i="7"/>
  <c r="AL504" i="7"/>
  <c r="AM504" i="7" s="1"/>
  <c r="AO504" i="7" s="1"/>
  <c r="O504" i="7"/>
  <c r="Q504" i="7" s="1"/>
  <c r="M504" i="7"/>
  <c r="K504" i="7"/>
  <c r="I504" i="7"/>
  <c r="C504" i="7"/>
  <c r="AO503" i="7"/>
  <c r="AL503" i="7"/>
  <c r="AM503" i="7" s="1"/>
  <c r="O503" i="7"/>
  <c r="M503" i="7"/>
  <c r="AK503" i="7" s="1"/>
  <c r="K503" i="7"/>
  <c r="I503" i="7"/>
  <c r="H503" i="7"/>
  <c r="C503" i="7"/>
  <c r="AO502" i="7"/>
  <c r="AN502" i="7"/>
  <c r="AM502" i="7"/>
  <c r="AL502" i="7"/>
  <c r="R502" i="7"/>
  <c r="Q502" i="7"/>
  <c r="O502" i="7"/>
  <c r="M502" i="7"/>
  <c r="AK502" i="7" s="1"/>
  <c r="K502" i="7"/>
  <c r="J502" i="7"/>
  <c r="I502" i="7"/>
  <c r="H502" i="7"/>
  <c r="G502" i="7"/>
  <c r="C502" i="7"/>
  <c r="AN501" i="7"/>
  <c r="AM501" i="7"/>
  <c r="AO501" i="7" s="1"/>
  <c r="AL501" i="7"/>
  <c r="R501" i="7"/>
  <c r="Q501" i="7"/>
  <c r="O501" i="7"/>
  <c r="H501" i="7" s="1"/>
  <c r="M501" i="7"/>
  <c r="AK501" i="7" s="1"/>
  <c r="K501" i="7"/>
  <c r="J501" i="7"/>
  <c r="I501" i="7"/>
  <c r="G501" i="7"/>
  <c r="C501" i="7"/>
  <c r="AM500" i="7"/>
  <c r="AO500" i="7" s="1"/>
  <c r="AL500" i="7"/>
  <c r="Q500" i="7"/>
  <c r="O500" i="7"/>
  <c r="M500" i="7"/>
  <c r="AK500" i="7" s="1"/>
  <c r="K500" i="7"/>
  <c r="J500" i="7"/>
  <c r="I500" i="7"/>
  <c r="C500" i="7"/>
  <c r="AL499" i="7"/>
  <c r="AM499" i="7" s="1"/>
  <c r="AO499" i="7" s="1"/>
  <c r="O499" i="7"/>
  <c r="M499" i="7"/>
  <c r="K499" i="7"/>
  <c r="H499" i="7"/>
  <c r="C499" i="7"/>
  <c r="AO498" i="7"/>
  <c r="AN498" i="7"/>
  <c r="AM498" i="7"/>
  <c r="AL498" i="7"/>
  <c r="R498" i="7"/>
  <c r="Q498" i="7"/>
  <c r="O498" i="7"/>
  <c r="M498" i="7"/>
  <c r="AK498" i="7" s="1"/>
  <c r="K498" i="7"/>
  <c r="J498" i="7"/>
  <c r="I498" i="7"/>
  <c r="H498" i="7"/>
  <c r="G498" i="7"/>
  <c r="C498" i="7"/>
  <c r="AN497" i="7"/>
  <c r="AM497" i="7"/>
  <c r="AO497" i="7" s="1"/>
  <c r="AL497" i="7"/>
  <c r="R497" i="7"/>
  <c r="Q497" i="7"/>
  <c r="O497" i="7"/>
  <c r="H497" i="7" s="1"/>
  <c r="M497" i="7"/>
  <c r="AK497" i="7" s="1"/>
  <c r="K497" i="7"/>
  <c r="J497" i="7"/>
  <c r="I497" i="7"/>
  <c r="G497" i="7"/>
  <c r="C497" i="7"/>
  <c r="AL496" i="7"/>
  <c r="AM496" i="7" s="1"/>
  <c r="AO496" i="7" s="1"/>
  <c r="O496" i="7"/>
  <c r="M496" i="7"/>
  <c r="K496" i="7"/>
  <c r="I496" i="7"/>
  <c r="C496" i="7"/>
  <c r="AO495" i="7"/>
  <c r="AL495" i="7"/>
  <c r="AM495" i="7" s="1"/>
  <c r="O495" i="7"/>
  <c r="M495" i="7"/>
  <c r="K495" i="7"/>
  <c r="I495" i="7"/>
  <c r="AK495" i="7" s="1"/>
  <c r="H495" i="7"/>
  <c r="C495" i="7"/>
  <c r="AO494" i="7"/>
  <c r="AN494" i="7"/>
  <c r="AM494" i="7"/>
  <c r="AL494" i="7"/>
  <c r="R494" i="7"/>
  <c r="Q494" i="7"/>
  <c r="O494" i="7"/>
  <c r="M494" i="7"/>
  <c r="AK494" i="7" s="1"/>
  <c r="K494" i="7"/>
  <c r="J494" i="7"/>
  <c r="I494" i="7"/>
  <c r="H494" i="7"/>
  <c r="G494" i="7"/>
  <c r="C494" i="7"/>
  <c r="AN493" i="7"/>
  <c r="AM493" i="7"/>
  <c r="AO493" i="7" s="1"/>
  <c r="AL493" i="7"/>
  <c r="R493" i="7"/>
  <c r="Q493" i="7"/>
  <c r="O493" i="7"/>
  <c r="H493" i="7" s="1"/>
  <c r="M493" i="7"/>
  <c r="AK493" i="7" s="1"/>
  <c r="K493" i="7"/>
  <c r="J493" i="7"/>
  <c r="I493" i="7"/>
  <c r="G493" i="7"/>
  <c r="C493" i="7"/>
  <c r="AM492" i="7"/>
  <c r="AO492" i="7" s="1"/>
  <c r="AL492" i="7"/>
  <c r="Q492" i="7"/>
  <c r="O492" i="7"/>
  <c r="M492" i="7"/>
  <c r="AK492" i="7" s="1"/>
  <c r="K492" i="7"/>
  <c r="J492" i="7"/>
  <c r="I492" i="7"/>
  <c r="C492" i="7"/>
  <c r="AL491" i="7"/>
  <c r="AM491" i="7" s="1"/>
  <c r="AO491" i="7" s="1"/>
  <c r="O491" i="7"/>
  <c r="I491" i="7" s="1"/>
  <c r="AK491" i="7" s="1"/>
  <c r="M491" i="7"/>
  <c r="K491" i="7"/>
  <c r="H491" i="7"/>
  <c r="C491" i="7"/>
  <c r="AO490" i="7"/>
  <c r="AN490" i="7"/>
  <c r="AM490" i="7"/>
  <c r="AL490" i="7"/>
  <c r="R490" i="7"/>
  <c r="Q490" i="7"/>
  <c r="O490" i="7"/>
  <c r="M490" i="7"/>
  <c r="AK490" i="7" s="1"/>
  <c r="K490" i="7"/>
  <c r="J490" i="7"/>
  <c r="I490" i="7"/>
  <c r="H490" i="7"/>
  <c r="G490" i="7"/>
  <c r="C490" i="7"/>
  <c r="AN489" i="7"/>
  <c r="AM489" i="7"/>
  <c r="AO489" i="7" s="1"/>
  <c r="AL489" i="7"/>
  <c r="R489" i="7"/>
  <c r="Q489" i="7"/>
  <c r="O489" i="7"/>
  <c r="H489" i="7" s="1"/>
  <c r="M489" i="7"/>
  <c r="AK489" i="7" s="1"/>
  <c r="K489" i="7"/>
  <c r="J489" i="7"/>
  <c r="I489" i="7"/>
  <c r="G489" i="7"/>
  <c r="C489" i="7"/>
  <c r="AL488" i="7"/>
  <c r="AM488" i="7" s="1"/>
  <c r="AO488" i="7" s="1"/>
  <c r="O488" i="7"/>
  <c r="Q488" i="7" s="1"/>
  <c r="M488" i="7"/>
  <c r="K488" i="7"/>
  <c r="I488" i="7"/>
  <c r="C488" i="7"/>
  <c r="AO487" i="7"/>
  <c r="AL487" i="7"/>
  <c r="AM487" i="7" s="1"/>
  <c r="O487" i="7"/>
  <c r="M487" i="7"/>
  <c r="AK487" i="7" s="1"/>
  <c r="K487" i="7"/>
  <c r="I487" i="7"/>
  <c r="H487" i="7"/>
  <c r="C487" i="7"/>
  <c r="AO486" i="7"/>
  <c r="AN486" i="7"/>
  <c r="AM486" i="7"/>
  <c r="AL486" i="7"/>
  <c r="R486" i="7"/>
  <c r="Q486" i="7"/>
  <c r="O486" i="7"/>
  <c r="M486" i="7"/>
  <c r="AK486" i="7" s="1"/>
  <c r="K486" i="7"/>
  <c r="J486" i="7"/>
  <c r="I486" i="7"/>
  <c r="H486" i="7"/>
  <c r="G486" i="7"/>
  <c r="C486" i="7"/>
  <c r="AN485" i="7"/>
  <c r="AM485" i="7"/>
  <c r="AO485" i="7" s="1"/>
  <c r="AL485" i="7"/>
  <c r="R485" i="7"/>
  <c r="Q485" i="7"/>
  <c r="O485" i="7"/>
  <c r="H485" i="7" s="1"/>
  <c r="M485" i="7"/>
  <c r="AK485" i="7" s="1"/>
  <c r="K485" i="7"/>
  <c r="J485" i="7"/>
  <c r="I485" i="7"/>
  <c r="G485" i="7"/>
  <c r="C485" i="7"/>
  <c r="AM484" i="7"/>
  <c r="AO484" i="7" s="1"/>
  <c r="AL484" i="7"/>
  <c r="Q484" i="7"/>
  <c r="O484" i="7"/>
  <c r="M484" i="7"/>
  <c r="AK484" i="7" s="1"/>
  <c r="K484" i="7"/>
  <c r="J484" i="7"/>
  <c r="I484" i="7"/>
  <c r="C484" i="7"/>
  <c r="AL483" i="7"/>
  <c r="AM483" i="7" s="1"/>
  <c r="AO483" i="7" s="1"/>
  <c r="O483" i="7"/>
  <c r="M483" i="7"/>
  <c r="K483" i="7"/>
  <c r="H483" i="7"/>
  <c r="C483" i="7"/>
  <c r="AO482" i="7"/>
  <c r="AN482" i="7"/>
  <c r="AM482" i="7"/>
  <c r="AL482" i="7"/>
  <c r="R482" i="7"/>
  <c r="Q482" i="7"/>
  <c r="O482" i="7"/>
  <c r="M482" i="7"/>
  <c r="AK482" i="7" s="1"/>
  <c r="K482" i="7"/>
  <c r="J482" i="7"/>
  <c r="I482" i="7"/>
  <c r="H482" i="7"/>
  <c r="G482" i="7"/>
  <c r="C482" i="7"/>
  <c r="AN481" i="7"/>
  <c r="AM481" i="7"/>
  <c r="AO481" i="7" s="1"/>
  <c r="AL481" i="7"/>
  <c r="R481" i="7"/>
  <c r="Q481" i="7"/>
  <c r="O481" i="7"/>
  <c r="H481" i="7" s="1"/>
  <c r="M481" i="7"/>
  <c r="AK481" i="7" s="1"/>
  <c r="K481" i="7"/>
  <c r="J481" i="7"/>
  <c r="I481" i="7"/>
  <c r="G481" i="7"/>
  <c r="C481" i="7"/>
  <c r="AL480" i="7"/>
  <c r="AM480" i="7" s="1"/>
  <c r="AO480" i="7" s="1"/>
  <c r="O480" i="7"/>
  <c r="M480" i="7"/>
  <c r="K480" i="7"/>
  <c r="I480" i="7"/>
  <c r="C480" i="7"/>
  <c r="AO479" i="7"/>
  <c r="AL479" i="7"/>
  <c r="AM479" i="7" s="1"/>
  <c r="O479" i="7"/>
  <c r="M479" i="7"/>
  <c r="K479" i="7"/>
  <c r="I479" i="7"/>
  <c r="AK479" i="7" s="1"/>
  <c r="H479" i="7"/>
  <c r="C479" i="7"/>
  <c r="AO478" i="7"/>
  <c r="AN478" i="7"/>
  <c r="AM478" i="7"/>
  <c r="AL478" i="7"/>
  <c r="R478" i="7"/>
  <c r="Q478" i="7"/>
  <c r="O478" i="7"/>
  <c r="M478" i="7"/>
  <c r="AK478" i="7" s="1"/>
  <c r="K478" i="7"/>
  <c r="J478" i="7"/>
  <c r="I478" i="7"/>
  <c r="H478" i="7"/>
  <c r="G478" i="7"/>
  <c r="C478" i="7"/>
  <c r="AN477" i="7"/>
  <c r="AM477" i="7"/>
  <c r="AO477" i="7" s="1"/>
  <c r="AL477" i="7"/>
  <c r="R477" i="7"/>
  <c r="Q477" i="7"/>
  <c r="O477" i="7"/>
  <c r="H477" i="7" s="1"/>
  <c r="M477" i="7"/>
  <c r="AK477" i="7" s="1"/>
  <c r="K477" i="7"/>
  <c r="J477" i="7"/>
  <c r="I477" i="7"/>
  <c r="G477" i="7"/>
  <c r="C477" i="7"/>
  <c r="AM476" i="7"/>
  <c r="AO476" i="7" s="1"/>
  <c r="AL476" i="7"/>
  <c r="Q476" i="7"/>
  <c r="O476" i="7"/>
  <c r="M476" i="7"/>
  <c r="AK476" i="7" s="1"/>
  <c r="K476" i="7"/>
  <c r="J476" i="7"/>
  <c r="I476" i="7"/>
  <c r="C476" i="7"/>
  <c r="AL475" i="7"/>
  <c r="AM475" i="7" s="1"/>
  <c r="AO475" i="7" s="1"/>
  <c r="O475" i="7"/>
  <c r="I475" i="7" s="1"/>
  <c r="AK475" i="7" s="1"/>
  <c r="M475" i="7"/>
  <c r="K475" i="7"/>
  <c r="H475" i="7"/>
  <c r="C475" i="7"/>
  <c r="AO474" i="7"/>
  <c r="AN474" i="7"/>
  <c r="AM474" i="7"/>
  <c r="AL474" i="7"/>
  <c r="R474" i="7"/>
  <c r="Q474" i="7"/>
  <c r="O474" i="7"/>
  <c r="M474" i="7"/>
  <c r="AK474" i="7" s="1"/>
  <c r="K474" i="7"/>
  <c r="J474" i="7"/>
  <c r="I474" i="7"/>
  <c r="H474" i="7"/>
  <c r="G474" i="7"/>
  <c r="C474" i="7"/>
  <c r="AN473" i="7"/>
  <c r="AM473" i="7"/>
  <c r="AO473" i="7" s="1"/>
  <c r="AL473" i="7"/>
  <c r="R473" i="7"/>
  <c r="Q473" i="7"/>
  <c r="O473" i="7"/>
  <c r="H473" i="7" s="1"/>
  <c r="M473" i="7"/>
  <c r="AK473" i="7" s="1"/>
  <c r="K473" i="7"/>
  <c r="J473" i="7"/>
  <c r="I473" i="7"/>
  <c r="G473" i="7"/>
  <c r="C473" i="7"/>
  <c r="AL472" i="7"/>
  <c r="AM472" i="7" s="1"/>
  <c r="AO472" i="7" s="1"/>
  <c r="O472" i="7"/>
  <c r="Q472" i="7" s="1"/>
  <c r="M472" i="7"/>
  <c r="K472" i="7"/>
  <c r="I472" i="7"/>
  <c r="C472" i="7"/>
  <c r="AO471" i="7"/>
  <c r="AL471" i="7"/>
  <c r="AM471" i="7" s="1"/>
  <c r="O471" i="7"/>
  <c r="M471" i="7"/>
  <c r="AK471" i="7" s="1"/>
  <c r="K471" i="7"/>
  <c r="I471" i="7"/>
  <c r="H471" i="7"/>
  <c r="C471" i="7"/>
  <c r="AO470" i="7"/>
  <c r="AN470" i="7"/>
  <c r="AM470" i="7"/>
  <c r="AL470" i="7"/>
  <c r="R470" i="7"/>
  <c r="Q470" i="7"/>
  <c r="O470" i="7"/>
  <c r="M470" i="7"/>
  <c r="AK470" i="7" s="1"/>
  <c r="K470" i="7"/>
  <c r="J470" i="7"/>
  <c r="I470" i="7"/>
  <c r="H470" i="7"/>
  <c r="G470" i="7"/>
  <c r="C470" i="7"/>
  <c r="AN469" i="7"/>
  <c r="AM469" i="7"/>
  <c r="AO469" i="7" s="1"/>
  <c r="AL469" i="7"/>
  <c r="R469" i="7"/>
  <c r="Q469" i="7"/>
  <c r="O469" i="7"/>
  <c r="H469" i="7" s="1"/>
  <c r="M469" i="7"/>
  <c r="AK469" i="7" s="1"/>
  <c r="K469" i="7"/>
  <c r="J469" i="7"/>
  <c r="I469" i="7"/>
  <c r="G469" i="7"/>
  <c r="C469" i="7"/>
  <c r="AM468" i="7"/>
  <c r="AO468" i="7" s="1"/>
  <c r="AL468" i="7"/>
  <c r="Q468" i="7"/>
  <c r="O468" i="7"/>
  <c r="M468" i="7"/>
  <c r="AK468" i="7" s="1"/>
  <c r="K468" i="7"/>
  <c r="J468" i="7"/>
  <c r="I468" i="7"/>
  <c r="C468" i="7"/>
  <c r="AL467" i="7"/>
  <c r="AM467" i="7" s="1"/>
  <c r="AO467" i="7" s="1"/>
  <c r="O467" i="7"/>
  <c r="M467" i="7"/>
  <c r="K467" i="7"/>
  <c r="H467" i="7"/>
  <c r="C467" i="7"/>
  <c r="AO466" i="7"/>
  <c r="AN466" i="7"/>
  <c r="AM466" i="7"/>
  <c r="AL466" i="7"/>
  <c r="R466" i="7"/>
  <c r="Q466" i="7"/>
  <c r="O466" i="7"/>
  <c r="M466" i="7"/>
  <c r="AK466" i="7" s="1"/>
  <c r="K466" i="7"/>
  <c r="J466" i="7"/>
  <c r="I466" i="7"/>
  <c r="H466" i="7"/>
  <c r="G466" i="7"/>
  <c r="C466" i="7"/>
  <c r="AN465" i="7"/>
  <c r="AM465" i="7"/>
  <c r="AO465" i="7" s="1"/>
  <c r="AL465" i="7"/>
  <c r="R465" i="7"/>
  <c r="Q465" i="7"/>
  <c r="O465" i="7"/>
  <c r="H465" i="7" s="1"/>
  <c r="M465" i="7"/>
  <c r="AK465" i="7" s="1"/>
  <c r="K465" i="7"/>
  <c r="J465" i="7"/>
  <c r="I465" i="7"/>
  <c r="G465" i="7"/>
  <c r="C465" i="7"/>
  <c r="AL464" i="7"/>
  <c r="AM464" i="7" s="1"/>
  <c r="AO464" i="7" s="1"/>
  <c r="O464" i="7"/>
  <c r="M464" i="7"/>
  <c r="K464" i="7"/>
  <c r="I464" i="7"/>
  <c r="C464" i="7"/>
  <c r="AO463" i="7"/>
  <c r="AL463" i="7"/>
  <c r="AM463" i="7" s="1"/>
  <c r="O463" i="7"/>
  <c r="M463" i="7"/>
  <c r="K463" i="7"/>
  <c r="I463" i="7"/>
  <c r="AK463" i="7" s="1"/>
  <c r="H463" i="7"/>
  <c r="C463" i="7"/>
  <c r="AO462" i="7"/>
  <c r="AN462" i="7"/>
  <c r="AM462" i="7"/>
  <c r="AL462" i="7"/>
  <c r="R462" i="7"/>
  <c r="Q462" i="7"/>
  <c r="O462" i="7"/>
  <c r="M462" i="7"/>
  <c r="AK462" i="7" s="1"/>
  <c r="K462" i="7"/>
  <c r="J462" i="7"/>
  <c r="I462" i="7"/>
  <c r="H462" i="7"/>
  <c r="G462" i="7"/>
  <c r="C462" i="7"/>
  <c r="AN461" i="7"/>
  <c r="AM461" i="7"/>
  <c r="AO461" i="7" s="1"/>
  <c r="AL461" i="7"/>
  <c r="R461" i="7"/>
  <c r="Q461" i="7"/>
  <c r="O461" i="7"/>
  <c r="H461" i="7" s="1"/>
  <c r="M461" i="7"/>
  <c r="AK461" i="7" s="1"/>
  <c r="K461" i="7"/>
  <c r="J461" i="7"/>
  <c r="I461" i="7"/>
  <c r="G461" i="7"/>
  <c r="C461" i="7"/>
  <c r="AM460" i="7"/>
  <c r="AO460" i="7" s="1"/>
  <c r="AL460" i="7"/>
  <c r="Q460" i="7"/>
  <c r="O460" i="7"/>
  <c r="M460" i="7"/>
  <c r="AK460" i="7" s="1"/>
  <c r="K460" i="7"/>
  <c r="J460" i="7"/>
  <c r="I460" i="7"/>
  <c r="C460" i="7"/>
  <c r="AL459" i="7"/>
  <c r="AM459" i="7" s="1"/>
  <c r="AO459" i="7" s="1"/>
  <c r="O459" i="7"/>
  <c r="I459" i="7" s="1"/>
  <c r="AK459" i="7" s="1"/>
  <c r="M459" i="7"/>
  <c r="K459" i="7"/>
  <c r="H459" i="7"/>
  <c r="C459" i="7"/>
  <c r="AO458" i="7"/>
  <c r="AN458" i="7"/>
  <c r="AM458" i="7"/>
  <c r="AL458" i="7"/>
  <c r="R458" i="7"/>
  <c r="Q458" i="7"/>
  <c r="O458" i="7"/>
  <c r="M458" i="7"/>
  <c r="AK458" i="7" s="1"/>
  <c r="K458" i="7"/>
  <c r="J458" i="7"/>
  <c r="I458" i="7"/>
  <c r="H458" i="7"/>
  <c r="G458" i="7"/>
  <c r="C458" i="7"/>
  <c r="AN457" i="7"/>
  <c r="AM457" i="7"/>
  <c r="AO457" i="7" s="1"/>
  <c r="AL457" i="7"/>
  <c r="R457" i="7"/>
  <c r="Q457" i="7"/>
  <c r="O457" i="7"/>
  <c r="H457" i="7" s="1"/>
  <c r="M457" i="7"/>
  <c r="AK457" i="7" s="1"/>
  <c r="K457" i="7"/>
  <c r="J457" i="7"/>
  <c r="I457" i="7"/>
  <c r="G457" i="7"/>
  <c r="C457" i="7"/>
  <c r="AL456" i="7"/>
  <c r="AM456" i="7" s="1"/>
  <c r="AO456" i="7" s="1"/>
  <c r="O456" i="7"/>
  <c r="Q456" i="7" s="1"/>
  <c r="M456" i="7"/>
  <c r="K456" i="7"/>
  <c r="I456" i="7"/>
  <c r="C456" i="7"/>
  <c r="AO455" i="7"/>
  <c r="AL455" i="7"/>
  <c r="AM455" i="7" s="1"/>
  <c r="O455" i="7"/>
  <c r="M455" i="7"/>
  <c r="AK455" i="7" s="1"/>
  <c r="K455" i="7"/>
  <c r="I455" i="7"/>
  <c r="H455" i="7"/>
  <c r="C455" i="7"/>
  <c r="AO454" i="7"/>
  <c r="AN454" i="7"/>
  <c r="AM454" i="7"/>
  <c r="AL454" i="7"/>
  <c r="R454" i="7"/>
  <c r="Q454" i="7"/>
  <c r="O454" i="7"/>
  <c r="M454" i="7"/>
  <c r="AK454" i="7" s="1"/>
  <c r="K454" i="7"/>
  <c r="J454" i="7"/>
  <c r="I454" i="7"/>
  <c r="H454" i="7"/>
  <c r="G454" i="7"/>
  <c r="C454" i="7"/>
  <c r="AN453" i="7"/>
  <c r="AM453" i="7"/>
  <c r="AO453" i="7" s="1"/>
  <c r="AL453" i="7"/>
  <c r="R453" i="7"/>
  <c r="Q453" i="7"/>
  <c r="O453" i="7"/>
  <c r="H453" i="7" s="1"/>
  <c r="M453" i="7"/>
  <c r="AK453" i="7" s="1"/>
  <c r="K453" i="7"/>
  <c r="J453" i="7"/>
  <c r="I453" i="7"/>
  <c r="G453" i="7"/>
  <c r="C453" i="7"/>
  <c r="AM452" i="7"/>
  <c r="AO452" i="7" s="1"/>
  <c r="AL452" i="7"/>
  <c r="Q452" i="7"/>
  <c r="O452" i="7"/>
  <c r="M452" i="7"/>
  <c r="AK452" i="7" s="1"/>
  <c r="K452" i="7"/>
  <c r="J452" i="7"/>
  <c r="I452" i="7"/>
  <c r="C452" i="7"/>
  <c r="AL451" i="7"/>
  <c r="AM451" i="7" s="1"/>
  <c r="AO451" i="7" s="1"/>
  <c r="O451" i="7"/>
  <c r="M451" i="7"/>
  <c r="AK451" i="7" s="1"/>
  <c r="K451" i="7"/>
  <c r="H451" i="7"/>
  <c r="C451" i="7"/>
  <c r="AO450" i="7"/>
  <c r="AN450" i="7"/>
  <c r="AM450" i="7"/>
  <c r="AL450" i="7"/>
  <c r="R450" i="7"/>
  <c r="Q450" i="7"/>
  <c r="O450" i="7"/>
  <c r="M450" i="7"/>
  <c r="AK450" i="7" s="1"/>
  <c r="K450" i="7"/>
  <c r="J450" i="7"/>
  <c r="I450" i="7"/>
  <c r="H450" i="7"/>
  <c r="G450" i="7"/>
  <c r="C450" i="7"/>
  <c r="AN449" i="7"/>
  <c r="AM449" i="7"/>
  <c r="AO449" i="7" s="1"/>
  <c r="AL449" i="7"/>
  <c r="R449" i="7"/>
  <c r="Q449" i="7"/>
  <c r="O449" i="7"/>
  <c r="H449" i="7" s="1"/>
  <c r="M449" i="7"/>
  <c r="AK449" i="7" s="1"/>
  <c r="K449" i="7"/>
  <c r="J449" i="7"/>
  <c r="I449" i="7"/>
  <c r="G449" i="7"/>
  <c r="C449" i="7"/>
  <c r="AL448" i="7"/>
  <c r="AM448" i="7" s="1"/>
  <c r="AO448" i="7" s="1"/>
  <c r="O448" i="7"/>
  <c r="M448" i="7"/>
  <c r="AK448" i="7" s="1"/>
  <c r="K448" i="7"/>
  <c r="I448" i="7"/>
  <c r="C448" i="7"/>
  <c r="AO447" i="7"/>
  <c r="AL447" i="7"/>
  <c r="AM447" i="7" s="1"/>
  <c r="AK447" i="7"/>
  <c r="O447" i="7"/>
  <c r="M447" i="7"/>
  <c r="K447" i="7"/>
  <c r="I447" i="7"/>
  <c r="H447" i="7"/>
  <c r="C447" i="7"/>
  <c r="AO446" i="7"/>
  <c r="AN446" i="7"/>
  <c r="AM446" i="7"/>
  <c r="AL446" i="7"/>
  <c r="R446" i="7"/>
  <c r="Q446" i="7"/>
  <c r="O446" i="7"/>
  <c r="M446" i="7"/>
  <c r="AK446" i="7" s="1"/>
  <c r="K446" i="7"/>
  <c r="J446" i="7"/>
  <c r="I446" i="7"/>
  <c r="H446" i="7"/>
  <c r="G446" i="7"/>
  <c r="C446" i="7"/>
  <c r="AN445" i="7"/>
  <c r="AM445" i="7"/>
  <c r="AO445" i="7" s="1"/>
  <c r="AL445" i="7"/>
  <c r="R445" i="7"/>
  <c r="Q445" i="7"/>
  <c r="O445" i="7"/>
  <c r="H445" i="7" s="1"/>
  <c r="M445" i="7"/>
  <c r="AK445" i="7" s="1"/>
  <c r="K445" i="7"/>
  <c r="J445" i="7"/>
  <c r="I445" i="7"/>
  <c r="G445" i="7"/>
  <c r="C445" i="7"/>
  <c r="AM444" i="7"/>
  <c r="AO444" i="7" s="1"/>
  <c r="AL444" i="7"/>
  <c r="Q444" i="7"/>
  <c r="O444" i="7"/>
  <c r="M444" i="7"/>
  <c r="AK444" i="7" s="1"/>
  <c r="K444" i="7"/>
  <c r="J444" i="7"/>
  <c r="I444" i="7"/>
  <c r="C444" i="7"/>
  <c r="AL443" i="7"/>
  <c r="AM443" i="7" s="1"/>
  <c r="AO443" i="7" s="1"/>
  <c r="O443" i="7"/>
  <c r="I443" i="7" s="1"/>
  <c r="AK443" i="7" s="1"/>
  <c r="M443" i="7"/>
  <c r="K443" i="7"/>
  <c r="H443" i="7"/>
  <c r="C443" i="7"/>
  <c r="AO442" i="7"/>
  <c r="AN442" i="7"/>
  <c r="AM442" i="7"/>
  <c r="AL442" i="7"/>
  <c r="R442" i="7"/>
  <c r="Q442" i="7"/>
  <c r="O442" i="7"/>
  <c r="M442" i="7"/>
  <c r="AK442" i="7" s="1"/>
  <c r="K442" i="7"/>
  <c r="J442" i="7"/>
  <c r="I442" i="7"/>
  <c r="H442" i="7"/>
  <c r="G442" i="7"/>
  <c r="C442" i="7"/>
  <c r="AN441" i="7"/>
  <c r="AM441" i="7"/>
  <c r="AO441" i="7" s="1"/>
  <c r="AL441" i="7"/>
  <c r="R441" i="7"/>
  <c r="Q441" i="7"/>
  <c r="O441" i="7"/>
  <c r="H441" i="7" s="1"/>
  <c r="M441" i="7"/>
  <c r="AK441" i="7" s="1"/>
  <c r="K441" i="7"/>
  <c r="J441" i="7"/>
  <c r="I441" i="7"/>
  <c r="G441" i="7"/>
  <c r="C441" i="7"/>
  <c r="AL440" i="7"/>
  <c r="AM440" i="7" s="1"/>
  <c r="AO440" i="7" s="1"/>
  <c r="O440" i="7"/>
  <c r="Q440" i="7" s="1"/>
  <c r="M440" i="7"/>
  <c r="K440" i="7"/>
  <c r="I440" i="7"/>
  <c r="C440" i="7"/>
  <c r="AO439" i="7"/>
  <c r="AL439" i="7"/>
  <c r="AM439" i="7" s="1"/>
  <c r="O439" i="7"/>
  <c r="M439" i="7"/>
  <c r="AK439" i="7" s="1"/>
  <c r="K439" i="7"/>
  <c r="I439" i="7"/>
  <c r="H439" i="7"/>
  <c r="C439" i="7"/>
  <c r="AO438" i="7"/>
  <c r="AN438" i="7"/>
  <c r="AM438" i="7"/>
  <c r="AL438" i="7"/>
  <c r="R438" i="7"/>
  <c r="Q438" i="7"/>
  <c r="O438" i="7"/>
  <c r="M438" i="7"/>
  <c r="AK438" i="7" s="1"/>
  <c r="K438" i="7"/>
  <c r="J438" i="7"/>
  <c r="I438" i="7"/>
  <c r="H438" i="7"/>
  <c r="G438" i="7"/>
  <c r="C438" i="7"/>
  <c r="AN437" i="7"/>
  <c r="AM437" i="7"/>
  <c r="AO437" i="7" s="1"/>
  <c r="AL437" i="7"/>
  <c r="R437" i="7"/>
  <c r="Q437" i="7"/>
  <c r="O437" i="7"/>
  <c r="H437" i="7" s="1"/>
  <c r="M437" i="7"/>
  <c r="AK437" i="7" s="1"/>
  <c r="K437" i="7"/>
  <c r="J437" i="7"/>
  <c r="I437" i="7"/>
  <c r="G437" i="7"/>
  <c r="C437" i="7"/>
  <c r="AM436" i="7"/>
  <c r="AO436" i="7" s="1"/>
  <c r="AL436" i="7"/>
  <c r="Q436" i="7"/>
  <c r="O436" i="7"/>
  <c r="M436" i="7"/>
  <c r="AK436" i="7" s="1"/>
  <c r="K436" i="7"/>
  <c r="J436" i="7"/>
  <c r="I436" i="7"/>
  <c r="C436" i="7"/>
  <c r="AL435" i="7"/>
  <c r="AM435" i="7" s="1"/>
  <c r="AO435" i="7" s="1"/>
  <c r="O435" i="7"/>
  <c r="M435" i="7"/>
  <c r="K435" i="7"/>
  <c r="H435" i="7"/>
  <c r="C435" i="7"/>
  <c r="AO434" i="7"/>
  <c r="AN434" i="7"/>
  <c r="AM434" i="7"/>
  <c r="AL434" i="7"/>
  <c r="R434" i="7"/>
  <c r="Q434" i="7"/>
  <c r="O434" i="7"/>
  <c r="M434" i="7"/>
  <c r="AK434" i="7" s="1"/>
  <c r="K434" i="7"/>
  <c r="J434" i="7"/>
  <c r="I434" i="7"/>
  <c r="H434" i="7"/>
  <c r="G434" i="7"/>
  <c r="C434" i="7"/>
  <c r="AN433" i="7"/>
  <c r="AM433" i="7"/>
  <c r="AO433" i="7" s="1"/>
  <c r="AL433" i="7"/>
  <c r="R433" i="7"/>
  <c r="Q433" i="7"/>
  <c r="O433" i="7"/>
  <c r="H433" i="7" s="1"/>
  <c r="M433" i="7"/>
  <c r="AK433" i="7" s="1"/>
  <c r="K433" i="7"/>
  <c r="J433" i="7"/>
  <c r="I433" i="7"/>
  <c r="G433" i="7"/>
  <c r="C433" i="7"/>
  <c r="AL432" i="7"/>
  <c r="AM432" i="7" s="1"/>
  <c r="AO432" i="7" s="1"/>
  <c r="O432" i="7"/>
  <c r="M432" i="7"/>
  <c r="K432" i="7"/>
  <c r="I432" i="7"/>
  <c r="C432" i="7"/>
  <c r="AO431" i="7"/>
  <c r="AL431" i="7"/>
  <c r="AM431" i="7" s="1"/>
  <c r="O431" i="7"/>
  <c r="M431" i="7"/>
  <c r="K431" i="7"/>
  <c r="I431" i="7"/>
  <c r="AK431" i="7" s="1"/>
  <c r="H431" i="7"/>
  <c r="C431" i="7"/>
  <c r="AO430" i="7"/>
  <c r="AN430" i="7"/>
  <c r="AM430" i="7"/>
  <c r="AL430" i="7"/>
  <c r="R430" i="7"/>
  <c r="Q430" i="7"/>
  <c r="O430" i="7"/>
  <c r="M430" i="7"/>
  <c r="AK430" i="7" s="1"/>
  <c r="K430" i="7"/>
  <c r="J430" i="7"/>
  <c r="I430" i="7"/>
  <c r="H430" i="7"/>
  <c r="G430" i="7"/>
  <c r="C430" i="7"/>
  <c r="AN429" i="7"/>
  <c r="AM429" i="7"/>
  <c r="AO429" i="7" s="1"/>
  <c r="AL429" i="7"/>
  <c r="R429" i="7"/>
  <c r="Q429" i="7"/>
  <c r="O429" i="7"/>
  <c r="H429" i="7" s="1"/>
  <c r="M429" i="7"/>
  <c r="AK429" i="7" s="1"/>
  <c r="K429" i="7"/>
  <c r="J429" i="7"/>
  <c r="I429" i="7"/>
  <c r="G429" i="7"/>
  <c r="C429" i="7"/>
  <c r="AM428" i="7"/>
  <c r="AO428" i="7" s="1"/>
  <c r="AL428" i="7"/>
  <c r="Q428" i="7"/>
  <c r="O428" i="7"/>
  <c r="M428" i="7"/>
  <c r="AK428" i="7" s="1"/>
  <c r="K428" i="7"/>
  <c r="J428" i="7"/>
  <c r="I428" i="7"/>
  <c r="C428" i="7"/>
  <c r="AL427" i="7"/>
  <c r="AM427" i="7" s="1"/>
  <c r="AO427" i="7" s="1"/>
  <c r="O427" i="7"/>
  <c r="I427" i="7" s="1"/>
  <c r="AK427" i="7" s="1"/>
  <c r="M427" i="7"/>
  <c r="K427" i="7"/>
  <c r="H427" i="7"/>
  <c r="C427" i="7"/>
  <c r="AO426" i="7"/>
  <c r="AN426" i="7"/>
  <c r="AM426" i="7"/>
  <c r="AL426" i="7"/>
  <c r="R426" i="7"/>
  <c r="Q426" i="7"/>
  <c r="O426" i="7"/>
  <c r="M426" i="7"/>
  <c r="AK426" i="7" s="1"/>
  <c r="K426" i="7"/>
  <c r="J426" i="7"/>
  <c r="I426" i="7"/>
  <c r="H426" i="7"/>
  <c r="G426" i="7"/>
  <c r="C426" i="7"/>
  <c r="AN425" i="7"/>
  <c r="AM425" i="7"/>
  <c r="AO425" i="7" s="1"/>
  <c r="AL425" i="7"/>
  <c r="R425" i="7"/>
  <c r="Q425" i="7"/>
  <c r="O425" i="7"/>
  <c r="H425" i="7" s="1"/>
  <c r="M425" i="7"/>
  <c r="AK425" i="7" s="1"/>
  <c r="K425" i="7"/>
  <c r="J425" i="7"/>
  <c r="I425" i="7"/>
  <c r="G425" i="7"/>
  <c r="C425" i="7"/>
  <c r="AL424" i="7"/>
  <c r="AM424" i="7" s="1"/>
  <c r="AO424" i="7" s="1"/>
  <c r="O424" i="7"/>
  <c r="Q424" i="7" s="1"/>
  <c r="M424" i="7"/>
  <c r="K424" i="7"/>
  <c r="I424" i="7"/>
  <c r="C424" i="7"/>
  <c r="AO423" i="7"/>
  <c r="AL423" i="7"/>
  <c r="AM423" i="7" s="1"/>
  <c r="O423" i="7"/>
  <c r="M423" i="7"/>
  <c r="AK423" i="7" s="1"/>
  <c r="K423" i="7"/>
  <c r="I423" i="7"/>
  <c r="H423" i="7"/>
  <c r="C423" i="7"/>
  <c r="AO422" i="7"/>
  <c r="AN422" i="7"/>
  <c r="AM422" i="7"/>
  <c r="AL422" i="7"/>
  <c r="R422" i="7"/>
  <c r="Q422" i="7"/>
  <c r="O422" i="7"/>
  <c r="M422" i="7"/>
  <c r="AK422" i="7" s="1"/>
  <c r="K422" i="7"/>
  <c r="J422" i="7"/>
  <c r="I422" i="7"/>
  <c r="H422" i="7"/>
  <c r="G422" i="7"/>
  <c r="C422" i="7"/>
  <c r="AN421" i="7"/>
  <c r="AM421" i="7"/>
  <c r="AO421" i="7" s="1"/>
  <c r="AL421" i="7"/>
  <c r="R421" i="7"/>
  <c r="Q421" i="7"/>
  <c r="O421" i="7"/>
  <c r="H421" i="7" s="1"/>
  <c r="M421" i="7"/>
  <c r="AK421" i="7" s="1"/>
  <c r="K421" i="7"/>
  <c r="J421" i="7"/>
  <c r="I421" i="7"/>
  <c r="G421" i="7"/>
  <c r="C421" i="7"/>
  <c r="AM420" i="7"/>
  <c r="AO420" i="7" s="1"/>
  <c r="AL420" i="7"/>
  <c r="Q420" i="7"/>
  <c r="O420" i="7"/>
  <c r="M420" i="7"/>
  <c r="AK420" i="7" s="1"/>
  <c r="K420" i="7"/>
  <c r="J420" i="7"/>
  <c r="I420" i="7"/>
  <c r="C420" i="7"/>
  <c r="AL419" i="7"/>
  <c r="AM419" i="7" s="1"/>
  <c r="AO419" i="7" s="1"/>
  <c r="O419" i="7"/>
  <c r="M419" i="7"/>
  <c r="K419" i="7"/>
  <c r="H419" i="7"/>
  <c r="C419" i="7"/>
  <c r="AO418" i="7"/>
  <c r="AN418" i="7"/>
  <c r="AM418" i="7"/>
  <c r="AL418" i="7"/>
  <c r="R418" i="7"/>
  <c r="Q418" i="7"/>
  <c r="O418" i="7"/>
  <c r="M418" i="7"/>
  <c r="AK418" i="7" s="1"/>
  <c r="K418" i="7"/>
  <c r="J418" i="7"/>
  <c r="I418" i="7"/>
  <c r="H418" i="7"/>
  <c r="G418" i="7"/>
  <c r="C418" i="7"/>
  <c r="AN417" i="7"/>
  <c r="AM417" i="7"/>
  <c r="AO417" i="7" s="1"/>
  <c r="AL417" i="7"/>
  <c r="R417" i="7"/>
  <c r="Q417" i="7"/>
  <c r="O417" i="7"/>
  <c r="H417" i="7" s="1"/>
  <c r="M417" i="7"/>
  <c r="AK417" i="7" s="1"/>
  <c r="K417" i="7"/>
  <c r="J417" i="7"/>
  <c r="I417" i="7"/>
  <c r="G417" i="7"/>
  <c r="C417" i="7"/>
  <c r="AL416" i="7"/>
  <c r="AM416" i="7" s="1"/>
  <c r="AO416" i="7" s="1"/>
  <c r="O416" i="7"/>
  <c r="M416" i="7"/>
  <c r="K416" i="7"/>
  <c r="I416" i="7"/>
  <c r="C416" i="7"/>
  <c r="AO415" i="7"/>
  <c r="AL415" i="7"/>
  <c r="AM415" i="7" s="1"/>
  <c r="O415" i="7"/>
  <c r="M415" i="7"/>
  <c r="K415" i="7"/>
  <c r="I415" i="7"/>
  <c r="AK415" i="7" s="1"/>
  <c r="H415" i="7"/>
  <c r="C415" i="7"/>
  <c r="AO414" i="7"/>
  <c r="AN414" i="7"/>
  <c r="AM414" i="7"/>
  <c r="AL414" i="7"/>
  <c r="R414" i="7"/>
  <c r="Q414" i="7"/>
  <c r="O414" i="7"/>
  <c r="M414" i="7"/>
  <c r="AK414" i="7" s="1"/>
  <c r="K414" i="7"/>
  <c r="J414" i="7"/>
  <c r="I414" i="7"/>
  <c r="H414" i="7"/>
  <c r="G414" i="7"/>
  <c r="C414" i="7"/>
  <c r="AN413" i="7"/>
  <c r="AM413" i="7"/>
  <c r="AO413" i="7" s="1"/>
  <c r="AL413" i="7"/>
  <c r="R413" i="7"/>
  <c r="Q413" i="7"/>
  <c r="O413" i="7"/>
  <c r="H413" i="7" s="1"/>
  <c r="M413" i="7"/>
  <c r="AK413" i="7" s="1"/>
  <c r="K413" i="7"/>
  <c r="J413" i="7"/>
  <c r="I413" i="7"/>
  <c r="G413" i="7"/>
  <c r="C413" i="7"/>
  <c r="AM412" i="7"/>
  <c r="AO412" i="7" s="1"/>
  <c r="AL412" i="7"/>
  <c r="Q412" i="7"/>
  <c r="O412" i="7"/>
  <c r="M412" i="7"/>
  <c r="AK412" i="7" s="1"/>
  <c r="K412" i="7"/>
  <c r="J412" i="7"/>
  <c r="I412" i="7"/>
  <c r="C412" i="7"/>
  <c r="AL411" i="7"/>
  <c r="AM411" i="7" s="1"/>
  <c r="AO411" i="7" s="1"/>
  <c r="O411" i="7"/>
  <c r="I411" i="7" s="1"/>
  <c r="AK411" i="7" s="1"/>
  <c r="M411" i="7"/>
  <c r="K411" i="7"/>
  <c r="H411" i="7"/>
  <c r="C411" i="7"/>
  <c r="AO410" i="7"/>
  <c r="AN410" i="7"/>
  <c r="AM410" i="7"/>
  <c r="AL410" i="7"/>
  <c r="R410" i="7"/>
  <c r="Q410" i="7"/>
  <c r="O410" i="7"/>
  <c r="M410" i="7"/>
  <c r="AK410" i="7" s="1"/>
  <c r="K410" i="7"/>
  <c r="J410" i="7"/>
  <c r="I410" i="7"/>
  <c r="H410" i="7"/>
  <c r="G410" i="7"/>
  <c r="C410" i="7"/>
  <c r="AN409" i="7"/>
  <c r="AM409" i="7"/>
  <c r="AO409" i="7" s="1"/>
  <c r="AL409" i="7"/>
  <c r="R409" i="7"/>
  <c r="Q409" i="7"/>
  <c r="O409" i="7"/>
  <c r="H409" i="7" s="1"/>
  <c r="M409" i="7"/>
  <c r="AK409" i="7" s="1"/>
  <c r="K409" i="7"/>
  <c r="J409" i="7"/>
  <c r="I409" i="7"/>
  <c r="G409" i="7"/>
  <c r="C409" i="7"/>
  <c r="AL408" i="7"/>
  <c r="AM408" i="7" s="1"/>
  <c r="AO408" i="7" s="1"/>
  <c r="O408" i="7"/>
  <c r="Q408" i="7" s="1"/>
  <c r="M408" i="7"/>
  <c r="K408" i="7"/>
  <c r="I408" i="7"/>
  <c r="C408" i="7"/>
  <c r="AO407" i="7"/>
  <c r="AL407" i="7"/>
  <c r="AM407" i="7" s="1"/>
  <c r="R407" i="7"/>
  <c r="O407" i="7"/>
  <c r="M407" i="7"/>
  <c r="AK407" i="7" s="1"/>
  <c r="K407" i="7"/>
  <c r="I407" i="7"/>
  <c r="H407" i="7"/>
  <c r="G407" i="7"/>
  <c r="C407" i="7"/>
  <c r="AO406" i="7"/>
  <c r="AN406" i="7"/>
  <c r="AM406" i="7"/>
  <c r="AL406" i="7"/>
  <c r="R406" i="7"/>
  <c r="Q406" i="7"/>
  <c r="O406" i="7"/>
  <c r="M406" i="7"/>
  <c r="AK406" i="7" s="1"/>
  <c r="K406" i="7"/>
  <c r="J406" i="7"/>
  <c r="I406" i="7"/>
  <c r="H406" i="7"/>
  <c r="G406" i="7"/>
  <c r="C406" i="7"/>
  <c r="AM405" i="7"/>
  <c r="AO405" i="7" s="1"/>
  <c r="AL405" i="7"/>
  <c r="O405" i="7"/>
  <c r="H405" i="7" s="1"/>
  <c r="M405" i="7"/>
  <c r="K405" i="7"/>
  <c r="I405" i="7"/>
  <c r="C405" i="7"/>
  <c r="AM404" i="7"/>
  <c r="AO404" i="7" s="1"/>
  <c r="AL404" i="7"/>
  <c r="O404" i="7"/>
  <c r="H404" i="7" s="1"/>
  <c r="M404" i="7"/>
  <c r="K404" i="7"/>
  <c r="I404" i="7"/>
  <c r="AK404" i="7" s="1"/>
  <c r="C404" i="7"/>
  <c r="AL403" i="7"/>
  <c r="AM403" i="7" s="1"/>
  <c r="AO403" i="7" s="1"/>
  <c r="O403" i="7"/>
  <c r="G403" i="7" s="1"/>
  <c r="M403" i="7"/>
  <c r="K403" i="7"/>
  <c r="H403" i="7"/>
  <c r="C403" i="7"/>
  <c r="AN402" i="7"/>
  <c r="AM402" i="7"/>
  <c r="AO402" i="7" s="1"/>
  <c r="AL402" i="7"/>
  <c r="R402" i="7"/>
  <c r="Q402" i="7"/>
  <c r="O402" i="7"/>
  <c r="M402" i="7"/>
  <c r="AK402" i="7" s="1"/>
  <c r="K402" i="7"/>
  <c r="J402" i="7"/>
  <c r="I402" i="7"/>
  <c r="H402" i="7"/>
  <c r="G402" i="7"/>
  <c r="C402" i="7"/>
  <c r="AN401" i="7"/>
  <c r="AL401" i="7"/>
  <c r="AM401" i="7" s="1"/>
  <c r="AO401" i="7" s="1"/>
  <c r="R401" i="7"/>
  <c r="Q401" i="7"/>
  <c r="O401" i="7"/>
  <c r="H401" i="7" s="1"/>
  <c r="M401" i="7"/>
  <c r="AK401" i="7" s="1"/>
  <c r="K401" i="7"/>
  <c r="J401" i="7"/>
  <c r="I401" i="7"/>
  <c r="G401" i="7"/>
  <c r="C401" i="7"/>
  <c r="AL400" i="7"/>
  <c r="AM400" i="7" s="1"/>
  <c r="AO400" i="7" s="1"/>
  <c r="Q400" i="7"/>
  <c r="O400" i="7"/>
  <c r="M400" i="7"/>
  <c r="AK400" i="7" s="1"/>
  <c r="K400" i="7"/>
  <c r="J400" i="7"/>
  <c r="I400" i="7"/>
  <c r="H400" i="7"/>
  <c r="C400" i="7"/>
  <c r="AL399" i="7"/>
  <c r="AM399" i="7" s="1"/>
  <c r="AO399" i="7" s="1"/>
  <c r="R399" i="7"/>
  <c r="O399" i="7"/>
  <c r="M399" i="7"/>
  <c r="AK399" i="7" s="1"/>
  <c r="K399" i="7"/>
  <c r="I399" i="7"/>
  <c r="H399" i="7"/>
  <c r="G399" i="7"/>
  <c r="C399" i="7"/>
  <c r="AN398" i="7"/>
  <c r="AM398" i="7"/>
  <c r="AO398" i="7" s="1"/>
  <c r="AL398" i="7"/>
  <c r="R398" i="7"/>
  <c r="Q398" i="7"/>
  <c r="O398" i="7"/>
  <c r="M398" i="7"/>
  <c r="AK398" i="7" s="1"/>
  <c r="K398" i="7"/>
  <c r="J398" i="7"/>
  <c r="I398" i="7"/>
  <c r="H398" i="7"/>
  <c r="G398" i="7"/>
  <c r="C398" i="7"/>
  <c r="AM397" i="7"/>
  <c r="AO397" i="7" s="1"/>
  <c r="AL397" i="7"/>
  <c r="R397" i="7"/>
  <c r="O397" i="7"/>
  <c r="H397" i="7" s="1"/>
  <c r="M397" i="7"/>
  <c r="AK397" i="7" s="1"/>
  <c r="K397" i="7"/>
  <c r="I397" i="7"/>
  <c r="C397" i="7"/>
  <c r="AM396" i="7"/>
  <c r="AO396" i="7" s="1"/>
  <c r="AL396" i="7"/>
  <c r="AK396" i="7"/>
  <c r="O396" i="7"/>
  <c r="H396" i="7" s="1"/>
  <c r="M396" i="7"/>
  <c r="K396" i="7"/>
  <c r="I396" i="7"/>
  <c r="C396" i="7"/>
  <c r="AO395" i="7"/>
  <c r="AL395" i="7"/>
  <c r="AM395" i="7" s="1"/>
  <c r="AK395" i="7"/>
  <c r="O395" i="7"/>
  <c r="G395" i="7" s="1"/>
  <c r="M395" i="7"/>
  <c r="K395" i="7"/>
  <c r="H395" i="7"/>
  <c r="C395" i="7"/>
  <c r="AO394" i="7"/>
  <c r="AN394" i="7"/>
  <c r="AM394" i="7"/>
  <c r="AL394" i="7"/>
  <c r="R394" i="7"/>
  <c r="Q394" i="7"/>
  <c r="O394" i="7"/>
  <c r="M394" i="7"/>
  <c r="AK394" i="7" s="1"/>
  <c r="K394" i="7"/>
  <c r="J394" i="7"/>
  <c r="I394" i="7"/>
  <c r="H394" i="7"/>
  <c r="G394" i="7"/>
  <c r="C394" i="7"/>
  <c r="AN393" i="7"/>
  <c r="AL393" i="7"/>
  <c r="AM393" i="7" s="1"/>
  <c r="AO393" i="7" s="1"/>
  <c r="Q393" i="7"/>
  <c r="O393" i="7"/>
  <c r="H393" i="7" s="1"/>
  <c r="M393" i="7"/>
  <c r="AK393" i="7" s="1"/>
  <c r="K393" i="7"/>
  <c r="J393" i="7"/>
  <c r="I393" i="7"/>
  <c r="G393" i="7"/>
  <c r="C393" i="7"/>
  <c r="AL392" i="7"/>
  <c r="AM392" i="7" s="1"/>
  <c r="AO392" i="7" s="1"/>
  <c r="Q392" i="7"/>
  <c r="O392" i="7"/>
  <c r="M392" i="7"/>
  <c r="AK392" i="7" s="1"/>
  <c r="K392" i="7"/>
  <c r="J392" i="7"/>
  <c r="I392" i="7"/>
  <c r="H392" i="7"/>
  <c r="C392" i="7"/>
  <c r="AO391" i="7"/>
  <c r="AL391" i="7"/>
  <c r="AM391" i="7" s="1"/>
  <c r="R391" i="7"/>
  <c r="O391" i="7"/>
  <c r="M391" i="7"/>
  <c r="AK391" i="7" s="1"/>
  <c r="K391" i="7"/>
  <c r="I391" i="7"/>
  <c r="H391" i="7"/>
  <c r="G391" i="7"/>
  <c r="C391" i="7"/>
  <c r="AO390" i="7"/>
  <c r="AN390" i="7"/>
  <c r="AM390" i="7"/>
  <c r="AL390" i="7"/>
  <c r="R390" i="7"/>
  <c r="Q390" i="7"/>
  <c r="O390" i="7"/>
  <c r="M390" i="7"/>
  <c r="AK390" i="7" s="1"/>
  <c r="K390" i="7"/>
  <c r="J390" i="7"/>
  <c r="I390" i="7"/>
  <c r="H390" i="7"/>
  <c r="G390" i="7"/>
  <c r="C390" i="7"/>
  <c r="AM389" i="7"/>
  <c r="AO389" i="7" s="1"/>
  <c r="AL389" i="7"/>
  <c r="O389" i="7"/>
  <c r="H389" i="7" s="1"/>
  <c r="M389" i="7"/>
  <c r="AK389" i="7" s="1"/>
  <c r="K389" i="7"/>
  <c r="I389" i="7"/>
  <c r="C389" i="7"/>
  <c r="AM388" i="7"/>
  <c r="AO388" i="7" s="1"/>
  <c r="AL388" i="7"/>
  <c r="AK388" i="7"/>
  <c r="O388" i="7"/>
  <c r="H388" i="7" s="1"/>
  <c r="M388" i="7"/>
  <c r="K388" i="7"/>
  <c r="I388" i="7"/>
  <c r="C388" i="7"/>
  <c r="AL387" i="7"/>
  <c r="AM387" i="7" s="1"/>
  <c r="AO387" i="7" s="1"/>
  <c r="O387" i="7"/>
  <c r="G387" i="7" s="1"/>
  <c r="M387" i="7"/>
  <c r="K387" i="7"/>
  <c r="H387" i="7"/>
  <c r="C387" i="7"/>
  <c r="AN386" i="7"/>
  <c r="AM386" i="7"/>
  <c r="AO386" i="7" s="1"/>
  <c r="AL386" i="7"/>
  <c r="R386" i="7"/>
  <c r="Q386" i="7"/>
  <c r="O386" i="7"/>
  <c r="M386" i="7"/>
  <c r="AK386" i="7" s="1"/>
  <c r="K386" i="7"/>
  <c r="J386" i="7"/>
  <c r="I386" i="7"/>
  <c r="H386" i="7"/>
  <c r="G386" i="7"/>
  <c r="C386" i="7"/>
  <c r="AN385" i="7"/>
  <c r="AL385" i="7"/>
  <c r="AM385" i="7" s="1"/>
  <c r="AO385" i="7" s="1"/>
  <c r="R385" i="7"/>
  <c r="Q385" i="7"/>
  <c r="O385" i="7"/>
  <c r="H385" i="7" s="1"/>
  <c r="M385" i="7"/>
  <c r="AK385" i="7" s="1"/>
  <c r="K385" i="7"/>
  <c r="J385" i="7"/>
  <c r="I385" i="7"/>
  <c r="G385" i="7"/>
  <c r="C385" i="7"/>
  <c r="AL384" i="7"/>
  <c r="AM384" i="7" s="1"/>
  <c r="AO384" i="7" s="1"/>
  <c r="Q384" i="7"/>
  <c r="O384" i="7"/>
  <c r="M384" i="7"/>
  <c r="AK384" i="7" s="1"/>
  <c r="K384" i="7"/>
  <c r="J384" i="7"/>
  <c r="I384" i="7"/>
  <c r="H384" i="7"/>
  <c r="C384" i="7"/>
  <c r="AL383" i="7"/>
  <c r="AM383" i="7" s="1"/>
  <c r="AO383" i="7" s="1"/>
  <c r="R383" i="7"/>
  <c r="O383" i="7"/>
  <c r="M383" i="7"/>
  <c r="AK383" i="7" s="1"/>
  <c r="K383" i="7"/>
  <c r="I383" i="7"/>
  <c r="H383" i="7"/>
  <c r="G383" i="7"/>
  <c r="C383" i="7"/>
  <c r="AN382" i="7"/>
  <c r="AM382" i="7"/>
  <c r="AO382" i="7" s="1"/>
  <c r="AL382" i="7"/>
  <c r="R382" i="7"/>
  <c r="Q382" i="7"/>
  <c r="O382" i="7"/>
  <c r="M382" i="7"/>
  <c r="AK382" i="7" s="1"/>
  <c r="K382" i="7"/>
  <c r="J382" i="7"/>
  <c r="I382" i="7"/>
  <c r="H382" i="7"/>
  <c r="G382" i="7"/>
  <c r="C382" i="7"/>
  <c r="AM381" i="7"/>
  <c r="AO381" i="7" s="1"/>
  <c r="AL381" i="7"/>
  <c r="R381" i="7"/>
  <c r="O381" i="7"/>
  <c r="H381" i="7" s="1"/>
  <c r="M381" i="7"/>
  <c r="K381" i="7"/>
  <c r="I381" i="7"/>
  <c r="C381" i="7"/>
  <c r="AM380" i="7"/>
  <c r="AO380" i="7" s="1"/>
  <c r="AL380" i="7"/>
  <c r="AK380" i="7"/>
  <c r="O380" i="7"/>
  <c r="H380" i="7" s="1"/>
  <c r="M380" i="7"/>
  <c r="K380" i="7"/>
  <c r="I380" i="7"/>
  <c r="C380" i="7"/>
  <c r="AO379" i="7"/>
  <c r="AL379" i="7"/>
  <c r="AM379" i="7" s="1"/>
  <c r="O379" i="7"/>
  <c r="G379" i="7" s="1"/>
  <c r="M379" i="7"/>
  <c r="K379" i="7"/>
  <c r="H379" i="7"/>
  <c r="C379" i="7"/>
  <c r="AO378" i="7"/>
  <c r="AN378" i="7"/>
  <c r="AM378" i="7"/>
  <c r="AL378" i="7"/>
  <c r="R378" i="7"/>
  <c r="Q378" i="7"/>
  <c r="O378" i="7"/>
  <c r="M378" i="7"/>
  <c r="AK378" i="7" s="1"/>
  <c r="K378" i="7"/>
  <c r="J378" i="7"/>
  <c r="I378" i="7"/>
  <c r="H378" i="7"/>
  <c r="G378" i="7"/>
  <c r="C378" i="7"/>
  <c r="AN377" i="7"/>
  <c r="AL377" i="7"/>
  <c r="AM377" i="7" s="1"/>
  <c r="AO377" i="7" s="1"/>
  <c r="Q377" i="7"/>
  <c r="O377" i="7"/>
  <c r="H377" i="7" s="1"/>
  <c r="M377" i="7"/>
  <c r="AK377" i="7" s="1"/>
  <c r="K377" i="7"/>
  <c r="J377" i="7"/>
  <c r="I377" i="7"/>
  <c r="G377" i="7"/>
  <c r="C377" i="7"/>
  <c r="AL376" i="7"/>
  <c r="AM376" i="7" s="1"/>
  <c r="AO376" i="7" s="1"/>
  <c r="Q376" i="7"/>
  <c r="O376" i="7"/>
  <c r="M376" i="7"/>
  <c r="AK376" i="7" s="1"/>
  <c r="K376" i="7"/>
  <c r="J376" i="7"/>
  <c r="I376" i="7"/>
  <c r="H376" i="7"/>
  <c r="C376" i="7"/>
  <c r="AO375" i="7"/>
  <c r="AL375" i="7"/>
  <c r="AM375" i="7" s="1"/>
  <c r="R375" i="7"/>
  <c r="O375" i="7"/>
  <c r="M375" i="7"/>
  <c r="AK375" i="7" s="1"/>
  <c r="K375" i="7"/>
  <c r="I375" i="7"/>
  <c r="H375" i="7"/>
  <c r="G375" i="7"/>
  <c r="C375" i="7"/>
  <c r="AO374" i="7"/>
  <c r="AN374" i="7"/>
  <c r="AM374" i="7"/>
  <c r="AL374" i="7"/>
  <c r="R374" i="7"/>
  <c r="Q374" i="7"/>
  <c r="O374" i="7"/>
  <c r="M374" i="7"/>
  <c r="AK374" i="7" s="1"/>
  <c r="K374" i="7"/>
  <c r="J374" i="7"/>
  <c r="I374" i="7"/>
  <c r="H374" i="7"/>
  <c r="G374" i="7"/>
  <c r="C374" i="7"/>
  <c r="AM373" i="7"/>
  <c r="AO373" i="7" s="1"/>
  <c r="AL373" i="7"/>
  <c r="O373" i="7"/>
  <c r="H373" i="7" s="1"/>
  <c r="M373" i="7"/>
  <c r="K373" i="7"/>
  <c r="I373" i="7"/>
  <c r="C373" i="7"/>
  <c r="AM372" i="7"/>
  <c r="AO372" i="7" s="1"/>
  <c r="AL372" i="7"/>
  <c r="O372" i="7"/>
  <c r="H372" i="7" s="1"/>
  <c r="M372" i="7"/>
  <c r="K372" i="7"/>
  <c r="I372" i="7"/>
  <c r="AK372" i="7" s="1"/>
  <c r="C372" i="7"/>
  <c r="AL371" i="7"/>
  <c r="AM371" i="7" s="1"/>
  <c r="AO371" i="7" s="1"/>
  <c r="O371" i="7"/>
  <c r="G371" i="7" s="1"/>
  <c r="M371" i="7"/>
  <c r="K371" i="7"/>
  <c r="H371" i="7"/>
  <c r="C371" i="7"/>
  <c r="AN370" i="7"/>
  <c r="AM370" i="7"/>
  <c r="AO370" i="7" s="1"/>
  <c r="AL370" i="7"/>
  <c r="R370" i="7"/>
  <c r="Q370" i="7"/>
  <c r="O370" i="7"/>
  <c r="M370" i="7"/>
  <c r="AK370" i="7" s="1"/>
  <c r="K370" i="7"/>
  <c r="J370" i="7"/>
  <c r="I370" i="7"/>
  <c r="H370" i="7"/>
  <c r="G370" i="7"/>
  <c r="C370" i="7"/>
  <c r="AN369" i="7"/>
  <c r="AL369" i="7"/>
  <c r="AM369" i="7" s="1"/>
  <c r="AO369" i="7" s="1"/>
  <c r="R369" i="7"/>
  <c r="Q369" i="7"/>
  <c r="O369" i="7"/>
  <c r="H369" i="7" s="1"/>
  <c r="M369" i="7"/>
  <c r="AK369" i="7" s="1"/>
  <c r="K369" i="7"/>
  <c r="J369" i="7"/>
  <c r="I369" i="7"/>
  <c r="G369" i="7"/>
  <c r="C369" i="7"/>
  <c r="AL368" i="7"/>
  <c r="AM368" i="7" s="1"/>
  <c r="AO368" i="7" s="1"/>
  <c r="Q368" i="7"/>
  <c r="O368" i="7"/>
  <c r="M368" i="7"/>
  <c r="AK368" i="7" s="1"/>
  <c r="K368" i="7"/>
  <c r="J368" i="7"/>
  <c r="I368" i="7"/>
  <c r="H368" i="7"/>
  <c r="C368" i="7"/>
  <c r="AL367" i="7"/>
  <c r="AM367" i="7" s="1"/>
  <c r="AO367" i="7" s="1"/>
  <c r="R367" i="7"/>
  <c r="O367" i="7"/>
  <c r="M367" i="7"/>
  <c r="AK367" i="7" s="1"/>
  <c r="K367" i="7"/>
  <c r="I367" i="7"/>
  <c r="H367" i="7"/>
  <c r="G367" i="7"/>
  <c r="C367" i="7"/>
  <c r="AN366" i="7"/>
  <c r="AM366" i="7"/>
  <c r="AO366" i="7" s="1"/>
  <c r="AL366" i="7"/>
  <c r="R366" i="7"/>
  <c r="Q366" i="7"/>
  <c r="O366" i="7"/>
  <c r="M366" i="7"/>
  <c r="AK366" i="7" s="1"/>
  <c r="K366" i="7"/>
  <c r="J366" i="7"/>
  <c r="I366" i="7"/>
  <c r="H366" i="7"/>
  <c r="G366" i="7"/>
  <c r="C366" i="7"/>
  <c r="AM365" i="7"/>
  <c r="AO365" i="7" s="1"/>
  <c r="AL365" i="7"/>
  <c r="R365" i="7"/>
  <c r="O365" i="7"/>
  <c r="H365" i="7" s="1"/>
  <c r="M365" i="7"/>
  <c r="K365" i="7"/>
  <c r="I365" i="7"/>
  <c r="C365" i="7"/>
  <c r="AM364" i="7"/>
  <c r="AO364" i="7" s="1"/>
  <c r="AL364" i="7"/>
  <c r="AK364" i="7"/>
  <c r="O364" i="7"/>
  <c r="H364" i="7" s="1"/>
  <c r="M364" i="7"/>
  <c r="K364" i="7"/>
  <c r="I364" i="7"/>
  <c r="C364" i="7"/>
  <c r="AO363" i="7"/>
  <c r="AL363" i="7"/>
  <c r="AM363" i="7" s="1"/>
  <c r="O363" i="7"/>
  <c r="G363" i="7" s="1"/>
  <c r="M363" i="7"/>
  <c r="K363" i="7"/>
  <c r="H363" i="7"/>
  <c r="C363" i="7"/>
  <c r="AO362" i="7"/>
  <c r="AN362" i="7"/>
  <c r="AM362" i="7"/>
  <c r="AL362" i="7"/>
  <c r="R362" i="7"/>
  <c r="Q362" i="7"/>
  <c r="O362" i="7"/>
  <c r="M362" i="7"/>
  <c r="AK362" i="7" s="1"/>
  <c r="K362" i="7"/>
  <c r="J362" i="7"/>
  <c r="I362" i="7"/>
  <c r="H362" i="7"/>
  <c r="G362" i="7"/>
  <c r="C362" i="7"/>
  <c r="AN361" i="7"/>
  <c r="AL361" i="7"/>
  <c r="AM361" i="7" s="1"/>
  <c r="AO361" i="7" s="1"/>
  <c r="Q361" i="7"/>
  <c r="O361" i="7"/>
  <c r="H361" i="7" s="1"/>
  <c r="M361" i="7"/>
  <c r="AK361" i="7" s="1"/>
  <c r="K361" i="7"/>
  <c r="J361" i="7"/>
  <c r="I361" i="7"/>
  <c r="G361" i="7"/>
  <c r="C361" i="7"/>
  <c r="AL360" i="7"/>
  <c r="AM360" i="7" s="1"/>
  <c r="AO360" i="7" s="1"/>
  <c r="Q360" i="7"/>
  <c r="O360" i="7"/>
  <c r="M360" i="7"/>
  <c r="AK360" i="7" s="1"/>
  <c r="K360" i="7"/>
  <c r="J360" i="7"/>
  <c r="I360" i="7"/>
  <c r="H360" i="7"/>
  <c r="C360" i="7"/>
  <c r="AO359" i="7"/>
  <c r="AL359" i="7"/>
  <c r="AM359" i="7" s="1"/>
  <c r="R359" i="7"/>
  <c r="O359" i="7"/>
  <c r="M359" i="7"/>
  <c r="AK359" i="7" s="1"/>
  <c r="K359" i="7"/>
  <c r="I359" i="7"/>
  <c r="H359" i="7"/>
  <c r="G359" i="7"/>
  <c r="C359" i="7"/>
  <c r="AO358" i="7"/>
  <c r="AN358" i="7"/>
  <c r="AM358" i="7"/>
  <c r="AL358" i="7"/>
  <c r="R358" i="7"/>
  <c r="Q358" i="7"/>
  <c r="O358" i="7"/>
  <c r="M358" i="7"/>
  <c r="AK358" i="7" s="1"/>
  <c r="K358" i="7"/>
  <c r="J358" i="7"/>
  <c r="I358" i="7"/>
  <c r="H358" i="7"/>
  <c r="G358" i="7"/>
  <c r="C358" i="7"/>
  <c r="AM357" i="7"/>
  <c r="AO357" i="7" s="1"/>
  <c r="AL357" i="7"/>
  <c r="O357" i="7"/>
  <c r="H357" i="7" s="1"/>
  <c r="M357" i="7"/>
  <c r="K357" i="7"/>
  <c r="I357" i="7"/>
  <c r="C357" i="7"/>
  <c r="AM356" i="7"/>
  <c r="AO356" i="7" s="1"/>
  <c r="AL356" i="7"/>
  <c r="O356" i="7"/>
  <c r="H356" i="7" s="1"/>
  <c r="M356" i="7"/>
  <c r="K356" i="7"/>
  <c r="I356" i="7"/>
  <c r="AK356" i="7" s="1"/>
  <c r="C356" i="7"/>
  <c r="AL355" i="7"/>
  <c r="AM355" i="7" s="1"/>
  <c r="AO355" i="7" s="1"/>
  <c r="O355" i="7"/>
  <c r="G355" i="7" s="1"/>
  <c r="M355" i="7"/>
  <c r="K355" i="7"/>
  <c r="H355" i="7"/>
  <c r="C355" i="7"/>
  <c r="AN354" i="7"/>
  <c r="AM354" i="7"/>
  <c r="AO354" i="7" s="1"/>
  <c r="AL354" i="7"/>
  <c r="R354" i="7"/>
  <c r="Q354" i="7"/>
  <c r="O354" i="7"/>
  <c r="M354" i="7"/>
  <c r="AK354" i="7" s="1"/>
  <c r="K354" i="7"/>
  <c r="J354" i="7"/>
  <c r="I354" i="7"/>
  <c r="H354" i="7"/>
  <c r="G354" i="7"/>
  <c r="C354" i="7"/>
  <c r="AN353" i="7"/>
  <c r="AL353" i="7"/>
  <c r="AM353" i="7" s="1"/>
  <c r="AO353" i="7" s="1"/>
  <c r="R353" i="7"/>
  <c r="Q353" i="7"/>
  <c r="O353" i="7"/>
  <c r="H353" i="7" s="1"/>
  <c r="M353" i="7"/>
  <c r="AK353" i="7" s="1"/>
  <c r="K353" i="7"/>
  <c r="J353" i="7"/>
  <c r="I353" i="7"/>
  <c r="G353" i="7"/>
  <c r="C353" i="7"/>
  <c r="AL352" i="7"/>
  <c r="AM352" i="7" s="1"/>
  <c r="AO352" i="7" s="1"/>
  <c r="Q352" i="7"/>
  <c r="O352" i="7"/>
  <c r="M352" i="7"/>
  <c r="AK352" i="7" s="1"/>
  <c r="K352" i="7"/>
  <c r="J352" i="7"/>
  <c r="I352" i="7"/>
  <c r="H352" i="7"/>
  <c r="C352" i="7"/>
  <c r="AL351" i="7"/>
  <c r="AM351" i="7" s="1"/>
  <c r="AO351" i="7" s="1"/>
  <c r="R351" i="7"/>
  <c r="O351" i="7"/>
  <c r="M351" i="7"/>
  <c r="AK351" i="7" s="1"/>
  <c r="K351" i="7"/>
  <c r="I351" i="7"/>
  <c r="H351" i="7"/>
  <c r="G351" i="7"/>
  <c r="C351" i="7"/>
  <c r="AN350" i="7"/>
  <c r="AM350" i="7"/>
  <c r="AO350" i="7" s="1"/>
  <c r="AL350" i="7"/>
  <c r="R350" i="7"/>
  <c r="Q350" i="7"/>
  <c r="O350" i="7"/>
  <c r="M350" i="7"/>
  <c r="AK350" i="7" s="1"/>
  <c r="K350" i="7"/>
  <c r="J350" i="7"/>
  <c r="I350" i="7"/>
  <c r="H350" i="7"/>
  <c r="G350" i="7"/>
  <c r="C350" i="7"/>
  <c r="AM349" i="7"/>
  <c r="AO349" i="7" s="1"/>
  <c r="AL349" i="7"/>
  <c r="R349" i="7"/>
  <c r="O349" i="7"/>
  <c r="H349" i="7" s="1"/>
  <c r="M349" i="7"/>
  <c r="K349" i="7"/>
  <c r="I349" i="7"/>
  <c r="C349" i="7"/>
  <c r="AM348" i="7"/>
  <c r="AO348" i="7" s="1"/>
  <c r="AL348" i="7"/>
  <c r="AK348" i="7"/>
  <c r="O348" i="7"/>
  <c r="H348" i="7" s="1"/>
  <c r="M348" i="7"/>
  <c r="K348" i="7"/>
  <c r="I348" i="7"/>
  <c r="C348" i="7"/>
  <c r="AO347" i="7"/>
  <c r="AL347" i="7"/>
  <c r="AM347" i="7" s="1"/>
  <c r="O347" i="7"/>
  <c r="G347" i="7" s="1"/>
  <c r="M347" i="7"/>
  <c r="K347" i="7"/>
  <c r="H347" i="7"/>
  <c r="C347" i="7"/>
  <c r="AO346" i="7"/>
  <c r="AN346" i="7"/>
  <c r="AM346" i="7"/>
  <c r="AL346" i="7"/>
  <c r="R346" i="7"/>
  <c r="Q346" i="7"/>
  <c r="O346" i="7"/>
  <c r="M346" i="7"/>
  <c r="AK346" i="7" s="1"/>
  <c r="K346" i="7"/>
  <c r="J346" i="7"/>
  <c r="I346" i="7"/>
  <c r="H346" i="7"/>
  <c r="G346" i="7"/>
  <c r="C346" i="7"/>
  <c r="AN345" i="7"/>
  <c r="AL345" i="7"/>
  <c r="AM345" i="7" s="1"/>
  <c r="AO345" i="7" s="1"/>
  <c r="Q345" i="7"/>
  <c r="O345" i="7"/>
  <c r="H345" i="7" s="1"/>
  <c r="M345" i="7"/>
  <c r="AK345" i="7" s="1"/>
  <c r="K345" i="7"/>
  <c r="J345" i="7"/>
  <c r="I345" i="7"/>
  <c r="G345" i="7"/>
  <c r="C345" i="7"/>
  <c r="AL344" i="7"/>
  <c r="AM344" i="7" s="1"/>
  <c r="AO344" i="7" s="1"/>
  <c r="Q344" i="7"/>
  <c r="O344" i="7"/>
  <c r="M344" i="7"/>
  <c r="AK344" i="7" s="1"/>
  <c r="K344" i="7"/>
  <c r="J344" i="7"/>
  <c r="I344" i="7"/>
  <c r="H344" i="7"/>
  <c r="C344" i="7"/>
  <c r="AO343" i="7"/>
  <c r="AL343" i="7"/>
  <c r="AM343" i="7" s="1"/>
  <c r="R343" i="7"/>
  <c r="O343" i="7"/>
  <c r="M343" i="7"/>
  <c r="AK343" i="7" s="1"/>
  <c r="K343" i="7"/>
  <c r="I343" i="7"/>
  <c r="H343" i="7"/>
  <c r="G343" i="7"/>
  <c r="C343" i="7"/>
  <c r="AO342" i="7"/>
  <c r="AN342" i="7"/>
  <c r="AM342" i="7"/>
  <c r="AL342" i="7"/>
  <c r="R342" i="7"/>
  <c r="Q342" i="7"/>
  <c r="O342" i="7"/>
  <c r="M342" i="7"/>
  <c r="AK342" i="7" s="1"/>
  <c r="K342" i="7"/>
  <c r="J342" i="7"/>
  <c r="I342" i="7"/>
  <c r="H342" i="7"/>
  <c r="G342" i="7"/>
  <c r="C342" i="7"/>
  <c r="AM341" i="7"/>
  <c r="AO341" i="7" s="1"/>
  <c r="AL341" i="7"/>
  <c r="O341" i="7"/>
  <c r="H341" i="7" s="1"/>
  <c r="M341" i="7"/>
  <c r="K341" i="7"/>
  <c r="I341" i="7"/>
  <c r="C341" i="7"/>
  <c r="AM340" i="7"/>
  <c r="AO340" i="7" s="1"/>
  <c r="AL340" i="7"/>
  <c r="O340" i="7"/>
  <c r="H340" i="7" s="1"/>
  <c r="M340" i="7"/>
  <c r="K340" i="7"/>
  <c r="I340" i="7"/>
  <c r="AK340" i="7" s="1"/>
  <c r="C340" i="7"/>
  <c r="AL339" i="7"/>
  <c r="AM339" i="7" s="1"/>
  <c r="AO339" i="7" s="1"/>
  <c r="O339" i="7"/>
  <c r="G339" i="7" s="1"/>
  <c r="M339" i="7"/>
  <c r="K339" i="7"/>
  <c r="H339" i="7"/>
  <c r="C339" i="7"/>
  <c r="AN338" i="7"/>
  <c r="AM338" i="7"/>
  <c r="AO338" i="7" s="1"/>
  <c r="AL338" i="7"/>
  <c r="R338" i="7"/>
  <c r="Q338" i="7"/>
  <c r="O338" i="7"/>
  <c r="M338" i="7"/>
  <c r="AK338" i="7" s="1"/>
  <c r="K338" i="7"/>
  <c r="J338" i="7"/>
  <c r="I338" i="7"/>
  <c r="H338" i="7"/>
  <c r="G338" i="7"/>
  <c r="C338" i="7"/>
  <c r="AN337" i="7"/>
  <c r="AL337" i="7"/>
  <c r="AM337" i="7" s="1"/>
  <c r="AO337" i="7" s="1"/>
  <c r="R337" i="7"/>
  <c r="Q337" i="7"/>
  <c r="O337" i="7"/>
  <c r="H337" i="7" s="1"/>
  <c r="M337" i="7"/>
  <c r="AK337" i="7" s="1"/>
  <c r="K337" i="7"/>
  <c r="J337" i="7"/>
  <c r="I337" i="7"/>
  <c r="G337" i="7"/>
  <c r="C337" i="7"/>
  <c r="AL336" i="7"/>
  <c r="AM336" i="7" s="1"/>
  <c r="AO336" i="7" s="1"/>
  <c r="Q336" i="7"/>
  <c r="O336" i="7"/>
  <c r="M336" i="7"/>
  <c r="AK336" i="7" s="1"/>
  <c r="K336" i="7"/>
  <c r="J336" i="7"/>
  <c r="I336" i="7"/>
  <c r="H336" i="7"/>
  <c r="C336" i="7"/>
  <c r="AL335" i="7"/>
  <c r="AM335" i="7" s="1"/>
  <c r="AO335" i="7" s="1"/>
  <c r="R335" i="7"/>
  <c r="O335" i="7"/>
  <c r="M335" i="7"/>
  <c r="AK335" i="7" s="1"/>
  <c r="K335" i="7"/>
  <c r="I335" i="7"/>
  <c r="H335" i="7"/>
  <c r="G335" i="7"/>
  <c r="C335" i="7"/>
  <c r="AN334" i="7"/>
  <c r="AM334" i="7"/>
  <c r="AO334" i="7" s="1"/>
  <c r="AL334" i="7"/>
  <c r="R334" i="7"/>
  <c r="Q334" i="7"/>
  <c r="O334" i="7"/>
  <c r="M334" i="7"/>
  <c r="AK334" i="7" s="1"/>
  <c r="K334" i="7"/>
  <c r="J334" i="7"/>
  <c r="I334" i="7"/>
  <c r="H334" i="7"/>
  <c r="G334" i="7"/>
  <c r="C334" i="7"/>
  <c r="AM333" i="7"/>
  <c r="AO333" i="7" s="1"/>
  <c r="AL333" i="7"/>
  <c r="R333" i="7"/>
  <c r="O333" i="7"/>
  <c r="H333" i="7" s="1"/>
  <c r="M333" i="7"/>
  <c r="AK333" i="7" s="1"/>
  <c r="K333" i="7"/>
  <c r="I333" i="7"/>
  <c r="C333" i="7"/>
  <c r="AM332" i="7"/>
  <c r="AO332" i="7" s="1"/>
  <c r="AL332" i="7"/>
  <c r="AK332" i="7"/>
  <c r="O332" i="7"/>
  <c r="H332" i="7" s="1"/>
  <c r="M332" i="7"/>
  <c r="K332" i="7"/>
  <c r="I332" i="7"/>
  <c r="C332" i="7"/>
  <c r="AO331" i="7"/>
  <c r="AL331" i="7"/>
  <c r="AM331" i="7" s="1"/>
  <c r="AK331" i="7"/>
  <c r="O331" i="7"/>
  <c r="G331" i="7" s="1"/>
  <c r="M331" i="7"/>
  <c r="K331" i="7"/>
  <c r="H331" i="7"/>
  <c r="C331" i="7"/>
  <c r="AO330" i="7"/>
  <c r="AN330" i="7"/>
  <c r="AM330" i="7"/>
  <c r="AL330" i="7"/>
  <c r="R330" i="7"/>
  <c r="Q330" i="7"/>
  <c r="O330" i="7"/>
  <c r="M330" i="7"/>
  <c r="AK330" i="7" s="1"/>
  <c r="K330" i="7"/>
  <c r="J330" i="7"/>
  <c r="I330" i="7"/>
  <c r="H330" i="7"/>
  <c r="G330" i="7"/>
  <c r="C330" i="7"/>
  <c r="AN329" i="7"/>
  <c r="AL329" i="7"/>
  <c r="AM329" i="7" s="1"/>
  <c r="AO329" i="7" s="1"/>
  <c r="Q329" i="7"/>
  <c r="O329" i="7"/>
  <c r="H329" i="7" s="1"/>
  <c r="M329" i="7"/>
  <c r="AK329" i="7" s="1"/>
  <c r="K329" i="7"/>
  <c r="J329" i="7"/>
  <c r="I329" i="7"/>
  <c r="G329" i="7"/>
  <c r="C329" i="7"/>
  <c r="AL328" i="7"/>
  <c r="AM328" i="7" s="1"/>
  <c r="AO328" i="7" s="1"/>
  <c r="Q328" i="7"/>
  <c r="O328" i="7"/>
  <c r="M328" i="7"/>
  <c r="AK328" i="7" s="1"/>
  <c r="K328" i="7"/>
  <c r="J328" i="7"/>
  <c r="I328" i="7"/>
  <c r="H328" i="7"/>
  <c r="C328" i="7"/>
  <c r="AO327" i="7"/>
  <c r="AL327" i="7"/>
  <c r="AM327" i="7" s="1"/>
  <c r="R327" i="7"/>
  <c r="O327" i="7"/>
  <c r="M327" i="7"/>
  <c r="AK327" i="7" s="1"/>
  <c r="K327" i="7"/>
  <c r="I327" i="7"/>
  <c r="H327" i="7"/>
  <c r="G327" i="7"/>
  <c r="C327" i="7"/>
  <c r="AO326" i="7"/>
  <c r="AN326" i="7"/>
  <c r="AM326" i="7"/>
  <c r="AL326" i="7"/>
  <c r="R326" i="7"/>
  <c r="Q326" i="7"/>
  <c r="O326" i="7"/>
  <c r="M326" i="7"/>
  <c r="AK326" i="7" s="1"/>
  <c r="K326" i="7"/>
  <c r="J326" i="7"/>
  <c r="I326" i="7"/>
  <c r="H326" i="7"/>
  <c r="G326" i="7"/>
  <c r="C326" i="7"/>
  <c r="AM325" i="7"/>
  <c r="AO325" i="7" s="1"/>
  <c r="AL325" i="7"/>
  <c r="O325" i="7"/>
  <c r="H325" i="7" s="1"/>
  <c r="M325" i="7"/>
  <c r="AK325" i="7" s="1"/>
  <c r="K325" i="7"/>
  <c r="I325" i="7"/>
  <c r="C325" i="7"/>
  <c r="AM324" i="7"/>
  <c r="AO324" i="7" s="1"/>
  <c r="AL324" i="7"/>
  <c r="AK324" i="7"/>
  <c r="O324" i="7"/>
  <c r="H324" i="7" s="1"/>
  <c r="M324" i="7"/>
  <c r="K324" i="7"/>
  <c r="I324" i="7"/>
  <c r="C324" i="7"/>
  <c r="AL323" i="7"/>
  <c r="AM323" i="7" s="1"/>
  <c r="AO323" i="7" s="1"/>
  <c r="O323" i="7"/>
  <c r="G323" i="7" s="1"/>
  <c r="M323" i="7"/>
  <c r="K323" i="7"/>
  <c r="H323" i="7"/>
  <c r="C323" i="7"/>
  <c r="AN322" i="7"/>
  <c r="AM322" i="7"/>
  <c r="AO322" i="7" s="1"/>
  <c r="AL322" i="7"/>
  <c r="R322" i="7"/>
  <c r="Q322" i="7"/>
  <c r="O322" i="7"/>
  <c r="M322" i="7"/>
  <c r="AK322" i="7" s="1"/>
  <c r="K322" i="7"/>
  <c r="J322" i="7"/>
  <c r="I322" i="7"/>
  <c r="H322" i="7"/>
  <c r="G322" i="7"/>
  <c r="C322" i="7"/>
  <c r="AN321" i="7"/>
  <c r="AL321" i="7"/>
  <c r="AM321" i="7" s="1"/>
  <c r="AO321" i="7" s="1"/>
  <c r="R321" i="7"/>
  <c r="Q321" i="7"/>
  <c r="O321" i="7"/>
  <c r="H321" i="7" s="1"/>
  <c r="M321" i="7"/>
  <c r="AK321" i="7" s="1"/>
  <c r="K321" i="7"/>
  <c r="J321" i="7"/>
  <c r="I321" i="7"/>
  <c r="G321" i="7"/>
  <c r="C321" i="7"/>
  <c r="AL320" i="7"/>
  <c r="AM320" i="7" s="1"/>
  <c r="AO320" i="7" s="1"/>
  <c r="Q320" i="7"/>
  <c r="O320" i="7"/>
  <c r="M320" i="7"/>
  <c r="AK320" i="7" s="1"/>
  <c r="K320" i="7"/>
  <c r="J320" i="7"/>
  <c r="I320" i="7"/>
  <c r="H320" i="7"/>
  <c r="C320" i="7"/>
  <c r="AL319" i="7"/>
  <c r="AM319" i="7" s="1"/>
  <c r="AO319" i="7" s="1"/>
  <c r="R319" i="7"/>
  <c r="O319" i="7"/>
  <c r="M319" i="7"/>
  <c r="AK319" i="7" s="1"/>
  <c r="K319" i="7"/>
  <c r="I319" i="7"/>
  <c r="H319" i="7"/>
  <c r="G319" i="7"/>
  <c r="C319" i="7"/>
  <c r="AN318" i="7"/>
  <c r="AM318" i="7"/>
  <c r="AO318" i="7" s="1"/>
  <c r="AL318" i="7"/>
  <c r="R318" i="7"/>
  <c r="Q318" i="7"/>
  <c r="O318" i="7"/>
  <c r="M318" i="7"/>
  <c r="AK318" i="7" s="1"/>
  <c r="K318" i="7"/>
  <c r="J318" i="7"/>
  <c r="I318" i="7"/>
  <c r="H318" i="7"/>
  <c r="G318" i="7"/>
  <c r="C318" i="7"/>
  <c r="AM317" i="7"/>
  <c r="AO317" i="7" s="1"/>
  <c r="AL317" i="7"/>
  <c r="R317" i="7"/>
  <c r="O317" i="7"/>
  <c r="H317" i="7" s="1"/>
  <c r="M317" i="7"/>
  <c r="K317" i="7"/>
  <c r="I317" i="7"/>
  <c r="C317" i="7"/>
  <c r="AM316" i="7"/>
  <c r="AO316" i="7" s="1"/>
  <c r="AL316" i="7"/>
  <c r="AK316" i="7"/>
  <c r="O316" i="7"/>
  <c r="H316" i="7" s="1"/>
  <c r="M316" i="7"/>
  <c r="K316" i="7"/>
  <c r="I316" i="7"/>
  <c r="C316" i="7"/>
  <c r="AO315" i="7"/>
  <c r="AL315" i="7"/>
  <c r="AM315" i="7" s="1"/>
  <c r="O315" i="7"/>
  <c r="G315" i="7" s="1"/>
  <c r="M315" i="7"/>
  <c r="K315" i="7"/>
  <c r="H315" i="7"/>
  <c r="C315" i="7"/>
  <c r="AO314" i="7"/>
  <c r="AN314" i="7"/>
  <c r="AM314" i="7"/>
  <c r="AL314" i="7"/>
  <c r="R314" i="7"/>
  <c r="Q314" i="7"/>
  <c r="O314" i="7"/>
  <c r="M314" i="7"/>
  <c r="AK314" i="7" s="1"/>
  <c r="K314" i="7"/>
  <c r="J314" i="7"/>
  <c r="I314" i="7"/>
  <c r="H314" i="7"/>
  <c r="G314" i="7"/>
  <c r="C314" i="7"/>
  <c r="AN313" i="7"/>
  <c r="AL313" i="7"/>
  <c r="AM313" i="7" s="1"/>
  <c r="AO313" i="7" s="1"/>
  <c r="Q313" i="7"/>
  <c r="O313" i="7"/>
  <c r="H313" i="7" s="1"/>
  <c r="M313" i="7"/>
  <c r="AK313" i="7" s="1"/>
  <c r="K313" i="7"/>
  <c r="J313" i="7"/>
  <c r="I313" i="7"/>
  <c r="G313" i="7"/>
  <c r="C313" i="7"/>
  <c r="AL312" i="7"/>
  <c r="AM312" i="7" s="1"/>
  <c r="AO312" i="7" s="1"/>
  <c r="Q312" i="7"/>
  <c r="O312" i="7"/>
  <c r="M312" i="7"/>
  <c r="AK312" i="7" s="1"/>
  <c r="K312" i="7"/>
  <c r="J312" i="7"/>
  <c r="I312" i="7"/>
  <c r="H312" i="7"/>
  <c r="C312" i="7"/>
  <c r="AO311" i="7"/>
  <c r="AL311" i="7"/>
  <c r="AM311" i="7" s="1"/>
  <c r="R311" i="7"/>
  <c r="O311" i="7"/>
  <c r="M311" i="7"/>
  <c r="AK311" i="7" s="1"/>
  <c r="K311" i="7"/>
  <c r="I311" i="7"/>
  <c r="H311" i="7"/>
  <c r="G311" i="7"/>
  <c r="C311" i="7"/>
  <c r="AO310" i="7"/>
  <c r="AN310" i="7"/>
  <c r="AM310" i="7"/>
  <c r="AL310" i="7"/>
  <c r="R310" i="7"/>
  <c r="Q310" i="7"/>
  <c r="O310" i="7"/>
  <c r="M310" i="7"/>
  <c r="AK310" i="7" s="1"/>
  <c r="K310" i="7"/>
  <c r="J310" i="7"/>
  <c r="I310" i="7"/>
  <c r="H310" i="7"/>
  <c r="G310" i="7"/>
  <c r="C310" i="7"/>
  <c r="AM309" i="7"/>
  <c r="AO309" i="7" s="1"/>
  <c r="AL309" i="7"/>
  <c r="O309" i="7"/>
  <c r="H309" i="7" s="1"/>
  <c r="M309" i="7"/>
  <c r="K309" i="7"/>
  <c r="I309" i="7"/>
  <c r="C309" i="7"/>
  <c r="AM308" i="7"/>
  <c r="AO308" i="7" s="1"/>
  <c r="AL308" i="7"/>
  <c r="O308" i="7"/>
  <c r="H308" i="7" s="1"/>
  <c r="M308" i="7"/>
  <c r="K308" i="7"/>
  <c r="I308" i="7"/>
  <c r="AK308" i="7" s="1"/>
  <c r="C308" i="7"/>
  <c r="AL307" i="7"/>
  <c r="AM307" i="7" s="1"/>
  <c r="AO307" i="7" s="1"/>
  <c r="O307" i="7"/>
  <c r="G307" i="7" s="1"/>
  <c r="M307" i="7"/>
  <c r="K307" i="7"/>
  <c r="H307" i="7"/>
  <c r="C307" i="7"/>
  <c r="AN306" i="7"/>
  <c r="AM306" i="7"/>
  <c r="AO306" i="7" s="1"/>
  <c r="AL306" i="7"/>
  <c r="R306" i="7"/>
  <c r="Q306" i="7"/>
  <c r="O306" i="7"/>
  <c r="M306" i="7"/>
  <c r="AK306" i="7" s="1"/>
  <c r="K306" i="7"/>
  <c r="J306" i="7"/>
  <c r="I306" i="7"/>
  <c r="H306" i="7"/>
  <c r="G306" i="7"/>
  <c r="C306" i="7"/>
  <c r="AN305" i="7"/>
  <c r="AL305" i="7"/>
  <c r="AM305" i="7" s="1"/>
  <c r="AO305" i="7" s="1"/>
  <c r="R305" i="7"/>
  <c r="Q305" i="7"/>
  <c r="O305" i="7"/>
  <c r="H305" i="7" s="1"/>
  <c r="M305" i="7"/>
  <c r="AK305" i="7" s="1"/>
  <c r="K305" i="7"/>
  <c r="J305" i="7"/>
  <c r="I305" i="7"/>
  <c r="G305" i="7"/>
  <c r="C305" i="7"/>
  <c r="AL304" i="7"/>
  <c r="AM304" i="7" s="1"/>
  <c r="AO304" i="7" s="1"/>
  <c r="Q304" i="7"/>
  <c r="O304" i="7"/>
  <c r="M304" i="7"/>
  <c r="AK304" i="7" s="1"/>
  <c r="K304" i="7"/>
  <c r="J304" i="7"/>
  <c r="I304" i="7"/>
  <c r="H304" i="7"/>
  <c r="C304" i="7"/>
  <c r="AL303" i="7"/>
  <c r="AM303" i="7" s="1"/>
  <c r="AO303" i="7" s="1"/>
  <c r="R303" i="7"/>
  <c r="O303" i="7"/>
  <c r="M303" i="7"/>
  <c r="AK303" i="7" s="1"/>
  <c r="K303" i="7"/>
  <c r="I303" i="7"/>
  <c r="H303" i="7"/>
  <c r="G303" i="7"/>
  <c r="C303" i="7"/>
  <c r="AN302" i="7"/>
  <c r="AM302" i="7"/>
  <c r="AO302" i="7" s="1"/>
  <c r="AL302" i="7"/>
  <c r="R302" i="7"/>
  <c r="Q302" i="7"/>
  <c r="O302" i="7"/>
  <c r="M302" i="7"/>
  <c r="AK302" i="7" s="1"/>
  <c r="K302" i="7"/>
  <c r="J302" i="7"/>
  <c r="I302" i="7"/>
  <c r="H302" i="7"/>
  <c r="G302" i="7"/>
  <c r="C302" i="7"/>
  <c r="AM301" i="7"/>
  <c r="AO301" i="7" s="1"/>
  <c r="AL301" i="7"/>
  <c r="R301" i="7"/>
  <c r="O301" i="7"/>
  <c r="H301" i="7" s="1"/>
  <c r="M301" i="7"/>
  <c r="K301" i="7"/>
  <c r="I301" i="7"/>
  <c r="C301" i="7"/>
  <c r="AM300" i="7"/>
  <c r="AO300" i="7" s="1"/>
  <c r="AL300" i="7"/>
  <c r="AK300" i="7"/>
  <c r="O300" i="7"/>
  <c r="H300" i="7" s="1"/>
  <c r="M300" i="7"/>
  <c r="K300" i="7"/>
  <c r="I300" i="7"/>
  <c r="C300" i="7"/>
  <c r="AO299" i="7"/>
  <c r="AL299" i="7"/>
  <c r="AM299" i="7" s="1"/>
  <c r="O299" i="7"/>
  <c r="G299" i="7" s="1"/>
  <c r="M299" i="7"/>
  <c r="K299" i="7"/>
  <c r="H299" i="7"/>
  <c r="C299" i="7"/>
  <c r="AO298" i="7"/>
  <c r="AN298" i="7"/>
  <c r="AM298" i="7"/>
  <c r="AL298" i="7"/>
  <c r="R298" i="7"/>
  <c r="Q298" i="7"/>
  <c r="O298" i="7"/>
  <c r="M298" i="7"/>
  <c r="AK298" i="7" s="1"/>
  <c r="K298" i="7"/>
  <c r="J298" i="7"/>
  <c r="I298" i="7"/>
  <c r="H298" i="7"/>
  <c r="G298" i="7"/>
  <c r="C298" i="7"/>
  <c r="AN297" i="7"/>
  <c r="AL297" i="7"/>
  <c r="AM297" i="7" s="1"/>
  <c r="AO297" i="7" s="1"/>
  <c r="Q297" i="7"/>
  <c r="O297" i="7"/>
  <c r="H297" i="7" s="1"/>
  <c r="M297" i="7"/>
  <c r="AK297" i="7" s="1"/>
  <c r="K297" i="7"/>
  <c r="J297" i="7"/>
  <c r="I297" i="7"/>
  <c r="G297" i="7"/>
  <c r="C297" i="7"/>
  <c r="AL296" i="7"/>
  <c r="AM296" i="7" s="1"/>
  <c r="AO296" i="7" s="1"/>
  <c r="Q296" i="7"/>
  <c r="O296" i="7"/>
  <c r="M296" i="7"/>
  <c r="AK296" i="7" s="1"/>
  <c r="K296" i="7"/>
  <c r="J296" i="7"/>
  <c r="I296" i="7"/>
  <c r="H296" i="7"/>
  <c r="C296" i="7"/>
  <c r="AO295" i="7"/>
  <c r="AL295" i="7"/>
  <c r="AM295" i="7" s="1"/>
  <c r="R295" i="7"/>
  <c r="O295" i="7"/>
  <c r="M295" i="7"/>
  <c r="AK295" i="7" s="1"/>
  <c r="K295" i="7"/>
  <c r="I295" i="7"/>
  <c r="H295" i="7"/>
  <c r="G295" i="7"/>
  <c r="C295" i="7"/>
  <c r="AO294" i="7"/>
  <c r="AN294" i="7"/>
  <c r="AM294" i="7"/>
  <c r="AL294" i="7"/>
  <c r="R294" i="7"/>
  <c r="Q294" i="7"/>
  <c r="O294" i="7"/>
  <c r="M294" i="7"/>
  <c r="AK294" i="7" s="1"/>
  <c r="K294" i="7"/>
  <c r="J294" i="7"/>
  <c r="I294" i="7"/>
  <c r="H294" i="7"/>
  <c r="G294" i="7"/>
  <c r="C294" i="7"/>
  <c r="AM293" i="7"/>
  <c r="AO293" i="7" s="1"/>
  <c r="AL293" i="7"/>
  <c r="O293" i="7"/>
  <c r="H293" i="7" s="1"/>
  <c r="M293" i="7"/>
  <c r="K293" i="7"/>
  <c r="I293" i="7"/>
  <c r="C293" i="7"/>
  <c r="AM292" i="7"/>
  <c r="AO292" i="7" s="1"/>
  <c r="AL292" i="7"/>
  <c r="O292" i="7"/>
  <c r="H292" i="7" s="1"/>
  <c r="M292" i="7"/>
  <c r="K292" i="7"/>
  <c r="I292" i="7"/>
  <c r="AK292" i="7" s="1"/>
  <c r="C292" i="7"/>
  <c r="AL291" i="7"/>
  <c r="AM291" i="7" s="1"/>
  <c r="AO291" i="7" s="1"/>
  <c r="O291" i="7"/>
  <c r="G291" i="7" s="1"/>
  <c r="M291" i="7"/>
  <c r="K291" i="7"/>
  <c r="H291" i="7"/>
  <c r="C291" i="7"/>
  <c r="AN290" i="7"/>
  <c r="AM290" i="7"/>
  <c r="AO290" i="7" s="1"/>
  <c r="AL290" i="7"/>
  <c r="R290" i="7"/>
  <c r="Q290" i="7"/>
  <c r="O290" i="7"/>
  <c r="M290" i="7"/>
  <c r="AK290" i="7" s="1"/>
  <c r="K290" i="7"/>
  <c r="J290" i="7"/>
  <c r="I290" i="7"/>
  <c r="H290" i="7"/>
  <c r="G290" i="7"/>
  <c r="C290" i="7"/>
  <c r="AN289" i="7"/>
  <c r="AL289" i="7"/>
  <c r="AM289" i="7" s="1"/>
  <c r="AO289" i="7" s="1"/>
  <c r="R289" i="7"/>
  <c r="Q289" i="7"/>
  <c r="O289" i="7"/>
  <c r="H289" i="7" s="1"/>
  <c r="M289" i="7"/>
  <c r="AK289" i="7" s="1"/>
  <c r="K289" i="7"/>
  <c r="J289" i="7"/>
  <c r="I289" i="7"/>
  <c r="G289" i="7"/>
  <c r="C289" i="7"/>
  <c r="AL288" i="7"/>
  <c r="AM288" i="7" s="1"/>
  <c r="AO288" i="7" s="1"/>
  <c r="Q288" i="7"/>
  <c r="O288" i="7"/>
  <c r="M288" i="7"/>
  <c r="AK288" i="7" s="1"/>
  <c r="K288" i="7"/>
  <c r="J288" i="7"/>
  <c r="I288" i="7"/>
  <c r="H288" i="7"/>
  <c r="C288" i="7"/>
  <c r="AL287" i="7"/>
  <c r="AM287" i="7" s="1"/>
  <c r="AO287" i="7" s="1"/>
  <c r="R287" i="7"/>
  <c r="O287" i="7"/>
  <c r="M287" i="7"/>
  <c r="AK287" i="7" s="1"/>
  <c r="K287" i="7"/>
  <c r="I287" i="7"/>
  <c r="H287" i="7"/>
  <c r="G287" i="7"/>
  <c r="C287" i="7"/>
  <c r="AN286" i="7"/>
  <c r="AM286" i="7"/>
  <c r="AO286" i="7" s="1"/>
  <c r="AL286" i="7"/>
  <c r="R286" i="7"/>
  <c r="Q286" i="7"/>
  <c r="O286" i="7"/>
  <c r="M286" i="7"/>
  <c r="AK286" i="7" s="1"/>
  <c r="K286" i="7"/>
  <c r="J286" i="7"/>
  <c r="I286" i="7"/>
  <c r="H286" i="7"/>
  <c r="G286" i="7"/>
  <c r="C286" i="7"/>
  <c r="AM285" i="7"/>
  <c r="AO285" i="7" s="1"/>
  <c r="AL285" i="7"/>
  <c r="R285" i="7"/>
  <c r="O285" i="7"/>
  <c r="H285" i="7" s="1"/>
  <c r="M285" i="7"/>
  <c r="K285" i="7"/>
  <c r="I285" i="7"/>
  <c r="C285" i="7"/>
  <c r="AM284" i="7"/>
  <c r="AO284" i="7" s="1"/>
  <c r="AL284" i="7"/>
  <c r="AK284" i="7"/>
  <c r="O284" i="7"/>
  <c r="H284" i="7" s="1"/>
  <c r="M284" i="7"/>
  <c r="K284" i="7"/>
  <c r="I284" i="7"/>
  <c r="C284" i="7"/>
  <c r="AO283" i="7"/>
  <c r="AL283" i="7"/>
  <c r="AM283" i="7" s="1"/>
  <c r="O283" i="7"/>
  <c r="G283" i="7" s="1"/>
  <c r="M283" i="7"/>
  <c r="K283" i="7"/>
  <c r="H283" i="7"/>
  <c r="C283" i="7"/>
  <c r="AO282" i="7"/>
  <c r="AN282" i="7"/>
  <c r="AM282" i="7"/>
  <c r="AL282" i="7"/>
  <c r="R282" i="7"/>
  <c r="Q282" i="7"/>
  <c r="O282" i="7"/>
  <c r="M282" i="7"/>
  <c r="AK282" i="7" s="1"/>
  <c r="K282" i="7"/>
  <c r="J282" i="7"/>
  <c r="I282" i="7"/>
  <c r="H282" i="7"/>
  <c r="G282" i="7"/>
  <c r="C282" i="7"/>
  <c r="AN281" i="7"/>
  <c r="AL281" i="7"/>
  <c r="AM281" i="7" s="1"/>
  <c r="AO281" i="7" s="1"/>
  <c r="Q281" i="7"/>
  <c r="O281" i="7"/>
  <c r="H281" i="7" s="1"/>
  <c r="M281" i="7"/>
  <c r="AK281" i="7" s="1"/>
  <c r="K281" i="7"/>
  <c r="J281" i="7"/>
  <c r="I281" i="7"/>
  <c r="G281" i="7"/>
  <c r="C281" i="7"/>
  <c r="AL280" i="7"/>
  <c r="AM280" i="7" s="1"/>
  <c r="AO280" i="7" s="1"/>
  <c r="Q280" i="7"/>
  <c r="O280" i="7"/>
  <c r="M280" i="7"/>
  <c r="AK280" i="7" s="1"/>
  <c r="K280" i="7"/>
  <c r="J280" i="7"/>
  <c r="I280" i="7"/>
  <c r="H280" i="7"/>
  <c r="C280" i="7"/>
  <c r="AO279" i="7"/>
  <c r="AL279" i="7"/>
  <c r="AM279" i="7" s="1"/>
  <c r="R279" i="7"/>
  <c r="O279" i="7"/>
  <c r="M279" i="7"/>
  <c r="AK279" i="7" s="1"/>
  <c r="K279" i="7"/>
  <c r="I279" i="7"/>
  <c r="H279" i="7"/>
  <c r="G279" i="7"/>
  <c r="C279" i="7"/>
  <c r="AO278" i="7"/>
  <c r="AN278" i="7"/>
  <c r="AM278" i="7"/>
  <c r="AL278" i="7"/>
  <c r="R278" i="7"/>
  <c r="Q278" i="7"/>
  <c r="O278" i="7"/>
  <c r="M278" i="7"/>
  <c r="AK278" i="7" s="1"/>
  <c r="K278" i="7"/>
  <c r="J278" i="7"/>
  <c r="I278" i="7"/>
  <c r="H278" i="7"/>
  <c r="G278" i="7"/>
  <c r="C278" i="7"/>
  <c r="AM277" i="7"/>
  <c r="AO277" i="7" s="1"/>
  <c r="AL277" i="7"/>
  <c r="O277" i="7"/>
  <c r="H277" i="7" s="1"/>
  <c r="M277" i="7"/>
  <c r="K277" i="7"/>
  <c r="I277" i="7"/>
  <c r="C277" i="7"/>
  <c r="AM276" i="7"/>
  <c r="AO276" i="7" s="1"/>
  <c r="AL276" i="7"/>
  <c r="O276" i="7"/>
  <c r="H276" i="7" s="1"/>
  <c r="M276" i="7"/>
  <c r="K276" i="7"/>
  <c r="I276" i="7"/>
  <c r="AK276" i="7" s="1"/>
  <c r="C276" i="7"/>
  <c r="AL275" i="7"/>
  <c r="AM275" i="7" s="1"/>
  <c r="AO275" i="7" s="1"/>
  <c r="O275" i="7"/>
  <c r="G275" i="7" s="1"/>
  <c r="M275" i="7"/>
  <c r="K275" i="7"/>
  <c r="H275" i="7"/>
  <c r="C275" i="7"/>
  <c r="AN274" i="7"/>
  <c r="AM274" i="7"/>
  <c r="AO274" i="7" s="1"/>
  <c r="AL274" i="7"/>
  <c r="R274" i="7"/>
  <c r="Q274" i="7"/>
  <c r="O274" i="7"/>
  <c r="M274" i="7"/>
  <c r="AK274" i="7" s="1"/>
  <c r="K274" i="7"/>
  <c r="J274" i="7"/>
  <c r="I274" i="7"/>
  <c r="H274" i="7"/>
  <c r="G274" i="7"/>
  <c r="C274" i="7"/>
  <c r="AN273" i="7"/>
  <c r="AL273" i="7"/>
  <c r="AM273" i="7" s="1"/>
  <c r="AO273" i="7" s="1"/>
  <c r="R273" i="7"/>
  <c r="Q273" i="7"/>
  <c r="O273" i="7"/>
  <c r="H273" i="7" s="1"/>
  <c r="M273" i="7"/>
  <c r="AK273" i="7" s="1"/>
  <c r="K273" i="7"/>
  <c r="J273" i="7"/>
  <c r="I273" i="7"/>
  <c r="G273" i="7"/>
  <c r="C273" i="7"/>
  <c r="AL272" i="7"/>
  <c r="AM272" i="7" s="1"/>
  <c r="AO272" i="7" s="1"/>
  <c r="Q272" i="7"/>
  <c r="O272" i="7"/>
  <c r="M272" i="7"/>
  <c r="AK272" i="7" s="1"/>
  <c r="K272" i="7"/>
  <c r="J272" i="7"/>
  <c r="I272" i="7"/>
  <c r="H272" i="7"/>
  <c r="C272" i="7"/>
  <c r="AL271" i="7"/>
  <c r="AM271" i="7" s="1"/>
  <c r="AO271" i="7" s="1"/>
  <c r="R271" i="7"/>
  <c r="O271" i="7"/>
  <c r="M271" i="7"/>
  <c r="AK271" i="7" s="1"/>
  <c r="K271" i="7"/>
  <c r="I271" i="7"/>
  <c r="H271" i="7"/>
  <c r="G271" i="7"/>
  <c r="C271" i="7"/>
  <c r="AN270" i="7"/>
  <c r="AM270" i="7"/>
  <c r="AO270" i="7" s="1"/>
  <c r="AL270" i="7"/>
  <c r="R270" i="7"/>
  <c r="Q270" i="7"/>
  <c r="O270" i="7"/>
  <c r="M270" i="7"/>
  <c r="AK270" i="7" s="1"/>
  <c r="K270" i="7"/>
  <c r="J270" i="7"/>
  <c r="I270" i="7"/>
  <c r="H270" i="7"/>
  <c r="G270" i="7"/>
  <c r="C270" i="7"/>
  <c r="AM269" i="7"/>
  <c r="AO269" i="7" s="1"/>
  <c r="AL269" i="7"/>
  <c r="R269" i="7"/>
  <c r="O269" i="7"/>
  <c r="H269" i="7" s="1"/>
  <c r="M269" i="7"/>
  <c r="AK269" i="7" s="1"/>
  <c r="K269" i="7"/>
  <c r="I269" i="7"/>
  <c r="C269" i="7"/>
  <c r="AM268" i="7"/>
  <c r="AO268" i="7" s="1"/>
  <c r="AL268" i="7"/>
  <c r="AK268" i="7"/>
  <c r="O268" i="7"/>
  <c r="H268" i="7" s="1"/>
  <c r="M268" i="7"/>
  <c r="K268" i="7"/>
  <c r="I268" i="7"/>
  <c r="C268" i="7"/>
  <c r="AO267" i="7"/>
  <c r="AL267" i="7"/>
  <c r="AM267" i="7" s="1"/>
  <c r="AK267" i="7"/>
  <c r="O267" i="7"/>
  <c r="G267" i="7" s="1"/>
  <c r="M267" i="7"/>
  <c r="K267" i="7"/>
  <c r="H267" i="7"/>
  <c r="C267" i="7"/>
  <c r="AO266" i="7"/>
  <c r="AN266" i="7"/>
  <c r="AM266" i="7"/>
  <c r="AL266" i="7"/>
  <c r="R266" i="7"/>
  <c r="Q266" i="7"/>
  <c r="O266" i="7"/>
  <c r="M266" i="7"/>
  <c r="AK266" i="7" s="1"/>
  <c r="K266" i="7"/>
  <c r="J266" i="7"/>
  <c r="I266" i="7"/>
  <c r="H266" i="7"/>
  <c r="G266" i="7"/>
  <c r="C266" i="7"/>
  <c r="AN265" i="7"/>
  <c r="AL265" i="7"/>
  <c r="AM265" i="7" s="1"/>
  <c r="AO265" i="7" s="1"/>
  <c r="Q265" i="7"/>
  <c r="O265" i="7"/>
  <c r="H265" i="7" s="1"/>
  <c r="M265" i="7"/>
  <c r="AK265" i="7" s="1"/>
  <c r="K265" i="7"/>
  <c r="J265" i="7"/>
  <c r="I265" i="7"/>
  <c r="G265" i="7"/>
  <c r="C265" i="7"/>
  <c r="AL264" i="7"/>
  <c r="AM264" i="7" s="1"/>
  <c r="AO264" i="7" s="1"/>
  <c r="Q264" i="7"/>
  <c r="O264" i="7"/>
  <c r="M264" i="7"/>
  <c r="AK264" i="7" s="1"/>
  <c r="K264" i="7"/>
  <c r="J264" i="7"/>
  <c r="I264" i="7"/>
  <c r="H264" i="7"/>
  <c r="C264" i="7"/>
  <c r="AO263" i="7"/>
  <c r="AL263" i="7"/>
  <c r="AM263" i="7" s="1"/>
  <c r="R263" i="7"/>
  <c r="O263" i="7"/>
  <c r="M263" i="7"/>
  <c r="AK263" i="7" s="1"/>
  <c r="K263" i="7"/>
  <c r="I263" i="7"/>
  <c r="H263" i="7"/>
  <c r="G263" i="7"/>
  <c r="C263" i="7"/>
  <c r="AO262" i="7"/>
  <c r="AN262" i="7"/>
  <c r="AM262" i="7"/>
  <c r="AL262" i="7"/>
  <c r="R262" i="7"/>
  <c r="Q262" i="7"/>
  <c r="O262" i="7"/>
  <c r="M262" i="7"/>
  <c r="AK262" i="7" s="1"/>
  <c r="K262" i="7"/>
  <c r="J262" i="7"/>
  <c r="I262" i="7"/>
  <c r="H262" i="7"/>
  <c r="G262" i="7"/>
  <c r="C262" i="7"/>
  <c r="AM261" i="7"/>
  <c r="AO261" i="7" s="1"/>
  <c r="AL261" i="7"/>
  <c r="O261" i="7"/>
  <c r="M261" i="7"/>
  <c r="AK261" i="7" s="1"/>
  <c r="K261" i="7"/>
  <c r="I261" i="7"/>
  <c r="C261" i="7"/>
  <c r="AM260" i="7"/>
  <c r="AO260" i="7" s="1"/>
  <c r="AL260" i="7"/>
  <c r="O260" i="7"/>
  <c r="M260" i="7"/>
  <c r="K260" i="7"/>
  <c r="C260" i="7"/>
  <c r="AN259" i="7"/>
  <c r="AL259" i="7"/>
  <c r="AM259" i="7" s="1"/>
  <c r="AO259" i="7" s="1"/>
  <c r="O259" i="7"/>
  <c r="M259" i="7"/>
  <c r="K259" i="7"/>
  <c r="C259" i="7"/>
  <c r="AN258" i="7"/>
  <c r="AM258" i="7"/>
  <c r="AO258" i="7" s="1"/>
  <c r="AL258" i="7"/>
  <c r="R258" i="7"/>
  <c r="Q258" i="7"/>
  <c r="O258" i="7"/>
  <c r="M258" i="7"/>
  <c r="AK258" i="7" s="1"/>
  <c r="K258" i="7"/>
  <c r="J258" i="7"/>
  <c r="I258" i="7"/>
  <c r="H258" i="7"/>
  <c r="G258" i="7"/>
  <c r="C258" i="7"/>
  <c r="AN257" i="7"/>
  <c r="AL257" i="7"/>
  <c r="AM257" i="7" s="1"/>
  <c r="AO257" i="7" s="1"/>
  <c r="R257" i="7"/>
  <c r="Q257" i="7"/>
  <c r="O257" i="7"/>
  <c r="H257" i="7" s="1"/>
  <c r="M257" i="7"/>
  <c r="AK257" i="7" s="1"/>
  <c r="K257" i="7"/>
  <c r="J257" i="7"/>
  <c r="I257" i="7"/>
  <c r="G257" i="7"/>
  <c r="C257" i="7"/>
  <c r="AL256" i="7"/>
  <c r="AM256" i="7" s="1"/>
  <c r="AO256" i="7" s="1"/>
  <c r="Q256" i="7"/>
  <c r="O256" i="7"/>
  <c r="M256" i="7"/>
  <c r="AK256" i="7" s="1"/>
  <c r="K256" i="7"/>
  <c r="J256" i="7"/>
  <c r="I256" i="7"/>
  <c r="H256" i="7"/>
  <c r="C256" i="7"/>
  <c r="AL255" i="7"/>
  <c r="AM255" i="7" s="1"/>
  <c r="AO255" i="7" s="1"/>
  <c r="R255" i="7"/>
  <c r="O255" i="7"/>
  <c r="M255" i="7"/>
  <c r="AK255" i="7" s="1"/>
  <c r="K255" i="7"/>
  <c r="I255" i="7"/>
  <c r="H255" i="7"/>
  <c r="G255" i="7"/>
  <c r="C255" i="7"/>
  <c r="AN254" i="7"/>
  <c r="AM254" i="7"/>
  <c r="AO254" i="7" s="1"/>
  <c r="AL254" i="7"/>
  <c r="R254" i="7"/>
  <c r="Q254" i="7"/>
  <c r="O254" i="7"/>
  <c r="M254" i="7"/>
  <c r="AK254" i="7" s="1"/>
  <c r="K254" i="7"/>
  <c r="J254" i="7"/>
  <c r="I254" i="7"/>
  <c r="H254" i="7"/>
  <c r="G254" i="7"/>
  <c r="C254" i="7"/>
  <c r="AM253" i="7"/>
  <c r="AO253" i="7" s="1"/>
  <c r="AL253" i="7"/>
  <c r="R253" i="7"/>
  <c r="O253" i="7"/>
  <c r="H253" i="7" s="1"/>
  <c r="M253" i="7"/>
  <c r="K253" i="7"/>
  <c r="I253" i="7"/>
  <c r="C253" i="7"/>
  <c r="AM252" i="7"/>
  <c r="AO252" i="7" s="1"/>
  <c r="AL252" i="7"/>
  <c r="AK252" i="7"/>
  <c r="O252" i="7"/>
  <c r="H252" i="7" s="1"/>
  <c r="M252" i="7"/>
  <c r="K252" i="7"/>
  <c r="I252" i="7"/>
  <c r="C252" i="7"/>
  <c r="AO251" i="7"/>
  <c r="AL251" i="7"/>
  <c r="AM251" i="7" s="1"/>
  <c r="O251" i="7"/>
  <c r="G251" i="7" s="1"/>
  <c r="M251" i="7"/>
  <c r="K251" i="7"/>
  <c r="H251" i="7"/>
  <c r="C251" i="7"/>
  <c r="AO250" i="7"/>
  <c r="AN250" i="7"/>
  <c r="AM250" i="7"/>
  <c r="AL250" i="7"/>
  <c r="R250" i="7"/>
  <c r="Q250" i="7"/>
  <c r="O250" i="7"/>
  <c r="M250" i="7"/>
  <c r="AK250" i="7" s="1"/>
  <c r="K250" i="7"/>
  <c r="J250" i="7"/>
  <c r="I250" i="7"/>
  <c r="H250" i="7"/>
  <c r="G250" i="7"/>
  <c r="C250" i="7"/>
  <c r="AN249" i="7"/>
  <c r="AL249" i="7"/>
  <c r="AM249" i="7" s="1"/>
  <c r="AO249" i="7" s="1"/>
  <c r="Q249" i="7"/>
  <c r="O249" i="7"/>
  <c r="H249" i="7" s="1"/>
  <c r="M249" i="7"/>
  <c r="AK249" i="7" s="1"/>
  <c r="K249" i="7"/>
  <c r="J249" i="7"/>
  <c r="I249" i="7"/>
  <c r="G249" i="7"/>
  <c r="C249" i="7"/>
  <c r="AL248" i="7"/>
  <c r="AM248" i="7" s="1"/>
  <c r="AO248" i="7" s="1"/>
  <c r="Q248" i="7"/>
  <c r="O248" i="7"/>
  <c r="M248" i="7"/>
  <c r="AK248" i="7" s="1"/>
  <c r="K248" i="7"/>
  <c r="J248" i="7"/>
  <c r="I248" i="7"/>
  <c r="H248" i="7"/>
  <c r="C248" i="7"/>
  <c r="AO247" i="7"/>
  <c r="AL247" i="7"/>
  <c r="AM247" i="7" s="1"/>
  <c r="R247" i="7"/>
  <c r="O247" i="7"/>
  <c r="M247" i="7"/>
  <c r="K247" i="7"/>
  <c r="I247" i="7"/>
  <c r="H247" i="7"/>
  <c r="G247" i="7"/>
  <c r="C247" i="7"/>
  <c r="AO246" i="7"/>
  <c r="AN246" i="7"/>
  <c r="AM246" i="7"/>
  <c r="AL246" i="7"/>
  <c r="R246" i="7"/>
  <c r="Q246" i="7"/>
  <c r="O246" i="7"/>
  <c r="M246" i="7"/>
  <c r="AK246" i="7" s="1"/>
  <c r="K246" i="7"/>
  <c r="J246" i="7"/>
  <c r="I246" i="7"/>
  <c r="H246" i="7"/>
  <c r="G246" i="7"/>
  <c r="C246" i="7"/>
  <c r="AM245" i="7"/>
  <c r="AO245" i="7" s="1"/>
  <c r="AL245" i="7"/>
  <c r="R245" i="7"/>
  <c r="O245" i="7"/>
  <c r="M245" i="7"/>
  <c r="K245" i="7"/>
  <c r="I245" i="7"/>
  <c r="C245" i="7"/>
  <c r="AM244" i="7"/>
  <c r="AO244" i="7" s="1"/>
  <c r="AL244" i="7"/>
  <c r="O244" i="7"/>
  <c r="M244" i="7"/>
  <c r="K244" i="7"/>
  <c r="I244" i="7"/>
  <c r="AK244" i="7" s="1"/>
  <c r="C244" i="7"/>
  <c r="AL243" i="7"/>
  <c r="AM243" i="7" s="1"/>
  <c r="AO243" i="7" s="1"/>
  <c r="O243" i="7"/>
  <c r="M243" i="7"/>
  <c r="K243" i="7"/>
  <c r="H243" i="7"/>
  <c r="C243" i="7"/>
  <c r="AN242" i="7"/>
  <c r="AM242" i="7"/>
  <c r="AO242" i="7" s="1"/>
  <c r="AL242" i="7"/>
  <c r="R242" i="7"/>
  <c r="Q242" i="7"/>
  <c r="O242" i="7"/>
  <c r="M242" i="7"/>
  <c r="AK242" i="7" s="1"/>
  <c r="K242" i="7"/>
  <c r="J242" i="7"/>
  <c r="I242" i="7"/>
  <c r="H242" i="7"/>
  <c r="G242" i="7"/>
  <c r="C242" i="7"/>
  <c r="AN241" i="7"/>
  <c r="AL241" i="7"/>
  <c r="AM241" i="7" s="1"/>
  <c r="AO241" i="7" s="1"/>
  <c r="R241" i="7"/>
  <c r="Q241" i="7"/>
  <c r="O241" i="7"/>
  <c r="H241" i="7" s="1"/>
  <c r="M241" i="7"/>
  <c r="AK241" i="7" s="1"/>
  <c r="K241" i="7"/>
  <c r="J241" i="7"/>
  <c r="I241" i="7"/>
  <c r="G241" i="7"/>
  <c r="C241" i="7"/>
  <c r="AL240" i="7"/>
  <c r="AM240" i="7" s="1"/>
  <c r="AO240" i="7" s="1"/>
  <c r="Q240" i="7"/>
  <c r="O240" i="7"/>
  <c r="M240" i="7"/>
  <c r="AK240" i="7" s="1"/>
  <c r="K240" i="7"/>
  <c r="J240" i="7"/>
  <c r="I240" i="7"/>
  <c r="H240" i="7"/>
  <c r="C240" i="7"/>
  <c r="AO239" i="7"/>
  <c r="AL239" i="7"/>
  <c r="AM239" i="7" s="1"/>
  <c r="R239" i="7"/>
  <c r="O239" i="7"/>
  <c r="M239" i="7"/>
  <c r="AK239" i="7" s="1"/>
  <c r="K239" i="7"/>
  <c r="I239" i="7"/>
  <c r="H239" i="7"/>
  <c r="G239" i="7"/>
  <c r="C239" i="7"/>
  <c r="AN238" i="7"/>
  <c r="AM238" i="7"/>
  <c r="AO238" i="7" s="1"/>
  <c r="AL238" i="7"/>
  <c r="R238" i="7"/>
  <c r="Q238" i="7"/>
  <c r="O238" i="7"/>
  <c r="M238" i="7"/>
  <c r="AK238" i="7" s="1"/>
  <c r="K238" i="7"/>
  <c r="J238" i="7"/>
  <c r="I238" i="7"/>
  <c r="H238" i="7"/>
  <c r="G238" i="7"/>
  <c r="C238" i="7"/>
  <c r="AM237" i="7"/>
  <c r="AO237" i="7" s="1"/>
  <c r="AL237" i="7"/>
  <c r="O237" i="7"/>
  <c r="M237" i="7"/>
  <c r="K237" i="7"/>
  <c r="C237" i="7"/>
  <c r="AM236" i="7"/>
  <c r="AO236" i="7" s="1"/>
  <c r="AL236" i="7"/>
  <c r="O236" i="7"/>
  <c r="M236" i="7"/>
  <c r="K236" i="7"/>
  <c r="C236" i="7"/>
  <c r="AO235" i="7"/>
  <c r="AN235" i="7"/>
  <c r="AL235" i="7"/>
  <c r="AM235" i="7" s="1"/>
  <c r="O235" i="7"/>
  <c r="M235" i="7"/>
  <c r="K235" i="7"/>
  <c r="H235" i="7"/>
  <c r="C235" i="7"/>
  <c r="AO234" i="7"/>
  <c r="AN234" i="7"/>
  <c r="AM234" i="7"/>
  <c r="AL234" i="7"/>
  <c r="R234" i="7"/>
  <c r="Q234" i="7"/>
  <c r="O234" i="7"/>
  <c r="M234" i="7"/>
  <c r="AK234" i="7" s="1"/>
  <c r="K234" i="7"/>
  <c r="J234" i="7"/>
  <c r="I234" i="7"/>
  <c r="H234" i="7"/>
  <c r="G234" i="7"/>
  <c r="C234" i="7"/>
  <c r="AN233" i="7"/>
  <c r="AL233" i="7"/>
  <c r="AM233" i="7" s="1"/>
  <c r="AO233" i="7" s="1"/>
  <c r="Q233" i="7"/>
  <c r="O233" i="7"/>
  <c r="H233" i="7" s="1"/>
  <c r="M233" i="7"/>
  <c r="AK233" i="7" s="1"/>
  <c r="K233" i="7"/>
  <c r="J233" i="7"/>
  <c r="I233" i="7"/>
  <c r="G233" i="7"/>
  <c r="C233" i="7"/>
  <c r="AO232" i="7"/>
  <c r="AL232" i="7"/>
  <c r="AM232" i="7" s="1"/>
  <c r="Q232" i="7"/>
  <c r="O232" i="7"/>
  <c r="M232" i="7"/>
  <c r="AK232" i="7" s="1"/>
  <c r="K232" i="7"/>
  <c r="J232" i="7"/>
  <c r="I232" i="7"/>
  <c r="H232" i="7"/>
  <c r="C232" i="7"/>
  <c r="AO231" i="7"/>
  <c r="AL231" i="7"/>
  <c r="AM231" i="7" s="1"/>
  <c r="R231" i="7"/>
  <c r="O231" i="7"/>
  <c r="M231" i="7"/>
  <c r="AK231" i="7" s="1"/>
  <c r="K231" i="7"/>
  <c r="I231" i="7"/>
  <c r="H231" i="7"/>
  <c r="G231" i="7"/>
  <c r="C231" i="7"/>
  <c r="AN230" i="7"/>
  <c r="AM230" i="7"/>
  <c r="AO230" i="7" s="1"/>
  <c r="AL230" i="7"/>
  <c r="R230" i="7"/>
  <c r="Q230" i="7"/>
  <c r="O230" i="7"/>
  <c r="M230" i="7"/>
  <c r="AK230" i="7" s="1"/>
  <c r="K230" i="7"/>
  <c r="J230" i="7"/>
  <c r="I230" i="7"/>
  <c r="H230" i="7"/>
  <c r="G230" i="7"/>
  <c r="C230" i="7"/>
  <c r="AM229" i="7"/>
  <c r="AO229" i="7" s="1"/>
  <c r="AL229" i="7"/>
  <c r="O229" i="7"/>
  <c r="M229" i="7"/>
  <c r="K229" i="7"/>
  <c r="C229" i="7"/>
  <c r="AM228" i="7"/>
  <c r="AO228" i="7" s="1"/>
  <c r="AL228" i="7"/>
  <c r="O228" i="7"/>
  <c r="M228" i="7"/>
  <c r="K228" i="7"/>
  <c r="C228" i="7"/>
  <c r="AL227" i="7"/>
  <c r="AM227" i="7" s="1"/>
  <c r="AO227" i="7" s="1"/>
  <c r="O227" i="7"/>
  <c r="AN227" i="7" s="1"/>
  <c r="M227" i="7"/>
  <c r="K227" i="7"/>
  <c r="C227" i="7"/>
  <c r="AN226" i="7"/>
  <c r="AM226" i="7"/>
  <c r="AO226" i="7" s="1"/>
  <c r="AL226" i="7"/>
  <c r="R226" i="7"/>
  <c r="Q226" i="7"/>
  <c r="O226" i="7"/>
  <c r="M226" i="7"/>
  <c r="AK226" i="7" s="1"/>
  <c r="K226" i="7"/>
  <c r="J226" i="7"/>
  <c r="I226" i="7"/>
  <c r="H226" i="7"/>
  <c r="G226" i="7"/>
  <c r="C226" i="7"/>
  <c r="AN225" i="7"/>
  <c r="AL225" i="7"/>
  <c r="AM225" i="7" s="1"/>
  <c r="AO225" i="7" s="1"/>
  <c r="R225" i="7"/>
  <c r="Q225" i="7"/>
  <c r="O225" i="7"/>
  <c r="H225" i="7" s="1"/>
  <c r="M225" i="7"/>
  <c r="AK225" i="7" s="1"/>
  <c r="K225" i="7"/>
  <c r="J225" i="7"/>
  <c r="I225" i="7"/>
  <c r="G225" i="7"/>
  <c r="C225" i="7"/>
  <c r="AL224" i="7"/>
  <c r="AM224" i="7" s="1"/>
  <c r="AO224" i="7" s="1"/>
  <c r="Q224" i="7"/>
  <c r="O224" i="7"/>
  <c r="M224" i="7"/>
  <c r="AK224" i="7" s="1"/>
  <c r="K224" i="7"/>
  <c r="J224" i="7"/>
  <c r="I224" i="7"/>
  <c r="H224" i="7"/>
  <c r="C224" i="7"/>
  <c r="AL223" i="7"/>
  <c r="AM223" i="7" s="1"/>
  <c r="AO223" i="7" s="1"/>
  <c r="R223" i="7"/>
  <c r="O223" i="7"/>
  <c r="M223" i="7"/>
  <c r="K223" i="7"/>
  <c r="I223" i="7"/>
  <c r="H223" i="7"/>
  <c r="G223" i="7"/>
  <c r="C223" i="7"/>
  <c r="AN222" i="7"/>
  <c r="AM222" i="7"/>
  <c r="AO222" i="7" s="1"/>
  <c r="AL222" i="7"/>
  <c r="R222" i="7"/>
  <c r="Q222" i="7"/>
  <c r="O222" i="7"/>
  <c r="M222" i="7"/>
  <c r="AK222" i="7" s="1"/>
  <c r="K222" i="7"/>
  <c r="J222" i="7"/>
  <c r="I222" i="7"/>
  <c r="H222" i="7"/>
  <c r="G222" i="7"/>
  <c r="C222" i="7"/>
  <c r="AM221" i="7"/>
  <c r="AO221" i="7" s="1"/>
  <c r="AL221" i="7"/>
  <c r="O221" i="7"/>
  <c r="M221" i="7"/>
  <c r="K221" i="7"/>
  <c r="C221" i="7"/>
  <c r="AM220" i="7"/>
  <c r="AO220" i="7" s="1"/>
  <c r="AL220" i="7"/>
  <c r="O220" i="7"/>
  <c r="M220" i="7"/>
  <c r="K220" i="7"/>
  <c r="C220" i="7"/>
  <c r="AO219" i="7"/>
  <c r="AL219" i="7"/>
  <c r="AM219" i="7" s="1"/>
  <c r="O219" i="7"/>
  <c r="AN219" i="7" s="1"/>
  <c r="M219" i="7"/>
  <c r="K219" i="7"/>
  <c r="G219" i="7"/>
  <c r="C219" i="7"/>
  <c r="AM218" i="7"/>
  <c r="AO218" i="7" s="1"/>
  <c r="AL218" i="7"/>
  <c r="Q218" i="7"/>
  <c r="O218" i="7"/>
  <c r="AN218" i="7" s="1"/>
  <c r="M218" i="7"/>
  <c r="AK218" i="7" s="1"/>
  <c r="K218" i="7"/>
  <c r="J218" i="7"/>
  <c r="I218" i="7"/>
  <c r="H218" i="7"/>
  <c r="C218" i="7"/>
  <c r="AN217" i="7"/>
  <c r="AL217" i="7"/>
  <c r="AM217" i="7" s="1"/>
  <c r="AO217" i="7" s="1"/>
  <c r="R217" i="7"/>
  <c r="O217" i="7"/>
  <c r="M217" i="7"/>
  <c r="K217" i="7"/>
  <c r="I217" i="7"/>
  <c r="G217" i="7"/>
  <c r="C217" i="7"/>
  <c r="AO216" i="7"/>
  <c r="AN216" i="7"/>
  <c r="AM216" i="7"/>
  <c r="AL216" i="7"/>
  <c r="R216" i="7"/>
  <c r="Q216" i="7"/>
  <c r="O216" i="7"/>
  <c r="M216" i="7"/>
  <c r="AK216" i="7" s="1"/>
  <c r="K216" i="7"/>
  <c r="J216" i="7"/>
  <c r="I216" i="7"/>
  <c r="H216" i="7"/>
  <c r="G216" i="7"/>
  <c r="C216" i="7"/>
  <c r="AL215" i="7"/>
  <c r="AM215" i="7" s="1"/>
  <c r="AO215" i="7" s="1"/>
  <c r="R215" i="7"/>
  <c r="O215" i="7"/>
  <c r="M215" i="7"/>
  <c r="K215" i="7"/>
  <c r="I215" i="7"/>
  <c r="G215" i="7"/>
  <c r="C215" i="7"/>
  <c r="AM214" i="7"/>
  <c r="AO214" i="7" s="1"/>
  <c r="AL214" i="7"/>
  <c r="Q214" i="7"/>
  <c r="O214" i="7"/>
  <c r="AN214" i="7" s="1"/>
  <c r="M214" i="7"/>
  <c r="AK214" i="7" s="1"/>
  <c r="K214" i="7"/>
  <c r="J214" i="7"/>
  <c r="I214" i="7"/>
  <c r="H214" i="7"/>
  <c r="C214" i="7"/>
  <c r="AN213" i="7"/>
  <c r="AL213" i="7"/>
  <c r="AM213" i="7" s="1"/>
  <c r="AO213" i="7" s="1"/>
  <c r="R213" i="7"/>
  <c r="O213" i="7"/>
  <c r="M213" i="7"/>
  <c r="K213" i="7"/>
  <c r="I213" i="7"/>
  <c r="G213" i="7"/>
  <c r="C213" i="7"/>
  <c r="AO212" i="7"/>
  <c r="AN212" i="7"/>
  <c r="AM212" i="7"/>
  <c r="AL212" i="7"/>
  <c r="R212" i="7"/>
  <c r="Q212" i="7"/>
  <c r="O212" i="7"/>
  <c r="M212" i="7"/>
  <c r="AK212" i="7" s="1"/>
  <c r="K212" i="7"/>
  <c r="J212" i="7"/>
  <c r="I212" i="7"/>
  <c r="H212" i="7"/>
  <c r="G212" i="7"/>
  <c r="C212" i="7"/>
  <c r="AL211" i="7"/>
  <c r="AM211" i="7" s="1"/>
  <c r="AO211" i="7" s="1"/>
  <c r="R211" i="7"/>
  <c r="O211" i="7"/>
  <c r="AN211" i="7" s="1"/>
  <c r="M211" i="7"/>
  <c r="K211" i="7"/>
  <c r="I211" i="7"/>
  <c r="G211" i="7"/>
  <c r="C211" i="7"/>
  <c r="AO210" i="7"/>
  <c r="AM210" i="7"/>
  <c r="AL210" i="7"/>
  <c r="Q210" i="7"/>
  <c r="O210" i="7"/>
  <c r="AN210" i="7" s="1"/>
  <c r="M210" i="7"/>
  <c r="AK210" i="7" s="1"/>
  <c r="K210" i="7"/>
  <c r="J210" i="7"/>
  <c r="I210" i="7"/>
  <c r="H210" i="7"/>
  <c r="C210" i="7"/>
  <c r="AN209" i="7"/>
  <c r="AL209" i="7"/>
  <c r="AM209" i="7" s="1"/>
  <c r="AO209" i="7" s="1"/>
  <c r="R209" i="7"/>
  <c r="O209" i="7"/>
  <c r="M209" i="7"/>
  <c r="AK209" i="7" s="1"/>
  <c r="K209" i="7"/>
  <c r="I209" i="7"/>
  <c r="G209" i="7"/>
  <c r="C209" i="7"/>
  <c r="AO208" i="7"/>
  <c r="AN208" i="7"/>
  <c r="AM208" i="7"/>
  <c r="AL208" i="7"/>
  <c r="R208" i="7"/>
  <c r="Q208" i="7"/>
  <c r="O208" i="7"/>
  <c r="M208" i="7"/>
  <c r="AK208" i="7" s="1"/>
  <c r="K208" i="7"/>
  <c r="J208" i="7"/>
  <c r="I208" i="7"/>
  <c r="H208" i="7"/>
  <c r="G208" i="7"/>
  <c r="C208" i="7"/>
  <c r="AN207" i="7"/>
  <c r="AL207" i="7"/>
  <c r="AM207" i="7" s="1"/>
  <c r="AO207" i="7" s="1"/>
  <c r="R207" i="7"/>
  <c r="O207" i="7"/>
  <c r="M207" i="7"/>
  <c r="AK207" i="7" s="1"/>
  <c r="K207" i="7"/>
  <c r="I207" i="7"/>
  <c r="G207" i="7"/>
  <c r="C207" i="7"/>
  <c r="AM206" i="7"/>
  <c r="AO206" i="7" s="1"/>
  <c r="AL206" i="7"/>
  <c r="AK206" i="7"/>
  <c r="Q206" i="7"/>
  <c r="O206" i="7"/>
  <c r="AN206" i="7" s="1"/>
  <c r="M206" i="7"/>
  <c r="K206" i="7"/>
  <c r="J206" i="7"/>
  <c r="I206" i="7"/>
  <c r="H206" i="7"/>
  <c r="C206" i="7"/>
  <c r="AL205" i="7"/>
  <c r="AM205" i="7" s="1"/>
  <c r="AO205" i="7" s="1"/>
  <c r="O205" i="7"/>
  <c r="AN205" i="7" s="1"/>
  <c r="M205" i="7"/>
  <c r="K205" i="7"/>
  <c r="G205" i="7"/>
  <c r="C205" i="7"/>
  <c r="AN204" i="7"/>
  <c r="AM204" i="7"/>
  <c r="AO204" i="7" s="1"/>
  <c r="AL204" i="7"/>
  <c r="R204" i="7"/>
  <c r="Q204" i="7"/>
  <c r="O204" i="7"/>
  <c r="M204" i="7"/>
  <c r="AK204" i="7" s="1"/>
  <c r="K204" i="7"/>
  <c r="J204" i="7"/>
  <c r="I204" i="7"/>
  <c r="H204" i="7"/>
  <c r="G204" i="7"/>
  <c r="C204" i="7"/>
  <c r="AL203" i="7"/>
  <c r="AM203" i="7" s="1"/>
  <c r="AO203" i="7" s="1"/>
  <c r="O203" i="7"/>
  <c r="AN203" i="7" s="1"/>
  <c r="M203" i="7"/>
  <c r="K203" i="7"/>
  <c r="G203" i="7"/>
  <c r="C203" i="7"/>
  <c r="AO202" i="7"/>
  <c r="AM202" i="7"/>
  <c r="AL202" i="7"/>
  <c r="Q202" i="7"/>
  <c r="O202" i="7"/>
  <c r="AN202" i="7" s="1"/>
  <c r="M202" i="7"/>
  <c r="AK202" i="7" s="1"/>
  <c r="K202" i="7"/>
  <c r="J202" i="7"/>
  <c r="I202" i="7"/>
  <c r="H202" i="7"/>
  <c r="C202" i="7"/>
  <c r="AN201" i="7"/>
  <c r="AL201" i="7"/>
  <c r="AM201" i="7" s="1"/>
  <c r="AO201" i="7" s="1"/>
  <c r="R201" i="7"/>
  <c r="O201" i="7"/>
  <c r="M201" i="7"/>
  <c r="K201" i="7"/>
  <c r="I201" i="7"/>
  <c r="G201" i="7"/>
  <c r="C201" i="7"/>
  <c r="AN200" i="7"/>
  <c r="AM200" i="7"/>
  <c r="AO200" i="7" s="1"/>
  <c r="AL200" i="7"/>
  <c r="R200" i="7"/>
  <c r="Q200" i="7"/>
  <c r="O200" i="7"/>
  <c r="M200" i="7"/>
  <c r="AK200" i="7" s="1"/>
  <c r="K200" i="7"/>
  <c r="J200" i="7"/>
  <c r="I200" i="7"/>
  <c r="H200" i="7"/>
  <c r="G200" i="7"/>
  <c r="C200" i="7"/>
  <c r="AL199" i="7"/>
  <c r="AM199" i="7" s="1"/>
  <c r="AO199" i="7" s="1"/>
  <c r="R199" i="7"/>
  <c r="O199" i="7"/>
  <c r="M199" i="7"/>
  <c r="K199" i="7"/>
  <c r="I199" i="7"/>
  <c r="G199" i="7"/>
  <c r="C199" i="7"/>
  <c r="AM198" i="7"/>
  <c r="AO198" i="7" s="1"/>
  <c r="AL198" i="7"/>
  <c r="Q198" i="7"/>
  <c r="O198" i="7"/>
  <c r="AN198" i="7" s="1"/>
  <c r="M198" i="7"/>
  <c r="AK198" i="7" s="1"/>
  <c r="K198" i="7"/>
  <c r="J198" i="7"/>
  <c r="I198" i="7"/>
  <c r="H198" i="7"/>
  <c r="C198" i="7"/>
  <c r="AL197" i="7"/>
  <c r="AM197" i="7" s="1"/>
  <c r="AO197" i="7" s="1"/>
  <c r="R197" i="7"/>
  <c r="O197" i="7"/>
  <c r="AN197" i="7" s="1"/>
  <c r="M197" i="7"/>
  <c r="K197" i="7"/>
  <c r="I197" i="7"/>
  <c r="G197" i="7"/>
  <c r="C197" i="7"/>
  <c r="AO196" i="7"/>
  <c r="AN196" i="7"/>
  <c r="AM196" i="7"/>
  <c r="AL196" i="7"/>
  <c r="R196" i="7"/>
  <c r="Q196" i="7"/>
  <c r="O196" i="7"/>
  <c r="M196" i="7"/>
  <c r="AK196" i="7" s="1"/>
  <c r="K196" i="7"/>
  <c r="J196" i="7"/>
  <c r="I196" i="7"/>
  <c r="H196" i="7"/>
  <c r="G196" i="7"/>
  <c r="C196" i="7"/>
  <c r="AL195" i="7"/>
  <c r="AM195" i="7" s="1"/>
  <c r="AO195" i="7" s="1"/>
  <c r="R195" i="7"/>
  <c r="O195" i="7"/>
  <c r="AN195" i="7" s="1"/>
  <c r="M195" i="7"/>
  <c r="K195" i="7"/>
  <c r="I195" i="7"/>
  <c r="G195" i="7"/>
  <c r="C195" i="7"/>
  <c r="AO194" i="7"/>
  <c r="AM194" i="7"/>
  <c r="AL194" i="7"/>
  <c r="Q194" i="7"/>
  <c r="O194" i="7"/>
  <c r="AN194" i="7" s="1"/>
  <c r="M194" i="7"/>
  <c r="AK194" i="7" s="1"/>
  <c r="K194" i="7"/>
  <c r="J194" i="7"/>
  <c r="I194" i="7"/>
  <c r="H194" i="7"/>
  <c r="C194" i="7"/>
  <c r="AN193" i="7"/>
  <c r="AL193" i="7"/>
  <c r="AM193" i="7" s="1"/>
  <c r="AO193" i="7" s="1"/>
  <c r="R193" i="7"/>
  <c r="O193" i="7"/>
  <c r="M193" i="7"/>
  <c r="AK193" i="7" s="1"/>
  <c r="K193" i="7"/>
  <c r="I193" i="7"/>
  <c r="G193" i="7"/>
  <c r="C193" i="7"/>
  <c r="AO192" i="7"/>
  <c r="AN192" i="7"/>
  <c r="AM192" i="7"/>
  <c r="AL192" i="7"/>
  <c r="R192" i="7"/>
  <c r="Q192" i="7"/>
  <c r="O192" i="7"/>
  <c r="M192" i="7"/>
  <c r="AK192" i="7" s="1"/>
  <c r="K192" i="7"/>
  <c r="J192" i="7"/>
  <c r="I192" i="7"/>
  <c r="H192" i="7"/>
  <c r="G192" i="7"/>
  <c r="C192" i="7"/>
  <c r="AN191" i="7"/>
  <c r="AL191" i="7"/>
  <c r="AM191" i="7" s="1"/>
  <c r="AO191" i="7" s="1"/>
  <c r="R191" i="7"/>
  <c r="O191" i="7"/>
  <c r="M191" i="7"/>
  <c r="AK191" i="7" s="1"/>
  <c r="K191" i="7"/>
  <c r="I191" i="7"/>
  <c r="G191" i="7"/>
  <c r="C191" i="7"/>
  <c r="AO190" i="7"/>
  <c r="AM190" i="7"/>
  <c r="AL190" i="7"/>
  <c r="AK190" i="7"/>
  <c r="Q190" i="7"/>
  <c r="O190" i="7"/>
  <c r="AN190" i="7" s="1"/>
  <c r="M190" i="7"/>
  <c r="K190" i="7"/>
  <c r="J190" i="7"/>
  <c r="I190" i="7"/>
  <c r="H190" i="7"/>
  <c r="C190" i="7"/>
  <c r="AL189" i="7"/>
  <c r="AM189" i="7" s="1"/>
  <c r="AO189" i="7" s="1"/>
  <c r="O189" i="7"/>
  <c r="AN189" i="7" s="1"/>
  <c r="M189" i="7"/>
  <c r="K189" i="7"/>
  <c r="G189" i="7"/>
  <c r="C189" i="7"/>
  <c r="AN188" i="7"/>
  <c r="AM188" i="7"/>
  <c r="AO188" i="7" s="1"/>
  <c r="AL188" i="7"/>
  <c r="R188" i="7"/>
  <c r="Q188" i="7"/>
  <c r="O188" i="7"/>
  <c r="M188" i="7"/>
  <c r="AK188" i="7" s="1"/>
  <c r="K188" i="7"/>
  <c r="J188" i="7"/>
  <c r="I188" i="7"/>
  <c r="H188" i="7"/>
  <c r="G188" i="7"/>
  <c r="C188" i="7"/>
  <c r="AL187" i="7"/>
  <c r="AM187" i="7" s="1"/>
  <c r="AO187" i="7" s="1"/>
  <c r="O187" i="7"/>
  <c r="AN187" i="7" s="1"/>
  <c r="M187" i="7"/>
  <c r="K187" i="7"/>
  <c r="G187" i="7"/>
  <c r="C187" i="7"/>
  <c r="AO186" i="7"/>
  <c r="AM186" i="7"/>
  <c r="AL186" i="7"/>
  <c r="Q186" i="7"/>
  <c r="O186" i="7"/>
  <c r="AN186" i="7" s="1"/>
  <c r="M186" i="7"/>
  <c r="AK186" i="7" s="1"/>
  <c r="K186" i="7"/>
  <c r="J186" i="7"/>
  <c r="I186" i="7"/>
  <c r="H186" i="7"/>
  <c r="C186" i="7"/>
  <c r="AL185" i="7"/>
  <c r="AM185" i="7" s="1"/>
  <c r="AO185" i="7" s="1"/>
  <c r="R185" i="7"/>
  <c r="O185" i="7"/>
  <c r="M185" i="7"/>
  <c r="K185" i="7"/>
  <c r="I185" i="7"/>
  <c r="G185" i="7"/>
  <c r="C185" i="7"/>
  <c r="AN184" i="7"/>
  <c r="AM184" i="7"/>
  <c r="AO184" i="7" s="1"/>
  <c r="AL184" i="7"/>
  <c r="R184" i="7"/>
  <c r="Q184" i="7"/>
  <c r="O184" i="7"/>
  <c r="M184" i="7"/>
  <c r="AK184" i="7" s="1"/>
  <c r="K184" i="7"/>
  <c r="J184" i="7"/>
  <c r="I184" i="7"/>
  <c r="H184" i="7"/>
  <c r="G184" i="7"/>
  <c r="C184" i="7"/>
  <c r="AL183" i="7"/>
  <c r="AM183" i="7" s="1"/>
  <c r="AO183" i="7" s="1"/>
  <c r="R183" i="7"/>
  <c r="O183" i="7"/>
  <c r="M183" i="7"/>
  <c r="K183" i="7"/>
  <c r="I183" i="7"/>
  <c r="G183" i="7"/>
  <c r="C183" i="7"/>
  <c r="AM182" i="7"/>
  <c r="AO182" i="7" s="1"/>
  <c r="AL182" i="7"/>
  <c r="Q182" i="7"/>
  <c r="O182" i="7"/>
  <c r="AN182" i="7" s="1"/>
  <c r="M182" i="7"/>
  <c r="AK182" i="7" s="1"/>
  <c r="K182" i="7"/>
  <c r="J182" i="7"/>
  <c r="I182" i="7"/>
  <c r="H182" i="7"/>
  <c r="C182" i="7"/>
  <c r="AL181" i="7"/>
  <c r="AM181" i="7" s="1"/>
  <c r="AO181" i="7" s="1"/>
  <c r="R181" i="7"/>
  <c r="O181" i="7"/>
  <c r="AN181" i="7" s="1"/>
  <c r="M181" i="7"/>
  <c r="K181" i="7"/>
  <c r="I181" i="7"/>
  <c r="G181" i="7"/>
  <c r="C181" i="7"/>
  <c r="AO180" i="7"/>
  <c r="AN180" i="7"/>
  <c r="AM180" i="7"/>
  <c r="AL180" i="7"/>
  <c r="R180" i="7"/>
  <c r="Q180" i="7"/>
  <c r="O180" i="7"/>
  <c r="M180" i="7"/>
  <c r="AK180" i="7" s="1"/>
  <c r="K180" i="7"/>
  <c r="J180" i="7"/>
  <c r="I180" i="7"/>
  <c r="H180" i="7"/>
  <c r="G180" i="7"/>
  <c r="C180" i="7"/>
  <c r="AL179" i="7"/>
  <c r="AM179" i="7" s="1"/>
  <c r="AO179" i="7" s="1"/>
  <c r="R179" i="7"/>
  <c r="O179" i="7"/>
  <c r="AN179" i="7" s="1"/>
  <c r="M179" i="7"/>
  <c r="K179" i="7"/>
  <c r="I179" i="7"/>
  <c r="G179" i="7"/>
  <c r="C179" i="7"/>
  <c r="AO178" i="7"/>
  <c r="AM178" i="7"/>
  <c r="AL178" i="7"/>
  <c r="Q178" i="7"/>
  <c r="O178" i="7"/>
  <c r="AN178" i="7" s="1"/>
  <c r="M178" i="7"/>
  <c r="AK178" i="7" s="1"/>
  <c r="K178" i="7"/>
  <c r="J178" i="7"/>
  <c r="I178" i="7"/>
  <c r="H178" i="7"/>
  <c r="C178" i="7"/>
  <c r="AN177" i="7"/>
  <c r="AL177" i="7"/>
  <c r="AM177" i="7" s="1"/>
  <c r="AO177" i="7" s="1"/>
  <c r="R177" i="7"/>
  <c r="O177" i="7"/>
  <c r="M177" i="7"/>
  <c r="AK177" i="7" s="1"/>
  <c r="K177" i="7"/>
  <c r="I177" i="7"/>
  <c r="G177" i="7"/>
  <c r="C177" i="7"/>
  <c r="AO176" i="7"/>
  <c r="AN176" i="7"/>
  <c r="AM176" i="7"/>
  <c r="AL176" i="7"/>
  <c r="R176" i="7"/>
  <c r="Q176" i="7"/>
  <c r="O176" i="7"/>
  <c r="M176" i="7"/>
  <c r="AK176" i="7" s="1"/>
  <c r="K176" i="7"/>
  <c r="J176" i="7"/>
  <c r="I176" i="7"/>
  <c r="H176" i="7"/>
  <c r="G176" i="7"/>
  <c r="C176" i="7"/>
  <c r="AN175" i="7"/>
  <c r="AL175" i="7"/>
  <c r="AM175" i="7" s="1"/>
  <c r="AO175" i="7" s="1"/>
  <c r="R175" i="7"/>
  <c r="O175" i="7"/>
  <c r="M175" i="7"/>
  <c r="AK175" i="7" s="1"/>
  <c r="K175" i="7"/>
  <c r="I175" i="7"/>
  <c r="G175" i="7"/>
  <c r="C175" i="7"/>
  <c r="AO174" i="7"/>
  <c r="AM174" i="7"/>
  <c r="AL174" i="7"/>
  <c r="AK174" i="7"/>
  <c r="Q174" i="7"/>
  <c r="O174" i="7"/>
  <c r="AN174" i="7" s="1"/>
  <c r="M174" i="7"/>
  <c r="K174" i="7"/>
  <c r="J174" i="7"/>
  <c r="I174" i="7"/>
  <c r="H174" i="7"/>
  <c r="C174" i="7"/>
  <c r="AL173" i="7"/>
  <c r="AM173" i="7" s="1"/>
  <c r="AO173" i="7" s="1"/>
  <c r="O173" i="7"/>
  <c r="AN173" i="7" s="1"/>
  <c r="M173" i="7"/>
  <c r="AK173" i="7" s="1"/>
  <c r="K173" i="7"/>
  <c r="G173" i="7"/>
  <c r="C173" i="7"/>
  <c r="AN172" i="7"/>
  <c r="AM172" i="7"/>
  <c r="AO172" i="7" s="1"/>
  <c r="AL172" i="7"/>
  <c r="R172" i="7"/>
  <c r="Q172" i="7"/>
  <c r="O172" i="7"/>
  <c r="M172" i="7"/>
  <c r="AK172" i="7" s="1"/>
  <c r="K172" i="7"/>
  <c r="J172" i="7"/>
  <c r="I172" i="7"/>
  <c r="H172" i="7"/>
  <c r="G172" i="7"/>
  <c r="C172" i="7"/>
  <c r="AL171" i="7"/>
  <c r="AM171" i="7" s="1"/>
  <c r="AO171" i="7" s="1"/>
  <c r="O171" i="7"/>
  <c r="AN171" i="7" s="1"/>
  <c r="M171" i="7"/>
  <c r="AK171" i="7" s="1"/>
  <c r="K171" i="7"/>
  <c r="G171" i="7"/>
  <c r="C171" i="7"/>
  <c r="AO170" i="7"/>
  <c r="AM170" i="7"/>
  <c r="AL170" i="7"/>
  <c r="Q170" i="7"/>
  <c r="O170" i="7"/>
  <c r="AN170" i="7" s="1"/>
  <c r="M170" i="7"/>
  <c r="AK170" i="7" s="1"/>
  <c r="K170" i="7"/>
  <c r="J170" i="7"/>
  <c r="I170" i="7"/>
  <c r="H170" i="7"/>
  <c r="C170" i="7"/>
  <c r="AL169" i="7"/>
  <c r="AM169" i="7" s="1"/>
  <c r="AO169" i="7" s="1"/>
  <c r="R169" i="7"/>
  <c r="O169" i="7"/>
  <c r="M169" i="7"/>
  <c r="AK169" i="7" s="1"/>
  <c r="K169" i="7"/>
  <c r="I169" i="7"/>
  <c r="G169" i="7"/>
  <c r="C169" i="7"/>
  <c r="AN168" i="7"/>
  <c r="AM168" i="7"/>
  <c r="AO168" i="7" s="1"/>
  <c r="AL168" i="7"/>
  <c r="R168" i="7"/>
  <c r="Q168" i="7"/>
  <c r="O168" i="7"/>
  <c r="M168" i="7"/>
  <c r="AK168" i="7" s="1"/>
  <c r="K168" i="7"/>
  <c r="J168" i="7"/>
  <c r="I168" i="7"/>
  <c r="H168" i="7"/>
  <c r="G168" i="7"/>
  <c r="C168" i="7"/>
  <c r="AL167" i="7"/>
  <c r="AM167" i="7" s="1"/>
  <c r="AO167" i="7" s="1"/>
  <c r="R167" i="7"/>
  <c r="O167" i="7"/>
  <c r="M167" i="7"/>
  <c r="AK167" i="7" s="1"/>
  <c r="K167" i="7"/>
  <c r="I167" i="7"/>
  <c r="G167" i="7"/>
  <c r="C167" i="7"/>
  <c r="AM166" i="7"/>
  <c r="AO166" i="7" s="1"/>
  <c r="AL166" i="7"/>
  <c r="Q166" i="7"/>
  <c r="O166" i="7"/>
  <c r="AN166" i="7" s="1"/>
  <c r="M166" i="7"/>
  <c r="AK166" i="7" s="1"/>
  <c r="K166" i="7"/>
  <c r="J166" i="7"/>
  <c r="I166" i="7"/>
  <c r="H166" i="7"/>
  <c r="C166" i="7"/>
  <c r="AL165" i="7"/>
  <c r="AM165" i="7" s="1"/>
  <c r="AO165" i="7" s="1"/>
  <c r="R165" i="7"/>
  <c r="O165" i="7"/>
  <c r="AN165" i="7" s="1"/>
  <c r="M165" i="7"/>
  <c r="AK165" i="7" s="1"/>
  <c r="K165" i="7"/>
  <c r="I165" i="7"/>
  <c r="G165" i="7"/>
  <c r="C165" i="7"/>
  <c r="AO164" i="7"/>
  <c r="AN164" i="7"/>
  <c r="AM164" i="7"/>
  <c r="AL164" i="7"/>
  <c r="R164" i="7"/>
  <c r="Q164" i="7"/>
  <c r="O164" i="7"/>
  <c r="M164" i="7"/>
  <c r="AK164" i="7" s="1"/>
  <c r="K164" i="7"/>
  <c r="J164" i="7"/>
  <c r="I164" i="7"/>
  <c r="H164" i="7"/>
  <c r="G164" i="7"/>
  <c r="C164" i="7"/>
  <c r="AL163" i="7"/>
  <c r="AM163" i="7" s="1"/>
  <c r="AO163" i="7" s="1"/>
  <c r="R163" i="7"/>
  <c r="O163" i="7"/>
  <c r="AN163" i="7" s="1"/>
  <c r="M163" i="7"/>
  <c r="AK163" i="7" s="1"/>
  <c r="K163" i="7"/>
  <c r="I163" i="7"/>
  <c r="G163" i="7"/>
  <c r="C163" i="7"/>
  <c r="AO162" i="7"/>
  <c r="AM162" i="7"/>
  <c r="AL162" i="7"/>
  <c r="Q162" i="7"/>
  <c r="O162" i="7"/>
  <c r="AN162" i="7" s="1"/>
  <c r="M162" i="7"/>
  <c r="AK162" i="7" s="1"/>
  <c r="K162" i="7"/>
  <c r="J162" i="7"/>
  <c r="I162" i="7"/>
  <c r="H162" i="7"/>
  <c r="C162" i="7"/>
  <c r="AN161" i="7"/>
  <c r="AL161" i="7"/>
  <c r="AM161" i="7" s="1"/>
  <c r="AO161" i="7" s="1"/>
  <c r="R161" i="7"/>
  <c r="O161" i="7"/>
  <c r="M161" i="7"/>
  <c r="AK161" i="7" s="1"/>
  <c r="K161" i="7"/>
  <c r="I161" i="7"/>
  <c r="G161" i="7"/>
  <c r="C161" i="7"/>
  <c r="AO160" i="7"/>
  <c r="AN160" i="7"/>
  <c r="AM160" i="7"/>
  <c r="AL160" i="7"/>
  <c r="R160" i="7"/>
  <c r="Q160" i="7"/>
  <c r="O160" i="7"/>
  <c r="M160" i="7"/>
  <c r="AK160" i="7" s="1"/>
  <c r="K160" i="7"/>
  <c r="J160" i="7"/>
  <c r="I160" i="7"/>
  <c r="H160" i="7"/>
  <c r="G160" i="7"/>
  <c r="C160" i="7"/>
  <c r="AN159" i="7"/>
  <c r="AL159" i="7"/>
  <c r="AM159" i="7" s="1"/>
  <c r="AO159" i="7" s="1"/>
  <c r="R159" i="7"/>
  <c r="O159" i="7"/>
  <c r="M159" i="7"/>
  <c r="AK159" i="7" s="1"/>
  <c r="K159" i="7"/>
  <c r="I159" i="7"/>
  <c r="G159" i="7"/>
  <c r="C159" i="7"/>
  <c r="AO158" i="7"/>
  <c r="AM158" i="7"/>
  <c r="AL158" i="7"/>
  <c r="AK158" i="7"/>
  <c r="Q158" i="7"/>
  <c r="O158" i="7"/>
  <c r="AN158" i="7" s="1"/>
  <c r="M158" i="7"/>
  <c r="K158" i="7"/>
  <c r="J158" i="7"/>
  <c r="I158" i="7"/>
  <c r="H158" i="7"/>
  <c r="C158" i="7"/>
  <c r="AL157" i="7"/>
  <c r="AM157" i="7" s="1"/>
  <c r="AO157" i="7" s="1"/>
  <c r="O157" i="7"/>
  <c r="AN157" i="7" s="1"/>
  <c r="M157" i="7"/>
  <c r="AK157" i="7" s="1"/>
  <c r="K157" i="7"/>
  <c r="G157" i="7"/>
  <c r="C157" i="7"/>
  <c r="AN156" i="7"/>
  <c r="AM156" i="7"/>
  <c r="AO156" i="7" s="1"/>
  <c r="AL156" i="7"/>
  <c r="R156" i="7"/>
  <c r="Q156" i="7"/>
  <c r="O156" i="7"/>
  <c r="M156" i="7"/>
  <c r="AK156" i="7" s="1"/>
  <c r="K156" i="7"/>
  <c r="J156" i="7"/>
  <c r="I156" i="7"/>
  <c r="H156" i="7"/>
  <c r="G156" i="7"/>
  <c r="C156" i="7"/>
  <c r="AL155" i="7"/>
  <c r="AM155" i="7" s="1"/>
  <c r="AO155" i="7" s="1"/>
  <c r="O155" i="7"/>
  <c r="AN155" i="7" s="1"/>
  <c r="M155" i="7"/>
  <c r="AK155" i="7" s="1"/>
  <c r="K155" i="7"/>
  <c r="G155" i="7"/>
  <c r="C155" i="7"/>
  <c r="AO154" i="7"/>
  <c r="AM154" i="7"/>
  <c r="AL154" i="7"/>
  <c r="Q154" i="7"/>
  <c r="O154" i="7"/>
  <c r="AN154" i="7" s="1"/>
  <c r="M154" i="7"/>
  <c r="AK154" i="7" s="1"/>
  <c r="K154" i="7"/>
  <c r="J154" i="7"/>
  <c r="I154" i="7"/>
  <c r="H154" i="7"/>
  <c r="C154" i="7"/>
  <c r="AN153" i="7"/>
  <c r="AL153" i="7"/>
  <c r="AM153" i="7" s="1"/>
  <c r="AO153" i="7" s="1"/>
  <c r="R153" i="7"/>
  <c r="O153" i="7"/>
  <c r="M153" i="7"/>
  <c r="AK153" i="7" s="1"/>
  <c r="K153" i="7"/>
  <c r="I153" i="7"/>
  <c r="G153" i="7"/>
  <c r="C153" i="7"/>
  <c r="AN152" i="7"/>
  <c r="AM152" i="7"/>
  <c r="AO152" i="7" s="1"/>
  <c r="AL152" i="7"/>
  <c r="R152" i="7"/>
  <c r="Q152" i="7"/>
  <c r="O152" i="7"/>
  <c r="M152" i="7"/>
  <c r="AK152" i="7" s="1"/>
  <c r="K152" i="7"/>
  <c r="J152" i="7"/>
  <c r="I152" i="7"/>
  <c r="H152" i="7"/>
  <c r="G152" i="7"/>
  <c r="C152" i="7"/>
  <c r="AL151" i="7"/>
  <c r="AM151" i="7" s="1"/>
  <c r="AO151" i="7" s="1"/>
  <c r="R151" i="7"/>
  <c r="O151" i="7"/>
  <c r="M151" i="7"/>
  <c r="AK151" i="7" s="1"/>
  <c r="K151" i="7"/>
  <c r="I151" i="7"/>
  <c r="G151" i="7"/>
  <c r="C151" i="7"/>
  <c r="AM150" i="7"/>
  <c r="AO150" i="7" s="1"/>
  <c r="AL150" i="7"/>
  <c r="Q150" i="7"/>
  <c r="O150" i="7"/>
  <c r="AN150" i="7" s="1"/>
  <c r="M150" i="7"/>
  <c r="AK150" i="7" s="1"/>
  <c r="K150" i="7"/>
  <c r="J150" i="7"/>
  <c r="I150" i="7"/>
  <c r="H150" i="7"/>
  <c r="C150" i="7"/>
  <c r="AL149" i="7"/>
  <c r="AM149" i="7" s="1"/>
  <c r="AO149" i="7" s="1"/>
  <c r="O149" i="7"/>
  <c r="G149" i="7" s="1"/>
  <c r="M149" i="7"/>
  <c r="AK149" i="7" s="1"/>
  <c r="K149" i="7"/>
  <c r="H149" i="7"/>
  <c r="C149" i="7"/>
  <c r="AN148" i="7"/>
  <c r="AM148" i="7"/>
  <c r="AO148" i="7" s="1"/>
  <c r="AL148" i="7"/>
  <c r="R148" i="7"/>
  <c r="Q148" i="7"/>
  <c r="O148" i="7"/>
  <c r="M148" i="7"/>
  <c r="AK148" i="7" s="1"/>
  <c r="K148" i="7"/>
  <c r="J148" i="7"/>
  <c r="I148" i="7"/>
  <c r="H148" i="7"/>
  <c r="G148" i="7"/>
  <c r="C148" i="7"/>
  <c r="AN147" i="7"/>
  <c r="AL147" i="7"/>
  <c r="AM147" i="7" s="1"/>
  <c r="AO147" i="7" s="1"/>
  <c r="R147" i="7"/>
  <c r="Q147" i="7"/>
  <c r="O147" i="7"/>
  <c r="H147" i="7" s="1"/>
  <c r="M147" i="7"/>
  <c r="AK147" i="7" s="1"/>
  <c r="K147" i="7"/>
  <c r="J147" i="7"/>
  <c r="I147" i="7"/>
  <c r="G147" i="7"/>
  <c r="C147" i="7"/>
  <c r="AL146" i="7"/>
  <c r="AM146" i="7" s="1"/>
  <c r="AO146" i="7" s="1"/>
  <c r="Q146" i="7"/>
  <c r="O146" i="7"/>
  <c r="M146" i="7"/>
  <c r="AK146" i="7" s="1"/>
  <c r="K146" i="7"/>
  <c r="J146" i="7"/>
  <c r="I146" i="7"/>
  <c r="H146" i="7"/>
  <c r="C146" i="7"/>
  <c r="AL145" i="7"/>
  <c r="AM145" i="7" s="1"/>
  <c r="AO145" i="7" s="1"/>
  <c r="R145" i="7"/>
  <c r="O145" i="7"/>
  <c r="M145" i="7"/>
  <c r="AK145" i="7" s="1"/>
  <c r="K145" i="7"/>
  <c r="I145" i="7"/>
  <c r="H145" i="7"/>
  <c r="G145" i="7"/>
  <c r="C145" i="7"/>
  <c r="AN144" i="7"/>
  <c r="AM144" i="7"/>
  <c r="AO144" i="7" s="1"/>
  <c r="AL144" i="7"/>
  <c r="R144" i="7"/>
  <c r="Q144" i="7"/>
  <c r="O144" i="7"/>
  <c r="M144" i="7"/>
  <c r="AK144" i="7" s="1"/>
  <c r="K144" i="7"/>
  <c r="J144" i="7"/>
  <c r="I144" i="7"/>
  <c r="H144" i="7"/>
  <c r="G144" i="7"/>
  <c r="C144" i="7"/>
  <c r="AN143" i="7"/>
  <c r="AM143" i="7"/>
  <c r="AO143" i="7" s="1"/>
  <c r="AL143" i="7"/>
  <c r="R143" i="7"/>
  <c r="Q143" i="7"/>
  <c r="O143" i="7"/>
  <c r="H143" i="7" s="1"/>
  <c r="M143" i="7"/>
  <c r="AK143" i="7" s="1"/>
  <c r="K143" i="7"/>
  <c r="J143" i="7"/>
  <c r="I143" i="7"/>
  <c r="C143" i="7"/>
  <c r="AO142" i="7"/>
  <c r="AM142" i="7"/>
  <c r="AL142" i="7"/>
  <c r="AK142" i="7"/>
  <c r="Q142" i="7"/>
  <c r="O142" i="7"/>
  <c r="H142" i="7" s="1"/>
  <c r="M142" i="7"/>
  <c r="K142" i="7"/>
  <c r="J142" i="7"/>
  <c r="I142" i="7"/>
  <c r="C142" i="7"/>
  <c r="AO141" i="7"/>
  <c r="AL141" i="7"/>
  <c r="AM141" i="7" s="1"/>
  <c r="AK141" i="7"/>
  <c r="R141" i="7"/>
  <c r="O141" i="7"/>
  <c r="G141" i="7" s="1"/>
  <c r="M141" i="7"/>
  <c r="K141" i="7"/>
  <c r="I141" i="7"/>
  <c r="H141" i="7"/>
  <c r="C141" i="7"/>
  <c r="AO140" i="7"/>
  <c r="AN140" i="7"/>
  <c r="AM140" i="7"/>
  <c r="AL140" i="7"/>
  <c r="R140" i="7"/>
  <c r="Q140" i="7"/>
  <c r="O140" i="7"/>
  <c r="M140" i="7"/>
  <c r="AK140" i="7" s="1"/>
  <c r="K140" i="7"/>
  <c r="J140" i="7"/>
  <c r="I140" i="7"/>
  <c r="H140" i="7"/>
  <c r="G140" i="7"/>
  <c r="C140" i="7"/>
  <c r="AN139" i="7"/>
  <c r="AM139" i="7"/>
  <c r="AO139" i="7" s="1"/>
  <c r="AL139" i="7"/>
  <c r="Q139" i="7"/>
  <c r="O139" i="7"/>
  <c r="H139" i="7" s="1"/>
  <c r="M139" i="7"/>
  <c r="AK139" i="7" s="1"/>
  <c r="K139" i="7"/>
  <c r="J139" i="7"/>
  <c r="I139" i="7"/>
  <c r="C139" i="7"/>
  <c r="AO138" i="7"/>
  <c r="AM138" i="7"/>
  <c r="AL138" i="7"/>
  <c r="Q138" i="7"/>
  <c r="O138" i="7"/>
  <c r="M138" i="7"/>
  <c r="AK138" i="7" s="1"/>
  <c r="K138" i="7"/>
  <c r="J138" i="7"/>
  <c r="I138" i="7"/>
  <c r="C138" i="7"/>
  <c r="AO137" i="7"/>
  <c r="AL137" i="7"/>
  <c r="AM137" i="7" s="1"/>
  <c r="R137" i="7"/>
  <c r="O137" i="7"/>
  <c r="M137" i="7"/>
  <c r="AK137" i="7" s="1"/>
  <c r="K137" i="7"/>
  <c r="I137" i="7"/>
  <c r="H137" i="7"/>
  <c r="C137" i="7"/>
  <c r="AO136" i="7"/>
  <c r="AN136" i="7"/>
  <c r="AM136" i="7"/>
  <c r="AL136" i="7"/>
  <c r="R136" i="7"/>
  <c r="Q136" i="7"/>
  <c r="O136" i="7"/>
  <c r="M136" i="7"/>
  <c r="AK136" i="7" s="1"/>
  <c r="K136" i="7"/>
  <c r="J136" i="7"/>
  <c r="I136" i="7"/>
  <c r="H136" i="7"/>
  <c r="G136" i="7"/>
  <c r="C136" i="7"/>
  <c r="AM135" i="7"/>
  <c r="AO135" i="7" s="1"/>
  <c r="AL135" i="7"/>
  <c r="O135" i="7"/>
  <c r="H135" i="7" s="1"/>
  <c r="M135" i="7"/>
  <c r="AK135" i="7" s="1"/>
  <c r="K135" i="7"/>
  <c r="I135" i="7"/>
  <c r="C135" i="7"/>
  <c r="AM134" i="7"/>
  <c r="AO134" i="7" s="1"/>
  <c r="AL134" i="7"/>
  <c r="O134" i="7"/>
  <c r="H134" i="7" s="1"/>
  <c r="M134" i="7"/>
  <c r="AK134" i="7" s="1"/>
  <c r="K134" i="7"/>
  <c r="I134" i="7"/>
  <c r="C134" i="7"/>
  <c r="AL133" i="7"/>
  <c r="AM133" i="7" s="1"/>
  <c r="AO133" i="7" s="1"/>
  <c r="O133" i="7"/>
  <c r="G133" i="7" s="1"/>
  <c r="M133" i="7"/>
  <c r="AK133" i="7" s="1"/>
  <c r="K133" i="7"/>
  <c r="H133" i="7"/>
  <c r="C133" i="7"/>
  <c r="AN132" i="7"/>
  <c r="AM132" i="7"/>
  <c r="AO132" i="7" s="1"/>
  <c r="AL132" i="7"/>
  <c r="R132" i="7"/>
  <c r="Q132" i="7"/>
  <c r="O132" i="7"/>
  <c r="M132" i="7"/>
  <c r="AK132" i="7" s="1"/>
  <c r="K132" i="7"/>
  <c r="J132" i="7"/>
  <c r="I132" i="7"/>
  <c r="H132" i="7"/>
  <c r="G132" i="7"/>
  <c r="C132" i="7"/>
  <c r="AN131" i="7"/>
  <c r="AL131" i="7"/>
  <c r="AM131" i="7" s="1"/>
  <c r="AO131" i="7" s="1"/>
  <c r="R131" i="7"/>
  <c r="Q131" i="7"/>
  <c r="O131" i="7"/>
  <c r="H131" i="7" s="1"/>
  <c r="M131" i="7"/>
  <c r="AK131" i="7" s="1"/>
  <c r="K131" i="7"/>
  <c r="J131" i="7"/>
  <c r="I131" i="7"/>
  <c r="G131" i="7"/>
  <c r="C131" i="7"/>
  <c r="AL130" i="7"/>
  <c r="AM130" i="7" s="1"/>
  <c r="AO130" i="7" s="1"/>
  <c r="Q130" i="7"/>
  <c r="O130" i="7"/>
  <c r="M130" i="7"/>
  <c r="AK130" i="7" s="1"/>
  <c r="K130" i="7"/>
  <c r="J130" i="7"/>
  <c r="I130" i="7"/>
  <c r="H130" i="7"/>
  <c r="C130" i="7"/>
  <c r="AL129" i="7"/>
  <c r="AM129" i="7" s="1"/>
  <c r="AO129" i="7" s="1"/>
  <c r="R129" i="7"/>
  <c r="O129" i="7"/>
  <c r="M129" i="7"/>
  <c r="AK129" i="7" s="1"/>
  <c r="K129" i="7"/>
  <c r="I129" i="7"/>
  <c r="H129" i="7"/>
  <c r="G129" i="7"/>
  <c r="C129" i="7"/>
  <c r="AN128" i="7"/>
  <c r="AM128" i="7"/>
  <c r="AO128" i="7" s="1"/>
  <c r="AL128" i="7"/>
  <c r="R128" i="7"/>
  <c r="Q128" i="7"/>
  <c r="O128" i="7"/>
  <c r="M128" i="7"/>
  <c r="AK128" i="7" s="1"/>
  <c r="K128" i="7"/>
  <c r="J128" i="7"/>
  <c r="I128" i="7"/>
  <c r="H128" i="7"/>
  <c r="G128" i="7"/>
  <c r="C128" i="7"/>
  <c r="AN127" i="7"/>
  <c r="AM127" i="7"/>
  <c r="AO127" i="7" s="1"/>
  <c r="AL127" i="7"/>
  <c r="R127" i="7"/>
  <c r="Q127" i="7"/>
  <c r="O127" i="7"/>
  <c r="H127" i="7" s="1"/>
  <c r="M127" i="7"/>
  <c r="AK127" i="7" s="1"/>
  <c r="K127" i="7"/>
  <c r="J127" i="7"/>
  <c r="I127" i="7"/>
  <c r="C127" i="7"/>
  <c r="AO126" i="7"/>
  <c r="AM126" i="7"/>
  <c r="AL126" i="7"/>
  <c r="AK126" i="7"/>
  <c r="Q126" i="7"/>
  <c r="O126" i="7"/>
  <c r="H126" i="7" s="1"/>
  <c r="M126" i="7"/>
  <c r="K126" i="7"/>
  <c r="J126" i="7"/>
  <c r="I126" i="7"/>
  <c r="C126" i="7"/>
  <c r="AO125" i="7"/>
  <c r="AL125" i="7"/>
  <c r="AM125" i="7" s="1"/>
  <c r="AK125" i="7"/>
  <c r="R125" i="7"/>
  <c r="O125" i="7"/>
  <c r="G125" i="7" s="1"/>
  <c r="M125" i="7"/>
  <c r="K125" i="7"/>
  <c r="I125" i="7"/>
  <c r="H125" i="7"/>
  <c r="C125" i="7"/>
  <c r="AO124" i="7"/>
  <c r="AN124" i="7"/>
  <c r="AM124" i="7"/>
  <c r="AL124" i="7"/>
  <c r="R124" i="7"/>
  <c r="Q124" i="7"/>
  <c r="O124" i="7"/>
  <c r="M124" i="7"/>
  <c r="AK124" i="7" s="1"/>
  <c r="K124" i="7"/>
  <c r="J124" i="7"/>
  <c r="I124" i="7"/>
  <c r="H124" i="7"/>
  <c r="G124" i="7"/>
  <c r="C124" i="7"/>
  <c r="AN123" i="7"/>
  <c r="AM123" i="7"/>
  <c r="AO123" i="7" s="1"/>
  <c r="AL123" i="7"/>
  <c r="Q123" i="7"/>
  <c r="O123" i="7"/>
  <c r="H123" i="7" s="1"/>
  <c r="M123" i="7"/>
  <c r="AK123" i="7" s="1"/>
  <c r="K123" i="7"/>
  <c r="J123" i="7"/>
  <c r="I123" i="7"/>
  <c r="C123" i="7"/>
  <c r="AO122" i="7"/>
  <c r="AM122" i="7"/>
  <c r="AL122" i="7"/>
  <c r="Q122" i="7"/>
  <c r="O122" i="7"/>
  <c r="M122" i="7"/>
  <c r="AK122" i="7" s="1"/>
  <c r="K122" i="7"/>
  <c r="J122" i="7"/>
  <c r="I122" i="7"/>
  <c r="C122" i="7"/>
  <c r="AO121" i="7"/>
  <c r="AL121" i="7"/>
  <c r="AM121" i="7" s="1"/>
  <c r="R121" i="7"/>
  <c r="O121" i="7"/>
  <c r="M121" i="7"/>
  <c r="AK121" i="7" s="1"/>
  <c r="K121" i="7"/>
  <c r="I121" i="7"/>
  <c r="H121" i="7"/>
  <c r="C121" i="7"/>
  <c r="AO120" i="7"/>
  <c r="AN120" i="7"/>
  <c r="AM120" i="7"/>
  <c r="AL120" i="7"/>
  <c r="R120" i="7"/>
  <c r="Q120" i="7"/>
  <c r="O120" i="7"/>
  <c r="M120" i="7"/>
  <c r="AK120" i="7" s="1"/>
  <c r="K120" i="7"/>
  <c r="J120" i="7"/>
  <c r="I120" i="7"/>
  <c r="H120" i="7"/>
  <c r="G120" i="7"/>
  <c r="C120" i="7"/>
  <c r="AM119" i="7"/>
  <c r="AO119" i="7" s="1"/>
  <c r="AL119" i="7"/>
  <c r="O119" i="7"/>
  <c r="H119" i="7" s="1"/>
  <c r="M119" i="7"/>
  <c r="K119" i="7"/>
  <c r="I119" i="7"/>
  <c r="C119" i="7"/>
  <c r="AM118" i="7"/>
  <c r="AO118" i="7" s="1"/>
  <c r="AL118" i="7"/>
  <c r="O118" i="7"/>
  <c r="H118" i="7" s="1"/>
  <c r="M118" i="7"/>
  <c r="AK118" i="7" s="1"/>
  <c r="K118" i="7"/>
  <c r="I118" i="7"/>
  <c r="C118" i="7"/>
  <c r="AL117" i="7"/>
  <c r="AM117" i="7" s="1"/>
  <c r="AO117" i="7" s="1"/>
  <c r="O117" i="7"/>
  <c r="G117" i="7" s="1"/>
  <c r="M117" i="7"/>
  <c r="K117" i="7"/>
  <c r="H117" i="7"/>
  <c r="C117" i="7"/>
  <c r="AN116" i="7"/>
  <c r="AM116" i="7"/>
  <c r="AO116" i="7" s="1"/>
  <c r="AL116" i="7"/>
  <c r="R116" i="7"/>
  <c r="Q116" i="7"/>
  <c r="O116" i="7"/>
  <c r="M116" i="7"/>
  <c r="AK116" i="7" s="1"/>
  <c r="K116" i="7"/>
  <c r="J116" i="7"/>
  <c r="I116" i="7"/>
  <c r="H116" i="7"/>
  <c r="G116" i="7"/>
  <c r="C116" i="7"/>
  <c r="AN115" i="7"/>
  <c r="AL115" i="7"/>
  <c r="AM115" i="7" s="1"/>
  <c r="AO115" i="7" s="1"/>
  <c r="R115" i="7"/>
  <c r="Q115" i="7"/>
  <c r="O115" i="7"/>
  <c r="H115" i="7" s="1"/>
  <c r="M115" i="7"/>
  <c r="AK115" i="7" s="1"/>
  <c r="K115" i="7"/>
  <c r="J115" i="7"/>
  <c r="I115" i="7"/>
  <c r="G115" i="7"/>
  <c r="C115" i="7"/>
  <c r="AL114" i="7"/>
  <c r="AM114" i="7" s="1"/>
  <c r="AO114" i="7" s="1"/>
  <c r="Q114" i="7"/>
  <c r="O114" i="7"/>
  <c r="M114" i="7"/>
  <c r="AK114" i="7" s="1"/>
  <c r="K114" i="7"/>
  <c r="J114" i="7"/>
  <c r="I114" i="7"/>
  <c r="H114" i="7"/>
  <c r="C114" i="7"/>
  <c r="AL113" i="7"/>
  <c r="AM113" i="7" s="1"/>
  <c r="AO113" i="7" s="1"/>
  <c r="R113" i="7"/>
  <c r="O113" i="7"/>
  <c r="M113" i="7"/>
  <c r="AK113" i="7" s="1"/>
  <c r="K113" i="7"/>
  <c r="I113" i="7"/>
  <c r="H113" i="7"/>
  <c r="G113" i="7"/>
  <c r="C113" i="7"/>
  <c r="AN112" i="7"/>
  <c r="AM112" i="7"/>
  <c r="AO112" i="7" s="1"/>
  <c r="AL112" i="7"/>
  <c r="R112" i="7"/>
  <c r="Q112" i="7"/>
  <c r="O112" i="7"/>
  <c r="M112" i="7"/>
  <c r="AK112" i="7" s="1"/>
  <c r="K112" i="7"/>
  <c r="J112" i="7"/>
  <c r="I112" i="7"/>
  <c r="H112" i="7"/>
  <c r="G112" i="7"/>
  <c r="C112" i="7"/>
  <c r="AM111" i="7"/>
  <c r="AO111" i="7" s="1"/>
  <c r="AL111" i="7"/>
  <c r="R111" i="7"/>
  <c r="O111" i="7"/>
  <c r="H111" i="7" s="1"/>
  <c r="M111" i="7"/>
  <c r="K111" i="7"/>
  <c r="I111" i="7"/>
  <c r="C111" i="7"/>
  <c r="AM110" i="7"/>
  <c r="AO110" i="7" s="1"/>
  <c r="AL110" i="7"/>
  <c r="AK110" i="7"/>
  <c r="O110" i="7"/>
  <c r="H110" i="7" s="1"/>
  <c r="M110" i="7"/>
  <c r="K110" i="7"/>
  <c r="I110" i="7"/>
  <c r="C110" i="7"/>
  <c r="AO109" i="7"/>
  <c r="AL109" i="7"/>
  <c r="AM109" i="7" s="1"/>
  <c r="O109" i="7"/>
  <c r="G109" i="7" s="1"/>
  <c r="M109" i="7"/>
  <c r="K109" i="7"/>
  <c r="H109" i="7"/>
  <c r="C109" i="7"/>
  <c r="AO108" i="7"/>
  <c r="AN108" i="7"/>
  <c r="AM108" i="7"/>
  <c r="AL108" i="7"/>
  <c r="R108" i="7"/>
  <c r="Q108" i="7"/>
  <c r="O108" i="7"/>
  <c r="M108" i="7"/>
  <c r="AK108" i="7" s="1"/>
  <c r="K108" i="7"/>
  <c r="J108" i="7"/>
  <c r="I108" i="7"/>
  <c r="H108" i="7"/>
  <c r="G108" i="7"/>
  <c r="C108" i="7"/>
  <c r="AN107" i="7"/>
  <c r="AL107" i="7"/>
  <c r="AM107" i="7" s="1"/>
  <c r="AO107" i="7" s="1"/>
  <c r="Q107" i="7"/>
  <c r="O107" i="7"/>
  <c r="H107" i="7" s="1"/>
  <c r="M107" i="7"/>
  <c r="AK107" i="7" s="1"/>
  <c r="K107" i="7"/>
  <c r="J107" i="7"/>
  <c r="I107" i="7"/>
  <c r="G107" i="7"/>
  <c r="C107" i="7"/>
  <c r="AL106" i="7"/>
  <c r="AM106" i="7" s="1"/>
  <c r="AO106" i="7" s="1"/>
  <c r="Q106" i="7"/>
  <c r="O106" i="7"/>
  <c r="M106" i="7"/>
  <c r="AK106" i="7" s="1"/>
  <c r="K106" i="7"/>
  <c r="J106" i="7"/>
  <c r="I106" i="7"/>
  <c r="H106" i="7"/>
  <c r="C106" i="7"/>
  <c r="AO105" i="7"/>
  <c r="AL105" i="7"/>
  <c r="AM105" i="7" s="1"/>
  <c r="R105" i="7"/>
  <c r="O105" i="7"/>
  <c r="M105" i="7"/>
  <c r="AK105" i="7" s="1"/>
  <c r="K105" i="7"/>
  <c r="I105" i="7"/>
  <c r="H105" i="7"/>
  <c r="G105" i="7"/>
  <c r="C105" i="7"/>
  <c r="AO104" i="7"/>
  <c r="AN104" i="7"/>
  <c r="AM104" i="7"/>
  <c r="AL104" i="7"/>
  <c r="R104" i="7"/>
  <c r="Q104" i="7"/>
  <c r="O104" i="7"/>
  <c r="M104" i="7"/>
  <c r="AK104" i="7" s="1"/>
  <c r="K104" i="7"/>
  <c r="J104" i="7"/>
  <c r="I104" i="7"/>
  <c r="H104" i="7"/>
  <c r="G104" i="7"/>
  <c r="C104" i="7"/>
  <c r="AM103" i="7"/>
  <c r="AO103" i="7" s="1"/>
  <c r="AL103" i="7"/>
  <c r="O103" i="7"/>
  <c r="H103" i="7" s="1"/>
  <c r="M103" i="7"/>
  <c r="K103" i="7"/>
  <c r="I103" i="7"/>
  <c r="C103" i="7"/>
  <c r="AM102" i="7"/>
  <c r="AO102" i="7" s="1"/>
  <c r="AL102" i="7"/>
  <c r="O102" i="7"/>
  <c r="H102" i="7" s="1"/>
  <c r="M102" i="7"/>
  <c r="K102" i="7"/>
  <c r="I102" i="7"/>
  <c r="AK102" i="7" s="1"/>
  <c r="C102" i="7"/>
  <c r="AL101" i="7"/>
  <c r="AM101" i="7" s="1"/>
  <c r="AO101" i="7" s="1"/>
  <c r="O101" i="7"/>
  <c r="G101" i="7" s="1"/>
  <c r="M101" i="7"/>
  <c r="K101" i="7"/>
  <c r="H101" i="7"/>
  <c r="C101" i="7"/>
  <c r="AN100" i="7"/>
  <c r="AM100" i="7"/>
  <c r="AO100" i="7" s="1"/>
  <c r="AL100" i="7"/>
  <c r="R100" i="7"/>
  <c r="Q100" i="7"/>
  <c r="O100" i="7"/>
  <c r="M100" i="7"/>
  <c r="AK100" i="7" s="1"/>
  <c r="K100" i="7"/>
  <c r="J100" i="7"/>
  <c r="I100" i="7"/>
  <c r="H100" i="7"/>
  <c r="G100" i="7"/>
  <c r="C100" i="7"/>
  <c r="AN99" i="7"/>
  <c r="AL99" i="7"/>
  <c r="AM99" i="7" s="1"/>
  <c r="AO99" i="7" s="1"/>
  <c r="R99" i="7"/>
  <c r="Q99" i="7"/>
  <c r="O99" i="7"/>
  <c r="H99" i="7" s="1"/>
  <c r="M99" i="7"/>
  <c r="AK99" i="7" s="1"/>
  <c r="K99" i="7"/>
  <c r="J99" i="7"/>
  <c r="I99" i="7"/>
  <c r="G99" i="7"/>
  <c r="C99" i="7"/>
  <c r="AL98" i="7"/>
  <c r="AM98" i="7" s="1"/>
  <c r="AO98" i="7" s="1"/>
  <c r="Q98" i="7"/>
  <c r="O98" i="7"/>
  <c r="M98" i="7"/>
  <c r="AK98" i="7" s="1"/>
  <c r="K98" i="7"/>
  <c r="J98" i="7"/>
  <c r="I98" i="7"/>
  <c r="H98" i="7"/>
  <c r="C98" i="7"/>
  <c r="AL97" i="7"/>
  <c r="AM97" i="7" s="1"/>
  <c r="AO97" i="7" s="1"/>
  <c r="R97" i="7"/>
  <c r="O97" i="7"/>
  <c r="M97" i="7"/>
  <c r="AK97" i="7" s="1"/>
  <c r="K97" i="7"/>
  <c r="I97" i="7"/>
  <c r="H97" i="7"/>
  <c r="G97" i="7"/>
  <c r="C97" i="7"/>
  <c r="AN96" i="7"/>
  <c r="AM96" i="7"/>
  <c r="AO96" i="7" s="1"/>
  <c r="AL96" i="7"/>
  <c r="R96" i="7"/>
  <c r="Q96" i="7"/>
  <c r="O96" i="7"/>
  <c r="M96" i="7"/>
  <c r="AK96" i="7" s="1"/>
  <c r="K96" i="7"/>
  <c r="J96" i="7"/>
  <c r="I96" i="7"/>
  <c r="H96" i="7"/>
  <c r="G96" i="7"/>
  <c r="C96" i="7"/>
  <c r="AM95" i="7"/>
  <c r="AO95" i="7" s="1"/>
  <c r="AL95" i="7"/>
  <c r="R95" i="7"/>
  <c r="O95" i="7"/>
  <c r="H95" i="7" s="1"/>
  <c r="M95" i="7"/>
  <c r="K95" i="7"/>
  <c r="I95" i="7"/>
  <c r="C95" i="7"/>
  <c r="AM94" i="7"/>
  <c r="AO94" i="7" s="1"/>
  <c r="AL94" i="7"/>
  <c r="AK94" i="7"/>
  <c r="O94" i="7"/>
  <c r="H94" i="7" s="1"/>
  <c r="M94" i="7"/>
  <c r="K94" i="7"/>
  <c r="I94" i="7"/>
  <c r="C94" i="7"/>
  <c r="AO93" i="7"/>
  <c r="AL93" i="7"/>
  <c r="AM93" i="7" s="1"/>
  <c r="O93" i="7"/>
  <c r="G93" i="7" s="1"/>
  <c r="M93" i="7"/>
  <c r="K93" i="7"/>
  <c r="H93" i="7"/>
  <c r="C93" i="7"/>
  <c r="AO92" i="7"/>
  <c r="AN92" i="7"/>
  <c r="AM92" i="7"/>
  <c r="AL92" i="7"/>
  <c r="R92" i="7"/>
  <c r="Q92" i="7"/>
  <c r="O92" i="7"/>
  <c r="M92" i="7"/>
  <c r="AK92" i="7" s="1"/>
  <c r="K92" i="7"/>
  <c r="J92" i="7"/>
  <c r="I92" i="7"/>
  <c r="H92" i="7"/>
  <c r="G92" i="7"/>
  <c r="C92" i="7"/>
  <c r="AN91" i="7"/>
  <c r="AL91" i="7"/>
  <c r="AM91" i="7" s="1"/>
  <c r="AO91" i="7" s="1"/>
  <c r="Q91" i="7"/>
  <c r="O91" i="7"/>
  <c r="H91" i="7" s="1"/>
  <c r="M91" i="7"/>
  <c r="AK91" i="7" s="1"/>
  <c r="K91" i="7"/>
  <c r="J91" i="7"/>
  <c r="I91" i="7"/>
  <c r="G91" i="7"/>
  <c r="C91" i="7"/>
  <c r="AL90" i="7"/>
  <c r="AM90" i="7" s="1"/>
  <c r="AO90" i="7" s="1"/>
  <c r="Q90" i="7"/>
  <c r="O90" i="7"/>
  <c r="M90" i="7"/>
  <c r="AK90" i="7" s="1"/>
  <c r="K90" i="7"/>
  <c r="J90" i="7"/>
  <c r="I90" i="7"/>
  <c r="H90" i="7"/>
  <c r="C90" i="7"/>
  <c r="AO89" i="7"/>
  <c r="AL89" i="7"/>
  <c r="AM89" i="7" s="1"/>
  <c r="R89" i="7"/>
  <c r="O89" i="7"/>
  <c r="M89" i="7"/>
  <c r="AK89" i="7" s="1"/>
  <c r="K89" i="7"/>
  <c r="I89" i="7"/>
  <c r="H89" i="7"/>
  <c r="G89" i="7"/>
  <c r="C89" i="7"/>
  <c r="AO88" i="7"/>
  <c r="AN88" i="7"/>
  <c r="AM88" i="7"/>
  <c r="AL88" i="7"/>
  <c r="R88" i="7"/>
  <c r="Q88" i="7"/>
  <c r="O88" i="7"/>
  <c r="M88" i="7"/>
  <c r="AK88" i="7" s="1"/>
  <c r="K88" i="7"/>
  <c r="J88" i="7"/>
  <c r="I88" i="7"/>
  <c r="H88" i="7"/>
  <c r="G88" i="7"/>
  <c r="C88" i="7"/>
  <c r="AM87" i="7"/>
  <c r="AO87" i="7" s="1"/>
  <c r="AL87" i="7"/>
  <c r="O87" i="7"/>
  <c r="H87" i="7" s="1"/>
  <c r="M87" i="7"/>
  <c r="K87" i="7"/>
  <c r="I87" i="7"/>
  <c r="C87" i="7"/>
  <c r="AM86" i="7"/>
  <c r="AO86" i="7" s="1"/>
  <c r="AL86" i="7"/>
  <c r="O86" i="7"/>
  <c r="H86" i="7" s="1"/>
  <c r="M86" i="7"/>
  <c r="K86" i="7"/>
  <c r="I86" i="7"/>
  <c r="AK86" i="7" s="1"/>
  <c r="C86" i="7"/>
  <c r="AL85" i="7"/>
  <c r="AM85" i="7" s="1"/>
  <c r="AO85" i="7" s="1"/>
  <c r="O85" i="7"/>
  <c r="G85" i="7" s="1"/>
  <c r="M85" i="7"/>
  <c r="K85" i="7"/>
  <c r="H85" i="7"/>
  <c r="C85" i="7"/>
  <c r="AN84" i="7"/>
  <c r="AM84" i="7"/>
  <c r="AO84" i="7" s="1"/>
  <c r="AL84" i="7"/>
  <c r="R84" i="7"/>
  <c r="Q84" i="7"/>
  <c r="O84" i="7"/>
  <c r="M84" i="7"/>
  <c r="AK84" i="7" s="1"/>
  <c r="K84" i="7"/>
  <c r="J84" i="7"/>
  <c r="I84" i="7"/>
  <c r="H84" i="7"/>
  <c r="G84" i="7"/>
  <c r="C84" i="7"/>
  <c r="AN83" i="7"/>
  <c r="AL83" i="7"/>
  <c r="AM83" i="7" s="1"/>
  <c r="AO83" i="7" s="1"/>
  <c r="R83" i="7"/>
  <c r="Q83" i="7"/>
  <c r="O83" i="7"/>
  <c r="H83" i="7" s="1"/>
  <c r="M83" i="7"/>
  <c r="AK83" i="7" s="1"/>
  <c r="K83" i="7"/>
  <c r="J83" i="7"/>
  <c r="I83" i="7"/>
  <c r="G83" i="7"/>
  <c r="C83" i="7"/>
  <c r="AL82" i="7"/>
  <c r="AM82" i="7" s="1"/>
  <c r="AO82" i="7" s="1"/>
  <c r="Q82" i="7"/>
  <c r="O82" i="7"/>
  <c r="M82" i="7"/>
  <c r="AK82" i="7" s="1"/>
  <c r="K82" i="7"/>
  <c r="J82" i="7"/>
  <c r="I82" i="7"/>
  <c r="H82" i="7"/>
  <c r="C82" i="7"/>
  <c r="AL81" i="7"/>
  <c r="AM81" i="7" s="1"/>
  <c r="AO81" i="7" s="1"/>
  <c r="R81" i="7"/>
  <c r="O81" i="7"/>
  <c r="M81" i="7"/>
  <c r="AK81" i="7" s="1"/>
  <c r="K81" i="7"/>
  <c r="I81" i="7"/>
  <c r="H81" i="7"/>
  <c r="G81" i="7"/>
  <c r="C81" i="7"/>
  <c r="AN80" i="7"/>
  <c r="AM80" i="7"/>
  <c r="AO80" i="7" s="1"/>
  <c r="AL80" i="7"/>
  <c r="R80" i="7"/>
  <c r="Q80" i="7"/>
  <c r="O80" i="7"/>
  <c r="M80" i="7"/>
  <c r="AK80" i="7" s="1"/>
  <c r="K80" i="7"/>
  <c r="J80" i="7"/>
  <c r="I80" i="7"/>
  <c r="H80" i="7"/>
  <c r="G80" i="7"/>
  <c r="C80" i="7"/>
  <c r="AM79" i="7"/>
  <c r="AO79" i="7" s="1"/>
  <c r="AL79" i="7"/>
  <c r="R79" i="7"/>
  <c r="O79" i="7"/>
  <c r="H79" i="7" s="1"/>
  <c r="M79" i="7"/>
  <c r="K79" i="7"/>
  <c r="I79" i="7"/>
  <c r="C79" i="7"/>
  <c r="AM78" i="7"/>
  <c r="AO78" i="7" s="1"/>
  <c r="AL78" i="7"/>
  <c r="AK78" i="7"/>
  <c r="O78" i="7"/>
  <c r="H78" i="7" s="1"/>
  <c r="M78" i="7"/>
  <c r="K78" i="7"/>
  <c r="I78" i="7"/>
  <c r="C78" i="7"/>
  <c r="AO77" i="7"/>
  <c r="AL77" i="7"/>
  <c r="AM77" i="7" s="1"/>
  <c r="O77" i="7"/>
  <c r="G77" i="7" s="1"/>
  <c r="M77" i="7"/>
  <c r="K77" i="7"/>
  <c r="H77" i="7"/>
  <c r="C77" i="7"/>
  <c r="AO76" i="7"/>
  <c r="AN76" i="7"/>
  <c r="AM76" i="7"/>
  <c r="AL76" i="7"/>
  <c r="R76" i="7"/>
  <c r="Q76" i="7"/>
  <c r="O76" i="7"/>
  <c r="M76" i="7"/>
  <c r="AK76" i="7" s="1"/>
  <c r="K76" i="7"/>
  <c r="J76" i="7"/>
  <c r="I76" i="7"/>
  <c r="H76" i="7"/>
  <c r="G76" i="7"/>
  <c r="C76" i="7"/>
  <c r="AN75" i="7"/>
  <c r="AL75" i="7"/>
  <c r="AM75" i="7" s="1"/>
  <c r="AO75" i="7" s="1"/>
  <c r="Q75" i="7"/>
  <c r="O75" i="7"/>
  <c r="H75" i="7" s="1"/>
  <c r="M75" i="7"/>
  <c r="AK75" i="7" s="1"/>
  <c r="K75" i="7"/>
  <c r="J75" i="7"/>
  <c r="I75" i="7"/>
  <c r="G75" i="7"/>
  <c r="C75" i="7"/>
  <c r="AL74" i="7"/>
  <c r="AM74" i="7" s="1"/>
  <c r="AO74" i="7" s="1"/>
  <c r="Q74" i="7"/>
  <c r="O74" i="7"/>
  <c r="M74" i="7"/>
  <c r="AK74" i="7" s="1"/>
  <c r="K74" i="7"/>
  <c r="J74" i="7"/>
  <c r="I74" i="7"/>
  <c r="H74" i="7"/>
  <c r="C74" i="7"/>
  <c r="AO73" i="7"/>
  <c r="AL73" i="7"/>
  <c r="AM73" i="7" s="1"/>
  <c r="R73" i="7"/>
  <c r="O73" i="7"/>
  <c r="M73" i="7"/>
  <c r="AK73" i="7" s="1"/>
  <c r="K73" i="7"/>
  <c r="I73" i="7"/>
  <c r="H73" i="7"/>
  <c r="G73" i="7"/>
  <c r="C73" i="7"/>
  <c r="AO72" i="7"/>
  <c r="AN72" i="7"/>
  <c r="AM72" i="7"/>
  <c r="AL72" i="7"/>
  <c r="R72" i="7"/>
  <c r="Q72" i="7"/>
  <c r="O72" i="7"/>
  <c r="M72" i="7"/>
  <c r="AK72" i="7" s="1"/>
  <c r="K72" i="7"/>
  <c r="J72" i="7"/>
  <c r="I72" i="7"/>
  <c r="H72" i="7"/>
  <c r="G72" i="7"/>
  <c r="C72" i="7"/>
  <c r="AM71" i="7"/>
  <c r="AO71" i="7" s="1"/>
  <c r="AL71" i="7"/>
  <c r="O71" i="7"/>
  <c r="H71" i="7" s="1"/>
  <c r="M71" i="7"/>
  <c r="K71" i="7"/>
  <c r="I71" i="7"/>
  <c r="C71" i="7"/>
  <c r="AM70" i="7"/>
  <c r="AO70" i="7" s="1"/>
  <c r="AL70" i="7"/>
  <c r="O70" i="7"/>
  <c r="H70" i="7" s="1"/>
  <c r="M70" i="7"/>
  <c r="K70" i="7"/>
  <c r="I70" i="7"/>
  <c r="AK70" i="7" s="1"/>
  <c r="C70" i="7"/>
  <c r="AL69" i="7"/>
  <c r="AM69" i="7" s="1"/>
  <c r="AO69" i="7" s="1"/>
  <c r="O69" i="7"/>
  <c r="G69" i="7" s="1"/>
  <c r="M69" i="7"/>
  <c r="K69" i="7"/>
  <c r="H69" i="7"/>
  <c r="C69" i="7"/>
  <c r="AN68" i="7"/>
  <c r="AM68" i="7"/>
  <c r="AO68" i="7" s="1"/>
  <c r="AL68" i="7"/>
  <c r="R68" i="7"/>
  <c r="Q68" i="7"/>
  <c r="O68" i="7"/>
  <c r="M68" i="7"/>
  <c r="AK68" i="7" s="1"/>
  <c r="K68" i="7"/>
  <c r="J68" i="7"/>
  <c r="I68" i="7"/>
  <c r="H68" i="7"/>
  <c r="G68" i="7"/>
  <c r="C68" i="7"/>
  <c r="AN67" i="7"/>
  <c r="AL67" i="7"/>
  <c r="AM67" i="7" s="1"/>
  <c r="AO67" i="7" s="1"/>
  <c r="R67" i="7"/>
  <c r="Q67" i="7"/>
  <c r="O67" i="7"/>
  <c r="H67" i="7" s="1"/>
  <c r="M67" i="7"/>
  <c r="AK67" i="7" s="1"/>
  <c r="K67" i="7"/>
  <c r="J67" i="7"/>
  <c r="I67" i="7"/>
  <c r="G67" i="7"/>
  <c r="C67" i="7"/>
  <c r="AL66" i="7"/>
  <c r="AM66" i="7" s="1"/>
  <c r="AO66" i="7" s="1"/>
  <c r="Q66" i="7"/>
  <c r="O66" i="7"/>
  <c r="M66" i="7"/>
  <c r="AK66" i="7" s="1"/>
  <c r="K66" i="7"/>
  <c r="J66" i="7"/>
  <c r="I66" i="7"/>
  <c r="H66" i="7"/>
  <c r="C66" i="7"/>
  <c r="AL65" i="7"/>
  <c r="AM65" i="7" s="1"/>
  <c r="AO65" i="7" s="1"/>
  <c r="R65" i="7"/>
  <c r="O65" i="7"/>
  <c r="M65" i="7"/>
  <c r="AK65" i="7" s="1"/>
  <c r="K65" i="7"/>
  <c r="I65" i="7"/>
  <c r="H65" i="7"/>
  <c r="G65" i="7"/>
  <c r="C65" i="7"/>
  <c r="AN64" i="7"/>
  <c r="AM64" i="7"/>
  <c r="AO64" i="7" s="1"/>
  <c r="AL64" i="7"/>
  <c r="R64" i="7"/>
  <c r="Q64" i="7"/>
  <c r="O64" i="7"/>
  <c r="M64" i="7"/>
  <c r="AK64" i="7" s="1"/>
  <c r="K64" i="7"/>
  <c r="J64" i="7"/>
  <c r="I64" i="7"/>
  <c r="H64" i="7"/>
  <c r="G64" i="7"/>
  <c r="C64" i="7"/>
  <c r="AM63" i="7"/>
  <c r="AO63" i="7" s="1"/>
  <c r="AL63" i="7"/>
  <c r="R63" i="7"/>
  <c r="O63" i="7"/>
  <c r="H63" i="7" s="1"/>
  <c r="M63" i="7"/>
  <c r="K63" i="7"/>
  <c r="I63" i="7"/>
  <c r="C63" i="7"/>
  <c r="AM62" i="7"/>
  <c r="AO62" i="7" s="1"/>
  <c r="AL62" i="7"/>
  <c r="R62" i="7"/>
  <c r="Q62" i="7"/>
  <c r="O62" i="7"/>
  <c r="AN62" i="7" s="1"/>
  <c r="M62" i="7"/>
  <c r="AK62" i="7" s="1"/>
  <c r="K62" i="7"/>
  <c r="J62" i="7"/>
  <c r="I62" i="7"/>
  <c r="H62" i="7"/>
  <c r="G62" i="7"/>
  <c r="C62" i="7"/>
  <c r="AN61" i="7"/>
  <c r="AL61" i="7"/>
  <c r="AM61" i="7" s="1"/>
  <c r="AO61" i="7" s="1"/>
  <c r="R61" i="7"/>
  <c r="O61" i="7"/>
  <c r="H61" i="7" s="1"/>
  <c r="M61" i="7"/>
  <c r="AK61" i="7" s="1"/>
  <c r="K61" i="7"/>
  <c r="I61" i="7"/>
  <c r="G61" i="7"/>
  <c r="C61" i="7"/>
  <c r="AM60" i="7"/>
  <c r="AO60" i="7" s="1"/>
  <c r="AL60" i="7"/>
  <c r="Q60" i="7"/>
  <c r="O60" i="7"/>
  <c r="AN60" i="7" s="1"/>
  <c r="M60" i="7"/>
  <c r="AK60" i="7" s="1"/>
  <c r="K60" i="7"/>
  <c r="J60" i="7"/>
  <c r="I60" i="7"/>
  <c r="H60" i="7"/>
  <c r="C60" i="7"/>
  <c r="AL59" i="7"/>
  <c r="AM59" i="7" s="1"/>
  <c r="AO59" i="7" s="1"/>
  <c r="O59" i="7"/>
  <c r="AN59" i="7" s="1"/>
  <c r="M59" i="7"/>
  <c r="AK59" i="7" s="1"/>
  <c r="K59" i="7"/>
  <c r="I59" i="7"/>
  <c r="C59" i="7"/>
  <c r="AO58" i="7"/>
  <c r="AN58" i="7"/>
  <c r="AM58" i="7"/>
  <c r="AL58" i="7"/>
  <c r="R58" i="7"/>
  <c r="Q58" i="7"/>
  <c r="O58" i="7"/>
  <c r="M58" i="7"/>
  <c r="AK58" i="7" s="1"/>
  <c r="K58" i="7"/>
  <c r="J58" i="7"/>
  <c r="I58" i="7"/>
  <c r="H58" i="7"/>
  <c r="G58" i="7"/>
  <c r="C58" i="7"/>
  <c r="AN57" i="7"/>
  <c r="AL57" i="7"/>
  <c r="AM57" i="7" s="1"/>
  <c r="AO57" i="7" s="1"/>
  <c r="R57" i="7"/>
  <c r="O57" i="7"/>
  <c r="H57" i="7" s="1"/>
  <c r="M57" i="7"/>
  <c r="AK57" i="7" s="1"/>
  <c r="K57" i="7"/>
  <c r="I57" i="7"/>
  <c r="G57" i="7"/>
  <c r="C57" i="7"/>
  <c r="AM56" i="7"/>
  <c r="AO56" i="7" s="1"/>
  <c r="AL56" i="7"/>
  <c r="Q56" i="7"/>
  <c r="O56" i="7"/>
  <c r="AN56" i="7" s="1"/>
  <c r="M56" i="7"/>
  <c r="AK56" i="7" s="1"/>
  <c r="K56" i="7"/>
  <c r="J56" i="7"/>
  <c r="I56" i="7"/>
  <c r="H56" i="7"/>
  <c r="C56" i="7"/>
  <c r="AL55" i="7"/>
  <c r="AM55" i="7" s="1"/>
  <c r="AO55" i="7" s="1"/>
  <c r="O55" i="7"/>
  <c r="AN55" i="7" s="1"/>
  <c r="M55" i="7"/>
  <c r="AK55" i="7" s="1"/>
  <c r="K55" i="7"/>
  <c r="I55" i="7"/>
  <c r="C55" i="7"/>
  <c r="AO54" i="7"/>
  <c r="AN54" i="7"/>
  <c r="AM54" i="7"/>
  <c r="AL54" i="7"/>
  <c r="R54" i="7"/>
  <c r="Q54" i="7"/>
  <c r="O54" i="7"/>
  <c r="M54" i="7"/>
  <c r="AK54" i="7" s="1"/>
  <c r="K54" i="7"/>
  <c r="J54" i="7"/>
  <c r="I54" i="7"/>
  <c r="H54" i="7"/>
  <c r="G54" i="7"/>
  <c r="C54" i="7"/>
  <c r="AN53" i="7"/>
  <c r="AL53" i="7"/>
  <c r="AM53" i="7" s="1"/>
  <c r="AO53" i="7" s="1"/>
  <c r="R53" i="7"/>
  <c r="O53" i="7"/>
  <c r="H53" i="7" s="1"/>
  <c r="M53" i="7"/>
  <c r="AK53" i="7" s="1"/>
  <c r="K53" i="7"/>
  <c r="I53" i="7"/>
  <c r="G53" i="7"/>
  <c r="C53" i="7"/>
  <c r="AM52" i="7"/>
  <c r="AO52" i="7" s="1"/>
  <c r="AL52" i="7"/>
  <c r="Q52" i="7"/>
  <c r="O52" i="7"/>
  <c r="AN52" i="7" s="1"/>
  <c r="M52" i="7"/>
  <c r="AK52" i="7" s="1"/>
  <c r="K52" i="7"/>
  <c r="J52" i="7"/>
  <c r="I52" i="7"/>
  <c r="H52" i="7"/>
  <c r="C52" i="7"/>
  <c r="AL51" i="7"/>
  <c r="AM51" i="7" s="1"/>
  <c r="AO51" i="7" s="1"/>
  <c r="O51" i="7"/>
  <c r="AN51" i="7" s="1"/>
  <c r="M51" i="7"/>
  <c r="AK51" i="7" s="1"/>
  <c r="K51" i="7"/>
  <c r="I51" i="7"/>
  <c r="C51" i="7"/>
  <c r="AO50" i="7"/>
  <c r="AM50" i="7"/>
  <c r="AL50" i="7"/>
  <c r="O50" i="7"/>
  <c r="Q50" i="7" s="1"/>
  <c r="M50" i="7"/>
  <c r="AK50" i="7" s="1"/>
  <c r="K50" i="7"/>
  <c r="I50" i="7"/>
  <c r="H50" i="7"/>
  <c r="C50" i="7"/>
  <c r="AN49" i="7"/>
  <c r="AL49" i="7"/>
  <c r="AM49" i="7" s="1"/>
  <c r="AO49" i="7" s="1"/>
  <c r="R49" i="7"/>
  <c r="O49" i="7"/>
  <c r="Q49" i="7" s="1"/>
  <c r="M49" i="7"/>
  <c r="AK49" i="7" s="1"/>
  <c r="K49" i="7"/>
  <c r="I49" i="7"/>
  <c r="H49" i="7"/>
  <c r="G49" i="7"/>
  <c r="C49" i="7"/>
  <c r="AN48" i="7"/>
  <c r="AM48" i="7"/>
  <c r="AO48" i="7" s="1"/>
  <c r="AL48" i="7"/>
  <c r="R48" i="7"/>
  <c r="Q48" i="7"/>
  <c r="O48" i="7"/>
  <c r="M48" i="7"/>
  <c r="AK48" i="7" s="1"/>
  <c r="K48" i="7"/>
  <c r="J48" i="7"/>
  <c r="I48" i="7"/>
  <c r="H48" i="7"/>
  <c r="G48" i="7"/>
  <c r="C48" i="7"/>
  <c r="AL47" i="7"/>
  <c r="AM47" i="7" s="1"/>
  <c r="AO47" i="7" s="1"/>
  <c r="O47" i="7"/>
  <c r="AN47" i="7" s="1"/>
  <c r="M47" i="7"/>
  <c r="AK47" i="7" s="1"/>
  <c r="K47" i="7"/>
  <c r="I47" i="7"/>
  <c r="C47" i="7"/>
  <c r="AL46" i="7"/>
  <c r="AM46" i="7" s="1"/>
  <c r="AO46" i="7" s="1"/>
  <c r="O46" i="7"/>
  <c r="Q46" i="7" s="1"/>
  <c r="M46" i="7"/>
  <c r="AK46" i="7" s="1"/>
  <c r="K46" i="7"/>
  <c r="I46" i="7"/>
  <c r="H46" i="7"/>
  <c r="C46" i="7"/>
  <c r="AN45" i="7"/>
  <c r="AL45" i="7"/>
  <c r="AM45" i="7" s="1"/>
  <c r="AO45" i="7" s="1"/>
  <c r="R45" i="7"/>
  <c r="O45" i="7"/>
  <c r="Q45" i="7" s="1"/>
  <c r="M45" i="7"/>
  <c r="AK45" i="7" s="1"/>
  <c r="K45" i="7"/>
  <c r="I45" i="7"/>
  <c r="H45" i="7"/>
  <c r="G45" i="7"/>
  <c r="C45" i="7"/>
  <c r="AN44" i="7"/>
  <c r="AM44" i="7"/>
  <c r="AO44" i="7" s="1"/>
  <c r="AL44" i="7"/>
  <c r="R44" i="7"/>
  <c r="Q44" i="7"/>
  <c r="O44" i="7"/>
  <c r="M44" i="7"/>
  <c r="AK44" i="7" s="1"/>
  <c r="K44" i="7"/>
  <c r="J44" i="7"/>
  <c r="I44" i="7"/>
  <c r="H44" i="7"/>
  <c r="G44" i="7"/>
  <c r="C44" i="7"/>
  <c r="AL43" i="7"/>
  <c r="AM43" i="7" s="1"/>
  <c r="AO43" i="7" s="1"/>
  <c r="O43" i="7"/>
  <c r="AN43" i="7" s="1"/>
  <c r="M43" i="7"/>
  <c r="AK43" i="7" s="1"/>
  <c r="K43" i="7"/>
  <c r="I43" i="7"/>
  <c r="C43" i="7"/>
  <c r="AL42" i="7"/>
  <c r="AM42" i="7" s="1"/>
  <c r="AO42" i="7" s="1"/>
  <c r="O42" i="7"/>
  <c r="Q42" i="7" s="1"/>
  <c r="M42" i="7"/>
  <c r="AK42" i="7" s="1"/>
  <c r="K42" i="7"/>
  <c r="I42" i="7"/>
  <c r="H42" i="7"/>
  <c r="C42" i="7"/>
  <c r="AN41" i="7"/>
  <c r="AL41" i="7"/>
  <c r="AM41" i="7" s="1"/>
  <c r="AO41" i="7" s="1"/>
  <c r="R41" i="7"/>
  <c r="O41" i="7"/>
  <c r="Q41" i="7" s="1"/>
  <c r="M41" i="7"/>
  <c r="AK41" i="7" s="1"/>
  <c r="K41" i="7"/>
  <c r="I41" i="7"/>
  <c r="H41" i="7"/>
  <c r="G41" i="7"/>
  <c r="C41" i="7"/>
  <c r="AN40" i="7"/>
  <c r="AM40" i="7"/>
  <c r="AO40" i="7" s="1"/>
  <c r="AL40" i="7"/>
  <c r="R40" i="7"/>
  <c r="Q40" i="7"/>
  <c r="O40" i="7"/>
  <c r="M40" i="7"/>
  <c r="AK40" i="7" s="1"/>
  <c r="K40" i="7"/>
  <c r="J40" i="7"/>
  <c r="I40" i="7"/>
  <c r="H40" i="7"/>
  <c r="G40" i="7"/>
  <c r="C40" i="7"/>
  <c r="AL39" i="7"/>
  <c r="AM39" i="7" s="1"/>
  <c r="AO39" i="7" s="1"/>
  <c r="O39" i="7"/>
  <c r="AN39" i="7" s="1"/>
  <c r="M39" i="7"/>
  <c r="AK39" i="7" s="1"/>
  <c r="K39" i="7"/>
  <c r="I39" i="7"/>
  <c r="C39" i="7"/>
  <c r="AL38" i="7"/>
  <c r="AM38" i="7" s="1"/>
  <c r="AO38" i="7" s="1"/>
  <c r="O38" i="7"/>
  <c r="Q38" i="7" s="1"/>
  <c r="M38" i="7"/>
  <c r="AK38" i="7" s="1"/>
  <c r="K38" i="7"/>
  <c r="I38" i="7"/>
  <c r="H38" i="7"/>
  <c r="C38" i="7"/>
  <c r="AN37" i="7"/>
  <c r="AL37" i="7"/>
  <c r="AM37" i="7" s="1"/>
  <c r="AO37" i="7" s="1"/>
  <c r="R37" i="7"/>
  <c r="O37" i="7"/>
  <c r="Q37" i="7" s="1"/>
  <c r="M37" i="7"/>
  <c r="AK37" i="7" s="1"/>
  <c r="K37" i="7"/>
  <c r="I37" i="7"/>
  <c r="H37" i="7"/>
  <c r="G37" i="7"/>
  <c r="C37" i="7"/>
  <c r="AN36" i="7"/>
  <c r="AM36" i="7"/>
  <c r="AO36" i="7" s="1"/>
  <c r="AL36" i="7"/>
  <c r="R36" i="7"/>
  <c r="Q36" i="7"/>
  <c r="O36" i="7"/>
  <c r="M36" i="7"/>
  <c r="AK36" i="7" s="1"/>
  <c r="K36" i="7"/>
  <c r="J36" i="7"/>
  <c r="I36" i="7"/>
  <c r="H36" i="7"/>
  <c r="G36" i="7"/>
  <c r="C36" i="7"/>
  <c r="AL35" i="7"/>
  <c r="AM35" i="7" s="1"/>
  <c r="AO35" i="7" s="1"/>
  <c r="O35" i="7"/>
  <c r="AN35" i="7" s="1"/>
  <c r="M35" i="7"/>
  <c r="AK35" i="7" s="1"/>
  <c r="K35" i="7"/>
  <c r="I35" i="7"/>
  <c r="C35" i="7"/>
  <c r="AL34" i="7"/>
  <c r="AM34" i="7" s="1"/>
  <c r="AO34" i="7" s="1"/>
  <c r="O34" i="7"/>
  <c r="Q34" i="7" s="1"/>
  <c r="M34" i="7"/>
  <c r="AK34" i="7" s="1"/>
  <c r="K34" i="7"/>
  <c r="I34" i="7"/>
  <c r="H34" i="7"/>
  <c r="C34" i="7"/>
  <c r="AN33" i="7"/>
  <c r="AL33" i="7"/>
  <c r="AM33" i="7" s="1"/>
  <c r="AO33" i="7" s="1"/>
  <c r="R33" i="7"/>
  <c r="O33" i="7"/>
  <c r="Q33" i="7" s="1"/>
  <c r="M33" i="7"/>
  <c r="AK33" i="7" s="1"/>
  <c r="K33" i="7"/>
  <c r="I33" i="7"/>
  <c r="H33" i="7"/>
  <c r="G33" i="7"/>
  <c r="C33" i="7"/>
  <c r="AN32" i="7"/>
  <c r="AM32" i="7"/>
  <c r="AO32" i="7" s="1"/>
  <c r="AL32" i="7"/>
  <c r="R32" i="7"/>
  <c r="Q32" i="7"/>
  <c r="O32" i="7"/>
  <c r="M32" i="7"/>
  <c r="AK32" i="7" s="1"/>
  <c r="K32" i="7"/>
  <c r="J32" i="7"/>
  <c r="I32" i="7"/>
  <c r="H32" i="7"/>
  <c r="G32" i="7"/>
  <c r="C32" i="7"/>
  <c r="AL31" i="7"/>
  <c r="AM31" i="7" s="1"/>
  <c r="AO31" i="7" s="1"/>
  <c r="O31" i="7"/>
  <c r="AN31" i="7" s="1"/>
  <c r="M31" i="7"/>
  <c r="AK31" i="7" s="1"/>
  <c r="K31" i="7"/>
  <c r="I31" i="7"/>
  <c r="C31" i="7"/>
  <c r="AL30" i="7"/>
  <c r="AM30" i="7" s="1"/>
  <c r="AO30" i="7" s="1"/>
  <c r="O30" i="7"/>
  <c r="Q30" i="7" s="1"/>
  <c r="M30" i="7"/>
  <c r="AK30" i="7" s="1"/>
  <c r="K30" i="7"/>
  <c r="I30" i="7"/>
  <c r="H30" i="7"/>
  <c r="C30" i="7"/>
  <c r="AN29" i="7"/>
  <c r="AL29" i="7"/>
  <c r="AM29" i="7" s="1"/>
  <c r="AO29" i="7" s="1"/>
  <c r="R29" i="7"/>
  <c r="O29" i="7"/>
  <c r="Q29" i="7" s="1"/>
  <c r="M29" i="7"/>
  <c r="AK29" i="7" s="1"/>
  <c r="K29" i="7"/>
  <c r="I29" i="7"/>
  <c r="H29" i="7"/>
  <c r="G29" i="7"/>
  <c r="C29" i="7"/>
  <c r="AN28" i="7"/>
  <c r="AM28" i="7"/>
  <c r="AO28" i="7" s="1"/>
  <c r="AL28" i="7"/>
  <c r="R28" i="7"/>
  <c r="Q28" i="7"/>
  <c r="O28" i="7"/>
  <c r="M28" i="7"/>
  <c r="AK28" i="7" s="1"/>
  <c r="K28" i="7"/>
  <c r="J28" i="7"/>
  <c r="I28" i="7"/>
  <c r="H28" i="7"/>
  <c r="G28" i="7"/>
  <c r="C28" i="7"/>
  <c r="AL27" i="7"/>
  <c r="AM27" i="7" s="1"/>
  <c r="AO27" i="7" s="1"/>
  <c r="O27" i="7"/>
  <c r="AN27" i="7" s="1"/>
  <c r="M27" i="7"/>
  <c r="AK27" i="7" s="1"/>
  <c r="K27" i="7"/>
  <c r="I27" i="7"/>
  <c r="C27" i="7"/>
  <c r="AL26" i="7"/>
  <c r="AM26" i="7" s="1"/>
  <c r="AO26" i="7" s="1"/>
  <c r="O26" i="7"/>
  <c r="Q26" i="7" s="1"/>
  <c r="M26" i="7"/>
  <c r="AK26" i="7" s="1"/>
  <c r="K26" i="7"/>
  <c r="I26" i="7"/>
  <c r="H26" i="7"/>
  <c r="C26" i="7"/>
  <c r="AN25" i="7"/>
  <c r="AL25" i="7"/>
  <c r="AM25" i="7" s="1"/>
  <c r="AO25" i="7" s="1"/>
  <c r="R25" i="7"/>
  <c r="O25" i="7"/>
  <c r="Q25" i="7" s="1"/>
  <c r="M25" i="7"/>
  <c r="AK25" i="7" s="1"/>
  <c r="K25" i="7"/>
  <c r="I25" i="7"/>
  <c r="H25" i="7"/>
  <c r="G25" i="7"/>
  <c r="C25" i="7"/>
  <c r="AN24" i="7"/>
  <c r="AM24" i="7"/>
  <c r="AO24" i="7" s="1"/>
  <c r="AL24" i="7"/>
  <c r="R24" i="7"/>
  <c r="Q24" i="7"/>
  <c r="O24" i="7"/>
  <c r="M24" i="7"/>
  <c r="AK24" i="7" s="1"/>
  <c r="K24" i="7"/>
  <c r="J24" i="7"/>
  <c r="I24" i="7"/>
  <c r="H24" i="7"/>
  <c r="G24" i="7"/>
  <c r="C24" i="7"/>
  <c r="AL23" i="7"/>
  <c r="AM23" i="7" s="1"/>
  <c r="AO23" i="7" s="1"/>
  <c r="O23" i="7"/>
  <c r="AN23" i="7" s="1"/>
  <c r="M23" i="7"/>
  <c r="AK23" i="7" s="1"/>
  <c r="K23" i="7"/>
  <c r="I23" i="7"/>
  <c r="C23" i="7"/>
  <c r="AL22" i="7"/>
  <c r="AM22" i="7" s="1"/>
  <c r="AO22" i="7" s="1"/>
  <c r="O22" i="7"/>
  <c r="Q22" i="7" s="1"/>
  <c r="M22" i="7"/>
  <c r="AK22" i="7" s="1"/>
  <c r="K22" i="7"/>
  <c r="I22" i="7"/>
  <c r="H22" i="7"/>
  <c r="C22" i="7"/>
  <c r="AN21" i="7"/>
  <c r="AL21" i="7"/>
  <c r="AM21" i="7" s="1"/>
  <c r="AO21" i="7" s="1"/>
  <c r="R21" i="7"/>
  <c r="O21" i="7"/>
  <c r="Q21" i="7" s="1"/>
  <c r="M21" i="7"/>
  <c r="AK21" i="7" s="1"/>
  <c r="K21" i="7"/>
  <c r="I21" i="7"/>
  <c r="H21" i="7"/>
  <c r="G21" i="7"/>
  <c r="C21" i="7"/>
  <c r="AN20" i="7"/>
  <c r="AM20" i="7"/>
  <c r="AO20" i="7" s="1"/>
  <c r="AL20" i="7"/>
  <c r="R20" i="7"/>
  <c r="Q20" i="7"/>
  <c r="O20" i="7"/>
  <c r="M20" i="7"/>
  <c r="AK20" i="7" s="1"/>
  <c r="K20" i="7"/>
  <c r="J20" i="7"/>
  <c r="I20" i="7"/>
  <c r="H20" i="7"/>
  <c r="G20" i="7"/>
  <c r="C20" i="7"/>
  <c r="AL19" i="7"/>
  <c r="AM19" i="7" s="1"/>
  <c r="AO19" i="7" s="1"/>
  <c r="O19" i="7"/>
  <c r="AN19" i="7" s="1"/>
  <c r="M19" i="7"/>
  <c r="AK19" i="7" s="1"/>
  <c r="K19" i="7"/>
  <c r="I19" i="7"/>
  <c r="C19" i="7"/>
  <c r="AL18" i="7"/>
  <c r="AM18" i="7" s="1"/>
  <c r="AO18" i="7" s="1"/>
  <c r="O18" i="7"/>
  <c r="Q18" i="7" s="1"/>
  <c r="M18" i="7"/>
  <c r="AK18" i="7" s="1"/>
  <c r="K18" i="7"/>
  <c r="I18" i="7"/>
  <c r="H18" i="7"/>
  <c r="C18" i="7"/>
  <c r="AN17" i="7"/>
  <c r="AL17" i="7"/>
  <c r="AM17" i="7" s="1"/>
  <c r="AO17" i="7" s="1"/>
  <c r="R17" i="7"/>
  <c r="O17" i="7"/>
  <c r="Q17" i="7" s="1"/>
  <c r="M17" i="7"/>
  <c r="AK17" i="7" s="1"/>
  <c r="K17" i="7"/>
  <c r="I17" i="7"/>
  <c r="H17" i="7"/>
  <c r="G17" i="7"/>
  <c r="C17" i="7"/>
  <c r="AN16" i="7"/>
  <c r="AM16" i="7"/>
  <c r="AO16" i="7" s="1"/>
  <c r="AL16" i="7"/>
  <c r="R16" i="7"/>
  <c r="Q16" i="7"/>
  <c r="O16" i="7"/>
  <c r="M16" i="7"/>
  <c r="AK16" i="7" s="1"/>
  <c r="K16" i="7"/>
  <c r="J16" i="7"/>
  <c r="I16" i="7"/>
  <c r="H16" i="7"/>
  <c r="G16" i="7"/>
  <c r="C16" i="7"/>
  <c r="AL15" i="7"/>
  <c r="AM15" i="7" s="1"/>
  <c r="AO15" i="7" s="1"/>
  <c r="O15" i="7"/>
  <c r="AN15" i="7" s="1"/>
  <c r="M15" i="7"/>
  <c r="AK15" i="7" s="1"/>
  <c r="K15" i="7"/>
  <c r="I15" i="7"/>
  <c r="C15" i="7"/>
  <c r="AL14" i="7"/>
  <c r="AM14" i="7" s="1"/>
  <c r="AO14" i="7" s="1"/>
  <c r="O14" i="7"/>
  <c r="Q14" i="7" s="1"/>
  <c r="M14" i="7"/>
  <c r="AK14" i="7" s="1"/>
  <c r="K14" i="7"/>
  <c r="I14" i="7"/>
  <c r="H14" i="7"/>
  <c r="C14" i="7"/>
  <c r="AN13" i="7"/>
  <c r="AL13" i="7"/>
  <c r="AM13" i="7" s="1"/>
  <c r="AO13" i="7" s="1"/>
  <c r="R13" i="7"/>
  <c r="O13" i="7"/>
  <c r="Q13" i="7" s="1"/>
  <c r="M13" i="7"/>
  <c r="AK13" i="7" s="1"/>
  <c r="K13" i="7"/>
  <c r="I13" i="7"/>
  <c r="H13" i="7"/>
  <c r="G13" i="7"/>
  <c r="C13" i="7"/>
  <c r="AN12" i="7"/>
  <c r="AM12" i="7"/>
  <c r="AO12" i="7" s="1"/>
  <c r="AL12" i="7"/>
  <c r="R12" i="7"/>
  <c r="Q12" i="7"/>
  <c r="O12" i="7"/>
  <c r="M12" i="7"/>
  <c r="AK12" i="7" s="1"/>
  <c r="K12" i="7"/>
  <c r="J12" i="7"/>
  <c r="I12" i="7"/>
  <c r="H12" i="7"/>
  <c r="G12" i="7"/>
  <c r="C12" i="7"/>
  <c r="AL11" i="7"/>
  <c r="AM11" i="7" s="1"/>
  <c r="AO11" i="7" s="1"/>
  <c r="O11" i="7"/>
  <c r="AN11" i="7" s="1"/>
  <c r="M11" i="7"/>
  <c r="AK11" i="7" s="1"/>
  <c r="K11" i="7"/>
  <c r="I11" i="7"/>
  <c r="C11" i="7"/>
  <c r="AL10" i="7"/>
  <c r="AM10" i="7" s="1"/>
  <c r="AO10" i="7" s="1"/>
  <c r="O10" i="7"/>
  <c r="Q10" i="7" s="1"/>
  <c r="M10" i="7"/>
  <c r="AK10" i="7" s="1"/>
  <c r="K10" i="7"/>
  <c r="I10" i="7"/>
  <c r="H10" i="7"/>
  <c r="C10" i="7"/>
  <c r="AN9" i="7"/>
  <c r="AL9" i="7"/>
  <c r="AM9" i="7" s="1"/>
  <c r="AO9" i="7" s="1"/>
  <c r="R9" i="7"/>
  <c r="O9" i="7"/>
  <c r="Q9" i="7" s="1"/>
  <c r="M9" i="7"/>
  <c r="AK9" i="7" s="1"/>
  <c r="K9" i="7"/>
  <c r="I9" i="7"/>
  <c r="H9" i="7"/>
  <c r="G9" i="7"/>
  <c r="C9" i="7"/>
  <c r="AN8" i="7"/>
  <c r="AM8" i="7"/>
  <c r="AO8" i="7" s="1"/>
  <c r="AL8" i="7"/>
  <c r="R8" i="7"/>
  <c r="Q8" i="7"/>
  <c r="O8" i="7"/>
  <c r="M8" i="7"/>
  <c r="AK8" i="7" s="1"/>
  <c r="K8" i="7"/>
  <c r="J8" i="7"/>
  <c r="I8" i="7"/>
  <c r="H8" i="7"/>
  <c r="G8" i="7"/>
  <c r="C8" i="7"/>
  <c r="AL7" i="7"/>
  <c r="AM7" i="7" s="1"/>
  <c r="AO7" i="7" s="1"/>
  <c r="O7" i="7"/>
  <c r="AN7" i="7" s="1"/>
  <c r="M7" i="7"/>
  <c r="AK7" i="7" s="1"/>
  <c r="K7" i="7"/>
  <c r="I7" i="7"/>
  <c r="C7" i="7"/>
  <c r="AL6" i="7"/>
  <c r="AM6" i="7" s="1"/>
  <c r="AO6" i="7" s="1"/>
  <c r="O6" i="7"/>
  <c r="Q6" i="7" s="1"/>
  <c r="M6" i="7"/>
  <c r="AK6" i="7" s="1"/>
  <c r="K6" i="7"/>
  <c r="I6" i="7"/>
  <c r="H6" i="7"/>
  <c r="C6" i="7"/>
  <c r="AN5" i="7"/>
  <c r="AL5" i="7"/>
  <c r="AM5" i="7" s="1"/>
  <c r="AO5" i="7" s="1"/>
  <c r="R5" i="7"/>
  <c r="O5" i="7"/>
  <c r="Q5" i="7" s="1"/>
  <c r="M5" i="7"/>
  <c r="AK5" i="7" s="1"/>
  <c r="K5" i="7"/>
  <c r="I5" i="7"/>
  <c r="H5" i="7"/>
  <c r="G5" i="7"/>
  <c r="C5" i="7"/>
  <c r="AN4" i="7"/>
  <c r="AM4" i="7"/>
  <c r="AO4" i="7" s="1"/>
  <c r="AL4" i="7"/>
  <c r="R4" i="7"/>
  <c r="Q4" i="7"/>
  <c r="O4" i="7"/>
  <c r="M4" i="7"/>
  <c r="AK4" i="7" s="1"/>
  <c r="K4" i="7"/>
  <c r="J4" i="7"/>
  <c r="I4" i="7"/>
  <c r="H4" i="7"/>
  <c r="G4" i="7"/>
  <c r="C4" i="7"/>
  <c r="AL3" i="7"/>
  <c r="AM3" i="7" s="1"/>
  <c r="AO3" i="7" s="1"/>
  <c r="O3" i="7"/>
  <c r="AN3" i="7" s="1"/>
  <c r="M3" i="7"/>
  <c r="AK3" i="7" s="1"/>
  <c r="K3" i="7"/>
  <c r="I3" i="7"/>
  <c r="C3" i="7"/>
  <c r="AL2" i="7"/>
  <c r="AM2" i="7" s="1"/>
  <c r="AO2" i="7" s="1"/>
  <c r="O2" i="7"/>
  <c r="Q2" i="7" s="1"/>
  <c r="M2" i="7"/>
  <c r="AK2" i="7" s="1"/>
  <c r="K2" i="7"/>
  <c r="I2" i="7"/>
  <c r="H2" i="7"/>
  <c r="C2" i="7"/>
  <c r="O6" i="2" l="1"/>
  <c r="G2" i="7"/>
  <c r="R2" i="7"/>
  <c r="AN2" i="7"/>
  <c r="H3" i="7"/>
  <c r="J5" i="7"/>
  <c r="G6" i="7"/>
  <c r="R6" i="7"/>
  <c r="AN6" i="7"/>
  <c r="H7" i="7"/>
  <c r="J9" i="7"/>
  <c r="G10" i="7"/>
  <c r="R10" i="7"/>
  <c r="AN10" i="7"/>
  <c r="H11" i="7"/>
  <c r="J13" i="7"/>
  <c r="G14" i="7"/>
  <c r="R14" i="7"/>
  <c r="AN14" i="7"/>
  <c r="H15" i="7"/>
  <c r="J17" i="7"/>
  <c r="G18" i="7"/>
  <c r="R18" i="7"/>
  <c r="AN18" i="7"/>
  <c r="H19" i="7"/>
  <c r="J21" i="7"/>
  <c r="G22" i="7"/>
  <c r="R22" i="7"/>
  <c r="AN22" i="7"/>
  <c r="H23" i="7"/>
  <c r="J25" i="7"/>
  <c r="G26" i="7"/>
  <c r="R26" i="7"/>
  <c r="AN26" i="7"/>
  <c r="H27" i="7"/>
  <c r="J29" i="7"/>
  <c r="G30" i="7"/>
  <c r="R30" i="7"/>
  <c r="AN30" i="7"/>
  <c r="H31" i="7"/>
  <c r="J33" i="7"/>
  <c r="G34" i="7"/>
  <c r="R34" i="7"/>
  <c r="AN34" i="7"/>
  <c r="H35" i="7"/>
  <c r="J37" i="7"/>
  <c r="G38" i="7"/>
  <c r="R38" i="7"/>
  <c r="AN38" i="7"/>
  <c r="H39" i="7"/>
  <c r="J41" i="7"/>
  <c r="G42" i="7"/>
  <c r="R42" i="7"/>
  <c r="AN42" i="7"/>
  <c r="H43" i="7"/>
  <c r="J45" i="7"/>
  <c r="G46" i="7"/>
  <c r="R46" i="7"/>
  <c r="AN46" i="7"/>
  <c r="H47" i="7"/>
  <c r="J49" i="7"/>
  <c r="G50" i="7"/>
  <c r="R50" i="7"/>
  <c r="AN50" i="7"/>
  <c r="H51" i="7"/>
  <c r="J53" i="7"/>
  <c r="Q53" i="7"/>
  <c r="H55" i="7"/>
  <c r="J57" i="7"/>
  <c r="Q57" i="7"/>
  <c r="H59" i="7"/>
  <c r="J61" i="7"/>
  <c r="Q61" i="7"/>
  <c r="J63" i="7"/>
  <c r="Q63" i="7"/>
  <c r="AN63" i="7"/>
  <c r="G71" i="7"/>
  <c r="AK71" i="7"/>
  <c r="Q73" i="7"/>
  <c r="J73" i="7"/>
  <c r="AN73" i="7"/>
  <c r="AN74" i="7"/>
  <c r="R74" i="7"/>
  <c r="G74" i="7"/>
  <c r="I77" i="7"/>
  <c r="AK77" i="7" s="1"/>
  <c r="R77" i="7"/>
  <c r="J78" i="7"/>
  <c r="Q78" i="7"/>
  <c r="J79" i="7"/>
  <c r="Q79" i="7"/>
  <c r="AN79" i="7"/>
  <c r="G87" i="7"/>
  <c r="AK87" i="7"/>
  <c r="Q89" i="7"/>
  <c r="J89" i="7"/>
  <c r="AN89" i="7"/>
  <c r="AN90" i="7"/>
  <c r="R90" i="7"/>
  <c r="G90" i="7"/>
  <c r="I93" i="7"/>
  <c r="AK93" i="7" s="1"/>
  <c r="R93" i="7"/>
  <c r="J94" i="7"/>
  <c r="Q94" i="7"/>
  <c r="J95" i="7"/>
  <c r="Q95" i="7"/>
  <c r="AN95" i="7"/>
  <c r="G103" i="7"/>
  <c r="AK103" i="7"/>
  <c r="Q105" i="7"/>
  <c r="J105" i="7"/>
  <c r="AN105" i="7"/>
  <c r="AN106" i="7"/>
  <c r="R106" i="7"/>
  <c r="G106" i="7"/>
  <c r="I109" i="7"/>
  <c r="AK109" i="7" s="1"/>
  <c r="R109" i="7"/>
  <c r="J110" i="7"/>
  <c r="Q110" i="7"/>
  <c r="J111" i="7"/>
  <c r="Q111" i="7"/>
  <c r="AN111" i="7"/>
  <c r="G119" i="7"/>
  <c r="AK119" i="7"/>
  <c r="Q121" i="7"/>
  <c r="J121" i="7"/>
  <c r="AN121" i="7"/>
  <c r="AN122" i="7"/>
  <c r="R122" i="7"/>
  <c r="G122" i="7"/>
  <c r="G135" i="7"/>
  <c r="Q137" i="7"/>
  <c r="J137" i="7"/>
  <c r="AN137" i="7"/>
  <c r="AN138" i="7"/>
  <c r="R138" i="7"/>
  <c r="G138" i="7"/>
  <c r="H151" i="7"/>
  <c r="Q151" i="7"/>
  <c r="J151" i="7"/>
  <c r="Q153" i="7"/>
  <c r="J153" i="7"/>
  <c r="H153" i="7"/>
  <c r="H167" i="7"/>
  <c r="Q167" i="7"/>
  <c r="J167" i="7"/>
  <c r="Q169" i="7"/>
  <c r="J169" i="7"/>
  <c r="H169" i="7"/>
  <c r="H183" i="7"/>
  <c r="Q183" i="7"/>
  <c r="J183" i="7"/>
  <c r="Q185" i="7"/>
  <c r="J185" i="7"/>
  <c r="H185" i="7"/>
  <c r="H199" i="7"/>
  <c r="Q199" i="7"/>
  <c r="J199" i="7"/>
  <c r="Q201" i="7"/>
  <c r="J201" i="7"/>
  <c r="H201" i="7"/>
  <c r="H215" i="7"/>
  <c r="Q215" i="7"/>
  <c r="J215" i="7"/>
  <c r="Q217" i="7"/>
  <c r="J217" i="7"/>
  <c r="H217" i="7"/>
  <c r="Q235" i="7"/>
  <c r="J235" i="7"/>
  <c r="G235" i="7"/>
  <c r="R235" i="7"/>
  <c r="I235" i="7"/>
  <c r="AK235" i="7" s="1"/>
  <c r="Q243" i="7"/>
  <c r="J243" i="7"/>
  <c r="R243" i="7"/>
  <c r="I243" i="7"/>
  <c r="AK243" i="7" s="1"/>
  <c r="G243" i="7"/>
  <c r="AN244" i="7"/>
  <c r="R244" i="7"/>
  <c r="G244" i="7"/>
  <c r="Q244" i="7"/>
  <c r="J244" i="7"/>
  <c r="H244" i="7"/>
  <c r="H245" i="7"/>
  <c r="AN245" i="7"/>
  <c r="Q245" i="7"/>
  <c r="J245" i="7"/>
  <c r="G245" i="7"/>
  <c r="AK247" i="7"/>
  <c r="H261" i="7"/>
  <c r="R261" i="7"/>
  <c r="AN261" i="7"/>
  <c r="Q261" i="7"/>
  <c r="J261" i="7"/>
  <c r="G261" i="7"/>
  <c r="Q69" i="7"/>
  <c r="J69" i="7"/>
  <c r="AN69" i="7"/>
  <c r="AN70" i="7"/>
  <c r="R70" i="7"/>
  <c r="G70" i="7"/>
  <c r="Q85" i="7"/>
  <c r="J85" i="7"/>
  <c r="AN85" i="7"/>
  <c r="AN86" i="7"/>
  <c r="R86" i="7"/>
  <c r="G86" i="7"/>
  <c r="Q101" i="7"/>
  <c r="J101" i="7"/>
  <c r="AN101" i="7"/>
  <c r="AN102" i="7"/>
  <c r="R102" i="7"/>
  <c r="G102" i="7"/>
  <c r="Q117" i="7"/>
  <c r="J117" i="7"/>
  <c r="AN117" i="7"/>
  <c r="AN118" i="7"/>
  <c r="R118" i="7"/>
  <c r="G118" i="7"/>
  <c r="Q133" i="7"/>
  <c r="J133" i="7"/>
  <c r="AN133" i="7"/>
  <c r="AN134" i="7"/>
  <c r="R134" i="7"/>
  <c r="G134" i="7"/>
  <c r="Q149" i="7"/>
  <c r="J149" i="7"/>
  <c r="AN149" i="7"/>
  <c r="H155" i="7"/>
  <c r="Q155" i="7"/>
  <c r="J155" i="7"/>
  <c r="Q157" i="7"/>
  <c r="J157" i="7"/>
  <c r="H157" i="7"/>
  <c r="H171" i="7"/>
  <c r="Q171" i="7"/>
  <c r="J171" i="7"/>
  <c r="Q173" i="7"/>
  <c r="J173" i="7"/>
  <c r="H173" i="7"/>
  <c r="H187" i="7"/>
  <c r="Q187" i="7"/>
  <c r="J187" i="7"/>
  <c r="Q189" i="7"/>
  <c r="J189" i="7"/>
  <c r="H189" i="7"/>
  <c r="H203" i="7"/>
  <c r="Q203" i="7"/>
  <c r="J203" i="7"/>
  <c r="Q205" i="7"/>
  <c r="J205" i="7"/>
  <c r="H205" i="7"/>
  <c r="Q219" i="7"/>
  <c r="H219" i="7"/>
  <c r="R219" i="7"/>
  <c r="J219" i="7"/>
  <c r="Q227" i="7"/>
  <c r="J227" i="7"/>
  <c r="R227" i="7"/>
  <c r="I227" i="7"/>
  <c r="AK227" i="7" s="1"/>
  <c r="G227" i="7"/>
  <c r="AN228" i="7"/>
  <c r="R228" i="7"/>
  <c r="G228" i="7"/>
  <c r="Q228" i="7"/>
  <c r="J228" i="7"/>
  <c r="H228" i="7"/>
  <c r="H229" i="7"/>
  <c r="AN229" i="7"/>
  <c r="Q229" i="7"/>
  <c r="J229" i="7"/>
  <c r="G229" i="7"/>
  <c r="AN236" i="7"/>
  <c r="R236" i="7"/>
  <c r="G236" i="7"/>
  <c r="H236" i="7"/>
  <c r="Q236" i="7"/>
  <c r="J236" i="7"/>
  <c r="H237" i="7"/>
  <c r="G237" i="7"/>
  <c r="AN237" i="7"/>
  <c r="Q237" i="7"/>
  <c r="J237" i="7"/>
  <c r="AN260" i="7"/>
  <c r="R260" i="7"/>
  <c r="G260" i="7"/>
  <c r="Q260" i="7"/>
  <c r="J260" i="7"/>
  <c r="H260" i="7"/>
  <c r="J3" i="7"/>
  <c r="Q3" i="7"/>
  <c r="J7" i="7"/>
  <c r="Q7" i="7"/>
  <c r="J11" i="7"/>
  <c r="Q11" i="7"/>
  <c r="J15" i="7"/>
  <c r="Q15" i="7"/>
  <c r="J19" i="7"/>
  <c r="Q19" i="7"/>
  <c r="J23" i="7"/>
  <c r="Q23" i="7"/>
  <c r="J27" i="7"/>
  <c r="Q27" i="7"/>
  <c r="J31" i="7"/>
  <c r="Q31" i="7"/>
  <c r="J35" i="7"/>
  <c r="Q35" i="7"/>
  <c r="J39" i="7"/>
  <c r="Q39" i="7"/>
  <c r="J43" i="7"/>
  <c r="Q43" i="7"/>
  <c r="J47" i="7"/>
  <c r="Q47" i="7"/>
  <c r="J51" i="7"/>
  <c r="Q51" i="7"/>
  <c r="G52" i="7"/>
  <c r="R52" i="7"/>
  <c r="J55" i="7"/>
  <c r="Q55" i="7"/>
  <c r="G56" i="7"/>
  <c r="R56" i="7"/>
  <c r="J59" i="7"/>
  <c r="Q59" i="7"/>
  <c r="G60" i="7"/>
  <c r="R60" i="7"/>
  <c r="G63" i="7"/>
  <c r="AK63" i="7"/>
  <c r="Q65" i="7"/>
  <c r="J65" i="7"/>
  <c r="AN65" i="7"/>
  <c r="AN66" i="7"/>
  <c r="R66" i="7"/>
  <c r="G66" i="7"/>
  <c r="I69" i="7"/>
  <c r="AK69" i="7" s="1"/>
  <c r="R69" i="7"/>
  <c r="J70" i="7"/>
  <c r="Q70" i="7"/>
  <c r="J71" i="7"/>
  <c r="Q71" i="7"/>
  <c r="AN71" i="7"/>
  <c r="R75" i="7"/>
  <c r="G79" i="7"/>
  <c r="AK79" i="7"/>
  <c r="Q81" i="7"/>
  <c r="J81" i="7"/>
  <c r="AN81" i="7"/>
  <c r="AN82" i="7"/>
  <c r="R82" i="7"/>
  <c r="G82" i="7"/>
  <c r="I85" i="7"/>
  <c r="AK85" i="7" s="1"/>
  <c r="R85" i="7"/>
  <c r="J86" i="7"/>
  <c r="Q86" i="7"/>
  <c r="J87" i="7"/>
  <c r="Q87" i="7"/>
  <c r="AN87" i="7"/>
  <c r="R91" i="7"/>
  <c r="G95" i="7"/>
  <c r="AK95" i="7"/>
  <c r="Q97" i="7"/>
  <c r="J97" i="7"/>
  <c r="AN97" i="7"/>
  <c r="AN98" i="7"/>
  <c r="R98" i="7"/>
  <c r="G98" i="7"/>
  <c r="I101" i="7"/>
  <c r="AK101" i="7" s="1"/>
  <c r="R101" i="7"/>
  <c r="J102" i="7"/>
  <c r="Q102" i="7"/>
  <c r="J103" i="7"/>
  <c r="Q103" i="7"/>
  <c r="AN103" i="7"/>
  <c r="R107" i="7"/>
  <c r="G111" i="7"/>
  <c r="AK111" i="7"/>
  <c r="Q113" i="7"/>
  <c r="J113" i="7"/>
  <c r="AN113" i="7"/>
  <c r="AN114" i="7"/>
  <c r="R114" i="7"/>
  <c r="G114" i="7"/>
  <c r="I117" i="7"/>
  <c r="AK117" i="7" s="1"/>
  <c r="R117" i="7"/>
  <c r="J118" i="7"/>
  <c r="Q118" i="7"/>
  <c r="J119" i="7"/>
  <c r="Q119" i="7"/>
  <c r="AN119" i="7"/>
  <c r="R123" i="7"/>
  <c r="G127" i="7"/>
  <c r="Q129" i="7"/>
  <c r="J129" i="7"/>
  <c r="AN129" i="7"/>
  <c r="AN130" i="7"/>
  <c r="R130" i="7"/>
  <c r="G130" i="7"/>
  <c r="I133" i="7"/>
  <c r="R133" i="7"/>
  <c r="J134" i="7"/>
  <c r="Q134" i="7"/>
  <c r="J135" i="7"/>
  <c r="Q135" i="7"/>
  <c r="AN135" i="7"/>
  <c r="R139" i="7"/>
  <c r="G143" i="7"/>
  <c r="Q145" i="7"/>
  <c r="J145" i="7"/>
  <c r="AN145" i="7"/>
  <c r="AN146" i="7"/>
  <c r="R146" i="7"/>
  <c r="G146" i="7"/>
  <c r="I149" i="7"/>
  <c r="R149" i="7"/>
  <c r="I155" i="7"/>
  <c r="R155" i="7"/>
  <c r="I157" i="7"/>
  <c r="R157" i="7"/>
  <c r="H159" i="7"/>
  <c r="Q159" i="7"/>
  <c r="J159" i="7"/>
  <c r="Q161" i="7"/>
  <c r="J161" i="7"/>
  <c r="H161" i="7"/>
  <c r="I171" i="7"/>
  <c r="R171" i="7"/>
  <c r="I173" i="7"/>
  <c r="R173" i="7"/>
  <c r="H175" i="7"/>
  <c r="Q175" i="7"/>
  <c r="J175" i="7"/>
  <c r="Q177" i="7"/>
  <c r="J177" i="7"/>
  <c r="H177" i="7"/>
  <c r="AK179" i="7"/>
  <c r="AK181" i="7"/>
  <c r="I187" i="7"/>
  <c r="AK187" i="7" s="1"/>
  <c r="R187" i="7"/>
  <c r="I189" i="7"/>
  <c r="AK189" i="7" s="1"/>
  <c r="R189" i="7"/>
  <c r="H191" i="7"/>
  <c r="Q191" i="7"/>
  <c r="J191" i="7"/>
  <c r="Q193" i="7"/>
  <c r="J193" i="7"/>
  <c r="H193" i="7"/>
  <c r="AK195" i="7"/>
  <c r="AK197" i="7"/>
  <c r="I203" i="7"/>
  <c r="AK203" i="7" s="1"/>
  <c r="R203" i="7"/>
  <c r="I205" i="7"/>
  <c r="AK205" i="7" s="1"/>
  <c r="R205" i="7"/>
  <c r="H207" i="7"/>
  <c r="Q207" i="7"/>
  <c r="J207" i="7"/>
  <c r="Q209" i="7"/>
  <c r="J209" i="7"/>
  <c r="H209" i="7"/>
  <c r="AK211" i="7"/>
  <c r="AK213" i="7"/>
  <c r="I219" i="7"/>
  <c r="AK219" i="7" s="1"/>
  <c r="AN220" i="7"/>
  <c r="R220" i="7"/>
  <c r="G220" i="7"/>
  <c r="H220" i="7"/>
  <c r="Q220" i="7"/>
  <c r="J220" i="7"/>
  <c r="H221" i="7"/>
  <c r="G221" i="7"/>
  <c r="AN221" i="7"/>
  <c r="Q221" i="7"/>
  <c r="J221" i="7"/>
  <c r="AK223" i="7"/>
  <c r="H227" i="7"/>
  <c r="I228" i="7"/>
  <c r="AK228" i="7" s="1"/>
  <c r="I229" i="7"/>
  <c r="R229" i="7"/>
  <c r="I236" i="7"/>
  <c r="AK236" i="7" s="1"/>
  <c r="I237" i="7"/>
  <c r="R237" i="7"/>
  <c r="Q259" i="7"/>
  <c r="J259" i="7"/>
  <c r="R259" i="7"/>
  <c r="I259" i="7"/>
  <c r="AK259" i="7" s="1"/>
  <c r="G259" i="7"/>
  <c r="I260" i="7"/>
  <c r="AK260" i="7" s="1"/>
  <c r="J2" i="7"/>
  <c r="G3" i="7"/>
  <c r="R3" i="7"/>
  <c r="J6" i="7"/>
  <c r="G7" i="7"/>
  <c r="R7" i="7"/>
  <c r="J10" i="7"/>
  <c r="G11" i="7"/>
  <c r="R11" i="7"/>
  <c r="J14" i="7"/>
  <c r="G15" i="7"/>
  <c r="R15" i="7"/>
  <c r="J18" i="7"/>
  <c r="G19" i="7"/>
  <c r="R19" i="7"/>
  <c r="J22" i="7"/>
  <c r="G23" i="7"/>
  <c r="R23" i="7"/>
  <c r="J26" i="7"/>
  <c r="G27" i="7"/>
  <c r="R27" i="7"/>
  <c r="J30" i="7"/>
  <c r="G31" i="7"/>
  <c r="R31" i="7"/>
  <c r="J34" i="7"/>
  <c r="G35" i="7"/>
  <c r="R35" i="7"/>
  <c r="J38" i="7"/>
  <c r="G39" i="7"/>
  <c r="R39" i="7"/>
  <c r="J42" i="7"/>
  <c r="G43" i="7"/>
  <c r="R43" i="7"/>
  <c r="J46" i="7"/>
  <c r="G47" i="7"/>
  <c r="R47" i="7"/>
  <c r="J50" i="7"/>
  <c r="G51" i="7"/>
  <c r="R51" i="7"/>
  <c r="G55" i="7"/>
  <c r="R55" i="7"/>
  <c r="G59" i="7"/>
  <c r="R59" i="7"/>
  <c r="R71" i="7"/>
  <c r="Q77" i="7"/>
  <c r="J77" i="7"/>
  <c r="AN77" i="7"/>
  <c r="AN78" i="7"/>
  <c r="R78" i="7"/>
  <c r="G78" i="7"/>
  <c r="R87" i="7"/>
  <c r="Q93" i="7"/>
  <c r="J93" i="7"/>
  <c r="AN93" i="7"/>
  <c r="AN94" i="7"/>
  <c r="R94" i="7"/>
  <c r="G94" i="7"/>
  <c r="R103" i="7"/>
  <c r="Q109" i="7"/>
  <c r="J109" i="7"/>
  <c r="AN109" i="7"/>
  <c r="AN110" i="7"/>
  <c r="R110" i="7"/>
  <c r="G110" i="7"/>
  <c r="R119" i="7"/>
  <c r="G121" i="7"/>
  <c r="H122" i="7"/>
  <c r="G123" i="7"/>
  <c r="Q125" i="7"/>
  <c r="J125" i="7"/>
  <c r="AN125" i="7"/>
  <c r="AN126" i="7"/>
  <c r="R126" i="7"/>
  <c r="G126" i="7"/>
  <c r="R135" i="7"/>
  <c r="G137" i="7"/>
  <c r="H138" i="7"/>
  <c r="G139" i="7"/>
  <c r="Q141" i="7"/>
  <c r="J141" i="7"/>
  <c r="AN141" i="7"/>
  <c r="AN142" i="7"/>
  <c r="R142" i="7"/>
  <c r="G142" i="7"/>
  <c r="AN151" i="7"/>
  <c r="H163" i="7"/>
  <c r="Q163" i="7"/>
  <c r="J163" i="7"/>
  <c r="Q165" i="7"/>
  <c r="J165" i="7"/>
  <c r="H165" i="7"/>
  <c r="AN167" i="7"/>
  <c r="AN169" i="7"/>
  <c r="H179" i="7"/>
  <c r="Q179" i="7"/>
  <c r="J179" i="7"/>
  <c r="Q181" i="7"/>
  <c r="J181" i="7"/>
  <c r="H181" i="7"/>
  <c r="AK183" i="7"/>
  <c r="AN183" i="7"/>
  <c r="AK185" i="7"/>
  <c r="AN185" i="7"/>
  <c r="H195" i="7"/>
  <c r="Q195" i="7"/>
  <c r="J195" i="7"/>
  <c r="Q197" i="7"/>
  <c r="J197" i="7"/>
  <c r="H197" i="7"/>
  <c r="AK199" i="7"/>
  <c r="AN199" i="7"/>
  <c r="AK201" i="7"/>
  <c r="H211" i="7"/>
  <c r="Q211" i="7"/>
  <c r="J211" i="7"/>
  <c r="Q213" i="7"/>
  <c r="J213" i="7"/>
  <c r="H213" i="7"/>
  <c r="AK215" i="7"/>
  <c r="AN215" i="7"/>
  <c r="AK217" i="7"/>
  <c r="I220" i="7"/>
  <c r="AK220" i="7" s="1"/>
  <c r="I221" i="7"/>
  <c r="R221" i="7"/>
  <c r="AN243" i="7"/>
  <c r="H259" i="7"/>
  <c r="AK229" i="7"/>
  <c r="Q231" i="7"/>
  <c r="J231" i="7"/>
  <c r="AN231" i="7"/>
  <c r="AN232" i="7"/>
  <c r="R232" i="7"/>
  <c r="G232" i="7"/>
  <c r="AK245" i="7"/>
  <c r="Q247" i="7"/>
  <c r="J247" i="7"/>
  <c r="AN247" i="7"/>
  <c r="AN248" i="7"/>
  <c r="R248" i="7"/>
  <c r="G248" i="7"/>
  <c r="I251" i="7"/>
  <c r="AK251" i="7" s="1"/>
  <c r="R251" i="7"/>
  <c r="J252" i="7"/>
  <c r="Q252" i="7"/>
  <c r="J253" i="7"/>
  <c r="Q253" i="7"/>
  <c r="AN253" i="7"/>
  <c r="Q263" i="7"/>
  <c r="J263" i="7"/>
  <c r="AN263" i="7"/>
  <c r="AN264" i="7"/>
  <c r="R264" i="7"/>
  <c r="G264" i="7"/>
  <c r="I267" i="7"/>
  <c r="R267" i="7"/>
  <c r="J268" i="7"/>
  <c r="Q268" i="7"/>
  <c r="J269" i="7"/>
  <c r="Q269" i="7"/>
  <c r="AN269" i="7"/>
  <c r="G277" i="7"/>
  <c r="AK277" i="7"/>
  <c r="Q279" i="7"/>
  <c r="J279" i="7"/>
  <c r="AN279" i="7"/>
  <c r="AN280" i="7"/>
  <c r="R280" i="7"/>
  <c r="G280" i="7"/>
  <c r="I283" i="7"/>
  <c r="AK283" i="7" s="1"/>
  <c r="R283" i="7"/>
  <c r="J284" i="7"/>
  <c r="Q284" i="7"/>
  <c r="J285" i="7"/>
  <c r="Q285" i="7"/>
  <c r="AN285" i="7"/>
  <c r="G293" i="7"/>
  <c r="AK293" i="7"/>
  <c r="Q295" i="7"/>
  <c r="J295" i="7"/>
  <c r="AN295" i="7"/>
  <c r="AN296" i="7"/>
  <c r="R296" i="7"/>
  <c r="G296" i="7"/>
  <c r="I299" i="7"/>
  <c r="AK299" i="7" s="1"/>
  <c r="R299" i="7"/>
  <c r="J300" i="7"/>
  <c r="Q300" i="7"/>
  <c r="J301" i="7"/>
  <c r="Q301" i="7"/>
  <c r="AN301" i="7"/>
  <c r="G309" i="7"/>
  <c r="AK309" i="7"/>
  <c r="Q311" i="7"/>
  <c r="J311" i="7"/>
  <c r="AN311" i="7"/>
  <c r="AN312" i="7"/>
  <c r="R312" i="7"/>
  <c r="G312" i="7"/>
  <c r="I315" i="7"/>
  <c r="AK315" i="7" s="1"/>
  <c r="R315" i="7"/>
  <c r="J316" i="7"/>
  <c r="Q316" i="7"/>
  <c r="J317" i="7"/>
  <c r="Q317" i="7"/>
  <c r="AN317" i="7"/>
  <c r="G325" i="7"/>
  <c r="Q327" i="7"/>
  <c r="J327" i="7"/>
  <c r="AN327" i="7"/>
  <c r="AN328" i="7"/>
  <c r="R328" i="7"/>
  <c r="G328" i="7"/>
  <c r="I331" i="7"/>
  <c r="R331" i="7"/>
  <c r="J332" i="7"/>
  <c r="Q332" i="7"/>
  <c r="J333" i="7"/>
  <c r="Q333" i="7"/>
  <c r="AN333" i="7"/>
  <c r="G341" i="7"/>
  <c r="AK341" i="7"/>
  <c r="Q343" i="7"/>
  <c r="J343" i="7"/>
  <c r="AN343" i="7"/>
  <c r="AN344" i="7"/>
  <c r="R344" i="7"/>
  <c r="G344" i="7"/>
  <c r="I347" i="7"/>
  <c r="AK347" i="7" s="1"/>
  <c r="R347" i="7"/>
  <c r="J348" i="7"/>
  <c r="Q348" i="7"/>
  <c r="J349" i="7"/>
  <c r="Q349" i="7"/>
  <c r="AN349" i="7"/>
  <c r="G357" i="7"/>
  <c r="AK357" i="7"/>
  <c r="Q359" i="7"/>
  <c r="J359" i="7"/>
  <c r="AN359" i="7"/>
  <c r="AN360" i="7"/>
  <c r="R360" i="7"/>
  <c r="G360" i="7"/>
  <c r="I363" i="7"/>
  <c r="AK363" i="7" s="1"/>
  <c r="R363" i="7"/>
  <c r="J364" i="7"/>
  <c r="Q364" i="7"/>
  <c r="J365" i="7"/>
  <c r="Q365" i="7"/>
  <c r="AN365" i="7"/>
  <c r="G373" i="7"/>
  <c r="AK373" i="7"/>
  <c r="Q375" i="7"/>
  <c r="J375" i="7"/>
  <c r="AN375" i="7"/>
  <c r="AN376" i="7"/>
  <c r="R376" i="7"/>
  <c r="G376" i="7"/>
  <c r="I379" i="7"/>
  <c r="AK379" i="7" s="1"/>
  <c r="R379" i="7"/>
  <c r="J380" i="7"/>
  <c r="Q380" i="7"/>
  <c r="J381" i="7"/>
  <c r="Q381" i="7"/>
  <c r="AN381" i="7"/>
  <c r="G389" i="7"/>
  <c r="Q391" i="7"/>
  <c r="J391" i="7"/>
  <c r="AN391" i="7"/>
  <c r="AN392" i="7"/>
  <c r="R392" i="7"/>
  <c r="G392" i="7"/>
  <c r="I395" i="7"/>
  <c r="R395" i="7"/>
  <c r="J396" i="7"/>
  <c r="Q396" i="7"/>
  <c r="J397" i="7"/>
  <c r="Q397" i="7"/>
  <c r="AN397" i="7"/>
  <c r="G405" i="7"/>
  <c r="AK405" i="7"/>
  <c r="Q407" i="7"/>
  <c r="J407" i="7"/>
  <c r="AN407" i="7"/>
  <c r="J408" i="7"/>
  <c r="H412" i="7"/>
  <c r="AN412" i="7"/>
  <c r="R412" i="7"/>
  <c r="G412" i="7"/>
  <c r="AN415" i="7"/>
  <c r="R415" i="7"/>
  <c r="G415" i="7"/>
  <c r="Q415" i="7"/>
  <c r="J415" i="7"/>
  <c r="AK416" i="7"/>
  <c r="J424" i="7"/>
  <c r="H428" i="7"/>
  <c r="AN428" i="7"/>
  <c r="R428" i="7"/>
  <c r="G428" i="7"/>
  <c r="AN431" i="7"/>
  <c r="R431" i="7"/>
  <c r="G431" i="7"/>
  <c r="Q431" i="7"/>
  <c r="J431" i="7"/>
  <c r="AK432" i="7"/>
  <c r="J440" i="7"/>
  <c r="H444" i="7"/>
  <c r="AN444" i="7"/>
  <c r="R444" i="7"/>
  <c r="G444" i="7"/>
  <c r="AN447" i="7"/>
  <c r="R447" i="7"/>
  <c r="G447" i="7"/>
  <c r="Q447" i="7"/>
  <c r="J447" i="7"/>
  <c r="J456" i="7"/>
  <c r="H460" i="7"/>
  <c r="AN460" i="7"/>
  <c r="R460" i="7"/>
  <c r="G460" i="7"/>
  <c r="AN463" i="7"/>
  <c r="R463" i="7"/>
  <c r="G463" i="7"/>
  <c r="Q463" i="7"/>
  <c r="J463" i="7"/>
  <c r="AK464" i="7"/>
  <c r="J472" i="7"/>
  <c r="H476" i="7"/>
  <c r="AN476" i="7"/>
  <c r="R476" i="7"/>
  <c r="G476" i="7"/>
  <c r="AN479" i="7"/>
  <c r="R479" i="7"/>
  <c r="G479" i="7"/>
  <c r="Q479" i="7"/>
  <c r="J479" i="7"/>
  <c r="AK480" i="7"/>
  <c r="J488" i="7"/>
  <c r="H492" i="7"/>
  <c r="AN492" i="7"/>
  <c r="R492" i="7"/>
  <c r="G492" i="7"/>
  <c r="AN495" i="7"/>
  <c r="R495" i="7"/>
  <c r="G495" i="7"/>
  <c r="Q495" i="7"/>
  <c r="J495" i="7"/>
  <c r="AK496" i="7"/>
  <c r="J504" i="7"/>
  <c r="H508" i="7"/>
  <c r="AN508" i="7"/>
  <c r="R508" i="7"/>
  <c r="G508" i="7"/>
  <c r="AN511" i="7"/>
  <c r="R511" i="7"/>
  <c r="G511" i="7"/>
  <c r="Q511" i="7"/>
  <c r="J511" i="7"/>
  <c r="J520" i="7"/>
  <c r="H524" i="7"/>
  <c r="AN524" i="7"/>
  <c r="R524" i="7"/>
  <c r="G524" i="7"/>
  <c r="AN527" i="7"/>
  <c r="R527" i="7"/>
  <c r="G527" i="7"/>
  <c r="Q527" i="7"/>
  <c r="J527" i="7"/>
  <c r="AK528" i="7"/>
  <c r="Q544" i="7"/>
  <c r="J544" i="7"/>
  <c r="H544" i="7"/>
  <c r="AN544" i="7"/>
  <c r="R544" i="7"/>
  <c r="G544" i="7"/>
  <c r="Q560" i="7"/>
  <c r="J560" i="7"/>
  <c r="H560" i="7"/>
  <c r="AN560" i="7"/>
  <c r="R560" i="7"/>
  <c r="G560" i="7"/>
  <c r="Q275" i="7"/>
  <c r="J275" i="7"/>
  <c r="AN275" i="7"/>
  <c r="AN276" i="7"/>
  <c r="R276" i="7"/>
  <c r="G276" i="7"/>
  <c r="Q291" i="7"/>
  <c r="J291" i="7"/>
  <c r="AN291" i="7"/>
  <c r="AN292" i="7"/>
  <c r="R292" i="7"/>
  <c r="G292" i="7"/>
  <c r="Q307" i="7"/>
  <c r="J307" i="7"/>
  <c r="AN307" i="7"/>
  <c r="AN308" i="7"/>
  <c r="R308" i="7"/>
  <c r="G308" i="7"/>
  <c r="Q323" i="7"/>
  <c r="J323" i="7"/>
  <c r="AN323" i="7"/>
  <c r="AN324" i="7"/>
  <c r="R324" i="7"/>
  <c r="G324" i="7"/>
  <c r="Q339" i="7"/>
  <c r="J339" i="7"/>
  <c r="AN339" i="7"/>
  <c r="AN340" i="7"/>
  <c r="R340" i="7"/>
  <c r="G340" i="7"/>
  <c r="Q355" i="7"/>
  <c r="J355" i="7"/>
  <c r="AN355" i="7"/>
  <c r="AN356" i="7"/>
  <c r="R356" i="7"/>
  <c r="G356" i="7"/>
  <c r="Q371" i="7"/>
  <c r="J371" i="7"/>
  <c r="AN371" i="7"/>
  <c r="AN372" i="7"/>
  <c r="R372" i="7"/>
  <c r="G372" i="7"/>
  <c r="Q387" i="7"/>
  <c r="J387" i="7"/>
  <c r="AN387" i="7"/>
  <c r="AN388" i="7"/>
  <c r="R388" i="7"/>
  <c r="G388" i="7"/>
  <c r="Q403" i="7"/>
  <c r="J403" i="7"/>
  <c r="AN403" i="7"/>
  <c r="AN404" i="7"/>
  <c r="R404" i="7"/>
  <c r="G404" i="7"/>
  <c r="H416" i="7"/>
  <c r="AN416" i="7"/>
  <c r="R416" i="7"/>
  <c r="G416" i="7"/>
  <c r="AN419" i="7"/>
  <c r="R419" i="7"/>
  <c r="G419" i="7"/>
  <c r="Q419" i="7"/>
  <c r="J419" i="7"/>
  <c r="H432" i="7"/>
  <c r="AN432" i="7"/>
  <c r="R432" i="7"/>
  <c r="G432" i="7"/>
  <c r="AN435" i="7"/>
  <c r="R435" i="7"/>
  <c r="G435" i="7"/>
  <c r="Q435" i="7"/>
  <c r="J435" i="7"/>
  <c r="H448" i="7"/>
  <c r="AN448" i="7"/>
  <c r="R448" i="7"/>
  <c r="G448" i="7"/>
  <c r="AN451" i="7"/>
  <c r="R451" i="7"/>
  <c r="G451" i="7"/>
  <c r="Q451" i="7"/>
  <c r="J451" i="7"/>
  <c r="H464" i="7"/>
  <c r="AN464" i="7"/>
  <c r="R464" i="7"/>
  <c r="G464" i="7"/>
  <c r="AN467" i="7"/>
  <c r="R467" i="7"/>
  <c r="G467" i="7"/>
  <c r="Q467" i="7"/>
  <c r="J467" i="7"/>
  <c r="H480" i="7"/>
  <c r="AN480" i="7"/>
  <c r="R480" i="7"/>
  <c r="G480" i="7"/>
  <c r="AN483" i="7"/>
  <c r="R483" i="7"/>
  <c r="G483" i="7"/>
  <c r="Q483" i="7"/>
  <c r="J483" i="7"/>
  <c r="H496" i="7"/>
  <c r="AN496" i="7"/>
  <c r="R496" i="7"/>
  <c r="G496" i="7"/>
  <c r="AN499" i="7"/>
  <c r="R499" i="7"/>
  <c r="G499" i="7"/>
  <c r="Q499" i="7"/>
  <c r="J499" i="7"/>
  <c r="H512" i="7"/>
  <c r="AN512" i="7"/>
  <c r="R512" i="7"/>
  <c r="G512" i="7"/>
  <c r="AN515" i="7"/>
  <c r="R515" i="7"/>
  <c r="G515" i="7"/>
  <c r="Q515" i="7"/>
  <c r="J515" i="7"/>
  <c r="H528" i="7"/>
  <c r="AN528" i="7"/>
  <c r="R528" i="7"/>
  <c r="G528" i="7"/>
  <c r="Q532" i="7"/>
  <c r="J532" i="7"/>
  <c r="H532" i="7"/>
  <c r="AN532" i="7"/>
  <c r="R532" i="7"/>
  <c r="G532" i="7"/>
  <c r="AK536" i="7"/>
  <c r="Q548" i="7"/>
  <c r="J548" i="7"/>
  <c r="H548" i="7"/>
  <c r="AN548" i="7"/>
  <c r="R548" i="7"/>
  <c r="G548" i="7"/>
  <c r="AK552" i="7"/>
  <c r="Q564" i="7"/>
  <c r="J564" i="7"/>
  <c r="H564" i="7"/>
  <c r="AN564" i="7"/>
  <c r="R564" i="7"/>
  <c r="G564" i="7"/>
  <c r="AK568" i="7"/>
  <c r="G150" i="7"/>
  <c r="R150" i="7"/>
  <c r="G154" i="7"/>
  <c r="R154" i="7"/>
  <c r="G158" i="7"/>
  <c r="R158" i="7"/>
  <c r="G162" i="7"/>
  <c r="R162" i="7"/>
  <c r="G166" i="7"/>
  <c r="R166" i="7"/>
  <c r="G170" i="7"/>
  <c r="R170" i="7"/>
  <c r="G174" i="7"/>
  <c r="R174" i="7"/>
  <c r="G178" i="7"/>
  <c r="R178" i="7"/>
  <c r="G182" i="7"/>
  <c r="R182" i="7"/>
  <c r="G186" i="7"/>
  <c r="R186" i="7"/>
  <c r="G190" i="7"/>
  <c r="R190" i="7"/>
  <c r="G194" i="7"/>
  <c r="R194" i="7"/>
  <c r="G198" i="7"/>
  <c r="R198" i="7"/>
  <c r="G202" i="7"/>
  <c r="R202" i="7"/>
  <c r="G206" i="7"/>
  <c r="R206" i="7"/>
  <c r="G210" i="7"/>
  <c r="R210" i="7"/>
  <c r="G214" i="7"/>
  <c r="R214" i="7"/>
  <c r="G218" i="7"/>
  <c r="R218" i="7"/>
  <c r="AK221" i="7"/>
  <c r="Q223" i="7"/>
  <c r="J223" i="7"/>
  <c r="AN223" i="7"/>
  <c r="AN224" i="7"/>
  <c r="R224" i="7"/>
  <c r="G224" i="7"/>
  <c r="R233" i="7"/>
  <c r="AK237" i="7"/>
  <c r="Q239" i="7"/>
  <c r="J239" i="7"/>
  <c r="AN239" i="7"/>
  <c r="AN240" i="7"/>
  <c r="R240" i="7"/>
  <c r="G240" i="7"/>
  <c r="R249" i="7"/>
  <c r="G253" i="7"/>
  <c r="AK253" i="7"/>
  <c r="Q255" i="7"/>
  <c r="J255" i="7"/>
  <c r="AN255" i="7"/>
  <c r="AN256" i="7"/>
  <c r="R256" i="7"/>
  <c r="G256" i="7"/>
  <c r="R265" i="7"/>
  <c r="G269" i="7"/>
  <c r="Q271" i="7"/>
  <c r="J271" i="7"/>
  <c r="AN271" i="7"/>
  <c r="AN272" i="7"/>
  <c r="R272" i="7"/>
  <c r="G272" i="7"/>
  <c r="I275" i="7"/>
  <c r="AK275" i="7" s="1"/>
  <c r="R275" i="7"/>
  <c r="J276" i="7"/>
  <c r="Q276" i="7"/>
  <c r="J277" i="7"/>
  <c r="Q277" i="7"/>
  <c r="AN277" i="7"/>
  <c r="R281" i="7"/>
  <c r="G285" i="7"/>
  <c r="AK285" i="7"/>
  <c r="Q287" i="7"/>
  <c r="J287" i="7"/>
  <c r="AN287" i="7"/>
  <c r="AN288" i="7"/>
  <c r="R288" i="7"/>
  <c r="G288" i="7"/>
  <c r="I291" i="7"/>
  <c r="AK291" i="7" s="1"/>
  <c r="R291" i="7"/>
  <c r="J292" i="7"/>
  <c r="Q292" i="7"/>
  <c r="J293" i="7"/>
  <c r="Q293" i="7"/>
  <c r="AN293" i="7"/>
  <c r="R297" i="7"/>
  <c r="G301" i="7"/>
  <c r="AK301" i="7"/>
  <c r="Q303" i="7"/>
  <c r="J303" i="7"/>
  <c r="AN303" i="7"/>
  <c r="AN304" i="7"/>
  <c r="R304" i="7"/>
  <c r="G304" i="7"/>
  <c r="I307" i="7"/>
  <c r="AK307" i="7" s="1"/>
  <c r="R307" i="7"/>
  <c r="J308" i="7"/>
  <c r="Q308" i="7"/>
  <c r="J309" i="7"/>
  <c r="Q309" i="7"/>
  <c r="AN309" i="7"/>
  <c r="R313" i="7"/>
  <c r="G317" i="7"/>
  <c r="AK317" i="7"/>
  <c r="Q319" i="7"/>
  <c r="J319" i="7"/>
  <c r="AN319" i="7"/>
  <c r="AN320" i="7"/>
  <c r="R320" i="7"/>
  <c r="G320" i="7"/>
  <c r="I323" i="7"/>
  <c r="AK323" i="7" s="1"/>
  <c r="R323" i="7"/>
  <c r="J324" i="7"/>
  <c r="Q324" i="7"/>
  <c r="J325" i="7"/>
  <c r="Q325" i="7"/>
  <c r="AN325" i="7"/>
  <c r="R329" i="7"/>
  <c r="G333" i="7"/>
  <c r="Q335" i="7"/>
  <c r="J335" i="7"/>
  <c r="AN335" i="7"/>
  <c r="AN336" i="7"/>
  <c r="R336" i="7"/>
  <c r="G336" i="7"/>
  <c r="I339" i="7"/>
  <c r="AK339" i="7" s="1"/>
  <c r="R339" i="7"/>
  <c r="J340" i="7"/>
  <c r="Q340" i="7"/>
  <c r="J341" i="7"/>
  <c r="Q341" i="7"/>
  <c r="AN341" i="7"/>
  <c r="R345" i="7"/>
  <c r="G349" i="7"/>
  <c r="AK349" i="7"/>
  <c r="Q351" i="7"/>
  <c r="J351" i="7"/>
  <c r="AN351" i="7"/>
  <c r="AN352" i="7"/>
  <c r="R352" i="7"/>
  <c r="G352" i="7"/>
  <c r="I355" i="7"/>
  <c r="AK355" i="7" s="1"/>
  <c r="R355" i="7"/>
  <c r="J356" i="7"/>
  <c r="Q356" i="7"/>
  <c r="J357" i="7"/>
  <c r="Q357" i="7"/>
  <c r="AN357" i="7"/>
  <c r="R361" i="7"/>
  <c r="G365" i="7"/>
  <c r="AK365" i="7"/>
  <c r="Q367" i="7"/>
  <c r="J367" i="7"/>
  <c r="AN367" i="7"/>
  <c r="AN368" i="7"/>
  <c r="R368" i="7"/>
  <c r="G368" i="7"/>
  <c r="I371" i="7"/>
  <c r="AK371" i="7" s="1"/>
  <c r="R371" i="7"/>
  <c r="J372" i="7"/>
  <c r="Q372" i="7"/>
  <c r="J373" i="7"/>
  <c r="Q373" i="7"/>
  <c r="AN373" i="7"/>
  <c r="R377" i="7"/>
  <c r="G381" i="7"/>
  <c r="AK381" i="7"/>
  <c r="Q383" i="7"/>
  <c r="J383" i="7"/>
  <c r="AN383" i="7"/>
  <c r="AN384" i="7"/>
  <c r="R384" i="7"/>
  <c r="G384" i="7"/>
  <c r="I387" i="7"/>
  <c r="AK387" i="7" s="1"/>
  <c r="R387" i="7"/>
  <c r="J388" i="7"/>
  <c r="Q388" i="7"/>
  <c r="J389" i="7"/>
  <c r="Q389" i="7"/>
  <c r="AN389" i="7"/>
  <c r="R393" i="7"/>
  <c r="G397" i="7"/>
  <c r="Q399" i="7"/>
  <c r="J399" i="7"/>
  <c r="AN399" i="7"/>
  <c r="AN400" i="7"/>
  <c r="R400" i="7"/>
  <c r="G400" i="7"/>
  <c r="I403" i="7"/>
  <c r="AK403" i="7" s="1"/>
  <c r="R403" i="7"/>
  <c r="J404" i="7"/>
  <c r="Q404" i="7"/>
  <c r="J405" i="7"/>
  <c r="Q405" i="7"/>
  <c r="AN405" i="7"/>
  <c r="AK408" i="7"/>
  <c r="J416" i="7"/>
  <c r="Q416" i="7"/>
  <c r="I419" i="7"/>
  <c r="AK419" i="7" s="1"/>
  <c r="H420" i="7"/>
  <c r="AN420" i="7"/>
  <c r="R420" i="7"/>
  <c r="G420" i="7"/>
  <c r="AN423" i="7"/>
  <c r="R423" i="7"/>
  <c r="G423" i="7"/>
  <c r="Q423" i="7"/>
  <c r="J423" i="7"/>
  <c r="AK424" i="7"/>
  <c r="J432" i="7"/>
  <c r="Q432" i="7"/>
  <c r="I435" i="7"/>
  <c r="AK435" i="7" s="1"/>
  <c r="H436" i="7"/>
  <c r="AN436" i="7"/>
  <c r="R436" i="7"/>
  <c r="G436" i="7"/>
  <c r="AN439" i="7"/>
  <c r="R439" i="7"/>
  <c r="G439" i="7"/>
  <c r="Q439" i="7"/>
  <c r="J439" i="7"/>
  <c r="AK440" i="7"/>
  <c r="J448" i="7"/>
  <c r="Q448" i="7"/>
  <c r="I451" i="7"/>
  <c r="H452" i="7"/>
  <c r="AN452" i="7"/>
  <c r="R452" i="7"/>
  <c r="G452" i="7"/>
  <c r="AN455" i="7"/>
  <c r="R455" i="7"/>
  <c r="G455" i="7"/>
  <c r="Q455" i="7"/>
  <c r="J455" i="7"/>
  <c r="AK456" i="7"/>
  <c r="J464" i="7"/>
  <c r="Q464" i="7"/>
  <c r="I467" i="7"/>
  <c r="AK467" i="7" s="1"/>
  <c r="H468" i="7"/>
  <c r="AN468" i="7"/>
  <c r="R468" i="7"/>
  <c r="G468" i="7"/>
  <c r="AN471" i="7"/>
  <c r="R471" i="7"/>
  <c r="G471" i="7"/>
  <c r="Q471" i="7"/>
  <c r="J471" i="7"/>
  <c r="AK472" i="7"/>
  <c r="J480" i="7"/>
  <c r="Q480" i="7"/>
  <c r="I483" i="7"/>
  <c r="AK483" i="7" s="1"/>
  <c r="H484" i="7"/>
  <c r="AN484" i="7"/>
  <c r="R484" i="7"/>
  <c r="G484" i="7"/>
  <c r="AN487" i="7"/>
  <c r="R487" i="7"/>
  <c r="G487" i="7"/>
  <c r="Q487" i="7"/>
  <c r="J487" i="7"/>
  <c r="AK488" i="7"/>
  <c r="J496" i="7"/>
  <c r="Q496" i="7"/>
  <c r="I499" i="7"/>
  <c r="AK499" i="7" s="1"/>
  <c r="H500" i="7"/>
  <c r="AN500" i="7"/>
  <c r="R500" i="7"/>
  <c r="G500" i="7"/>
  <c r="AN503" i="7"/>
  <c r="R503" i="7"/>
  <c r="G503" i="7"/>
  <c r="Q503" i="7"/>
  <c r="J503" i="7"/>
  <c r="AK504" i="7"/>
  <c r="J512" i="7"/>
  <c r="Q512" i="7"/>
  <c r="I515" i="7"/>
  <c r="H516" i="7"/>
  <c r="AN516" i="7"/>
  <c r="R516" i="7"/>
  <c r="G516" i="7"/>
  <c r="AN519" i="7"/>
  <c r="R519" i="7"/>
  <c r="G519" i="7"/>
  <c r="Q519" i="7"/>
  <c r="J519" i="7"/>
  <c r="AK520" i="7"/>
  <c r="J528" i="7"/>
  <c r="Q528" i="7"/>
  <c r="I532" i="7"/>
  <c r="AK532" i="7" s="1"/>
  <c r="Q536" i="7"/>
  <c r="J536" i="7"/>
  <c r="H536" i="7"/>
  <c r="AN536" i="7"/>
  <c r="R536" i="7"/>
  <c r="G536" i="7"/>
  <c r="AK540" i="7"/>
  <c r="I548" i="7"/>
  <c r="AK548" i="7" s="1"/>
  <c r="Q552" i="7"/>
  <c r="J552" i="7"/>
  <c r="H552" i="7"/>
  <c r="AN552" i="7"/>
  <c r="R552" i="7"/>
  <c r="G552" i="7"/>
  <c r="AK556" i="7"/>
  <c r="I564" i="7"/>
  <c r="AK564" i="7" s="1"/>
  <c r="Q568" i="7"/>
  <c r="J568" i="7"/>
  <c r="H568" i="7"/>
  <c r="AN568" i="7"/>
  <c r="R568" i="7"/>
  <c r="G568" i="7"/>
  <c r="AK572" i="7"/>
  <c r="Q251" i="7"/>
  <c r="J251" i="7"/>
  <c r="AN251" i="7"/>
  <c r="AN252" i="7"/>
  <c r="R252" i="7"/>
  <c r="G252" i="7"/>
  <c r="Q267" i="7"/>
  <c r="J267" i="7"/>
  <c r="AN267" i="7"/>
  <c r="AN268" i="7"/>
  <c r="R268" i="7"/>
  <c r="G268" i="7"/>
  <c r="R277" i="7"/>
  <c r="Q283" i="7"/>
  <c r="J283" i="7"/>
  <c r="AN283" i="7"/>
  <c r="AN284" i="7"/>
  <c r="R284" i="7"/>
  <c r="G284" i="7"/>
  <c r="R293" i="7"/>
  <c r="Q299" i="7"/>
  <c r="J299" i="7"/>
  <c r="AN299" i="7"/>
  <c r="AN300" i="7"/>
  <c r="R300" i="7"/>
  <c r="G300" i="7"/>
  <c r="R309" i="7"/>
  <c r="Q315" i="7"/>
  <c r="J315" i="7"/>
  <c r="AN315" i="7"/>
  <c r="AN316" i="7"/>
  <c r="R316" i="7"/>
  <c r="G316" i="7"/>
  <c r="R325" i="7"/>
  <c r="Q331" i="7"/>
  <c r="J331" i="7"/>
  <c r="AN331" i="7"/>
  <c r="AN332" i="7"/>
  <c r="R332" i="7"/>
  <c r="G332" i="7"/>
  <c r="R341" i="7"/>
  <c r="Q347" i="7"/>
  <c r="J347" i="7"/>
  <c r="AN347" i="7"/>
  <c r="AN348" i="7"/>
  <c r="R348" i="7"/>
  <c r="G348" i="7"/>
  <c r="R357" i="7"/>
  <c r="Q363" i="7"/>
  <c r="J363" i="7"/>
  <c r="AN363" i="7"/>
  <c r="AN364" i="7"/>
  <c r="R364" i="7"/>
  <c r="G364" i="7"/>
  <c r="R373" i="7"/>
  <c r="Q379" i="7"/>
  <c r="J379" i="7"/>
  <c r="AN379" i="7"/>
  <c r="AN380" i="7"/>
  <c r="R380" i="7"/>
  <c r="G380" i="7"/>
  <c r="R389" i="7"/>
  <c r="Q395" i="7"/>
  <c r="J395" i="7"/>
  <c r="AN395" i="7"/>
  <c r="AN396" i="7"/>
  <c r="R396" i="7"/>
  <c r="G396" i="7"/>
  <c r="R405" i="7"/>
  <c r="H408" i="7"/>
  <c r="AN408" i="7"/>
  <c r="R408" i="7"/>
  <c r="G408" i="7"/>
  <c r="AN411" i="7"/>
  <c r="R411" i="7"/>
  <c r="G411" i="7"/>
  <c r="Q411" i="7"/>
  <c r="J411" i="7"/>
  <c r="H424" i="7"/>
  <c r="AN424" i="7"/>
  <c r="R424" i="7"/>
  <c r="G424" i="7"/>
  <c r="AN427" i="7"/>
  <c r="R427" i="7"/>
  <c r="G427" i="7"/>
  <c r="Q427" i="7"/>
  <c r="J427" i="7"/>
  <c r="H440" i="7"/>
  <c r="AN440" i="7"/>
  <c r="R440" i="7"/>
  <c r="G440" i="7"/>
  <c r="AN443" i="7"/>
  <c r="R443" i="7"/>
  <c r="G443" i="7"/>
  <c r="Q443" i="7"/>
  <c r="J443" i="7"/>
  <c r="H456" i="7"/>
  <c r="AN456" i="7"/>
  <c r="R456" i="7"/>
  <c r="G456" i="7"/>
  <c r="AN459" i="7"/>
  <c r="R459" i="7"/>
  <c r="G459" i="7"/>
  <c r="Q459" i="7"/>
  <c r="J459" i="7"/>
  <c r="H472" i="7"/>
  <c r="AN472" i="7"/>
  <c r="R472" i="7"/>
  <c r="G472" i="7"/>
  <c r="AN475" i="7"/>
  <c r="R475" i="7"/>
  <c r="G475" i="7"/>
  <c r="Q475" i="7"/>
  <c r="J475" i="7"/>
  <c r="H488" i="7"/>
  <c r="AN488" i="7"/>
  <c r="R488" i="7"/>
  <c r="G488" i="7"/>
  <c r="AN491" i="7"/>
  <c r="R491" i="7"/>
  <c r="G491" i="7"/>
  <c r="Q491" i="7"/>
  <c r="J491" i="7"/>
  <c r="H504" i="7"/>
  <c r="AN504" i="7"/>
  <c r="R504" i="7"/>
  <c r="G504" i="7"/>
  <c r="AN507" i="7"/>
  <c r="R507" i="7"/>
  <c r="G507" i="7"/>
  <c r="Q507" i="7"/>
  <c r="J507" i="7"/>
  <c r="H520" i="7"/>
  <c r="AN520" i="7"/>
  <c r="R520" i="7"/>
  <c r="G520" i="7"/>
  <c r="AN523" i="7"/>
  <c r="R523" i="7"/>
  <c r="G523" i="7"/>
  <c r="Q523" i="7"/>
  <c r="J523" i="7"/>
  <c r="Q540" i="7"/>
  <c r="J540" i="7"/>
  <c r="H540" i="7"/>
  <c r="AN540" i="7"/>
  <c r="R540" i="7"/>
  <c r="G540" i="7"/>
  <c r="AK544" i="7"/>
  <c r="Q556" i="7"/>
  <c r="J556" i="7"/>
  <c r="H556" i="7"/>
  <c r="AN556" i="7"/>
  <c r="R556" i="7"/>
  <c r="G556" i="7"/>
  <c r="AK560" i="7"/>
  <c r="Q572" i="7"/>
  <c r="J572" i="7"/>
  <c r="H572" i="7"/>
  <c r="AN572" i="7"/>
  <c r="R572" i="7"/>
  <c r="G572" i="7"/>
  <c r="J531" i="7"/>
  <c r="Q531" i="7"/>
  <c r="J535" i="7"/>
  <c r="Q535" i="7"/>
  <c r="J539" i="7"/>
  <c r="Q539" i="7"/>
  <c r="J543" i="7"/>
  <c r="Q543" i="7"/>
  <c r="J547" i="7"/>
  <c r="Q547" i="7"/>
  <c r="J551" i="7"/>
  <c r="Q551" i="7"/>
  <c r="J555" i="7"/>
  <c r="Q555" i="7"/>
  <c r="J559" i="7"/>
  <c r="Q559" i="7"/>
  <c r="J563" i="7"/>
  <c r="Q563" i="7"/>
  <c r="J567" i="7"/>
  <c r="Q567" i="7"/>
  <c r="J571" i="7"/>
  <c r="Q571" i="7"/>
  <c r="J575" i="7"/>
  <c r="Q575" i="7"/>
  <c r="G576" i="7"/>
  <c r="R576" i="7"/>
  <c r="AN576" i="7"/>
  <c r="J579" i="7"/>
  <c r="Q579" i="7"/>
  <c r="G580" i="7"/>
  <c r="R580" i="7"/>
  <c r="AN580" i="7"/>
  <c r="J583" i="7"/>
  <c r="Q583" i="7"/>
  <c r="G584" i="7"/>
  <c r="R584" i="7"/>
  <c r="AN584" i="7"/>
  <c r="J587" i="7"/>
  <c r="Q587" i="7"/>
  <c r="G588" i="7"/>
  <c r="R588" i="7"/>
  <c r="AN588" i="7"/>
  <c r="J591" i="7"/>
  <c r="Q591" i="7"/>
  <c r="G592" i="7"/>
  <c r="R592" i="7"/>
  <c r="AN592" i="7"/>
  <c r="J595" i="7"/>
  <c r="Q595" i="7"/>
  <c r="G596" i="7"/>
  <c r="R596" i="7"/>
  <c r="AN596" i="7"/>
  <c r="J599" i="7"/>
  <c r="Q599" i="7"/>
  <c r="G600" i="7"/>
  <c r="R600" i="7"/>
  <c r="AN600" i="7"/>
  <c r="J603" i="7"/>
  <c r="Q603" i="7"/>
  <c r="G604" i="7"/>
  <c r="R604" i="7"/>
  <c r="AN604" i="7"/>
  <c r="J607" i="7"/>
  <c r="Q607" i="7"/>
  <c r="G608" i="7"/>
  <c r="R608" i="7"/>
  <c r="AN608" i="7"/>
  <c r="J611" i="7"/>
  <c r="Q611" i="7"/>
  <c r="G612" i="7"/>
  <c r="R612" i="7"/>
  <c r="AN612" i="7"/>
  <c r="J615" i="7"/>
  <c r="Q615" i="7"/>
  <c r="G616" i="7"/>
  <c r="R616" i="7"/>
  <c r="AN616" i="7"/>
  <c r="J619" i="7"/>
  <c r="Q619" i="7"/>
  <c r="G620" i="7"/>
  <c r="R620" i="7"/>
  <c r="AN620" i="7"/>
  <c r="J623" i="7"/>
  <c r="Q623" i="7"/>
  <c r="G624" i="7"/>
  <c r="R624" i="7"/>
  <c r="AN624" i="7"/>
  <c r="J627" i="7"/>
  <c r="Q627" i="7"/>
  <c r="G628" i="7"/>
  <c r="R628" i="7"/>
  <c r="AN628" i="7"/>
  <c r="J631" i="7"/>
  <c r="Q631" i="7"/>
  <c r="G632" i="7"/>
  <c r="R632" i="7"/>
  <c r="AN632" i="7"/>
  <c r="J635" i="7"/>
  <c r="Q635" i="7"/>
  <c r="G636" i="7"/>
  <c r="R636" i="7"/>
  <c r="AN636" i="7"/>
  <c r="J639" i="7"/>
  <c r="Q639" i="7"/>
  <c r="G640" i="7"/>
  <c r="R640" i="7"/>
  <c r="AN640" i="7"/>
  <c r="J643" i="7"/>
  <c r="Q643" i="7"/>
  <c r="G644" i="7"/>
  <c r="R644" i="7"/>
  <c r="AN644" i="7"/>
  <c r="J647" i="7"/>
  <c r="Q647" i="7"/>
  <c r="G648" i="7"/>
  <c r="R648" i="7"/>
  <c r="AN648" i="7"/>
  <c r="J651" i="7"/>
  <c r="Q651" i="7"/>
  <c r="G652" i="7"/>
  <c r="R652" i="7"/>
  <c r="AN652" i="7"/>
  <c r="J655" i="7"/>
  <c r="Q655" i="7"/>
  <c r="G656" i="7"/>
  <c r="R656" i="7"/>
  <c r="AN656" i="7"/>
  <c r="J659" i="7"/>
  <c r="Q659" i="7"/>
  <c r="G660" i="7"/>
  <c r="R660" i="7"/>
  <c r="AN660" i="7"/>
  <c r="J663" i="7"/>
  <c r="Q663" i="7"/>
  <c r="G664" i="7"/>
  <c r="R664" i="7"/>
  <c r="AN664" i="7"/>
  <c r="J667" i="7"/>
  <c r="Q667" i="7"/>
  <c r="G668" i="7"/>
  <c r="R668" i="7"/>
  <c r="AN668" i="7"/>
  <c r="J671" i="7"/>
  <c r="Q671" i="7"/>
  <c r="G672" i="7"/>
  <c r="R672" i="7"/>
  <c r="AN672" i="7"/>
  <c r="J675" i="7"/>
  <c r="Q675" i="7"/>
  <c r="G676" i="7"/>
  <c r="R676" i="7"/>
  <c r="AN676" i="7"/>
  <c r="J679" i="7"/>
  <c r="Q679" i="7"/>
  <c r="G680" i="7"/>
  <c r="R680" i="7"/>
  <c r="AN680" i="7"/>
  <c r="J683" i="7"/>
  <c r="Q683" i="7"/>
  <c r="G684" i="7"/>
  <c r="R684" i="7"/>
  <c r="AN684" i="7"/>
  <c r="J687" i="7"/>
  <c r="Q687" i="7"/>
  <c r="G688" i="7"/>
  <c r="R688" i="7"/>
  <c r="AN688" i="7"/>
  <c r="J691" i="7"/>
  <c r="Q691" i="7"/>
  <c r="G692" i="7"/>
  <c r="R692" i="7"/>
  <c r="AN692" i="7"/>
  <c r="J695" i="7"/>
  <c r="Q695" i="7"/>
  <c r="G696" i="7"/>
  <c r="R696" i="7"/>
  <c r="AN696" i="7"/>
  <c r="J699" i="7"/>
  <c r="Q699" i="7"/>
  <c r="G700" i="7"/>
  <c r="R700" i="7"/>
  <c r="AN700" i="7"/>
  <c r="J703" i="7"/>
  <c r="Q703" i="7"/>
  <c r="G704" i="7"/>
  <c r="R704" i="7"/>
  <c r="AN704" i="7"/>
  <c r="J707" i="7"/>
  <c r="Q707" i="7"/>
  <c r="G708" i="7"/>
  <c r="R708" i="7"/>
  <c r="AN708" i="7"/>
  <c r="J711" i="7"/>
  <c r="Q711" i="7"/>
  <c r="G712" i="7"/>
  <c r="R712" i="7"/>
  <c r="AN712" i="7"/>
  <c r="J715" i="7"/>
  <c r="Q715" i="7"/>
  <c r="G716" i="7"/>
  <c r="R716" i="7"/>
  <c r="AN716" i="7"/>
  <c r="J719" i="7"/>
  <c r="Q719" i="7"/>
  <c r="G720" i="7"/>
  <c r="R720" i="7"/>
  <c r="AN720" i="7"/>
  <c r="J723" i="7"/>
  <c r="Q723" i="7"/>
  <c r="G724" i="7"/>
  <c r="R724" i="7"/>
  <c r="AN724" i="7"/>
  <c r="J727" i="7"/>
  <c r="Q727" i="7"/>
  <c r="G728" i="7"/>
  <c r="R728" i="7"/>
  <c r="AN728" i="7"/>
  <c r="J731" i="7"/>
  <c r="Q731" i="7"/>
  <c r="G732" i="7"/>
  <c r="R732" i="7"/>
  <c r="AN732" i="7"/>
  <c r="J735" i="7"/>
  <c r="Q735" i="7"/>
  <c r="G736" i="7"/>
  <c r="R736" i="7"/>
  <c r="AN736" i="7"/>
  <c r="J739" i="7"/>
  <c r="Q739" i="7"/>
  <c r="G740" i="7"/>
  <c r="R740" i="7"/>
  <c r="AN740" i="7"/>
  <c r="J743" i="7"/>
  <c r="Q743" i="7"/>
  <c r="G744" i="7"/>
  <c r="R744" i="7"/>
  <c r="AN744" i="7"/>
  <c r="J747" i="7"/>
  <c r="Q747" i="7"/>
  <c r="G748" i="7"/>
  <c r="R748" i="7"/>
  <c r="AN748" i="7"/>
  <c r="J751" i="7"/>
  <c r="Q751" i="7"/>
  <c r="G752" i="7"/>
  <c r="R752" i="7"/>
  <c r="AN752" i="7"/>
  <c r="J755" i="7"/>
  <c r="Q755" i="7"/>
  <c r="G756" i="7"/>
  <c r="R756" i="7"/>
  <c r="AN756" i="7"/>
  <c r="J759" i="7"/>
  <c r="Q759" i="7"/>
  <c r="G760" i="7"/>
  <c r="R760" i="7"/>
  <c r="AN760" i="7"/>
  <c r="J763" i="7"/>
  <c r="Q763" i="7"/>
  <c r="G764" i="7"/>
  <c r="R764" i="7"/>
  <c r="AN764" i="7"/>
  <c r="J767" i="7"/>
  <c r="Q767" i="7"/>
  <c r="G768" i="7"/>
  <c r="R768" i="7"/>
  <c r="AN768" i="7"/>
  <c r="J771" i="7"/>
  <c r="Q771" i="7"/>
  <c r="G772" i="7"/>
  <c r="R772" i="7"/>
  <c r="AN772" i="7"/>
  <c r="J775" i="7"/>
  <c r="Q775" i="7"/>
  <c r="G776" i="7"/>
  <c r="R776" i="7"/>
  <c r="AN776" i="7"/>
  <c r="J779" i="7"/>
  <c r="Q779" i="7"/>
  <c r="G780" i="7"/>
  <c r="R780" i="7"/>
  <c r="AN780" i="7"/>
  <c r="G784" i="7"/>
  <c r="AK784" i="7"/>
  <c r="Q786" i="7"/>
  <c r="J786" i="7"/>
  <c r="AN786" i="7"/>
  <c r="AN787" i="7"/>
  <c r="R787" i="7"/>
  <c r="G787" i="7"/>
  <c r="I790" i="7"/>
  <c r="AK790" i="7" s="1"/>
  <c r="J791" i="7"/>
  <c r="J792" i="7"/>
  <c r="Q792" i="7"/>
  <c r="AN792" i="7"/>
  <c r="R796" i="7"/>
  <c r="G800" i="7"/>
  <c r="AK800" i="7"/>
  <c r="Q802" i="7"/>
  <c r="J802" i="7"/>
  <c r="AN802" i="7"/>
  <c r="AN803" i="7"/>
  <c r="R803" i="7"/>
  <c r="G803" i="7"/>
  <c r="I806" i="7"/>
  <c r="AK806" i="7" s="1"/>
  <c r="J807" i="7"/>
  <c r="J808" i="7"/>
  <c r="Q808" i="7"/>
  <c r="AN808" i="7"/>
  <c r="R812" i="7"/>
  <c r="G816" i="7"/>
  <c r="AK816" i="7"/>
  <c r="Q818" i="7"/>
  <c r="J818" i="7"/>
  <c r="AN818" i="7"/>
  <c r="AN819" i="7"/>
  <c r="R819" i="7"/>
  <c r="G819" i="7"/>
  <c r="I822" i="7"/>
  <c r="AK822" i="7" s="1"/>
  <c r="J823" i="7"/>
  <c r="J824" i="7"/>
  <c r="Q824" i="7"/>
  <c r="AN824" i="7"/>
  <c r="AK828" i="7"/>
  <c r="AK830" i="7"/>
  <c r="I836" i="7"/>
  <c r="I838" i="7"/>
  <c r="H840" i="7"/>
  <c r="Q840" i="7"/>
  <c r="J840" i="7"/>
  <c r="Q842" i="7"/>
  <c r="J842" i="7"/>
  <c r="H842" i="7"/>
  <c r="AK846" i="7"/>
  <c r="AK848" i="7"/>
  <c r="AK852" i="7"/>
  <c r="AK856" i="7"/>
  <c r="AK860" i="7"/>
  <c r="AK864" i="7"/>
  <c r="AK868" i="7"/>
  <c r="AK872" i="7"/>
  <c r="AN874" i="7"/>
  <c r="R874" i="7"/>
  <c r="G874" i="7"/>
  <c r="H874" i="7"/>
  <c r="Q874" i="7"/>
  <c r="J874" i="7"/>
  <c r="H889" i="7"/>
  <c r="H947" i="7"/>
  <c r="AN947" i="7"/>
  <c r="R947" i="7"/>
  <c r="G947" i="7"/>
  <c r="Q947" i="7"/>
  <c r="J947" i="7"/>
  <c r="G531" i="7"/>
  <c r="R531" i="7"/>
  <c r="G535" i="7"/>
  <c r="R535" i="7"/>
  <c r="G539" i="7"/>
  <c r="R539" i="7"/>
  <c r="G543" i="7"/>
  <c r="R543" i="7"/>
  <c r="G547" i="7"/>
  <c r="R547" i="7"/>
  <c r="G551" i="7"/>
  <c r="R551" i="7"/>
  <c r="G555" i="7"/>
  <c r="R555" i="7"/>
  <c r="G559" i="7"/>
  <c r="R559" i="7"/>
  <c r="G563" i="7"/>
  <c r="R563" i="7"/>
  <c r="G567" i="7"/>
  <c r="R567" i="7"/>
  <c r="G571" i="7"/>
  <c r="R571" i="7"/>
  <c r="G575" i="7"/>
  <c r="R575" i="7"/>
  <c r="H576" i="7"/>
  <c r="G579" i="7"/>
  <c r="R579" i="7"/>
  <c r="H580" i="7"/>
  <c r="G583" i="7"/>
  <c r="R583" i="7"/>
  <c r="H584" i="7"/>
  <c r="G587" i="7"/>
  <c r="R587" i="7"/>
  <c r="H588" i="7"/>
  <c r="G591" i="7"/>
  <c r="R591" i="7"/>
  <c r="H592" i="7"/>
  <c r="G595" i="7"/>
  <c r="R595" i="7"/>
  <c r="H596" i="7"/>
  <c r="G599" i="7"/>
  <c r="R599" i="7"/>
  <c r="H600" i="7"/>
  <c r="G603" i="7"/>
  <c r="R603" i="7"/>
  <c r="H604" i="7"/>
  <c r="G607" i="7"/>
  <c r="R607" i="7"/>
  <c r="H608" i="7"/>
  <c r="G611" i="7"/>
  <c r="R611" i="7"/>
  <c r="H612" i="7"/>
  <c r="G615" i="7"/>
  <c r="R615" i="7"/>
  <c r="H616" i="7"/>
  <c r="G619" i="7"/>
  <c r="R619" i="7"/>
  <c r="H620" i="7"/>
  <c r="G623" i="7"/>
  <c r="R623" i="7"/>
  <c r="H624" i="7"/>
  <c r="G627" i="7"/>
  <c r="R627" i="7"/>
  <c r="H628" i="7"/>
  <c r="G631" i="7"/>
  <c r="R631" i="7"/>
  <c r="H632" i="7"/>
  <c r="G635" i="7"/>
  <c r="R635" i="7"/>
  <c r="H636" i="7"/>
  <c r="G639" i="7"/>
  <c r="R639" i="7"/>
  <c r="H640" i="7"/>
  <c r="G643" i="7"/>
  <c r="R643" i="7"/>
  <c r="H644" i="7"/>
  <c r="G647" i="7"/>
  <c r="R647" i="7"/>
  <c r="H648" i="7"/>
  <c r="G651" i="7"/>
  <c r="R651" i="7"/>
  <c r="H652" i="7"/>
  <c r="G655" i="7"/>
  <c r="R655" i="7"/>
  <c r="H656" i="7"/>
  <c r="G659" i="7"/>
  <c r="R659" i="7"/>
  <c r="H660" i="7"/>
  <c r="G663" i="7"/>
  <c r="R663" i="7"/>
  <c r="H664" i="7"/>
  <c r="G667" i="7"/>
  <c r="R667" i="7"/>
  <c r="H668" i="7"/>
  <c r="G671" i="7"/>
  <c r="R671" i="7"/>
  <c r="H672" i="7"/>
  <c r="G675" i="7"/>
  <c r="R675" i="7"/>
  <c r="H676" i="7"/>
  <c r="G679" i="7"/>
  <c r="R679" i="7"/>
  <c r="H680" i="7"/>
  <c r="G683" i="7"/>
  <c r="R683" i="7"/>
  <c r="H684" i="7"/>
  <c r="G687" i="7"/>
  <c r="R687" i="7"/>
  <c r="H688" i="7"/>
  <c r="G691" i="7"/>
  <c r="R691" i="7"/>
  <c r="H692" i="7"/>
  <c r="G695" i="7"/>
  <c r="R695" i="7"/>
  <c r="H696" i="7"/>
  <c r="G699" i="7"/>
  <c r="R699" i="7"/>
  <c r="H700" i="7"/>
  <c r="G703" i="7"/>
  <c r="R703" i="7"/>
  <c r="H704" i="7"/>
  <c r="G707" i="7"/>
  <c r="R707" i="7"/>
  <c r="H708" i="7"/>
  <c r="G711" i="7"/>
  <c r="R711" i="7"/>
  <c r="H712" i="7"/>
  <c r="G715" i="7"/>
  <c r="R715" i="7"/>
  <c r="H716" i="7"/>
  <c r="G719" i="7"/>
  <c r="R719" i="7"/>
  <c r="H720" i="7"/>
  <c r="G723" i="7"/>
  <c r="R723" i="7"/>
  <c r="H724" i="7"/>
  <c r="G727" i="7"/>
  <c r="R727" i="7"/>
  <c r="H728" i="7"/>
  <c r="G731" i="7"/>
  <c r="R731" i="7"/>
  <c r="H732" i="7"/>
  <c r="G735" i="7"/>
  <c r="R735" i="7"/>
  <c r="H736" i="7"/>
  <c r="G739" i="7"/>
  <c r="R739" i="7"/>
  <c r="H740" i="7"/>
  <c r="G743" i="7"/>
  <c r="R743" i="7"/>
  <c r="H744" i="7"/>
  <c r="G747" i="7"/>
  <c r="R747" i="7"/>
  <c r="H748" i="7"/>
  <c r="G751" i="7"/>
  <c r="R751" i="7"/>
  <c r="H752" i="7"/>
  <c r="G755" i="7"/>
  <c r="R755" i="7"/>
  <c r="H756" i="7"/>
  <c r="G759" i="7"/>
  <c r="R759" i="7"/>
  <c r="H760" i="7"/>
  <c r="G763" i="7"/>
  <c r="R763" i="7"/>
  <c r="H764" i="7"/>
  <c r="G767" i="7"/>
  <c r="R767" i="7"/>
  <c r="H768" i="7"/>
  <c r="G771" i="7"/>
  <c r="R771" i="7"/>
  <c r="H772" i="7"/>
  <c r="G775" i="7"/>
  <c r="R775" i="7"/>
  <c r="H776" i="7"/>
  <c r="G779" i="7"/>
  <c r="R779" i="7"/>
  <c r="H780" i="7"/>
  <c r="AN783" i="7"/>
  <c r="R783" i="7"/>
  <c r="G783" i="7"/>
  <c r="R792" i="7"/>
  <c r="G796" i="7"/>
  <c r="AK796" i="7"/>
  <c r="Q798" i="7"/>
  <c r="J798" i="7"/>
  <c r="AN798" i="7"/>
  <c r="AN799" i="7"/>
  <c r="R799" i="7"/>
  <c r="G799" i="7"/>
  <c r="R808" i="7"/>
  <c r="G812" i="7"/>
  <c r="AK812" i="7"/>
  <c r="Q814" i="7"/>
  <c r="J814" i="7"/>
  <c r="AN814" i="7"/>
  <c r="AN815" i="7"/>
  <c r="R815" i="7"/>
  <c r="G815" i="7"/>
  <c r="R824" i="7"/>
  <c r="H828" i="7"/>
  <c r="Q828" i="7"/>
  <c r="J828" i="7"/>
  <c r="Q830" i="7"/>
  <c r="J830" i="7"/>
  <c r="H830" i="7"/>
  <c r="H844" i="7"/>
  <c r="Q844" i="7"/>
  <c r="J844" i="7"/>
  <c r="Q846" i="7"/>
  <c r="J846" i="7"/>
  <c r="H846" i="7"/>
  <c r="H848" i="7"/>
  <c r="AN848" i="7"/>
  <c r="R848" i="7"/>
  <c r="G848" i="7"/>
  <c r="Q848" i="7"/>
  <c r="J848" i="7"/>
  <c r="H852" i="7"/>
  <c r="AN852" i="7"/>
  <c r="R852" i="7"/>
  <c r="G852" i="7"/>
  <c r="Q852" i="7"/>
  <c r="J852" i="7"/>
  <c r="H856" i="7"/>
  <c r="AN856" i="7"/>
  <c r="R856" i="7"/>
  <c r="G856" i="7"/>
  <c r="Q856" i="7"/>
  <c r="J856" i="7"/>
  <c r="H860" i="7"/>
  <c r="AN860" i="7"/>
  <c r="R860" i="7"/>
  <c r="G860" i="7"/>
  <c r="Q860" i="7"/>
  <c r="J860" i="7"/>
  <c r="H864" i="7"/>
  <c r="AN864" i="7"/>
  <c r="R864" i="7"/>
  <c r="G864" i="7"/>
  <c r="Q864" i="7"/>
  <c r="J864" i="7"/>
  <c r="H868" i="7"/>
  <c r="AN868" i="7"/>
  <c r="R868" i="7"/>
  <c r="G868" i="7"/>
  <c r="Q868" i="7"/>
  <c r="J868" i="7"/>
  <c r="H872" i="7"/>
  <c r="AN872" i="7"/>
  <c r="R872" i="7"/>
  <c r="G872" i="7"/>
  <c r="Q872" i="7"/>
  <c r="J872" i="7"/>
  <c r="I874" i="7"/>
  <c r="AK874" i="7" s="1"/>
  <c r="AK893" i="7"/>
  <c r="H939" i="7"/>
  <c r="G939" i="7"/>
  <c r="R939" i="7"/>
  <c r="AN939" i="7"/>
  <c r="Q939" i="7"/>
  <c r="J939" i="7"/>
  <c r="I947" i="7"/>
  <c r="Q794" i="7"/>
  <c r="J794" i="7"/>
  <c r="AN794" i="7"/>
  <c r="AN795" i="7"/>
  <c r="R795" i="7"/>
  <c r="G795" i="7"/>
  <c r="Q810" i="7"/>
  <c r="J810" i="7"/>
  <c r="AN810" i="7"/>
  <c r="AN811" i="7"/>
  <c r="R811" i="7"/>
  <c r="G811" i="7"/>
  <c r="Q826" i="7"/>
  <c r="J826" i="7"/>
  <c r="AN826" i="7"/>
  <c r="AN827" i="7"/>
  <c r="R827" i="7"/>
  <c r="G827" i="7"/>
  <c r="H832" i="7"/>
  <c r="Q832" i="7"/>
  <c r="J832" i="7"/>
  <c r="Q834" i="7"/>
  <c r="J834" i="7"/>
  <c r="H834" i="7"/>
  <c r="H891" i="7"/>
  <c r="G891" i="7"/>
  <c r="R891" i="7"/>
  <c r="AN891" i="7"/>
  <c r="Q891" i="7"/>
  <c r="J891" i="7"/>
  <c r="Q905" i="7"/>
  <c r="J905" i="7"/>
  <c r="G905" i="7"/>
  <c r="R905" i="7"/>
  <c r="I905" i="7"/>
  <c r="H923" i="7"/>
  <c r="G923" i="7"/>
  <c r="R923" i="7"/>
  <c r="AN923" i="7"/>
  <c r="Q923" i="7"/>
  <c r="J923" i="7"/>
  <c r="Q937" i="7"/>
  <c r="J937" i="7"/>
  <c r="G937" i="7"/>
  <c r="R937" i="7"/>
  <c r="I937" i="7"/>
  <c r="AK937" i="7" s="1"/>
  <c r="AN938" i="7"/>
  <c r="R938" i="7"/>
  <c r="G938" i="7"/>
  <c r="H938" i="7"/>
  <c r="Q938" i="7"/>
  <c r="J938" i="7"/>
  <c r="J576" i="7"/>
  <c r="J580" i="7"/>
  <c r="J584" i="7"/>
  <c r="J588" i="7"/>
  <c r="J592" i="7"/>
  <c r="J596" i="7"/>
  <c r="J600" i="7"/>
  <c r="J604" i="7"/>
  <c r="J608" i="7"/>
  <c r="J612" i="7"/>
  <c r="J616" i="7"/>
  <c r="J620" i="7"/>
  <c r="J624" i="7"/>
  <c r="J628" i="7"/>
  <c r="J632" i="7"/>
  <c r="J636" i="7"/>
  <c r="J640" i="7"/>
  <c r="J644" i="7"/>
  <c r="J648" i="7"/>
  <c r="J652" i="7"/>
  <c r="J656" i="7"/>
  <c r="J660" i="7"/>
  <c r="J664" i="7"/>
  <c r="J668" i="7"/>
  <c r="J672" i="7"/>
  <c r="J676" i="7"/>
  <c r="J680" i="7"/>
  <c r="J684" i="7"/>
  <c r="J688" i="7"/>
  <c r="J692" i="7"/>
  <c r="J696" i="7"/>
  <c r="J700" i="7"/>
  <c r="J704" i="7"/>
  <c r="J708" i="7"/>
  <c r="J712" i="7"/>
  <c r="J716" i="7"/>
  <c r="J720" i="7"/>
  <c r="J724" i="7"/>
  <c r="J728" i="7"/>
  <c r="J732" i="7"/>
  <c r="J736" i="7"/>
  <c r="J740" i="7"/>
  <c r="J744" i="7"/>
  <c r="J748" i="7"/>
  <c r="J752" i="7"/>
  <c r="J756" i="7"/>
  <c r="J760" i="7"/>
  <c r="J764" i="7"/>
  <c r="J768" i="7"/>
  <c r="J772" i="7"/>
  <c r="J776" i="7"/>
  <c r="J780" i="7"/>
  <c r="Q790" i="7"/>
  <c r="J790" i="7"/>
  <c r="AN790" i="7"/>
  <c r="AN791" i="7"/>
  <c r="R791" i="7"/>
  <c r="G791" i="7"/>
  <c r="I794" i="7"/>
  <c r="AK794" i="7" s="1"/>
  <c r="R794" i="7"/>
  <c r="J795" i="7"/>
  <c r="Q795" i="7"/>
  <c r="J796" i="7"/>
  <c r="Q796" i="7"/>
  <c r="AN796" i="7"/>
  <c r="Q806" i="7"/>
  <c r="J806" i="7"/>
  <c r="AN806" i="7"/>
  <c r="AN807" i="7"/>
  <c r="R807" i="7"/>
  <c r="G807" i="7"/>
  <c r="I810" i="7"/>
  <c r="AK810" i="7" s="1"/>
  <c r="R810" i="7"/>
  <c r="J811" i="7"/>
  <c r="Q811" i="7"/>
  <c r="J812" i="7"/>
  <c r="Q812" i="7"/>
  <c r="AN812" i="7"/>
  <c r="Q822" i="7"/>
  <c r="J822" i="7"/>
  <c r="AN822" i="7"/>
  <c r="AN823" i="7"/>
  <c r="R823" i="7"/>
  <c r="G823" i="7"/>
  <c r="I826" i="7"/>
  <c r="AK826" i="7" s="1"/>
  <c r="R826" i="7"/>
  <c r="J827" i="7"/>
  <c r="Q827" i="7"/>
  <c r="I832" i="7"/>
  <c r="AK832" i="7" s="1"/>
  <c r="R832" i="7"/>
  <c r="I834" i="7"/>
  <c r="AK834" i="7" s="1"/>
  <c r="R834" i="7"/>
  <c r="H836" i="7"/>
  <c r="Q836" i="7"/>
  <c r="J836" i="7"/>
  <c r="Q838" i="7"/>
  <c r="J838" i="7"/>
  <c r="H838" i="7"/>
  <c r="H875" i="7"/>
  <c r="G875" i="7"/>
  <c r="R875" i="7"/>
  <c r="AN875" i="7"/>
  <c r="Q875" i="7"/>
  <c r="J875" i="7"/>
  <c r="Q889" i="7"/>
  <c r="J889" i="7"/>
  <c r="G889" i="7"/>
  <c r="R889" i="7"/>
  <c r="I889" i="7"/>
  <c r="AK889" i="7" s="1"/>
  <c r="AN890" i="7"/>
  <c r="R890" i="7"/>
  <c r="G890" i="7"/>
  <c r="H890" i="7"/>
  <c r="Q890" i="7"/>
  <c r="J890" i="7"/>
  <c r="H905" i="7"/>
  <c r="AN906" i="7"/>
  <c r="R906" i="7"/>
  <c r="G906" i="7"/>
  <c r="H906" i="7"/>
  <c r="Q906" i="7"/>
  <c r="J906" i="7"/>
  <c r="H907" i="7"/>
  <c r="G907" i="7"/>
  <c r="R907" i="7"/>
  <c r="AN907" i="7"/>
  <c r="Q907" i="7"/>
  <c r="J907" i="7"/>
  <c r="Q921" i="7"/>
  <c r="J921" i="7"/>
  <c r="G921" i="7"/>
  <c r="R921" i="7"/>
  <c r="I921" i="7"/>
  <c r="AK921" i="7" s="1"/>
  <c r="AN922" i="7"/>
  <c r="R922" i="7"/>
  <c r="G922" i="7"/>
  <c r="H922" i="7"/>
  <c r="Q922" i="7"/>
  <c r="J922" i="7"/>
  <c r="I923" i="7"/>
  <c r="H937" i="7"/>
  <c r="I938" i="7"/>
  <c r="AK938" i="7" s="1"/>
  <c r="AN942" i="7"/>
  <c r="R942" i="7"/>
  <c r="G942" i="7"/>
  <c r="Q942" i="7"/>
  <c r="J942" i="7"/>
  <c r="I942" i="7"/>
  <c r="AK942" i="7" s="1"/>
  <c r="AN958" i="7"/>
  <c r="R958" i="7"/>
  <c r="G958" i="7"/>
  <c r="Q958" i="7"/>
  <c r="J958" i="7"/>
  <c r="H963" i="7"/>
  <c r="AN963" i="7"/>
  <c r="R963" i="7"/>
  <c r="G963" i="7"/>
  <c r="AN974" i="7"/>
  <c r="R974" i="7"/>
  <c r="G974" i="7"/>
  <c r="Q974" i="7"/>
  <c r="J974" i="7"/>
  <c r="H979" i="7"/>
  <c r="AN979" i="7"/>
  <c r="R979" i="7"/>
  <c r="G979" i="7"/>
  <c r="AN990" i="7"/>
  <c r="R990" i="7"/>
  <c r="G990" i="7"/>
  <c r="Q990" i="7"/>
  <c r="J990" i="7"/>
  <c r="H995" i="7"/>
  <c r="AN995" i="7"/>
  <c r="R995" i="7"/>
  <c r="G995" i="7"/>
  <c r="AN1006" i="7"/>
  <c r="R1006" i="7"/>
  <c r="G1006" i="7"/>
  <c r="Q1006" i="7"/>
  <c r="J1006" i="7"/>
  <c r="H850" i="7"/>
  <c r="H854" i="7"/>
  <c r="H858" i="7"/>
  <c r="H862" i="7"/>
  <c r="H866" i="7"/>
  <c r="H870" i="7"/>
  <c r="G883" i="7"/>
  <c r="AK883" i="7"/>
  <c r="Q885" i="7"/>
  <c r="J885" i="7"/>
  <c r="AN885" i="7"/>
  <c r="AN886" i="7"/>
  <c r="R886" i="7"/>
  <c r="G886" i="7"/>
  <c r="G899" i="7"/>
  <c r="Q901" i="7"/>
  <c r="J901" i="7"/>
  <c r="AN901" i="7"/>
  <c r="AN902" i="7"/>
  <c r="R902" i="7"/>
  <c r="G902" i="7"/>
  <c r="G915" i="7"/>
  <c r="AK915" i="7"/>
  <c r="Q917" i="7"/>
  <c r="J917" i="7"/>
  <c r="AN917" i="7"/>
  <c r="AN918" i="7"/>
  <c r="R918" i="7"/>
  <c r="G918" i="7"/>
  <c r="G931" i="7"/>
  <c r="AK931" i="7"/>
  <c r="Q933" i="7"/>
  <c r="J933" i="7"/>
  <c r="AN933" i="7"/>
  <c r="AN934" i="7"/>
  <c r="R934" i="7"/>
  <c r="G934" i="7"/>
  <c r="H943" i="7"/>
  <c r="AN943" i="7"/>
  <c r="R943" i="7"/>
  <c r="G943" i="7"/>
  <c r="AN954" i="7"/>
  <c r="R954" i="7"/>
  <c r="G954" i="7"/>
  <c r="Q954" i="7"/>
  <c r="J954" i="7"/>
  <c r="AK955" i="7"/>
  <c r="I958" i="7"/>
  <c r="AK958" i="7" s="1"/>
  <c r="H959" i="7"/>
  <c r="AN959" i="7"/>
  <c r="R959" i="7"/>
  <c r="G959" i="7"/>
  <c r="J963" i="7"/>
  <c r="Q963" i="7"/>
  <c r="AN970" i="7"/>
  <c r="R970" i="7"/>
  <c r="G970" i="7"/>
  <c r="Q970" i="7"/>
  <c r="J970" i="7"/>
  <c r="AK971" i="7"/>
  <c r="I974" i="7"/>
  <c r="AK974" i="7" s="1"/>
  <c r="H975" i="7"/>
  <c r="AN975" i="7"/>
  <c r="R975" i="7"/>
  <c r="G975" i="7"/>
  <c r="J979" i="7"/>
  <c r="Q979" i="7"/>
  <c r="AN986" i="7"/>
  <c r="R986" i="7"/>
  <c r="G986" i="7"/>
  <c r="Q986" i="7"/>
  <c r="J986" i="7"/>
  <c r="AK987" i="7"/>
  <c r="I990" i="7"/>
  <c r="AK990" i="7" s="1"/>
  <c r="H991" i="7"/>
  <c r="AN991" i="7"/>
  <c r="R991" i="7"/>
  <c r="G991" i="7"/>
  <c r="J995" i="7"/>
  <c r="Q995" i="7"/>
  <c r="AN1002" i="7"/>
  <c r="R1002" i="7"/>
  <c r="G1002" i="7"/>
  <c r="Q1002" i="7"/>
  <c r="J1002" i="7"/>
  <c r="AK1003" i="7"/>
  <c r="I1006" i="7"/>
  <c r="AK1006" i="7" s="1"/>
  <c r="H1007" i="7"/>
  <c r="AN1007" i="7"/>
  <c r="R1007" i="7"/>
  <c r="G1007" i="7"/>
  <c r="AK1042" i="7"/>
  <c r="AK1046" i="7"/>
  <c r="AK1050" i="7"/>
  <c r="AK1054" i="7"/>
  <c r="AK1058" i="7"/>
  <c r="AK1062" i="7"/>
  <c r="AK1066" i="7"/>
  <c r="Q881" i="7"/>
  <c r="J881" i="7"/>
  <c r="AN881" i="7"/>
  <c r="AN882" i="7"/>
  <c r="R882" i="7"/>
  <c r="G882" i="7"/>
  <c r="Q897" i="7"/>
  <c r="J897" i="7"/>
  <c r="AN897" i="7"/>
  <c r="AN898" i="7"/>
  <c r="R898" i="7"/>
  <c r="G898" i="7"/>
  <c r="Q913" i="7"/>
  <c r="J913" i="7"/>
  <c r="AN913" i="7"/>
  <c r="AN914" i="7"/>
  <c r="R914" i="7"/>
  <c r="G914" i="7"/>
  <c r="Q929" i="7"/>
  <c r="J929" i="7"/>
  <c r="AN929" i="7"/>
  <c r="AN930" i="7"/>
  <c r="R930" i="7"/>
  <c r="G930" i="7"/>
  <c r="AN950" i="7"/>
  <c r="R950" i="7"/>
  <c r="G950" i="7"/>
  <c r="Q950" i="7"/>
  <c r="J950" i="7"/>
  <c r="H955" i="7"/>
  <c r="AN955" i="7"/>
  <c r="R955" i="7"/>
  <c r="G955" i="7"/>
  <c r="AN966" i="7"/>
  <c r="R966" i="7"/>
  <c r="G966" i="7"/>
  <c r="Q966" i="7"/>
  <c r="J966" i="7"/>
  <c r="H971" i="7"/>
  <c r="AN971" i="7"/>
  <c r="R971" i="7"/>
  <c r="G971" i="7"/>
  <c r="AN982" i="7"/>
  <c r="R982" i="7"/>
  <c r="G982" i="7"/>
  <c r="Q982" i="7"/>
  <c r="J982" i="7"/>
  <c r="H987" i="7"/>
  <c r="AN987" i="7"/>
  <c r="R987" i="7"/>
  <c r="G987" i="7"/>
  <c r="AN998" i="7"/>
  <c r="R998" i="7"/>
  <c r="G998" i="7"/>
  <c r="Q998" i="7"/>
  <c r="J998" i="7"/>
  <c r="H1003" i="7"/>
  <c r="AN1003" i="7"/>
  <c r="R1003" i="7"/>
  <c r="G1003" i="7"/>
  <c r="H1010" i="7"/>
  <c r="AN1010" i="7"/>
  <c r="R1010" i="7"/>
  <c r="G1010" i="7"/>
  <c r="Q1010" i="7"/>
  <c r="J1010" i="7"/>
  <c r="H1014" i="7"/>
  <c r="AN1014" i="7"/>
  <c r="R1014" i="7"/>
  <c r="G1014" i="7"/>
  <c r="Q1014" i="7"/>
  <c r="J1014" i="7"/>
  <c r="H1018" i="7"/>
  <c r="AN1018" i="7"/>
  <c r="R1018" i="7"/>
  <c r="G1018" i="7"/>
  <c r="Q1018" i="7"/>
  <c r="J1018" i="7"/>
  <c r="H1022" i="7"/>
  <c r="AN1022" i="7"/>
  <c r="R1022" i="7"/>
  <c r="G1022" i="7"/>
  <c r="Q1022" i="7"/>
  <c r="J1022" i="7"/>
  <c r="H1026" i="7"/>
  <c r="AN1026" i="7"/>
  <c r="R1026" i="7"/>
  <c r="G1026" i="7"/>
  <c r="Q1026" i="7"/>
  <c r="J1026" i="7"/>
  <c r="H1030" i="7"/>
  <c r="AN1030" i="7"/>
  <c r="R1030" i="7"/>
  <c r="G1030" i="7"/>
  <c r="Q1030" i="7"/>
  <c r="J1030" i="7"/>
  <c r="H1034" i="7"/>
  <c r="AN1034" i="7"/>
  <c r="R1034" i="7"/>
  <c r="G1034" i="7"/>
  <c r="Q1034" i="7"/>
  <c r="J1034" i="7"/>
  <c r="H1038" i="7"/>
  <c r="AN1038" i="7"/>
  <c r="R1038" i="7"/>
  <c r="G1038" i="7"/>
  <c r="Q1038" i="7"/>
  <c r="J1038" i="7"/>
  <c r="H1042" i="7"/>
  <c r="AN1042" i="7"/>
  <c r="R1042" i="7"/>
  <c r="G1042" i="7"/>
  <c r="Q1042" i="7"/>
  <c r="J1042" i="7"/>
  <c r="H1046" i="7"/>
  <c r="AN1046" i="7"/>
  <c r="R1046" i="7"/>
  <c r="G1046" i="7"/>
  <c r="Q1046" i="7"/>
  <c r="J1046" i="7"/>
  <c r="H1050" i="7"/>
  <c r="AN1050" i="7"/>
  <c r="R1050" i="7"/>
  <c r="G1050" i="7"/>
  <c r="Q1050" i="7"/>
  <c r="J1050" i="7"/>
  <c r="H1054" i="7"/>
  <c r="AN1054" i="7"/>
  <c r="R1054" i="7"/>
  <c r="G1054" i="7"/>
  <c r="Q1054" i="7"/>
  <c r="J1054" i="7"/>
  <c r="H1058" i="7"/>
  <c r="AN1058" i="7"/>
  <c r="R1058" i="7"/>
  <c r="G1058" i="7"/>
  <c r="Q1058" i="7"/>
  <c r="J1058" i="7"/>
  <c r="H1062" i="7"/>
  <c r="AN1062" i="7"/>
  <c r="R1062" i="7"/>
  <c r="G1062" i="7"/>
  <c r="Q1062" i="7"/>
  <c r="J1062" i="7"/>
  <c r="H1066" i="7"/>
  <c r="AN1066" i="7"/>
  <c r="R1066" i="7"/>
  <c r="G1066" i="7"/>
  <c r="Q1066" i="7"/>
  <c r="J1066" i="7"/>
  <c r="G831" i="7"/>
  <c r="R831" i="7"/>
  <c r="G835" i="7"/>
  <c r="R835" i="7"/>
  <c r="G839" i="7"/>
  <c r="R839" i="7"/>
  <c r="G843" i="7"/>
  <c r="R843" i="7"/>
  <c r="G847" i="7"/>
  <c r="R847" i="7"/>
  <c r="J850" i="7"/>
  <c r="G851" i="7"/>
  <c r="R851" i="7"/>
  <c r="J854" i="7"/>
  <c r="G855" i="7"/>
  <c r="R855" i="7"/>
  <c r="J858" i="7"/>
  <c r="G859" i="7"/>
  <c r="R859" i="7"/>
  <c r="J862" i="7"/>
  <c r="G863" i="7"/>
  <c r="R863" i="7"/>
  <c r="J866" i="7"/>
  <c r="G867" i="7"/>
  <c r="R867" i="7"/>
  <c r="J870" i="7"/>
  <c r="G871" i="7"/>
  <c r="R871" i="7"/>
  <c r="AK875" i="7"/>
  <c r="Q877" i="7"/>
  <c r="J877" i="7"/>
  <c r="AN877" i="7"/>
  <c r="AN878" i="7"/>
  <c r="R878" i="7"/>
  <c r="G878" i="7"/>
  <c r="I881" i="7"/>
  <c r="AK881" i="7" s="1"/>
  <c r="R881" i="7"/>
  <c r="J882" i="7"/>
  <c r="Q882" i="7"/>
  <c r="J883" i="7"/>
  <c r="Q883" i="7"/>
  <c r="AN883" i="7"/>
  <c r="R887" i="7"/>
  <c r="AK891" i="7"/>
  <c r="Q893" i="7"/>
  <c r="J893" i="7"/>
  <c r="AN893" i="7"/>
  <c r="AN894" i="7"/>
  <c r="R894" i="7"/>
  <c r="G894" i="7"/>
  <c r="I897" i="7"/>
  <c r="R897" i="7"/>
  <c r="J898" i="7"/>
  <c r="Q898" i="7"/>
  <c r="J899" i="7"/>
  <c r="Q899" i="7"/>
  <c r="AN899" i="7"/>
  <c r="R903" i="7"/>
  <c r="Q909" i="7"/>
  <c r="J909" i="7"/>
  <c r="AN909" i="7"/>
  <c r="AN910" i="7"/>
  <c r="R910" i="7"/>
  <c r="G910" i="7"/>
  <c r="I913" i="7"/>
  <c r="AK913" i="7" s="1"/>
  <c r="R913" i="7"/>
  <c r="J914" i="7"/>
  <c r="Q914" i="7"/>
  <c r="J915" i="7"/>
  <c r="Q915" i="7"/>
  <c r="AN915" i="7"/>
  <c r="R919" i="7"/>
  <c r="AK923" i="7"/>
  <c r="Q925" i="7"/>
  <c r="J925" i="7"/>
  <c r="AN925" i="7"/>
  <c r="AN926" i="7"/>
  <c r="R926" i="7"/>
  <c r="G926" i="7"/>
  <c r="I929" i="7"/>
  <c r="AK929" i="7" s="1"/>
  <c r="R929" i="7"/>
  <c r="J930" i="7"/>
  <c r="Q930" i="7"/>
  <c r="J931" i="7"/>
  <c r="Q931" i="7"/>
  <c r="AN931" i="7"/>
  <c r="R935" i="7"/>
  <c r="AK939" i="7"/>
  <c r="AN946" i="7"/>
  <c r="R946" i="7"/>
  <c r="G946" i="7"/>
  <c r="Q946" i="7"/>
  <c r="J946" i="7"/>
  <c r="AK947" i="7"/>
  <c r="I950" i="7"/>
  <c r="AK950" i="7" s="1"/>
  <c r="H951" i="7"/>
  <c r="AN951" i="7"/>
  <c r="R951" i="7"/>
  <c r="G951" i="7"/>
  <c r="J955" i="7"/>
  <c r="Q955" i="7"/>
  <c r="AN962" i="7"/>
  <c r="R962" i="7"/>
  <c r="G962" i="7"/>
  <c r="Q962" i="7"/>
  <c r="J962" i="7"/>
  <c r="I966" i="7"/>
  <c r="H967" i="7"/>
  <c r="AN967" i="7"/>
  <c r="R967" i="7"/>
  <c r="G967" i="7"/>
  <c r="J971" i="7"/>
  <c r="Q971" i="7"/>
  <c r="AN978" i="7"/>
  <c r="R978" i="7"/>
  <c r="G978" i="7"/>
  <c r="Q978" i="7"/>
  <c r="J978" i="7"/>
  <c r="AK979" i="7"/>
  <c r="I982" i="7"/>
  <c r="AK982" i="7" s="1"/>
  <c r="H983" i="7"/>
  <c r="AN983" i="7"/>
  <c r="R983" i="7"/>
  <c r="G983" i="7"/>
  <c r="J987" i="7"/>
  <c r="Q987" i="7"/>
  <c r="AN994" i="7"/>
  <c r="R994" i="7"/>
  <c r="G994" i="7"/>
  <c r="Q994" i="7"/>
  <c r="J994" i="7"/>
  <c r="AK995" i="7"/>
  <c r="I998" i="7"/>
  <c r="AK998" i="7" s="1"/>
  <c r="H999" i="7"/>
  <c r="AN999" i="7"/>
  <c r="R999" i="7"/>
  <c r="G999" i="7"/>
  <c r="J1003" i="7"/>
  <c r="Q1003" i="7"/>
  <c r="I1010" i="7"/>
  <c r="AK1010" i="7" s="1"/>
  <c r="I1014" i="7"/>
  <c r="AK1014" i="7" s="1"/>
  <c r="I1018" i="7"/>
  <c r="AK1018" i="7" s="1"/>
  <c r="I1022" i="7"/>
  <c r="I1026" i="7"/>
  <c r="I1030" i="7"/>
  <c r="I1034" i="7"/>
  <c r="AK1034" i="7" s="1"/>
  <c r="I1038" i="7"/>
  <c r="AK1038" i="7" s="1"/>
  <c r="G1011" i="7"/>
  <c r="R1011" i="7"/>
  <c r="AN1011" i="7"/>
  <c r="G1015" i="7"/>
  <c r="R1015" i="7"/>
  <c r="AN1015" i="7"/>
  <c r="G1019" i="7"/>
  <c r="R1019" i="7"/>
  <c r="AN1019" i="7"/>
  <c r="G1023" i="7"/>
  <c r="R1023" i="7"/>
  <c r="AN1023" i="7"/>
  <c r="G1027" i="7"/>
  <c r="R1027" i="7"/>
  <c r="AN1027" i="7"/>
  <c r="G1031" i="7"/>
  <c r="R1031" i="7"/>
  <c r="AN1031" i="7"/>
  <c r="G1035" i="7"/>
  <c r="R1035" i="7"/>
  <c r="AN1035" i="7"/>
  <c r="G1039" i="7"/>
  <c r="R1039" i="7"/>
  <c r="AN1039" i="7"/>
  <c r="G1043" i="7"/>
  <c r="R1043" i="7"/>
  <c r="AN1043" i="7"/>
  <c r="G1047" i="7"/>
  <c r="R1047" i="7"/>
  <c r="AN1047" i="7"/>
  <c r="G1051" i="7"/>
  <c r="R1051" i="7"/>
  <c r="AN1051" i="7"/>
  <c r="G1055" i="7"/>
  <c r="R1055" i="7"/>
  <c r="AN1055" i="7"/>
  <c r="G1059" i="7"/>
  <c r="R1059" i="7"/>
  <c r="AN1059" i="7"/>
  <c r="G1063" i="7"/>
  <c r="R1063" i="7"/>
  <c r="AN1063" i="7"/>
  <c r="G1067" i="7"/>
  <c r="R1067" i="7"/>
  <c r="AN1067" i="7"/>
  <c r="J1070" i="7"/>
  <c r="Q1070" i="7"/>
  <c r="G1071" i="7"/>
  <c r="R1071" i="7"/>
  <c r="AN1071" i="7"/>
  <c r="J1074" i="7"/>
  <c r="Q1074" i="7"/>
  <c r="G1075" i="7"/>
  <c r="R1075" i="7"/>
  <c r="AN1075" i="7"/>
  <c r="J1078" i="7"/>
  <c r="Q1078" i="7"/>
  <c r="G1079" i="7"/>
  <c r="R1079" i="7"/>
  <c r="AN1079" i="7"/>
  <c r="J1082" i="7"/>
  <c r="Q1082" i="7"/>
  <c r="G1083" i="7"/>
  <c r="R1083" i="7"/>
  <c r="AN1083" i="7"/>
  <c r="J1086" i="7"/>
  <c r="Q1086" i="7"/>
  <c r="G1087" i="7"/>
  <c r="R1087" i="7"/>
  <c r="AN1087" i="7"/>
  <c r="J1090" i="7"/>
  <c r="Q1090" i="7"/>
  <c r="G1091" i="7"/>
  <c r="R1091" i="7"/>
  <c r="AN1091" i="7"/>
  <c r="J1094" i="7"/>
  <c r="Q1094" i="7"/>
  <c r="G1095" i="7"/>
  <c r="R1095" i="7"/>
  <c r="AN1095" i="7"/>
  <c r="J1098" i="7"/>
  <c r="Q1098" i="7"/>
  <c r="G1099" i="7"/>
  <c r="R1099" i="7"/>
  <c r="AN1099" i="7"/>
  <c r="J1102" i="7"/>
  <c r="Q1102" i="7"/>
  <c r="G1103" i="7"/>
  <c r="R1103" i="7"/>
  <c r="AN1103" i="7"/>
  <c r="J1106" i="7"/>
  <c r="Q1106" i="7"/>
  <c r="G1107" i="7"/>
  <c r="R1107" i="7"/>
  <c r="AN1107" i="7"/>
  <c r="J1110" i="7"/>
  <c r="Q1110" i="7"/>
  <c r="G1111" i="7"/>
  <c r="R1111" i="7"/>
  <c r="AN1111" i="7"/>
  <c r="J1114" i="7"/>
  <c r="Q1114" i="7"/>
  <c r="G1115" i="7"/>
  <c r="R1115" i="7"/>
  <c r="AN1115" i="7"/>
  <c r="J1118" i="7"/>
  <c r="Q1118" i="7"/>
  <c r="G1119" i="7"/>
  <c r="R1119" i="7"/>
  <c r="AN1119" i="7"/>
  <c r="J1122" i="7"/>
  <c r="Q1122" i="7"/>
  <c r="G1123" i="7"/>
  <c r="R1123" i="7"/>
  <c r="AN1123" i="7"/>
  <c r="J1126" i="7"/>
  <c r="Q1126" i="7"/>
  <c r="G1127" i="7"/>
  <c r="R1127" i="7"/>
  <c r="AN1127" i="7"/>
  <c r="J1130" i="7"/>
  <c r="Q1130" i="7"/>
  <c r="G1131" i="7"/>
  <c r="R1131" i="7"/>
  <c r="AN1131" i="7"/>
  <c r="J1134" i="7"/>
  <c r="Q1134" i="7"/>
  <c r="G1135" i="7"/>
  <c r="R1135" i="7"/>
  <c r="AN1135" i="7"/>
  <c r="J1138" i="7"/>
  <c r="Q1138" i="7"/>
  <c r="G1139" i="7"/>
  <c r="R1139" i="7"/>
  <c r="AN1139" i="7"/>
  <c r="J1142" i="7"/>
  <c r="Q1142" i="7"/>
  <c r="I1144" i="7"/>
  <c r="AK1144" i="7" s="1"/>
  <c r="R1144" i="7"/>
  <c r="J1145" i="7"/>
  <c r="Q1145" i="7"/>
  <c r="J1146" i="7"/>
  <c r="Q1146" i="7"/>
  <c r="AN1146" i="7"/>
  <c r="Q1156" i="7"/>
  <c r="J1156" i="7"/>
  <c r="AN1156" i="7"/>
  <c r="AN1157" i="7"/>
  <c r="R1157" i="7"/>
  <c r="G1157" i="7"/>
  <c r="I1160" i="7"/>
  <c r="AK1160" i="7" s="1"/>
  <c r="R1160" i="7"/>
  <c r="J1161" i="7"/>
  <c r="Q1161" i="7"/>
  <c r="J1162" i="7"/>
  <c r="Q1162" i="7"/>
  <c r="AN1162" i="7"/>
  <c r="Q1172" i="7"/>
  <c r="J1172" i="7"/>
  <c r="AN1172" i="7"/>
  <c r="AN1173" i="7"/>
  <c r="R1173" i="7"/>
  <c r="G1173" i="7"/>
  <c r="I1176" i="7"/>
  <c r="AK1176" i="7" s="1"/>
  <c r="R1176" i="7"/>
  <c r="J1177" i="7"/>
  <c r="Q1177" i="7"/>
  <c r="I1182" i="7"/>
  <c r="AK1182" i="7" s="1"/>
  <c r="R1182" i="7"/>
  <c r="I1184" i="7"/>
  <c r="R1184" i="7"/>
  <c r="H1186" i="7"/>
  <c r="Q1186" i="7"/>
  <c r="J1186" i="7"/>
  <c r="Q1188" i="7"/>
  <c r="J1188" i="7"/>
  <c r="H1188" i="7"/>
  <c r="I1198" i="7"/>
  <c r="R1198" i="7"/>
  <c r="I1200" i="7"/>
  <c r="AK1200" i="7" s="1"/>
  <c r="R1200" i="7"/>
  <c r="H1202" i="7"/>
  <c r="Q1202" i="7"/>
  <c r="J1202" i="7"/>
  <c r="Q1204" i="7"/>
  <c r="J1204" i="7"/>
  <c r="H1204" i="7"/>
  <c r="J941" i="7"/>
  <c r="J945" i="7"/>
  <c r="J949" i="7"/>
  <c r="J953" i="7"/>
  <c r="J957" i="7"/>
  <c r="J961" i="7"/>
  <c r="J965" i="7"/>
  <c r="J969" i="7"/>
  <c r="J973" i="7"/>
  <c r="J977" i="7"/>
  <c r="J981" i="7"/>
  <c r="J985" i="7"/>
  <c r="J989" i="7"/>
  <c r="J993" i="7"/>
  <c r="J997" i="7"/>
  <c r="J1001" i="7"/>
  <c r="J1005" i="7"/>
  <c r="J1009" i="7"/>
  <c r="J1013" i="7"/>
  <c r="J1017" i="7"/>
  <c r="J1021" i="7"/>
  <c r="J1025" i="7"/>
  <c r="J1029" i="7"/>
  <c r="J1033" i="7"/>
  <c r="J1037" i="7"/>
  <c r="J1041" i="7"/>
  <c r="J1045" i="7"/>
  <c r="J1049" i="7"/>
  <c r="J1053" i="7"/>
  <c r="J1057" i="7"/>
  <c r="J1061" i="7"/>
  <c r="J1065" i="7"/>
  <c r="J1069" i="7"/>
  <c r="G1070" i="7"/>
  <c r="R1070" i="7"/>
  <c r="AN1070" i="7"/>
  <c r="J1073" i="7"/>
  <c r="G1074" i="7"/>
  <c r="R1074" i="7"/>
  <c r="AN1074" i="7"/>
  <c r="J1077" i="7"/>
  <c r="G1078" i="7"/>
  <c r="R1078" i="7"/>
  <c r="AN1078" i="7"/>
  <c r="J1081" i="7"/>
  <c r="G1082" i="7"/>
  <c r="R1082" i="7"/>
  <c r="AN1082" i="7"/>
  <c r="J1085" i="7"/>
  <c r="G1086" i="7"/>
  <c r="R1086" i="7"/>
  <c r="AN1086" i="7"/>
  <c r="J1089" i="7"/>
  <c r="G1090" i="7"/>
  <c r="R1090" i="7"/>
  <c r="AN1090" i="7"/>
  <c r="J1093" i="7"/>
  <c r="G1094" i="7"/>
  <c r="R1094" i="7"/>
  <c r="AN1094" i="7"/>
  <c r="J1097" i="7"/>
  <c r="G1098" i="7"/>
  <c r="R1098" i="7"/>
  <c r="AN1098" i="7"/>
  <c r="J1101" i="7"/>
  <c r="G1102" i="7"/>
  <c r="R1102" i="7"/>
  <c r="AN1102" i="7"/>
  <c r="J1105" i="7"/>
  <c r="G1106" i="7"/>
  <c r="R1106" i="7"/>
  <c r="AN1106" i="7"/>
  <c r="J1109" i="7"/>
  <c r="G1110" i="7"/>
  <c r="R1110" i="7"/>
  <c r="AN1110" i="7"/>
  <c r="J1113" i="7"/>
  <c r="G1114" i="7"/>
  <c r="R1114" i="7"/>
  <c r="AN1114" i="7"/>
  <c r="J1117" i="7"/>
  <c r="G1118" i="7"/>
  <c r="R1118" i="7"/>
  <c r="AN1118" i="7"/>
  <c r="J1121" i="7"/>
  <c r="G1122" i="7"/>
  <c r="R1122" i="7"/>
  <c r="AN1122" i="7"/>
  <c r="J1125" i="7"/>
  <c r="G1126" i="7"/>
  <c r="R1126" i="7"/>
  <c r="AN1126" i="7"/>
  <c r="J1129" i="7"/>
  <c r="G1130" i="7"/>
  <c r="R1130" i="7"/>
  <c r="AN1130" i="7"/>
  <c r="J1133" i="7"/>
  <c r="G1134" i="7"/>
  <c r="R1134" i="7"/>
  <c r="AN1134" i="7"/>
  <c r="J1137" i="7"/>
  <c r="G1138" i="7"/>
  <c r="R1138" i="7"/>
  <c r="AN1138" i="7"/>
  <c r="J1141" i="7"/>
  <c r="G1142" i="7"/>
  <c r="R1142" i="7"/>
  <c r="AN1142" i="7"/>
  <c r="R1146" i="7"/>
  <c r="G1150" i="7"/>
  <c r="AK1150" i="7"/>
  <c r="Q1152" i="7"/>
  <c r="J1152" i="7"/>
  <c r="AN1152" i="7"/>
  <c r="AN1153" i="7"/>
  <c r="R1153" i="7"/>
  <c r="G1153" i="7"/>
  <c r="I1156" i="7"/>
  <c r="AK1156" i="7" s="1"/>
  <c r="R1156" i="7"/>
  <c r="J1157" i="7"/>
  <c r="Q1157" i="7"/>
  <c r="J1158" i="7"/>
  <c r="Q1158" i="7"/>
  <c r="AN1158" i="7"/>
  <c r="R1162" i="7"/>
  <c r="G1166" i="7"/>
  <c r="AK1166" i="7"/>
  <c r="Q1168" i="7"/>
  <c r="J1168" i="7"/>
  <c r="AN1168" i="7"/>
  <c r="AN1169" i="7"/>
  <c r="R1169" i="7"/>
  <c r="G1169" i="7"/>
  <c r="I1172" i="7"/>
  <c r="AK1172" i="7" s="1"/>
  <c r="R1172" i="7"/>
  <c r="J1173" i="7"/>
  <c r="Q1173" i="7"/>
  <c r="J1174" i="7"/>
  <c r="Q1174" i="7"/>
  <c r="AN1174" i="7"/>
  <c r="AK1178" i="7"/>
  <c r="AK1180" i="7"/>
  <c r="I1186" i="7"/>
  <c r="R1186" i="7"/>
  <c r="I1188" i="7"/>
  <c r="R1188" i="7"/>
  <c r="H1190" i="7"/>
  <c r="Q1190" i="7"/>
  <c r="J1190" i="7"/>
  <c r="Q1192" i="7"/>
  <c r="J1192" i="7"/>
  <c r="H1192" i="7"/>
  <c r="I1202" i="7"/>
  <c r="R1202" i="7"/>
  <c r="I1204" i="7"/>
  <c r="R1204" i="7"/>
  <c r="H1206" i="7"/>
  <c r="Q1206" i="7"/>
  <c r="J1206" i="7"/>
  <c r="Q1208" i="7"/>
  <c r="J1208" i="7"/>
  <c r="H1208" i="7"/>
  <c r="AK1210" i="7"/>
  <c r="AK1212" i="7"/>
  <c r="AK1214" i="7"/>
  <c r="AK1218" i="7"/>
  <c r="G1146" i="7"/>
  <c r="AK1146" i="7"/>
  <c r="Q1148" i="7"/>
  <c r="J1148" i="7"/>
  <c r="AN1148" i="7"/>
  <c r="AN1149" i="7"/>
  <c r="R1149" i="7"/>
  <c r="G1149" i="7"/>
  <c r="G1162" i="7"/>
  <c r="AK1162" i="7"/>
  <c r="Q1164" i="7"/>
  <c r="J1164" i="7"/>
  <c r="AN1164" i="7"/>
  <c r="AN1165" i="7"/>
  <c r="R1165" i="7"/>
  <c r="G1165" i="7"/>
  <c r="H1178" i="7"/>
  <c r="Q1178" i="7"/>
  <c r="J1178" i="7"/>
  <c r="Q1180" i="7"/>
  <c r="J1180" i="7"/>
  <c r="H1180" i="7"/>
  <c r="AK1184" i="7"/>
  <c r="H1194" i="7"/>
  <c r="Q1194" i="7"/>
  <c r="J1194" i="7"/>
  <c r="Q1196" i="7"/>
  <c r="J1196" i="7"/>
  <c r="H1196" i="7"/>
  <c r="H1210" i="7"/>
  <c r="Q1210" i="7"/>
  <c r="J1210" i="7"/>
  <c r="Q1212" i="7"/>
  <c r="J1212" i="7"/>
  <c r="H1212" i="7"/>
  <c r="H1214" i="7"/>
  <c r="AN1214" i="7"/>
  <c r="R1214" i="7"/>
  <c r="G1214" i="7"/>
  <c r="Q1214" i="7"/>
  <c r="J1214" i="7"/>
  <c r="H1218" i="7"/>
  <c r="AN1218" i="7"/>
  <c r="R1218" i="7"/>
  <c r="G1218" i="7"/>
  <c r="Q1218" i="7"/>
  <c r="J1218" i="7"/>
  <c r="H1222" i="7"/>
  <c r="AN1222" i="7"/>
  <c r="R1222" i="7"/>
  <c r="G1222" i="7"/>
  <c r="Q1222" i="7"/>
  <c r="J1222" i="7"/>
  <c r="Q1144" i="7"/>
  <c r="J1144" i="7"/>
  <c r="AN1144" i="7"/>
  <c r="AN1145" i="7"/>
  <c r="R1145" i="7"/>
  <c r="G1145" i="7"/>
  <c r="Q1160" i="7"/>
  <c r="J1160" i="7"/>
  <c r="AN1160" i="7"/>
  <c r="AN1161" i="7"/>
  <c r="R1161" i="7"/>
  <c r="G1161" i="7"/>
  <c r="Q1176" i="7"/>
  <c r="J1176" i="7"/>
  <c r="AN1176" i="7"/>
  <c r="AN1177" i="7"/>
  <c r="R1177" i="7"/>
  <c r="G1177" i="7"/>
  <c r="H1182" i="7"/>
  <c r="Q1182" i="7"/>
  <c r="J1182" i="7"/>
  <c r="Q1184" i="7"/>
  <c r="J1184" i="7"/>
  <c r="H1184" i="7"/>
  <c r="H1198" i="7"/>
  <c r="Q1198" i="7"/>
  <c r="J1198" i="7"/>
  <c r="Q1200" i="7"/>
  <c r="J1200" i="7"/>
  <c r="H1200" i="7"/>
  <c r="AK1202" i="7"/>
  <c r="AK1204" i="7"/>
  <c r="I1222" i="7"/>
  <c r="AK1222" i="7" s="1"/>
  <c r="H1216" i="7"/>
  <c r="H1220" i="7"/>
  <c r="H1224" i="7"/>
  <c r="J1226" i="7"/>
  <c r="Q1226" i="7"/>
  <c r="H1228" i="7"/>
  <c r="J1230" i="7"/>
  <c r="Q1230" i="7"/>
  <c r="H1232" i="7"/>
  <c r="J1234" i="7"/>
  <c r="Q1234" i="7"/>
  <c r="I1238" i="7"/>
  <c r="AK1238" i="7" s="1"/>
  <c r="R1238" i="7"/>
  <c r="J1239" i="7"/>
  <c r="Q1239" i="7"/>
  <c r="J1240" i="7"/>
  <c r="Q1240" i="7"/>
  <c r="AN1240" i="7"/>
  <c r="G1248" i="7"/>
  <c r="AK1248" i="7"/>
  <c r="Q1250" i="7"/>
  <c r="J1250" i="7"/>
  <c r="AN1250" i="7"/>
  <c r="AN1251" i="7"/>
  <c r="R1251" i="7"/>
  <c r="G1251" i="7"/>
  <c r="I1254" i="7"/>
  <c r="AK1254" i="7" s="1"/>
  <c r="R1254" i="7"/>
  <c r="J1255" i="7"/>
  <c r="Q1255" i="7"/>
  <c r="J1256" i="7"/>
  <c r="Q1256" i="7"/>
  <c r="AN1256" i="7"/>
  <c r="G1264" i="7"/>
  <c r="Q1266" i="7"/>
  <c r="J1266" i="7"/>
  <c r="AN1266" i="7"/>
  <c r="AN1267" i="7"/>
  <c r="R1267" i="7"/>
  <c r="G1267" i="7"/>
  <c r="I1270" i="7"/>
  <c r="AK1270" i="7" s="1"/>
  <c r="R1270" i="7"/>
  <c r="J1271" i="7"/>
  <c r="Q1271" i="7"/>
  <c r="J1272" i="7"/>
  <c r="Q1272" i="7"/>
  <c r="AN1272" i="7"/>
  <c r="G1280" i="7"/>
  <c r="AK1280" i="7"/>
  <c r="Q1282" i="7"/>
  <c r="J1282" i="7"/>
  <c r="AN1282" i="7"/>
  <c r="AN1283" i="7"/>
  <c r="R1283" i="7"/>
  <c r="G1283" i="7"/>
  <c r="I1286" i="7"/>
  <c r="AK1286" i="7" s="1"/>
  <c r="R1286" i="7"/>
  <c r="J1287" i="7"/>
  <c r="Q1287" i="7"/>
  <c r="J1288" i="7"/>
  <c r="Q1288" i="7"/>
  <c r="AN1288" i="7"/>
  <c r="G1296" i="7"/>
  <c r="AK1296" i="7"/>
  <c r="Q1298" i="7"/>
  <c r="J1298" i="7"/>
  <c r="AN1298" i="7"/>
  <c r="AN1299" i="7"/>
  <c r="R1299" i="7"/>
  <c r="G1299" i="7"/>
  <c r="I1302" i="7"/>
  <c r="AK1302" i="7" s="1"/>
  <c r="R1302" i="7"/>
  <c r="J1303" i="7"/>
  <c r="Q1303" i="7"/>
  <c r="J1304" i="7"/>
  <c r="Q1304" i="7"/>
  <c r="AN1304" i="7"/>
  <c r="G1312" i="7"/>
  <c r="AK1312" i="7"/>
  <c r="Q1314" i="7"/>
  <c r="J1314" i="7"/>
  <c r="AN1314" i="7"/>
  <c r="AN1315" i="7"/>
  <c r="R1315" i="7"/>
  <c r="G1315" i="7"/>
  <c r="I1318" i="7"/>
  <c r="R1318" i="7"/>
  <c r="J1319" i="7"/>
  <c r="Q1319" i="7"/>
  <c r="J1320" i="7"/>
  <c r="Q1320" i="7"/>
  <c r="AN1320" i="7"/>
  <c r="AN1326" i="7"/>
  <c r="R1326" i="7"/>
  <c r="G1326" i="7"/>
  <c r="Q1326" i="7"/>
  <c r="J1326" i="7"/>
  <c r="AK1327" i="7"/>
  <c r="J1335" i="7"/>
  <c r="H1339" i="7"/>
  <c r="AN1339" i="7"/>
  <c r="R1339" i="7"/>
  <c r="G1339" i="7"/>
  <c r="AN1342" i="7"/>
  <c r="R1342" i="7"/>
  <c r="G1342" i="7"/>
  <c r="Q1342" i="7"/>
  <c r="J1342" i="7"/>
  <c r="AK1343" i="7"/>
  <c r="J1351" i="7"/>
  <c r="H1355" i="7"/>
  <c r="AN1355" i="7"/>
  <c r="R1355" i="7"/>
  <c r="G1355" i="7"/>
  <c r="AN1358" i="7"/>
  <c r="R1358" i="7"/>
  <c r="G1358" i="7"/>
  <c r="Q1358" i="7"/>
  <c r="J1358" i="7"/>
  <c r="AK1359" i="7"/>
  <c r="H1362" i="7"/>
  <c r="AN1362" i="7"/>
  <c r="R1362" i="7"/>
  <c r="G1362" i="7"/>
  <c r="Q1362" i="7"/>
  <c r="J1362" i="7"/>
  <c r="H1370" i="7"/>
  <c r="AN1370" i="7"/>
  <c r="R1370" i="7"/>
  <c r="G1370" i="7"/>
  <c r="Q1370" i="7"/>
  <c r="J1370" i="7"/>
  <c r="H1378" i="7"/>
  <c r="AN1378" i="7"/>
  <c r="R1378" i="7"/>
  <c r="G1378" i="7"/>
  <c r="Q1378" i="7"/>
  <c r="J1378" i="7"/>
  <c r="H1386" i="7"/>
  <c r="AN1386" i="7"/>
  <c r="R1386" i="7"/>
  <c r="G1386" i="7"/>
  <c r="Q1386" i="7"/>
  <c r="J1386" i="7"/>
  <c r="G1226" i="7"/>
  <c r="R1226" i="7"/>
  <c r="AN1226" i="7"/>
  <c r="G1230" i="7"/>
  <c r="R1230" i="7"/>
  <c r="AN1230" i="7"/>
  <c r="G1234" i="7"/>
  <c r="R1234" i="7"/>
  <c r="AN1234" i="7"/>
  <c r="R1240" i="7"/>
  <c r="Q1246" i="7"/>
  <c r="J1246" i="7"/>
  <c r="AN1246" i="7"/>
  <c r="AN1247" i="7"/>
  <c r="R1247" i="7"/>
  <c r="G1247" i="7"/>
  <c r="R1256" i="7"/>
  <c r="Q1262" i="7"/>
  <c r="J1262" i="7"/>
  <c r="AN1262" i="7"/>
  <c r="AN1263" i="7"/>
  <c r="R1263" i="7"/>
  <c r="G1263" i="7"/>
  <c r="R1272" i="7"/>
  <c r="Q1278" i="7"/>
  <c r="J1278" i="7"/>
  <c r="AN1278" i="7"/>
  <c r="AN1279" i="7"/>
  <c r="R1279" i="7"/>
  <c r="G1279" i="7"/>
  <c r="R1288" i="7"/>
  <c r="Q1294" i="7"/>
  <c r="J1294" i="7"/>
  <c r="AN1294" i="7"/>
  <c r="AN1295" i="7"/>
  <c r="R1295" i="7"/>
  <c r="G1295" i="7"/>
  <c r="R1304" i="7"/>
  <c r="Q1310" i="7"/>
  <c r="J1310" i="7"/>
  <c r="AN1310" i="7"/>
  <c r="AN1311" i="7"/>
  <c r="R1311" i="7"/>
  <c r="G1311" i="7"/>
  <c r="R1320" i="7"/>
  <c r="H1327" i="7"/>
  <c r="AN1327" i="7"/>
  <c r="R1327" i="7"/>
  <c r="G1327" i="7"/>
  <c r="AN1330" i="7"/>
  <c r="R1330" i="7"/>
  <c r="G1330" i="7"/>
  <c r="Q1330" i="7"/>
  <c r="J1330" i="7"/>
  <c r="H1343" i="7"/>
  <c r="AN1343" i="7"/>
  <c r="R1343" i="7"/>
  <c r="G1343" i="7"/>
  <c r="AN1346" i="7"/>
  <c r="R1346" i="7"/>
  <c r="G1346" i="7"/>
  <c r="Q1346" i="7"/>
  <c r="J1346" i="7"/>
  <c r="J1355" i="7"/>
  <c r="Q1355" i="7"/>
  <c r="I1358" i="7"/>
  <c r="AK1358" i="7" s="1"/>
  <c r="H1359" i="7"/>
  <c r="AN1359" i="7"/>
  <c r="R1359" i="7"/>
  <c r="G1359" i="7"/>
  <c r="I1362" i="7"/>
  <c r="AK1366" i="7"/>
  <c r="I1370" i="7"/>
  <c r="I1378" i="7"/>
  <c r="I1386" i="7"/>
  <c r="AK1390" i="7"/>
  <c r="G1181" i="7"/>
  <c r="R1181" i="7"/>
  <c r="G1185" i="7"/>
  <c r="R1185" i="7"/>
  <c r="G1189" i="7"/>
  <c r="R1189" i="7"/>
  <c r="G1193" i="7"/>
  <c r="R1193" i="7"/>
  <c r="G1197" i="7"/>
  <c r="R1197" i="7"/>
  <c r="G1201" i="7"/>
  <c r="R1201" i="7"/>
  <c r="G1205" i="7"/>
  <c r="R1205" i="7"/>
  <c r="G1209" i="7"/>
  <c r="R1209" i="7"/>
  <c r="G1213" i="7"/>
  <c r="R1213" i="7"/>
  <c r="J1216" i="7"/>
  <c r="G1217" i="7"/>
  <c r="R1217" i="7"/>
  <c r="J1220" i="7"/>
  <c r="G1221" i="7"/>
  <c r="R1221" i="7"/>
  <c r="J1224" i="7"/>
  <c r="G1225" i="7"/>
  <c r="R1225" i="7"/>
  <c r="J1228" i="7"/>
  <c r="G1229" i="7"/>
  <c r="R1229" i="7"/>
  <c r="J1232" i="7"/>
  <c r="G1233" i="7"/>
  <c r="R1233" i="7"/>
  <c r="R1236" i="7"/>
  <c r="G1240" i="7"/>
  <c r="AK1240" i="7"/>
  <c r="Q1242" i="7"/>
  <c r="J1242" i="7"/>
  <c r="AN1242" i="7"/>
  <c r="AN1243" i="7"/>
  <c r="R1243" i="7"/>
  <c r="G1243" i="7"/>
  <c r="I1246" i="7"/>
  <c r="AK1246" i="7" s="1"/>
  <c r="R1246" i="7"/>
  <c r="J1247" i="7"/>
  <c r="Q1247" i="7"/>
  <c r="J1248" i="7"/>
  <c r="Q1248" i="7"/>
  <c r="AN1248" i="7"/>
  <c r="R1252" i="7"/>
  <c r="G1256" i="7"/>
  <c r="Q1258" i="7"/>
  <c r="J1258" i="7"/>
  <c r="AN1258" i="7"/>
  <c r="AN1259" i="7"/>
  <c r="R1259" i="7"/>
  <c r="G1259" i="7"/>
  <c r="I1262" i="7"/>
  <c r="R1262" i="7"/>
  <c r="J1263" i="7"/>
  <c r="Q1263" i="7"/>
  <c r="J1264" i="7"/>
  <c r="Q1264" i="7"/>
  <c r="AN1264" i="7"/>
  <c r="R1268" i="7"/>
  <c r="G1272" i="7"/>
  <c r="AK1272" i="7"/>
  <c r="Q1274" i="7"/>
  <c r="J1274" i="7"/>
  <c r="AN1274" i="7"/>
  <c r="AN1275" i="7"/>
  <c r="R1275" i="7"/>
  <c r="G1275" i="7"/>
  <c r="I1278" i="7"/>
  <c r="AK1278" i="7" s="1"/>
  <c r="R1278" i="7"/>
  <c r="J1279" i="7"/>
  <c r="Q1279" i="7"/>
  <c r="J1280" i="7"/>
  <c r="Q1280" i="7"/>
  <c r="AN1280" i="7"/>
  <c r="G1288" i="7"/>
  <c r="AK1288" i="7"/>
  <c r="Q1290" i="7"/>
  <c r="J1290" i="7"/>
  <c r="AN1290" i="7"/>
  <c r="AN1291" i="7"/>
  <c r="R1291" i="7"/>
  <c r="G1291" i="7"/>
  <c r="I1294" i="7"/>
  <c r="AK1294" i="7" s="1"/>
  <c r="R1294" i="7"/>
  <c r="J1295" i="7"/>
  <c r="Q1295" i="7"/>
  <c r="J1296" i="7"/>
  <c r="Q1296" i="7"/>
  <c r="AN1296" i="7"/>
  <c r="G1304" i="7"/>
  <c r="AK1304" i="7"/>
  <c r="Q1306" i="7"/>
  <c r="J1306" i="7"/>
  <c r="AN1306" i="7"/>
  <c r="AN1307" i="7"/>
  <c r="R1307" i="7"/>
  <c r="G1307" i="7"/>
  <c r="I1310" i="7"/>
  <c r="AK1310" i="7" s="1"/>
  <c r="R1310" i="7"/>
  <c r="J1311" i="7"/>
  <c r="Q1311" i="7"/>
  <c r="J1312" i="7"/>
  <c r="Q1312" i="7"/>
  <c r="AN1312" i="7"/>
  <c r="G1320" i="7"/>
  <c r="Q1322" i="7"/>
  <c r="J1322" i="7"/>
  <c r="AN1322" i="7"/>
  <c r="AN1323" i="7"/>
  <c r="R1323" i="7"/>
  <c r="G1323" i="7"/>
  <c r="J1327" i="7"/>
  <c r="Q1327" i="7"/>
  <c r="I1330" i="7"/>
  <c r="AK1330" i="7" s="1"/>
  <c r="H1331" i="7"/>
  <c r="AN1331" i="7"/>
  <c r="R1331" i="7"/>
  <c r="G1331" i="7"/>
  <c r="AN1334" i="7"/>
  <c r="R1334" i="7"/>
  <c r="G1334" i="7"/>
  <c r="Q1334" i="7"/>
  <c r="J1334" i="7"/>
  <c r="AK1335" i="7"/>
  <c r="J1343" i="7"/>
  <c r="Q1343" i="7"/>
  <c r="I1346" i="7"/>
  <c r="AK1346" i="7" s="1"/>
  <c r="H1347" i="7"/>
  <c r="AN1347" i="7"/>
  <c r="R1347" i="7"/>
  <c r="G1347" i="7"/>
  <c r="AN1350" i="7"/>
  <c r="R1350" i="7"/>
  <c r="G1350" i="7"/>
  <c r="Q1350" i="7"/>
  <c r="J1350" i="7"/>
  <c r="AK1351" i="7"/>
  <c r="J1359" i="7"/>
  <c r="Q1359" i="7"/>
  <c r="H1366" i="7"/>
  <c r="AN1366" i="7"/>
  <c r="R1366" i="7"/>
  <c r="G1366" i="7"/>
  <c r="Q1366" i="7"/>
  <c r="J1366" i="7"/>
  <c r="H1374" i="7"/>
  <c r="AN1374" i="7"/>
  <c r="R1374" i="7"/>
  <c r="G1374" i="7"/>
  <c r="Q1374" i="7"/>
  <c r="J1374" i="7"/>
  <c r="H1382" i="7"/>
  <c r="AN1382" i="7"/>
  <c r="R1382" i="7"/>
  <c r="G1382" i="7"/>
  <c r="Q1382" i="7"/>
  <c r="J1382" i="7"/>
  <c r="H1390" i="7"/>
  <c r="AN1390" i="7"/>
  <c r="R1390" i="7"/>
  <c r="G1390" i="7"/>
  <c r="Q1390" i="7"/>
  <c r="J1390" i="7"/>
  <c r="Q1238" i="7"/>
  <c r="J1238" i="7"/>
  <c r="AN1238" i="7"/>
  <c r="AN1239" i="7"/>
  <c r="R1239" i="7"/>
  <c r="G1239" i="7"/>
  <c r="Q1254" i="7"/>
  <c r="J1254" i="7"/>
  <c r="AN1254" i="7"/>
  <c r="AN1255" i="7"/>
  <c r="R1255" i="7"/>
  <c r="G1255" i="7"/>
  <c r="Q1270" i="7"/>
  <c r="J1270" i="7"/>
  <c r="AN1270" i="7"/>
  <c r="AN1271" i="7"/>
  <c r="R1271" i="7"/>
  <c r="G1271" i="7"/>
  <c r="Q1286" i="7"/>
  <c r="J1286" i="7"/>
  <c r="AN1286" i="7"/>
  <c r="AN1287" i="7"/>
  <c r="R1287" i="7"/>
  <c r="G1287" i="7"/>
  <c r="Q1302" i="7"/>
  <c r="J1302" i="7"/>
  <c r="AN1302" i="7"/>
  <c r="AN1303" i="7"/>
  <c r="R1303" i="7"/>
  <c r="G1303" i="7"/>
  <c r="Q1318" i="7"/>
  <c r="J1318" i="7"/>
  <c r="AN1318" i="7"/>
  <c r="AN1319" i="7"/>
  <c r="R1319" i="7"/>
  <c r="G1319" i="7"/>
  <c r="H1335" i="7"/>
  <c r="AN1335" i="7"/>
  <c r="R1335" i="7"/>
  <c r="G1335" i="7"/>
  <c r="AN1338" i="7"/>
  <c r="R1338" i="7"/>
  <c r="G1338" i="7"/>
  <c r="Q1338" i="7"/>
  <c r="J1338" i="7"/>
  <c r="H1351" i="7"/>
  <c r="AN1351" i="7"/>
  <c r="R1351" i="7"/>
  <c r="G1351" i="7"/>
  <c r="AN1354" i="7"/>
  <c r="R1354" i="7"/>
  <c r="G1354" i="7"/>
  <c r="Q1354" i="7"/>
  <c r="J1354" i="7"/>
  <c r="AK1362" i="7"/>
  <c r="AK1370" i="7"/>
  <c r="AK1386" i="7"/>
  <c r="AK1501" i="7"/>
  <c r="AK1517" i="7"/>
  <c r="G1363" i="7"/>
  <c r="R1363" i="7"/>
  <c r="AN1363" i="7"/>
  <c r="G1367" i="7"/>
  <c r="R1367" i="7"/>
  <c r="AN1367" i="7"/>
  <c r="G1371" i="7"/>
  <c r="R1371" i="7"/>
  <c r="AN1371" i="7"/>
  <c r="G1375" i="7"/>
  <c r="R1375" i="7"/>
  <c r="AN1375" i="7"/>
  <c r="G1379" i="7"/>
  <c r="R1379" i="7"/>
  <c r="AN1379" i="7"/>
  <c r="G1383" i="7"/>
  <c r="R1383" i="7"/>
  <c r="AN1383" i="7"/>
  <c r="G1387" i="7"/>
  <c r="R1387" i="7"/>
  <c r="AN1387" i="7"/>
  <c r="G1391" i="7"/>
  <c r="R1391" i="7"/>
  <c r="AN1391" i="7"/>
  <c r="J1394" i="7"/>
  <c r="Q1394" i="7"/>
  <c r="G1395" i="7"/>
  <c r="R1395" i="7"/>
  <c r="AN1395" i="7"/>
  <c r="J1398" i="7"/>
  <c r="Q1398" i="7"/>
  <c r="G1399" i="7"/>
  <c r="R1399" i="7"/>
  <c r="AN1399" i="7"/>
  <c r="J1402" i="7"/>
  <c r="Q1402" i="7"/>
  <c r="G1403" i="7"/>
  <c r="R1403" i="7"/>
  <c r="AN1403" i="7"/>
  <c r="J1406" i="7"/>
  <c r="Q1406" i="7"/>
  <c r="G1407" i="7"/>
  <c r="R1407" i="7"/>
  <c r="AN1407" i="7"/>
  <c r="J1410" i="7"/>
  <c r="Q1410" i="7"/>
  <c r="G1411" i="7"/>
  <c r="R1411" i="7"/>
  <c r="AN1411" i="7"/>
  <c r="J1414" i="7"/>
  <c r="Q1414" i="7"/>
  <c r="G1415" i="7"/>
  <c r="R1415" i="7"/>
  <c r="AN1415" i="7"/>
  <c r="J1418" i="7"/>
  <c r="Q1418" i="7"/>
  <c r="G1419" i="7"/>
  <c r="R1419" i="7"/>
  <c r="AN1419" i="7"/>
  <c r="J1422" i="7"/>
  <c r="Q1422" i="7"/>
  <c r="G1423" i="7"/>
  <c r="R1423" i="7"/>
  <c r="AN1423" i="7"/>
  <c r="J1426" i="7"/>
  <c r="Q1426" i="7"/>
  <c r="G1427" i="7"/>
  <c r="R1427" i="7"/>
  <c r="AN1427" i="7"/>
  <c r="J1430" i="7"/>
  <c r="Q1430" i="7"/>
  <c r="G1431" i="7"/>
  <c r="R1431" i="7"/>
  <c r="AN1431" i="7"/>
  <c r="J1434" i="7"/>
  <c r="Q1434" i="7"/>
  <c r="G1435" i="7"/>
  <c r="R1435" i="7"/>
  <c r="AN1435" i="7"/>
  <c r="J1438" i="7"/>
  <c r="Q1438" i="7"/>
  <c r="G1439" i="7"/>
  <c r="R1439" i="7"/>
  <c r="AN1439" i="7"/>
  <c r="J1442" i="7"/>
  <c r="Q1442" i="7"/>
  <c r="G1443" i="7"/>
  <c r="R1443" i="7"/>
  <c r="AN1443" i="7"/>
  <c r="J1446" i="7"/>
  <c r="Q1446" i="7"/>
  <c r="G1447" i="7"/>
  <c r="R1447" i="7"/>
  <c r="AN1447" i="7"/>
  <c r="J1450" i="7"/>
  <c r="Q1450" i="7"/>
  <c r="G1451" i="7"/>
  <c r="R1451" i="7"/>
  <c r="AN1451" i="7"/>
  <c r="J1454" i="7"/>
  <c r="Q1454" i="7"/>
  <c r="G1455" i="7"/>
  <c r="R1455" i="7"/>
  <c r="AN1455" i="7"/>
  <c r="J1458" i="7"/>
  <c r="Q1458" i="7"/>
  <c r="G1459" i="7"/>
  <c r="R1459" i="7"/>
  <c r="AN1459" i="7"/>
  <c r="J1462" i="7"/>
  <c r="Q1462" i="7"/>
  <c r="G1463" i="7"/>
  <c r="R1463" i="7"/>
  <c r="AN1463" i="7"/>
  <c r="J1466" i="7"/>
  <c r="Q1466" i="7"/>
  <c r="G1467" i="7"/>
  <c r="R1467" i="7"/>
  <c r="AN1467" i="7"/>
  <c r="J1470" i="7"/>
  <c r="Q1470" i="7"/>
  <c r="G1471" i="7"/>
  <c r="R1471" i="7"/>
  <c r="AN1471" i="7"/>
  <c r="J1474" i="7"/>
  <c r="Q1474" i="7"/>
  <c r="G1475" i="7"/>
  <c r="R1475" i="7"/>
  <c r="AN1475" i="7"/>
  <c r="J1478" i="7"/>
  <c r="Q1478" i="7"/>
  <c r="G1479" i="7"/>
  <c r="R1479" i="7"/>
  <c r="AN1479" i="7"/>
  <c r="J1482" i="7"/>
  <c r="Q1482" i="7"/>
  <c r="G1483" i="7"/>
  <c r="R1483" i="7"/>
  <c r="AN1483" i="7"/>
  <c r="J1486" i="7"/>
  <c r="Q1486" i="7"/>
  <c r="G1487" i="7"/>
  <c r="R1487" i="7"/>
  <c r="AN1487" i="7"/>
  <c r="J1490" i="7"/>
  <c r="Q1490" i="7"/>
  <c r="G1491" i="7"/>
  <c r="R1491" i="7"/>
  <c r="AN1491" i="7"/>
  <c r="J1494" i="7"/>
  <c r="Q1494" i="7"/>
  <c r="G1495" i="7"/>
  <c r="R1495" i="7"/>
  <c r="AN1495" i="7"/>
  <c r="J1498" i="7"/>
  <c r="Q1498" i="7"/>
  <c r="G1499" i="7"/>
  <c r="R1499" i="7"/>
  <c r="AN1499" i="7"/>
  <c r="I1501" i="7"/>
  <c r="R1501" i="7"/>
  <c r="J1502" i="7"/>
  <c r="Q1502" i="7"/>
  <c r="J1503" i="7"/>
  <c r="Q1503" i="7"/>
  <c r="AN1503" i="7"/>
  <c r="R1507" i="7"/>
  <c r="G1511" i="7"/>
  <c r="AK1511" i="7"/>
  <c r="Q1513" i="7"/>
  <c r="J1513" i="7"/>
  <c r="AN1513" i="7"/>
  <c r="AN1514" i="7"/>
  <c r="R1514" i="7"/>
  <c r="G1514" i="7"/>
  <c r="I1517" i="7"/>
  <c r="R1517" i="7"/>
  <c r="J1518" i="7"/>
  <c r="Q1518" i="7"/>
  <c r="J1519" i="7"/>
  <c r="Q1519" i="7"/>
  <c r="AN1519" i="7"/>
  <c r="R1523" i="7"/>
  <c r="G1527" i="7"/>
  <c r="AK1527" i="7"/>
  <c r="Q1529" i="7"/>
  <c r="J1529" i="7"/>
  <c r="AN1529" i="7"/>
  <c r="AN1530" i="7"/>
  <c r="R1530" i="7"/>
  <c r="G1530" i="7"/>
  <c r="I1533" i="7"/>
  <c r="AK1533" i="7" s="1"/>
  <c r="R1533" i="7"/>
  <c r="J1534" i="7"/>
  <c r="Q1534" i="7"/>
  <c r="J1535" i="7"/>
  <c r="Q1535" i="7"/>
  <c r="AN1535" i="7"/>
  <c r="R1539" i="7"/>
  <c r="G1543" i="7"/>
  <c r="AK1543" i="7"/>
  <c r="Q1545" i="7"/>
  <c r="J1545" i="7"/>
  <c r="AN1545" i="7"/>
  <c r="AN1546" i="7"/>
  <c r="R1546" i="7"/>
  <c r="G1546" i="7"/>
  <c r="I1551" i="7"/>
  <c r="I1553" i="7"/>
  <c r="Q1555" i="7"/>
  <c r="J1555" i="7"/>
  <c r="H1555" i="7"/>
  <c r="H1557" i="7"/>
  <c r="Q1557" i="7"/>
  <c r="J1557" i="7"/>
  <c r="AK1559" i="7"/>
  <c r="AK1561" i="7"/>
  <c r="I1567" i="7"/>
  <c r="R1567" i="7"/>
  <c r="I1569" i="7"/>
  <c r="Q1571" i="7"/>
  <c r="J1571" i="7"/>
  <c r="H1571" i="7"/>
  <c r="H1573" i="7"/>
  <c r="Q1573" i="7"/>
  <c r="J1573" i="7"/>
  <c r="Q1575" i="7"/>
  <c r="J1575" i="7"/>
  <c r="H1575" i="7"/>
  <c r="AN1575" i="7"/>
  <c r="R1575" i="7"/>
  <c r="G1575" i="7"/>
  <c r="Q1579" i="7"/>
  <c r="J1579" i="7"/>
  <c r="H1579" i="7"/>
  <c r="AN1579" i="7"/>
  <c r="R1579" i="7"/>
  <c r="G1579" i="7"/>
  <c r="G1394" i="7"/>
  <c r="R1394" i="7"/>
  <c r="AN1394" i="7"/>
  <c r="G1398" i="7"/>
  <c r="R1398" i="7"/>
  <c r="AN1398" i="7"/>
  <c r="G1402" i="7"/>
  <c r="R1402" i="7"/>
  <c r="AN1402" i="7"/>
  <c r="G1406" i="7"/>
  <c r="R1406" i="7"/>
  <c r="AN1406" i="7"/>
  <c r="G1410" i="7"/>
  <c r="R1410" i="7"/>
  <c r="AN1410" i="7"/>
  <c r="G1414" i="7"/>
  <c r="R1414" i="7"/>
  <c r="AN1414" i="7"/>
  <c r="G1418" i="7"/>
  <c r="R1418" i="7"/>
  <c r="AN1418" i="7"/>
  <c r="G1422" i="7"/>
  <c r="R1422" i="7"/>
  <c r="AN1422" i="7"/>
  <c r="G1426" i="7"/>
  <c r="R1426" i="7"/>
  <c r="AN1426" i="7"/>
  <c r="G1430" i="7"/>
  <c r="R1430" i="7"/>
  <c r="AN1430" i="7"/>
  <c r="G1434" i="7"/>
  <c r="R1434" i="7"/>
  <c r="AN1434" i="7"/>
  <c r="G1438" i="7"/>
  <c r="R1438" i="7"/>
  <c r="AN1438" i="7"/>
  <c r="G1442" i="7"/>
  <c r="R1442" i="7"/>
  <c r="AN1442" i="7"/>
  <c r="G1446" i="7"/>
  <c r="R1446" i="7"/>
  <c r="AN1446" i="7"/>
  <c r="G1450" i="7"/>
  <c r="R1450" i="7"/>
  <c r="AN1450" i="7"/>
  <c r="G1454" i="7"/>
  <c r="R1454" i="7"/>
  <c r="AN1454" i="7"/>
  <c r="G1458" i="7"/>
  <c r="R1458" i="7"/>
  <c r="AN1458" i="7"/>
  <c r="G1462" i="7"/>
  <c r="R1462" i="7"/>
  <c r="AN1462" i="7"/>
  <c r="G1466" i="7"/>
  <c r="R1466" i="7"/>
  <c r="AN1466" i="7"/>
  <c r="G1470" i="7"/>
  <c r="R1470" i="7"/>
  <c r="AN1470" i="7"/>
  <c r="G1474" i="7"/>
  <c r="R1474" i="7"/>
  <c r="AN1474" i="7"/>
  <c r="G1478" i="7"/>
  <c r="R1478" i="7"/>
  <c r="AN1478" i="7"/>
  <c r="G1482" i="7"/>
  <c r="R1482" i="7"/>
  <c r="AN1482" i="7"/>
  <c r="G1486" i="7"/>
  <c r="R1486" i="7"/>
  <c r="AN1486" i="7"/>
  <c r="G1490" i="7"/>
  <c r="R1490" i="7"/>
  <c r="AN1490" i="7"/>
  <c r="G1494" i="7"/>
  <c r="R1494" i="7"/>
  <c r="AN1494" i="7"/>
  <c r="G1498" i="7"/>
  <c r="R1498" i="7"/>
  <c r="AN1498" i="7"/>
  <c r="R1503" i="7"/>
  <c r="G1507" i="7"/>
  <c r="AK1507" i="7"/>
  <c r="Q1509" i="7"/>
  <c r="J1509" i="7"/>
  <c r="AN1509" i="7"/>
  <c r="AN1510" i="7"/>
  <c r="R1510" i="7"/>
  <c r="G1510" i="7"/>
  <c r="R1519" i="7"/>
  <c r="G1523" i="7"/>
  <c r="AK1523" i="7"/>
  <c r="Q1525" i="7"/>
  <c r="J1525" i="7"/>
  <c r="AN1525" i="7"/>
  <c r="AN1526" i="7"/>
  <c r="R1526" i="7"/>
  <c r="G1526" i="7"/>
  <c r="R1535" i="7"/>
  <c r="G1539" i="7"/>
  <c r="AK1539" i="7"/>
  <c r="Q1541" i="7"/>
  <c r="J1541" i="7"/>
  <c r="AN1541" i="7"/>
  <c r="AN1542" i="7"/>
  <c r="R1542" i="7"/>
  <c r="G1542" i="7"/>
  <c r="Q1559" i="7"/>
  <c r="J1559" i="7"/>
  <c r="H1559" i="7"/>
  <c r="H1561" i="7"/>
  <c r="Q1561" i="7"/>
  <c r="J1561" i="7"/>
  <c r="AK1565" i="7"/>
  <c r="G1503" i="7"/>
  <c r="AK1503" i="7"/>
  <c r="Q1505" i="7"/>
  <c r="J1505" i="7"/>
  <c r="AN1505" i="7"/>
  <c r="AN1506" i="7"/>
  <c r="R1506" i="7"/>
  <c r="G1506" i="7"/>
  <c r="G1519" i="7"/>
  <c r="AK1519" i="7"/>
  <c r="Q1521" i="7"/>
  <c r="J1521" i="7"/>
  <c r="AN1521" i="7"/>
  <c r="AN1522" i="7"/>
  <c r="R1522" i="7"/>
  <c r="G1522" i="7"/>
  <c r="G1535" i="7"/>
  <c r="AK1535" i="7"/>
  <c r="Q1537" i="7"/>
  <c r="J1537" i="7"/>
  <c r="AN1537" i="7"/>
  <c r="AN1538" i="7"/>
  <c r="R1538" i="7"/>
  <c r="G1538" i="7"/>
  <c r="H1549" i="7"/>
  <c r="Q1549" i="7"/>
  <c r="J1549" i="7"/>
  <c r="AK1553" i="7"/>
  <c r="Q1563" i="7"/>
  <c r="J1563" i="7"/>
  <c r="H1563" i="7"/>
  <c r="H1565" i="7"/>
  <c r="Q1565" i="7"/>
  <c r="J1565" i="7"/>
  <c r="AK1567" i="7"/>
  <c r="AK1569" i="7"/>
  <c r="Q1501" i="7"/>
  <c r="J1501" i="7"/>
  <c r="AN1501" i="7"/>
  <c r="AN1502" i="7"/>
  <c r="R1502" i="7"/>
  <c r="G1502" i="7"/>
  <c r="Q1517" i="7"/>
  <c r="J1517" i="7"/>
  <c r="AN1517" i="7"/>
  <c r="AN1518" i="7"/>
  <c r="R1518" i="7"/>
  <c r="G1518" i="7"/>
  <c r="Q1533" i="7"/>
  <c r="J1533" i="7"/>
  <c r="AN1533" i="7"/>
  <c r="AN1534" i="7"/>
  <c r="R1534" i="7"/>
  <c r="G1534" i="7"/>
  <c r="I1549" i="7"/>
  <c r="R1549" i="7"/>
  <c r="Q1551" i="7"/>
  <c r="J1551" i="7"/>
  <c r="H1551" i="7"/>
  <c r="H1553" i="7"/>
  <c r="Q1553" i="7"/>
  <c r="J1553" i="7"/>
  <c r="I1563" i="7"/>
  <c r="AK1563" i="7" s="1"/>
  <c r="R1563" i="7"/>
  <c r="Q1567" i="7"/>
  <c r="J1567" i="7"/>
  <c r="H1567" i="7"/>
  <c r="H1569" i="7"/>
  <c r="Q1569" i="7"/>
  <c r="J1569" i="7"/>
  <c r="G1583" i="7"/>
  <c r="R1583" i="7"/>
  <c r="AN1583" i="7"/>
  <c r="G1587" i="7"/>
  <c r="R1587" i="7"/>
  <c r="AN1587" i="7"/>
  <c r="G1591" i="7"/>
  <c r="R1591" i="7"/>
  <c r="AN1591" i="7"/>
  <c r="G1595" i="7"/>
  <c r="R1595" i="7"/>
  <c r="AN1595" i="7"/>
  <c r="G1599" i="7"/>
  <c r="R1599" i="7"/>
  <c r="AN1599" i="7"/>
  <c r="G1603" i="7"/>
  <c r="R1603" i="7"/>
  <c r="AN1603" i="7"/>
  <c r="G1607" i="7"/>
  <c r="R1607" i="7"/>
  <c r="AN1607" i="7"/>
  <c r="G1611" i="7"/>
  <c r="R1611" i="7"/>
  <c r="AN1611" i="7"/>
  <c r="G1615" i="7"/>
  <c r="R1615" i="7"/>
  <c r="AN1615" i="7"/>
  <c r="G1619" i="7"/>
  <c r="R1619" i="7"/>
  <c r="AN1619" i="7"/>
  <c r="G1623" i="7"/>
  <c r="R1623" i="7"/>
  <c r="AN1623" i="7"/>
  <c r="G1627" i="7"/>
  <c r="R1627" i="7"/>
  <c r="AN1627" i="7"/>
  <c r="R1633" i="7"/>
  <c r="Q1639" i="7"/>
  <c r="J1639" i="7"/>
  <c r="AN1639" i="7"/>
  <c r="AN1640" i="7"/>
  <c r="R1640" i="7"/>
  <c r="G1640" i="7"/>
  <c r="R1649" i="7"/>
  <c r="Q1655" i="7"/>
  <c r="J1655" i="7"/>
  <c r="AN1655" i="7"/>
  <c r="AN1656" i="7"/>
  <c r="R1656" i="7"/>
  <c r="G1656" i="7"/>
  <c r="I1665" i="7"/>
  <c r="Q1669" i="7"/>
  <c r="J1669" i="7"/>
  <c r="H1669" i="7"/>
  <c r="H1671" i="7"/>
  <c r="Q1671" i="7"/>
  <c r="J1671" i="7"/>
  <c r="I1681" i="7"/>
  <c r="AK1687" i="7"/>
  <c r="AK1691" i="7"/>
  <c r="AK1695" i="7"/>
  <c r="AK1699" i="7"/>
  <c r="G1550" i="7"/>
  <c r="R1550" i="7"/>
  <c r="G1554" i="7"/>
  <c r="R1554" i="7"/>
  <c r="G1558" i="7"/>
  <c r="R1558" i="7"/>
  <c r="G1562" i="7"/>
  <c r="R1562" i="7"/>
  <c r="G1566" i="7"/>
  <c r="R1566" i="7"/>
  <c r="G1570" i="7"/>
  <c r="R1570" i="7"/>
  <c r="G1574" i="7"/>
  <c r="R1574" i="7"/>
  <c r="J1577" i="7"/>
  <c r="Q1577" i="7"/>
  <c r="G1578" i="7"/>
  <c r="R1578" i="7"/>
  <c r="J1581" i="7"/>
  <c r="Q1581" i="7"/>
  <c r="G1582" i="7"/>
  <c r="R1582" i="7"/>
  <c r="H1583" i="7"/>
  <c r="J1585" i="7"/>
  <c r="Q1585" i="7"/>
  <c r="G1586" i="7"/>
  <c r="R1586" i="7"/>
  <c r="H1587" i="7"/>
  <c r="J1589" i="7"/>
  <c r="Q1589" i="7"/>
  <c r="G1590" i="7"/>
  <c r="R1590" i="7"/>
  <c r="H1591" i="7"/>
  <c r="J1593" i="7"/>
  <c r="Q1593" i="7"/>
  <c r="G1594" i="7"/>
  <c r="R1594" i="7"/>
  <c r="H1595" i="7"/>
  <c r="J1597" i="7"/>
  <c r="Q1597" i="7"/>
  <c r="G1598" i="7"/>
  <c r="R1598" i="7"/>
  <c r="H1599" i="7"/>
  <c r="J1601" i="7"/>
  <c r="Q1601" i="7"/>
  <c r="G1602" i="7"/>
  <c r="R1602" i="7"/>
  <c r="H1603" i="7"/>
  <c r="J1605" i="7"/>
  <c r="Q1605" i="7"/>
  <c r="G1606" i="7"/>
  <c r="R1606" i="7"/>
  <c r="H1607" i="7"/>
  <c r="J1609" i="7"/>
  <c r="Q1609" i="7"/>
  <c r="G1610" i="7"/>
  <c r="R1610" i="7"/>
  <c r="H1611" i="7"/>
  <c r="J1613" i="7"/>
  <c r="Q1613" i="7"/>
  <c r="G1614" i="7"/>
  <c r="R1614" i="7"/>
  <c r="H1615" i="7"/>
  <c r="J1617" i="7"/>
  <c r="Q1617" i="7"/>
  <c r="G1618" i="7"/>
  <c r="R1618" i="7"/>
  <c r="H1619" i="7"/>
  <c r="J1621" i="7"/>
  <c r="Q1621" i="7"/>
  <c r="G1622" i="7"/>
  <c r="R1622" i="7"/>
  <c r="H1623" i="7"/>
  <c r="J1625" i="7"/>
  <c r="Q1625" i="7"/>
  <c r="G1626" i="7"/>
  <c r="R1626" i="7"/>
  <c r="H1627" i="7"/>
  <c r="R1629" i="7"/>
  <c r="G1633" i="7"/>
  <c r="AK1633" i="7"/>
  <c r="Q1635" i="7"/>
  <c r="J1635" i="7"/>
  <c r="AN1635" i="7"/>
  <c r="AN1636" i="7"/>
  <c r="R1636" i="7"/>
  <c r="G1636" i="7"/>
  <c r="I1639" i="7"/>
  <c r="AK1639" i="7" s="1"/>
  <c r="R1639" i="7"/>
  <c r="J1640" i="7"/>
  <c r="Q1640" i="7"/>
  <c r="J1641" i="7"/>
  <c r="Q1641" i="7"/>
  <c r="AN1641" i="7"/>
  <c r="R1645" i="7"/>
  <c r="G1649" i="7"/>
  <c r="AK1649" i="7"/>
  <c r="Q1651" i="7"/>
  <c r="J1651" i="7"/>
  <c r="AN1651" i="7"/>
  <c r="AN1652" i="7"/>
  <c r="R1652" i="7"/>
  <c r="G1652" i="7"/>
  <c r="I1655" i="7"/>
  <c r="AK1655" i="7" s="1"/>
  <c r="R1655" i="7"/>
  <c r="J1656" i="7"/>
  <c r="Q1656" i="7"/>
  <c r="J1657" i="7"/>
  <c r="Q1657" i="7"/>
  <c r="AN1657" i="7"/>
  <c r="I1669" i="7"/>
  <c r="R1669" i="7"/>
  <c r="I1671" i="7"/>
  <c r="R1671" i="7"/>
  <c r="Q1673" i="7"/>
  <c r="J1673" i="7"/>
  <c r="H1673" i="7"/>
  <c r="H1675" i="7"/>
  <c r="Q1675" i="7"/>
  <c r="J1675" i="7"/>
  <c r="H1687" i="7"/>
  <c r="AN1687" i="7"/>
  <c r="R1687" i="7"/>
  <c r="G1687" i="7"/>
  <c r="Q1687" i="7"/>
  <c r="J1687" i="7"/>
  <c r="H1691" i="7"/>
  <c r="AN1691" i="7"/>
  <c r="R1691" i="7"/>
  <c r="G1691" i="7"/>
  <c r="Q1691" i="7"/>
  <c r="J1691" i="7"/>
  <c r="H1695" i="7"/>
  <c r="AN1695" i="7"/>
  <c r="R1695" i="7"/>
  <c r="G1695" i="7"/>
  <c r="Q1695" i="7"/>
  <c r="J1695" i="7"/>
  <c r="H1699" i="7"/>
  <c r="AN1699" i="7"/>
  <c r="R1699" i="7"/>
  <c r="G1699" i="7"/>
  <c r="Q1699" i="7"/>
  <c r="J1699" i="7"/>
  <c r="Q1631" i="7"/>
  <c r="J1631" i="7"/>
  <c r="AN1631" i="7"/>
  <c r="AN1632" i="7"/>
  <c r="R1632" i="7"/>
  <c r="G1632" i="7"/>
  <c r="Q1647" i="7"/>
  <c r="J1647" i="7"/>
  <c r="AN1647" i="7"/>
  <c r="AN1648" i="7"/>
  <c r="R1648" i="7"/>
  <c r="G1648" i="7"/>
  <c r="Q1661" i="7"/>
  <c r="J1661" i="7"/>
  <c r="H1661" i="7"/>
  <c r="H1663" i="7"/>
  <c r="Q1663" i="7"/>
  <c r="J1663" i="7"/>
  <c r="AK1665" i="7"/>
  <c r="Q1677" i="7"/>
  <c r="J1677" i="7"/>
  <c r="H1677" i="7"/>
  <c r="H1679" i="7"/>
  <c r="Q1679" i="7"/>
  <c r="J1679" i="7"/>
  <c r="AK1681" i="7"/>
  <c r="J1583" i="7"/>
  <c r="J1587" i="7"/>
  <c r="J1591" i="7"/>
  <c r="J1595" i="7"/>
  <c r="J1599" i="7"/>
  <c r="J1603" i="7"/>
  <c r="J1607" i="7"/>
  <c r="J1611" i="7"/>
  <c r="J1615" i="7"/>
  <c r="J1619" i="7"/>
  <c r="J1623" i="7"/>
  <c r="J1627" i="7"/>
  <c r="I1631" i="7"/>
  <c r="AK1631" i="7" s="1"/>
  <c r="R1631" i="7"/>
  <c r="J1632" i="7"/>
  <c r="Q1632" i="7"/>
  <c r="J1633" i="7"/>
  <c r="Q1633" i="7"/>
  <c r="AN1633" i="7"/>
  <c r="G1639" i="7"/>
  <c r="H1640" i="7"/>
  <c r="G1641" i="7"/>
  <c r="AK1641" i="7"/>
  <c r="Q1643" i="7"/>
  <c r="J1643" i="7"/>
  <c r="AN1643" i="7"/>
  <c r="AN1644" i="7"/>
  <c r="R1644" i="7"/>
  <c r="G1644" i="7"/>
  <c r="I1647" i="7"/>
  <c r="AK1647" i="7" s="1"/>
  <c r="R1647" i="7"/>
  <c r="J1648" i="7"/>
  <c r="Q1648" i="7"/>
  <c r="J1649" i="7"/>
  <c r="Q1649" i="7"/>
  <c r="AN1649" i="7"/>
  <c r="G1655" i="7"/>
  <c r="H1656" i="7"/>
  <c r="G1657" i="7"/>
  <c r="AK1657" i="7"/>
  <c r="Q1659" i="7"/>
  <c r="J1659" i="7"/>
  <c r="AN1659" i="7"/>
  <c r="AN1660" i="7"/>
  <c r="R1660" i="7"/>
  <c r="G1660" i="7"/>
  <c r="I1661" i="7"/>
  <c r="AK1661" i="7" s="1"/>
  <c r="R1661" i="7"/>
  <c r="I1663" i="7"/>
  <c r="AK1663" i="7" s="1"/>
  <c r="R1663" i="7"/>
  <c r="Q1665" i="7"/>
  <c r="J1665" i="7"/>
  <c r="H1665" i="7"/>
  <c r="H1667" i="7"/>
  <c r="Q1667" i="7"/>
  <c r="J1667" i="7"/>
  <c r="AN1669" i="7"/>
  <c r="AN1671" i="7"/>
  <c r="I1677" i="7"/>
  <c r="R1677" i="7"/>
  <c r="I1679" i="7"/>
  <c r="R1679" i="7"/>
  <c r="Q1681" i="7"/>
  <c r="J1681" i="7"/>
  <c r="H1681" i="7"/>
  <c r="H1683" i="7"/>
  <c r="Q1683" i="7"/>
  <c r="J1683" i="7"/>
  <c r="G1664" i="7"/>
  <c r="R1664" i="7"/>
  <c r="G1668" i="7"/>
  <c r="R1668" i="7"/>
  <c r="G1672" i="7"/>
  <c r="R1672" i="7"/>
  <c r="G1676" i="7"/>
  <c r="R1676" i="7"/>
  <c r="G1680" i="7"/>
  <c r="R1680" i="7"/>
  <c r="G1684" i="7"/>
  <c r="R1684" i="7"/>
  <c r="H1685" i="7"/>
  <c r="G1688" i="7"/>
  <c r="R1688" i="7"/>
  <c r="H1689" i="7"/>
  <c r="G1692" i="7"/>
  <c r="R1692" i="7"/>
  <c r="H1693" i="7"/>
  <c r="G1696" i="7"/>
  <c r="R1696" i="7"/>
  <c r="H1697" i="7"/>
  <c r="G1700" i="7"/>
  <c r="R1700" i="7"/>
  <c r="H1701" i="7"/>
  <c r="J1703" i="7"/>
  <c r="Q1703" i="7"/>
  <c r="G1704" i="7"/>
  <c r="R1704" i="7"/>
  <c r="H1705" i="7"/>
  <c r="J1707" i="7"/>
  <c r="Q1707" i="7"/>
  <c r="G1708" i="7"/>
  <c r="R1708" i="7"/>
  <c r="H1709" i="7"/>
  <c r="J1711" i="7"/>
  <c r="Q1711" i="7"/>
  <c r="G1712" i="7"/>
  <c r="R1712" i="7"/>
  <c r="H1713" i="7"/>
  <c r="J1715" i="7"/>
  <c r="Q1715" i="7"/>
  <c r="G1716" i="7"/>
  <c r="R1716" i="7"/>
  <c r="H1717" i="7"/>
  <c r="J1719" i="7"/>
  <c r="Q1719" i="7"/>
  <c r="G1720" i="7"/>
  <c r="R1720" i="7"/>
  <c r="H1721" i="7"/>
  <c r="J1723" i="7"/>
  <c r="Q1723" i="7"/>
  <c r="G1724" i="7"/>
  <c r="R1724" i="7"/>
  <c r="H1725" i="7"/>
  <c r="J1727" i="7"/>
  <c r="Q1727" i="7"/>
  <c r="G1728" i="7"/>
  <c r="R1728" i="7"/>
  <c r="H1729" i="7"/>
  <c r="J1731" i="7"/>
  <c r="Q1731" i="7"/>
  <c r="G1732" i="7"/>
  <c r="R1732" i="7"/>
  <c r="H1733" i="7"/>
  <c r="J1735" i="7"/>
  <c r="Q1735" i="7"/>
  <c r="G1736" i="7"/>
  <c r="R1736" i="7"/>
  <c r="H1737" i="7"/>
  <c r="J1739" i="7"/>
  <c r="Q1739" i="7"/>
  <c r="G1740" i="7"/>
  <c r="R1740" i="7"/>
  <c r="H1741" i="7"/>
  <c r="J1743" i="7"/>
  <c r="Q1743" i="7"/>
  <c r="G1744" i="7"/>
  <c r="R1744" i="7"/>
  <c r="H1745" i="7"/>
  <c r="J1747" i="7"/>
  <c r="Q1747" i="7"/>
  <c r="G1748" i="7"/>
  <c r="R1748" i="7"/>
  <c r="H1749" i="7"/>
  <c r="J1751" i="7"/>
  <c r="Q1751" i="7"/>
  <c r="G1754" i="7"/>
  <c r="AK1754" i="7"/>
  <c r="Q1756" i="7"/>
  <c r="J1756" i="7"/>
  <c r="AN1756" i="7"/>
  <c r="AN1757" i="7"/>
  <c r="R1757" i="7"/>
  <c r="G1757" i="7"/>
  <c r="I1760" i="7"/>
  <c r="AK1760" i="7" s="1"/>
  <c r="R1760" i="7"/>
  <c r="J1761" i="7"/>
  <c r="Q1761" i="7"/>
  <c r="J1762" i="7"/>
  <c r="Q1762" i="7"/>
  <c r="AN1762" i="7"/>
  <c r="R1766" i="7"/>
  <c r="G1770" i="7"/>
  <c r="AK1770" i="7"/>
  <c r="Q1772" i="7"/>
  <c r="J1772" i="7"/>
  <c r="AN1772" i="7"/>
  <c r="AN1773" i="7"/>
  <c r="R1773" i="7"/>
  <c r="G1773" i="7"/>
  <c r="I1776" i="7"/>
  <c r="AK1776" i="7" s="1"/>
  <c r="R1776" i="7"/>
  <c r="J1777" i="7"/>
  <c r="Q1777" i="7"/>
  <c r="J1778" i="7"/>
  <c r="Q1778" i="7"/>
  <c r="AN1778" i="7"/>
  <c r="I1786" i="7"/>
  <c r="R1786" i="7"/>
  <c r="I1788" i="7"/>
  <c r="R1788" i="7"/>
  <c r="Q1790" i="7"/>
  <c r="J1790" i="7"/>
  <c r="H1790" i="7"/>
  <c r="H1792" i="7"/>
  <c r="Q1792" i="7"/>
  <c r="J1792" i="7"/>
  <c r="I1802" i="7"/>
  <c r="R1802" i="7"/>
  <c r="I1804" i="7"/>
  <c r="AK1804" i="7" s="1"/>
  <c r="R1804" i="7"/>
  <c r="Q1806" i="7"/>
  <c r="J1806" i="7"/>
  <c r="H1806" i="7"/>
  <c r="H1808" i="7"/>
  <c r="Q1808" i="7"/>
  <c r="J1808" i="7"/>
  <c r="AK1814" i="7"/>
  <c r="AK1818" i="7"/>
  <c r="G1703" i="7"/>
  <c r="R1703" i="7"/>
  <c r="AN1703" i="7"/>
  <c r="G1707" i="7"/>
  <c r="R1707" i="7"/>
  <c r="AN1707" i="7"/>
  <c r="G1711" i="7"/>
  <c r="R1711" i="7"/>
  <c r="AN1711" i="7"/>
  <c r="G1715" i="7"/>
  <c r="R1715" i="7"/>
  <c r="AN1715" i="7"/>
  <c r="G1719" i="7"/>
  <c r="R1719" i="7"/>
  <c r="AN1719" i="7"/>
  <c r="G1723" i="7"/>
  <c r="R1723" i="7"/>
  <c r="AN1723" i="7"/>
  <c r="G1727" i="7"/>
  <c r="R1727" i="7"/>
  <c r="AN1727" i="7"/>
  <c r="G1731" i="7"/>
  <c r="R1731" i="7"/>
  <c r="AN1731" i="7"/>
  <c r="G1735" i="7"/>
  <c r="R1735" i="7"/>
  <c r="AN1735" i="7"/>
  <c r="G1739" i="7"/>
  <c r="R1739" i="7"/>
  <c r="AN1739" i="7"/>
  <c r="G1743" i="7"/>
  <c r="R1743" i="7"/>
  <c r="AN1743" i="7"/>
  <c r="G1747" i="7"/>
  <c r="R1747" i="7"/>
  <c r="AN1747" i="7"/>
  <c r="G1751" i="7"/>
  <c r="R1751" i="7"/>
  <c r="AN1751" i="7"/>
  <c r="Q1752" i="7"/>
  <c r="J1752" i="7"/>
  <c r="AN1752" i="7"/>
  <c r="AN1753" i="7"/>
  <c r="R1753" i="7"/>
  <c r="G1753" i="7"/>
  <c r="R1762" i="7"/>
  <c r="Q1768" i="7"/>
  <c r="J1768" i="7"/>
  <c r="AN1768" i="7"/>
  <c r="AN1769" i="7"/>
  <c r="R1769" i="7"/>
  <c r="G1769" i="7"/>
  <c r="R1778" i="7"/>
  <c r="AK1784" i="7"/>
  <c r="Q1794" i="7"/>
  <c r="J1794" i="7"/>
  <c r="H1794" i="7"/>
  <c r="H1796" i="7"/>
  <c r="Q1796" i="7"/>
  <c r="J1796" i="7"/>
  <c r="Q1810" i="7"/>
  <c r="J1810" i="7"/>
  <c r="H1810" i="7"/>
  <c r="AN1814" i="7"/>
  <c r="R1814" i="7"/>
  <c r="G1814" i="7"/>
  <c r="Q1814" i="7"/>
  <c r="J1814" i="7"/>
  <c r="H1814" i="7"/>
  <c r="AN1818" i="7"/>
  <c r="R1818" i="7"/>
  <c r="G1818" i="7"/>
  <c r="Q1818" i="7"/>
  <c r="J1818" i="7"/>
  <c r="H1818" i="7"/>
  <c r="AN1822" i="7"/>
  <c r="R1822" i="7"/>
  <c r="G1822" i="7"/>
  <c r="Q1822" i="7"/>
  <c r="J1822" i="7"/>
  <c r="H1822" i="7"/>
  <c r="J1685" i="7"/>
  <c r="J1689" i="7"/>
  <c r="J1693" i="7"/>
  <c r="J1697" i="7"/>
  <c r="J1701" i="7"/>
  <c r="J1705" i="7"/>
  <c r="J1709" i="7"/>
  <c r="J1713" i="7"/>
  <c r="J1717" i="7"/>
  <c r="J1721" i="7"/>
  <c r="J1725" i="7"/>
  <c r="J1729" i="7"/>
  <c r="J1733" i="7"/>
  <c r="J1737" i="7"/>
  <c r="J1741" i="7"/>
  <c r="J1745" i="7"/>
  <c r="J1749" i="7"/>
  <c r="I1752" i="7"/>
  <c r="AK1752" i="7" s="1"/>
  <c r="R1752" i="7"/>
  <c r="J1753" i="7"/>
  <c r="Q1753" i="7"/>
  <c r="J1754" i="7"/>
  <c r="Q1754" i="7"/>
  <c r="AN1754" i="7"/>
  <c r="G1762" i="7"/>
  <c r="AK1762" i="7"/>
  <c r="Q1764" i="7"/>
  <c r="J1764" i="7"/>
  <c r="AN1764" i="7"/>
  <c r="AN1765" i="7"/>
  <c r="R1765" i="7"/>
  <c r="G1765" i="7"/>
  <c r="I1768" i="7"/>
  <c r="AK1768" i="7" s="1"/>
  <c r="R1768" i="7"/>
  <c r="J1769" i="7"/>
  <c r="Q1769" i="7"/>
  <c r="J1770" i="7"/>
  <c r="Q1770" i="7"/>
  <c r="AN1770" i="7"/>
  <c r="G1778" i="7"/>
  <c r="AK1778" i="7"/>
  <c r="Q1780" i="7"/>
  <c r="J1780" i="7"/>
  <c r="AN1780" i="7"/>
  <c r="AN1781" i="7"/>
  <c r="R1781" i="7"/>
  <c r="G1781" i="7"/>
  <c r="Q1782" i="7"/>
  <c r="H1782" i="7"/>
  <c r="H1784" i="7"/>
  <c r="Q1784" i="7"/>
  <c r="J1784" i="7"/>
  <c r="AK1786" i="7"/>
  <c r="AK1788" i="7"/>
  <c r="I1794" i="7"/>
  <c r="R1794" i="7"/>
  <c r="Q1798" i="7"/>
  <c r="J1798" i="7"/>
  <c r="H1798" i="7"/>
  <c r="H1800" i="7"/>
  <c r="Q1800" i="7"/>
  <c r="J1800" i="7"/>
  <c r="I1810" i="7"/>
  <c r="AK1810" i="7" s="1"/>
  <c r="R1810" i="7"/>
  <c r="I1822" i="7"/>
  <c r="AK1822" i="7" s="1"/>
  <c r="AK1897" i="7"/>
  <c r="Q1760" i="7"/>
  <c r="J1760" i="7"/>
  <c r="AN1760" i="7"/>
  <c r="AN1761" i="7"/>
  <c r="R1761" i="7"/>
  <c r="G1761" i="7"/>
  <c r="Q1776" i="7"/>
  <c r="J1776" i="7"/>
  <c r="AN1776" i="7"/>
  <c r="AN1777" i="7"/>
  <c r="R1777" i="7"/>
  <c r="G1777" i="7"/>
  <c r="Q1786" i="7"/>
  <c r="J1786" i="7"/>
  <c r="H1786" i="7"/>
  <c r="H1788" i="7"/>
  <c r="Q1788" i="7"/>
  <c r="J1788" i="7"/>
  <c r="Q1802" i="7"/>
  <c r="J1802" i="7"/>
  <c r="H1802" i="7"/>
  <c r="H1804" i="7"/>
  <c r="Q1804" i="7"/>
  <c r="J1804" i="7"/>
  <c r="G1785" i="7"/>
  <c r="R1785" i="7"/>
  <c r="G1789" i="7"/>
  <c r="R1789" i="7"/>
  <c r="G1793" i="7"/>
  <c r="R1793" i="7"/>
  <c r="G1797" i="7"/>
  <c r="R1797" i="7"/>
  <c r="G1801" i="7"/>
  <c r="R1801" i="7"/>
  <c r="G1805" i="7"/>
  <c r="R1805" i="7"/>
  <c r="G1809" i="7"/>
  <c r="R1809" i="7"/>
  <c r="J1812" i="7"/>
  <c r="Q1812" i="7"/>
  <c r="G1813" i="7"/>
  <c r="R1813" i="7"/>
  <c r="J1816" i="7"/>
  <c r="Q1816" i="7"/>
  <c r="G1817" i="7"/>
  <c r="R1817" i="7"/>
  <c r="J1820" i="7"/>
  <c r="Q1820" i="7"/>
  <c r="G1821" i="7"/>
  <c r="R1821" i="7"/>
  <c r="J1824" i="7"/>
  <c r="Q1824" i="7"/>
  <c r="G1825" i="7"/>
  <c r="R1825" i="7"/>
  <c r="H1826" i="7"/>
  <c r="J1828" i="7"/>
  <c r="Q1828" i="7"/>
  <c r="G1829" i="7"/>
  <c r="R1829" i="7"/>
  <c r="H1830" i="7"/>
  <c r="J1832" i="7"/>
  <c r="Q1832" i="7"/>
  <c r="G1833" i="7"/>
  <c r="R1833" i="7"/>
  <c r="H1834" i="7"/>
  <c r="J1836" i="7"/>
  <c r="Q1836" i="7"/>
  <c r="G1837" i="7"/>
  <c r="R1837" i="7"/>
  <c r="H1838" i="7"/>
  <c r="J1840" i="7"/>
  <c r="Q1840" i="7"/>
  <c r="G1841" i="7"/>
  <c r="R1841" i="7"/>
  <c r="H1842" i="7"/>
  <c r="J1844" i="7"/>
  <c r="Q1844" i="7"/>
  <c r="G1845" i="7"/>
  <c r="R1845" i="7"/>
  <c r="H1846" i="7"/>
  <c r="J1848" i="7"/>
  <c r="Q1848" i="7"/>
  <c r="G1849" i="7"/>
  <c r="R1849" i="7"/>
  <c r="H1850" i="7"/>
  <c r="J1852" i="7"/>
  <c r="Q1852" i="7"/>
  <c r="G1853" i="7"/>
  <c r="R1853" i="7"/>
  <c r="H1854" i="7"/>
  <c r="J1856" i="7"/>
  <c r="Q1856" i="7"/>
  <c r="G1857" i="7"/>
  <c r="R1857" i="7"/>
  <c r="H1858" i="7"/>
  <c r="J1860" i="7"/>
  <c r="Q1860" i="7"/>
  <c r="G1861" i="7"/>
  <c r="R1861" i="7"/>
  <c r="H1862" i="7"/>
  <c r="J1864" i="7"/>
  <c r="R1864" i="7"/>
  <c r="J1865" i="7"/>
  <c r="Q1865" i="7"/>
  <c r="J1866" i="7"/>
  <c r="Q1866" i="7"/>
  <c r="AN1866" i="7"/>
  <c r="R1870" i="7"/>
  <c r="G1874" i="7"/>
  <c r="AK1874" i="7"/>
  <c r="Q1876" i="7"/>
  <c r="J1876" i="7"/>
  <c r="AN1876" i="7"/>
  <c r="AN1877" i="7"/>
  <c r="R1877" i="7"/>
  <c r="G1877" i="7"/>
  <c r="I1880" i="7"/>
  <c r="AK1880" i="7" s="1"/>
  <c r="R1880" i="7"/>
  <c r="J1881" i="7"/>
  <c r="Q1881" i="7"/>
  <c r="J1882" i="7"/>
  <c r="Q1882" i="7"/>
  <c r="AN1882" i="7"/>
  <c r="AN1893" i="7"/>
  <c r="R1893" i="7"/>
  <c r="G1893" i="7"/>
  <c r="Q1893" i="7"/>
  <c r="J1893" i="7"/>
  <c r="AK1894" i="7"/>
  <c r="H1898" i="7"/>
  <c r="AN1898" i="7"/>
  <c r="R1898" i="7"/>
  <c r="G1898" i="7"/>
  <c r="J1902" i="7"/>
  <c r="AN1909" i="7"/>
  <c r="R1909" i="7"/>
  <c r="G1909" i="7"/>
  <c r="Q1909" i="7"/>
  <c r="J1909" i="7"/>
  <c r="AK1910" i="7"/>
  <c r="H1914" i="7"/>
  <c r="AN1914" i="7"/>
  <c r="R1914" i="7"/>
  <c r="G1914" i="7"/>
  <c r="J1918" i="7"/>
  <c r="R1866" i="7"/>
  <c r="Q1872" i="7"/>
  <c r="J1872" i="7"/>
  <c r="AN1872" i="7"/>
  <c r="AN1873" i="7"/>
  <c r="R1873" i="7"/>
  <c r="G1873" i="7"/>
  <c r="R1882" i="7"/>
  <c r="AN1889" i="7"/>
  <c r="R1889" i="7"/>
  <c r="G1889" i="7"/>
  <c r="Q1889" i="7"/>
  <c r="J1889" i="7"/>
  <c r="H1894" i="7"/>
  <c r="AN1894" i="7"/>
  <c r="R1894" i="7"/>
  <c r="G1894" i="7"/>
  <c r="AN1905" i="7"/>
  <c r="R1905" i="7"/>
  <c r="G1905" i="7"/>
  <c r="Q1905" i="7"/>
  <c r="J1905" i="7"/>
  <c r="H1910" i="7"/>
  <c r="AN1910" i="7"/>
  <c r="R1910" i="7"/>
  <c r="G1910" i="7"/>
  <c r="AN1921" i="7"/>
  <c r="R1921" i="7"/>
  <c r="G1921" i="7"/>
  <c r="Q1921" i="7"/>
  <c r="J1921" i="7"/>
  <c r="J1826" i="7"/>
  <c r="Q1826" i="7"/>
  <c r="J1830" i="7"/>
  <c r="Q1830" i="7"/>
  <c r="J1834" i="7"/>
  <c r="Q1834" i="7"/>
  <c r="J1838" i="7"/>
  <c r="Q1838" i="7"/>
  <c r="J1842" i="7"/>
  <c r="Q1842" i="7"/>
  <c r="J1846" i="7"/>
  <c r="Q1846" i="7"/>
  <c r="J1850" i="7"/>
  <c r="Q1850" i="7"/>
  <c r="J1854" i="7"/>
  <c r="Q1854" i="7"/>
  <c r="J1858" i="7"/>
  <c r="Q1858" i="7"/>
  <c r="J1862" i="7"/>
  <c r="Q1862" i="7"/>
  <c r="H1864" i="7"/>
  <c r="G1866" i="7"/>
  <c r="Q1868" i="7"/>
  <c r="J1868" i="7"/>
  <c r="AN1868" i="7"/>
  <c r="AN1869" i="7"/>
  <c r="R1869" i="7"/>
  <c r="G1869" i="7"/>
  <c r="I1872" i="7"/>
  <c r="AK1872" i="7" s="1"/>
  <c r="R1872" i="7"/>
  <c r="J1873" i="7"/>
  <c r="Q1873" i="7"/>
  <c r="J1874" i="7"/>
  <c r="Q1874" i="7"/>
  <c r="AN1874" i="7"/>
  <c r="G1882" i="7"/>
  <c r="AK1882" i="7"/>
  <c r="Q1884" i="7"/>
  <c r="J1884" i="7"/>
  <c r="AN1884" i="7"/>
  <c r="AN1885" i="7"/>
  <c r="R1885" i="7"/>
  <c r="G1885" i="7"/>
  <c r="H1886" i="7"/>
  <c r="AN1886" i="7"/>
  <c r="I1889" i="7"/>
  <c r="AK1889" i="7" s="1"/>
  <c r="H1890" i="7"/>
  <c r="AN1890" i="7"/>
  <c r="R1890" i="7"/>
  <c r="G1890" i="7"/>
  <c r="J1894" i="7"/>
  <c r="Q1894" i="7"/>
  <c r="AN1901" i="7"/>
  <c r="R1901" i="7"/>
  <c r="G1901" i="7"/>
  <c r="Q1901" i="7"/>
  <c r="J1901" i="7"/>
  <c r="AK1902" i="7"/>
  <c r="I1905" i="7"/>
  <c r="AK1905" i="7" s="1"/>
  <c r="H1906" i="7"/>
  <c r="AN1906" i="7"/>
  <c r="R1906" i="7"/>
  <c r="G1906" i="7"/>
  <c r="J1910" i="7"/>
  <c r="Q1910" i="7"/>
  <c r="AN1917" i="7"/>
  <c r="R1917" i="7"/>
  <c r="G1917" i="7"/>
  <c r="Q1917" i="7"/>
  <c r="J1917" i="7"/>
  <c r="AK1918" i="7"/>
  <c r="I1921" i="7"/>
  <c r="H1922" i="7"/>
  <c r="AN1922" i="7"/>
  <c r="R1922" i="7"/>
  <c r="G1922" i="7"/>
  <c r="AK1929" i="7"/>
  <c r="AK1933" i="7"/>
  <c r="AK1937" i="7"/>
  <c r="G1826" i="7"/>
  <c r="R1826" i="7"/>
  <c r="G1830" i="7"/>
  <c r="R1830" i="7"/>
  <c r="G1834" i="7"/>
  <c r="R1834" i="7"/>
  <c r="G1838" i="7"/>
  <c r="R1838" i="7"/>
  <c r="G1842" i="7"/>
  <c r="R1842" i="7"/>
  <c r="G1846" i="7"/>
  <c r="R1846" i="7"/>
  <c r="G1850" i="7"/>
  <c r="R1850" i="7"/>
  <c r="G1854" i="7"/>
  <c r="R1854" i="7"/>
  <c r="G1858" i="7"/>
  <c r="R1858" i="7"/>
  <c r="G1862" i="7"/>
  <c r="R1862" i="7"/>
  <c r="AN1864" i="7"/>
  <c r="AN1865" i="7"/>
  <c r="R1865" i="7"/>
  <c r="G1865" i="7"/>
  <c r="Q1880" i="7"/>
  <c r="J1880" i="7"/>
  <c r="AN1880" i="7"/>
  <c r="AN1881" i="7"/>
  <c r="R1881" i="7"/>
  <c r="G1881" i="7"/>
  <c r="AN1897" i="7"/>
  <c r="R1897" i="7"/>
  <c r="G1897" i="7"/>
  <c r="Q1897" i="7"/>
  <c r="J1897" i="7"/>
  <c r="H1902" i="7"/>
  <c r="AN1902" i="7"/>
  <c r="R1902" i="7"/>
  <c r="G1902" i="7"/>
  <c r="AN1913" i="7"/>
  <c r="R1913" i="7"/>
  <c r="G1913" i="7"/>
  <c r="Q1913" i="7"/>
  <c r="J1913" i="7"/>
  <c r="H1918" i="7"/>
  <c r="AN1918" i="7"/>
  <c r="R1918" i="7"/>
  <c r="G1918" i="7"/>
  <c r="H1925" i="7"/>
  <c r="AN1925" i="7"/>
  <c r="R1925" i="7"/>
  <c r="G1925" i="7"/>
  <c r="Q1925" i="7"/>
  <c r="J1925" i="7"/>
  <c r="H1929" i="7"/>
  <c r="AN1929" i="7"/>
  <c r="R1929" i="7"/>
  <c r="G1929" i="7"/>
  <c r="Q1929" i="7"/>
  <c r="J1929" i="7"/>
  <c r="H1933" i="7"/>
  <c r="AN1933" i="7"/>
  <c r="R1933" i="7"/>
  <c r="G1933" i="7"/>
  <c r="Q1933" i="7"/>
  <c r="J1933" i="7"/>
  <c r="H1937" i="7"/>
  <c r="AN1937" i="7"/>
  <c r="R1937" i="7"/>
  <c r="G1937" i="7"/>
  <c r="Q1937" i="7"/>
  <c r="J1937" i="7"/>
  <c r="G1926" i="7"/>
  <c r="R1926" i="7"/>
  <c r="AN1926" i="7"/>
  <c r="G1930" i="7"/>
  <c r="R1930" i="7"/>
  <c r="AN1930" i="7"/>
  <c r="G1934" i="7"/>
  <c r="R1934" i="7"/>
  <c r="AN1934" i="7"/>
  <c r="G1938" i="7"/>
  <c r="R1938" i="7"/>
  <c r="AN1938" i="7"/>
  <c r="J1941" i="7"/>
  <c r="Q1941" i="7"/>
  <c r="G1942" i="7"/>
  <c r="R1942" i="7"/>
  <c r="AN1942" i="7"/>
  <c r="J1945" i="7"/>
  <c r="Q1945" i="7"/>
  <c r="G1946" i="7"/>
  <c r="R1946" i="7"/>
  <c r="AN1946" i="7"/>
  <c r="J1949" i="7"/>
  <c r="Q1949" i="7"/>
  <c r="G1950" i="7"/>
  <c r="R1950" i="7"/>
  <c r="AN1950" i="7"/>
  <c r="J1953" i="7"/>
  <c r="Q1953" i="7"/>
  <c r="G1954" i="7"/>
  <c r="R1954" i="7"/>
  <c r="AN1954" i="7"/>
  <c r="J1957" i="7"/>
  <c r="Q1957" i="7"/>
  <c r="G1958" i="7"/>
  <c r="R1958" i="7"/>
  <c r="AN1958" i="7"/>
  <c r="J1961" i="7"/>
  <c r="Q1961" i="7"/>
  <c r="G1962" i="7"/>
  <c r="R1962" i="7"/>
  <c r="AN1962" i="7"/>
  <c r="J1965" i="7"/>
  <c r="Q1965" i="7"/>
  <c r="G1966" i="7"/>
  <c r="R1966" i="7"/>
  <c r="AN1966" i="7"/>
  <c r="J1969" i="7"/>
  <c r="Q1969" i="7"/>
  <c r="G1970" i="7"/>
  <c r="R1970" i="7"/>
  <c r="AN1970" i="7"/>
  <c r="J1973" i="7"/>
  <c r="Q1973" i="7"/>
  <c r="G1974" i="7"/>
  <c r="R1974" i="7"/>
  <c r="AN1974" i="7"/>
  <c r="J1977" i="7"/>
  <c r="Q1977" i="7"/>
  <c r="G1978" i="7"/>
  <c r="R1978" i="7"/>
  <c r="AN1978" i="7"/>
  <c r="J1981" i="7"/>
  <c r="Q1981" i="7"/>
  <c r="G1982" i="7"/>
  <c r="R1982" i="7"/>
  <c r="AN1982" i="7"/>
  <c r="J1985" i="7"/>
  <c r="Q1985" i="7"/>
  <c r="G1986" i="7"/>
  <c r="R1986" i="7"/>
  <c r="AN1986" i="7"/>
  <c r="J1989" i="7"/>
  <c r="Q1989" i="7"/>
  <c r="G1990" i="7"/>
  <c r="R1990" i="7"/>
  <c r="AN1990" i="7"/>
  <c r="J1993" i="7"/>
  <c r="Q1993" i="7"/>
  <c r="G1994" i="7"/>
  <c r="R1994" i="7"/>
  <c r="AN1994" i="7"/>
  <c r="J1997" i="7"/>
  <c r="Q1997" i="7"/>
  <c r="G1998" i="7"/>
  <c r="R1998" i="7"/>
  <c r="AN1998" i="7"/>
  <c r="J2001" i="7"/>
  <c r="Q2001" i="7"/>
  <c r="G2002" i="7"/>
  <c r="R2002" i="7"/>
  <c r="AN2002" i="7"/>
  <c r="J2005" i="7"/>
  <c r="Q2005" i="7"/>
  <c r="G2006" i="7"/>
  <c r="R2006" i="7"/>
  <c r="G2010" i="7"/>
  <c r="AK2010" i="7"/>
  <c r="Q2012" i="7"/>
  <c r="J2012" i="7"/>
  <c r="AN2012" i="7"/>
  <c r="AN2013" i="7"/>
  <c r="R2013" i="7"/>
  <c r="G2013" i="7"/>
  <c r="I2016" i="7"/>
  <c r="AK2016" i="7" s="1"/>
  <c r="R2016" i="7"/>
  <c r="J2017" i="7"/>
  <c r="Q2017" i="7"/>
  <c r="J2018" i="7"/>
  <c r="Q2018" i="7"/>
  <c r="AN2018" i="7"/>
  <c r="J2025" i="7"/>
  <c r="H2029" i="7"/>
  <c r="AN2029" i="7"/>
  <c r="R2029" i="7"/>
  <c r="G2029" i="7"/>
  <c r="AK2041" i="7"/>
  <c r="AK2042" i="7"/>
  <c r="Q2044" i="7"/>
  <c r="J2044" i="7"/>
  <c r="G2044" i="7"/>
  <c r="AN2053" i="7"/>
  <c r="R2053" i="7"/>
  <c r="G2053" i="7"/>
  <c r="Q2053" i="7"/>
  <c r="J2053" i="7"/>
  <c r="I2053" i="7"/>
  <c r="J1888" i="7"/>
  <c r="J1892" i="7"/>
  <c r="J1896" i="7"/>
  <c r="J1900" i="7"/>
  <c r="J1904" i="7"/>
  <c r="J1908" i="7"/>
  <c r="J1912" i="7"/>
  <c r="J1916" i="7"/>
  <c r="J1920" i="7"/>
  <c r="J1924" i="7"/>
  <c r="J1928" i="7"/>
  <c r="J1932" i="7"/>
  <c r="J1936" i="7"/>
  <c r="J1940" i="7"/>
  <c r="G1941" i="7"/>
  <c r="R1941" i="7"/>
  <c r="AN1941" i="7"/>
  <c r="J1944" i="7"/>
  <c r="G1945" i="7"/>
  <c r="R1945" i="7"/>
  <c r="AN1945" i="7"/>
  <c r="J1948" i="7"/>
  <c r="G1949" i="7"/>
  <c r="R1949" i="7"/>
  <c r="AN1949" i="7"/>
  <c r="J1952" i="7"/>
  <c r="G1953" i="7"/>
  <c r="R1953" i="7"/>
  <c r="AN1953" i="7"/>
  <c r="J1956" i="7"/>
  <c r="G1957" i="7"/>
  <c r="R1957" i="7"/>
  <c r="AN1957" i="7"/>
  <c r="J1960" i="7"/>
  <c r="G1961" i="7"/>
  <c r="R1961" i="7"/>
  <c r="AN1961" i="7"/>
  <c r="J1964" i="7"/>
  <c r="G1965" i="7"/>
  <c r="R1965" i="7"/>
  <c r="AN1965" i="7"/>
  <c r="J1968" i="7"/>
  <c r="G1969" i="7"/>
  <c r="R1969" i="7"/>
  <c r="AN1969" i="7"/>
  <c r="J1972" i="7"/>
  <c r="G1973" i="7"/>
  <c r="R1973" i="7"/>
  <c r="AN1973" i="7"/>
  <c r="J1976" i="7"/>
  <c r="G1977" i="7"/>
  <c r="R1977" i="7"/>
  <c r="AN1977" i="7"/>
  <c r="J1980" i="7"/>
  <c r="G1981" i="7"/>
  <c r="R1981" i="7"/>
  <c r="AN1981" i="7"/>
  <c r="J1984" i="7"/>
  <c r="G1985" i="7"/>
  <c r="R1985" i="7"/>
  <c r="AN1985" i="7"/>
  <c r="J1988" i="7"/>
  <c r="G1989" i="7"/>
  <c r="R1989" i="7"/>
  <c r="AN1989" i="7"/>
  <c r="J1992" i="7"/>
  <c r="G1993" i="7"/>
  <c r="R1993" i="7"/>
  <c r="AN1993" i="7"/>
  <c r="J1996" i="7"/>
  <c r="G1997" i="7"/>
  <c r="R1997" i="7"/>
  <c r="AN1997" i="7"/>
  <c r="J2000" i="7"/>
  <c r="G2001" i="7"/>
  <c r="R2001" i="7"/>
  <c r="AN2001" i="7"/>
  <c r="J2004" i="7"/>
  <c r="G2005" i="7"/>
  <c r="R2005" i="7"/>
  <c r="AN2005" i="7"/>
  <c r="AK2006" i="7"/>
  <c r="Q2008" i="7"/>
  <c r="J2008" i="7"/>
  <c r="AN2008" i="7"/>
  <c r="AN2009" i="7"/>
  <c r="R2009" i="7"/>
  <c r="G2009" i="7"/>
  <c r="R2018" i="7"/>
  <c r="AN2020" i="7"/>
  <c r="R2020" i="7"/>
  <c r="G2020" i="7"/>
  <c r="Q2020" i="7"/>
  <c r="J2020" i="7"/>
  <c r="AK2021" i="7"/>
  <c r="J2029" i="7"/>
  <c r="Q2029" i="7"/>
  <c r="Q2040" i="7"/>
  <c r="J2040" i="7"/>
  <c r="R2040" i="7"/>
  <c r="I2040" i="7"/>
  <c r="AK2040" i="7" s="1"/>
  <c r="AN2041" i="7"/>
  <c r="R2041" i="7"/>
  <c r="G2041" i="7"/>
  <c r="Q2041" i="7"/>
  <c r="J2041" i="7"/>
  <c r="H2042" i="7"/>
  <c r="R2042" i="7"/>
  <c r="AN2042" i="7"/>
  <c r="Q2042" i="7"/>
  <c r="J2042" i="7"/>
  <c r="I2044" i="7"/>
  <c r="R2044" i="7"/>
  <c r="H2053" i="7"/>
  <c r="G2018" i="7"/>
  <c r="AK2018" i="7"/>
  <c r="H2021" i="7"/>
  <c r="AN2021" i="7"/>
  <c r="R2021" i="7"/>
  <c r="G2021" i="7"/>
  <c r="AN2024" i="7"/>
  <c r="R2024" i="7"/>
  <c r="G2024" i="7"/>
  <c r="Q2024" i="7"/>
  <c r="J2024" i="7"/>
  <c r="AK2025" i="7"/>
  <c r="H2046" i="7"/>
  <c r="AN2046" i="7"/>
  <c r="R2046" i="7"/>
  <c r="G2046" i="7"/>
  <c r="Q2016" i="7"/>
  <c r="J2016" i="7"/>
  <c r="AN2016" i="7"/>
  <c r="AN2017" i="7"/>
  <c r="R2017" i="7"/>
  <c r="G2017" i="7"/>
  <c r="H2025" i="7"/>
  <c r="AN2025" i="7"/>
  <c r="R2025" i="7"/>
  <c r="G2025" i="7"/>
  <c r="AN2028" i="7"/>
  <c r="R2028" i="7"/>
  <c r="G2028" i="7"/>
  <c r="Q2028" i="7"/>
  <c r="J2028" i="7"/>
  <c r="AK2044" i="7"/>
  <c r="J2046" i="7"/>
  <c r="Q2046" i="7"/>
  <c r="AK2053" i="7"/>
  <c r="H2058" i="7"/>
  <c r="AN2058" i="7"/>
  <c r="R2058" i="7"/>
  <c r="G2058" i="7"/>
  <c r="Q2058" i="7"/>
  <c r="J2058" i="7"/>
  <c r="J2050" i="7"/>
  <c r="AN2057" i="7"/>
  <c r="R2057" i="7"/>
  <c r="G2057" i="7"/>
  <c r="Q2057" i="7"/>
  <c r="J2057" i="7"/>
  <c r="AK2058" i="7"/>
  <c r="H2062" i="7"/>
  <c r="AN2062" i="7"/>
  <c r="R2062" i="7"/>
  <c r="G2062" i="7"/>
  <c r="J2062" i="7"/>
  <c r="Q2062" i="7"/>
  <c r="G2034" i="7"/>
  <c r="Q2036" i="7"/>
  <c r="J2036" i="7"/>
  <c r="AN2036" i="7"/>
  <c r="AN2037" i="7"/>
  <c r="R2037" i="7"/>
  <c r="G2037" i="7"/>
  <c r="AN2049" i="7"/>
  <c r="R2049" i="7"/>
  <c r="G2049" i="7"/>
  <c r="Q2049" i="7"/>
  <c r="J2049" i="7"/>
  <c r="AK2050" i="7"/>
  <c r="H2054" i="7"/>
  <c r="AN2054" i="7"/>
  <c r="R2054" i="7"/>
  <c r="G2054" i="7"/>
  <c r="Q2032" i="7"/>
  <c r="J2032" i="7"/>
  <c r="AN2032" i="7"/>
  <c r="AN2033" i="7"/>
  <c r="R2033" i="7"/>
  <c r="G2033" i="7"/>
  <c r="AN2045" i="7"/>
  <c r="R2045" i="7"/>
  <c r="G2045" i="7"/>
  <c r="Q2045" i="7"/>
  <c r="J2045" i="7"/>
  <c r="AK2046" i="7"/>
  <c r="H2050" i="7"/>
  <c r="AN2050" i="7"/>
  <c r="R2050" i="7"/>
  <c r="G2050" i="7"/>
  <c r="AN2061" i="7"/>
  <c r="R2061" i="7"/>
  <c r="G2061" i="7"/>
  <c r="Q2061" i="7"/>
  <c r="J2061" i="7"/>
  <c r="AK2062" i="7"/>
  <c r="J2065" i="7"/>
  <c r="Q2065" i="7"/>
  <c r="G2066" i="7"/>
  <c r="R2066" i="7"/>
  <c r="AN2066" i="7"/>
  <c r="J2069" i="7"/>
  <c r="Q2069" i="7"/>
  <c r="G2070" i="7"/>
  <c r="R2070" i="7"/>
  <c r="AN2070" i="7"/>
  <c r="J2073" i="7"/>
  <c r="Q2073" i="7"/>
  <c r="G2074" i="7"/>
  <c r="R2074" i="7"/>
  <c r="AN2074" i="7"/>
  <c r="J2077" i="7"/>
  <c r="Q2077" i="7"/>
  <c r="G2078" i="7"/>
  <c r="R2078" i="7"/>
  <c r="AN2078" i="7"/>
  <c r="J2081" i="7"/>
  <c r="Q2081" i="7"/>
  <c r="G2082" i="7"/>
  <c r="R2082" i="7"/>
  <c r="AN2082" i="7"/>
  <c r="J2085" i="7"/>
  <c r="Q2085" i="7"/>
  <c r="G2086" i="7"/>
  <c r="R2086" i="7"/>
  <c r="AN2086" i="7"/>
  <c r="J2089" i="7"/>
  <c r="Q2089" i="7"/>
  <c r="G2090" i="7"/>
  <c r="R2090" i="7"/>
  <c r="AN2090" i="7"/>
  <c r="J2093" i="7"/>
  <c r="Q2093" i="7"/>
  <c r="G2094" i="7"/>
  <c r="R2094" i="7"/>
  <c r="AN2094" i="7"/>
  <c r="J2097" i="7"/>
  <c r="Q2097" i="7"/>
  <c r="G2098" i="7"/>
  <c r="R2098" i="7"/>
  <c r="AN2098" i="7"/>
  <c r="AN2100" i="7"/>
  <c r="AN2101" i="7"/>
  <c r="R2101" i="7"/>
  <c r="G2101" i="7"/>
  <c r="I2104" i="7"/>
  <c r="AK2104" i="7" s="1"/>
  <c r="AK2106" i="7"/>
  <c r="AK2108" i="7"/>
  <c r="I2112" i="7"/>
  <c r="H2114" i="7"/>
  <c r="Q2114" i="7"/>
  <c r="J2114" i="7"/>
  <c r="J2048" i="7"/>
  <c r="J2052" i="7"/>
  <c r="J2056" i="7"/>
  <c r="J2060" i="7"/>
  <c r="J2064" i="7"/>
  <c r="G2065" i="7"/>
  <c r="R2065" i="7"/>
  <c r="H2066" i="7"/>
  <c r="J2068" i="7"/>
  <c r="G2069" i="7"/>
  <c r="R2069" i="7"/>
  <c r="H2070" i="7"/>
  <c r="J2072" i="7"/>
  <c r="G2073" i="7"/>
  <c r="R2073" i="7"/>
  <c r="H2074" i="7"/>
  <c r="J2076" i="7"/>
  <c r="G2077" i="7"/>
  <c r="R2077" i="7"/>
  <c r="H2078" i="7"/>
  <c r="J2080" i="7"/>
  <c r="G2081" i="7"/>
  <c r="R2081" i="7"/>
  <c r="H2082" i="7"/>
  <c r="J2084" i="7"/>
  <c r="G2085" i="7"/>
  <c r="R2085" i="7"/>
  <c r="H2086" i="7"/>
  <c r="J2088" i="7"/>
  <c r="G2089" i="7"/>
  <c r="R2089" i="7"/>
  <c r="H2090" i="7"/>
  <c r="J2092" i="7"/>
  <c r="G2093" i="7"/>
  <c r="R2093" i="7"/>
  <c r="H2094" i="7"/>
  <c r="J2096" i="7"/>
  <c r="G2097" i="7"/>
  <c r="R2097" i="7"/>
  <c r="AN2097" i="7"/>
  <c r="H2098" i="7"/>
  <c r="J2100" i="7"/>
  <c r="R2100" i="7"/>
  <c r="J2101" i="7"/>
  <c r="Q2101" i="7"/>
  <c r="J2102" i="7"/>
  <c r="Q2102" i="7"/>
  <c r="AN2102" i="7"/>
  <c r="H2106" i="7"/>
  <c r="Q2106" i="7"/>
  <c r="J2106" i="7"/>
  <c r="Q2108" i="7"/>
  <c r="J2108" i="7"/>
  <c r="H2108" i="7"/>
  <c r="I2114" i="7"/>
  <c r="R2114" i="7"/>
  <c r="H2110" i="7"/>
  <c r="Q2110" i="7"/>
  <c r="J2110" i="7"/>
  <c r="AK2112" i="7"/>
  <c r="AK2118" i="7"/>
  <c r="J2066" i="7"/>
  <c r="J2070" i="7"/>
  <c r="J2074" i="7"/>
  <c r="J2078" i="7"/>
  <c r="J2082" i="7"/>
  <c r="J2086" i="7"/>
  <c r="J2090" i="7"/>
  <c r="J2094" i="7"/>
  <c r="J2098" i="7"/>
  <c r="Q2104" i="7"/>
  <c r="J2104" i="7"/>
  <c r="AN2104" i="7"/>
  <c r="I2110" i="7"/>
  <c r="AK2110" i="7" s="1"/>
  <c r="R2110" i="7"/>
  <c r="Q2112" i="7"/>
  <c r="J2112" i="7"/>
  <c r="H2112" i="7"/>
  <c r="AK2114" i="7"/>
  <c r="H2118" i="7"/>
  <c r="AN2118" i="7"/>
  <c r="R2118" i="7"/>
  <c r="G2118" i="7"/>
  <c r="Q2118" i="7"/>
  <c r="J2118" i="7"/>
  <c r="AK2154" i="7"/>
  <c r="Q2134" i="7"/>
  <c r="J2134" i="7"/>
  <c r="AN2134" i="7"/>
  <c r="AN2135" i="7"/>
  <c r="R2135" i="7"/>
  <c r="G2135" i="7"/>
  <c r="H2151" i="7"/>
  <c r="AN2151" i="7"/>
  <c r="R2151" i="7"/>
  <c r="G2151" i="7"/>
  <c r="AN2154" i="7"/>
  <c r="R2154" i="7"/>
  <c r="G2154" i="7"/>
  <c r="Q2154" i="7"/>
  <c r="J2154" i="7"/>
  <c r="AK2199" i="7"/>
  <c r="G2111" i="7"/>
  <c r="R2111" i="7"/>
  <c r="G2115" i="7"/>
  <c r="R2115" i="7"/>
  <c r="H2116" i="7"/>
  <c r="G2119" i="7"/>
  <c r="R2119" i="7"/>
  <c r="H2120" i="7"/>
  <c r="R2124" i="7"/>
  <c r="G2128" i="7"/>
  <c r="AK2128" i="7"/>
  <c r="Q2130" i="7"/>
  <c r="J2130" i="7"/>
  <c r="AN2130" i="7"/>
  <c r="AN2131" i="7"/>
  <c r="R2131" i="7"/>
  <c r="G2131" i="7"/>
  <c r="I2134" i="7"/>
  <c r="R2134" i="7"/>
  <c r="J2135" i="7"/>
  <c r="Q2135" i="7"/>
  <c r="J2136" i="7"/>
  <c r="Q2136" i="7"/>
  <c r="AN2136" i="7"/>
  <c r="R2140" i="7"/>
  <c r="AN2142" i="7"/>
  <c r="R2142" i="7"/>
  <c r="G2142" i="7"/>
  <c r="Q2142" i="7"/>
  <c r="J2142" i="7"/>
  <c r="AK2143" i="7"/>
  <c r="J2151" i="7"/>
  <c r="Q2151" i="7"/>
  <c r="I2154" i="7"/>
  <c r="H2155" i="7"/>
  <c r="AN2155" i="7"/>
  <c r="R2155" i="7"/>
  <c r="G2155" i="7"/>
  <c r="AN2158" i="7"/>
  <c r="R2158" i="7"/>
  <c r="G2158" i="7"/>
  <c r="Q2158" i="7"/>
  <c r="J2158" i="7"/>
  <c r="AK2159" i="7"/>
  <c r="H2162" i="7"/>
  <c r="AN2162" i="7"/>
  <c r="R2162" i="7"/>
  <c r="G2162" i="7"/>
  <c r="Q2162" i="7"/>
  <c r="J2162" i="7"/>
  <c r="H2170" i="7"/>
  <c r="AN2170" i="7"/>
  <c r="R2170" i="7"/>
  <c r="G2170" i="7"/>
  <c r="Q2170" i="7"/>
  <c r="J2170" i="7"/>
  <c r="H2185" i="7"/>
  <c r="G2185" i="7"/>
  <c r="R2185" i="7"/>
  <c r="AN2185" i="7"/>
  <c r="Q2185" i="7"/>
  <c r="J2185" i="7"/>
  <c r="Q2126" i="7"/>
  <c r="J2126" i="7"/>
  <c r="AN2126" i="7"/>
  <c r="AN2127" i="7"/>
  <c r="R2127" i="7"/>
  <c r="G2127" i="7"/>
  <c r="R2136" i="7"/>
  <c r="H2143" i="7"/>
  <c r="AN2143" i="7"/>
  <c r="R2143" i="7"/>
  <c r="G2143" i="7"/>
  <c r="AN2146" i="7"/>
  <c r="R2146" i="7"/>
  <c r="G2146" i="7"/>
  <c r="Q2146" i="7"/>
  <c r="J2146" i="7"/>
  <c r="H2159" i="7"/>
  <c r="AN2159" i="7"/>
  <c r="R2159" i="7"/>
  <c r="G2159" i="7"/>
  <c r="AK2166" i="7"/>
  <c r="AK2174" i="7"/>
  <c r="AN2184" i="7"/>
  <c r="R2184" i="7"/>
  <c r="G2184" i="7"/>
  <c r="H2184" i="7"/>
  <c r="Q2184" i="7"/>
  <c r="J2184" i="7"/>
  <c r="I2185" i="7"/>
  <c r="G2105" i="7"/>
  <c r="R2105" i="7"/>
  <c r="G2109" i="7"/>
  <c r="R2109" i="7"/>
  <c r="G2113" i="7"/>
  <c r="R2113" i="7"/>
  <c r="J2116" i="7"/>
  <c r="G2117" i="7"/>
  <c r="R2117" i="7"/>
  <c r="J2120" i="7"/>
  <c r="G2121" i="7"/>
  <c r="R2121" i="7"/>
  <c r="Q2122" i="7"/>
  <c r="J2122" i="7"/>
  <c r="AN2122" i="7"/>
  <c r="AN2123" i="7"/>
  <c r="R2123" i="7"/>
  <c r="G2123" i="7"/>
  <c r="I2126" i="7"/>
  <c r="AK2126" i="7" s="1"/>
  <c r="R2126" i="7"/>
  <c r="J2127" i="7"/>
  <c r="Q2127" i="7"/>
  <c r="J2128" i="7"/>
  <c r="Q2128" i="7"/>
  <c r="AN2128" i="7"/>
  <c r="G2134" i="7"/>
  <c r="H2135" i="7"/>
  <c r="G2136" i="7"/>
  <c r="Q2138" i="7"/>
  <c r="J2138" i="7"/>
  <c r="AN2138" i="7"/>
  <c r="AN2139" i="7"/>
  <c r="R2139" i="7"/>
  <c r="G2139" i="7"/>
  <c r="J2143" i="7"/>
  <c r="Q2143" i="7"/>
  <c r="I2146" i="7"/>
  <c r="AK2146" i="7" s="1"/>
  <c r="H2147" i="7"/>
  <c r="AN2147" i="7"/>
  <c r="R2147" i="7"/>
  <c r="G2147" i="7"/>
  <c r="AN2150" i="7"/>
  <c r="R2150" i="7"/>
  <c r="G2150" i="7"/>
  <c r="Q2150" i="7"/>
  <c r="J2150" i="7"/>
  <c r="AK2151" i="7"/>
  <c r="J2159" i="7"/>
  <c r="Q2159" i="7"/>
  <c r="H2166" i="7"/>
  <c r="AN2166" i="7"/>
  <c r="R2166" i="7"/>
  <c r="G2166" i="7"/>
  <c r="Q2166" i="7"/>
  <c r="J2166" i="7"/>
  <c r="H2174" i="7"/>
  <c r="AN2174" i="7"/>
  <c r="R2174" i="7"/>
  <c r="G2174" i="7"/>
  <c r="Q2174" i="7"/>
  <c r="J2174" i="7"/>
  <c r="Q2183" i="7"/>
  <c r="J2183" i="7"/>
  <c r="G2183" i="7"/>
  <c r="R2183" i="7"/>
  <c r="I2183" i="7"/>
  <c r="I2184" i="7"/>
  <c r="G2163" i="7"/>
  <c r="R2163" i="7"/>
  <c r="AN2163" i="7"/>
  <c r="G2167" i="7"/>
  <c r="R2167" i="7"/>
  <c r="AN2167" i="7"/>
  <c r="G2171" i="7"/>
  <c r="R2171" i="7"/>
  <c r="AN2171" i="7"/>
  <c r="G2175" i="7"/>
  <c r="R2175" i="7"/>
  <c r="AN2175" i="7"/>
  <c r="Q2179" i="7"/>
  <c r="J2179" i="7"/>
  <c r="AN2179" i="7"/>
  <c r="AN2180" i="7"/>
  <c r="R2180" i="7"/>
  <c r="G2180" i="7"/>
  <c r="R2189" i="7"/>
  <c r="G2193" i="7"/>
  <c r="AK2193" i="7"/>
  <c r="Q2195" i="7"/>
  <c r="J2195" i="7"/>
  <c r="AN2195" i="7"/>
  <c r="AN2196" i="7"/>
  <c r="R2196" i="7"/>
  <c r="G2196" i="7"/>
  <c r="I2199" i="7"/>
  <c r="R2199" i="7"/>
  <c r="J2200" i="7"/>
  <c r="Q2200" i="7"/>
  <c r="J2201" i="7"/>
  <c r="Q2201" i="7"/>
  <c r="AN2201" i="7"/>
  <c r="R2205" i="7"/>
  <c r="Q2209" i="7"/>
  <c r="J2209" i="7"/>
  <c r="R2209" i="7"/>
  <c r="I2209" i="7"/>
  <c r="AK2209" i="7" s="1"/>
  <c r="G2189" i="7"/>
  <c r="Q2191" i="7"/>
  <c r="J2191" i="7"/>
  <c r="AN2191" i="7"/>
  <c r="AN2192" i="7"/>
  <c r="R2192" i="7"/>
  <c r="G2192" i="7"/>
  <c r="R2201" i="7"/>
  <c r="G2205" i="7"/>
  <c r="AK2205" i="7"/>
  <c r="Q2207" i="7"/>
  <c r="J2207" i="7"/>
  <c r="AN2207" i="7"/>
  <c r="AN2210" i="7"/>
  <c r="R2210" i="7"/>
  <c r="G2210" i="7"/>
  <c r="Q2210" i="7"/>
  <c r="J2210" i="7"/>
  <c r="AK2211" i="7"/>
  <c r="H2219" i="7"/>
  <c r="AN2219" i="7"/>
  <c r="R2219" i="7"/>
  <c r="G2219" i="7"/>
  <c r="Q2219" i="7"/>
  <c r="J2219" i="7"/>
  <c r="Q2187" i="7"/>
  <c r="J2187" i="7"/>
  <c r="AN2187" i="7"/>
  <c r="AN2188" i="7"/>
  <c r="R2188" i="7"/>
  <c r="G2188" i="7"/>
  <c r="G2201" i="7"/>
  <c r="AK2201" i="7"/>
  <c r="Q2203" i="7"/>
  <c r="J2203" i="7"/>
  <c r="AN2203" i="7"/>
  <c r="AN2204" i="7"/>
  <c r="R2204" i="7"/>
  <c r="G2204" i="7"/>
  <c r="H2211" i="7"/>
  <c r="AN2211" i="7"/>
  <c r="Q2211" i="7"/>
  <c r="J2211" i="7"/>
  <c r="AN2222" i="7"/>
  <c r="R2222" i="7"/>
  <c r="G2222" i="7"/>
  <c r="Q2222" i="7"/>
  <c r="J2222" i="7"/>
  <c r="I2222" i="7"/>
  <c r="AK2222" i="7" s="1"/>
  <c r="Q2199" i="7"/>
  <c r="J2199" i="7"/>
  <c r="AN2199" i="7"/>
  <c r="AN2200" i="7"/>
  <c r="R2200" i="7"/>
  <c r="G2200" i="7"/>
  <c r="H2222" i="7"/>
  <c r="H2227" i="7"/>
  <c r="AN2227" i="7"/>
  <c r="R2227" i="7"/>
  <c r="G2227" i="7"/>
  <c r="Q2227" i="7"/>
  <c r="J2227" i="7"/>
  <c r="AN2226" i="7"/>
  <c r="R2226" i="7"/>
  <c r="G2226" i="7"/>
  <c r="Q2226" i="7"/>
  <c r="J2226" i="7"/>
  <c r="AK2227" i="7"/>
  <c r="Q2213" i="7"/>
  <c r="J2213" i="7"/>
  <c r="AN2213" i="7"/>
  <c r="AN2214" i="7"/>
  <c r="R2214" i="7"/>
  <c r="G2214" i="7"/>
  <c r="AN2218" i="7"/>
  <c r="R2218" i="7"/>
  <c r="G2218" i="7"/>
  <c r="Q2218" i="7"/>
  <c r="J2218" i="7"/>
  <c r="AK2219" i="7"/>
  <c r="H2223" i="7"/>
  <c r="AN2223" i="7"/>
  <c r="R2223" i="7"/>
  <c r="G2223" i="7"/>
  <c r="AK2231" i="7"/>
  <c r="J2223" i="7"/>
  <c r="Q2223" i="7"/>
  <c r="Q2231" i="7"/>
  <c r="J2231" i="7"/>
  <c r="H2231" i="7"/>
  <c r="AN2231" i="7"/>
  <c r="R2231" i="7"/>
  <c r="G2231" i="7"/>
  <c r="J2230" i="7"/>
  <c r="Q2230" i="7"/>
  <c r="J2234" i="7"/>
  <c r="Q2234" i="7"/>
  <c r="G2235" i="7"/>
  <c r="R2235" i="7"/>
  <c r="AN2235" i="7"/>
  <c r="J2238" i="7"/>
  <c r="Q2238" i="7"/>
  <c r="G2239" i="7"/>
  <c r="R2239" i="7"/>
  <c r="AN2239" i="7"/>
  <c r="J2242" i="7"/>
  <c r="Q2242" i="7"/>
  <c r="G2243" i="7"/>
  <c r="R2243" i="7"/>
  <c r="AN2243" i="7"/>
  <c r="J2217" i="7"/>
  <c r="J2221" i="7"/>
  <c r="J2225" i="7"/>
  <c r="J2229" i="7"/>
  <c r="G2230" i="7"/>
  <c r="R2230" i="7"/>
  <c r="J2233" i="7"/>
  <c r="G2234" i="7"/>
  <c r="R2234" i="7"/>
  <c r="H2235" i="7"/>
  <c r="J2237" i="7"/>
  <c r="G2238" i="7"/>
  <c r="R2238" i="7"/>
  <c r="H2239" i="7"/>
  <c r="J2241" i="7"/>
  <c r="G2242" i="7"/>
  <c r="R2242" i="7"/>
  <c r="H2243" i="7"/>
  <c r="J2245" i="7"/>
  <c r="Q2245" i="7"/>
  <c r="R2245" i="7"/>
  <c r="J2235" i="7"/>
  <c r="J2239" i="7"/>
  <c r="J2243" i="7"/>
  <c r="N12" i="2" l="1"/>
  <c r="O12" i="2" s="1"/>
  <c r="N10" i="2"/>
  <c r="O10" i="2" s="1"/>
  <c r="N11" i="2"/>
  <c r="O11" i="2" s="1"/>
  <c r="N13" i="2"/>
  <c r="O13" i="2" s="1"/>
  <c r="N14" i="2"/>
  <c r="O14" i="2" s="1"/>
  <c r="N15" i="2"/>
  <c r="O15" i="2" s="1"/>
  <c r="N16" i="2"/>
  <c r="O16" i="2" s="1"/>
  <c r="N17" i="2"/>
  <c r="O17" i="2" s="1"/>
  <c r="N18" i="2"/>
  <c r="O18" i="2" s="1"/>
  <c r="N19" i="2"/>
  <c r="O19" i="2" s="1"/>
  <c r="N20" i="2"/>
  <c r="O20" i="2" s="1"/>
  <c r="N21" i="2"/>
  <c r="O21" i="2" s="1"/>
  <c r="N22" i="2"/>
  <c r="O22" i="2" s="1"/>
  <c r="N23" i="2"/>
  <c r="O23" i="2" s="1"/>
  <c r="N24" i="2"/>
  <c r="O24" i="2" s="1"/>
  <c r="N25" i="2"/>
  <c r="O25" i="2" s="1"/>
  <c r="N26" i="2"/>
  <c r="O26" i="2" s="1"/>
  <c r="N27" i="2"/>
  <c r="O27" i="2" s="1"/>
  <c r="N28" i="2"/>
  <c r="O28" i="2" s="1"/>
  <c r="N29" i="2"/>
  <c r="O29" i="2" s="1"/>
  <c r="N30" i="2"/>
  <c r="O30" i="2" s="1"/>
  <c r="N31" i="2"/>
  <c r="O31" i="2" s="1"/>
  <c r="N32" i="2"/>
  <c r="O32" i="2" s="1"/>
  <c r="N33" i="2"/>
  <c r="O33" i="2" s="1"/>
  <c r="N34" i="2"/>
  <c r="O34" i="2" s="1"/>
  <c r="N35" i="2"/>
  <c r="O35" i="2" s="1"/>
  <c r="N36" i="2"/>
  <c r="O36" i="2" s="1"/>
  <c r="N37" i="2"/>
  <c r="O37" i="2" s="1"/>
  <c r="N38" i="2"/>
  <c r="O38" i="2" s="1"/>
  <c r="N39" i="2"/>
  <c r="O39" i="2" s="1"/>
  <c r="N40" i="2"/>
  <c r="O40" i="2" s="1"/>
  <c r="N41" i="2"/>
  <c r="O41" i="2" s="1"/>
  <c r="N42" i="2"/>
  <c r="O42" i="2" s="1"/>
  <c r="N43" i="2"/>
  <c r="O43" i="2" s="1"/>
  <c r="N44" i="2"/>
  <c r="O44" i="2" s="1"/>
  <c r="N45" i="2"/>
  <c r="O45" i="2" s="1"/>
  <c r="N46" i="2"/>
  <c r="O46" i="2" s="1"/>
  <c r="N47" i="2"/>
  <c r="O47" i="2" s="1"/>
  <c r="N48" i="2"/>
  <c r="O48" i="2" s="1"/>
  <c r="N49" i="2"/>
  <c r="O49" i="2" s="1"/>
  <c r="N50" i="2"/>
  <c r="O50" i="2" s="1"/>
  <c r="N51" i="2"/>
  <c r="O51" i="2" s="1"/>
  <c r="N52" i="2"/>
  <c r="O52" i="2" s="1"/>
  <c r="N53" i="2"/>
  <c r="O53" i="2" s="1"/>
  <c r="N54" i="2"/>
  <c r="O54" i="2" s="1"/>
  <c r="N55" i="2"/>
  <c r="O55" i="2" s="1"/>
  <c r="N56" i="2"/>
  <c r="O56" i="2" s="1"/>
  <c r="N57" i="2"/>
  <c r="O57" i="2" s="1"/>
  <c r="N58" i="2"/>
  <c r="O58" i="2" s="1"/>
  <c r="N7" i="2"/>
  <c r="N8" i="2"/>
  <c r="O8" i="2" s="1"/>
  <c r="N9" i="2"/>
  <c r="O9" i="2" s="1"/>
  <c r="O7" i="2" l="1"/>
  <c r="N59" i="2"/>
  <c r="J17" i="1"/>
  <c r="J16" i="1"/>
  <c r="J15" i="1"/>
  <c r="J14" i="1"/>
  <c r="J13" i="1"/>
  <c r="J12" i="1"/>
  <c r="J11" i="1"/>
  <c r="J10" i="1"/>
  <c r="J9" i="1"/>
  <c r="J8" i="1"/>
  <c r="J7" i="1"/>
  <c r="J6" i="1"/>
  <c r="K10" i="2" l="1"/>
  <c r="K19" i="2"/>
  <c r="K14" i="2"/>
  <c r="K22" i="2"/>
  <c r="K30" i="2"/>
  <c r="K38" i="2"/>
  <c r="K46" i="2"/>
  <c r="K54" i="2"/>
  <c r="K7" i="2"/>
  <c r="K11" i="2"/>
  <c r="K15" i="2"/>
  <c r="K23" i="2"/>
  <c r="K27" i="2"/>
  <c r="K31" i="2"/>
  <c r="K35" i="2"/>
  <c r="K39" i="2"/>
  <c r="K43" i="2"/>
  <c r="K47" i="2"/>
  <c r="K51" i="2"/>
  <c r="K55" i="2"/>
  <c r="K8" i="2"/>
  <c r="K12" i="2"/>
  <c r="K16" i="2"/>
  <c r="K20" i="2"/>
  <c r="K24" i="2"/>
  <c r="K28" i="2"/>
  <c r="K32" i="2"/>
  <c r="K36" i="2"/>
  <c r="K40" i="2"/>
  <c r="K44" i="2"/>
  <c r="K48" i="2"/>
  <c r="K52" i="2"/>
  <c r="K56" i="2"/>
  <c r="K18" i="2"/>
  <c r="K26" i="2"/>
  <c r="K34" i="2"/>
  <c r="K42" i="2"/>
  <c r="K50" i="2"/>
  <c r="K58" i="2"/>
  <c r="K9" i="2"/>
  <c r="K13" i="2"/>
  <c r="K17" i="2"/>
  <c r="K21" i="2"/>
  <c r="K25" i="2"/>
  <c r="K29" i="2"/>
  <c r="K33" i="2"/>
  <c r="K37" i="2"/>
  <c r="K41" i="2"/>
  <c r="K45" i="2"/>
  <c r="K49" i="2"/>
  <c r="K53" i="2"/>
  <c r="K57" i="2"/>
  <c r="K6" i="2"/>
  <c r="K59" i="2" l="1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H17" i="1"/>
  <c r="H16" i="1"/>
  <c r="H15" i="1"/>
  <c r="H14" i="1"/>
  <c r="H13" i="1"/>
  <c r="H12" i="1"/>
  <c r="H11" i="1"/>
  <c r="H10" i="1"/>
  <c r="H9" i="1"/>
  <c r="H8" i="1"/>
  <c r="H7" i="1"/>
  <c r="H6" i="1"/>
  <c r="F17" i="1"/>
  <c r="F16" i="1"/>
  <c r="F15" i="1"/>
  <c r="F14" i="1"/>
  <c r="F13" i="1"/>
  <c r="F12" i="1"/>
  <c r="F11" i="1"/>
  <c r="F10" i="1"/>
  <c r="F9" i="1"/>
  <c r="F8" i="1"/>
  <c r="F7" i="1"/>
  <c r="F6" i="1"/>
  <c r="I6" i="2" l="1"/>
  <c r="I59" i="2" s="1"/>
  <c r="E16" i="2"/>
  <c r="E13" i="2"/>
  <c r="E11" i="2"/>
  <c r="E10" i="2"/>
  <c r="E9" i="2"/>
  <c r="E8" i="2"/>
  <c r="E7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5" i="2"/>
  <c r="E14" i="2"/>
  <c r="E12" i="2"/>
  <c r="E6" i="2"/>
  <c r="D17" i="1"/>
  <c r="D16" i="1"/>
  <c r="D15" i="1"/>
  <c r="D14" i="1"/>
  <c r="D13" i="1"/>
  <c r="D12" i="1"/>
  <c r="D11" i="1"/>
  <c r="D10" i="1"/>
  <c r="D9" i="1"/>
  <c r="D8" i="1"/>
  <c r="D7" i="1"/>
  <c r="D6" i="1"/>
  <c r="E59" i="2" l="1"/>
  <c r="C18" i="1"/>
  <c r="D18" i="1" s="1"/>
  <c r="F18" i="1" s="1"/>
  <c r="H18" i="1" s="1"/>
  <c r="J18" i="1" s="1"/>
  <c r="A3" i="2"/>
</calcChain>
</file>

<file path=xl/sharedStrings.xml><?xml version="1.0" encoding="utf-8"?>
<sst xmlns="http://schemas.openxmlformats.org/spreadsheetml/2006/main" count="18133" uniqueCount="465">
  <si>
    <t>TOTAL</t>
  </si>
  <si>
    <t>Responsable</t>
  </si>
  <si>
    <t>ASIGNADO</t>
  </si>
  <si>
    <t>REGIONAL</t>
  </si>
  <si>
    <t>PRIMERA INFANCIA</t>
  </si>
  <si>
    <t>FAMILIA Y COMUNIDADES</t>
  </si>
  <si>
    <t>INFANCIA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</si>
  <si>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</si>
  <si>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</si>
  <si>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</si>
  <si>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</si>
  <si>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</si>
  <si>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</si>
  <si>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</si>
  <si>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</si>
  <si>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</si>
  <si>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</si>
  <si>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</si>
  <si>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</si>
  <si>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</si>
  <si>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</si>
  <si>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</si>
  <si>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</si>
  <si>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</si>
  <si>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Propios</t>
  </si>
  <si>
    <t>CSF</t>
  </si>
  <si>
    <t>A-01-01-04</t>
  </si>
  <si>
    <t>A-03-03-01-015</t>
  </si>
  <si>
    <t>ADJUDICACIÓN Y LIBERACIÓN JUDICIAL</t>
  </si>
  <si>
    <t>A-03-03-01-999</t>
  </si>
  <si>
    <t>A-06-01-04-004</t>
  </si>
  <si>
    <t>PRÉSTAMOS POR CALAMIDAD DOMÉSTICA</t>
  </si>
  <si>
    <t>A-08-04-01</t>
  </si>
  <si>
    <t>CUOTA DE FISCALIZACIÓN Y AUDITAJE</t>
  </si>
  <si>
    <t>A-08-04-04</t>
  </si>
  <si>
    <t>CONTRIBUCIÓN DE VALORIZACIÓN MUNICIPAL</t>
  </si>
  <si>
    <t>B-10-04-01</t>
  </si>
  <si>
    <t>APORTES AL FONDO DE CONTINGENCIAS</t>
  </si>
  <si>
    <t>Nación</t>
  </si>
  <si>
    <t>C-4102-1500-18</t>
  </si>
  <si>
    <t>41-06-00-001</t>
  </si>
  <si>
    <t>ICBF SEDE DE LA DIRECCION GENERAL</t>
  </si>
  <si>
    <t>41-06-00-005</t>
  </si>
  <si>
    <t>ICBF DIRECCIÓN REGIONAL ANTIOQUIA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</si>
  <si>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</si>
  <si>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</si>
  <si>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</si>
  <si>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</si>
  <si>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</si>
  <si>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</si>
  <si>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</si>
  <si>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</si>
  <si>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</si>
  <si>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</si>
  <si>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</si>
  <si>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</si>
  <si>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</si>
  <si>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</si>
  <si>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</si>
  <si>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</si>
  <si>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</si>
  <si>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</si>
  <si>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</si>
  <si>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</si>
  <si>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</si>
  <si>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</si>
  <si>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</si>
  <si>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</si>
  <si>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</si>
  <si>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</si>
  <si>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</si>
  <si>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</si>
  <si>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</si>
  <si>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</si>
  <si>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</si>
  <si>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</si>
  <si>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</si>
  <si>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</si>
  <si>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</si>
  <si>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</si>
  <si>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</si>
  <si>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</si>
  <si>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</si>
  <si>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</si>
  <si>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</si>
  <si>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</si>
  <si>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</si>
  <si>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</si>
  <si>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</si>
  <si>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</si>
  <si>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</si>
  <si>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</si>
  <si>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</si>
  <si>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</si>
  <si>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</si>
  <si>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</si>
  <si>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</si>
  <si>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</si>
  <si>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</si>
  <si>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</si>
  <si>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</si>
  <si>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</si>
  <si>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</si>
  <si>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</si>
  <si>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</si>
  <si>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</si>
  <si>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</si>
  <si>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41-06-00-101</t>
  </si>
  <si>
    <t>ICBF PROGRAMA PARA DESARROLLAR HABILIDADES DEL SIGLO 21 EN LA ADOLESCENCIA Y LA JUVENTUD COLOMBIANA - CRÉDITO BID.</t>
  </si>
  <si>
    <t>41-06-00-102</t>
  </si>
  <si>
    <t>PROGRAMA PARA DESARROLLAR HABILIDADES DEL SIGLO 21 EN LA ADOLESCENCIA Y LA JUVENTUD COLOMBIANA - CRÉDITO BID ANTIOQUIA</t>
  </si>
  <si>
    <t>41-06-00-104</t>
  </si>
  <si>
    <t>PROGRAMA PARA DESARROLLAR HABILIDADES DEL SIGLO 21 EN LA ADOLESCENCIA Y LA JUVENTUD COLOMBIANA - CRÉDITO BID ATLÁNTICO</t>
  </si>
  <si>
    <t>41-06-00-106</t>
  </si>
  <si>
    <t>PROGRAMA PARA DESARROLLAR HABILIDADES DEL SIGLO 21 EN LA ADOLESCENCIA Y LA JUVENTUD COLOMBIANA - CRÉDITO BID BOYACÁ</t>
  </si>
  <si>
    <t>41-06-00-107</t>
  </si>
  <si>
    <t>PROGRAMA PARA DESARROLLAR HABILIDADES DEL SIGLO 21 EN LA ADOLESCENCIA Y LA JUVENTUD COLOMBIANA - CRÉDITO BID CALDAS</t>
  </si>
  <si>
    <t>41-06-00-110</t>
  </si>
  <si>
    <t>PROGRAMA PARA DESARROLLAR HABILIDADES DEL SIGLO 21 EN LA ADOLESCENCIA Y LA JUVENTUD COLOMBIANA - CRÉDITO BID CAUCA</t>
  </si>
  <si>
    <t>41-06-00-112</t>
  </si>
  <si>
    <t>41-06-00-114</t>
  </si>
  <si>
    <t>PROGRAMA PARA DESARROLLAR HABILIDADES DEL SIGLO 21 EN LA ADOLESCENCIA Y LA JUVENTUD COLOMBIANA - CRÉDITO BID CUNDINAMARCA</t>
  </si>
  <si>
    <t>41-06-00-117</t>
  </si>
  <si>
    <t>PROGRAMA PARA DESARROLLAR HABILIDADES DEL SIGLO 21 EN LA ADOLESCENCIA Y LA JUVENTUD COLOMBIANA - CRÉDITO BID HUILA</t>
  </si>
  <si>
    <t>41-06-00-119</t>
  </si>
  <si>
    <t>PROGRAMA PARA DESARROLLAR HABILIDADES DEL SIGLO 21 EN LA ADOLESCENCIA Y LA JUVENTUD COLOMBIANA - CRÉDITO BID MAGDALENA</t>
  </si>
  <si>
    <t>41-06-00-120</t>
  </si>
  <si>
    <t>PROGRAMA PARA DESARROLLAR HABILIDADES DEL SIGLO 21 EN LA ADOLESCENCIA Y LA JUVENTUD COLOMBIANA - CRÉDITO BID META</t>
  </si>
  <si>
    <t>41-06-00-121</t>
  </si>
  <si>
    <t>PROGRAMA PARA DESARROLLAR HABILIDADES DEL SIGLO 21 EN LA ADOLESCENCIA Y LA JUVENTUD COLOMBIANA - CRÉDITO BID NARIÑO</t>
  </si>
  <si>
    <t>41-06-00-122</t>
  </si>
  <si>
    <t>PROGRAMA PARA DESARROLLAR HABILIDADES DEL SIGLO 21 EN LA ADOLESCENCIA Y LA JUVENTUD COLOMBIANA - CRÉDITO BID NORTE DE SANTANDER</t>
  </si>
  <si>
    <t>41-06-00-124</t>
  </si>
  <si>
    <t>PROGRAMA PARA DESARROLLAR HABILIDADES DEL SIGLO 21 EN LA ADOLESCENCIA Y LA JUVENTUD COLOMBIANA - CRÉDITO BID QUINDÍO</t>
  </si>
  <si>
    <t>41-06-00-129</t>
  </si>
  <si>
    <t>PROGRAMA PARA DESARROLLAR HABILIDADES DEL SIGLO 21 EN LA ADOLESCENCIA Y LA JUVENTUD COLOMBIANA - CRÉDITO BID TOLIMA</t>
  </si>
  <si>
    <t>41-06-00-130</t>
  </si>
  <si>
    <t>PROGRAMA PARA DESARROLLAR HABILIDADES DEL SIGLO 21 EN LA ADOLESCENCIA Y LA JUVENTUD COLOMBIANA - CRÉDITO BID VALLE DEL CAUCA</t>
  </si>
  <si>
    <t>41-06-00-133</t>
  </si>
  <si>
    <t>PROGRAMA PARA DESARROLLAR HABILIDADES DEL SIGLO 21 EN LA ADOLESCENCIA Y LA JUVENTUD COLOMBIANA - CRÉDITO BID BOGOTÁ</t>
  </si>
  <si>
    <t>41-06-00-134</t>
  </si>
  <si>
    <t>PROGRAMA PARA DESARROLLAR HABILIDADES DEL SIGLO 21 EN LA ADOLESCENCIA Y LA JUVENTUD COLOMBIANA - CRÉDITO BID RISARALDA</t>
  </si>
  <si>
    <t>INSTITUTO COLOMBIANO DE BIENESTAR FAMILIAR</t>
  </si>
  <si>
    <t>PRESTAMOS DESTINACIÓN ESPECIFICA</t>
  </si>
  <si>
    <t>OPERACIÓN DE GENERACIONES SACUDETE - (OPERACIÓN DEL MODELO B-LEARNING)</t>
  </si>
  <si>
    <t>C-4102-1500-21-0-4102045-02-21</t>
  </si>
  <si>
    <t>APOYO PARA EL DESARROLLO DE LOS  PROYECTOS DE VIDA PARA ADOLESCENTES Y JÓVENES</t>
  </si>
  <si>
    <t>PROGRAMA PARA DESARROLLAR HABILIDADES DEL SIGLO 21 EN LA ADOLESCENCIA Y LA JUVENTUD COLOMBIANA - CRÉDITO BID CHOCÓ</t>
  </si>
  <si>
    <t>ADECUACION DE INFRAESTRUCTURA CENTROS SACUDETE</t>
  </si>
  <si>
    <t>C-4102-1500-21-0-4102049-02-31</t>
  </si>
  <si>
    <t>INFRAESTRUCTURA</t>
  </si>
  <si>
    <t>DOTACION</t>
  </si>
  <si>
    <t>ARTICULACION DE LA POLITICA DE JUVENTUD NACIONAL Y TERRITORIAL</t>
  </si>
  <si>
    <t>C-4102-1500-21-0-4102035-02-01</t>
  </si>
  <si>
    <t>DOCUMENTOS DE LINEAMIENTOS TÉCNICOS</t>
  </si>
  <si>
    <t>METODOLOGÍA Y MODELO DE OPERACIÓN DEL PROGRAMA SACÚDETE</t>
  </si>
  <si>
    <t>C-4102-1500-21-0-4102045-02-23</t>
  </si>
  <si>
    <t>OPERACIÓN DEL MODELO VIRTUAL</t>
  </si>
  <si>
    <t>C-4102-1500-21-0-4102045-02-22</t>
  </si>
  <si>
    <t>ADMINISTRACION, AUDITORIA, EVALUACION Y MONITOREO</t>
  </si>
  <si>
    <t>C-4102-1500-21-0-4102045-02-04</t>
  </si>
  <si>
    <t>RENTAS PARAFISCALES</t>
  </si>
  <si>
    <t>ADQUISICIÓN DE BIENES Y SERVICIOS - DERECHO DE BENEFICIO FIDUCIARIO - FORTALECIMIENTO INSTITUCIONAL EN EL ICBF A NIVEL  NACIONAL</t>
  </si>
  <si>
    <t>C-4199-1500-8-0-4199044-02</t>
  </si>
  <si>
    <t>GRAVAMEN A LOS MOVIMIENTOS FINANCIEROS -GMF</t>
  </si>
  <si>
    <t>ADQUISICIÓN DE BIENES Y SERVICIOS - DOCUMENTOS METODOLÓGICOS - APOYO AL DESARROLLO INTEGRAL DE LA PRIMERA INFANCIA A NIVEL  NACIONAL</t>
  </si>
  <si>
    <t>C-4102-1500-18-0-4102040-02</t>
  </si>
  <si>
    <t>ADQUISICIÓN DE BIENES Y SERVICIOS - SERVICIO DE ASISTENCIA TÉCNICA EN EL CICLO DE POLÍTICAS PÚBLICAS DE INFANCIA Y ADOLESCENCIA - FORTALECIMIENTO A LOS AGENTES E INSTANCIAS DEL SNBF EN EL MARCO DE LA PROTECCIÓN INTEGRAL DE LOS NIÑOS, NIÑAS Y ADOLESCE</t>
  </si>
  <si>
    <t>C-4102-1500-15-0-4102024-02</t>
  </si>
  <si>
    <t>ADQUISICIÓN DE BIENES Y SERVICIOS - EDIFICACIONES DE ATENCIÓN A LA PRIMERA INFANCIA ADECUADAS - APOYO AL DESARROLLO INTEGRAL DE LA PRIMERA INFANCIA A NIVEL  NACIONAL</t>
  </si>
  <si>
    <t>C-4102-1500-18-0-4102005-02</t>
  </si>
  <si>
    <t>TRANSPORTE</t>
  </si>
  <si>
    <t>ADQUISICIÓN DE BIENES Y SERVICIOS - SERVICIO DE PROTECCIÓN PARA EL RESTABLECIMIENTO DE DERECHOS DE NIÑOS, NIÑAS, ADOLESCENTES Y JÓVENES - PROTECCIÓN DE LOS NIÑOS, NIÑAS Y ADOLESCENTES EN EL MARCO DEL RESTABLECIMIENTO DE SUS DERECHOS A NIVEL   NACIONA</t>
  </si>
  <si>
    <t>C-4102-1500-14-0-4102037-02</t>
  </si>
  <si>
    <t>ADQUISICIÓN DE BIENES Y SERVICIOS - SERVICIO DE IMPLEMENTACIÓN DE SISTEMAS DE GESTIÓN - FORTALECIMIENTO INSTITUCIONAL EN EL ICBF A NIVEL  NACIONAL</t>
  </si>
  <si>
    <t>C-4199-1500-8-0-4199064-02</t>
  </si>
  <si>
    <t>SOPORTE A LA GESTION DEL PROYECTO - VIATICOS Y GASTOS DE VIAJE</t>
  </si>
  <si>
    <t>ADQUISICIÓN DE BIENES Y SERVICIOS - SERVICIOS TECNOLÓGICOS  - FORTALECIMIENTO DE LAS TECNOLOGÍAS DE LA INFORMACIÓN Y LAS COMUNICACIONES -TIC EN EL ICBF A NIVEL   NACIONAL</t>
  </si>
  <si>
    <t>C-4199-1500-7-0-4199062-02</t>
  </si>
  <si>
    <t>ADQUISICION DE BIENES  Y SERVICIOS - SERVICIOS DE EDUCACIÓN INFORMAL A NIÑOS, NIÑAS, ADOLESCENTES Y JÓVENES PARA EL RECONOCIMIENTO DE SUS DERECHOS - APOYO PARA EL DESARROLLO DE LOS PROYECTOS DE VIDA PARA ADOLESCENTES Y JOVENES A NIVEL NACIONAL</t>
  </si>
  <si>
    <t>C-4102-1500-21-0-4102045-02-00</t>
  </si>
  <si>
    <t>ADQUISICION DE BIENES  Y SERVICIOS - SERVICIOS DE EDUCACIÓN INFORMAL A NIÑOS, NIÑAS, ADOLESCENTES Y JÓVENES PARA EL RECONOCIMIENTO DE SUS DERECHOS - CONTRIBUCION AL DESARROLLO INTEGRAL DE NIÑAS Y NIÑOS ENTRE 6-13 ANOS, EN EL MARCO DEL RECONOCIMIENTO,</t>
  </si>
  <si>
    <t>C-4102-1500-20-0-4102045-02</t>
  </si>
  <si>
    <t>ADQUISICIÓN DE BIENES Y SERVICIOS - SERVICIO DE ASISTENCIA TÉCNICA EN EL CICLO DE POLÍTICAS PÚBLICAS DE FAMILIA Y OTRAS RELACIONADAS - FORTALECIMIENTO DE LAS FAMILIAS COMO AGENTES DE TRANSFORMACIÓN Y DESARROLLO SOCIAL A NIVEL  NACIONAL</t>
  </si>
  <si>
    <t>C-4102-1500-16-0-4102041-02</t>
  </si>
  <si>
    <t>OTROS RECURSOS DE TESORERIA</t>
  </si>
  <si>
    <t>ADQUISICIÓN DE BIENES Y SERVICIOS - SERVICIO DIRIGIDOS A LA ATENCIÓN DE NIÑOS, NIÑAS, ADOLESCENTES Y JÓVENES, CON ENFOQUE PEDAGÓGICO Y RESTAURATIVO ENCAMINADOS A LA INCLUSIÓN SOCIAL - FORTALECIMIENTO DE ACCIONES DE RESTABLECIMIENTO EN ADMINISTRACIÓN</t>
  </si>
  <si>
    <t>C-4102-1500-13-0-4102038-02</t>
  </si>
  <si>
    <t>ADQUISICIÓN DE BIENES Y SERVICIOS - SERVICIO DE ATENCIÓN Y PREVENCIÓN A LA DESNUTRICIÓN DESDE EL SECTOR INCLUSIÓN SOCIAL  - CONTRIBUCIÓN CON ACCIONES DE PROMOCIÓN Y PREVENCIÓN EN EL COMPONENTE DE ALIMENTACIÓN Y NUTRICIÓN PARA LA POBLACIÓN COLOMBIANA</t>
  </si>
  <si>
    <t>C-4102-1500-12-0-4102016-02</t>
  </si>
  <si>
    <t>ADQUISICIÓN DE BIENES Y SERVICIOS - SERVICIO DE DISTRIBUCIÓN DE ALIMENTOS SÓLIDOS DE ALTO VALOR NUTRICIONAL  - CONTRIBUCIÓN CON ACCIONES DE PROMOCIÓN Y PREVENCIÓN EN EL COMPONENTE DE ALIMENTACIÓN Y NUTRICIÓN PARA LA POBLACIÓN COLOMBIANA A NIVEL  NACI</t>
  </si>
  <si>
    <t>C-4102-1500-12-0-4102014-02</t>
  </si>
  <si>
    <t>SOPORTE A LA GESTION DEL PROYECTO - APOYO EN CONTRATACION DE SERVICIOS</t>
  </si>
  <si>
    <t>IMPUESTO PREDIAL Y SOBRETASA AMBIENTAL</t>
  </si>
  <si>
    <t>A-08-01-02-001</t>
  </si>
  <si>
    <t>DIRECCIÓN ADMINISTRATIVA</t>
  </si>
  <si>
    <t>SERVICIOS DE ALCANTARILLADO, RECOLECCIÓN, TRATAMIENTO Y DISPOSICIÓN DE DESECHOS Y OTROS SERVICIOS DE SANEAMIENTO AMBIENTAL</t>
  </si>
  <si>
    <t>A-02-02-02-009-004</t>
  </si>
  <si>
    <t>SERVICIOS DE MANTENIMIENTO, REPARACIÓN E INSTALACIÓN (EXCEPTO SERVICIOS DE CONSTRUCCIÓN)</t>
  </si>
  <si>
    <t>A-02-02-02-008-007</t>
  </si>
  <si>
    <t>SERVICIOS DE TELECOMUNICACIONES, TRANSMISIÓN Y SUMINISTRO DE INFORMACIÓN</t>
  </si>
  <si>
    <t>A-02-02-02-008-004</t>
  </si>
  <si>
    <t>SERVICIOS DE DISTRIBUCIÓN DE ELECTRICIDAD, GAS Y AGUA (POR CUENTA PROPIA)</t>
  </si>
  <si>
    <t>A-02-02-02-006-009</t>
  </si>
  <si>
    <t>PRODUCTOS DE HORNOS DE COQUE; PRODUCTOS DE REFINACIÓN DE PETRÓLEO Y COMBUSTIBLE NUCLEAR</t>
  </si>
  <si>
    <t>A-02-02-01-003-003</t>
  </si>
  <si>
    <t>VIÁTICOS DE LOS FUNCIONARIOS EN COMISIÓN</t>
  </si>
  <si>
    <t>A-02-02-02-010</t>
  </si>
  <si>
    <t>DIRECCIÓN DE GESTIÓN HUMANA</t>
  </si>
  <si>
    <t>SERVICIOS DE ESPARCIMIENTO, CULTURALES Y DEPORTIVOS</t>
  </si>
  <si>
    <t>A-02-02-02-009-006</t>
  </si>
  <si>
    <t>DOTACIÓN (PRENDAS DE VESTIR Y CALZADO)</t>
  </si>
  <si>
    <t>A-02-02-01-002-008</t>
  </si>
  <si>
    <t>SOPORTE A LA GESTION DEL PROYECTO - DE TIPO ADMINISTRATIVO</t>
  </si>
  <si>
    <t>ADQUISICIÓN DE BIENES Y SERVICIOS - DOCUMENTOS DE LINEAMIENTOS TÉCNICOS - FORTALECIMIENTO INSTITUCIONAL EN EL ICBF A NIVEL  NACIONAL</t>
  </si>
  <si>
    <t>C-4199-1500-8-0-4199053-02</t>
  </si>
  <si>
    <t>GESTION AMBIENTAL</t>
  </si>
  <si>
    <t>ADQUISICIÓN DE BIENES Y SERVICIOS - SEDES MANTENIDAS - FORTALECIMIENTO INSTITUCIONAL EN EL ICBF A NIVEL  NACIONAL</t>
  </si>
  <si>
    <t>C-4199-1500-8-0-4199016-02</t>
  </si>
  <si>
    <t>MANTENIMIENTO</t>
  </si>
  <si>
    <t>ACCIONES COMPLEMENTARIAS DE MEJORAMIENTO</t>
  </si>
  <si>
    <t>ADMINISTRACION DE PLANTA FISICA - SERVICIOS PUBLICOS</t>
  </si>
  <si>
    <t>ADMINISTRACION DE PLANTA FISICA - ARRENDAMIENTOS</t>
  </si>
  <si>
    <t>RECURSOS CORRIENTES</t>
  </si>
  <si>
    <t>ADQUISICIÓN DE BIENES Y SERVICIOS - SERVICIO DE ATENCIÓN TRADICIONAL A LA PRIMERA INFANCIA  - APOYO AL DESARROLLO INTEGRAL DE LA PRIMERA INFANCIA A NIVEL  NACIONAL</t>
  </si>
  <si>
    <t>C-4102-1500-18-0-4102002-02</t>
  </si>
  <si>
    <t>SERVICIO DE EDUCACION COMUNITARIO A LA PRIMERA INFANCIA</t>
  </si>
  <si>
    <t>ADQUISICIÓN DE BIENES Y SERVICIOS - SERVICIO DE ATENCIÓN INTEGRAL A LA PRIMERA INFANCIA  - APOYO AL DESARROLLO INTEGRAL DE LA PRIMERA INFANCIA A NIVEL  NACIONAL</t>
  </si>
  <si>
    <t>C-4102-1500-18-0-4102001-02</t>
  </si>
  <si>
    <t>SERVICIO DE EDUCACION INICIAL A LA PRIMERA INFANCIA</t>
  </si>
  <si>
    <t>PROMOCION Y PREVENCION PARA EL DESARROLLO INTEGRAL DE NIÑAS Y NIÑOS</t>
  </si>
  <si>
    <t>ADQUISICIÓN DE BIENES Y SERVICIOS - SERVICIO DE ASISTENCIA TÉCNICA A COMUNIDADES EN TEMAS DE FORTALECIMIENTO DEL TEJIDO SOCIAL Y CONSTRUCCIÓN DE ESCENARIOS COMUNITARIOS PROTECTORES DE DERECHOS - FORTALECIMIENTO DE LAS FAMILIAS COMO AGENTES DE TRANSFO</t>
  </si>
  <si>
    <t>C-4102-1500-16-0-4102042-02</t>
  </si>
  <si>
    <t>COMUNIDADES ETNICAS</t>
  </si>
  <si>
    <t>ADQUISICIÓN DE BIENES Y SERVICIOS - SERVICIO DE PROMOCIÓN DE TEMAS DE DINÁMICA RELACIONAL Y DESARROLLO AUTÓNOMO - FORTALECIMIENTO DE LAS FAMILIAS COMO AGENTES DE TRANSFORMACIÓN Y DESARROLLO SOCIAL A NIVEL  NACIONAL</t>
  </si>
  <si>
    <t>C-4102-1500-16-0-4102043-02</t>
  </si>
  <si>
    <t>ACOMPAÑAMIENTO FAMILIAR Y COMUNITARIO</t>
  </si>
  <si>
    <t>ACCIONES COMPLEMENTARIAS PARA LA GESTION EN EL RESTABLECIMIENTO DE DERECHOS Y/O ADMINISTRACION DE JU</t>
  </si>
  <si>
    <t>APOYO A LA CONTRATACION DE SERVICIOS - ATENCION DIRECTA A LA COMUNIDAD</t>
  </si>
  <si>
    <t>ATENCION Y PREVENCION A LA DESNUTRICION</t>
  </si>
  <si>
    <t>IMPUESTO SOBRE VEHÍCULOS AUTOMOTORES</t>
  </si>
  <si>
    <t>A-08-01-02-006</t>
  </si>
  <si>
    <t>VICTIMA DE CONFLICTO ARMADO</t>
  </si>
  <si>
    <t>ORIENTACION PARA LA VIDA PERSONAL, SOCIAL Y VOCACIONAL</t>
  </si>
  <si>
    <t>ALOJAMIENTO; SERVICIOS DE SUMINISTROS DE COMIDAS Y BEBIDAS</t>
  </si>
  <si>
    <t>A-02-02-02-006-003</t>
  </si>
  <si>
    <t>SERVICIOS INMOBILIARIOS</t>
  </si>
  <si>
    <t>A-02-02-02-007-002</t>
  </si>
  <si>
    <t>RESTABLECIMIENTO EN LA ADMINISTRACION DE JUSTICIA</t>
  </si>
  <si>
    <t>FONDOS ESPECIALES</t>
  </si>
  <si>
    <t>SERVICIOS DE APOYO AL TRANSPORTE</t>
  </si>
  <si>
    <t>A-02-02-02-006-007</t>
  </si>
  <si>
    <t>CONVENIOS ESPECIALES</t>
  </si>
  <si>
    <t>ADQUISICION DE BIENES  Y SERVICIOS - SERVICIOS DE PROMOCIÓN DE LOS DERECHOS DE LOS NIÑOS, NIÑAS, ADOLESCENTES Y JÓVENES - APOYO PARA EL DESARROLLO DE LOS PROYECTOS DE VIDA PARA ADOLESCENTES Y JOVENES A NIVEL NACIONAL</t>
  </si>
  <si>
    <t>C-4102-1500-21-0-4102046-02-00</t>
  </si>
  <si>
    <t>INICIATIVAS DE MOVILIZACION SOCIAL</t>
  </si>
  <si>
    <t>ADQUISICIÓN DE BIENES Y SERVICIOS - EDIFICACIONES PARA LA ATENCIÓN INTEGRAL A LA PRIMERA INFANCIA CONSTRUIDAS - APOYO AL DESARROLLO INTEGRAL DE LA PRIMERA INFANCIA A NIVEL  NACIONAL</t>
  </si>
  <si>
    <t>C-4102-1500-18-0-4102004-02</t>
  </si>
  <si>
    <t>SERVICIOS JURÍDICOS Y CONTABLES</t>
  </si>
  <si>
    <t>A-02-02-02-008-002</t>
  </si>
  <si>
    <t>OFICINA ASESORA JURÍDICA</t>
  </si>
  <si>
    <t>UBICACION INICIAL</t>
  </si>
  <si>
    <t>ICBF DIRECCIÓN REGIONAL BOYACÁ</t>
  </si>
  <si>
    <t>ADQUISICIÓN DE BIENES Y SERVICIOS - SEDES ADECUADAS - FORTALECIMIENTO INSTITUCIONAL EN EL ICBF A NIVEL  NACIONAL</t>
  </si>
  <si>
    <t>C-4199-1500-8-0-4199011-02</t>
  </si>
  <si>
    <t>CONSTRUCCION, AMPLIACION Y ADECUACION DE LA INFRAESTRUCTURA</t>
  </si>
  <si>
    <t>ADQUISICIÓN DE BIENES Y SERVICIOS - SERVICIO DE APOYO FINANCIERO PARA COFINANCIACIÓN DE PROYECTOS TERRITORIALES DE INFRAESTRUCTURA DEL SISTEMA DE RESPONSABILIDAD PENAL PARA ADOLESCENTE - FORTALECIMIENTO DE ACCIONES DE RESTABLECIMIENTO EN ADMINISTRACI</t>
  </si>
  <si>
    <t>C-4102-1500-13-0-4102039-02</t>
  </si>
  <si>
    <t>ADQUISICIÓN DE BIENES  Y SERVICIOS - EDIFICACIONES DE ATENCIÓN A LA ADOLESCENCIA Y JUVENTUD ADECUADAS - APOYO PARA EL DESARROLLO DE LOS PROYECTOS DE VIDA PARA ADOLESCENTES Y JOVENES A NIVEL NACIONAL</t>
  </si>
  <si>
    <t>C-4102-1500-21-0-4102049-02-00</t>
  </si>
  <si>
    <t>SOPORTE A LA GESTION DEL PROYECTO - DE TIPO LOGISTICO</t>
  </si>
  <si>
    <t>SOPORTE A LA GESTION DEL PROYECTO - SEGUIMIENTO Y EVALUACION</t>
  </si>
  <si>
    <t>ADQUISICIÓN DE BIENES Y SERVICIOS - SERVICIOS DE INFORMACIÓN ACTUALIZADOS - FORTALECIMIENTO DE LAS TECNOLOGÍAS DE LA INFORMACIÓN Y LAS COMUNICACIONES -TIC EN EL ICBF A NIVEL   NACIONAL</t>
  </si>
  <si>
    <t>C-4199-1500-7-0-4199060-02</t>
  </si>
  <si>
    <t>ADQUISICIÓN DE BIENES Y SERVICIOS - DOCUMENTOS METODOLÓGICOS - FORTALECIMIENTO A LOS AGENTES E INSTANCIAS DEL SNBF EN EL MARCO DE LA PROTECCIÓN INTEGRAL DE LOS NIÑOS, NIÑAS Y ADOLESCENTES Y SUS FAMILIAS A NIVEL   NACIONAL</t>
  </si>
  <si>
    <t>C-4102-1500-15-0-4102040-02</t>
  </si>
  <si>
    <t>ADQUISICIÓN DE BIENES Y SERVICIOS - DOCUMENTOS DE LINEAMIENTOS TÉCNICOS  - FORTALECIMIENTO A LOS AGENTES E INSTANCIAS DEL SNBF EN EL MARCO DE LA PROTECCIÓN INTEGRAL DE LOS NIÑOS, NIÑAS Y ADOLESCENTES Y SUS FAMILIAS A NIVEL   NACIONAL</t>
  </si>
  <si>
    <t>C-4102-1500-15-0-4102035-02</t>
  </si>
  <si>
    <t>ADQUISICIÓN DE BIENES Y SERVICIOS - DOCUMENTOS DE LINEAMIENTOS TÉCNICOS  - PROTECCIÓN DE LOS NIÑOS, NIÑAS Y ADOLESCENTES EN EL MARCO DEL RESTABLECIMIENTO DE SUS DERECHOS A NIVEL   NACIONAL</t>
  </si>
  <si>
    <t>C-4102-1500-14-0-4102035-02</t>
  </si>
  <si>
    <t>ADQUISICIÓN DE BIENES Y SERVICIOS - SERVICIO DE PROMOCIÓN DE TEMAS DE DINÁMICA RELACIONAL Y DESARROLLO AUTÓNOMO - FORTALECIMIENTO DE ACCIONES DE RESTABLECIMIENTO EN ADMINISTRACIÓN DE JUSTICIA A NIVEL   NACIONAL</t>
  </si>
  <si>
    <t>C-4102-1500-13-0-4102043-02</t>
  </si>
  <si>
    <t>ADQUISICIÓN DE BIENES Y SERVICIOS - DOCUMENTOS DE LINEAMIENTOS TÉCNICOS  - FORTALECIMIENTO DE ACCIONES DE RESTABLECIMIENTO EN ADMINISTRACIÓN DE JUSTICIA A NIVEL   NACIONAL</t>
  </si>
  <si>
    <t>C-4102-1500-13-0-4102035-02</t>
  </si>
  <si>
    <t>ADQUISICIÓN DE BIENES Y SERVICIOS - SERVICIO DE EDUCACIÓN INFORMAL A LOS AGENTES EDUCATIVOS  - CONTRIBUCIÓN CON ACCIONES DE PROMOCIÓN Y PREVENCIÓN EN EL COMPONENTE DE ALIMENTACIÓN Y NUTRICIÓN PARA LA POBLACIÓN COLOMBIANA A NIVEL  NACIONAL</t>
  </si>
  <si>
    <t>C-4102-1500-12-0-4102003-02</t>
  </si>
  <si>
    <t>ADQUISICIÓN DE BIENES Y SERVICIOS - DOCUMENTOS NORMATIVOS - FORTALECIMIENTO INSTITUCIONAL EN EL ICBF A NIVEL  NACIONAL</t>
  </si>
  <si>
    <t>C-4199-1500-8-0-4199056-02</t>
  </si>
  <si>
    <t>SOPORTE A LA GESTIÓN DEL PROYECTO PARA LA PROMOCIÓN Y DIFUSIÓN DE LOS DERECHOS DE LOS NIÑOS (AS) Y A</t>
  </si>
  <si>
    <t>LAUDOS ARBITRALES</t>
  </si>
  <si>
    <t>A-03-10-01-003</t>
  </si>
  <si>
    <t>CONCILIACIONES</t>
  </si>
  <si>
    <t>A-03-10-01-002</t>
  </si>
  <si>
    <t>SENTENCIAS</t>
  </si>
  <si>
    <t>A-03-10-01-001</t>
  </si>
  <si>
    <t>DIRECCIÓN FINANCIERA</t>
  </si>
  <si>
    <t>SERVICIOS FINANCIEROS Y SERVICIOS CONEXOS</t>
  </si>
  <si>
    <t>A-02-02-02-007-001</t>
  </si>
  <si>
    <t>SERVICIOS DE SOPORTE</t>
  </si>
  <si>
    <t>A-02-02-02-008-005</t>
  </si>
  <si>
    <t>SERVICIOS POSTALES Y DE MENSAJERÍA</t>
  </si>
  <si>
    <t>A-02-02-02-006-008</t>
  </si>
  <si>
    <t>SERVICIOS DE TRANSPORTE DE PASAJEROS</t>
  </si>
  <si>
    <t>A-02-02-02-006-004</t>
  </si>
  <si>
    <t>OTROS BIENES TRANSPORTABLES N.C.P.</t>
  </si>
  <si>
    <t>A-02-02-01-003-008</t>
  </si>
  <si>
    <t>LICENCIAS DE MATERNIDAD Y PATERNIDAD (NO DE PENSIONES)</t>
  </si>
  <si>
    <t>A-03-04-02-012-002</t>
  </si>
  <si>
    <t>INCAPACIDADES (NO DE PENSIONES)</t>
  </si>
  <si>
    <t>A-03-04-02-012-001</t>
  </si>
  <si>
    <t>MESADAS PENSIONALES A CARGO DE LA ENTIDAD (DE PENSIONES)</t>
  </si>
  <si>
    <t>A-03-04-02-001-002</t>
  </si>
  <si>
    <t>OTROS SERVICIOS</t>
  </si>
  <si>
    <t>A-02-02-02-009-007</t>
  </si>
  <si>
    <t>BONIFICACIÓN DE DIRECCIÓN</t>
  </si>
  <si>
    <t>A-01-01-03-030</t>
  </si>
  <si>
    <t>PRIMA DE COORDINACIÓN</t>
  </si>
  <si>
    <t>A-01-01-03-016</t>
  </si>
  <si>
    <t>PRIMA TÉCNICA NO SALARIAL</t>
  </si>
  <si>
    <t>A-01-01-03-002</t>
  </si>
  <si>
    <t>BONIFICACIÓN ESPECIAL DE RECREACIÓN</t>
  </si>
  <si>
    <t>A-01-01-03-001-003</t>
  </si>
  <si>
    <t>INDEMNIZACIÓN POR VACACIONES</t>
  </si>
  <si>
    <t>A-01-01-03-001-002</t>
  </si>
  <si>
    <t>VACACIONES</t>
  </si>
  <si>
    <t>A-01-01-03-001-001</t>
  </si>
  <si>
    <t>APORTES AL SENA</t>
  </si>
  <si>
    <t>A-01-01-02-007</t>
  </si>
  <si>
    <t>APORTES GENERALES AL SISTEMA DE RIESGOS LABORALES</t>
  </si>
  <si>
    <t>A-01-01-02-005</t>
  </si>
  <si>
    <t>APORTES A CAJAS DE COMPENSACIÓN FAMILIAR</t>
  </si>
  <si>
    <t>A-01-01-02-004</t>
  </si>
  <si>
    <t>AUXILIO DE CESANTÍAS</t>
  </si>
  <si>
    <t>A-01-01-02-003</t>
  </si>
  <si>
    <t>APORTES A LA SEGURIDAD SOCIAL EN SALUD</t>
  </si>
  <si>
    <t>A-01-01-02-002</t>
  </si>
  <si>
    <t>APORTES A LA SEGURIDAD SOCIAL EN PENSIONES</t>
  </si>
  <si>
    <t>A-01-01-02-001</t>
  </si>
  <si>
    <t>PRIMA SEMESTRAL</t>
  </si>
  <si>
    <t>A-01-01-01-002-004</t>
  </si>
  <si>
    <t>PRIMA DE VACACIONES</t>
  </si>
  <si>
    <t>A-01-01-01-001-010</t>
  </si>
  <si>
    <t>HORAS EXTRAS, DOMINICALES, FESTIVOS Y RECARGOS</t>
  </si>
  <si>
    <t>A-01-01-01-001-008</t>
  </si>
  <si>
    <t>BONIFICACIÓN POR SERVICIOS PRESTADOS</t>
  </si>
  <si>
    <t>A-01-01-01-001-007</t>
  </si>
  <si>
    <t>AUXILIO DE TRANSPORTE</t>
  </si>
  <si>
    <t>A-01-01-01-001-005</t>
  </si>
  <si>
    <t>SUBSIDIO DE ALIMENTACIÓN</t>
  </si>
  <si>
    <t>A-01-01-01-001-004</t>
  </si>
  <si>
    <t>PRIMA TÉCNICA SALARIAL</t>
  </si>
  <si>
    <t>A-01-01-01-001-003</t>
  </si>
  <si>
    <t>SUELDO BÁSICO</t>
  </si>
  <si>
    <t>A-01-01-01-001-001</t>
  </si>
  <si>
    <t>ADQUISICIÓN DE BIENES Y SERVICIOS - SERVICIOS DE INFORMACIÓN ACTUALIZADOS - FORTALECIMIENTO INSTITUCIONAL EN EL ICBF A NIVEL  NACIONAL</t>
  </si>
  <si>
    <t>C-4199-1500-8-0-4199060-02</t>
  </si>
  <si>
    <t>SOPORTE A LA GESTION DEL PROYECTO-RELACIONADA CON LOS SERVICIOS DE ATENCION</t>
  </si>
  <si>
    <t>ADQUISICIÓN DE BIENES Y SERVICIOS - SERVICIOS DE INFORMACIÓN IMPLEMENTADOS - FORTALECIMIENTO INSTITUCIONAL EN EL ICBF A NIVEL  NACIONAL</t>
  </si>
  <si>
    <t>C-4199-1500-8-0-4199061-02</t>
  </si>
  <si>
    <t>PROMOCION Y FOMENTO DE UNA CULTURA DE GARANTIA Y DERECHOS DE LA NINEZ Y LA FAMILIA</t>
  </si>
  <si>
    <t>ADQUISICIÓN DE BIENES Y SERVICIOS - DOCUMENTOS METODOLÓGICOS - FORTALECIMIENTO INSTITUCIONAL EN EL ICBF A NIVEL  NACIONAL</t>
  </si>
  <si>
    <t>C-4199-1500-8-0-4199055-02</t>
  </si>
  <si>
    <t>SEGUIMIENTO Y EVALUACION</t>
  </si>
  <si>
    <t>CAPACITACION FORMAL Y NO FORMAL</t>
  </si>
  <si>
    <t>MEJORAMIENTO A LA GESTION INSTITUCIONAL</t>
  </si>
  <si>
    <t>VIGILANCIA Y CONTROL JUDICIAL</t>
  </si>
  <si>
    <t>OTROS GASTOS DE COBRO COACTIVO</t>
  </si>
  <si>
    <t>GASTOS DE TRANSPORTE AEREO</t>
  </si>
  <si>
    <t>ADMINISTRACION DE PLANTA FISICA - VIGILANCIA</t>
  </si>
  <si>
    <t>GASTOS DE COBRO COACTIVO</t>
  </si>
  <si>
    <t>DESARROLLO NORMATIVO</t>
  </si>
  <si>
    <t>GASTOS DE ADMINISTRACION DEL RECAUDO PILA</t>
  </si>
  <si>
    <t>IMPLEMENTACION DEL PLAN ESTRATEGICO</t>
  </si>
  <si>
    <t>ADQUISICIÓN DE BIENES Y SERVICIOS - SERVICIO DE EDUCACIÓN INFORMAL A LOS AGENTES EDUCATIVOS  - APOYO AL DESARROLLO INTEGRAL DE LA PRIMERA INFANCIA A NIVEL  NACIONAL</t>
  </si>
  <si>
    <t>C-4102-1500-18-0-4102003-02</t>
  </si>
  <si>
    <t>ACCIONES PARA EL MEJORAMIENTO</t>
  </si>
  <si>
    <t>ADQUISICION DE BIENES  Y SERVICIOS - SERVICIOS DE ASISTENCIA TÉCNICA EN POLÍTICAS PÚBLICAS DE INFANCIA, ADOLESCENCIA Y JUVENTUD - CONTRIBUCION AL DESARROLLO INTEGRAL DE NIÑAS Y NIÑOS ENTRE 6-13 ANOS, EN EL MARCO DEL RECONOCIMIENTO, GARANTIA DE SUS DE</t>
  </si>
  <si>
    <t>C-4102-1500-20-0-4102047-02</t>
  </si>
  <si>
    <t>CICLO DE POLITICAS PUBLICAS DE INFANCIA Y ADOLESCENCIA</t>
  </si>
  <si>
    <t>ADQUISICION DE BIENES  Y SERVICIOS - SERVICIOS DE PROMOCIÓN DE LOS DERECHOS DE LOS NIÑOS, NIÑAS, ADOLESCENTES Y JÓVENES - CONTRIBUCION AL DESARROLLO INTEGRAL DE NIÑAS Y NIÑOS ENTRE 6-13 ANOS, EN EL MARCO DEL RECONOCIMIENTO, GARANTIA DE SUS DERECHOS Y</t>
  </si>
  <si>
    <t>C-4102-1500-20-0-4102046-02</t>
  </si>
  <si>
    <t>POLITICAS Y ESTRATEGIAS PARA LAS  FAMILIAS Y COMUNIDADES</t>
  </si>
  <si>
    <t>ARTICULACION NACIONAL  Y TERRITORIAL DE POLITICAS PUBLICAS DE INFANCIA, ADOLESCENCIA Y FAMILIA</t>
  </si>
  <si>
    <t>ACCIONES PARA REFERENTES AFECTIVOS</t>
  </si>
  <si>
    <t>PRUEBAS DE FILIACION</t>
  </si>
  <si>
    <t>UNIDADES MOVILES</t>
  </si>
  <si>
    <t>POLITICAS PUBLICAS</t>
  </si>
  <si>
    <t>ADQUISICIÓN DE BIENES Y SERVICIOS - SERVICIO DE DISTRIBUCIÓN DE ALIMENTOS LÍQUIDOS DE ALTO VALOR NUTRICIONAL  - CONTRIBUCIÓN CON ACCIONES DE PROMOCIÓN Y PREVENCIÓN EN EL COMPONENTE DE ALIMENTACIÓN Y NUTRICIÓN PARA LA POBLACIÓN COLOMBIANA A NIVEL  NAC</t>
  </si>
  <si>
    <t>C-4102-1500-12-0-4102015-02</t>
  </si>
  <si>
    <t>ADMINISTRACION PARA LA PRODUCCION, COMPRA Y DISTRIBUCION DE ALIMENTOS DE ALTO VALOR NUTRICIONAL</t>
  </si>
  <si>
    <t>POLITICA DE SEGURIDAD ALIMENTARIA NUTRICIONAL</t>
  </si>
  <si>
    <t>OTRAS FORMAS DE ATENCION</t>
  </si>
  <si>
    <t>INGRESOS CORRIENTES</t>
  </si>
  <si>
    <t>DOTACION DE UNIDADES APLICATIVAS</t>
  </si>
  <si>
    <t>Area_Responsable</t>
  </si>
  <si>
    <t>MODIFICACIONES PPTALES APROBADAS</t>
  </si>
  <si>
    <t>MODIFICACIONES PPTALES SIN APROBACION</t>
  </si>
  <si>
    <t>CONTRACREDITOS</t>
  </si>
  <si>
    <t>CREDITOS</t>
  </si>
  <si>
    <t>NOMBRE PRODUCTO</t>
  </si>
  <si>
    <t>PRODUCTO</t>
  </si>
  <si>
    <t>RUBRO completo</t>
  </si>
  <si>
    <t>DEP GASTO</t>
  </si>
  <si>
    <t>RUBRO PPTAL</t>
  </si>
  <si>
    <t>Tipo</t>
  </si>
  <si>
    <t>CONTRAT</t>
  </si>
  <si>
    <t>NOMBRE-Planeación_Proyecto</t>
  </si>
  <si>
    <t>Proyecto</t>
  </si>
  <si>
    <t>DESCRIPCION DEP GASTO</t>
  </si>
  <si>
    <t>NOMBRE UNIDAD/SUB UNIDAD</t>
  </si>
  <si>
    <t>UNIDAD/SUB UNIDAD</t>
  </si>
  <si>
    <t>VIGENCIA</t>
  </si>
  <si>
    <t>ANO_FISCAL</t>
  </si>
  <si>
    <t>FECHA GENERACION</t>
  </si>
  <si>
    <t>FUNCIONAMIENTO</t>
  </si>
  <si>
    <t>PROTECCIÓN SRPA</t>
  </si>
  <si>
    <t xml:space="preserve">PROTECCIÓN RESTABLECIMIENTO </t>
  </si>
  <si>
    <t>FORTALECIMIENTO</t>
  </si>
  <si>
    <t>NUTRICIÓN</t>
  </si>
  <si>
    <t>SNBF</t>
  </si>
  <si>
    <t>ADOLESCENCIA Y JUVENTUD</t>
  </si>
  <si>
    <t>TECNOLOGÍA</t>
  </si>
  <si>
    <t>SERVICIO DE LA DEUDA</t>
  </si>
  <si>
    <t>COD_REGIONAL</t>
  </si>
  <si>
    <t>PROYECCION DE PLAN DE GASTO - PORCENTAJE DE CONTRATACIÓN</t>
  </si>
  <si>
    <t>APROPIACION INICIAL</t>
  </si>
  <si>
    <t>APROPIACION
ENE</t>
  </si>
  <si>
    <t>VARIACION
APROPIACION</t>
  </si>
  <si>
    <t>MODALIDADES DE ACOGIMIENTO</t>
  </si>
  <si>
    <t>DONACIONES</t>
  </si>
  <si>
    <t>MODALIDADES DE APOYO Y FORTALECIMIENTO A LA FAMILIA</t>
  </si>
  <si>
    <t>POLIZAS PARA PROGRAMAS DE PRIMERA INFANCIA</t>
  </si>
  <si>
    <t>METODOLOGÍA Y MODELO DE OPERACIÓN</t>
  </si>
  <si>
    <t>OPERACIÓN  DEL MODELO B-LEARNING</t>
  </si>
  <si>
    <t>41-06-00-105</t>
  </si>
  <si>
    <t>PROGRAMA PARA DESARROLLAR HABILIDADES DEL SIGLO 21 EN LA ADOLESCENCIA Y LA JUVENTUD COLOMBIANA - CRÉDITO BID BOLÍVAR</t>
  </si>
  <si>
    <t>41-06-00-108</t>
  </si>
  <si>
    <t>PROGRAMA PARA DESARROLLAR HABILIDADES DEL SIGLO 21 EN LA ADOLESCENCIA Y LA JUVENTUD COLOMBIANA - CRÉDITO BID CAQUETÁ</t>
  </si>
  <si>
    <t>41-06-00-111</t>
  </si>
  <si>
    <t>PROGRAMA PARA DESARROLLAR HABILIDADES DEL SIGLO 21 EN LA ADOLESCENCIA Y LA JUVENTUD COLOMBIANA - CRÉDITO BID CESAR</t>
  </si>
  <si>
    <t>41-06-00-128</t>
  </si>
  <si>
    <t>PROGRAMA PARA DESARROLLAR HABILIDADES DEL SIGLO 21 EN LA ADOLESCENCIA Y LA JUVENTUD COLOMBIANA - CRÉDITO BID SUCRE</t>
  </si>
  <si>
    <t>APROPIACION
FEB</t>
  </si>
  <si>
    <t>APROPIACION
MAR</t>
  </si>
  <si>
    <t>41-06-00-000</t>
  </si>
  <si>
    <t>ICBF GESTION GENERAL</t>
  </si>
  <si>
    <t>APROPIACION ABR</t>
  </si>
  <si>
    <t>APROPIACION
ABR</t>
  </si>
  <si>
    <t>COD</t>
  </si>
  <si>
    <t>COD_REAL</t>
  </si>
  <si>
    <t>Columna1</t>
  </si>
  <si>
    <t>NOMBRE_UEJ_REAL</t>
  </si>
  <si>
    <t>APOYO TECNICO</t>
  </si>
  <si>
    <t>APROPIACION MAYO</t>
  </si>
  <si>
    <t>VARIACION
APROPIACION2</t>
  </si>
  <si>
    <t>VARIACION
APROPIACION3</t>
  </si>
  <si>
    <t>VARIACION
APROPIACION4</t>
  </si>
  <si>
    <t>VARIACION
APROPIACION5</t>
  </si>
  <si>
    <t>APROPIACION
MAYO</t>
  </si>
  <si>
    <t>C-4102-1500-15</t>
  </si>
  <si>
    <t>C-4102-1500-14</t>
  </si>
  <si>
    <t>APROPIACION  JUNIO</t>
  </si>
  <si>
    <t>VARIACION
APROPIACION6</t>
  </si>
  <si>
    <t>APROPIACION
JUNIO</t>
  </si>
  <si>
    <t>Vigencia 2023 - CIERRE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</si>
</sst>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8"/>
      <color theme="9" tint="-0.499984740745262"/>
      <name val="Calibri Light"/>
      <family val="2"/>
      <scheme val="major"/>
    </font>
    <font>
      <sz val="12"/>
      <color theme="9" tint="-0.499984740745262"/>
      <name val="Calibri Light"/>
      <family val="2"/>
      <scheme val="major"/>
    </font>
    <font>
      <sz val="10"/>
      <color theme="9" tint="-0.499984740745262"/>
      <name val="Calibri Light"/>
      <family val="2"/>
      <scheme val="maj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4" borderId="3" applyNumberFormat="0" applyFont="0" applyAlignment="0" applyProtection="0"/>
  </cellStyleXfs>
  <cellXfs count="67">
    <xf numFmtId="0" fontId="0" fillId="0" borderId="0" xfId="0"/>
    <xf numFmtId="42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vertical="center"/>
    </xf>
    <xf numFmtId="10" fontId="0" fillId="0" borderId="0" xfId="0" applyNumberFormat="1"/>
    <xf numFmtId="0" fontId="0" fillId="0" borderId="1" xfId="0" applyBorder="1" applyAlignment="1">
      <alignment vertical="center"/>
    </xf>
    <xf numFmtId="0" fontId="5" fillId="0" borderId="0" xfId="4" applyFont="1"/>
    <xf numFmtId="0" fontId="6" fillId="0" borderId="0" xfId="4" applyFont="1"/>
    <xf numFmtId="0" fontId="7" fillId="0" borderId="0" xfId="4" applyFont="1"/>
    <xf numFmtId="0" fontId="3" fillId="9" borderId="1" xfId="0" applyFont="1" applyFill="1" applyBorder="1" applyAlignment="1">
      <alignment horizontal="center" vertical="center" wrapText="1"/>
    </xf>
    <xf numFmtId="0" fontId="2" fillId="9" borderId="1" xfId="2" applyFill="1" applyBorder="1" applyAlignment="1">
      <alignment vertical="center"/>
    </xf>
    <xf numFmtId="42" fontId="2" fillId="9" borderId="1" xfId="2" applyNumberFormat="1" applyFill="1" applyBorder="1" applyAlignment="1">
      <alignment vertical="center"/>
    </xf>
    <xf numFmtId="42" fontId="2" fillId="9" borderId="1" xfId="1" applyNumberFormat="1" applyFont="1" applyFill="1" applyBorder="1" applyAlignment="1">
      <alignment vertical="center"/>
    </xf>
    <xf numFmtId="42" fontId="0" fillId="0" borderId="0" xfId="0" applyNumberFormat="1"/>
    <xf numFmtId="42" fontId="0" fillId="8" borderId="1" xfId="0" applyNumberFormat="1" applyFill="1" applyBorder="1" applyAlignment="1">
      <alignment vertical="center"/>
    </xf>
    <xf numFmtId="41" fontId="0" fillId="8" borderId="2" xfId="3" applyFont="1" applyFill="1" applyBorder="1" applyAlignment="1">
      <alignment horizontal="center"/>
    </xf>
    <xf numFmtId="0" fontId="0" fillId="0" borderId="0" xfId="0" applyAlignment="1">
      <alignment wrapText="1"/>
    </xf>
    <xf numFmtId="41" fontId="0" fillId="0" borderId="2" xfId="3" applyFont="1" applyBorder="1" applyAlignment="1">
      <alignment horizontal="center" wrapText="1"/>
    </xf>
    <xf numFmtId="0" fontId="3" fillId="11" borderId="2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12" fillId="11" borderId="0" xfId="0" applyFont="1" applyFill="1" applyAlignment="1">
      <alignment vertical="center"/>
    </xf>
    <xf numFmtId="41" fontId="0" fillId="10" borderId="2" xfId="3" applyFont="1" applyFill="1" applyBorder="1" applyAlignment="1">
      <alignment horizontal="center" wrapText="1"/>
    </xf>
    <xf numFmtId="0" fontId="2" fillId="10" borderId="4" xfId="0" applyFont="1" applyFill="1" applyBorder="1" applyAlignment="1">
      <alignment horizontal="left"/>
    </xf>
    <xf numFmtId="0" fontId="2" fillId="10" borderId="0" xfId="0" applyFont="1" applyFill="1"/>
    <xf numFmtId="3" fontId="2" fillId="10" borderId="0" xfId="0" applyNumberFormat="1" applyFont="1" applyFill="1"/>
    <xf numFmtId="41" fontId="0" fillId="0" borderId="0" xfId="0" applyNumberFormat="1"/>
    <xf numFmtId="14" fontId="11" fillId="3" borderId="5" xfId="0" applyNumberFormat="1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/>
    </xf>
    <xf numFmtId="1" fontId="11" fillId="7" borderId="6" xfId="0" applyNumberFormat="1" applyFont="1" applyFill="1" applyBorder="1" applyAlignment="1">
      <alignment horizontal="center" vertical="center"/>
    </xf>
    <xf numFmtId="41" fontId="11" fillId="3" borderId="6" xfId="3" applyFont="1" applyFill="1" applyBorder="1" applyAlignment="1">
      <alignment horizontal="center" vertical="center"/>
    </xf>
    <xf numFmtId="41" fontId="11" fillId="3" borderId="7" xfId="3" applyFont="1" applyFill="1" applyBorder="1" applyAlignment="1">
      <alignment horizontal="center" vertical="center"/>
    </xf>
    <xf numFmtId="14" fontId="9" fillId="12" borderId="8" xfId="5" applyNumberFormat="1" applyFont="1" applyFill="1" applyBorder="1" applyAlignment="1"/>
    <xf numFmtId="1" fontId="8" fillId="0" borderId="1" xfId="0" applyNumberFormat="1" applyFont="1" applyBorder="1"/>
    <xf numFmtId="49" fontId="8" fillId="5" borderId="1" xfId="0" applyNumberFormat="1" applyFont="1" applyFill="1" applyBorder="1"/>
    <xf numFmtId="49" fontId="8" fillId="0" borderId="1" xfId="0" applyNumberFormat="1" applyFont="1" applyBorder="1"/>
    <xf numFmtId="0" fontId="9" fillId="6" borderId="1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49" fontId="8" fillId="4" borderId="1" xfId="5" applyNumberFormat="1" applyFont="1" applyBorder="1" applyAlignment="1"/>
    <xf numFmtId="1" fontId="8" fillId="6" borderId="1" xfId="0" applyNumberFormat="1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41" fontId="8" fillId="0" borderId="1" xfId="3" applyFont="1" applyBorder="1" applyAlignment="1">
      <alignment horizontal="left"/>
    </xf>
    <xf numFmtId="41" fontId="8" fillId="5" borderId="1" xfId="3" applyFont="1" applyFill="1" applyBorder="1" applyAlignment="1">
      <alignment horizontal="left"/>
    </xf>
    <xf numFmtId="41" fontId="8" fillId="5" borderId="9" xfId="3" applyFont="1" applyFill="1" applyBorder="1" applyAlignment="1">
      <alignment horizontal="left"/>
    </xf>
    <xf numFmtId="14" fontId="9" fillId="13" borderId="8" xfId="5" applyNumberFormat="1" applyFont="1" applyFill="1" applyBorder="1" applyAlignment="1"/>
    <xf numFmtId="14" fontId="9" fillId="13" borderId="10" xfId="5" applyNumberFormat="1" applyFont="1" applyFill="1" applyBorder="1" applyAlignment="1"/>
    <xf numFmtId="1" fontId="8" fillId="0" borderId="11" xfId="0" applyNumberFormat="1" applyFont="1" applyBorder="1"/>
    <xf numFmtId="49" fontId="8" fillId="0" borderId="11" xfId="0" applyNumberFormat="1" applyFont="1" applyBorder="1"/>
    <xf numFmtId="49" fontId="8" fillId="4" borderId="11" xfId="5" applyNumberFormat="1" applyFont="1" applyBorder="1" applyAlignment="1"/>
    <xf numFmtId="41" fontId="8" fillId="0" borderId="11" xfId="3" applyFont="1" applyBorder="1" applyAlignment="1">
      <alignment horizontal="left"/>
    </xf>
    <xf numFmtId="41" fontId="8" fillId="5" borderId="11" xfId="3" applyFont="1" applyFill="1" applyBorder="1" applyAlignment="1">
      <alignment horizontal="left"/>
    </xf>
    <xf numFmtId="0" fontId="3" fillId="11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left"/>
    </xf>
    <xf numFmtId="14" fontId="9" fillId="14" borderId="8" xfId="5" applyNumberFormat="1" applyFont="1" applyFill="1" applyBorder="1" applyAlignment="1"/>
    <xf numFmtId="1" fontId="8" fillId="14" borderId="1" xfId="0" applyNumberFormat="1" applyFont="1" applyFill="1" applyBorder="1"/>
    <xf numFmtId="49" fontId="8" fillId="14" borderId="1" xfId="0" applyNumberFormat="1" applyFont="1" applyFill="1" applyBorder="1"/>
    <xf numFmtId="0" fontId="9" fillId="14" borderId="1" xfId="0" applyFont="1" applyFill="1" applyBorder="1" applyAlignment="1">
      <alignment horizontal="left" vertical="center"/>
    </xf>
    <xf numFmtId="0" fontId="10" fillId="14" borderId="1" xfId="0" applyFont="1" applyFill="1" applyBorder="1" applyAlignment="1">
      <alignment horizontal="left" vertical="center"/>
    </xf>
    <xf numFmtId="49" fontId="8" fillId="14" borderId="1" xfId="5" applyNumberFormat="1" applyFont="1" applyFill="1" applyBorder="1" applyAlignment="1"/>
    <xf numFmtId="1" fontId="8" fillId="14" borderId="1" xfId="0" applyNumberFormat="1" applyFont="1" applyFill="1" applyBorder="1" applyAlignment="1">
      <alignment horizontal="left" vertical="center"/>
    </xf>
    <xf numFmtId="0" fontId="8" fillId="14" borderId="1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horizontal="left" vertical="center"/>
    </xf>
    <xf numFmtId="41" fontId="8" fillId="14" borderId="1" xfId="3" applyFont="1" applyFill="1" applyBorder="1" applyAlignment="1">
      <alignment horizontal="left"/>
    </xf>
    <xf numFmtId="41" fontId="8" fillId="14" borderId="9" xfId="3" applyFont="1" applyFill="1" applyBorder="1" applyAlignment="1">
      <alignment horizontal="left"/>
    </xf>
    <xf numFmtId="0" fontId="3" fillId="11" borderId="13" xfId="0" applyFont="1" applyFill="1" applyBorder="1" applyAlignment="1">
      <alignment horizontal="center" vertical="center" wrapText="1"/>
    </xf>
    <xf numFmtId="3" fontId="0" fillId="10" borderId="0" xfId="0" applyNumberFormat="1" applyFont="1" applyFill="1"/>
    <xf numFmtId="41" fontId="0" fillId="10" borderId="0" xfId="0" applyNumberFormat="1" applyFill="1"/>
  </cellXfs>
  <cellStyles count="6">
    <cellStyle name="Énfasis6" xfId="2" builtinId="49"/>
    <cellStyle name="Millares [0]" xfId="3" builtinId="6"/>
    <cellStyle name="Normal" xfId="0" builtinId="0"/>
    <cellStyle name="Notas" xfId="5" builtinId="10"/>
    <cellStyle name="Porcentaje" xfId="1" builtinId="5"/>
    <cellStyle name="Título" xfId="4" builtinId="15"/>
  </cellStyles>
  <dxfs count="1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3" formatCode="_-* #,##0_-;\-* #,##0_-;_-* &quot;-&quot;_-;_-@_-"/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/>
        <top style="thin">
          <color theme="0" tint="-0.14999847407452621"/>
        </top>
        <bottom style="thin">
          <color theme="0" tint="-0.149998474074526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3" formatCode="_-* #,##0_-;\-* #,##0_-;_-* &quot;-&quot;_-;_-@_-"/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14999847407452621"/>
        </left>
        <right/>
        <top style="thin">
          <color theme="0" tint="-0.149998474074526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3" formatCode="_-* #,##0_-;\-* #,##0_-;_-* &quot;-&quot;_-;_-@_-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3" formatCode="_-* #,##0_-;\-* #,##0_-;_-* &quot;-&quot;_-;_-@_-"/>
      <alignment horizontal="left" vertical="bottom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3" formatCode="_-* #,##0_-;\-* #,##0_-;_-* &quot;-&quot;_-;_-@_-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3" formatCode="_-* #,##0_-;\-* #,##0_-;_-* &quot;-&quot;_-;_-@_-"/>
      <alignment horizontal="left" vertical="bottom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3" formatCode="_-* #,##0_-;\-* #,##0_-;_-* &quot;-&quot;_-;_-@_-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3" formatCode="_-* #,##0_-;\-* #,##0_-;_-* &quot;-&quot;_-;_-@_-"/>
      <alignment horizontal="left" vertical="bottom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3" formatCode="_-* #,##0_-;\-* #,##0_-;_-* &quot;-&quot;_-;_-@_-"/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3" formatCode="_-* #,##0_-;\-* #,##0_-;_-* &quot;-&quot;_-;_-@_-"/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general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general" vertical="bottom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general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alignment horizontal="general" vertical="bottom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9" formatCode="d/mm/yyyy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9" formatCode="d/mm/yyyy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theme="0" tint="-0.14999847407452621"/>
        </right>
        <top style="thin">
          <color theme="0" tint="-0.14999847407452621"/>
        </top>
        <bottom/>
      </border>
    </dxf>
    <dxf>
      <border>
        <top style="thin">
          <color theme="0" tint="-0.14999847407452621"/>
        </top>
      </border>
    </dxf>
    <dxf>
      <border>
        <bottom style="thin">
          <color theme="0" tint="-0.14999847407452621"/>
        </bottom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family val="2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/>
        <bottom/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left style="thin">
          <color theme="0" tint="-0.249977111117893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bfgob-my.sharepoint.com/PACCO%202017/Evaluaci&#243;n%20Regionales/4.%20Abril/Corte/20170510%20%20Corte%20Abri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.paez/Documents/PACCO%202016/Informe%20Mensual%202016%20-%20Intranet/08%20-%20Agosto/EVAPACCODEFAGO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fredo.lanza\Documents\COMPLETO\CIERRE\Cierre_Junio\Cierre_Junio_Completo.xlsx" TargetMode="External"/><Relationship Id="rId1" Type="http://schemas.openxmlformats.org/officeDocument/2006/relationships/externalLinkPath" Target="/Users/alfredo.lanza/Documents/COMPLETO/CIERRE/Cierre_Junio/Cierre_Junio_Comple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Sede"/>
      <sheetName val="Regionales"/>
      <sheetName val="CSede"/>
      <sheetName val="CRegionales"/>
      <sheetName val="Gerencias"/>
      <sheetName val="RR"/>
      <sheetName val="RSN"/>
      <sheetName val="Datos"/>
      <sheetName val="DatosCrono"/>
      <sheetName val="Fases"/>
      <sheetName val="IndicadoresDetalle"/>
      <sheetName val="Hoja1"/>
      <sheetName val="Grencias"/>
      <sheetName val="Hoja3"/>
      <sheetName val="Inicios"/>
      <sheetName val="Criterio Reg"/>
      <sheetName val="Rangos Reg"/>
      <sheetName val="Indicadores Regionales"/>
      <sheetName val="Indicadores Sede"/>
      <sheetName val="Topes Regionales"/>
      <sheetName val="Topes Sede"/>
      <sheetName val="Topes"/>
      <sheetName val="P Regionales"/>
      <sheetName val="P Sede"/>
      <sheetName val="Indicadores2"/>
      <sheetName val="Areas de la Sede"/>
      <sheetName val="Indi Regionales"/>
      <sheetName val="Indi Sede"/>
      <sheetName val="Productos"/>
      <sheetName val="IndicadoresDetalle (2)"/>
      <sheetName val="Hoja4"/>
      <sheetName val="HP Regionales"/>
      <sheetName val="Punto1"/>
      <sheetName val="Punto2"/>
      <sheetName val="Punto3"/>
      <sheetName val="Punto4"/>
      <sheetName val="Punto5"/>
      <sheetName val="Punto6"/>
      <sheetName val="Punto7"/>
      <sheetName val="Punto8"/>
      <sheetName val="Punto9"/>
      <sheetName val="Punto10A"/>
      <sheetName val="Punto10A (2)"/>
      <sheetName val="Punto10B"/>
      <sheetName val="Punto11"/>
      <sheetName val="Punto12"/>
      <sheetName val="Punto13"/>
      <sheetName val="Punto14"/>
      <sheetName val="Punto15"/>
      <sheetName val="HP Sede"/>
      <sheetName val="Punto21"/>
      <sheetName val="Punto22"/>
      <sheetName val="Punto23"/>
      <sheetName val="Punto24"/>
      <sheetName val="Punto25"/>
      <sheetName val="Punto26"/>
      <sheetName val="Punto27"/>
      <sheetName val="Punto28"/>
      <sheetName val="Punto29"/>
      <sheetName val="Punto210A"/>
      <sheetName val="Punto210B"/>
      <sheetName val="Punto211"/>
      <sheetName val="Punto212"/>
      <sheetName val="Punto213"/>
      <sheetName val="Punto214"/>
      <sheetName val="Indicadores completo"/>
      <sheetName val="20170510  Corte Ab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E13" t="str">
            <v>11 Recursos ejecutados respecto a la contratación registrada en PACCO.</v>
          </cell>
        </row>
        <row r="14">
          <cell r="E14" t="str">
            <v>12 Valor de obligaciones registrados en SIIF,respecto al valor de pagos proyectados en PACCO.</v>
          </cell>
          <cell r="K14" t="str">
            <v>12  Recursos ejecutados respecto a la contratación registrada en PACCO</v>
          </cell>
        </row>
        <row r="15">
          <cell r="E15" t="str">
            <v>13 Contratistas con reporte de ejecución en financiera diferente al reporte de ejecución en PACCO.</v>
          </cell>
          <cell r="K15" t="str">
            <v>13  Rubros con diferencia entre valor de obligaciones registrados en SIIF,respecto al valor de pagos proyectados en PACCO</v>
          </cell>
        </row>
        <row r="16">
          <cell r="E16" t="str">
            <v>14 Ejecución reportada en PAACO, por contrato,respecto al plan de pagos proyectada en PACCO.</v>
          </cell>
          <cell r="K16" t="str">
            <v>14  Contratistas con reporte de ejecución en financiera diferente al reporte de ejecución en PACCO</v>
          </cell>
        </row>
        <row r="17">
          <cell r="K17" t="str">
            <v>15  Cantidad de productos con inconsistencias (cantidad, v/u) frente a datos de contratación.</v>
          </cell>
        </row>
      </sheetData>
      <sheetData sheetId="9"/>
      <sheetData sheetId="10">
        <row r="38">
          <cell r="C38">
            <v>25</v>
          </cell>
          <cell r="D38">
            <v>48</v>
          </cell>
          <cell r="E38">
            <v>12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ortes"/>
      <sheetName val="CriteriosEvaluacion"/>
      <sheetName val="PAR"/>
      <sheetName val="OBSERVACIONES1"/>
      <sheetName val="TOPES"/>
      <sheetName val="Fases"/>
      <sheetName val="BDR"/>
      <sheetName val="BDS"/>
      <sheetName val="BDST"/>
      <sheetName val="BDT"/>
      <sheetName val="GRAPHT"/>
      <sheetName val="BGR_S"/>
      <sheetName val="BD_TACOM"/>
      <sheetName val="CALIF"/>
      <sheetName val="GRAPHR"/>
      <sheetName val="GRAPHR1"/>
      <sheetName val="TDR"/>
      <sheetName val="TDR_A"/>
      <sheetName val="GRAPHS"/>
      <sheetName val="GRAPHS1"/>
      <sheetName val="TDS"/>
      <sheetName val="TDS_R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T1">
            <v>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R4">
            <v>0.05</v>
          </cell>
        </row>
      </sheetData>
      <sheetData sheetId="18"/>
      <sheetData sheetId="19"/>
      <sheetData sheetId="20"/>
      <sheetData sheetId="21">
        <row r="3">
          <cell r="O3">
            <v>0.59899999999999998</v>
          </cell>
        </row>
      </sheetData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"/>
      <sheetName val="LISTAS"/>
      <sheetName val="Gráfico1"/>
      <sheetName val="Regionales"/>
      <sheetName val="COMPLETO"/>
      <sheetName val="VERIFICA"/>
      <sheetName val="VERIFICA_REGIONAL"/>
      <sheetName val="C. Fuente de Financiamiento"/>
      <sheetName val="CENTRO DE COSTOS"/>
      <sheetName val="Gerentes"/>
    </sheetNames>
    <sheetDataSet>
      <sheetData sheetId="0" refreshError="1"/>
      <sheetData sheetId="1">
        <row r="1">
          <cell r="A1" t="str">
            <v>RUBRO</v>
          </cell>
          <cell r="B1" t="str">
            <v>FUENTE</v>
          </cell>
        </row>
        <row r="2">
          <cell r="A2" t="str">
            <v>A-01-01-01</v>
          </cell>
          <cell r="B2" t="str">
            <v>Gastos de Personal</v>
          </cell>
        </row>
        <row r="3">
          <cell r="A3" t="str">
            <v>A-01-01-02</v>
          </cell>
          <cell r="B3" t="str">
            <v>Gastos de Personal</v>
          </cell>
        </row>
        <row r="4">
          <cell r="A4" t="str">
            <v>A-01-01-03</v>
          </cell>
          <cell r="B4" t="str">
            <v>Gastos de Personal</v>
          </cell>
        </row>
        <row r="5">
          <cell r="A5" t="str">
            <v>A-01-01-04</v>
          </cell>
          <cell r="B5" t="str">
            <v>Gastos de Personal</v>
          </cell>
        </row>
        <row r="6">
          <cell r="A6" t="str">
            <v>A-02-02</v>
          </cell>
          <cell r="B6" t="str">
            <v>Gastos Generales</v>
          </cell>
        </row>
        <row r="7">
          <cell r="A7" t="str">
            <v>A-03-03-01-015</v>
          </cell>
          <cell r="B7" t="str">
            <v>Gastos Generales</v>
          </cell>
        </row>
        <row r="8">
          <cell r="A8" t="str">
            <v>A-03-03-01-999</v>
          </cell>
          <cell r="B8" t="str">
            <v>Previo Concepto</v>
          </cell>
        </row>
        <row r="9">
          <cell r="A9" t="str">
            <v>A-03-04-02-001</v>
          </cell>
          <cell r="B9" t="str">
            <v>Gastos de Personal</v>
          </cell>
        </row>
        <row r="10">
          <cell r="A10" t="str">
            <v>A-03-04-02-012</v>
          </cell>
          <cell r="B10" t="str">
            <v>Gastos de Personal</v>
          </cell>
        </row>
        <row r="11">
          <cell r="A11" t="str">
            <v>A-03-10-01-001</v>
          </cell>
          <cell r="B11" t="str">
            <v>Sentencias Conciliaciones y Laudos</v>
          </cell>
        </row>
        <row r="12">
          <cell r="A12" t="str">
            <v>A-03-10-01-002</v>
          </cell>
          <cell r="B12" t="str">
            <v>Sentencias Conciliaciones y Laudos</v>
          </cell>
        </row>
        <row r="13">
          <cell r="A13" t="str">
            <v>A-03-10-01-003</v>
          </cell>
          <cell r="B13" t="str">
            <v>Sentencias Conciliaciones y Laudos</v>
          </cell>
        </row>
        <row r="14">
          <cell r="A14" t="str">
            <v>A-03-10</v>
          </cell>
          <cell r="B14" t="str">
            <v>Sentencias Conciliaciones y Laudos</v>
          </cell>
        </row>
        <row r="15">
          <cell r="A15" t="str">
            <v>B-10-04-01</v>
          </cell>
          <cell r="B15" t="str">
            <v>Servicio de la Deuda</v>
          </cell>
        </row>
        <row r="16">
          <cell r="A16" t="str">
            <v>A-06-01-04-004</v>
          </cell>
          <cell r="B16" t="str">
            <v>Gastos de Personal</v>
          </cell>
        </row>
        <row r="17">
          <cell r="A17" t="str">
            <v>A-08-01</v>
          </cell>
          <cell r="B17" t="str">
            <v>Otros Gastos</v>
          </cell>
        </row>
        <row r="18">
          <cell r="A18" t="str">
            <v>A-08-04-01</v>
          </cell>
          <cell r="B18" t="str">
            <v>Cuota CGR</v>
          </cell>
        </row>
        <row r="19">
          <cell r="A19" t="str">
            <v>A-08-04-04</v>
          </cell>
          <cell r="B19" t="str">
            <v>Otros Gastos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>
        <row r="2">
          <cell r="E2" t="str">
            <v>UNIDAD/SUB UNIDAD</v>
          </cell>
          <cell r="F2" t="str">
            <v>NOMBRE UNIDAD/SUB UNIDAD</v>
          </cell>
          <cell r="H2" t="str">
            <v>TIPO</v>
          </cell>
          <cell r="X2" t="str">
            <v>Rubro_Completo</v>
          </cell>
        </row>
        <row r="3">
          <cell r="E3" t="str">
            <v>41-06-00</v>
          </cell>
          <cell r="F3" t="str">
            <v>INSTITUTO COLOMBIANO DE BIENESTAR FAMILIAR (ICBF)</v>
          </cell>
          <cell r="G3" t="str">
            <v>Dirección General</v>
          </cell>
          <cell r="H3" t="str">
            <v>NIVEL</v>
          </cell>
          <cell r="X3" t="str">
            <v>C-4102-1500-14-0-4102037-02-123</v>
          </cell>
        </row>
        <row r="4">
          <cell r="E4" t="str">
            <v>41-06-00-000</v>
          </cell>
          <cell r="F4" t="str">
            <v>ICBF GESTION GENERAL</v>
          </cell>
          <cell r="G4" t="str">
            <v>Dirección General</v>
          </cell>
          <cell r="H4" t="str">
            <v>GESTION GENERAL</v>
          </cell>
          <cell r="X4" t="str">
            <v>C-4102-1500-14-0-4102037-02-125</v>
          </cell>
        </row>
        <row r="5">
          <cell r="E5" t="str">
            <v>41-06-00-001</v>
          </cell>
          <cell r="F5" t="str">
            <v>ICBF SEDE DE LA DIRECCION GENERAL</v>
          </cell>
          <cell r="G5" t="str">
            <v>Dirección General</v>
          </cell>
          <cell r="H5" t="str">
            <v>SEDE</v>
          </cell>
          <cell r="X5" t="str">
            <v>C-4102-1500-12-0-4102016-02-101</v>
          </cell>
        </row>
        <row r="6">
          <cell r="E6" t="str">
            <v>41-06-00-005</v>
          </cell>
          <cell r="F6" t="str">
            <v>ICBF DIRECCIÓN REGIONAL ANTIOQUIA</v>
          </cell>
          <cell r="G6" t="str">
            <v>Antioquia</v>
          </cell>
          <cell r="H6" t="str">
            <v>REGIONALES</v>
          </cell>
          <cell r="X6" t="str">
            <v>C-4102-1500-13-0-4102038-02-120</v>
          </cell>
        </row>
        <row r="7">
          <cell r="E7" t="str">
            <v>41-06-00-008</v>
          </cell>
          <cell r="F7" t="str">
            <v>ICBF DIRECCIÓN REGIONAL ATLANTICO</v>
          </cell>
          <cell r="G7" t="str">
            <v>Atlantico</v>
          </cell>
          <cell r="H7" t="str">
            <v>REGIONALES</v>
          </cell>
          <cell r="X7" t="str">
            <v>C-4102-1500-14-0-4102037-02-122</v>
          </cell>
        </row>
        <row r="8">
          <cell r="E8" t="str">
            <v>41-06-00-011</v>
          </cell>
          <cell r="F8" t="str">
            <v>ICBF DIRECCIÓN REGIONAL BOGOTA</v>
          </cell>
          <cell r="G8" t="str">
            <v>Bogotá</v>
          </cell>
          <cell r="H8" t="str">
            <v>REGIONALES</v>
          </cell>
          <cell r="X8" t="str">
            <v>C-4102-1500-14-0-4102037-02-124</v>
          </cell>
        </row>
        <row r="9">
          <cell r="E9" t="str">
            <v>41-06-00-013</v>
          </cell>
          <cell r="F9" t="str">
            <v>ICBF DIRECCIÓN REGIONAL BOLIVAR</v>
          </cell>
          <cell r="G9" t="str">
            <v>Bolivar</v>
          </cell>
          <cell r="H9" t="str">
            <v>REGIONALES</v>
          </cell>
          <cell r="X9" t="str">
            <v>C-4102-1500-18-0-4102001-02-161</v>
          </cell>
        </row>
        <row r="10">
          <cell r="E10" t="str">
            <v>41-06-00-015</v>
          </cell>
          <cell r="F10" t="str">
            <v>ICBF DIRECCIÓN REGIONAL BOYACÁ</v>
          </cell>
          <cell r="G10" t="str">
            <v>Boyacá</v>
          </cell>
          <cell r="H10" t="str">
            <v>REGIONALES</v>
          </cell>
          <cell r="X10" t="str">
            <v>C-4102-1500-18-0-4102001-02-163</v>
          </cell>
        </row>
        <row r="11">
          <cell r="E11" t="str">
            <v>41-06-00-017</v>
          </cell>
          <cell r="F11" t="str">
            <v>ICBF DIRECCIÓN REGIONAL CALDAS</v>
          </cell>
          <cell r="G11" t="str">
            <v>Caldas</v>
          </cell>
          <cell r="H11" t="str">
            <v>REGIONALES</v>
          </cell>
          <cell r="X11" t="str">
            <v>C-4102-1500-18-0-4102001-02-164</v>
          </cell>
        </row>
        <row r="12">
          <cell r="E12" t="str">
            <v>41-06-00-018</v>
          </cell>
          <cell r="F12" t="str">
            <v>ICBF DIRECCIÓN REGIONAL CAQUETÁ</v>
          </cell>
          <cell r="G12" t="str">
            <v>Caquetá</v>
          </cell>
          <cell r="H12" t="str">
            <v>REGIONALES</v>
          </cell>
          <cell r="X12" t="str">
            <v>C-4102-1500-18-0-4102002-02-162</v>
          </cell>
        </row>
        <row r="13">
          <cell r="E13" t="str">
            <v>41-06-00-019</v>
          </cell>
          <cell r="F13" t="str">
            <v>ICBF DIRECCIÓN REGIONAL CAUCA</v>
          </cell>
          <cell r="G13" t="str">
            <v>Cauca</v>
          </cell>
          <cell r="H13" t="str">
            <v>REGIONALES</v>
          </cell>
          <cell r="X13" t="str">
            <v>C-4102-1500-20-0-4102045-02-152</v>
          </cell>
        </row>
        <row r="14">
          <cell r="E14" t="str">
            <v>41-06-00-020</v>
          </cell>
          <cell r="F14" t="str">
            <v>ICBF DIRECCIÓN REGIONAL CESAR</v>
          </cell>
          <cell r="G14" t="str">
            <v>Cesar</v>
          </cell>
          <cell r="H14" t="str">
            <v>REGIONALES</v>
          </cell>
          <cell r="X14" t="str">
            <v>C-4102-1500-21-0-4102045-02-00-153</v>
          </cell>
        </row>
        <row r="15">
          <cell r="E15" t="str">
            <v>41-06-00-023</v>
          </cell>
          <cell r="F15" t="str">
            <v>ICBF DIRECCIÓN REGIONAL CÓRDOBA</v>
          </cell>
          <cell r="G15" t="str">
            <v>Córdoba</v>
          </cell>
          <cell r="H15" t="str">
            <v>REGIONALES</v>
          </cell>
          <cell r="X15" t="str">
            <v>C-4102-1500-21-0-4102045-02-21-153</v>
          </cell>
        </row>
        <row r="16">
          <cell r="E16" t="str">
            <v>41-06-00-025</v>
          </cell>
          <cell r="F16" t="str">
            <v>ICBF DIRECCIÓN REGIONAL CUNDINAMARCA</v>
          </cell>
          <cell r="G16" t="str">
            <v>Cundinamarca</v>
          </cell>
          <cell r="H16" t="str">
            <v>REGIONALES</v>
          </cell>
          <cell r="X16" t="str">
            <v>C-4102-1500-12-0-4102014-02-102</v>
          </cell>
        </row>
        <row r="17">
          <cell r="E17" t="str">
            <v>41-06-00-027</v>
          </cell>
          <cell r="F17" t="str">
            <v>ICBF DIRECCIÓN REGIONAL CHOCÓ</v>
          </cell>
          <cell r="G17" t="str">
            <v>Chocó</v>
          </cell>
          <cell r="H17" t="str">
            <v>REGIONALES</v>
          </cell>
          <cell r="X17" t="str">
            <v>C-4102-1500-16-0-4102042-02-142</v>
          </cell>
        </row>
        <row r="18">
          <cell r="E18" t="str">
            <v>41-06-00-041</v>
          </cell>
          <cell r="F18" t="str">
            <v>ICBF DIRECCIÓN REGIONAL HUILA</v>
          </cell>
          <cell r="G18" t="str">
            <v>Huila</v>
          </cell>
          <cell r="H18" t="str">
            <v>REGIONALES</v>
          </cell>
          <cell r="X18" t="str">
            <v>C-4102-1500-16-0-4102043-02-141</v>
          </cell>
        </row>
        <row r="19">
          <cell r="E19" t="str">
            <v>41-06-00-044</v>
          </cell>
          <cell r="F19" t="str">
            <v>ICBF DIRECCIÓN REGIONAL GUAJIRA</v>
          </cell>
          <cell r="G19" t="str">
            <v>Guajira</v>
          </cell>
          <cell r="H19" t="str">
            <v>REGIONALES</v>
          </cell>
          <cell r="X19" t="str">
            <v>C-4102-1500-14-0-4102037-02-121</v>
          </cell>
        </row>
        <row r="20">
          <cell r="E20" t="str">
            <v>41-06-00-047</v>
          </cell>
          <cell r="F20" t="str">
            <v>ICBF DIRECCIÓN REGIONAL MAGDALENA</v>
          </cell>
          <cell r="G20" t="str">
            <v>Magdalena</v>
          </cell>
          <cell r="H20" t="str">
            <v>REGIONALES</v>
          </cell>
          <cell r="X20" t="str">
            <v>C-4102-1500-21-0-4102045-02-22-153</v>
          </cell>
        </row>
        <row r="21">
          <cell r="E21" t="str">
            <v>41-06-00-050</v>
          </cell>
          <cell r="F21" t="str">
            <v>ICBF DIRECCIÓN REGIONAL META</v>
          </cell>
          <cell r="G21" t="str">
            <v>Meta</v>
          </cell>
          <cell r="H21" t="str">
            <v>REGIONALES</v>
          </cell>
          <cell r="X21" t="str">
            <v>C-4102-1500-21-0-4102045-02-22-254</v>
          </cell>
        </row>
        <row r="22">
          <cell r="E22" t="str">
            <v>41-06-00-052</v>
          </cell>
          <cell r="F22" t="str">
            <v>ICBF DIRECCIÓN REGIONAL NARIÑO</v>
          </cell>
          <cell r="G22" t="str">
            <v>Nariño</v>
          </cell>
          <cell r="H22" t="str">
            <v>REGIONALES</v>
          </cell>
          <cell r="X22" t="str">
            <v>C-4102-1500-21-0-4102045-02-21-253</v>
          </cell>
        </row>
        <row r="23">
          <cell r="E23" t="str">
            <v>41-06-00-054</v>
          </cell>
          <cell r="F23" t="str">
            <v>ICBF DIRECCIÓN REGIONAL NORTE DE SANTANDER</v>
          </cell>
          <cell r="G23" t="str">
            <v>Norte de Santander</v>
          </cell>
          <cell r="H23" t="str">
            <v>REGIONALES</v>
          </cell>
        </row>
        <row r="24">
          <cell r="E24" t="str">
            <v>41-06-00-063</v>
          </cell>
          <cell r="F24" t="str">
            <v>ICBF DIRECCIÓN REGIONAL QUINDIO</v>
          </cell>
          <cell r="G24" t="str">
            <v>Quindío</v>
          </cell>
          <cell r="H24" t="str">
            <v>REGIONALES</v>
          </cell>
        </row>
        <row r="25">
          <cell r="E25" t="str">
            <v>41-06-00-066</v>
          </cell>
          <cell r="F25" t="str">
            <v>ICBF DIRECCIÓN REGIONAL RISARALDA</v>
          </cell>
          <cell r="G25" t="str">
            <v>Risaralda</v>
          </cell>
          <cell r="H25" t="str">
            <v>REGIONALES</v>
          </cell>
        </row>
        <row r="26">
          <cell r="E26" t="str">
            <v>41-06-00-068</v>
          </cell>
          <cell r="F26" t="str">
            <v>ICBF DIRECCIÓN REGIONAL SANTANDER</v>
          </cell>
          <cell r="G26" t="str">
            <v>Santander</v>
          </cell>
          <cell r="H26" t="str">
            <v>REGIONALES</v>
          </cell>
        </row>
        <row r="27">
          <cell r="E27" t="str">
            <v>41-06-00-070</v>
          </cell>
          <cell r="F27" t="str">
            <v>ICBF DIRECCIÓN REGIONAL SUCRE</v>
          </cell>
          <cell r="G27" t="str">
            <v>Sucre</v>
          </cell>
          <cell r="H27" t="str">
            <v>REGIONALES</v>
          </cell>
        </row>
        <row r="28">
          <cell r="E28" t="str">
            <v>41-06-00-073</v>
          </cell>
          <cell r="F28" t="str">
            <v>ICBF DIRECCIÓN REGIONAL TOLIMA</v>
          </cell>
          <cell r="G28" t="str">
            <v>Tolima</v>
          </cell>
          <cell r="H28" t="str">
            <v>REGIONALES</v>
          </cell>
        </row>
        <row r="29">
          <cell r="E29" t="str">
            <v>41-06-00-076</v>
          </cell>
          <cell r="F29" t="str">
            <v>ICBF DIRECCIÓN REGIONAL VALLE</v>
          </cell>
          <cell r="G29" t="str">
            <v>Valle del Cauca</v>
          </cell>
          <cell r="H29" t="str">
            <v>REGIONALES</v>
          </cell>
        </row>
        <row r="30">
          <cell r="E30" t="str">
            <v>41-06-00-081</v>
          </cell>
          <cell r="F30" t="str">
            <v>ICBF DIRECCIÓN REGIONAL ARAUCA</v>
          </cell>
          <cell r="G30" t="str">
            <v>Arauca</v>
          </cell>
          <cell r="H30" t="str">
            <v>REGIONALES</v>
          </cell>
        </row>
        <row r="31">
          <cell r="E31" t="str">
            <v>41-06-00-085</v>
          </cell>
          <cell r="F31" t="str">
            <v>ICBF DIRECCIÓN REGIONAL CASANARE</v>
          </cell>
          <cell r="G31" t="str">
            <v>Casanare</v>
          </cell>
          <cell r="H31" t="str">
            <v>REGIONALES</v>
          </cell>
        </row>
        <row r="32">
          <cell r="E32" t="str">
            <v>41-06-00-086</v>
          </cell>
          <cell r="F32" t="str">
            <v>ICBF DIRECCIÓN REGIONAL PUTUMAYO</v>
          </cell>
          <cell r="G32" t="str">
            <v>Putumayo</v>
          </cell>
          <cell r="H32" t="str">
            <v>REGIONALES</v>
          </cell>
        </row>
        <row r="33">
          <cell r="E33" t="str">
            <v>41-06-00-088</v>
          </cell>
          <cell r="F33" t="str">
            <v>ICBF DIRECCIÓN REGIONAL SAN ANDRES</v>
          </cell>
          <cell r="G33" t="str">
            <v>San Andres</v>
          </cell>
          <cell r="H33" t="str">
            <v>REGIONALES</v>
          </cell>
        </row>
        <row r="34">
          <cell r="E34" t="str">
            <v>41-06-00-091</v>
          </cell>
          <cell r="F34" t="str">
            <v>ICBF DIRECCIÓN REGIONAL AMAZONAS</v>
          </cell>
          <cell r="G34" t="str">
            <v>Amazonas</v>
          </cell>
          <cell r="H34" t="str">
            <v>REGIONALES</v>
          </cell>
        </row>
        <row r="35">
          <cell r="E35" t="str">
            <v>41-06-00-094</v>
          </cell>
          <cell r="F35" t="str">
            <v>ICBF DIRECCIÓN REGIONAL GUAINIA</v>
          </cell>
          <cell r="G35" t="str">
            <v>Guainía</v>
          </cell>
          <cell r="H35" t="str">
            <v>REGIONALES</v>
          </cell>
        </row>
        <row r="36">
          <cell r="E36" t="str">
            <v>41-06-00-095</v>
          </cell>
          <cell r="F36" t="str">
            <v>ICBF DIRECCIÓN REGIONAL GUAVIARE</v>
          </cell>
          <cell r="G36" t="str">
            <v>Guaviare</v>
          </cell>
          <cell r="H36" t="str">
            <v>REGIONALES</v>
          </cell>
        </row>
        <row r="37">
          <cell r="E37" t="str">
            <v>41-06-00-097</v>
          </cell>
          <cell r="F37" t="str">
            <v>ICBF DIRECCIÓN REGIONAL VAUPÉS</v>
          </cell>
          <cell r="G37" t="str">
            <v>Vaupés</v>
          </cell>
          <cell r="H37" t="str">
            <v>REGIONALES</v>
          </cell>
        </row>
        <row r="38">
          <cell r="E38" t="str">
            <v>41-06-00-099</v>
          </cell>
          <cell r="F38" t="str">
            <v>ICBF DIRECCIÓN REGIONAL VICHADA</v>
          </cell>
          <cell r="G38" t="str">
            <v>Vichada</v>
          </cell>
          <cell r="H38" t="str">
            <v>REGIONALES</v>
          </cell>
        </row>
        <row r="39">
          <cell r="E39" t="str">
            <v>41-06-00-100</v>
          </cell>
          <cell r="F39" t="str">
            <v xml:space="preserve">PROGRAMA PARA DESARROLLAR HABILIDADES DEL SIGLO 21 EN LA ADOLESCENCIA Y LA JUVENTUD COLOMBIANA - CRÉDITO BID AMAZONAS </v>
          </cell>
          <cell r="G39" t="str">
            <v>Amazonas</v>
          </cell>
          <cell r="H39" t="str">
            <v>BID</v>
          </cell>
        </row>
        <row r="40">
          <cell r="E40" t="str">
            <v>41-06-00-101</v>
          </cell>
          <cell r="F40" t="str">
            <v xml:space="preserve">ICBF PROGRAMA PARA DESARROLLAR HABILIDADES DEL SIGLO 21 EN LA ADOLESCENCIA Y LA JUVENTUD COLOMBIANA - CRÉDITO BID. </v>
          </cell>
          <cell r="G40" t="str">
            <v>Dirección General</v>
          </cell>
          <cell r="H40" t="str">
            <v>BID</v>
          </cell>
        </row>
        <row r="41">
          <cell r="E41" t="str">
            <v>41-06-00-102</v>
          </cell>
          <cell r="F41" t="str">
            <v xml:space="preserve">PROGRAMA PARA DESARROLLAR HABILIDADES DEL SIGLO 21 EN LA ADOLESCENCIA Y LA JUVENTUD COLOMBIANA - CRÉDITO BID ANTIOQUIA </v>
          </cell>
          <cell r="G41" t="str">
            <v>Antioquia</v>
          </cell>
          <cell r="H41" t="str">
            <v>BID</v>
          </cell>
        </row>
        <row r="42">
          <cell r="E42" t="str">
            <v>41-06-00-103</v>
          </cell>
          <cell r="F42" t="str">
            <v xml:space="preserve">PROGRAMA PARA DESARROLLAR HABILIDADES DEL SIGLO 21 EN LA ADOLESCENCIA Y LA JUVENTUD COLOMBIANA - CRÉDITO BID ARAUCA </v>
          </cell>
          <cell r="G42" t="str">
            <v>Arauca</v>
          </cell>
          <cell r="H42" t="str">
            <v>BID</v>
          </cell>
        </row>
        <row r="43">
          <cell r="E43" t="str">
            <v>41-06-00-104</v>
          </cell>
          <cell r="F43" t="str">
            <v xml:space="preserve">PROGRAMA PARA DESARROLLAR HABILIDADES DEL SIGLO 21 EN LA ADOLESCENCIA Y LA JUVENTUD COLOMBIANA - CRÉDITO BID ATLÁNTICO </v>
          </cell>
          <cell r="G43" t="str">
            <v>Atlantico</v>
          </cell>
          <cell r="H43" t="str">
            <v>BID</v>
          </cell>
        </row>
        <row r="44">
          <cell r="E44" t="str">
            <v>41-06-00-105</v>
          </cell>
          <cell r="F44" t="str">
            <v xml:space="preserve">PROGRAMA PARA DESARROLLAR HABILIDADES DEL SIGLO 21 EN LA ADOLESCENCIA Y LA JUVENTUD COLOMBIANA - CRÉDITO BID BOLÍVAR </v>
          </cell>
          <cell r="G44" t="str">
            <v>Bolivar</v>
          </cell>
          <cell r="H44" t="str">
            <v>BID</v>
          </cell>
        </row>
        <row r="45">
          <cell r="E45" t="str">
            <v>41-06-00-106</v>
          </cell>
          <cell r="F45" t="str">
            <v>PROGRAMA PARA DESARROLLAR HABILIDADES DEL SIGLO 21 EN LA ADOLESCENCIA Y LA JUVENTUD COLOMBIANA - CRÉDITO BID BOYACÁ</v>
          </cell>
          <cell r="G45" t="str">
            <v>Boyacá</v>
          </cell>
          <cell r="H45" t="str">
            <v>BID</v>
          </cell>
        </row>
        <row r="46">
          <cell r="E46" t="str">
            <v>41-06-00-107</v>
          </cell>
          <cell r="F46" t="str">
            <v xml:space="preserve">PROGRAMA PARA DESARROLLAR HABILIDADES DEL SIGLO 21 EN LA ADOLESCENCIA Y LA JUVENTUD COLOMBIANA - CRÉDITO BID CALDAS </v>
          </cell>
          <cell r="G46" t="str">
            <v>Caldas</v>
          </cell>
          <cell r="H46" t="str">
            <v>BID</v>
          </cell>
        </row>
        <row r="47">
          <cell r="E47" t="str">
            <v>41-06-00-108</v>
          </cell>
          <cell r="F47" t="str">
            <v xml:space="preserve">PROGRAMA PARA DESARROLLAR HABILIDADES DEL SIGLO 21 EN LA ADOLESCENCIA Y LA JUVENTUD COLOMBIANA - CRÉDITO BID CAQUETÁ </v>
          </cell>
          <cell r="G47" t="str">
            <v>Caquetá</v>
          </cell>
          <cell r="H47" t="str">
            <v>BID</v>
          </cell>
        </row>
        <row r="48">
          <cell r="E48" t="str">
            <v>41-06-00-109</v>
          </cell>
          <cell r="F48" t="str">
            <v xml:space="preserve">PROGRAMA PARA DESARROLLAR HABILIDADES DEL SIGLO 21 EN LA ADOLESCENCIA Y LA JUVENTUD COLOMBIANA - CRÉDITO BID CASANARE </v>
          </cell>
          <cell r="G48" t="str">
            <v>Casanare</v>
          </cell>
          <cell r="H48" t="str">
            <v>BID</v>
          </cell>
        </row>
        <row r="49">
          <cell r="E49" t="str">
            <v>41-06-00-110</v>
          </cell>
          <cell r="F49" t="str">
            <v xml:space="preserve">PROGRAMA PARA DESARROLLAR HABILIDADES DEL SIGLO 21 EN LA ADOLESCENCIA Y LA JUVENTUD COLOMBIANA - CRÉDITO BID CAUCA </v>
          </cell>
          <cell r="G49" t="str">
            <v>Cauca</v>
          </cell>
          <cell r="H49" t="str">
            <v>BID</v>
          </cell>
        </row>
        <row r="50">
          <cell r="E50" t="str">
            <v>41-06-00-111</v>
          </cell>
          <cell r="F50" t="str">
            <v xml:space="preserve">PROGRAMA PARA DESARROLLAR HABILIDADES DEL SIGLO 21 EN LA ADOLESCENCIA Y LA JUVENTUD COLOMBIANA - CRÉDITO BID CESAR </v>
          </cell>
          <cell r="G50" t="str">
            <v>Cesar</v>
          </cell>
          <cell r="H50" t="str">
            <v>BID</v>
          </cell>
        </row>
        <row r="51">
          <cell r="E51" t="str">
            <v>41-06-00-112</v>
          </cell>
          <cell r="F51" t="str">
            <v xml:space="preserve">PROGRAMA PARA DESARROLLAR HABILIDADES DEL SIGLO 21 EN LA ADOLESCENCIA Y LA JUVENTUD COLOMBIANA - CRÉDITO BID CHOCÓ </v>
          </cell>
          <cell r="G51" t="str">
            <v>Chocó</v>
          </cell>
          <cell r="H51" t="str">
            <v>BID</v>
          </cell>
        </row>
        <row r="52">
          <cell r="E52" t="str">
            <v>41-06-00-113</v>
          </cell>
          <cell r="F52" t="str">
            <v xml:space="preserve">PROGRAMA PARA DESARROLLAR HABILIDADES DEL SIGLO 21 EN LA ADOLESCENCIA Y LA JUVENTUD COLOMBIANA - CRÉDITO BID CÓRDOBA </v>
          </cell>
          <cell r="G52" t="str">
            <v>Córdoba</v>
          </cell>
          <cell r="H52" t="str">
            <v>BID</v>
          </cell>
        </row>
        <row r="53">
          <cell r="E53" t="str">
            <v>41-06-00-114</v>
          </cell>
          <cell r="F53" t="str">
            <v xml:space="preserve">PROGRAMA PARA DESARROLLAR HABILIDADES DEL SIGLO 21 EN LA ADOLESCENCIA Y LA JUVENTUD COLOMBIANA - CRÉDITO BID CUNDINAMARCA </v>
          </cell>
          <cell r="G53" t="str">
            <v>Cundinamarca</v>
          </cell>
          <cell r="H53" t="str">
            <v>BID</v>
          </cell>
        </row>
        <row r="54">
          <cell r="E54" t="str">
            <v>41-06-00-115</v>
          </cell>
          <cell r="F54" t="str">
            <v xml:space="preserve">PROGRAMA PARA DESARROLLAR HABILIDADES DEL SIGLO 21 EN LA ADOLESCENCIA Y LA JUVENTUD COLOMBIANA - CRÉDITO BID GUAINÍA </v>
          </cell>
          <cell r="G54" t="str">
            <v>Guainía</v>
          </cell>
          <cell r="H54" t="str">
            <v>BID</v>
          </cell>
        </row>
        <row r="55">
          <cell r="E55" t="str">
            <v>41-06-00-116</v>
          </cell>
          <cell r="F55" t="str">
            <v xml:space="preserve">PROGRAMA PARA DESARROLLAR HABILIDADES DEL SIGLO 21 EN LA ADOLESCENCIA Y LA JUVENTUD COLOMBIANA - CRÉDITO BID GUAVIARE </v>
          </cell>
          <cell r="G55" t="str">
            <v>Guaviare</v>
          </cell>
          <cell r="H55" t="str">
            <v>BID</v>
          </cell>
        </row>
        <row r="56">
          <cell r="E56" t="str">
            <v>41-06-00-117</v>
          </cell>
          <cell r="F56" t="str">
            <v xml:space="preserve">PROGRAMA PARA DESARROLLAR HABILIDADES DEL SIGLO 21 EN LA ADOLESCENCIA Y LA JUVENTUD COLOMBIANA - CRÉDITO BID HUILA </v>
          </cell>
          <cell r="G56" t="str">
            <v>Huila</v>
          </cell>
          <cell r="H56" t="str">
            <v>BID</v>
          </cell>
        </row>
        <row r="57">
          <cell r="E57" t="str">
            <v>41-06-00-118</v>
          </cell>
          <cell r="F57" t="str">
            <v xml:space="preserve">PROGRAMA PARA DESARROLLAR HABILIDADES DEL SIGLO 21 EN LA ADOLESCENCIA Y LA JUVENTUD COLOMBIANA - CRÉDITO BID LA GUAJIRA </v>
          </cell>
          <cell r="G57" t="str">
            <v>Guajira</v>
          </cell>
          <cell r="H57" t="str">
            <v>BID</v>
          </cell>
        </row>
        <row r="58">
          <cell r="E58" t="str">
            <v>41-06-00-119</v>
          </cell>
          <cell r="F58" t="str">
            <v>PROGRAMA PARA DESARROLLAR HABILIDADES DEL SIGLO 21 EN LA ADOLESCENCIA Y LA JUVENTUD COLOMBIANA - CRÉDITO BID MAGDALENA</v>
          </cell>
          <cell r="G58" t="str">
            <v>Magdalena</v>
          </cell>
          <cell r="H58" t="str">
            <v>BID</v>
          </cell>
        </row>
        <row r="59">
          <cell r="E59" t="str">
            <v>41-06-00-120</v>
          </cell>
          <cell r="F59" t="str">
            <v xml:space="preserve">PROGRAMA PARA DESARROLLAR HABILIDADES DEL SIGLO 21 EN LA ADOLESCENCIA Y LA JUVENTUD COLOMBIANA - CRÉDITO BID META </v>
          </cell>
          <cell r="G59" t="str">
            <v>Meta</v>
          </cell>
          <cell r="H59" t="str">
            <v>BID</v>
          </cell>
        </row>
        <row r="60">
          <cell r="E60" t="str">
            <v>41-06-00-121</v>
          </cell>
          <cell r="F60" t="str">
            <v xml:space="preserve">PROGRAMA PARA DESARROLLAR HABILIDADES DEL SIGLO 21 EN LA ADOLESCENCIA Y LA JUVENTUD COLOMBIANA - CRÉDITO BID NARIÑO </v>
          </cell>
          <cell r="G60" t="str">
            <v>Nariño</v>
          </cell>
          <cell r="H60" t="str">
            <v>BID</v>
          </cell>
        </row>
        <row r="61">
          <cell r="E61" t="str">
            <v>41-06-00-122</v>
          </cell>
          <cell r="F61" t="str">
            <v xml:space="preserve">PROGRAMA PARA DESARROLLAR HABILIDADES DEL SIGLO 21 EN LA ADOLESCENCIA Y LA JUVENTUD COLOMBIANA - CRÉDITO BID NORTE DE SANTANDER </v>
          </cell>
          <cell r="G61" t="str">
            <v>Norte de Santander</v>
          </cell>
          <cell r="H61" t="str">
            <v>BID</v>
          </cell>
        </row>
        <row r="62">
          <cell r="E62" t="str">
            <v>41-06-00-123</v>
          </cell>
          <cell r="F62" t="str">
            <v xml:space="preserve">PROGRAMA PARA DESARROLLAR HABILIDADES DEL SIGLO 21 EN LA ADOLESCENCIA Y LA JUVENTUD COLOMBIANA - CRÉDITO BID PUTUMAYO </v>
          </cell>
          <cell r="G62" t="str">
            <v>Putumayo</v>
          </cell>
          <cell r="H62" t="str">
            <v>BID</v>
          </cell>
        </row>
        <row r="63">
          <cell r="E63" t="str">
            <v>41-06-00-124</v>
          </cell>
          <cell r="F63" t="str">
            <v xml:space="preserve">PROGRAMA PARA DESARROLLAR HABILIDADES DEL SIGLO 21 EN LA ADOLESCENCIA Y LA JUVENTUD COLOMBIANA - CRÉDITO BID QUINDÍO </v>
          </cell>
          <cell r="G63" t="str">
            <v>Quindío</v>
          </cell>
          <cell r="H63" t="str">
            <v>BID</v>
          </cell>
        </row>
        <row r="64">
          <cell r="E64" t="str">
            <v>41-06-00-134</v>
          </cell>
          <cell r="F64" t="str">
            <v>PROGRAMA PARA DESARROLLAR HABILIDADES DEL SIGLO 21 EN LA ADOLESCENCIA Y LA JUVENTUD COLOMBIANA - CRÉDITO BID RISARALDA</v>
          </cell>
          <cell r="G64" t="str">
            <v>Risaralda</v>
          </cell>
          <cell r="H64" t="str">
            <v>BID</v>
          </cell>
        </row>
        <row r="65">
          <cell r="E65" t="str">
            <v>41-06-00-126</v>
          </cell>
          <cell r="F65" t="str">
            <v xml:space="preserve">PROGRAMA PARA DESARROLLAR HABILIDADES DEL SIGLO 21 EN LA ADOLESCENCIA Y LA JUVENTUD COLOMBIANA - CRÉDITO BID SAN ANDRÉS </v>
          </cell>
          <cell r="G65" t="str">
            <v>San Andres</v>
          </cell>
          <cell r="H65" t="str">
            <v>BID</v>
          </cell>
        </row>
        <row r="66">
          <cell r="E66" t="str">
            <v>41-06-00-127</v>
          </cell>
          <cell r="F66" t="str">
            <v xml:space="preserve">PROGRAMA PARA DESARROLLAR HABILIDADES DEL SIGLO 21 EN LA ADOLESCENCIA Y LA JUVENTUD COLOMBIANA - CRÉDITO BID SANTANDER </v>
          </cell>
          <cell r="G66" t="str">
            <v>Santander</v>
          </cell>
          <cell r="H66" t="str">
            <v>BID</v>
          </cell>
        </row>
        <row r="67">
          <cell r="E67" t="str">
            <v>41-06-00-128</v>
          </cell>
          <cell r="F67" t="str">
            <v xml:space="preserve">PROGRAMA PARA DESARROLLAR HABILIDADES DEL SIGLO 21 EN LA ADOLESCENCIA Y LA JUVENTUD COLOMBIANA - CRÉDITO BID SUCRE </v>
          </cell>
          <cell r="G67" t="str">
            <v>Sucre</v>
          </cell>
          <cell r="H67" t="str">
            <v>BID</v>
          </cell>
        </row>
        <row r="68">
          <cell r="E68" t="str">
            <v>41-06-00-129</v>
          </cell>
          <cell r="F68" t="str">
            <v>PROGRAMA PARA DESARROLLAR HABILIDADES DEL SIGLO 21 EN LA ADOLESCENCIA Y LA JUVENTUD COLOMBIANA - CRÉDITO BID TOLIMA</v>
          </cell>
          <cell r="G68" t="str">
            <v>Tolima</v>
          </cell>
          <cell r="H68" t="str">
            <v>BID</v>
          </cell>
        </row>
        <row r="69">
          <cell r="E69" t="str">
            <v>41-06-00-130</v>
          </cell>
          <cell r="F69" t="str">
            <v xml:space="preserve">PROGRAMA PARA DESARROLLAR HABILIDADES DEL SIGLO 21 EN LA ADOLESCENCIA Y LA JUVENTUD COLOMBIANA - CRÉDITO BID VALLE DEL CAUCA </v>
          </cell>
          <cell r="G69" t="str">
            <v>Valle del Cauca</v>
          </cell>
          <cell r="H69" t="str">
            <v>BID</v>
          </cell>
        </row>
        <row r="70">
          <cell r="E70" t="str">
            <v>41-06-00-131</v>
          </cell>
          <cell r="F70" t="str">
            <v xml:space="preserve">PROGRAMA PARA DESARROLLAR HABILIDADES DEL SIGLO 21 EN LA ADOLESCENCIA Y LA JUVENTUD COLOMBIANA - CRÉDITO BID VAUPÉS </v>
          </cell>
          <cell r="G70" t="str">
            <v>Vaupés</v>
          </cell>
          <cell r="H70" t="str">
            <v>BID</v>
          </cell>
        </row>
        <row r="71">
          <cell r="E71" t="str">
            <v>41-06-00-132</v>
          </cell>
          <cell r="F71" t="str">
            <v xml:space="preserve">PROGRAMA PARA DESARROLLAR HABILIDADES DEL SIGLO 21 EN LA ADOLESCENCIA Y LA JUVENTUD COLOMBIANA - CRÉDITO BID VICHADA </v>
          </cell>
          <cell r="G71" t="str">
            <v>Vichada</v>
          </cell>
          <cell r="H71" t="str">
            <v>BID</v>
          </cell>
        </row>
        <row r="72">
          <cell r="E72" t="str">
            <v>41-06-00-133</v>
          </cell>
          <cell r="F72" t="str">
            <v xml:space="preserve">PROGRAMA PARA DESARROLLAR HABILIDADES DEL SIGLO 21 EN LA ADOLESCENCIA Y LA JUVENTUD COLOMBIANA - CRÉDITO BID BOGOTÁ </v>
          </cell>
          <cell r="G72" t="str">
            <v>Bogotá</v>
          </cell>
          <cell r="H72" t="str">
            <v>BID</v>
          </cell>
        </row>
      </sheetData>
      <sheetData sheetId="9">
        <row r="1">
          <cell r="A1" t="str">
            <v>RUBRO COMPLETO</v>
          </cell>
          <cell r="B1" t="str">
            <v xml:space="preserve">RUBRO </v>
          </cell>
          <cell r="C1" t="str">
            <v>EJECUTOR</v>
          </cell>
          <cell r="D1" t="str">
            <v>NOM_PROY_2</v>
          </cell>
          <cell r="E1" t="str">
            <v>RESPONSABLE</v>
          </cell>
          <cell r="F1" t="str">
            <v>CENTRO DE COSTOS / DEPENDENCIA</v>
          </cell>
          <cell r="G1" t="str">
            <v>PRODUCTO</v>
          </cell>
          <cell r="H1" t="str">
            <v>NOMBRE PRODUCTO</v>
          </cell>
          <cell r="I1" t="str">
            <v>CEN_COS</v>
          </cell>
          <cell r="J1" t="str">
            <v>NOMBRE-Planeación_Proyecto</v>
          </cell>
          <cell r="K1" t="str">
            <v>NOMBRE-Planeación</v>
          </cell>
          <cell r="L1" t="str">
            <v>CENTRO DE COSTOS / DEPENDENCIA2</v>
          </cell>
          <cell r="M1" t="str">
            <v>TIPO</v>
          </cell>
          <cell r="N1" t="str">
            <v>NOM_CEN_COS</v>
          </cell>
          <cell r="O1" t="str">
            <v>Contrat</v>
          </cell>
          <cell r="P1" t="str">
            <v>NOMBRE RUBRO</v>
          </cell>
          <cell r="Q1" t="str">
            <v>TIPO3</v>
          </cell>
          <cell r="R1" t="str">
            <v>CTA / PROG</v>
          </cell>
          <cell r="S1" t="str">
            <v>SUBC / SUBP</v>
          </cell>
          <cell r="T1" t="str">
            <v>OBJG / PROY</v>
          </cell>
          <cell r="U1" t="str">
            <v>ORD / PROY 0</v>
          </cell>
          <cell r="V1" t="str">
            <v>SUBORD
PRODUCTO</v>
          </cell>
          <cell r="W1" t="str">
            <v>ITEM / CTA</v>
          </cell>
          <cell r="X1" t="str">
            <v>SUB1</v>
          </cell>
          <cell r="Y1" t="str">
            <v>SUB2</v>
          </cell>
          <cell r="Z1" t="str">
            <v>MODALIDAD</v>
          </cell>
          <cell r="AA1" t="str">
            <v>CODIGO
 SERVICIO
SIM</v>
          </cell>
          <cell r="AB1" t="str">
            <v>TIPO4</v>
          </cell>
        </row>
        <row r="2">
          <cell r="A2" t="str">
            <v>A</v>
          </cell>
          <cell r="B2" t="str">
            <v>A</v>
          </cell>
          <cell r="C2" t="str">
            <v>NO EJECUTOR</v>
          </cell>
          <cell r="D2" t="str">
            <v>FUNCIONAMIENTO</v>
          </cell>
          <cell r="E2" t="str">
            <v>DIRECTOR(A) DE GESTION HUMANA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 t="str">
            <v>1. Gestión Humana</v>
          </cell>
          <cell r="K2" t="str">
            <v>GESTION HUMANA</v>
          </cell>
          <cell r="L2">
            <v>0</v>
          </cell>
          <cell r="M2" t="str">
            <v>Funcionamiento</v>
          </cell>
          <cell r="N2">
            <v>0</v>
          </cell>
          <cell r="O2" t="str">
            <v>No Contratable</v>
          </cell>
          <cell r="P2" t="str">
            <v>FUNCIONAMIENTO</v>
          </cell>
          <cell r="Q2" t="str">
            <v>A</v>
          </cell>
        </row>
        <row r="3">
          <cell r="A3" t="str">
            <v>A-01</v>
          </cell>
          <cell r="B3" t="str">
            <v>A-01</v>
          </cell>
          <cell r="C3" t="str">
            <v>NO EJECUTOR</v>
          </cell>
          <cell r="D3" t="str">
            <v>FUNCIONAMIENTO</v>
          </cell>
          <cell r="E3" t="str">
            <v>DIRECTOR(A) DE GESTION HUMANA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 t="str">
            <v>1. Gestión Humana</v>
          </cell>
          <cell r="K3" t="str">
            <v>GESTION HUMANA</v>
          </cell>
          <cell r="L3">
            <v>0</v>
          </cell>
          <cell r="M3" t="str">
            <v>Funcionamiento</v>
          </cell>
          <cell r="N3">
            <v>0</v>
          </cell>
          <cell r="O3" t="str">
            <v>No Contratable</v>
          </cell>
          <cell r="P3" t="str">
            <v>GASTOS DE PERSONAL</v>
          </cell>
          <cell r="Q3" t="str">
            <v>A</v>
          </cell>
          <cell r="R3" t="str">
            <v>01</v>
          </cell>
        </row>
        <row r="4">
          <cell r="A4" t="str">
            <v>A-01-01</v>
          </cell>
          <cell r="B4" t="str">
            <v>A-01-01</v>
          </cell>
          <cell r="C4" t="str">
            <v>NO EJECUTOR</v>
          </cell>
          <cell r="D4" t="str">
            <v>FUNCIONAMIENTO</v>
          </cell>
          <cell r="E4" t="str">
            <v>DIRECTOR(A) DE GESTION HUMANA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 t="str">
            <v>1. Gestión Humana</v>
          </cell>
          <cell r="K4" t="str">
            <v>GESTION HUMANA</v>
          </cell>
          <cell r="L4">
            <v>0</v>
          </cell>
          <cell r="M4" t="str">
            <v>Funcionamiento</v>
          </cell>
          <cell r="N4">
            <v>0</v>
          </cell>
          <cell r="O4" t="str">
            <v>No Contratable</v>
          </cell>
          <cell r="P4" t="str">
            <v>PLANTA DE PERSONAL PERMANENTE</v>
          </cell>
          <cell r="Q4" t="str">
            <v>A</v>
          </cell>
          <cell r="R4" t="str">
            <v>01</v>
          </cell>
          <cell r="S4" t="str">
            <v>01</v>
          </cell>
        </row>
        <row r="5">
          <cell r="A5" t="str">
            <v>A-01-01-01</v>
          </cell>
          <cell r="B5" t="str">
            <v>A-01-01-01</v>
          </cell>
          <cell r="C5" t="str">
            <v>NO EJECUTOR</v>
          </cell>
          <cell r="D5" t="str">
            <v>FUNCIONAMIENTO</v>
          </cell>
          <cell r="E5" t="str">
            <v>DIRECTOR(A) DE GESTION HUMANA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 t="str">
            <v>1. Gestión Humana</v>
          </cell>
          <cell r="K5" t="str">
            <v>GESTION HUMANA</v>
          </cell>
          <cell r="L5">
            <v>0</v>
          </cell>
          <cell r="M5" t="str">
            <v>Funcionamiento</v>
          </cell>
          <cell r="N5">
            <v>0</v>
          </cell>
          <cell r="O5" t="str">
            <v>No Contratable</v>
          </cell>
          <cell r="P5" t="str">
            <v>SALARIO</v>
          </cell>
          <cell r="Q5" t="str">
            <v>A</v>
          </cell>
          <cell r="R5" t="str">
            <v>01</v>
          </cell>
          <cell r="S5" t="str">
            <v>01</v>
          </cell>
          <cell r="T5" t="str">
            <v>01</v>
          </cell>
        </row>
        <row r="6">
          <cell r="A6" t="str">
            <v>A-01-01-01-001</v>
          </cell>
          <cell r="B6" t="str">
            <v>A-01-01-01-001</v>
          </cell>
          <cell r="C6" t="str">
            <v>NO EJECUTOR</v>
          </cell>
          <cell r="D6" t="str">
            <v>FUNCIONAMIENTO</v>
          </cell>
          <cell r="E6" t="str">
            <v>DIRECTOR(A) DE GESTION HUMANA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 t="str">
            <v>1. Gestión Humana</v>
          </cell>
          <cell r="K6" t="str">
            <v>GESTION HUMANA</v>
          </cell>
          <cell r="L6">
            <v>0</v>
          </cell>
          <cell r="M6" t="str">
            <v>Funcionamiento</v>
          </cell>
          <cell r="N6">
            <v>0</v>
          </cell>
          <cell r="O6" t="str">
            <v>No Contratable</v>
          </cell>
          <cell r="P6" t="str">
            <v>FACTORES SALARIALES COMUNES</v>
          </cell>
          <cell r="Q6" t="str">
            <v>A</v>
          </cell>
          <cell r="R6" t="str">
            <v>01</v>
          </cell>
          <cell r="S6" t="str">
            <v>01</v>
          </cell>
          <cell r="T6" t="str">
            <v>01</v>
          </cell>
          <cell r="U6" t="str">
            <v>001</v>
          </cell>
        </row>
        <row r="7">
          <cell r="A7" t="str">
            <v>A-01-01-01-001-001</v>
          </cell>
          <cell r="B7" t="str">
            <v>A-01-01-01-001-001</v>
          </cell>
          <cell r="C7" t="str">
            <v>EJECUTOR</v>
          </cell>
          <cell r="D7" t="str">
            <v>FUNCIONAMIENTO</v>
          </cell>
          <cell r="E7" t="str">
            <v>DIRECTOR(A) DE GESTION HUMANA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 t="str">
            <v>1. Gestión Humana</v>
          </cell>
          <cell r="K7" t="str">
            <v>GESTION HUMANA</v>
          </cell>
          <cell r="L7">
            <v>0</v>
          </cell>
          <cell r="M7" t="str">
            <v>Funcionamiento</v>
          </cell>
          <cell r="N7">
            <v>0</v>
          </cell>
          <cell r="O7" t="str">
            <v>No Contratable</v>
          </cell>
          <cell r="P7" t="str">
            <v>SUELDO BASICO</v>
          </cell>
          <cell r="Q7" t="str">
            <v>A</v>
          </cell>
          <cell r="R7" t="str">
            <v>01</v>
          </cell>
          <cell r="S7" t="str">
            <v>01</v>
          </cell>
          <cell r="T7" t="str">
            <v>01</v>
          </cell>
          <cell r="U7" t="str">
            <v>001</v>
          </cell>
          <cell r="V7" t="str">
            <v>001</v>
          </cell>
        </row>
        <row r="8">
          <cell r="A8" t="str">
            <v>A-01-01-01-001-001-301</v>
          </cell>
          <cell r="B8" t="str">
            <v>A-01-01-01-001-001</v>
          </cell>
          <cell r="C8" t="str">
            <v>EJECUTOR</v>
          </cell>
          <cell r="D8" t="str">
            <v>FUNCIONAMIENTO</v>
          </cell>
          <cell r="E8" t="str">
            <v>DIRECTOR(A) DE GESTION HUMANA</v>
          </cell>
          <cell r="F8">
            <v>301</v>
          </cell>
          <cell r="G8">
            <v>0</v>
          </cell>
          <cell r="H8">
            <v>0</v>
          </cell>
          <cell r="I8">
            <v>301</v>
          </cell>
          <cell r="J8" t="str">
            <v>1. Gestión Humana</v>
          </cell>
          <cell r="K8" t="str">
            <v>GESTION HUMANA</v>
          </cell>
          <cell r="L8">
            <v>301</v>
          </cell>
          <cell r="M8" t="str">
            <v>Funcionamiento</v>
          </cell>
          <cell r="N8" t="str">
            <v>DIRECCIÓN DE GESTIÓN HUMANA</v>
          </cell>
          <cell r="O8" t="str">
            <v>No Contratable</v>
          </cell>
          <cell r="P8" t="str">
            <v>SUELDO BÁSICO</v>
          </cell>
          <cell r="Q8" t="str">
            <v>A</v>
          </cell>
          <cell r="R8" t="str">
            <v>01</v>
          </cell>
          <cell r="S8" t="str">
            <v>01</v>
          </cell>
          <cell r="T8" t="str">
            <v>01</v>
          </cell>
          <cell r="U8" t="str">
            <v>001</v>
          </cell>
          <cell r="V8" t="str">
            <v>001</v>
          </cell>
          <cell r="W8" t="str">
            <v>301</v>
          </cell>
        </row>
        <row r="9">
          <cell r="A9" t="str">
            <v>A-01-01-01-001-003</v>
          </cell>
          <cell r="B9" t="str">
            <v>A-01-01-01-001-003</v>
          </cell>
          <cell r="C9" t="str">
            <v>EJECUTOR</v>
          </cell>
          <cell r="D9" t="str">
            <v>FUNCIONAMIENTO</v>
          </cell>
          <cell r="E9" t="str">
            <v>DIRECTOR(A) DE GESTION HUMANA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1. Gestión Humana</v>
          </cell>
          <cell r="K9" t="str">
            <v>GESTION HUMANA</v>
          </cell>
          <cell r="L9">
            <v>0</v>
          </cell>
          <cell r="M9" t="str">
            <v>Funcionamiento</v>
          </cell>
          <cell r="N9">
            <v>0</v>
          </cell>
          <cell r="O9" t="str">
            <v>No Contratable</v>
          </cell>
          <cell r="P9" t="str">
            <v>PRIMA TECNICA SALARIAL</v>
          </cell>
          <cell r="Q9" t="str">
            <v>A</v>
          </cell>
          <cell r="R9" t="str">
            <v>01</v>
          </cell>
          <cell r="S9" t="str">
            <v>01</v>
          </cell>
          <cell r="T9" t="str">
            <v>01</v>
          </cell>
          <cell r="U9" t="str">
            <v>001</v>
          </cell>
          <cell r="V9" t="str">
            <v>003</v>
          </cell>
        </row>
        <row r="10">
          <cell r="A10" t="str">
            <v>A-01-01-01-001-003-301</v>
          </cell>
          <cell r="B10" t="str">
            <v>A-01-01-01-001-003</v>
          </cell>
          <cell r="C10" t="str">
            <v>EJECUTOR</v>
          </cell>
          <cell r="D10" t="str">
            <v>FUNCIONAMIENTO</v>
          </cell>
          <cell r="E10" t="str">
            <v>DIRECTOR(A) DE GESTION HUMANA</v>
          </cell>
          <cell r="F10">
            <v>301</v>
          </cell>
          <cell r="G10">
            <v>0</v>
          </cell>
          <cell r="H10">
            <v>0</v>
          </cell>
          <cell r="I10">
            <v>301</v>
          </cell>
          <cell r="J10" t="str">
            <v>1. Gestión Humana</v>
          </cell>
          <cell r="K10" t="str">
            <v>GESTION HUMANA</v>
          </cell>
          <cell r="L10">
            <v>301</v>
          </cell>
          <cell r="M10" t="str">
            <v>Funcionamiento</v>
          </cell>
          <cell r="N10" t="str">
            <v>DIRECCIÓN DE GESTIÓN HUMANA</v>
          </cell>
          <cell r="O10" t="str">
            <v>No Contratable</v>
          </cell>
          <cell r="P10" t="str">
            <v>PRIMA TÉCNICA SALARIAL</v>
          </cell>
          <cell r="Q10" t="str">
            <v>A</v>
          </cell>
          <cell r="R10" t="str">
            <v>01</v>
          </cell>
          <cell r="S10" t="str">
            <v>01</v>
          </cell>
          <cell r="T10" t="str">
            <v>01</v>
          </cell>
          <cell r="U10" t="str">
            <v>001</v>
          </cell>
          <cell r="V10" t="str">
            <v>003</v>
          </cell>
          <cell r="W10" t="str">
            <v>301</v>
          </cell>
        </row>
        <row r="11">
          <cell r="A11" t="str">
            <v>A-01-01-01-001-004</v>
          </cell>
          <cell r="B11" t="str">
            <v>A-01-01-01-001-004</v>
          </cell>
          <cell r="C11" t="str">
            <v>EJECUTOR</v>
          </cell>
          <cell r="D11" t="str">
            <v>FUNCIONAMIENTO</v>
          </cell>
          <cell r="E11" t="str">
            <v>DIRECTOR(A) DE GESTION HUMANA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1. Gestión Humana</v>
          </cell>
          <cell r="K11" t="str">
            <v>GESTION HUMANA</v>
          </cell>
          <cell r="L11">
            <v>0</v>
          </cell>
          <cell r="M11" t="str">
            <v>Funcionamiento</v>
          </cell>
          <cell r="N11">
            <v>0</v>
          </cell>
          <cell r="O11" t="str">
            <v>No Contratable</v>
          </cell>
          <cell r="P11" t="str">
            <v>SUBSIDIO DE ALIMENTACION</v>
          </cell>
          <cell r="Q11" t="str">
            <v>A</v>
          </cell>
          <cell r="R11" t="str">
            <v>01</v>
          </cell>
          <cell r="S11" t="str">
            <v>01</v>
          </cell>
          <cell r="T11" t="str">
            <v>01</v>
          </cell>
          <cell r="U11" t="str">
            <v>001</v>
          </cell>
          <cell r="V11" t="str">
            <v>004</v>
          </cell>
        </row>
        <row r="12">
          <cell r="A12" t="str">
            <v>A-01-01-01-001-004-301</v>
          </cell>
          <cell r="B12" t="str">
            <v>A-01-01-01-001-004</v>
          </cell>
          <cell r="C12" t="str">
            <v>EJECUTOR</v>
          </cell>
          <cell r="D12" t="str">
            <v>FUNCIONAMIENTO</v>
          </cell>
          <cell r="E12" t="str">
            <v>DIRECTOR(A) DE GESTION HUMANA</v>
          </cell>
          <cell r="F12">
            <v>301</v>
          </cell>
          <cell r="G12">
            <v>0</v>
          </cell>
          <cell r="H12">
            <v>0</v>
          </cell>
          <cell r="I12">
            <v>301</v>
          </cell>
          <cell r="J12" t="str">
            <v>1. Gestión Humana</v>
          </cell>
          <cell r="K12" t="str">
            <v>GESTION HUMANA</v>
          </cell>
          <cell r="L12">
            <v>301</v>
          </cell>
          <cell r="M12" t="str">
            <v>Funcionamiento</v>
          </cell>
          <cell r="N12" t="str">
            <v>DIRECCIÓN DE GESTIÓN HUMANA</v>
          </cell>
          <cell r="O12" t="str">
            <v>No Contratable</v>
          </cell>
          <cell r="P12" t="str">
            <v>SUBSIDIO DE ALIMENTACIÓN</v>
          </cell>
          <cell r="Q12" t="str">
            <v>A</v>
          </cell>
          <cell r="R12" t="str">
            <v>01</v>
          </cell>
          <cell r="S12" t="str">
            <v>01</v>
          </cell>
          <cell r="T12" t="str">
            <v>01</v>
          </cell>
          <cell r="U12" t="str">
            <v>001</v>
          </cell>
          <cell r="V12" t="str">
            <v>004</v>
          </cell>
          <cell r="W12" t="str">
            <v>301</v>
          </cell>
        </row>
        <row r="13">
          <cell r="A13" t="str">
            <v>A-01-01-01-001-005</v>
          </cell>
          <cell r="B13" t="str">
            <v>A-01-01-01-001-005</v>
          </cell>
          <cell r="C13" t="str">
            <v>EJECUTOR</v>
          </cell>
          <cell r="D13" t="str">
            <v>FUNCIONAMIENTO</v>
          </cell>
          <cell r="E13" t="str">
            <v>DIRECTOR(A) DE GESTION HUMANA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1. Gestión Humana</v>
          </cell>
          <cell r="K13" t="str">
            <v>GESTION HUMANA</v>
          </cell>
          <cell r="L13">
            <v>0</v>
          </cell>
          <cell r="M13" t="str">
            <v>Funcionamiento</v>
          </cell>
          <cell r="N13">
            <v>0</v>
          </cell>
          <cell r="O13" t="str">
            <v>No Contratable</v>
          </cell>
          <cell r="P13" t="str">
            <v xml:space="preserve">AUXILIO DE TRANSPORTE </v>
          </cell>
          <cell r="Q13" t="str">
            <v>A</v>
          </cell>
          <cell r="R13" t="str">
            <v>01</v>
          </cell>
          <cell r="S13" t="str">
            <v>01</v>
          </cell>
          <cell r="T13" t="str">
            <v>01</v>
          </cell>
          <cell r="U13" t="str">
            <v>001</v>
          </cell>
          <cell r="V13" t="str">
            <v>005</v>
          </cell>
        </row>
        <row r="14">
          <cell r="A14" t="str">
            <v>A-01-01-01-001-005-301</v>
          </cell>
          <cell r="B14" t="str">
            <v>A-01-01-01-001-005</v>
          </cell>
          <cell r="C14" t="str">
            <v>EJECUTOR</v>
          </cell>
          <cell r="D14" t="str">
            <v>FUNCIONAMIENTO</v>
          </cell>
          <cell r="E14" t="str">
            <v>DIRECTOR(A) DE GESTION HUMANA</v>
          </cell>
          <cell r="F14">
            <v>301</v>
          </cell>
          <cell r="G14">
            <v>0</v>
          </cell>
          <cell r="H14">
            <v>0</v>
          </cell>
          <cell r="I14">
            <v>301</v>
          </cell>
          <cell r="J14" t="str">
            <v>1. Gestión Humana</v>
          </cell>
          <cell r="K14" t="str">
            <v>GESTION HUMANA</v>
          </cell>
          <cell r="L14">
            <v>301</v>
          </cell>
          <cell r="M14" t="str">
            <v>Funcionamiento</v>
          </cell>
          <cell r="N14" t="str">
            <v>DIRECCIÓN DE GESTIÓN HUMANA</v>
          </cell>
          <cell r="O14" t="str">
            <v>No Contratable</v>
          </cell>
          <cell r="P14" t="str">
            <v>AUXILIO DE TRANSPORTE</v>
          </cell>
          <cell r="Q14" t="str">
            <v>A</v>
          </cell>
          <cell r="R14" t="str">
            <v>01</v>
          </cell>
          <cell r="S14" t="str">
            <v>01</v>
          </cell>
          <cell r="T14" t="str">
            <v>01</v>
          </cell>
          <cell r="U14" t="str">
            <v>001</v>
          </cell>
          <cell r="V14" t="str">
            <v>005</v>
          </cell>
          <cell r="W14" t="str">
            <v>301</v>
          </cell>
        </row>
        <row r="15">
          <cell r="A15" t="str">
            <v>A-01-01-01-001-007</v>
          </cell>
          <cell r="B15" t="str">
            <v>A-01-01-01-001-007</v>
          </cell>
          <cell r="C15" t="str">
            <v>EJECUTOR</v>
          </cell>
          <cell r="D15" t="str">
            <v>FUNCIONAMIENTO</v>
          </cell>
          <cell r="E15" t="str">
            <v>DIRECTOR(A) DE GESTION HUMANA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1. Gestión Humana</v>
          </cell>
          <cell r="K15" t="str">
            <v>GESTION HUMANA</v>
          </cell>
          <cell r="L15">
            <v>0</v>
          </cell>
          <cell r="M15" t="str">
            <v>Funcionamiento</v>
          </cell>
          <cell r="N15">
            <v>0</v>
          </cell>
          <cell r="O15" t="str">
            <v>No Contratable</v>
          </cell>
          <cell r="P15" t="str">
            <v>BONIFICACION POR SERVICIOS PRESTADOS</v>
          </cell>
          <cell r="Q15" t="str">
            <v>A</v>
          </cell>
          <cell r="R15" t="str">
            <v>01</v>
          </cell>
          <cell r="S15" t="str">
            <v>01</v>
          </cell>
          <cell r="T15" t="str">
            <v>01</v>
          </cell>
          <cell r="U15" t="str">
            <v>001</v>
          </cell>
          <cell r="V15" t="str">
            <v>007</v>
          </cell>
        </row>
        <row r="16">
          <cell r="A16" t="str">
            <v>A-01-01-01-001-007-301</v>
          </cell>
          <cell r="B16" t="str">
            <v>A-01-01-01-001-007</v>
          </cell>
          <cell r="C16" t="str">
            <v>EJECUTOR</v>
          </cell>
          <cell r="D16" t="str">
            <v>FUNCIONAMIENTO</v>
          </cell>
          <cell r="E16" t="str">
            <v>DIRECTOR(A) DE GESTION HUMANA</v>
          </cell>
          <cell r="F16">
            <v>301</v>
          </cell>
          <cell r="G16">
            <v>0</v>
          </cell>
          <cell r="H16">
            <v>0</v>
          </cell>
          <cell r="I16">
            <v>301</v>
          </cell>
          <cell r="J16" t="str">
            <v>1. Gestión Humana</v>
          </cell>
          <cell r="K16" t="str">
            <v>GESTION HUMANA</v>
          </cell>
          <cell r="L16">
            <v>301</v>
          </cell>
          <cell r="M16" t="str">
            <v>Funcionamiento</v>
          </cell>
          <cell r="N16" t="str">
            <v>DIRECCIÓN DE GESTIÓN HUMANA</v>
          </cell>
          <cell r="O16" t="str">
            <v>No Contratable</v>
          </cell>
          <cell r="P16" t="str">
            <v>BONIFICACIÓN POR SERVICIOS PRESTADOS</v>
          </cell>
          <cell r="Q16" t="str">
            <v>A</v>
          </cell>
          <cell r="R16" t="str">
            <v>01</v>
          </cell>
          <cell r="S16" t="str">
            <v>01</v>
          </cell>
          <cell r="T16" t="str">
            <v>01</v>
          </cell>
          <cell r="U16" t="str">
            <v>001</v>
          </cell>
          <cell r="V16" t="str">
            <v>007</v>
          </cell>
          <cell r="W16" t="str">
            <v>301</v>
          </cell>
        </row>
        <row r="17">
          <cell r="A17" t="str">
            <v>A-01-01-01-001-008</v>
          </cell>
          <cell r="B17" t="str">
            <v>A-01-01-01-001-008</v>
          </cell>
          <cell r="C17" t="str">
            <v>EJECUTOR</v>
          </cell>
          <cell r="D17" t="str">
            <v>FUNCIONAMIENTO</v>
          </cell>
          <cell r="E17" t="str">
            <v>DIRECTOR(A) DE GESTION HUMANA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1. Gestión Humana</v>
          </cell>
          <cell r="K17" t="str">
            <v>GESTION HUMANA</v>
          </cell>
          <cell r="L17">
            <v>0</v>
          </cell>
          <cell r="M17" t="str">
            <v>Funcionamiento</v>
          </cell>
          <cell r="N17">
            <v>0</v>
          </cell>
          <cell r="O17" t="str">
            <v>No Contratable</v>
          </cell>
          <cell r="P17" t="str">
            <v>HORAS EXTRAS, DOMINICALES, FESTIVOS Y RECARGOS</v>
          </cell>
          <cell r="Q17" t="str">
            <v>A</v>
          </cell>
          <cell r="R17" t="str">
            <v>01</v>
          </cell>
          <cell r="S17" t="str">
            <v>01</v>
          </cell>
          <cell r="T17" t="str">
            <v>01</v>
          </cell>
          <cell r="U17" t="str">
            <v>001</v>
          </cell>
          <cell r="V17" t="str">
            <v>008</v>
          </cell>
        </row>
        <row r="18">
          <cell r="A18" t="str">
            <v>A-01-01-01-001-008-301</v>
          </cell>
          <cell r="B18" t="str">
            <v>A-01-01-01-001-008</v>
          </cell>
          <cell r="C18" t="str">
            <v>EJECUTOR</v>
          </cell>
          <cell r="D18" t="str">
            <v>FUNCIONAMIENTO</v>
          </cell>
          <cell r="E18" t="str">
            <v>DIRECTOR(A) DE GESTION HUMANA</v>
          </cell>
          <cell r="F18">
            <v>301</v>
          </cell>
          <cell r="G18">
            <v>0</v>
          </cell>
          <cell r="H18">
            <v>0</v>
          </cell>
          <cell r="I18">
            <v>301</v>
          </cell>
          <cell r="J18" t="str">
            <v>1. Gestión Humana</v>
          </cell>
          <cell r="K18" t="str">
            <v>GESTION HUMANA</v>
          </cell>
          <cell r="L18">
            <v>301</v>
          </cell>
          <cell r="M18" t="str">
            <v>Funcionamiento</v>
          </cell>
          <cell r="N18" t="str">
            <v>DIRECCIÓN DE GESTIÓN HUMANA</v>
          </cell>
          <cell r="O18" t="str">
            <v>No Contratable</v>
          </cell>
          <cell r="P18" t="str">
            <v>HORAS EXTRAS, DOMINICALES, FESTIVOS Y RECARGOS</v>
          </cell>
          <cell r="Q18" t="str">
            <v>A</v>
          </cell>
          <cell r="R18" t="str">
            <v>01</v>
          </cell>
          <cell r="S18" t="str">
            <v>01</v>
          </cell>
          <cell r="T18" t="str">
            <v>01</v>
          </cell>
          <cell r="U18" t="str">
            <v>001</v>
          </cell>
          <cell r="V18" t="str">
            <v>008</v>
          </cell>
          <cell r="W18" t="str">
            <v>301</v>
          </cell>
        </row>
        <row r="19">
          <cell r="A19" t="str">
            <v>A-01-01-01-001-010</v>
          </cell>
          <cell r="B19" t="str">
            <v>A-01-01-01-001-010</v>
          </cell>
          <cell r="C19" t="str">
            <v>EJECUTOR</v>
          </cell>
          <cell r="D19" t="str">
            <v>FUNCIONAMIENTO</v>
          </cell>
          <cell r="E19" t="str">
            <v>DIRECTOR(A) DE GESTION HUMANA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 t="str">
            <v>1. Gestión Humana</v>
          </cell>
          <cell r="K19" t="str">
            <v>GESTION HUMANA</v>
          </cell>
          <cell r="L19">
            <v>0</v>
          </cell>
          <cell r="M19" t="str">
            <v>Funcionamiento</v>
          </cell>
          <cell r="N19">
            <v>0</v>
          </cell>
          <cell r="O19" t="str">
            <v>No Contratable</v>
          </cell>
          <cell r="P19" t="str">
            <v>PRIMA DE VACACIONES</v>
          </cell>
          <cell r="Q19" t="str">
            <v>A</v>
          </cell>
          <cell r="R19" t="str">
            <v>01</v>
          </cell>
          <cell r="S19" t="str">
            <v>01</v>
          </cell>
          <cell r="T19" t="str">
            <v>01</v>
          </cell>
          <cell r="U19" t="str">
            <v>001</v>
          </cell>
          <cell r="V19" t="str">
            <v>010</v>
          </cell>
        </row>
        <row r="20">
          <cell r="A20" t="str">
            <v>A-01-01-01-001-010-301</v>
          </cell>
          <cell r="B20" t="str">
            <v>A-01-01-01-001-010</v>
          </cell>
          <cell r="C20" t="str">
            <v>EJECUTOR</v>
          </cell>
          <cell r="D20" t="str">
            <v>FUNCIONAMIENTO</v>
          </cell>
          <cell r="E20" t="str">
            <v>DIRECTOR(A) DE GESTION HUMANA</v>
          </cell>
          <cell r="F20">
            <v>301</v>
          </cell>
          <cell r="G20">
            <v>0</v>
          </cell>
          <cell r="H20">
            <v>0</v>
          </cell>
          <cell r="I20">
            <v>301</v>
          </cell>
          <cell r="J20" t="str">
            <v>1. Gestión Humana</v>
          </cell>
          <cell r="K20" t="str">
            <v>GESTION HUMANA</v>
          </cell>
          <cell r="L20">
            <v>301</v>
          </cell>
          <cell r="M20" t="str">
            <v>Funcionamiento</v>
          </cell>
          <cell r="N20" t="str">
            <v>DIRECCIÓN DE GESTIÓN HUMANA</v>
          </cell>
          <cell r="O20" t="str">
            <v>No Contratable</v>
          </cell>
          <cell r="P20" t="str">
            <v>PRIMA DE VACACIONES</v>
          </cell>
          <cell r="Q20" t="str">
            <v>A</v>
          </cell>
          <cell r="R20" t="str">
            <v>01</v>
          </cell>
          <cell r="S20" t="str">
            <v>01</v>
          </cell>
          <cell r="T20" t="str">
            <v>01</v>
          </cell>
          <cell r="U20" t="str">
            <v>001</v>
          </cell>
          <cell r="V20" t="str">
            <v>010</v>
          </cell>
          <cell r="W20" t="str">
            <v>301</v>
          </cell>
        </row>
        <row r="21">
          <cell r="A21" t="str">
            <v>A-01-01-01-001-011</v>
          </cell>
          <cell r="B21" t="str">
            <v>A-01-01-01-001-011</v>
          </cell>
          <cell r="C21" t="str">
            <v>EJECUTOR</v>
          </cell>
          <cell r="D21" t="str">
            <v>FUNCIONAMIENTO</v>
          </cell>
          <cell r="E21" t="str">
            <v>DIRECTOR(A) DE GESTION HUMANA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1. Gestión Humana</v>
          </cell>
          <cell r="K21" t="str">
            <v>GESTION HUMANA</v>
          </cell>
          <cell r="L21">
            <v>0</v>
          </cell>
          <cell r="M21" t="str">
            <v>Funcionamiento</v>
          </cell>
          <cell r="N21">
            <v>0</v>
          </cell>
          <cell r="O21" t="str">
            <v>No Contratable</v>
          </cell>
          <cell r="P21" t="str">
            <v>VIÁTICOS DE LOS FUNCIONARIOS EN COMISION</v>
          </cell>
          <cell r="Q21" t="str">
            <v>A</v>
          </cell>
          <cell r="R21" t="str">
            <v>01</v>
          </cell>
          <cell r="S21" t="str">
            <v>01</v>
          </cell>
          <cell r="T21" t="str">
            <v>01</v>
          </cell>
          <cell r="U21" t="str">
            <v>001</v>
          </cell>
          <cell r="V21" t="str">
            <v>011</v>
          </cell>
        </row>
        <row r="22">
          <cell r="A22" t="str">
            <v>A-01-01-01-001-011-301</v>
          </cell>
          <cell r="B22" t="str">
            <v>A-01-01-01-001-011</v>
          </cell>
          <cell r="C22" t="str">
            <v>EJECUTOR</v>
          </cell>
          <cell r="D22" t="str">
            <v>FUNCIONAMIENTO</v>
          </cell>
          <cell r="E22" t="str">
            <v>DIRECTOR(A) DE GESTION HUMANA</v>
          </cell>
          <cell r="F22">
            <v>301</v>
          </cell>
          <cell r="G22">
            <v>0</v>
          </cell>
          <cell r="H22">
            <v>0</v>
          </cell>
          <cell r="I22">
            <v>301</v>
          </cell>
          <cell r="J22" t="str">
            <v>1. Gestión Humana</v>
          </cell>
          <cell r="K22" t="str">
            <v>GESTION HUMANA</v>
          </cell>
          <cell r="L22">
            <v>301</v>
          </cell>
          <cell r="M22" t="str">
            <v>Funcionamiento</v>
          </cell>
          <cell r="N22" t="str">
            <v>DIRECCIÓN DE GESTIÓN HUMANA</v>
          </cell>
          <cell r="O22" t="str">
            <v>No Contratable</v>
          </cell>
          <cell r="P22" t="str">
            <v>VIÁTICOS DE LOS FUNCIONARIOS EN COMISION</v>
          </cell>
          <cell r="Q22" t="str">
            <v>A</v>
          </cell>
          <cell r="R22" t="str">
            <v>01</v>
          </cell>
          <cell r="S22" t="str">
            <v>01</v>
          </cell>
          <cell r="T22" t="str">
            <v>01</v>
          </cell>
          <cell r="U22" t="str">
            <v>001</v>
          </cell>
          <cell r="V22" t="str">
            <v>011</v>
          </cell>
          <cell r="W22" t="str">
            <v>301</v>
          </cell>
        </row>
        <row r="23">
          <cell r="A23" t="str">
            <v>A-01-01-01-001-012</v>
          </cell>
          <cell r="B23" t="str">
            <v>A-01-01-01-001-012</v>
          </cell>
          <cell r="C23" t="str">
            <v>EJECUTOR</v>
          </cell>
          <cell r="D23" t="str">
            <v>FUNCIONAMIENTO</v>
          </cell>
          <cell r="E23" t="str">
            <v>DIRECTOR(A) DE GESTION HUMANA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1. Gestión Humana</v>
          </cell>
          <cell r="K23" t="str">
            <v>GESTION HUMANA</v>
          </cell>
          <cell r="L23">
            <v>0</v>
          </cell>
          <cell r="M23" t="str">
            <v>Funcionamiento</v>
          </cell>
          <cell r="N23">
            <v>0</v>
          </cell>
          <cell r="O23" t="str">
            <v>No Contratable</v>
          </cell>
          <cell r="P23" t="str">
            <v>AUXILIO DE CONECTIVIDAD DIGITAL</v>
          </cell>
          <cell r="Q23" t="str">
            <v>A</v>
          </cell>
          <cell r="R23" t="str">
            <v>01</v>
          </cell>
          <cell r="S23" t="str">
            <v>01</v>
          </cell>
          <cell r="T23" t="str">
            <v>01</v>
          </cell>
          <cell r="U23" t="str">
            <v>001</v>
          </cell>
          <cell r="V23" t="str">
            <v>012</v>
          </cell>
        </row>
        <row r="24">
          <cell r="A24" t="str">
            <v>A-01-01-01-001-012-301</v>
          </cell>
          <cell r="B24" t="str">
            <v>A-01-01-01-001-012</v>
          </cell>
          <cell r="C24" t="str">
            <v>EJECUTOR</v>
          </cell>
          <cell r="D24" t="str">
            <v>FUNCIONAMIENTO</v>
          </cell>
          <cell r="E24" t="str">
            <v>DIRECTOR(A) DE GESTION HUMANA</v>
          </cell>
          <cell r="F24">
            <v>301</v>
          </cell>
          <cell r="G24">
            <v>0</v>
          </cell>
          <cell r="H24">
            <v>0</v>
          </cell>
          <cell r="I24">
            <v>301</v>
          </cell>
          <cell r="J24" t="str">
            <v>1. Gestión Humana</v>
          </cell>
          <cell r="K24" t="str">
            <v>GESTION HUMANA</v>
          </cell>
          <cell r="L24">
            <v>301</v>
          </cell>
          <cell r="M24" t="str">
            <v>Funcionamiento</v>
          </cell>
          <cell r="N24" t="str">
            <v>DIRECCIÓN DE GESTIÓN HUMANA</v>
          </cell>
          <cell r="O24" t="str">
            <v>No Contratable</v>
          </cell>
          <cell r="P24" t="str">
            <v>AUXILIO DE CONECTIVIDAD DIGITAL</v>
          </cell>
          <cell r="Q24" t="str">
            <v>A</v>
          </cell>
          <cell r="R24" t="str">
            <v>01</v>
          </cell>
          <cell r="S24" t="str">
            <v>01</v>
          </cell>
          <cell r="T24" t="str">
            <v>01</v>
          </cell>
          <cell r="U24" t="str">
            <v>001</v>
          </cell>
          <cell r="V24" t="str">
            <v>012</v>
          </cell>
          <cell r="W24" t="str">
            <v>301</v>
          </cell>
        </row>
        <row r="25">
          <cell r="A25" t="str">
            <v>A-01-01-01-002</v>
          </cell>
          <cell r="B25" t="str">
            <v>A-01-01-01-002</v>
          </cell>
          <cell r="C25" t="str">
            <v>NO EJECUTOR</v>
          </cell>
          <cell r="D25" t="str">
            <v>FUNCIONAMIENTO</v>
          </cell>
          <cell r="E25" t="str">
            <v>DIRECTOR(A) DE GESTION HUMANA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 t="str">
            <v>1. Gestión Humana</v>
          </cell>
          <cell r="K25" t="str">
            <v>GESTION HUMANA</v>
          </cell>
          <cell r="L25">
            <v>0</v>
          </cell>
          <cell r="M25" t="str">
            <v>Funcionamiento</v>
          </cell>
          <cell r="N25">
            <v>0</v>
          </cell>
          <cell r="O25" t="str">
            <v>No Contratable</v>
          </cell>
          <cell r="P25" t="str">
            <v>FACTORES SALARIALES ESPECIALES</v>
          </cell>
          <cell r="Q25" t="str">
            <v>A</v>
          </cell>
          <cell r="R25" t="str">
            <v>01</v>
          </cell>
          <cell r="S25" t="str">
            <v>01</v>
          </cell>
          <cell r="T25" t="str">
            <v>01</v>
          </cell>
          <cell r="U25" t="str">
            <v>002</v>
          </cell>
        </row>
        <row r="26">
          <cell r="A26" t="str">
            <v>A-01-01-01-002-004</v>
          </cell>
          <cell r="B26" t="str">
            <v>A-01-01-01-002-004</v>
          </cell>
          <cell r="C26" t="str">
            <v>EJECUTOR</v>
          </cell>
          <cell r="D26" t="str">
            <v>FUNCIONAMIENTO</v>
          </cell>
          <cell r="E26" t="str">
            <v>DIRECTOR(A) DE GESTION HUMANA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 t="str">
            <v>1. Gestión Humana</v>
          </cell>
          <cell r="K26" t="str">
            <v>GESTION HUMANA</v>
          </cell>
          <cell r="L26">
            <v>0</v>
          </cell>
          <cell r="M26" t="str">
            <v>Funcionamiento</v>
          </cell>
          <cell r="N26">
            <v>0</v>
          </cell>
          <cell r="O26" t="str">
            <v>No Contratable</v>
          </cell>
          <cell r="P26" t="str">
            <v>PRIMA SEMESTRAL</v>
          </cell>
          <cell r="Q26" t="str">
            <v>A</v>
          </cell>
          <cell r="R26" t="str">
            <v>01</v>
          </cell>
          <cell r="S26" t="str">
            <v>01</v>
          </cell>
          <cell r="T26" t="str">
            <v>01</v>
          </cell>
          <cell r="U26" t="str">
            <v>002</v>
          </cell>
          <cell r="V26" t="str">
            <v>004</v>
          </cell>
        </row>
        <row r="27">
          <cell r="A27" t="str">
            <v>A-01-01-01-002-004-301</v>
          </cell>
          <cell r="B27" t="str">
            <v>A-01-01-01-002-004</v>
          </cell>
          <cell r="C27" t="str">
            <v>EJECUTOR</v>
          </cell>
          <cell r="D27" t="str">
            <v>FUNCIONAMIENTO</v>
          </cell>
          <cell r="E27" t="str">
            <v>DIRECTOR(A) DE GESTION HUMANA</v>
          </cell>
          <cell r="F27">
            <v>301</v>
          </cell>
          <cell r="G27">
            <v>0</v>
          </cell>
          <cell r="H27">
            <v>0</v>
          </cell>
          <cell r="I27">
            <v>301</v>
          </cell>
          <cell r="J27" t="str">
            <v>1. Gestión Humana</v>
          </cell>
          <cell r="K27" t="str">
            <v>GESTION HUMANA</v>
          </cell>
          <cell r="L27">
            <v>301</v>
          </cell>
          <cell r="M27" t="str">
            <v>Funcionamiento</v>
          </cell>
          <cell r="N27" t="str">
            <v>DIRECCIÓN DE GESTIÓN HUMANA</v>
          </cell>
          <cell r="O27" t="str">
            <v>No Contratable</v>
          </cell>
          <cell r="P27" t="str">
            <v>PRIMA SEMESTRAL</v>
          </cell>
          <cell r="Q27" t="str">
            <v>A</v>
          </cell>
          <cell r="R27" t="str">
            <v>01</v>
          </cell>
          <cell r="S27" t="str">
            <v>01</v>
          </cell>
          <cell r="T27" t="str">
            <v>01</v>
          </cell>
          <cell r="U27" t="str">
            <v>002</v>
          </cell>
          <cell r="V27" t="str">
            <v>004</v>
          </cell>
          <cell r="W27" t="str">
            <v>301</v>
          </cell>
        </row>
        <row r="28">
          <cell r="A28" t="str">
            <v>A-01-01-02</v>
          </cell>
          <cell r="B28" t="str">
            <v>A-01-01-02</v>
          </cell>
          <cell r="C28" t="str">
            <v>NO EJECUTOR</v>
          </cell>
          <cell r="D28" t="str">
            <v>FUNCIONAMIENTO</v>
          </cell>
          <cell r="E28" t="str">
            <v>DIRECTOR(A) DE GESTION HUMANA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1. Gestión Humana</v>
          </cell>
          <cell r="K28" t="str">
            <v>GESTION HUMANA</v>
          </cell>
          <cell r="L28">
            <v>0</v>
          </cell>
          <cell r="M28" t="str">
            <v>Funcionamiento</v>
          </cell>
          <cell r="N28">
            <v>0</v>
          </cell>
          <cell r="O28" t="str">
            <v>No Contratable</v>
          </cell>
          <cell r="P28" t="str">
            <v>CONTRIBUCIONES INHERENTES A LA NOMINA</v>
          </cell>
          <cell r="Q28" t="str">
            <v>A</v>
          </cell>
          <cell r="R28" t="str">
            <v>01</v>
          </cell>
          <cell r="S28" t="str">
            <v>01</v>
          </cell>
          <cell r="T28" t="str">
            <v>02</v>
          </cell>
        </row>
        <row r="29">
          <cell r="A29" t="str">
            <v>A-01-01-02-001</v>
          </cell>
          <cell r="B29" t="str">
            <v>A-01-01-02-001</v>
          </cell>
          <cell r="C29" t="str">
            <v>EJECUTOR</v>
          </cell>
          <cell r="D29" t="str">
            <v>FUNCIONAMIENTO</v>
          </cell>
          <cell r="E29" t="str">
            <v>DIRECTOR(A) DE GESTION HUMANA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1. Gestión Humana</v>
          </cell>
          <cell r="K29" t="str">
            <v>GESTION HUMANA</v>
          </cell>
          <cell r="L29">
            <v>0</v>
          </cell>
          <cell r="M29" t="str">
            <v>Funcionamiento</v>
          </cell>
          <cell r="N29">
            <v>0</v>
          </cell>
          <cell r="O29" t="str">
            <v>No Contratable</v>
          </cell>
          <cell r="P29" t="str">
            <v>PENSIONES</v>
          </cell>
          <cell r="Q29" t="str">
            <v>A</v>
          </cell>
          <cell r="R29" t="str">
            <v>01</v>
          </cell>
          <cell r="S29" t="str">
            <v>01</v>
          </cell>
          <cell r="T29" t="str">
            <v>02</v>
          </cell>
          <cell r="U29" t="str">
            <v>001</v>
          </cell>
        </row>
        <row r="30">
          <cell r="A30" t="str">
            <v>A-01-01-02-001-301</v>
          </cell>
          <cell r="B30" t="str">
            <v>A-01-01-02-001</v>
          </cell>
          <cell r="C30" t="str">
            <v>EJECUTOR</v>
          </cell>
          <cell r="D30" t="str">
            <v>FUNCIONAMIENTO</v>
          </cell>
          <cell r="E30" t="str">
            <v>DIRECTOR(A) DE GESTION HUMANA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 t="str">
            <v>1. Gestión Humana</v>
          </cell>
          <cell r="K30" t="str">
            <v>GESTION HUMANA</v>
          </cell>
          <cell r="L30">
            <v>0</v>
          </cell>
          <cell r="M30" t="str">
            <v>Funcionamiento</v>
          </cell>
          <cell r="N30">
            <v>0</v>
          </cell>
          <cell r="O30" t="str">
            <v>No Contratable</v>
          </cell>
          <cell r="P30" t="str">
            <v>APORTES A LA SEGURIDAD SOCIAL EN PENSIONES</v>
          </cell>
          <cell r="Q30" t="str">
            <v>A</v>
          </cell>
          <cell r="R30" t="str">
            <v>01</v>
          </cell>
          <cell r="S30" t="str">
            <v>01</v>
          </cell>
          <cell r="T30" t="str">
            <v>02</v>
          </cell>
          <cell r="U30" t="str">
            <v>001</v>
          </cell>
          <cell r="V30" t="str">
            <v>301</v>
          </cell>
        </row>
        <row r="31">
          <cell r="A31" t="str">
            <v>A-01-01-02-002</v>
          </cell>
          <cell r="B31" t="str">
            <v>A-01-01-02-002</v>
          </cell>
          <cell r="C31" t="str">
            <v>EJECUTOR</v>
          </cell>
          <cell r="D31" t="str">
            <v>FUNCIONAMIENTO</v>
          </cell>
          <cell r="E31" t="str">
            <v>DIRECTOR(A) DE GESTION HUMANA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 t="str">
            <v>1. Gestión Humana</v>
          </cell>
          <cell r="K31" t="str">
            <v>GESTION HUMANA</v>
          </cell>
          <cell r="L31">
            <v>0</v>
          </cell>
          <cell r="M31" t="str">
            <v>Funcionamiento</v>
          </cell>
          <cell r="N31">
            <v>0</v>
          </cell>
          <cell r="O31" t="str">
            <v>No Contratable</v>
          </cell>
          <cell r="P31" t="str">
            <v>SALUD</v>
          </cell>
          <cell r="Q31" t="str">
            <v>A</v>
          </cell>
          <cell r="R31" t="str">
            <v>01</v>
          </cell>
          <cell r="S31" t="str">
            <v>01</v>
          </cell>
          <cell r="T31" t="str">
            <v>02</v>
          </cell>
          <cell r="U31" t="str">
            <v>002</v>
          </cell>
        </row>
        <row r="32">
          <cell r="A32" t="str">
            <v>A-01-01-02-002-301</v>
          </cell>
          <cell r="B32" t="str">
            <v>A-01-01-02-002</v>
          </cell>
          <cell r="C32" t="str">
            <v>EJECUTOR</v>
          </cell>
          <cell r="D32" t="str">
            <v>FUNCIONAMIENTO</v>
          </cell>
          <cell r="E32" t="str">
            <v>DIRECTOR(A) DE GESTION HUMANA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1. Gestión Humana</v>
          </cell>
          <cell r="K32" t="str">
            <v>GESTION HUMANA</v>
          </cell>
          <cell r="L32">
            <v>0</v>
          </cell>
          <cell r="M32" t="str">
            <v>Funcionamiento</v>
          </cell>
          <cell r="N32">
            <v>0</v>
          </cell>
          <cell r="O32" t="str">
            <v>No Contratable</v>
          </cell>
          <cell r="P32" t="str">
            <v>APORTES A LA SEGURIDAD SOCIAL EN SALUD</v>
          </cell>
          <cell r="Q32" t="str">
            <v>A</v>
          </cell>
          <cell r="R32" t="str">
            <v>01</v>
          </cell>
          <cell r="S32" t="str">
            <v>01</v>
          </cell>
          <cell r="T32" t="str">
            <v>02</v>
          </cell>
          <cell r="U32" t="str">
            <v>002</v>
          </cell>
          <cell r="V32" t="str">
            <v>301</v>
          </cell>
        </row>
        <row r="33">
          <cell r="A33" t="str">
            <v>A-01-01-02-003</v>
          </cell>
          <cell r="B33" t="str">
            <v>A-01-01-02-003</v>
          </cell>
          <cell r="C33" t="str">
            <v>EJECUTOR</v>
          </cell>
          <cell r="D33" t="str">
            <v>FUNCIONAMIENTO</v>
          </cell>
          <cell r="E33" t="str">
            <v>DIRECTOR(A) DE GESTION HUMANA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1. Gestión Humana</v>
          </cell>
          <cell r="K33" t="str">
            <v>GESTION HUMANA</v>
          </cell>
          <cell r="L33">
            <v>0</v>
          </cell>
          <cell r="M33" t="str">
            <v>Funcionamiento</v>
          </cell>
          <cell r="N33">
            <v>0</v>
          </cell>
          <cell r="O33" t="str">
            <v>No Contratable</v>
          </cell>
          <cell r="P33" t="str">
            <v>AUXILIO DE CESANTIAS</v>
          </cell>
          <cell r="Q33" t="str">
            <v>A</v>
          </cell>
          <cell r="R33" t="str">
            <v>01</v>
          </cell>
          <cell r="S33" t="str">
            <v>01</v>
          </cell>
          <cell r="T33" t="str">
            <v>02</v>
          </cell>
          <cell r="U33" t="str">
            <v>003</v>
          </cell>
        </row>
        <row r="34">
          <cell r="A34" t="str">
            <v>A-01-01-02-003-301</v>
          </cell>
          <cell r="B34" t="str">
            <v>A-01-01-02-003</v>
          </cell>
          <cell r="C34" t="str">
            <v>EJECUTOR</v>
          </cell>
          <cell r="D34" t="str">
            <v>FUNCIONAMIENTO</v>
          </cell>
          <cell r="E34" t="str">
            <v>DIRECTOR(A) DE GESTION HUMANA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 t="str">
            <v>1. Gestión Humana</v>
          </cell>
          <cell r="K34" t="str">
            <v>GESTION HUMANA</v>
          </cell>
          <cell r="L34">
            <v>0</v>
          </cell>
          <cell r="M34" t="str">
            <v>Funcionamiento</v>
          </cell>
          <cell r="N34">
            <v>0</v>
          </cell>
          <cell r="O34" t="str">
            <v>No Contratable</v>
          </cell>
          <cell r="P34" t="str">
            <v>AUXILIO DE CESANTÍAS</v>
          </cell>
          <cell r="Q34" t="str">
            <v>A</v>
          </cell>
          <cell r="R34" t="str">
            <v>01</v>
          </cell>
          <cell r="S34" t="str">
            <v>01</v>
          </cell>
          <cell r="T34" t="str">
            <v>02</v>
          </cell>
          <cell r="U34" t="str">
            <v>003</v>
          </cell>
          <cell r="V34" t="str">
            <v>301</v>
          </cell>
        </row>
        <row r="35">
          <cell r="A35" t="str">
            <v>A-01-01-02-004</v>
          </cell>
          <cell r="B35" t="str">
            <v>A-01-01-02-004</v>
          </cell>
          <cell r="C35" t="str">
            <v>EJECUTOR</v>
          </cell>
          <cell r="D35" t="str">
            <v>FUNCIONAMIENTO</v>
          </cell>
          <cell r="E35" t="str">
            <v>DIRECTOR(A) DE GESTION HUMANA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1. Gestión Humana</v>
          </cell>
          <cell r="K35" t="str">
            <v>GESTION HUMANA</v>
          </cell>
          <cell r="L35">
            <v>0</v>
          </cell>
          <cell r="M35" t="str">
            <v>Funcionamiento</v>
          </cell>
          <cell r="N35">
            <v>0</v>
          </cell>
          <cell r="O35" t="str">
            <v>No Contratable</v>
          </cell>
          <cell r="P35" t="str">
            <v>CAJAS DE COMPENSACION FAMILIAR</v>
          </cell>
          <cell r="Q35" t="str">
            <v>A</v>
          </cell>
          <cell r="R35" t="str">
            <v>01</v>
          </cell>
          <cell r="S35" t="str">
            <v>01</v>
          </cell>
          <cell r="T35" t="str">
            <v>02</v>
          </cell>
          <cell r="U35" t="str">
            <v>004</v>
          </cell>
        </row>
        <row r="36">
          <cell r="A36" t="str">
            <v>A-01-01-02-004-301</v>
          </cell>
          <cell r="B36" t="str">
            <v>A-01-01-02-004</v>
          </cell>
          <cell r="C36" t="str">
            <v>EJECUTOR</v>
          </cell>
          <cell r="D36" t="str">
            <v>FUNCIONAMIENTO</v>
          </cell>
          <cell r="E36" t="str">
            <v>DIRECTOR(A) DE GESTION HUMANA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1. Gestión Humana</v>
          </cell>
          <cell r="K36" t="str">
            <v>GESTION HUMANA</v>
          </cell>
          <cell r="L36">
            <v>0</v>
          </cell>
          <cell r="M36" t="str">
            <v>Funcionamiento</v>
          </cell>
          <cell r="N36">
            <v>0</v>
          </cell>
          <cell r="O36" t="str">
            <v>No Contratable</v>
          </cell>
          <cell r="P36" t="str">
            <v>APORTES A CAJAS DE COMPENSACIÓN FAMILIAR</v>
          </cell>
          <cell r="Q36" t="str">
            <v>A</v>
          </cell>
          <cell r="R36" t="str">
            <v>01</v>
          </cell>
          <cell r="S36" t="str">
            <v>01</v>
          </cell>
          <cell r="T36" t="str">
            <v>02</v>
          </cell>
          <cell r="U36" t="str">
            <v>004</v>
          </cell>
          <cell r="V36" t="str">
            <v>301</v>
          </cell>
        </row>
        <row r="37">
          <cell r="A37" t="str">
            <v>A-01-01-02-005</v>
          </cell>
          <cell r="B37" t="str">
            <v>A-01-01-02-005</v>
          </cell>
          <cell r="C37" t="str">
            <v>EJECUTOR</v>
          </cell>
          <cell r="D37" t="str">
            <v>FUNCIONAMIENTO</v>
          </cell>
          <cell r="E37" t="str">
            <v>DIRECTOR(A) DE GESTION HUMANA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1. Gestión Humana</v>
          </cell>
          <cell r="K37" t="str">
            <v>GESTION HUMANA</v>
          </cell>
          <cell r="L37">
            <v>0</v>
          </cell>
          <cell r="M37" t="str">
            <v>Funcionamiento</v>
          </cell>
          <cell r="N37">
            <v>0</v>
          </cell>
          <cell r="O37" t="str">
            <v>No Contratable</v>
          </cell>
          <cell r="P37" t="str">
            <v>APORTES GENERALES AL SISTEMA DE RIESGOS LABORALES</v>
          </cell>
          <cell r="Q37" t="str">
            <v>A</v>
          </cell>
          <cell r="R37" t="str">
            <v>01</v>
          </cell>
          <cell r="S37" t="str">
            <v>01</v>
          </cell>
          <cell r="T37" t="str">
            <v>02</v>
          </cell>
          <cell r="U37" t="str">
            <v>005</v>
          </cell>
        </row>
        <row r="38">
          <cell r="A38" t="str">
            <v>A-01-01-02-005-301</v>
          </cell>
          <cell r="B38" t="str">
            <v>A-01-01-02-005</v>
          </cell>
          <cell r="C38" t="str">
            <v>EJECUTOR</v>
          </cell>
          <cell r="D38" t="str">
            <v>FUNCIONAMIENTO</v>
          </cell>
          <cell r="E38" t="str">
            <v>DIRECTOR(A) DE GESTION HUMANA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1. Gestión Humana</v>
          </cell>
          <cell r="K38" t="str">
            <v>GESTION HUMANA</v>
          </cell>
          <cell r="L38">
            <v>0</v>
          </cell>
          <cell r="M38" t="str">
            <v>Funcionamiento</v>
          </cell>
          <cell r="N38">
            <v>0</v>
          </cell>
          <cell r="O38" t="str">
            <v>No Contratable</v>
          </cell>
          <cell r="P38" t="str">
            <v>APORTES GENERALES AL SISTEMA DE RIESGOS LABORALES</v>
          </cell>
          <cell r="Q38" t="str">
            <v>A</v>
          </cell>
          <cell r="R38" t="str">
            <v>01</v>
          </cell>
          <cell r="S38" t="str">
            <v>01</v>
          </cell>
          <cell r="T38" t="str">
            <v>02</v>
          </cell>
          <cell r="U38" t="str">
            <v>005</v>
          </cell>
          <cell r="V38" t="str">
            <v>301</v>
          </cell>
        </row>
        <row r="39">
          <cell r="A39" t="str">
            <v>A-01-01-02-007</v>
          </cell>
          <cell r="B39" t="str">
            <v>A-01-01-02-007</v>
          </cell>
          <cell r="C39" t="str">
            <v>EJECUTOR</v>
          </cell>
          <cell r="D39" t="str">
            <v>FUNCIONAMIENTO</v>
          </cell>
          <cell r="E39" t="str">
            <v>DIRECTOR(A) DE GESTION HUMANA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 t="str">
            <v>1. Gestión Humana</v>
          </cell>
          <cell r="K39" t="str">
            <v>GESTION HUMANA</v>
          </cell>
          <cell r="L39">
            <v>0</v>
          </cell>
          <cell r="M39" t="str">
            <v>Funcionamiento</v>
          </cell>
          <cell r="N39">
            <v>0</v>
          </cell>
          <cell r="O39" t="str">
            <v>No Contratable</v>
          </cell>
          <cell r="P39" t="str">
            <v>APORTES AL SENA</v>
          </cell>
          <cell r="Q39" t="str">
            <v>A</v>
          </cell>
          <cell r="R39" t="str">
            <v>01</v>
          </cell>
          <cell r="S39" t="str">
            <v>01</v>
          </cell>
          <cell r="T39" t="str">
            <v>02</v>
          </cell>
          <cell r="U39" t="str">
            <v>007</v>
          </cell>
        </row>
        <row r="40">
          <cell r="A40" t="str">
            <v>A-01-01-02-007-301</v>
          </cell>
          <cell r="B40" t="str">
            <v>A-01-01-02-007</v>
          </cell>
          <cell r="C40" t="str">
            <v>EJECUTOR</v>
          </cell>
          <cell r="D40" t="str">
            <v>FUNCIONAMIENTO</v>
          </cell>
          <cell r="E40" t="str">
            <v>DIRECTOR(A) DE GESTION HUMANA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1. Gestión Humana</v>
          </cell>
          <cell r="K40" t="str">
            <v>GESTION HUMANA</v>
          </cell>
          <cell r="L40">
            <v>0</v>
          </cell>
          <cell r="M40" t="str">
            <v>Funcionamiento</v>
          </cell>
          <cell r="N40">
            <v>0</v>
          </cell>
          <cell r="O40" t="str">
            <v>No Contratable</v>
          </cell>
          <cell r="P40" t="str">
            <v>APORTES AL SENA</v>
          </cell>
          <cell r="Q40" t="str">
            <v>A</v>
          </cell>
          <cell r="R40" t="str">
            <v>01</v>
          </cell>
          <cell r="S40" t="str">
            <v>01</v>
          </cell>
          <cell r="T40" t="str">
            <v>02</v>
          </cell>
          <cell r="U40" t="str">
            <v>007</v>
          </cell>
          <cell r="V40" t="str">
            <v>301</v>
          </cell>
        </row>
        <row r="41">
          <cell r="A41" t="str">
            <v>A-01-01-03</v>
          </cell>
          <cell r="B41" t="str">
            <v>A-01-01-03</v>
          </cell>
          <cell r="C41" t="str">
            <v>NO EJECUTOR</v>
          </cell>
          <cell r="D41" t="str">
            <v>FUNCIONAMIENTO</v>
          </cell>
          <cell r="E41" t="str">
            <v>DIRECTOR(A) DE GESTION HUMANA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1. Gestión Humana</v>
          </cell>
          <cell r="K41" t="str">
            <v>GESTION HUMANA</v>
          </cell>
          <cell r="L41">
            <v>0</v>
          </cell>
          <cell r="M41" t="str">
            <v>Funcionamiento</v>
          </cell>
          <cell r="N41">
            <v>0</v>
          </cell>
          <cell r="O41" t="str">
            <v>No Contratable</v>
          </cell>
          <cell r="P41" t="str">
            <v>REMUNERACIONES NO CONSTITUTIVAS DE FACTOR SALARIAL</v>
          </cell>
          <cell r="Q41" t="str">
            <v>A</v>
          </cell>
          <cell r="R41" t="str">
            <v>01</v>
          </cell>
          <cell r="S41" t="str">
            <v>01</v>
          </cell>
          <cell r="T41" t="str">
            <v>03</v>
          </cell>
        </row>
        <row r="42">
          <cell r="A42" t="str">
            <v>A-01-01-03-001</v>
          </cell>
          <cell r="B42" t="str">
            <v>A-01-01-03-001</v>
          </cell>
          <cell r="C42" t="str">
            <v>NO EJECUTOR</v>
          </cell>
          <cell r="D42" t="str">
            <v>FUNCIONAMIENTO</v>
          </cell>
          <cell r="E42" t="str">
            <v>DIRECTOR(A) DE GESTION HUMANA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1. Gestión Humana</v>
          </cell>
          <cell r="K42" t="str">
            <v>GESTION HUMANA</v>
          </cell>
          <cell r="L42">
            <v>0</v>
          </cell>
          <cell r="M42" t="str">
            <v>Funcionamiento</v>
          </cell>
          <cell r="N42">
            <v>0</v>
          </cell>
          <cell r="O42" t="str">
            <v>No Contratable</v>
          </cell>
          <cell r="P42" t="str">
            <v>PRESTACIONES SOCIALES SEGUN DEFINICION LEGAL</v>
          </cell>
          <cell r="Q42" t="str">
            <v>A</v>
          </cell>
          <cell r="R42" t="str">
            <v>01</v>
          </cell>
          <cell r="S42" t="str">
            <v>01</v>
          </cell>
          <cell r="T42" t="str">
            <v>03</v>
          </cell>
          <cell r="U42" t="str">
            <v>001</v>
          </cell>
        </row>
        <row r="43">
          <cell r="A43" t="str">
            <v>A-01-01-03-001-001</v>
          </cell>
          <cell r="B43" t="str">
            <v>A-01-01-03-001-001</v>
          </cell>
          <cell r="C43" t="str">
            <v>EJECUTOR</v>
          </cell>
          <cell r="D43" t="str">
            <v>FUNCIONAMIENTO</v>
          </cell>
          <cell r="E43" t="str">
            <v>DIRECTOR(A) DE GESTION HUMANA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1. Gestión Humana</v>
          </cell>
          <cell r="K43" t="str">
            <v>GESTION HUMANA</v>
          </cell>
          <cell r="L43">
            <v>0</v>
          </cell>
          <cell r="M43" t="str">
            <v>Funcionamiento</v>
          </cell>
          <cell r="N43">
            <v>0</v>
          </cell>
          <cell r="O43" t="str">
            <v>No Contratable</v>
          </cell>
          <cell r="P43" t="str">
            <v>SUELDO DE VACACIONES</v>
          </cell>
          <cell r="Q43" t="str">
            <v>A</v>
          </cell>
          <cell r="R43" t="str">
            <v>01</v>
          </cell>
          <cell r="S43" t="str">
            <v>01</v>
          </cell>
          <cell r="T43" t="str">
            <v>03</v>
          </cell>
          <cell r="U43" t="str">
            <v>001</v>
          </cell>
          <cell r="V43" t="str">
            <v>001</v>
          </cell>
        </row>
        <row r="44">
          <cell r="A44" t="str">
            <v>A-01-01-03-001-001-301</v>
          </cell>
          <cell r="B44" t="str">
            <v>A-01-01-03-001-001</v>
          </cell>
          <cell r="C44" t="str">
            <v>EJECUTOR</v>
          </cell>
          <cell r="D44" t="str">
            <v>FUNCIONAMIENTO</v>
          </cell>
          <cell r="E44" t="str">
            <v>DIRECTOR(A) DE GESTION HUMANA</v>
          </cell>
          <cell r="F44">
            <v>301</v>
          </cell>
          <cell r="G44">
            <v>0</v>
          </cell>
          <cell r="H44">
            <v>0</v>
          </cell>
          <cell r="I44">
            <v>301</v>
          </cell>
          <cell r="J44" t="str">
            <v>1. Gestión Humana</v>
          </cell>
          <cell r="K44" t="str">
            <v>GESTION HUMANA</v>
          </cell>
          <cell r="L44">
            <v>301</v>
          </cell>
          <cell r="M44" t="str">
            <v>Funcionamiento</v>
          </cell>
          <cell r="N44" t="str">
            <v>DIRECCIÓN DE GESTIÓN HUMANA</v>
          </cell>
          <cell r="O44" t="str">
            <v>No Contratable</v>
          </cell>
          <cell r="P44" t="str">
            <v>VACACIONES</v>
          </cell>
          <cell r="Q44" t="str">
            <v>A</v>
          </cell>
          <cell r="R44" t="str">
            <v>01</v>
          </cell>
          <cell r="S44" t="str">
            <v>01</v>
          </cell>
          <cell r="T44" t="str">
            <v>03</v>
          </cell>
          <cell r="U44" t="str">
            <v>001</v>
          </cell>
          <cell r="V44" t="str">
            <v>001</v>
          </cell>
          <cell r="W44" t="str">
            <v>301</v>
          </cell>
        </row>
        <row r="45">
          <cell r="A45" t="str">
            <v>A-01-01-03-001-002</v>
          </cell>
          <cell r="B45" t="str">
            <v>A-01-01-03-001-002</v>
          </cell>
          <cell r="C45" t="str">
            <v>EJECUTOR</v>
          </cell>
          <cell r="D45" t="str">
            <v>FUNCIONAMIENTO</v>
          </cell>
          <cell r="E45" t="str">
            <v>DIRECTOR(A) DE GESTION HUMANA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1. Gestión Humana</v>
          </cell>
          <cell r="K45" t="str">
            <v>GESTION HUMANA</v>
          </cell>
          <cell r="L45">
            <v>0</v>
          </cell>
          <cell r="M45" t="str">
            <v>Funcionamiento</v>
          </cell>
          <cell r="N45">
            <v>0</v>
          </cell>
          <cell r="O45" t="str">
            <v>No Contratable</v>
          </cell>
          <cell r="P45" t="str">
            <v>INDEMNIZACION POR VACACIONES</v>
          </cell>
          <cell r="Q45" t="str">
            <v>A</v>
          </cell>
          <cell r="R45" t="str">
            <v>01</v>
          </cell>
          <cell r="S45" t="str">
            <v>01</v>
          </cell>
          <cell r="T45" t="str">
            <v>03</v>
          </cell>
          <cell r="U45" t="str">
            <v>001</v>
          </cell>
          <cell r="V45" t="str">
            <v>002</v>
          </cell>
        </row>
        <row r="46">
          <cell r="A46" t="str">
            <v>A-01-01-03-001-002-301</v>
          </cell>
          <cell r="B46" t="str">
            <v>A-01-01-03-001-002</v>
          </cell>
          <cell r="C46" t="str">
            <v>EJECUTOR</v>
          </cell>
          <cell r="D46" t="str">
            <v>FUNCIONAMIENTO</v>
          </cell>
          <cell r="E46" t="str">
            <v>DIRECTOR(A) DE GESTION HUMANA</v>
          </cell>
          <cell r="F46">
            <v>301</v>
          </cell>
          <cell r="G46">
            <v>0</v>
          </cell>
          <cell r="H46">
            <v>0</v>
          </cell>
          <cell r="I46">
            <v>301</v>
          </cell>
          <cell r="J46" t="str">
            <v>1. Gestión Humana</v>
          </cell>
          <cell r="K46" t="str">
            <v>GESTION HUMANA</v>
          </cell>
          <cell r="L46">
            <v>301</v>
          </cell>
          <cell r="M46" t="str">
            <v>Funcionamiento</v>
          </cell>
          <cell r="N46" t="str">
            <v>DIRECCIÓN DE GESTIÓN HUMANA</v>
          </cell>
          <cell r="O46" t="str">
            <v>No Contratable</v>
          </cell>
          <cell r="P46" t="str">
            <v>INDEMNIZACIÓN POR VACACIONES</v>
          </cell>
          <cell r="Q46" t="str">
            <v>A</v>
          </cell>
          <cell r="R46" t="str">
            <v>01</v>
          </cell>
          <cell r="S46" t="str">
            <v>01</v>
          </cell>
          <cell r="T46" t="str">
            <v>03</v>
          </cell>
          <cell r="U46" t="str">
            <v>001</v>
          </cell>
          <cell r="V46" t="str">
            <v>002</v>
          </cell>
          <cell r="W46" t="str">
            <v>301</v>
          </cell>
        </row>
        <row r="47">
          <cell r="A47" t="str">
            <v>A-01-01-03-001-003</v>
          </cell>
          <cell r="B47" t="str">
            <v>A-01-01-03-001-003</v>
          </cell>
          <cell r="C47" t="str">
            <v>EJECUTOR</v>
          </cell>
          <cell r="D47" t="str">
            <v>FUNCIONAMIENTO</v>
          </cell>
          <cell r="E47" t="str">
            <v>DIRECTOR(A) DE GESTION HUMANA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1. Gestión Humana</v>
          </cell>
          <cell r="K47" t="str">
            <v>GESTION HUMANA</v>
          </cell>
          <cell r="L47">
            <v>0</v>
          </cell>
          <cell r="M47" t="str">
            <v>Funcionamiento</v>
          </cell>
          <cell r="N47">
            <v>0</v>
          </cell>
          <cell r="O47" t="str">
            <v>No Contratable</v>
          </cell>
          <cell r="P47" t="str">
            <v>BONIFICACION ESPECIAL DE RECREACION</v>
          </cell>
          <cell r="Q47" t="str">
            <v>A</v>
          </cell>
          <cell r="R47" t="str">
            <v>01</v>
          </cell>
          <cell r="S47" t="str">
            <v>01</v>
          </cell>
          <cell r="T47" t="str">
            <v>03</v>
          </cell>
          <cell r="U47" t="str">
            <v>001</v>
          </cell>
          <cell r="V47" t="str">
            <v>003</v>
          </cell>
        </row>
        <row r="48">
          <cell r="A48" t="str">
            <v>A-01-01-03-001-003-301</v>
          </cell>
          <cell r="B48" t="str">
            <v>A-01-01-03-001-003</v>
          </cell>
          <cell r="C48" t="str">
            <v>EJECUTOR</v>
          </cell>
          <cell r="D48" t="str">
            <v>FUNCIONAMIENTO</v>
          </cell>
          <cell r="E48" t="str">
            <v>DIRECTOR(A) DE GESTION HUMANA</v>
          </cell>
          <cell r="F48">
            <v>301</v>
          </cell>
          <cell r="G48">
            <v>0</v>
          </cell>
          <cell r="H48">
            <v>0</v>
          </cell>
          <cell r="I48">
            <v>301</v>
          </cell>
          <cell r="J48" t="str">
            <v>1. Gestión Humana</v>
          </cell>
          <cell r="K48" t="str">
            <v>GESTION HUMANA</v>
          </cell>
          <cell r="L48">
            <v>301</v>
          </cell>
          <cell r="M48" t="str">
            <v>Funcionamiento</v>
          </cell>
          <cell r="N48" t="str">
            <v>DIRECCIÓN DE GESTIÓN HUMANA</v>
          </cell>
          <cell r="O48" t="str">
            <v>No Contratable</v>
          </cell>
          <cell r="P48" t="str">
            <v>BONIFICACIÓN ESPECIAL DE RECREACIÓN</v>
          </cell>
          <cell r="Q48" t="str">
            <v>A</v>
          </cell>
          <cell r="R48" t="str">
            <v>01</v>
          </cell>
          <cell r="S48" t="str">
            <v>01</v>
          </cell>
          <cell r="T48" t="str">
            <v>03</v>
          </cell>
          <cell r="U48" t="str">
            <v>001</v>
          </cell>
          <cell r="V48" t="str">
            <v>003</v>
          </cell>
          <cell r="W48" t="str">
            <v>301</v>
          </cell>
        </row>
        <row r="49">
          <cell r="A49" t="str">
            <v>A-01-01-03-002</v>
          </cell>
          <cell r="B49" t="str">
            <v>A-01-01-03-002</v>
          </cell>
          <cell r="C49" t="str">
            <v>EJECUTOR</v>
          </cell>
          <cell r="D49" t="str">
            <v>FUNCIONAMIENTO</v>
          </cell>
          <cell r="E49" t="str">
            <v>DIRECTOR(A) DE GESTION HUMANA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1. Gestión Humana</v>
          </cell>
          <cell r="K49" t="str">
            <v>GESTION HUMANA</v>
          </cell>
          <cell r="L49">
            <v>0</v>
          </cell>
          <cell r="M49" t="str">
            <v>Funcionamiento</v>
          </cell>
          <cell r="N49">
            <v>0</v>
          </cell>
          <cell r="O49" t="str">
            <v>No Contratable</v>
          </cell>
          <cell r="P49" t="str">
            <v>PRIMA TECNICA NO SALARIAL</v>
          </cell>
          <cell r="Q49" t="str">
            <v>A</v>
          </cell>
          <cell r="R49" t="str">
            <v>01</v>
          </cell>
          <cell r="S49" t="str">
            <v>01</v>
          </cell>
          <cell r="T49" t="str">
            <v>03</v>
          </cell>
          <cell r="U49" t="str">
            <v>002</v>
          </cell>
        </row>
        <row r="50">
          <cell r="A50" t="str">
            <v>A-01-01-03-002-301</v>
          </cell>
          <cell r="B50" t="str">
            <v>A-01-01-03-002</v>
          </cell>
          <cell r="C50" t="str">
            <v>EJECUTOR</v>
          </cell>
          <cell r="D50" t="str">
            <v>FUNCIONAMIENTO</v>
          </cell>
          <cell r="E50" t="str">
            <v>DIRECTOR(A) DE GESTION HUMANA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 t="str">
            <v>1. Gestión Humana</v>
          </cell>
          <cell r="K50" t="str">
            <v>GESTION HUMANA</v>
          </cell>
          <cell r="L50">
            <v>0</v>
          </cell>
          <cell r="M50" t="str">
            <v>Funcionamiento</v>
          </cell>
          <cell r="N50">
            <v>0</v>
          </cell>
          <cell r="O50" t="str">
            <v>No Contratable</v>
          </cell>
          <cell r="P50" t="str">
            <v>PRIMA TÉCNICA NO SALARIAL</v>
          </cell>
          <cell r="Q50" t="str">
            <v>A</v>
          </cell>
          <cell r="R50" t="str">
            <v>01</v>
          </cell>
          <cell r="S50" t="str">
            <v>01</v>
          </cell>
          <cell r="T50" t="str">
            <v>03</v>
          </cell>
          <cell r="U50" t="str">
            <v>002</v>
          </cell>
          <cell r="V50" t="str">
            <v>301</v>
          </cell>
        </row>
        <row r="51">
          <cell r="A51" t="str">
            <v>A-01-01-03-016</v>
          </cell>
          <cell r="B51" t="str">
            <v>A-01-01-03-016</v>
          </cell>
          <cell r="C51" t="str">
            <v>EJECUTOR</v>
          </cell>
          <cell r="D51" t="str">
            <v>FUNCIONAMIENTO</v>
          </cell>
          <cell r="E51" t="str">
            <v>DIRECTOR(A) DE GESTION HUMANA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1. Gestión Humana</v>
          </cell>
          <cell r="K51" t="str">
            <v>GESTION HUMANA</v>
          </cell>
          <cell r="L51">
            <v>0</v>
          </cell>
          <cell r="M51" t="str">
            <v>Funcionamiento</v>
          </cell>
          <cell r="N51">
            <v>0</v>
          </cell>
          <cell r="O51" t="str">
            <v>No Contratable</v>
          </cell>
          <cell r="P51" t="str">
            <v>PRIMA DE COORDINACION</v>
          </cell>
          <cell r="Q51" t="str">
            <v>A</v>
          </cell>
          <cell r="R51" t="str">
            <v>01</v>
          </cell>
          <cell r="S51" t="str">
            <v>01</v>
          </cell>
          <cell r="T51" t="str">
            <v>03</v>
          </cell>
          <cell r="U51" t="str">
            <v>016</v>
          </cell>
        </row>
        <row r="52">
          <cell r="A52" t="str">
            <v>A-01-01-03-016-301</v>
          </cell>
          <cell r="B52" t="str">
            <v>A-01-01-03-016</v>
          </cell>
          <cell r="C52" t="str">
            <v>EJECUTOR</v>
          </cell>
          <cell r="D52" t="str">
            <v>FUNCIONAMIENTO</v>
          </cell>
          <cell r="E52" t="str">
            <v>DIRECTOR(A) DE GESTION HUMANA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 t="str">
            <v>1. Gestión Humana</v>
          </cell>
          <cell r="K52" t="str">
            <v>GESTION HUMANA</v>
          </cell>
          <cell r="L52">
            <v>0</v>
          </cell>
          <cell r="M52" t="str">
            <v>Funcionamiento</v>
          </cell>
          <cell r="N52">
            <v>0</v>
          </cell>
          <cell r="O52" t="str">
            <v>No Contratable</v>
          </cell>
          <cell r="P52" t="str">
            <v>PRIMA DE COORDINACIÓN</v>
          </cell>
          <cell r="Q52" t="str">
            <v>A</v>
          </cell>
          <cell r="R52" t="str">
            <v>01</v>
          </cell>
          <cell r="S52" t="str">
            <v>01</v>
          </cell>
          <cell r="T52" t="str">
            <v>03</v>
          </cell>
          <cell r="U52" t="str">
            <v>016</v>
          </cell>
          <cell r="V52" t="str">
            <v>301</v>
          </cell>
        </row>
        <row r="53">
          <cell r="A53" t="str">
            <v>A-01-01-03-030</v>
          </cell>
          <cell r="B53" t="str">
            <v>A-01-01-03-030</v>
          </cell>
          <cell r="C53" t="str">
            <v>EJECUTOR</v>
          </cell>
          <cell r="D53" t="str">
            <v>FUNCIONAMIENTO</v>
          </cell>
          <cell r="E53" t="str">
            <v>DIRECTOR(A) DE GESTION HUMANA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1. Gestión Humana</v>
          </cell>
          <cell r="K53" t="str">
            <v>GESTION HUMANA</v>
          </cell>
          <cell r="L53">
            <v>0</v>
          </cell>
          <cell r="M53" t="str">
            <v>Funcionamiento</v>
          </cell>
          <cell r="N53">
            <v>0</v>
          </cell>
          <cell r="O53" t="str">
            <v>No Contratable</v>
          </cell>
          <cell r="P53" t="str">
            <v>BONIFICACION DE DIRECCION</v>
          </cell>
          <cell r="Q53" t="str">
            <v>A</v>
          </cell>
          <cell r="R53" t="str">
            <v>01</v>
          </cell>
          <cell r="S53" t="str">
            <v>01</v>
          </cell>
          <cell r="T53" t="str">
            <v>03</v>
          </cell>
          <cell r="U53" t="str">
            <v>030</v>
          </cell>
        </row>
        <row r="54">
          <cell r="A54" t="str">
            <v>A-01-01-03-030-301</v>
          </cell>
          <cell r="B54" t="str">
            <v>A-01-01-03-030</v>
          </cell>
          <cell r="C54" t="str">
            <v>EJECUTOR</v>
          </cell>
          <cell r="D54" t="str">
            <v>FUNCIONAMIENTO</v>
          </cell>
          <cell r="E54" t="str">
            <v>DIRECTOR(A) DE GESTION HUMANA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 t="str">
            <v>1. Gestión Humana</v>
          </cell>
          <cell r="K54" t="str">
            <v>GESTION HUMANA</v>
          </cell>
          <cell r="L54">
            <v>0</v>
          </cell>
          <cell r="M54" t="str">
            <v>Funcionamiento</v>
          </cell>
          <cell r="N54">
            <v>0</v>
          </cell>
          <cell r="O54" t="str">
            <v>No Contratable</v>
          </cell>
          <cell r="P54" t="str">
            <v>BONIFICACIÓN DE DIRECCIÓN</v>
          </cell>
          <cell r="Q54" t="str">
            <v>A</v>
          </cell>
          <cell r="R54" t="str">
            <v>01</v>
          </cell>
          <cell r="S54" t="str">
            <v>01</v>
          </cell>
          <cell r="T54" t="str">
            <v>03</v>
          </cell>
          <cell r="U54" t="str">
            <v>030</v>
          </cell>
          <cell r="V54" t="str">
            <v>301</v>
          </cell>
        </row>
        <row r="55">
          <cell r="A55" t="str">
            <v>A-01-01-04</v>
          </cell>
          <cell r="B55" t="str">
            <v>A-01-01-04</v>
          </cell>
          <cell r="C55" t="str">
            <v>EJECUTOR</v>
          </cell>
          <cell r="D55" t="str">
            <v>FUNCIONAMIENTO</v>
          </cell>
          <cell r="E55" t="str">
            <v>DIRECTOR(A) DE GESTION HUMANA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1. Gestión Humana</v>
          </cell>
          <cell r="K55" t="str">
            <v>GESTION HUMANA</v>
          </cell>
          <cell r="L55">
            <v>0</v>
          </cell>
          <cell r="M55" t="str">
            <v>Funcionamiento</v>
          </cell>
          <cell r="N55">
            <v>0</v>
          </cell>
          <cell r="O55" t="str">
            <v>No Contratable</v>
          </cell>
          <cell r="P55" t="str">
            <v>OTROS GASTOS DE PERSONAL - DISTRIBUCION PREVIO CONCEPTO DGPPN</v>
          </cell>
          <cell r="Q55" t="str">
            <v>A</v>
          </cell>
          <cell r="R55" t="str">
            <v>01</v>
          </cell>
          <cell r="S55" t="str">
            <v>01</v>
          </cell>
          <cell r="T55" t="str">
            <v>04</v>
          </cell>
        </row>
        <row r="56">
          <cell r="A56" t="str">
            <v>A-01-01-04-301</v>
          </cell>
          <cell r="B56" t="str">
            <v>A-01-01-04</v>
          </cell>
          <cell r="C56" t="str">
            <v>EJECUTOR</v>
          </cell>
          <cell r="D56" t="str">
            <v>FUNCIONAMIENTO</v>
          </cell>
          <cell r="E56" t="str">
            <v>DIRECTOR(A) DE GESTION HUMANA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 t="str">
            <v>1. Gestión Humana</v>
          </cell>
          <cell r="K56" t="str">
            <v>GESTION HUMANA</v>
          </cell>
          <cell r="L56">
            <v>0</v>
          </cell>
          <cell r="M56" t="str">
            <v>Funcionamiento</v>
          </cell>
          <cell r="N56">
            <v>0</v>
          </cell>
          <cell r="O56" t="str">
            <v>No Contratable</v>
          </cell>
          <cell r="P56" t="str">
            <v>OTROS GASTOS DE PERSONAL</v>
          </cell>
          <cell r="Q56" t="str">
            <v>A</v>
          </cell>
          <cell r="R56" t="str">
            <v>01</v>
          </cell>
          <cell r="S56" t="str">
            <v>01</v>
          </cell>
          <cell r="T56" t="str">
            <v>04</v>
          </cell>
          <cell r="U56" t="str">
            <v>301</v>
          </cell>
        </row>
        <row r="57">
          <cell r="A57" t="str">
            <v>A-01-02</v>
          </cell>
          <cell r="B57" t="str">
            <v>A-01-02</v>
          </cell>
          <cell r="C57" t="str">
            <v>NO EJECUTOR</v>
          </cell>
          <cell r="D57" t="str">
            <v>FUNCIONAMIENTO</v>
          </cell>
          <cell r="E57" t="str">
            <v>DIRECTOR(A) DE GESTION HUMANA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1. Gestión Humana</v>
          </cell>
          <cell r="K57" t="str">
            <v>GESTION HUMANA</v>
          </cell>
          <cell r="L57">
            <v>0</v>
          </cell>
          <cell r="M57" t="str">
            <v>Funcionamiento</v>
          </cell>
          <cell r="N57">
            <v>0</v>
          </cell>
          <cell r="O57" t="str">
            <v>No Contratable</v>
          </cell>
          <cell r="P57" t="str">
            <v>PERSONAL SUPERNUMERARIO Y PLANTA TEMPORAL</v>
          </cell>
          <cell r="Q57" t="str">
            <v>A</v>
          </cell>
          <cell r="R57" t="str">
            <v>01</v>
          </cell>
          <cell r="S57" t="str">
            <v>02</v>
          </cell>
        </row>
        <row r="58">
          <cell r="A58" t="str">
            <v>A-01-02-01</v>
          </cell>
          <cell r="B58" t="str">
            <v>A-01-02-01</v>
          </cell>
          <cell r="C58" t="str">
            <v>NO EJECUTOR</v>
          </cell>
          <cell r="D58" t="str">
            <v>FUNCIONAMIENTO</v>
          </cell>
          <cell r="E58" t="str">
            <v>DIRECTOR(A) DE GESTION HUMANA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1. Gestión Humana</v>
          </cell>
          <cell r="K58" t="str">
            <v>GESTION HUMANA</v>
          </cell>
          <cell r="L58">
            <v>0</v>
          </cell>
          <cell r="M58" t="str">
            <v>Funcionamiento</v>
          </cell>
          <cell r="N58">
            <v>0</v>
          </cell>
          <cell r="O58" t="str">
            <v>No Contratable</v>
          </cell>
          <cell r="P58" t="str">
            <v>SALARIO</v>
          </cell>
          <cell r="Q58" t="str">
            <v>A</v>
          </cell>
          <cell r="R58" t="str">
            <v>01</v>
          </cell>
          <cell r="S58" t="str">
            <v>02</v>
          </cell>
          <cell r="T58" t="str">
            <v>01</v>
          </cell>
        </row>
        <row r="59">
          <cell r="A59" t="str">
            <v>A-01-02-01-001</v>
          </cell>
          <cell r="B59" t="str">
            <v>A-01-02-01-001</v>
          </cell>
          <cell r="C59" t="str">
            <v>NO EJECUTOR</v>
          </cell>
          <cell r="D59" t="str">
            <v>FUNCIONAMIENTO</v>
          </cell>
          <cell r="E59" t="str">
            <v>DIRECTOR(A) DE GESTION HUMANA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 t="str">
            <v>1. Gestión Humana</v>
          </cell>
          <cell r="K59" t="str">
            <v>GESTION HUMANA</v>
          </cell>
          <cell r="L59">
            <v>0</v>
          </cell>
          <cell r="M59" t="str">
            <v>Funcionamiento</v>
          </cell>
          <cell r="N59">
            <v>0</v>
          </cell>
          <cell r="O59" t="str">
            <v>No Contratable</v>
          </cell>
          <cell r="P59" t="str">
            <v>FACTORES SALARIALES COMUNES</v>
          </cell>
          <cell r="Q59" t="str">
            <v>A</v>
          </cell>
          <cell r="R59" t="str">
            <v>01</v>
          </cell>
          <cell r="S59" t="str">
            <v>02</v>
          </cell>
          <cell r="T59" t="str">
            <v>01</v>
          </cell>
          <cell r="U59" t="str">
            <v>001</v>
          </cell>
        </row>
        <row r="60">
          <cell r="A60" t="str">
            <v>A-01-02-01-001-001</v>
          </cell>
          <cell r="B60" t="str">
            <v>A-01-02-01-001-001</v>
          </cell>
          <cell r="C60" t="str">
            <v>EJECUTOR</v>
          </cell>
          <cell r="D60" t="str">
            <v>FUNCIONAMIENTO</v>
          </cell>
          <cell r="E60" t="str">
            <v>DIRECTOR(A) DE GESTION HUMANA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 t="str">
            <v>1. Gestión Humana</v>
          </cell>
          <cell r="K60" t="str">
            <v>GESTION HUMANA</v>
          </cell>
          <cell r="L60">
            <v>0</v>
          </cell>
          <cell r="M60" t="str">
            <v>Funcionamiento</v>
          </cell>
          <cell r="N60">
            <v>0</v>
          </cell>
          <cell r="O60" t="str">
            <v>No Contratable</v>
          </cell>
          <cell r="P60" t="str">
            <v>SUELDO BASICO</v>
          </cell>
          <cell r="Q60" t="str">
            <v>A</v>
          </cell>
          <cell r="R60" t="str">
            <v>01</v>
          </cell>
          <cell r="S60" t="str">
            <v>02</v>
          </cell>
          <cell r="T60" t="str">
            <v>01</v>
          </cell>
          <cell r="U60" t="str">
            <v>001</v>
          </cell>
          <cell r="V60" t="str">
            <v>001</v>
          </cell>
        </row>
        <row r="61">
          <cell r="A61" t="str">
            <v>A-01-02-01-001-001-301</v>
          </cell>
          <cell r="B61" t="str">
            <v>A-01-02-01-001-001</v>
          </cell>
          <cell r="C61" t="str">
            <v>EJECUTOR</v>
          </cell>
          <cell r="D61" t="str">
            <v>FUNCIONAMIENTO</v>
          </cell>
          <cell r="E61" t="str">
            <v>DIRECTOR(A) DE GESTION HUMANA</v>
          </cell>
          <cell r="F61">
            <v>301</v>
          </cell>
          <cell r="G61">
            <v>0</v>
          </cell>
          <cell r="H61">
            <v>0</v>
          </cell>
          <cell r="I61">
            <v>301</v>
          </cell>
          <cell r="J61" t="str">
            <v>1. Gestión Humana</v>
          </cell>
          <cell r="K61" t="str">
            <v>GESTION HUMANA</v>
          </cell>
          <cell r="L61">
            <v>301</v>
          </cell>
          <cell r="M61" t="str">
            <v>Funcionamiento</v>
          </cell>
          <cell r="N61" t="str">
            <v>DIRECCIÓN DE GESTIÓN HUMANA</v>
          </cell>
          <cell r="O61" t="str">
            <v>No Contratable</v>
          </cell>
          <cell r="P61" t="str">
            <v>SUELDO BASICO</v>
          </cell>
          <cell r="Q61" t="str">
            <v>A</v>
          </cell>
          <cell r="R61" t="str">
            <v>01</v>
          </cell>
          <cell r="S61" t="str">
            <v>02</v>
          </cell>
          <cell r="T61" t="str">
            <v>01</v>
          </cell>
          <cell r="U61" t="str">
            <v>001</v>
          </cell>
          <cell r="V61" t="str">
            <v>001</v>
          </cell>
          <cell r="W61" t="str">
            <v>301</v>
          </cell>
        </row>
        <row r="62">
          <cell r="A62" t="str">
            <v>A-01-02-01-001-003</v>
          </cell>
          <cell r="B62" t="str">
            <v>A-01-02-01-001-003</v>
          </cell>
          <cell r="C62" t="str">
            <v>EJECUTOR</v>
          </cell>
          <cell r="D62" t="str">
            <v>FUNCIONAMIENTO</v>
          </cell>
          <cell r="E62" t="str">
            <v>DIRECTOR(A) DE GESTION HUMANA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1. Gestión Humana</v>
          </cell>
          <cell r="K62" t="str">
            <v>GESTION HUMANA</v>
          </cell>
          <cell r="L62">
            <v>0</v>
          </cell>
          <cell r="M62" t="str">
            <v>Funcionamiento</v>
          </cell>
          <cell r="N62">
            <v>0</v>
          </cell>
          <cell r="O62" t="str">
            <v>No Contratable</v>
          </cell>
          <cell r="P62" t="str">
            <v>PRIMA TECNICA SALARIAL</v>
          </cell>
          <cell r="Q62" t="str">
            <v>A</v>
          </cell>
          <cell r="R62" t="str">
            <v>01</v>
          </cell>
          <cell r="S62" t="str">
            <v>02</v>
          </cell>
          <cell r="T62" t="str">
            <v>01</v>
          </cell>
          <cell r="U62" t="str">
            <v>001</v>
          </cell>
          <cell r="V62" t="str">
            <v>003</v>
          </cell>
        </row>
        <row r="63">
          <cell r="A63" t="str">
            <v>A-01-02-01-001-003-301</v>
          </cell>
          <cell r="B63" t="str">
            <v>A-01-02-01-001-003</v>
          </cell>
          <cell r="C63" t="str">
            <v>EJECUTOR</v>
          </cell>
          <cell r="D63" t="str">
            <v>FUNCIONAMIENTO</v>
          </cell>
          <cell r="E63" t="str">
            <v>DIRECTOR(A) DE GESTION HUMANA</v>
          </cell>
          <cell r="F63">
            <v>301</v>
          </cell>
          <cell r="G63">
            <v>0</v>
          </cell>
          <cell r="H63">
            <v>0</v>
          </cell>
          <cell r="I63">
            <v>301</v>
          </cell>
          <cell r="J63" t="str">
            <v>1. Gestión Humana</v>
          </cell>
          <cell r="K63" t="str">
            <v>GESTION HUMANA</v>
          </cell>
          <cell r="L63">
            <v>301</v>
          </cell>
          <cell r="M63" t="str">
            <v>Funcionamiento</v>
          </cell>
          <cell r="N63" t="str">
            <v>DIRECCIÓN DE GESTIÓN HUMANA</v>
          </cell>
          <cell r="O63" t="str">
            <v>No Contratable</v>
          </cell>
          <cell r="P63" t="str">
            <v>PRIMA TECNICA SALARIAL</v>
          </cell>
          <cell r="Q63" t="str">
            <v>A</v>
          </cell>
          <cell r="R63" t="str">
            <v>01</v>
          </cell>
          <cell r="S63" t="str">
            <v>02</v>
          </cell>
          <cell r="T63" t="str">
            <v>01</v>
          </cell>
          <cell r="U63" t="str">
            <v>001</v>
          </cell>
          <cell r="V63" t="str">
            <v>003</v>
          </cell>
          <cell r="W63" t="str">
            <v>301</v>
          </cell>
        </row>
        <row r="64">
          <cell r="A64" t="str">
            <v>A-01-02-01-001-004</v>
          </cell>
          <cell r="B64" t="str">
            <v>A-01-02-01-001-004</v>
          </cell>
          <cell r="C64" t="str">
            <v>EJECUTOR</v>
          </cell>
          <cell r="D64" t="str">
            <v>FUNCIONAMIENTO</v>
          </cell>
          <cell r="E64" t="str">
            <v>DIRECTOR(A) DE GESTION HUMANA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1. Gestión Humana</v>
          </cell>
          <cell r="K64" t="str">
            <v>GESTION HUMANA</v>
          </cell>
          <cell r="L64">
            <v>0</v>
          </cell>
          <cell r="M64" t="str">
            <v>Funcionamiento</v>
          </cell>
          <cell r="N64">
            <v>0</v>
          </cell>
          <cell r="O64" t="str">
            <v>No Contratable</v>
          </cell>
          <cell r="P64" t="str">
            <v>SUBSIDIO DE ALIMENTACION</v>
          </cell>
          <cell r="Q64" t="str">
            <v>A</v>
          </cell>
          <cell r="R64" t="str">
            <v>01</v>
          </cell>
          <cell r="S64" t="str">
            <v>02</v>
          </cell>
          <cell r="T64" t="str">
            <v>01</v>
          </cell>
          <cell r="U64" t="str">
            <v>001</v>
          </cell>
          <cell r="V64" t="str">
            <v>004</v>
          </cell>
        </row>
        <row r="65">
          <cell r="A65" t="str">
            <v>A-01-02-01-001-004-301</v>
          </cell>
          <cell r="B65" t="str">
            <v>A-01-02-01-001-004</v>
          </cell>
          <cell r="C65" t="str">
            <v>EJECUTOR</v>
          </cell>
          <cell r="D65" t="str">
            <v>FUNCIONAMIENTO</v>
          </cell>
          <cell r="E65" t="str">
            <v>DIRECTOR(A) DE GESTION HUMANA</v>
          </cell>
          <cell r="F65">
            <v>301</v>
          </cell>
          <cell r="G65">
            <v>0</v>
          </cell>
          <cell r="H65">
            <v>0</v>
          </cell>
          <cell r="I65">
            <v>301</v>
          </cell>
          <cell r="J65" t="str">
            <v>1. Gestión Humana</v>
          </cell>
          <cell r="K65" t="str">
            <v>GESTION HUMANA</v>
          </cell>
          <cell r="L65">
            <v>301</v>
          </cell>
          <cell r="M65" t="str">
            <v>Funcionamiento</v>
          </cell>
          <cell r="N65" t="str">
            <v>DIRECCIÓN DE GESTIÓN HUMANA</v>
          </cell>
          <cell r="O65" t="str">
            <v>No Contratable</v>
          </cell>
          <cell r="P65" t="str">
            <v>SUBSIDIO DE ALIMENTACION</v>
          </cell>
          <cell r="Q65" t="str">
            <v>A</v>
          </cell>
          <cell r="R65" t="str">
            <v>01</v>
          </cell>
          <cell r="S65" t="str">
            <v>02</v>
          </cell>
          <cell r="T65" t="str">
            <v>01</v>
          </cell>
          <cell r="U65" t="str">
            <v>001</v>
          </cell>
          <cell r="V65" t="str">
            <v>004</v>
          </cell>
          <cell r="W65" t="str">
            <v>301</v>
          </cell>
        </row>
        <row r="66">
          <cell r="A66" t="str">
            <v>A-01-02-01-001-005</v>
          </cell>
          <cell r="B66" t="str">
            <v>A-01-02-01-001-005</v>
          </cell>
          <cell r="C66" t="str">
            <v>EJECUTOR</v>
          </cell>
          <cell r="D66" t="str">
            <v>FUNCIONAMIENTO</v>
          </cell>
          <cell r="E66" t="str">
            <v>DIRECTOR(A) DE GESTION HUMANA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1. Gestión Humana</v>
          </cell>
          <cell r="K66" t="str">
            <v>GESTION HUMANA</v>
          </cell>
          <cell r="L66">
            <v>0</v>
          </cell>
          <cell r="M66" t="str">
            <v>Funcionamiento</v>
          </cell>
          <cell r="N66">
            <v>0</v>
          </cell>
          <cell r="O66" t="str">
            <v>No Contratable</v>
          </cell>
          <cell r="P66" t="str">
            <v>AUXILIO DE TRANSPORTE</v>
          </cell>
          <cell r="Q66" t="str">
            <v>A</v>
          </cell>
          <cell r="R66" t="str">
            <v>01</v>
          </cell>
          <cell r="S66" t="str">
            <v>02</v>
          </cell>
          <cell r="T66" t="str">
            <v>01</v>
          </cell>
          <cell r="U66" t="str">
            <v>001</v>
          </cell>
          <cell r="V66" t="str">
            <v>005</v>
          </cell>
        </row>
        <row r="67">
          <cell r="A67" t="str">
            <v>A-01-02-01-001-005-301</v>
          </cell>
          <cell r="B67" t="str">
            <v>A-01-02-01-001-005</v>
          </cell>
          <cell r="C67" t="str">
            <v>EJECUTOR</v>
          </cell>
          <cell r="D67" t="str">
            <v>FUNCIONAMIENTO</v>
          </cell>
          <cell r="E67" t="str">
            <v>DIRECTOR(A) DE GESTION HUMANA</v>
          </cell>
          <cell r="F67">
            <v>301</v>
          </cell>
          <cell r="G67">
            <v>0</v>
          </cell>
          <cell r="H67">
            <v>0</v>
          </cell>
          <cell r="I67">
            <v>301</v>
          </cell>
          <cell r="J67" t="str">
            <v>1. Gestión Humana</v>
          </cell>
          <cell r="K67" t="str">
            <v>GESTION HUMANA</v>
          </cell>
          <cell r="L67">
            <v>301</v>
          </cell>
          <cell r="M67" t="str">
            <v>Funcionamiento</v>
          </cell>
          <cell r="N67" t="str">
            <v>DIRECCIÓN DE GESTIÓN HUMANA</v>
          </cell>
          <cell r="O67" t="str">
            <v>No Contratable</v>
          </cell>
          <cell r="P67" t="str">
            <v>AUXILIO DE TRANSPORTE</v>
          </cell>
          <cell r="Q67" t="str">
            <v>A</v>
          </cell>
          <cell r="R67" t="str">
            <v>01</v>
          </cell>
          <cell r="S67" t="str">
            <v>02</v>
          </cell>
          <cell r="T67" t="str">
            <v>01</v>
          </cell>
          <cell r="U67" t="str">
            <v>001</v>
          </cell>
          <cell r="V67" t="str">
            <v>005</v>
          </cell>
          <cell r="W67" t="str">
            <v>301</v>
          </cell>
        </row>
        <row r="68">
          <cell r="A68" t="str">
            <v>A-01-02-01-001-006</v>
          </cell>
          <cell r="B68" t="str">
            <v>A-01-02-01-001-006</v>
          </cell>
          <cell r="C68" t="str">
            <v>EJECUTOR</v>
          </cell>
          <cell r="D68" t="str">
            <v>FUNCIONAMIENTO</v>
          </cell>
          <cell r="E68" t="str">
            <v>DIRECTOR(A) DE GESTION HUMANA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1. Gestión Humana</v>
          </cell>
          <cell r="K68" t="str">
            <v>GESTION HUMANA</v>
          </cell>
          <cell r="L68">
            <v>0</v>
          </cell>
          <cell r="M68" t="str">
            <v>Funcionamiento</v>
          </cell>
          <cell r="N68">
            <v>0</v>
          </cell>
          <cell r="O68" t="str">
            <v>No Contratable</v>
          </cell>
          <cell r="P68" t="str">
            <v>PRIMA DE SERVICIO</v>
          </cell>
          <cell r="Q68" t="str">
            <v>A</v>
          </cell>
          <cell r="R68" t="str">
            <v>01</v>
          </cell>
          <cell r="S68" t="str">
            <v>02</v>
          </cell>
          <cell r="T68" t="str">
            <v>01</v>
          </cell>
          <cell r="U68" t="str">
            <v>001</v>
          </cell>
          <cell r="V68" t="str">
            <v>006</v>
          </cell>
        </row>
        <row r="69">
          <cell r="A69" t="str">
            <v>A-01-02-01-001-006-301</v>
          </cell>
          <cell r="B69" t="str">
            <v>A-01-02-01-001-006</v>
          </cell>
          <cell r="C69" t="str">
            <v>EJECUTOR</v>
          </cell>
          <cell r="D69" t="str">
            <v>FUNCIONAMIENTO</v>
          </cell>
          <cell r="E69" t="str">
            <v>DIRECTOR(A) DE GESTION HUMANA</v>
          </cell>
          <cell r="F69">
            <v>301</v>
          </cell>
          <cell r="G69">
            <v>0</v>
          </cell>
          <cell r="H69">
            <v>0</v>
          </cell>
          <cell r="I69">
            <v>301</v>
          </cell>
          <cell r="J69" t="str">
            <v>1. Gestión Humana</v>
          </cell>
          <cell r="K69" t="str">
            <v>GESTION HUMANA</v>
          </cell>
          <cell r="L69">
            <v>301</v>
          </cell>
          <cell r="M69" t="str">
            <v>Funcionamiento</v>
          </cell>
          <cell r="N69" t="str">
            <v>DIRECCIÓN DE GESTIÓN HUMANA</v>
          </cell>
          <cell r="O69" t="str">
            <v>No Contratable</v>
          </cell>
          <cell r="P69" t="str">
            <v>PRIMA DE SERVICIO</v>
          </cell>
          <cell r="Q69" t="str">
            <v>A</v>
          </cell>
          <cell r="R69" t="str">
            <v>01</v>
          </cell>
          <cell r="S69" t="str">
            <v>02</v>
          </cell>
          <cell r="T69" t="str">
            <v>01</v>
          </cell>
          <cell r="U69" t="str">
            <v>001</v>
          </cell>
          <cell r="V69" t="str">
            <v>006</v>
          </cell>
          <cell r="W69" t="str">
            <v>301</v>
          </cell>
        </row>
        <row r="70">
          <cell r="A70" t="str">
            <v>A-01-02-01-001-007</v>
          </cell>
          <cell r="B70" t="str">
            <v>A-01-02-01-001-007</v>
          </cell>
          <cell r="C70" t="str">
            <v>EJECUTOR</v>
          </cell>
          <cell r="D70" t="str">
            <v>FUNCIONAMIENTO</v>
          </cell>
          <cell r="E70" t="str">
            <v>DIRECTOR(A) DE GESTION HUMANA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1. Gestión Humana</v>
          </cell>
          <cell r="K70" t="str">
            <v>GESTION HUMANA</v>
          </cell>
          <cell r="L70">
            <v>0</v>
          </cell>
          <cell r="M70" t="str">
            <v>Funcionamiento</v>
          </cell>
          <cell r="N70">
            <v>0</v>
          </cell>
          <cell r="O70" t="str">
            <v>No Contratable</v>
          </cell>
          <cell r="P70" t="str">
            <v>BONIFICACION POR SERVICIOS PRESTADOS</v>
          </cell>
          <cell r="Q70" t="str">
            <v>A</v>
          </cell>
          <cell r="R70" t="str">
            <v>01</v>
          </cell>
          <cell r="S70" t="str">
            <v>02</v>
          </cell>
          <cell r="T70" t="str">
            <v>01</v>
          </cell>
          <cell r="U70" t="str">
            <v>001</v>
          </cell>
          <cell r="V70" t="str">
            <v>007</v>
          </cell>
        </row>
        <row r="71">
          <cell r="A71" t="str">
            <v>A-01-02-01-001-007-301</v>
          </cell>
          <cell r="B71" t="str">
            <v>A-01-02-01-001-007</v>
          </cell>
          <cell r="C71" t="str">
            <v>EJECUTOR</v>
          </cell>
          <cell r="D71" t="str">
            <v>FUNCIONAMIENTO</v>
          </cell>
          <cell r="E71" t="str">
            <v>DIRECTOR(A) DE GESTION HUMANA</v>
          </cell>
          <cell r="F71">
            <v>301</v>
          </cell>
          <cell r="G71">
            <v>0</v>
          </cell>
          <cell r="H71">
            <v>0</v>
          </cell>
          <cell r="I71">
            <v>301</v>
          </cell>
          <cell r="J71" t="str">
            <v>1. Gestión Humana</v>
          </cell>
          <cell r="K71" t="str">
            <v>GESTION HUMANA</v>
          </cell>
          <cell r="L71">
            <v>301</v>
          </cell>
          <cell r="M71" t="str">
            <v>Funcionamiento</v>
          </cell>
          <cell r="N71" t="str">
            <v>DIRECCIÓN DE GESTIÓN HUMANA</v>
          </cell>
          <cell r="O71" t="str">
            <v>No Contratable</v>
          </cell>
          <cell r="P71" t="str">
            <v>BONIFICACION POR SERVICIOS PRESTADOS</v>
          </cell>
          <cell r="Q71" t="str">
            <v>A</v>
          </cell>
          <cell r="R71" t="str">
            <v>01</v>
          </cell>
          <cell r="S71" t="str">
            <v>02</v>
          </cell>
          <cell r="T71" t="str">
            <v>01</v>
          </cell>
          <cell r="U71" t="str">
            <v>001</v>
          </cell>
          <cell r="V71" t="str">
            <v>007</v>
          </cell>
          <cell r="W71" t="str">
            <v>301</v>
          </cell>
        </row>
        <row r="72">
          <cell r="A72" t="str">
            <v>A-01-02-01-001-008</v>
          </cell>
          <cell r="B72" t="str">
            <v>A-01-02-01-001-008</v>
          </cell>
          <cell r="C72" t="str">
            <v>EJECUTOR</v>
          </cell>
          <cell r="D72" t="str">
            <v>FUNCIONAMIENTO</v>
          </cell>
          <cell r="E72" t="str">
            <v>DIRECTOR(A) DE GESTION HUMANA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 t="str">
            <v>1. Gestión Humana</v>
          </cell>
          <cell r="K72" t="str">
            <v>GESTION HUMANA</v>
          </cell>
          <cell r="L72">
            <v>0</v>
          </cell>
          <cell r="M72" t="str">
            <v>Funcionamiento</v>
          </cell>
          <cell r="N72">
            <v>0</v>
          </cell>
          <cell r="O72" t="str">
            <v>No Contratable</v>
          </cell>
          <cell r="P72" t="str">
            <v>HORAS EXTRAS, DOMINICALES, FESTIVOS Y RECARGOS</v>
          </cell>
          <cell r="Q72" t="str">
            <v>A</v>
          </cell>
          <cell r="R72" t="str">
            <v>01</v>
          </cell>
          <cell r="S72" t="str">
            <v>02</v>
          </cell>
          <cell r="T72" t="str">
            <v>01</v>
          </cell>
          <cell r="U72" t="str">
            <v>001</v>
          </cell>
          <cell r="V72" t="str">
            <v>008</v>
          </cell>
        </row>
        <row r="73">
          <cell r="A73" t="str">
            <v>A-01-02-01-001-008-301</v>
          </cell>
          <cell r="B73" t="str">
            <v>A-01-02-01-001-008</v>
          </cell>
          <cell r="C73" t="str">
            <v>EJECUTOR</v>
          </cell>
          <cell r="D73" t="str">
            <v>FUNCIONAMIENTO</v>
          </cell>
          <cell r="E73" t="str">
            <v>DIRECTOR(A) DE GESTION HUMANA</v>
          </cell>
          <cell r="F73">
            <v>301</v>
          </cell>
          <cell r="G73">
            <v>0</v>
          </cell>
          <cell r="H73">
            <v>0</v>
          </cell>
          <cell r="I73">
            <v>301</v>
          </cell>
          <cell r="J73" t="str">
            <v>1. Gestión Humana</v>
          </cell>
          <cell r="K73" t="str">
            <v>GESTION HUMANA</v>
          </cell>
          <cell r="L73">
            <v>301</v>
          </cell>
          <cell r="M73" t="str">
            <v>Funcionamiento</v>
          </cell>
          <cell r="N73" t="str">
            <v>DIRECCIÓN DE GESTIÓN HUMANA</v>
          </cell>
          <cell r="O73" t="str">
            <v>No Contratable</v>
          </cell>
          <cell r="P73" t="str">
            <v>HORAS EXTRAS, DOMINICALES, FESTIVOS Y RECARGOS</v>
          </cell>
          <cell r="Q73" t="str">
            <v>A</v>
          </cell>
          <cell r="R73" t="str">
            <v>01</v>
          </cell>
          <cell r="S73" t="str">
            <v>02</v>
          </cell>
          <cell r="T73" t="str">
            <v>01</v>
          </cell>
          <cell r="U73" t="str">
            <v>001</v>
          </cell>
          <cell r="V73" t="str">
            <v>008</v>
          </cell>
          <cell r="W73" t="str">
            <v>301</v>
          </cell>
        </row>
        <row r="74">
          <cell r="A74" t="str">
            <v>A-01-02-01-001-009</v>
          </cell>
          <cell r="B74" t="str">
            <v>A-01-02-01-001-009</v>
          </cell>
          <cell r="C74" t="str">
            <v>EJECUTOR</v>
          </cell>
          <cell r="D74" t="str">
            <v>FUNCIONAMIENTO</v>
          </cell>
          <cell r="E74" t="str">
            <v>DIRECTOR(A) DE GESTION HUMANA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1. Gestión Humana</v>
          </cell>
          <cell r="K74" t="str">
            <v>GESTION HUMANA</v>
          </cell>
          <cell r="L74">
            <v>0</v>
          </cell>
          <cell r="M74" t="str">
            <v>Funcionamiento</v>
          </cell>
          <cell r="N74">
            <v>0</v>
          </cell>
          <cell r="O74" t="str">
            <v>No Contratable</v>
          </cell>
          <cell r="P74" t="str">
            <v>PRIMA DE NAVIDAD</v>
          </cell>
          <cell r="Q74" t="str">
            <v>A</v>
          </cell>
          <cell r="R74" t="str">
            <v>01</v>
          </cell>
          <cell r="S74" t="str">
            <v>02</v>
          </cell>
          <cell r="T74" t="str">
            <v>01</v>
          </cell>
          <cell r="U74" t="str">
            <v>001</v>
          </cell>
          <cell r="V74" t="str">
            <v>009</v>
          </cell>
        </row>
        <row r="75">
          <cell r="A75" t="str">
            <v>A-01-02-01-001-009-301</v>
          </cell>
          <cell r="B75" t="str">
            <v>A-01-02-01-001-009</v>
          </cell>
          <cell r="C75" t="str">
            <v>EJECUTOR</v>
          </cell>
          <cell r="D75" t="str">
            <v>FUNCIONAMIENTO</v>
          </cell>
          <cell r="E75" t="str">
            <v>DIRECTOR(A) DE GESTION HUMANA</v>
          </cell>
          <cell r="F75">
            <v>301</v>
          </cell>
          <cell r="G75">
            <v>0</v>
          </cell>
          <cell r="H75">
            <v>0</v>
          </cell>
          <cell r="I75">
            <v>301</v>
          </cell>
          <cell r="J75" t="str">
            <v>1. Gestión Humana</v>
          </cell>
          <cell r="K75" t="str">
            <v>GESTION HUMANA</v>
          </cell>
          <cell r="L75">
            <v>301</v>
          </cell>
          <cell r="M75" t="str">
            <v>Funcionamiento</v>
          </cell>
          <cell r="N75" t="str">
            <v>DIRECCIÓN DE GESTIÓN HUMANA</v>
          </cell>
          <cell r="O75" t="str">
            <v>No Contratable</v>
          </cell>
          <cell r="P75" t="str">
            <v>PRIMA DE NAVIDAD</v>
          </cell>
          <cell r="Q75" t="str">
            <v>A</v>
          </cell>
          <cell r="R75" t="str">
            <v>01</v>
          </cell>
          <cell r="S75" t="str">
            <v>02</v>
          </cell>
          <cell r="T75" t="str">
            <v>01</v>
          </cell>
          <cell r="U75" t="str">
            <v>001</v>
          </cell>
          <cell r="V75" t="str">
            <v>009</v>
          </cell>
          <cell r="W75" t="str">
            <v>301</v>
          </cell>
        </row>
        <row r="76">
          <cell r="A76" t="str">
            <v>A-01-02-01-001-010</v>
          </cell>
          <cell r="B76" t="str">
            <v>A-01-02-01-001-010</v>
          </cell>
          <cell r="C76" t="str">
            <v>EJECUTOR</v>
          </cell>
          <cell r="D76" t="str">
            <v>FUNCIONAMIENTO</v>
          </cell>
          <cell r="E76" t="str">
            <v>DIRECTOR(A) DE GESTION HUMANA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1. Gestión Humana</v>
          </cell>
          <cell r="K76" t="str">
            <v>GESTION HUMANA</v>
          </cell>
          <cell r="L76">
            <v>0</v>
          </cell>
          <cell r="M76" t="str">
            <v>Funcionamiento</v>
          </cell>
          <cell r="N76">
            <v>0</v>
          </cell>
          <cell r="O76" t="str">
            <v>No Contratable</v>
          </cell>
          <cell r="P76" t="str">
            <v>PRIMA DE VACACIONES</v>
          </cell>
          <cell r="Q76" t="str">
            <v>A</v>
          </cell>
          <cell r="R76" t="str">
            <v>01</v>
          </cell>
          <cell r="S76" t="str">
            <v>02</v>
          </cell>
          <cell r="T76" t="str">
            <v>01</v>
          </cell>
          <cell r="U76" t="str">
            <v>001</v>
          </cell>
          <cell r="V76" t="str">
            <v>010</v>
          </cell>
        </row>
        <row r="77">
          <cell r="A77" t="str">
            <v>A-01-02-01-001-010-301</v>
          </cell>
          <cell r="B77" t="str">
            <v>A-01-02-01-001-010</v>
          </cell>
          <cell r="C77" t="str">
            <v>EJECUTOR</v>
          </cell>
          <cell r="D77" t="str">
            <v>FUNCIONAMIENTO</v>
          </cell>
          <cell r="E77" t="str">
            <v>DIRECTOR(A) DE GESTION HUMANA</v>
          </cell>
          <cell r="F77">
            <v>301</v>
          </cell>
          <cell r="G77">
            <v>0</v>
          </cell>
          <cell r="H77">
            <v>0</v>
          </cell>
          <cell r="I77">
            <v>301</v>
          </cell>
          <cell r="J77" t="str">
            <v>1. Gestión Humana</v>
          </cell>
          <cell r="K77" t="str">
            <v>GESTION HUMANA</v>
          </cell>
          <cell r="L77">
            <v>301</v>
          </cell>
          <cell r="M77" t="str">
            <v>Funcionamiento</v>
          </cell>
          <cell r="N77" t="str">
            <v>DIRECCIÓN DE GESTIÓN HUMANA</v>
          </cell>
          <cell r="O77" t="str">
            <v>No Contratable</v>
          </cell>
          <cell r="P77" t="str">
            <v>PRIMA DE VACACIONES</v>
          </cell>
          <cell r="Q77" t="str">
            <v>A</v>
          </cell>
          <cell r="R77" t="str">
            <v>01</v>
          </cell>
          <cell r="S77" t="str">
            <v>02</v>
          </cell>
          <cell r="T77" t="str">
            <v>01</v>
          </cell>
          <cell r="U77" t="str">
            <v>001</v>
          </cell>
          <cell r="V77" t="str">
            <v>010</v>
          </cell>
          <cell r="W77" t="str">
            <v>301</v>
          </cell>
        </row>
        <row r="78">
          <cell r="A78" t="str">
            <v>A-01-02-01-001-011</v>
          </cell>
          <cell r="B78" t="str">
            <v>A-01-02-01-001-011</v>
          </cell>
          <cell r="C78" t="str">
            <v>EJECUTOR</v>
          </cell>
          <cell r="D78" t="str">
            <v>FUNCIONAMIENTO</v>
          </cell>
          <cell r="E78" t="str">
            <v>DIRECTOR(A) DE GESTION HUMANA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1. Gestión Humana</v>
          </cell>
          <cell r="K78" t="str">
            <v>GESTION HUMANA</v>
          </cell>
          <cell r="L78">
            <v>0</v>
          </cell>
          <cell r="M78" t="str">
            <v>Funcionamiento</v>
          </cell>
          <cell r="N78">
            <v>0</v>
          </cell>
          <cell r="O78" t="str">
            <v>No Contratable</v>
          </cell>
          <cell r="P78" t="str">
            <v>VIÁTICOS DE LOS FUNCIONARIOS EN COMISION</v>
          </cell>
          <cell r="Q78" t="str">
            <v>A</v>
          </cell>
          <cell r="R78" t="str">
            <v>01</v>
          </cell>
          <cell r="S78" t="str">
            <v>02</v>
          </cell>
          <cell r="T78" t="str">
            <v>01</v>
          </cell>
          <cell r="U78" t="str">
            <v>001</v>
          </cell>
          <cell r="V78" t="str">
            <v>011</v>
          </cell>
        </row>
        <row r="79">
          <cell r="A79" t="str">
            <v>A-01-02-01-001-011-301</v>
          </cell>
          <cell r="B79" t="str">
            <v>A-01-02-01-001-011</v>
          </cell>
          <cell r="C79" t="str">
            <v>EJECUTOR</v>
          </cell>
          <cell r="D79" t="str">
            <v>FUNCIONAMIENTO</v>
          </cell>
          <cell r="E79" t="str">
            <v>DIRECTOR(A) DE GESTION HUMANA</v>
          </cell>
          <cell r="F79">
            <v>301</v>
          </cell>
          <cell r="G79">
            <v>0</v>
          </cell>
          <cell r="H79">
            <v>0</v>
          </cell>
          <cell r="I79">
            <v>301</v>
          </cell>
          <cell r="J79" t="str">
            <v>1. Gestión Humana</v>
          </cell>
          <cell r="K79" t="str">
            <v>GESTION HUMANA</v>
          </cell>
          <cell r="L79">
            <v>301</v>
          </cell>
          <cell r="M79" t="str">
            <v>Funcionamiento</v>
          </cell>
          <cell r="N79" t="str">
            <v>DIRECCIÓN DE GESTIÓN HUMANA</v>
          </cell>
          <cell r="O79" t="str">
            <v>No Contratable</v>
          </cell>
          <cell r="P79" t="str">
            <v>VIÁTICOS DE LOS FUNCIONARIOS EN COMISION</v>
          </cell>
          <cell r="Q79" t="str">
            <v>A</v>
          </cell>
          <cell r="R79" t="str">
            <v>01</v>
          </cell>
          <cell r="S79" t="str">
            <v>02</v>
          </cell>
          <cell r="T79" t="str">
            <v>01</v>
          </cell>
          <cell r="U79" t="str">
            <v>001</v>
          </cell>
          <cell r="V79" t="str">
            <v>011</v>
          </cell>
          <cell r="W79" t="str">
            <v>301</v>
          </cell>
        </row>
        <row r="80">
          <cell r="A80" t="str">
            <v>A-01-02-01-001-012</v>
          </cell>
          <cell r="B80" t="str">
            <v>A-01-02-01-001-012</v>
          </cell>
          <cell r="C80" t="str">
            <v>EJECUTOR</v>
          </cell>
          <cell r="D80" t="str">
            <v>FUNCIONAMIENTO</v>
          </cell>
          <cell r="E80" t="str">
            <v>DIRECTOR(A) DE GESTION HUMANA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1. Gestión Humana</v>
          </cell>
          <cell r="K80" t="str">
            <v>GESTION HUMANA</v>
          </cell>
          <cell r="L80">
            <v>0</v>
          </cell>
          <cell r="M80" t="str">
            <v>Funcionamiento</v>
          </cell>
          <cell r="N80">
            <v>0</v>
          </cell>
          <cell r="O80" t="str">
            <v>No Contratable</v>
          </cell>
          <cell r="P80" t="str">
            <v>AUXILIO DE CONECTIVIDAD DIGITAL</v>
          </cell>
          <cell r="Q80" t="str">
            <v>A</v>
          </cell>
          <cell r="R80" t="str">
            <v>01</v>
          </cell>
          <cell r="S80" t="str">
            <v>02</v>
          </cell>
          <cell r="T80" t="str">
            <v>01</v>
          </cell>
          <cell r="U80" t="str">
            <v>001</v>
          </cell>
          <cell r="V80" t="str">
            <v>012</v>
          </cell>
        </row>
        <row r="81">
          <cell r="A81" t="str">
            <v>A-01-02-01-001-012-301</v>
          </cell>
          <cell r="B81" t="str">
            <v>A-01-02-01-001-012</v>
          </cell>
          <cell r="C81" t="str">
            <v>EJECUTOR</v>
          </cell>
          <cell r="D81" t="str">
            <v>FUNCIONAMIENTO</v>
          </cell>
          <cell r="E81" t="str">
            <v>DIRECTOR(A) DE GESTION HUMANA</v>
          </cell>
          <cell r="F81">
            <v>301</v>
          </cell>
          <cell r="G81">
            <v>0</v>
          </cell>
          <cell r="H81">
            <v>0</v>
          </cell>
          <cell r="I81">
            <v>301</v>
          </cell>
          <cell r="J81" t="str">
            <v>1. Gestión Humana</v>
          </cell>
          <cell r="K81" t="str">
            <v>GESTION HUMANA</v>
          </cell>
          <cell r="L81">
            <v>301</v>
          </cell>
          <cell r="M81" t="str">
            <v>Funcionamiento</v>
          </cell>
          <cell r="N81" t="str">
            <v>DIRECCIÓN DE GESTIÓN HUMANA</v>
          </cell>
          <cell r="O81" t="str">
            <v>No Contratable</v>
          </cell>
          <cell r="P81" t="str">
            <v>AUXILIO DE CONECTIVIDAD DIGITAL</v>
          </cell>
          <cell r="Q81" t="str">
            <v>A</v>
          </cell>
          <cell r="R81" t="str">
            <v>01</v>
          </cell>
          <cell r="S81" t="str">
            <v>02</v>
          </cell>
          <cell r="T81" t="str">
            <v>01</v>
          </cell>
          <cell r="U81" t="str">
            <v>001</v>
          </cell>
          <cell r="V81" t="str">
            <v>012</v>
          </cell>
          <cell r="W81" t="str">
            <v>301</v>
          </cell>
        </row>
        <row r="82">
          <cell r="A82" t="str">
            <v>A-01-02-01-002</v>
          </cell>
          <cell r="B82" t="str">
            <v>A-01-02-01-002</v>
          </cell>
          <cell r="C82" t="str">
            <v>NO EJECUTOR</v>
          </cell>
          <cell r="D82" t="str">
            <v>FUNCIONAMIENTO</v>
          </cell>
          <cell r="E82" t="str">
            <v>DIRECTOR(A) DE GESTION HUMANA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1. Gestión Humana</v>
          </cell>
          <cell r="K82" t="str">
            <v>GESTION HUMANA</v>
          </cell>
          <cell r="L82">
            <v>0</v>
          </cell>
          <cell r="M82" t="str">
            <v>Funcionamiento</v>
          </cell>
          <cell r="N82">
            <v>0</v>
          </cell>
          <cell r="O82" t="str">
            <v>No Contratable</v>
          </cell>
          <cell r="P82" t="str">
            <v>FACTORES SALARIALES ESPECIALES</v>
          </cell>
          <cell r="Q82" t="str">
            <v>A</v>
          </cell>
          <cell r="R82" t="str">
            <v>01</v>
          </cell>
          <cell r="S82" t="str">
            <v>02</v>
          </cell>
          <cell r="T82" t="str">
            <v>01</v>
          </cell>
          <cell r="U82" t="str">
            <v>002</v>
          </cell>
        </row>
        <row r="83">
          <cell r="A83" t="str">
            <v>A-01-02-01-002-006</v>
          </cell>
          <cell r="B83" t="str">
            <v>A-01-02-01-002-006</v>
          </cell>
          <cell r="C83" t="str">
            <v>EJECUTOR</v>
          </cell>
          <cell r="D83" t="str">
            <v>FUNCIONAMIENTO</v>
          </cell>
          <cell r="E83" t="str">
            <v>DIRECTOR(A) DE GESTION HUMANA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 t="str">
            <v>1. Gestión Humana</v>
          </cell>
          <cell r="K83" t="str">
            <v>GESTION HUMANA</v>
          </cell>
          <cell r="L83">
            <v>0</v>
          </cell>
          <cell r="M83" t="str">
            <v>Funcionamiento</v>
          </cell>
          <cell r="N83">
            <v>0</v>
          </cell>
          <cell r="O83" t="str">
            <v>No Contratable</v>
          </cell>
          <cell r="P83" t="str">
            <v>PRIMAS EXTRAORDINARIAS</v>
          </cell>
          <cell r="Q83" t="str">
            <v>A</v>
          </cell>
          <cell r="R83" t="str">
            <v>01</v>
          </cell>
          <cell r="S83" t="str">
            <v>02</v>
          </cell>
          <cell r="T83" t="str">
            <v>01</v>
          </cell>
          <cell r="U83" t="str">
            <v>002</v>
          </cell>
          <cell r="V83" t="str">
            <v>006</v>
          </cell>
        </row>
        <row r="84">
          <cell r="A84" t="str">
            <v>A-01-02-01-002-006-301</v>
          </cell>
          <cell r="B84" t="str">
            <v>A-01-02-01-002-006</v>
          </cell>
          <cell r="C84" t="str">
            <v>EJECUTOR</v>
          </cell>
          <cell r="D84" t="str">
            <v>FUNCIONAMIENTO</v>
          </cell>
          <cell r="E84" t="str">
            <v>DIRECTOR(A) DE GESTION HUMANA</v>
          </cell>
          <cell r="F84">
            <v>301</v>
          </cell>
          <cell r="G84">
            <v>0</v>
          </cell>
          <cell r="H84">
            <v>0</v>
          </cell>
          <cell r="I84">
            <v>301</v>
          </cell>
          <cell r="J84" t="str">
            <v>1. Gestión Humana</v>
          </cell>
          <cell r="K84" t="str">
            <v>GESTION HUMANA</v>
          </cell>
          <cell r="L84">
            <v>301</v>
          </cell>
          <cell r="M84" t="str">
            <v>Funcionamiento</v>
          </cell>
          <cell r="N84" t="str">
            <v>DIRECCIÓN DE GESTIÓN HUMANA</v>
          </cell>
          <cell r="O84" t="str">
            <v>No Contratable</v>
          </cell>
          <cell r="P84" t="str">
            <v>PRIMAS EXTRAORDINARIAS</v>
          </cell>
          <cell r="Q84" t="str">
            <v>A</v>
          </cell>
          <cell r="R84" t="str">
            <v>01</v>
          </cell>
          <cell r="S84" t="str">
            <v>02</v>
          </cell>
          <cell r="T84" t="str">
            <v>01</v>
          </cell>
          <cell r="U84" t="str">
            <v>002</v>
          </cell>
          <cell r="V84" t="str">
            <v>006</v>
          </cell>
          <cell r="W84" t="str">
            <v>301</v>
          </cell>
        </row>
        <row r="85">
          <cell r="A85" t="str">
            <v>A-01-02-02</v>
          </cell>
          <cell r="B85" t="str">
            <v>A-01-02-02</v>
          </cell>
          <cell r="C85" t="str">
            <v>NO EJECUTOR</v>
          </cell>
          <cell r="D85" t="str">
            <v>FUNCIONAMIENTO</v>
          </cell>
          <cell r="E85" t="str">
            <v>DIRECTOR(A) DE GESTION HUMANA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 t="str">
            <v>1. Gestión Humana</v>
          </cell>
          <cell r="K85" t="str">
            <v>GESTION HUMANA</v>
          </cell>
          <cell r="L85">
            <v>0</v>
          </cell>
          <cell r="M85" t="str">
            <v>Funcionamiento</v>
          </cell>
          <cell r="N85">
            <v>0</v>
          </cell>
          <cell r="O85" t="str">
            <v>No Contratable</v>
          </cell>
          <cell r="P85" t="str">
            <v xml:space="preserve">CONTRIBUCIONES INHERENTES A LA NOMINA </v>
          </cell>
          <cell r="Q85" t="str">
            <v>A</v>
          </cell>
          <cell r="R85" t="str">
            <v>01</v>
          </cell>
          <cell r="S85" t="str">
            <v>02</v>
          </cell>
          <cell r="T85" t="str">
            <v>02</v>
          </cell>
        </row>
        <row r="86">
          <cell r="A86" t="str">
            <v>A-01-02-02-001</v>
          </cell>
          <cell r="B86" t="str">
            <v>A-01-02-02-001</v>
          </cell>
          <cell r="C86" t="str">
            <v>EJECUTOR</v>
          </cell>
          <cell r="D86" t="str">
            <v>FUNCIONAMIENTO</v>
          </cell>
          <cell r="E86" t="str">
            <v>DIRECTOR(A) DE GESTION HUMANA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 t="str">
            <v>1. Gestión Humana</v>
          </cell>
          <cell r="K86" t="str">
            <v>GESTION HUMANA</v>
          </cell>
          <cell r="L86">
            <v>0</v>
          </cell>
          <cell r="M86" t="str">
            <v>Funcionamiento</v>
          </cell>
          <cell r="N86">
            <v>0</v>
          </cell>
          <cell r="O86" t="str">
            <v>No Contratable</v>
          </cell>
          <cell r="P86" t="str">
            <v>PENSIONES</v>
          </cell>
          <cell r="Q86" t="str">
            <v>A</v>
          </cell>
          <cell r="R86" t="str">
            <v>01</v>
          </cell>
          <cell r="S86" t="str">
            <v>02</v>
          </cell>
          <cell r="T86" t="str">
            <v>02</v>
          </cell>
          <cell r="U86" t="str">
            <v>001</v>
          </cell>
        </row>
        <row r="87">
          <cell r="A87" t="str">
            <v>A-01-02-02-001-301</v>
          </cell>
          <cell r="B87" t="str">
            <v>A-01-02-02-001</v>
          </cell>
          <cell r="C87" t="str">
            <v>EJECUTOR</v>
          </cell>
          <cell r="D87" t="str">
            <v>FUNCIONAMIENTO</v>
          </cell>
          <cell r="E87" t="str">
            <v>DIRECTOR(A) DE GESTION HUMANA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 t="str">
            <v>1. Gestión Humana</v>
          </cell>
          <cell r="K87" t="str">
            <v>GESTION HUMANA</v>
          </cell>
          <cell r="L87">
            <v>0</v>
          </cell>
          <cell r="M87" t="str">
            <v>Funcionamiento</v>
          </cell>
          <cell r="N87">
            <v>0</v>
          </cell>
          <cell r="O87" t="str">
            <v>No Contratable</v>
          </cell>
          <cell r="P87" t="str">
            <v>PENSIONES</v>
          </cell>
          <cell r="Q87" t="str">
            <v>A</v>
          </cell>
          <cell r="R87" t="str">
            <v>01</v>
          </cell>
          <cell r="S87" t="str">
            <v>02</v>
          </cell>
          <cell r="T87" t="str">
            <v>02</v>
          </cell>
          <cell r="U87" t="str">
            <v>001</v>
          </cell>
          <cell r="V87" t="str">
            <v>301</v>
          </cell>
        </row>
        <row r="88">
          <cell r="A88" t="str">
            <v>A-01-02-02-002</v>
          </cell>
          <cell r="B88" t="str">
            <v>A-01-02-02-002</v>
          </cell>
          <cell r="C88" t="str">
            <v>EJECUTOR</v>
          </cell>
          <cell r="D88" t="str">
            <v>FUNCIONAMIENTO</v>
          </cell>
          <cell r="E88" t="str">
            <v>DIRECTOR(A) DE GESTION HUMANA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 t="str">
            <v>1. Gestión Humana</v>
          </cell>
          <cell r="K88" t="str">
            <v>GESTION HUMANA</v>
          </cell>
          <cell r="L88">
            <v>0</v>
          </cell>
          <cell r="M88" t="str">
            <v>Funcionamiento</v>
          </cell>
          <cell r="N88">
            <v>0</v>
          </cell>
          <cell r="O88" t="str">
            <v>No Contratable</v>
          </cell>
          <cell r="P88" t="str">
            <v>SALUD</v>
          </cell>
          <cell r="Q88" t="str">
            <v>A</v>
          </cell>
          <cell r="R88" t="str">
            <v>01</v>
          </cell>
          <cell r="S88" t="str">
            <v>02</v>
          </cell>
          <cell r="T88" t="str">
            <v>02</v>
          </cell>
          <cell r="U88" t="str">
            <v>002</v>
          </cell>
        </row>
        <row r="89">
          <cell r="A89" t="str">
            <v>A-01-02-02-002-301</v>
          </cell>
          <cell r="B89" t="str">
            <v>A-01-02-02-002</v>
          </cell>
          <cell r="C89" t="str">
            <v>EJECUTOR</v>
          </cell>
          <cell r="D89" t="str">
            <v>FUNCIONAMIENTO</v>
          </cell>
          <cell r="E89" t="str">
            <v>DIRECTOR(A) DE GESTION HUMANA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 t="str">
            <v>1. Gestión Humana</v>
          </cell>
          <cell r="K89" t="str">
            <v>GESTION HUMANA</v>
          </cell>
          <cell r="L89">
            <v>0</v>
          </cell>
          <cell r="M89" t="str">
            <v>Funcionamiento</v>
          </cell>
          <cell r="N89">
            <v>0</v>
          </cell>
          <cell r="O89" t="str">
            <v>No Contratable</v>
          </cell>
          <cell r="P89" t="str">
            <v>SALUD</v>
          </cell>
          <cell r="Q89" t="str">
            <v>A</v>
          </cell>
          <cell r="R89" t="str">
            <v>01</v>
          </cell>
          <cell r="S89" t="str">
            <v>02</v>
          </cell>
          <cell r="T89" t="str">
            <v>02</v>
          </cell>
          <cell r="U89" t="str">
            <v>002</v>
          </cell>
          <cell r="V89" t="str">
            <v>301</v>
          </cell>
        </row>
        <row r="90">
          <cell r="A90" t="str">
            <v>A-01-02-02-003</v>
          </cell>
          <cell r="B90" t="str">
            <v>A-01-02-02-003</v>
          </cell>
          <cell r="C90" t="str">
            <v>EJECUTOR</v>
          </cell>
          <cell r="D90" t="str">
            <v>FUNCIONAMIENTO</v>
          </cell>
          <cell r="E90" t="str">
            <v>DIRECTOR(A) DE GESTION HUMANA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 t="str">
            <v>1. Gestión Humana</v>
          </cell>
          <cell r="K90" t="str">
            <v>GESTION HUMANA</v>
          </cell>
          <cell r="L90">
            <v>0</v>
          </cell>
          <cell r="M90" t="str">
            <v>Funcionamiento</v>
          </cell>
          <cell r="N90">
            <v>0</v>
          </cell>
          <cell r="O90" t="str">
            <v>No Contratable</v>
          </cell>
          <cell r="P90" t="str">
            <v>AUXILIO DE CESANTIAS - DIRECCIÓN DE GESTIÓN HUMANA</v>
          </cell>
          <cell r="Q90" t="str">
            <v>A</v>
          </cell>
          <cell r="R90" t="str">
            <v>01</v>
          </cell>
          <cell r="S90" t="str">
            <v>02</v>
          </cell>
          <cell r="T90" t="str">
            <v>02</v>
          </cell>
          <cell r="U90" t="str">
            <v>003</v>
          </cell>
        </row>
        <row r="91">
          <cell r="A91" t="str">
            <v>A-01-02-02-003-301</v>
          </cell>
          <cell r="B91" t="str">
            <v>A-01-02-02-003</v>
          </cell>
          <cell r="C91" t="str">
            <v>EJECUTOR</v>
          </cell>
          <cell r="D91" t="str">
            <v>FUNCIONAMIENTO</v>
          </cell>
          <cell r="E91" t="str">
            <v>DIRECTOR(A) DE GESTION HUMANA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 t="str">
            <v>1. Gestión Humana</v>
          </cell>
          <cell r="K91" t="str">
            <v>GESTION HUMANA</v>
          </cell>
          <cell r="L91">
            <v>0</v>
          </cell>
          <cell r="M91" t="str">
            <v>Funcionamiento</v>
          </cell>
          <cell r="N91">
            <v>0</v>
          </cell>
          <cell r="O91" t="str">
            <v>No Contratable</v>
          </cell>
          <cell r="P91" t="str">
            <v>AUXILIO DE CESANTIAS</v>
          </cell>
          <cell r="Q91" t="str">
            <v>A</v>
          </cell>
          <cell r="R91" t="str">
            <v>01</v>
          </cell>
          <cell r="S91" t="str">
            <v>02</v>
          </cell>
          <cell r="T91" t="str">
            <v>02</v>
          </cell>
          <cell r="U91" t="str">
            <v>003</v>
          </cell>
          <cell r="V91" t="str">
            <v>301</v>
          </cell>
        </row>
        <row r="92">
          <cell r="A92" t="str">
            <v>A-01-02-02-004</v>
          </cell>
          <cell r="B92" t="str">
            <v>A-01-02-02-004</v>
          </cell>
          <cell r="C92" t="str">
            <v>EJECUTOR</v>
          </cell>
          <cell r="D92" t="str">
            <v>FUNCIONAMIENTO</v>
          </cell>
          <cell r="E92" t="str">
            <v>DIRECTOR(A) DE GESTION HUMANA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 t="str">
            <v>1. Gestión Humana</v>
          </cell>
          <cell r="K92" t="str">
            <v>GESTION HUMANA</v>
          </cell>
          <cell r="L92">
            <v>0</v>
          </cell>
          <cell r="M92" t="str">
            <v>Funcionamiento</v>
          </cell>
          <cell r="N92">
            <v>0</v>
          </cell>
          <cell r="O92" t="str">
            <v>No Contratable</v>
          </cell>
          <cell r="P92" t="str">
            <v>CAJAS DE COMPENSACION FAMILIAR</v>
          </cell>
          <cell r="Q92" t="str">
            <v>A</v>
          </cell>
          <cell r="R92" t="str">
            <v>01</v>
          </cell>
          <cell r="S92" t="str">
            <v>02</v>
          </cell>
          <cell r="T92" t="str">
            <v>02</v>
          </cell>
          <cell r="U92" t="str">
            <v>004</v>
          </cell>
        </row>
        <row r="93">
          <cell r="A93" t="str">
            <v>A-01-02-02-004-301</v>
          </cell>
          <cell r="B93" t="str">
            <v>A-01-02-02-004</v>
          </cell>
          <cell r="C93" t="str">
            <v>EJECUTOR</v>
          </cell>
          <cell r="D93" t="str">
            <v>FUNCIONAMIENTO</v>
          </cell>
          <cell r="E93" t="str">
            <v>DIRECTOR(A) DE GESTION HUMANA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 t="str">
            <v>1. Gestión Humana</v>
          </cell>
          <cell r="K93" t="str">
            <v>GESTION HUMANA</v>
          </cell>
          <cell r="L93">
            <v>0</v>
          </cell>
          <cell r="M93" t="str">
            <v>Funcionamiento</v>
          </cell>
          <cell r="N93">
            <v>0</v>
          </cell>
          <cell r="O93" t="str">
            <v>No Contratable</v>
          </cell>
          <cell r="P93" t="str">
            <v>CAJAS DE COMPENSACION FAMILIAR</v>
          </cell>
          <cell r="Q93" t="str">
            <v>A</v>
          </cell>
          <cell r="R93" t="str">
            <v>01</v>
          </cell>
          <cell r="S93" t="str">
            <v>02</v>
          </cell>
          <cell r="T93" t="str">
            <v>02</v>
          </cell>
          <cell r="U93" t="str">
            <v>004</v>
          </cell>
          <cell r="V93" t="str">
            <v>301</v>
          </cell>
        </row>
        <row r="94">
          <cell r="A94" t="str">
            <v>A-01-02-02-005</v>
          </cell>
          <cell r="B94" t="str">
            <v>A-01-02-02-005</v>
          </cell>
          <cell r="C94" t="str">
            <v>EJECUTOR</v>
          </cell>
          <cell r="D94" t="str">
            <v>FUNCIONAMIENTO</v>
          </cell>
          <cell r="E94" t="str">
            <v>DIRECTOR(A) DE GESTION HUMANA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 t="str">
            <v>1. Gestión Humana</v>
          </cell>
          <cell r="K94" t="str">
            <v>GESTION HUMANA</v>
          </cell>
          <cell r="L94">
            <v>0</v>
          </cell>
          <cell r="M94" t="str">
            <v>Funcionamiento</v>
          </cell>
          <cell r="N94">
            <v>0</v>
          </cell>
          <cell r="O94" t="str">
            <v>No Contratable</v>
          </cell>
          <cell r="P94" t="str">
            <v>APORTES GENERALES AL SISTEMA DE RIESGOS LABORALES</v>
          </cell>
          <cell r="Q94" t="str">
            <v>A</v>
          </cell>
          <cell r="R94" t="str">
            <v>01</v>
          </cell>
          <cell r="S94" t="str">
            <v>02</v>
          </cell>
          <cell r="T94" t="str">
            <v>02</v>
          </cell>
          <cell r="U94" t="str">
            <v>005</v>
          </cell>
        </row>
        <row r="95">
          <cell r="A95" t="str">
            <v>A-01-02-02-005-301</v>
          </cell>
          <cell r="B95" t="str">
            <v>A-01-02-02-005</v>
          </cell>
          <cell r="C95" t="str">
            <v>EJECUTOR</v>
          </cell>
          <cell r="D95" t="str">
            <v>FUNCIONAMIENTO</v>
          </cell>
          <cell r="E95" t="str">
            <v>DIRECTOR(A) DE GESTION HUMANA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 t="str">
            <v>1. Gestión Humana</v>
          </cell>
          <cell r="K95" t="str">
            <v>GESTION HUMANA</v>
          </cell>
          <cell r="L95">
            <v>0</v>
          </cell>
          <cell r="M95" t="str">
            <v>Funcionamiento</v>
          </cell>
          <cell r="N95">
            <v>0</v>
          </cell>
          <cell r="O95" t="str">
            <v>No Contratable</v>
          </cell>
          <cell r="P95" t="str">
            <v>APORTES GENERALES AL SISTEMA DE RIESGOS LABORALES</v>
          </cell>
          <cell r="Q95" t="str">
            <v>A</v>
          </cell>
          <cell r="R95" t="str">
            <v>01</v>
          </cell>
          <cell r="S95" t="str">
            <v>02</v>
          </cell>
          <cell r="T95" t="str">
            <v>02</v>
          </cell>
          <cell r="U95" t="str">
            <v>005</v>
          </cell>
          <cell r="V95" t="str">
            <v>301</v>
          </cell>
        </row>
        <row r="96">
          <cell r="A96" t="str">
            <v>A-01-02-02-007</v>
          </cell>
          <cell r="B96" t="str">
            <v>A-01-02-02-007</v>
          </cell>
          <cell r="C96" t="str">
            <v>EJECUTOR</v>
          </cell>
          <cell r="D96" t="str">
            <v>FUNCIONAMIENTO</v>
          </cell>
          <cell r="E96" t="str">
            <v>DIRECTOR(A) DE GESTION HUMANA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 t="str">
            <v>1. Gestión Humana</v>
          </cell>
          <cell r="K96" t="str">
            <v>GESTION HUMANA</v>
          </cell>
          <cell r="L96">
            <v>0</v>
          </cell>
          <cell r="M96" t="str">
            <v>Funcionamiento</v>
          </cell>
          <cell r="N96">
            <v>0</v>
          </cell>
          <cell r="O96" t="str">
            <v>No Contratable</v>
          </cell>
          <cell r="P96" t="str">
            <v>APORTES AL SENA</v>
          </cell>
          <cell r="Q96" t="str">
            <v>A</v>
          </cell>
          <cell r="R96" t="str">
            <v>01</v>
          </cell>
          <cell r="S96" t="str">
            <v>02</v>
          </cell>
          <cell r="T96" t="str">
            <v>02</v>
          </cell>
          <cell r="U96" t="str">
            <v>007</v>
          </cell>
        </row>
        <row r="97">
          <cell r="A97" t="str">
            <v>A-01-02-02-007-301</v>
          </cell>
          <cell r="B97" t="str">
            <v>A-01-02-02-007</v>
          </cell>
          <cell r="C97" t="str">
            <v>EJECUTOR</v>
          </cell>
          <cell r="D97" t="str">
            <v>FUNCIONAMIENTO</v>
          </cell>
          <cell r="E97" t="str">
            <v>DIRECTOR(A) DE GESTION HUMANA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 t="str">
            <v>1. Gestión Humana</v>
          </cell>
          <cell r="K97" t="str">
            <v>GESTION HUMANA</v>
          </cell>
          <cell r="L97">
            <v>0</v>
          </cell>
          <cell r="M97" t="str">
            <v>Funcionamiento</v>
          </cell>
          <cell r="N97">
            <v>0</v>
          </cell>
          <cell r="O97" t="str">
            <v>No Contratable</v>
          </cell>
          <cell r="P97" t="str">
            <v>APORTES AL SENA</v>
          </cell>
          <cell r="Q97" t="str">
            <v>A</v>
          </cell>
          <cell r="R97" t="str">
            <v>01</v>
          </cell>
          <cell r="S97" t="str">
            <v>02</v>
          </cell>
          <cell r="T97" t="str">
            <v>02</v>
          </cell>
          <cell r="U97" t="str">
            <v>007</v>
          </cell>
          <cell r="V97" t="str">
            <v>301</v>
          </cell>
        </row>
        <row r="98">
          <cell r="A98" t="str">
            <v>A-01-02-03</v>
          </cell>
          <cell r="B98" t="str">
            <v>A-01-02-03</v>
          </cell>
          <cell r="C98" t="str">
            <v>NO EJECUTOR</v>
          </cell>
          <cell r="D98" t="str">
            <v>FUNCIONAMIENTO</v>
          </cell>
          <cell r="E98" t="str">
            <v>DIRECTOR(A) DE GESTION HUMANA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 t="str">
            <v>1. Gestión Humana</v>
          </cell>
          <cell r="K98" t="str">
            <v>GESTION HUMANA</v>
          </cell>
          <cell r="L98">
            <v>0</v>
          </cell>
          <cell r="M98" t="str">
            <v>Funcionamiento</v>
          </cell>
          <cell r="N98">
            <v>0</v>
          </cell>
          <cell r="O98" t="str">
            <v>No Contratable</v>
          </cell>
          <cell r="P98" t="str">
            <v>REMUNERACIONES NO CONSTITUTIVAS DE FACTOR SALARIAL</v>
          </cell>
          <cell r="Q98" t="str">
            <v>A</v>
          </cell>
          <cell r="R98" t="str">
            <v>01</v>
          </cell>
          <cell r="S98" t="str">
            <v>02</v>
          </cell>
          <cell r="T98" t="str">
            <v>03</v>
          </cell>
        </row>
        <row r="99">
          <cell r="A99" t="str">
            <v>A-01-02-03-001</v>
          </cell>
          <cell r="B99" t="str">
            <v>A-01-02-03-001</v>
          </cell>
          <cell r="C99" t="str">
            <v>NO EJECUTOR</v>
          </cell>
          <cell r="D99" t="str">
            <v>FUNCIONAMIENTO</v>
          </cell>
          <cell r="E99" t="str">
            <v>DIRECTOR(A) DE GESTION HUMANA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 t="str">
            <v>1. Gestión Humana</v>
          </cell>
          <cell r="K99" t="str">
            <v>GESTION HUMANA</v>
          </cell>
          <cell r="L99">
            <v>0</v>
          </cell>
          <cell r="M99" t="str">
            <v>Funcionamiento</v>
          </cell>
          <cell r="N99">
            <v>0</v>
          </cell>
          <cell r="O99" t="str">
            <v>No Contratable</v>
          </cell>
          <cell r="P99" t="str">
            <v>PRESTACIONES SOCIALES SEGUN DEFINICION LEGAL</v>
          </cell>
          <cell r="Q99" t="str">
            <v>A</v>
          </cell>
          <cell r="R99" t="str">
            <v>01</v>
          </cell>
          <cell r="S99" t="str">
            <v>02</v>
          </cell>
          <cell r="T99" t="str">
            <v>03</v>
          </cell>
          <cell r="U99" t="str">
            <v>001</v>
          </cell>
        </row>
        <row r="100">
          <cell r="A100" t="str">
            <v>A-01-02-03-001-001</v>
          </cell>
          <cell r="B100" t="str">
            <v>A-01-02-03-001-001</v>
          </cell>
          <cell r="C100" t="str">
            <v>EJECUTOR</v>
          </cell>
          <cell r="D100" t="str">
            <v>FUNCIONAMIENTO</v>
          </cell>
          <cell r="E100" t="str">
            <v>DIRECTOR(A) DE GESTION HUMANA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 t="str">
            <v>1. Gestión Humana</v>
          </cell>
          <cell r="K100" t="str">
            <v>GESTION HUMANA</v>
          </cell>
          <cell r="L100">
            <v>0</v>
          </cell>
          <cell r="M100" t="str">
            <v>Funcionamiento</v>
          </cell>
          <cell r="N100">
            <v>0</v>
          </cell>
          <cell r="O100" t="str">
            <v>No Contratable</v>
          </cell>
          <cell r="P100" t="str">
            <v>SUELDO DE VACACIONES</v>
          </cell>
          <cell r="Q100" t="str">
            <v>A</v>
          </cell>
          <cell r="R100" t="str">
            <v>01</v>
          </cell>
          <cell r="S100" t="str">
            <v>02</v>
          </cell>
          <cell r="T100" t="str">
            <v>03</v>
          </cell>
          <cell r="U100" t="str">
            <v>001</v>
          </cell>
          <cell r="V100" t="str">
            <v>001</v>
          </cell>
        </row>
        <row r="101">
          <cell r="A101" t="str">
            <v>A-01-02-03-001-001-301</v>
          </cell>
          <cell r="B101" t="str">
            <v>A-01-02-03-001-001</v>
          </cell>
          <cell r="C101" t="str">
            <v>EJECUTOR</v>
          </cell>
          <cell r="D101" t="str">
            <v>FUNCIONAMIENTO</v>
          </cell>
          <cell r="E101" t="str">
            <v>DIRECTOR(A) DE GESTION HUMANA</v>
          </cell>
          <cell r="F101">
            <v>301</v>
          </cell>
          <cell r="G101">
            <v>0</v>
          </cell>
          <cell r="H101">
            <v>0</v>
          </cell>
          <cell r="I101">
            <v>301</v>
          </cell>
          <cell r="J101" t="str">
            <v>1. Gestión Humana</v>
          </cell>
          <cell r="K101" t="str">
            <v>GESTION HUMANA</v>
          </cell>
          <cell r="L101">
            <v>301</v>
          </cell>
          <cell r="M101" t="str">
            <v>Funcionamiento</v>
          </cell>
          <cell r="N101" t="str">
            <v>DIRECCIÓN DE GESTIÓN HUMANA</v>
          </cell>
          <cell r="O101" t="str">
            <v>No Contratable</v>
          </cell>
          <cell r="P101" t="str">
            <v>SUELDO DE VACACIONES</v>
          </cell>
          <cell r="Q101" t="str">
            <v>A</v>
          </cell>
          <cell r="R101" t="str">
            <v>01</v>
          </cell>
          <cell r="S101" t="str">
            <v>02</v>
          </cell>
          <cell r="T101" t="str">
            <v>03</v>
          </cell>
          <cell r="U101" t="str">
            <v>001</v>
          </cell>
          <cell r="V101" t="str">
            <v>001</v>
          </cell>
          <cell r="W101" t="str">
            <v>301</v>
          </cell>
        </row>
        <row r="102">
          <cell r="A102" t="str">
            <v>A-01-02-03-001-002</v>
          </cell>
          <cell r="B102" t="str">
            <v>A-01-02-03-001-002</v>
          </cell>
          <cell r="C102" t="str">
            <v>EJECUTOR</v>
          </cell>
          <cell r="D102" t="str">
            <v>FUNCIONAMIENTO</v>
          </cell>
          <cell r="E102" t="str">
            <v>DIRECTOR(A) DE GESTION HUMANA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 t="str">
            <v>1. Gestión Humana</v>
          </cell>
          <cell r="K102" t="str">
            <v>GESTION HUMANA</v>
          </cell>
          <cell r="L102">
            <v>0</v>
          </cell>
          <cell r="M102" t="str">
            <v>Funcionamiento</v>
          </cell>
          <cell r="N102">
            <v>0</v>
          </cell>
          <cell r="O102" t="str">
            <v>No Contratable</v>
          </cell>
          <cell r="P102" t="str">
            <v>INDEMNIZACION POR VACACIONES</v>
          </cell>
          <cell r="Q102" t="str">
            <v>A</v>
          </cell>
          <cell r="R102" t="str">
            <v>01</v>
          </cell>
          <cell r="S102" t="str">
            <v>02</v>
          </cell>
          <cell r="T102" t="str">
            <v>03</v>
          </cell>
          <cell r="U102" t="str">
            <v>001</v>
          </cell>
          <cell r="V102" t="str">
            <v>002</v>
          </cell>
        </row>
        <row r="103">
          <cell r="A103" t="str">
            <v>A-01-02-03-001-002-301</v>
          </cell>
          <cell r="B103" t="str">
            <v>A-01-02-03-001-002</v>
          </cell>
          <cell r="C103" t="str">
            <v>EJECUTOR</v>
          </cell>
          <cell r="D103" t="str">
            <v>FUNCIONAMIENTO</v>
          </cell>
          <cell r="E103" t="str">
            <v>DIRECTOR(A) DE GESTION HUMANA</v>
          </cell>
          <cell r="F103">
            <v>301</v>
          </cell>
          <cell r="G103">
            <v>0</v>
          </cell>
          <cell r="H103">
            <v>0</v>
          </cell>
          <cell r="I103">
            <v>301</v>
          </cell>
          <cell r="J103" t="str">
            <v>1. Gestión Humana</v>
          </cell>
          <cell r="K103" t="str">
            <v>GESTION HUMANA</v>
          </cell>
          <cell r="L103">
            <v>301</v>
          </cell>
          <cell r="M103" t="str">
            <v>Funcionamiento</v>
          </cell>
          <cell r="N103" t="str">
            <v>DIRECCIÓN DE GESTIÓN HUMANA</v>
          </cell>
          <cell r="O103" t="str">
            <v>No Contratable</v>
          </cell>
          <cell r="P103" t="str">
            <v>INDEMNIZACION POR VACACIONES</v>
          </cell>
          <cell r="Q103" t="str">
            <v>A</v>
          </cell>
          <cell r="R103" t="str">
            <v>01</v>
          </cell>
          <cell r="S103" t="str">
            <v>02</v>
          </cell>
          <cell r="T103" t="str">
            <v>03</v>
          </cell>
          <cell r="U103" t="str">
            <v>001</v>
          </cell>
          <cell r="V103" t="str">
            <v>002</v>
          </cell>
          <cell r="W103" t="str">
            <v>301</v>
          </cell>
        </row>
        <row r="104">
          <cell r="A104" t="str">
            <v>A-01-02-03-001-003</v>
          </cell>
          <cell r="B104" t="str">
            <v>A-01-02-03-001-003</v>
          </cell>
          <cell r="C104" t="str">
            <v>EJECUTOR</v>
          </cell>
          <cell r="D104" t="str">
            <v>FUNCIONAMIENTO</v>
          </cell>
          <cell r="E104" t="str">
            <v>DIRECTOR(A) DE GESTION HUMANA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 t="str">
            <v>1. Gestión Humana</v>
          </cell>
          <cell r="K104" t="str">
            <v>GESTION HUMANA</v>
          </cell>
          <cell r="L104">
            <v>0</v>
          </cell>
          <cell r="M104" t="str">
            <v>Funcionamiento</v>
          </cell>
          <cell r="N104">
            <v>0</v>
          </cell>
          <cell r="O104" t="str">
            <v>No Contratable</v>
          </cell>
          <cell r="P104" t="str">
            <v>BONIFICACION ESPECIAL DE RECREACION</v>
          </cell>
          <cell r="Q104" t="str">
            <v>A</v>
          </cell>
          <cell r="R104" t="str">
            <v>01</v>
          </cell>
          <cell r="S104" t="str">
            <v>02</v>
          </cell>
          <cell r="T104" t="str">
            <v>03</v>
          </cell>
          <cell r="U104" t="str">
            <v>001</v>
          </cell>
          <cell r="V104" t="str">
            <v>003</v>
          </cell>
        </row>
        <row r="105">
          <cell r="A105" t="str">
            <v>A-01-02-03-001-003-301</v>
          </cell>
          <cell r="B105" t="str">
            <v>A-01-02-03-001-003</v>
          </cell>
          <cell r="C105" t="str">
            <v>EJECUTOR</v>
          </cell>
          <cell r="D105" t="str">
            <v>FUNCIONAMIENTO</v>
          </cell>
          <cell r="E105" t="str">
            <v>DIRECTOR(A) DE GESTION HUMANA</v>
          </cell>
          <cell r="F105">
            <v>301</v>
          </cell>
          <cell r="G105">
            <v>0</v>
          </cell>
          <cell r="H105">
            <v>0</v>
          </cell>
          <cell r="I105">
            <v>301</v>
          </cell>
          <cell r="J105" t="str">
            <v>1. Gestión Humana</v>
          </cell>
          <cell r="K105" t="str">
            <v>GESTION HUMANA</v>
          </cell>
          <cell r="L105">
            <v>301</v>
          </cell>
          <cell r="M105" t="str">
            <v>Funcionamiento</v>
          </cell>
          <cell r="N105" t="str">
            <v>DIRECCIÓN DE GESTIÓN HUMANA</v>
          </cell>
          <cell r="O105" t="str">
            <v>No Contratable</v>
          </cell>
          <cell r="P105" t="str">
            <v>BONIFICACION ESPECIAL DE RECREACION</v>
          </cell>
          <cell r="Q105" t="str">
            <v>A</v>
          </cell>
          <cell r="R105" t="str">
            <v>01</v>
          </cell>
          <cell r="S105" t="str">
            <v>02</v>
          </cell>
          <cell r="T105" t="str">
            <v>03</v>
          </cell>
          <cell r="U105" t="str">
            <v>001</v>
          </cell>
          <cell r="V105" t="str">
            <v>003</v>
          </cell>
          <cell r="W105" t="str">
            <v>301</v>
          </cell>
        </row>
        <row r="106">
          <cell r="A106" t="str">
            <v>A-01-02-03-002</v>
          </cell>
          <cell r="B106" t="str">
            <v>A-01-02-03-002</v>
          </cell>
          <cell r="C106" t="str">
            <v>EJECUTOR</v>
          </cell>
          <cell r="D106" t="str">
            <v>FUNCIONAMIENTO</v>
          </cell>
          <cell r="E106" t="str">
            <v>DIRECTOR(A) DE GESTION HUMANA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 t="str">
            <v>1. Gestión Humana</v>
          </cell>
          <cell r="K106" t="str">
            <v>GESTION HUMANA</v>
          </cell>
          <cell r="L106">
            <v>0</v>
          </cell>
          <cell r="M106" t="str">
            <v>Funcionamiento</v>
          </cell>
          <cell r="N106">
            <v>0</v>
          </cell>
          <cell r="O106" t="str">
            <v>No Contratable</v>
          </cell>
          <cell r="P106" t="str">
            <v>PRIMA TECNICA NO SALARIAL</v>
          </cell>
          <cell r="Q106" t="str">
            <v>A</v>
          </cell>
          <cell r="R106" t="str">
            <v>01</v>
          </cell>
          <cell r="S106" t="str">
            <v>02</v>
          </cell>
          <cell r="T106" t="str">
            <v>03</v>
          </cell>
          <cell r="U106" t="str">
            <v>002</v>
          </cell>
        </row>
        <row r="107">
          <cell r="A107" t="str">
            <v>A-01-02-03-002-301</v>
          </cell>
          <cell r="B107" t="str">
            <v>A-01-02-03-002</v>
          </cell>
          <cell r="C107" t="str">
            <v>EJECUTOR</v>
          </cell>
          <cell r="D107" t="str">
            <v>FUNCIONAMIENTO</v>
          </cell>
          <cell r="E107" t="str">
            <v>DIRECTOR(A) DE GESTION HUMANA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 t="str">
            <v>1. Gestión Humana</v>
          </cell>
          <cell r="K107" t="str">
            <v>GESTION HUMANA</v>
          </cell>
          <cell r="L107">
            <v>0</v>
          </cell>
          <cell r="M107" t="str">
            <v>Funcionamiento</v>
          </cell>
          <cell r="N107">
            <v>0</v>
          </cell>
          <cell r="O107" t="str">
            <v>No Contratable</v>
          </cell>
          <cell r="P107" t="str">
            <v>PRIMA TECNICA NO SALARIAL</v>
          </cell>
          <cell r="Q107" t="str">
            <v>A</v>
          </cell>
          <cell r="R107" t="str">
            <v>01</v>
          </cell>
          <cell r="S107" t="str">
            <v>02</v>
          </cell>
          <cell r="T107" t="str">
            <v>03</v>
          </cell>
          <cell r="U107" t="str">
            <v>002</v>
          </cell>
          <cell r="V107" t="str">
            <v>301</v>
          </cell>
        </row>
        <row r="108">
          <cell r="A108" t="str">
            <v>A-01-02-03-016</v>
          </cell>
          <cell r="B108" t="str">
            <v>A-01-02-03-016</v>
          </cell>
          <cell r="C108" t="str">
            <v>EJECUTOR</v>
          </cell>
          <cell r="D108" t="str">
            <v>FUNCIONAMIENTO</v>
          </cell>
          <cell r="E108" t="str">
            <v>DIRECTOR(A) DE GESTION HUMANA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 t="str">
            <v>1. Gestión Humana</v>
          </cell>
          <cell r="K108" t="str">
            <v>GESTION HUMANA</v>
          </cell>
          <cell r="L108">
            <v>0</v>
          </cell>
          <cell r="M108" t="str">
            <v>Funcionamiento</v>
          </cell>
          <cell r="N108">
            <v>0</v>
          </cell>
          <cell r="O108" t="str">
            <v>No Contratable</v>
          </cell>
          <cell r="P108" t="str">
            <v>PRIMA DE COORDINACION</v>
          </cell>
          <cell r="Q108" t="str">
            <v>A</v>
          </cell>
          <cell r="R108" t="str">
            <v>01</v>
          </cell>
          <cell r="S108" t="str">
            <v>02</v>
          </cell>
          <cell r="T108" t="str">
            <v>03</v>
          </cell>
          <cell r="U108" t="str">
            <v>016</v>
          </cell>
        </row>
        <row r="109">
          <cell r="A109" t="str">
            <v>A-01-02-03-016-301</v>
          </cell>
          <cell r="B109" t="str">
            <v>A-01-02-03-016</v>
          </cell>
          <cell r="C109" t="str">
            <v>EJECUTOR</v>
          </cell>
          <cell r="D109" t="str">
            <v>FUNCIONAMIENTO</v>
          </cell>
          <cell r="E109" t="str">
            <v>DIRECTOR(A) DE GESTION HUMANA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 t="str">
            <v>1. Gestión Humana</v>
          </cell>
          <cell r="K109" t="str">
            <v>GESTION HUMANA</v>
          </cell>
          <cell r="L109">
            <v>0</v>
          </cell>
          <cell r="M109" t="str">
            <v>Funcionamiento</v>
          </cell>
          <cell r="N109">
            <v>0</v>
          </cell>
          <cell r="O109" t="str">
            <v>No Contratable</v>
          </cell>
          <cell r="P109" t="str">
            <v>PRIMA DE COORDINACION</v>
          </cell>
          <cell r="Q109" t="str">
            <v>A</v>
          </cell>
          <cell r="R109" t="str">
            <v>01</v>
          </cell>
          <cell r="S109" t="str">
            <v>02</v>
          </cell>
          <cell r="T109" t="str">
            <v>03</v>
          </cell>
          <cell r="U109" t="str">
            <v>016</v>
          </cell>
          <cell r="V109" t="str">
            <v>301</v>
          </cell>
        </row>
        <row r="110">
          <cell r="A110" t="str">
            <v>A-01-02-03-030</v>
          </cell>
          <cell r="B110" t="str">
            <v>A-01-02-03-030</v>
          </cell>
          <cell r="C110" t="str">
            <v>EJECUTOR</v>
          </cell>
          <cell r="D110" t="str">
            <v>FUNCIONAMIENTO</v>
          </cell>
          <cell r="E110" t="str">
            <v>DIRECTOR(A) DE GESTION HUMANA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 t="str">
            <v>1. Gestión Humana</v>
          </cell>
          <cell r="K110" t="str">
            <v>GESTION HUMANA</v>
          </cell>
          <cell r="L110">
            <v>0</v>
          </cell>
          <cell r="M110" t="str">
            <v>Funcionamiento</v>
          </cell>
          <cell r="N110">
            <v>0</v>
          </cell>
          <cell r="O110" t="str">
            <v>No Contratable</v>
          </cell>
          <cell r="P110" t="str">
            <v>BONIFICACION DE DIRECCION</v>
          </cell>
          <cell r="Q110" t="str">
            <v>A</v>
          </cell>
          <cell r="R110" t="str">
            <v>01</v>
          </cell>
          <cell r="S110" t="str">
            <v>02</v>
          </cell>
          <cell r="T110" t="str">
            <v>03</v>
          </cell>
          <cell r="U110" t="str">
            <v>030</v>
          </cell>
        </row>
        <row r="111">
          <cell r="A111" t="str">
            <v>A-01-02-03-030-301</v>
          </cell>
          <cell r="B111" t="str">
            <v>A-01-02-03-030</v>
          </cell>
          <cell r="C111" t="str">
            <v>EJECUTOR</v>
          </cell>
          <cell r="D111" t="str">
            <v>FUNCIONAMIENTO</v>
          </cell>
          <cell r="E111" t="str">
            <v>DIRECTOR(A) DE GESTION HUMANA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 t="str">
            <v>1. Gestión Humana</v>
          </cell>
          <cell r="K111" t="str">
            <v>GESTION HUMANA</v>
          </cell>
          <cell r="L111">
            <v>0</v>
          </cell>
          <cell r="M111" t="str">
            <v>Funcionamiento</v>
          </cell>
          <cell r="N111">
            <v>0</v>
          </cell>
          <cell r="O111" t="str">
            <v>No Contratable</v>
          </cell>
          <cell r="P111" t="str">
            <v>BONIFICACION DE DIRECCION</v>
          </cell>
          <cell r="Q111" t="str">
            <v>A</v>
          </cell>
          <cell r="R111" t="str">
            <v>01</v>
          </cell>
          <cell r="S111" t="str">
            <v>02</v>
          </cell>
          <cell r="T111" t="str">
            <v>03</v>
          </cell>
          <cell r="U111" t="str">
            <v>030</v>
          </cell>
          <cell r="V111" t="str">
            <v>301</v>
          </cell>
        </row>
        <row r="112">
          <cell r="A112" t="str">
            <v>A-02</v>
          </cell>
          <cell r="B112" t="str">
            <v>A-02</v>
          </cell>
          <cell r="C112" t="str">
            <v>NO EJECUTOR</v>
          </cell>
          <cell r="D112" t="str">
            <v>FUNCIONAMIENTO</v>
          </cell>
          <cell r="E112" t="str">
            <v>DIRECTOR(A) DE GESTION HUMANA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 t="str">
            <v>1. Gestión Humana</v>
          </cell>
          <cell r="K112" t="str">
            <v>GESTION HUMANA</v>
          </cell>
          <cell r="L112">
            <v>0</v>
          </cell>
          <cell r="M112" t="str">
            <v>Funcionamiento</v>
          </cell>
          <cell r="N112">
            <v>0</v>
          </cell>
          <cell r="O112" t="str">
            <v>Contratable</v>
          </cell>
          <cell r="P112" t="str">
            <v>ADQUISICIÓN DE BIENES Y SERVICIOS</v>
          </cell>
          <cell r="Q112" t="str">
            <v>A</v>
          </cell>
          <cell r="R112" t="str">
            <v>02</v>
          </cell>
        </row>
        <row r="113">
          <cell r="A113" t="str">
            <v>A-02-02</v>
          </cell>
          <cell r="B113" t="str">
            <v>A-02-02</v>
          </cell>
          <cell r="C113" t="str">
            <v>NO EJECUTOR</v>
          </cell>
          <cell r="D113" t="str">
            <v>FUNCIONAMIENTO</v>
          </cell>
          <cell r="E113" t="str">
            <v>DIRECTOR(A) DE GESTION HUMANA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 t="str">
            <v>1. Gestión Humana</v>
          </cell>
          <cell r="K113" t="str">
            <v>GESTION HUMANA</v>
          </cell>
          <cell r="L113">
            <v>0</v>
          </cell>
          <cell r="M113" t="str">
            <v>Funcionamiento</v>
          </cell>
          <cell r="N113">
            <v>0</v>
          </cell>
          <cell r="O113" t="str">
            <v>Contratable</v>
          </cell>
          <cell r="P113" t="str">
            <v>ADQUISICIÓNES DIFERENTES DE ACTIVOS</v>
          </cell>
          <cell r="Q113" t="str">
            <v>A</v>
          </cell>
          <cell r="R113" t="str">
            <v>02</v>
          </cell>
          <cell r="S113" t="str">
            <v>02</v>
          </cell>
        </row>
        <row r="114">
          <cell r="A114" t="str">
            <v>A-02-02-01</v>
          </cell>
          <cell r="B114" t="str">
            <v>A-02-02-01</v>
          </cell>
          <cell r="C114" t="str">
            <v>NO EJECUTOR</v>
          </cell>
          <cell r="D114" t="str">
            <v>FUNCIONAMIENTO</v>
          </cell>
          <cell r="E114" t="str">
            <v>DIRECTOR(A) DE GESTION HUMANA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 t="str">
            <v>1. Gestión Humana</v>
          </cell>
          <cell r="K114" t="str">
            <v>GESTION HUMANA</v>
          </cell>
          <cell r="L114">
            <v>0</v>
          </cell>
          <cell r="M114" t="str">
            <v>Funcionamiento</v>
          </cell>
          <cell r="N114">
            <v>0</v>
          </cell>
          <cell r="O114" t="str">
            <v>Contratable</v>
          </cell>
          <cell r="P114" t="str">
            <v>MATERIALES Y SUMINISTROS</v>
          </cell>
          <cell r="Q114" t="str">
            <v>A</v>
          </cell>
          <cell r="R114" t="str">
            <v>02</v>
          </cell>
          <cell r="S114" t="str">
            <v>02</v>
          </cell>
          <cell r="T114" t="str">
            <v>01</v>
          </cell>
        </row>
        <row r="115">
          <cell r="A115" t="str">
            <v>A-02-02-01-002</v>
          </cell>
          <cell r="B115" t="str">
            <v>A-02-02-01-002</v>
          </cell>
          <cell r="C115" t="str">
            <v>NO EJECUTOR</v>
          </cell>
          <cell r="D115" t="str">
            <v>FUNCIONAMIENTO</v>
          </cell>
          <cell r="E115" t="str">
            <v>DIRECTOR(A) DE GESTION HUMANA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 t="str">
            <v>1. Gestión Humana</v>
          </cell>
          <cell r="K115" t="str">
            <v>GESTION HUMANA</v>
          </cell>
          <cell r="L115">
            <v>0</v>
          </cell>
          <cell r="M115" t="str">
            <v>Funcionamiento</v>
          </cell>
          <cell r="N115">
            <v>0</v>
          </cell>
          <cell r="O115" t="str">
            <v>Contratable</v>
          </cell>
          <cell r="P115" t="str">
            <v>PRODUCTOS ALIMENTICIOS, BEBIDAS Y TABACO; TEXTILES, PRENDAS DE VESTIR Y PRODUCTOS DE CUERO</v>
          </cell>
          <cell r="Q115" t="str">
            <v>A</v>
          </cell>
          <cell r="R115" t="str">
            <v>02</v>
          </cell>
          <cell r="S115" t="str">
            <v>02</v>
          </cell>
          <cell r="T115" t="str">
            <v>01</v>
          </cell>
          <cell r="U115" t="str">
            <v>002</v>
          </cell>
        </row>
        <row r="116">
          <cell r="A116" t="str">
            <v>A-02-02-01-002-004</v>
          </cell>
          <cell r="B116" t="str">
            <v>A-02-02-01-002-004</v>
          </cell>
          <cell r="C116" t="str">
            <v>EJECUTOR</v>
          </cell>
          <cell r="D116" t="str">
            <v>FUNCIONAMIENTO</v>
          </cell>
          <cell r="E116" t="str">
            <v>DIRECTOR(A) ADMINISTRATIVO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 t="str">
            <v>2. Administrativa</v>
          </cell>
          <cell r="K116" t="str">
            <v>ADMINISTRATIVO</v>
          </cell>
          <cell r="L116">
            <v>0</v>
          </cell>
          <cell r="M116" t="str">
            <v>Funcionamiento</v>
          </cell>
          <cell r="N116">
            <v>0</v>
          </cell>
          <cell r="O116" t="str">
            <v>Contratable</v>
          </cell>
          <cell r="P116" t="str">
            <v>BEBIDAS</v>
          </cell>
          <cell r="Q116" t="str">
            <v>A</v>
          </cell>
          <cell r="R116" t="str">
            <v>02</v>
          </cell>
          <cell r="S116" t="str">
            <v>02</v>
          </cell>
          <cell r="T116" t="str">
            <v>01</v>
          </cell>
          <cell r="U116" t="str">
            <v>002</v>
          </cell>
          <cell r="V116" t="str">
            <v>004</v>
          </cell>
        </row>
        <row r="117">
          <cell r="A117" t="str">
            <v>A-02-02-01-002-004-302</v>
          </cell>
          <cell r="B117" t="str">
            <v>A-02-02-01-002-004</v>
          </cell>
          <cell r="C117" t="str">
            <v>EJECUTOR</v>
          </cell>
          <cell r="D117" t="str">
            <v>FUNCIONAMIENTO</v>
          </cell>
          <cell r="E117" t="str">
            <v>DIRECTOR(A) ADMINISTRATIVO</v>
          </cell>
          <cell r="F117">
            <v>302</v>
          </cell>
          <cell r="G117">
            <v>0</v>
          </cell>
          <cell r="H117">
            <v>0</v>
          </cell>
          <cell r="I117">
            <v>302</v>
          </cell>
          <cell r="J117" t="str">
            <v>2. Administrativa</v>
          </cell>
          <cell r="K117" t="str">
            <v>ADMINISTRATIVO</v>
          </cell>
          <cell r="L117">
            <v>302</v>
          </cell>
          <cell r="M117" t="str">
            <v>Funcionamiento</v>
          </cell>
          <cell r="N117" t="str">
            <v>DIRECCIÓN ADMINISTRATIVA</v>
          </cell>
          <cell r="O117" t="str">
            <v>Contratable</v>
          </cell>
          <cell r="P117" t="str">
            <v>BEBIDAS</v>
          </cell>
          <cell r="Q117" t="str">
            <v>A</v>
          </cell>
          <cell r="R117" t="str">
            <v>02</v>
          </cell>
          <cell r="S117" t="str">
            <v>02</v>
          </cell>
          <cell r="T117" t="str">
            <v>01</v>
          </cell>
          <cell r="U117" t="str">
            <v>002</v>
          </cell>
          <cell r="V117" t="str">
            <v>004</v>
          </cell>
          <cell r="W117" t="str">
            <v>302</v>
          </cell>
        </row>
        <row r="118">
          <cell r="A118" t="str">
            <v>A-02-02-01-002-007</v>
          </cell>
          <cell r="B118" t="str">
            <v>A-02-02-01-002-007</v>
          </cell>
          <cell r="C118" t="str">
            <v>EJECUTOR</v>
          </cell>
          <cell r="D118" t="str">
            <v>FUNCIONAMIENTO</v>
          </cell>
          <cell r="E118" t="str">
            <v>DIRECTOR(A) DE GESTION HUMANA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 t="str">
            <v>1. Gestión Humana</v>
          </cell>
          <cell r="K118" t="str">
            <v>GESTION HUMANA</v>
          </cell>
          <cell r="L118">
            <v>0</v>
          </cell>
          <cell r="M118" t="str">
            <v>Funcionamiento</v>
          </cell>
          <cell r="N118">
            <v>0</v>
          </cell>
          <cell r="O118" t="str">
            <v>Contratable</v>
          </cell>
          <cell r="P118" t="str">
            <v>ARTÍCULOS TEXTILES (EXCEPTO PRENDAS DE VESTIR)</v>
          </cell>
          <cell r="Q118" t="str">
            <v>A</v>
          </cell>
          <cell r="R118" t="str">
            <v>02</v>
          </cell>
          <cell r="S118" t="str">
            <v>02</v>
          </cell>
          <cell r="T118" t="str">
            <v>01</v>
          </cell>
          <cell r="U118" t="str">
            <v>002</v>
          </cell>
          <cell r="V118" t="str">
            <v>007</v>
          </cell>
        </row>
        <row r="119">
          <cell r="A119" t="str">
            <v>A-02-02-01-002-007-301</v>
          </cell>
          <cell r="B119" t="str">
            <v>A-02-02-01-002-007</v>
          </cell>
          <cell r="C119" t="str">
            <v>EJECUTOR</v>
          </cell>
          <cell r="D119" t="str">
            <v>FUNCIONAMIENTO</v>
          </cell>
          <cell r="E119" t="str">
            <v>DIRECTOR(A) DE GESTION HUMANA</v>
          </cell>
          <cell r="F119">
            <v>301</v>
          </cell>
          <cell r="G119">
            <v>0</v>
          </cell>
          <cell r="H119">
            <v>0</v>
          </cell>
          <cell r="I119">
            <v>301</v>
          </cell>
          <cell r="J119" t="str">
            <v>1. Gestión Humana</v>
          </cell>
          <cell r="K119" t="str">
            <v>GESTION HUMANA</v>
          </cell>
          <cell r="L119">
            <v>301</v>
          </cell>
          <cell r="M119" t="str">
            <v>Funcionamiento</v>
          </cell>
          <cell r="N119" t="str">
            <v>DIRECCIÓN DE GESTIÓN HUMANA</v>
          </cell>
          <cell r="O119" t="str">
            <v>Contratable</v>
          </cell>
          <cell r="P119" t="str">
            <v>ARTÍCULOS TEXTILES (EXCEPTO PRENDAS DE VESTIR)</v>
          </cell>
          <cell r="Q119" t="str">
            <v>A</v>
          </cell>
          <cell r="R119" t="str">
            <v>02</v>
          </cell>
          <cell r="S119" t="str">
            <v>02</v>
          </cell>
          <cell r="T119" t="str">
            <v>01</v>
          </cell>
          <cell r="U119" t="str">
            <v>002</v>
          </cell>
          <cell r="V119" t="str">
            <v>007</v>
          </cell>
          <cell r="W119" t="str">
            <v>301</v>
          </cell>
        </row>
        <row r="120">
          <cell r="A120" t="str">
            <v>A-02-02-01-002-007-302</v>
          </cell>
          <cell r="B120" t="str">
            <v>A-02-02-01-002-007</v>
          </cell>
          <cell r="C120" t="str">
            <v>EJECUTOR</v>
          </cell>
          <cell r="D120" t="str">
            <v>FUNCIONAMIENTO</v>
          </cell>
          <cell r="E120" t="str">
            <v>DIRECTOR(A) ADMINISTRATIVO</v>
          </cell>
          <cell r="F120">
            <v>302</v>
          </cell>
          <cell r="G120">
            <v>0</v>
          </cell>
          <cell r="H120">
            <v>0</v>
          </cell>
          <cell r="I120">
            <v>302</v>
          </cell>
          <cell r="J120" t="str">
            <v>2. Administrativa</v>
          </cell>
          <cell r="K120" t="str">
            <v>ADMINISTRATIVO</v>
          </cell>
          <cell r="L120">
            <v>302</v>
          </cell>
          <cell r="M120" t="str">
            <v>Funcionamiento</v>
          </cell>
          <cell r="N120" t="str">
            <v>DIRECCIÓN ADMINISTRATIVA</v>
          </cell>
          <cell r="O120" t="str">
            <v>Contratable</v>
          </cell>
          <cell r="P120" t="str">
            <v>ARTÍCULOS TEXTILES (EXCEPTO PRENDAS DE VESTIR)</v>
          </cell>
          <cell r="Q120" t="str">
            <v>A</v>
          </cell>
          <cell r="R120" t="str">
            <v>02</v>
          </cell>
          <cell r="S120" t="str">
            <v>02</v>
          </cell>
          <cell r="T120" t="str">
            <v>01</v>
          </cell>
          <cell r="U120" t="str">
            <v>002</v>
          </cell>
          <cell r="V120" t="str">
            <v>007</v>
          </cell>
          <cell r="W120" t="str">
            <v>302</v>
          </cell>
        </row>
        <row r="121">
          <cell r="A121" t="str">
            <v>A-02-02-01-002-008</v>
          </cell>
          <cell r="B121" t="str">
            <v>A-02-02-01-002-008</v>
          </cell>
          <cell r="C121" t="str">
            <v>EJECUTOR</v>
          </cell>
          <cell r="D121" t="str">
            <v>FUNCIONAMIENTO</v>
          </cell>
          <cell r="E121" t="str">
            <v>DIRECTOR(A) DE GESTION HUMANA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 t="str">
            <v>1. Gestión Humana</v>
          </cell>
          <cell r="K121" t="str">
            <v>GESTION HUMANA</v>
          </cell>
          <cell r="L121">
            <v>0</v>
          </cell>
          <cell r="M121" t="str">
            <v>Funcionamiento</v>
          </cell>
          <cell r="N121">
            <v>0</v>
          </cell>
          <cell r="O121" t="str">
            <v>Contratable</v>
          </cell>
          <cell r="P121" t="str">
            <v>DOTACIÓN (PRENDAS DE VESTIR Y CALZADO)</v>
          </cell>
          <cell r="Q121" t="str">
            <v>A</v>
          </cell>
          <cell r="R121" t="str">
            <v>02</v>
          </cell>
          <cell r="S121" t="str">
            <v>02</v>
          </cell>
          <cell r="T121" t="str">
            <v>01</v>
          </cell>
          <cell r="U121" t="str">
            <v>002</v>
          </cell>
          <cell r="V121" t="str">
            <v>008</v>
          </cell>
        </row>
        <row r="122">
          <cell r="A122" t="str">
            <v>A-02-02-01-002-008-301</v>
          </cell>
          <cell r="B122" t="str">
            <v>A-02-02-01-002-008</v>
          </cell>
          <cell r="C122" t="str">
            <v>EJECUTOR</v>
          </cell>
          <cell r="D122" t="str">
            <v>FUNCIONAMIENTO</v>
          </cell>
          <cell r="E122" t="str">
            <v>DIRECTOR(A) DE GESTION HUMANA</v>
          </cell>
          <cell r="F122">
            <v>301</v>
          </cell>
          <cell r="G122">
            <v>0</v>
          </cell>
          <cell r="H122">
            <v>0</v>
          </cell>
          <cell r="I122">
            <v>301</v>
          </cell>
          <cell r="J122" t="str">
            <v>1. Gestión Humana</v>
          </cell>
          <cell r="K122" t="str">
            <v>GESTION HUMANA</v>
          </cell>
          <cell r="L122">
            <v>301</v>
          </cell>
          <cell r="M122" t="str">
            <v>Funcionamiento</v>
          </cell>
          <cell r="N122" t="str">
            <v>DIRECCIÓN DE GESTIÓN HUMANA</v>
          </cell>
          <cell r="O122" t="str">
            <v>Contratable</v>
          </cell>
          <cell r="P122" t="str">
            <v>DOTACIÓN (PRENDAS DE VESTIR Y CALZADO)</v>
          </cell>
          <cell r="Q122" t="str">
            <v>A</v>
          </cell>
          <cell r="R122" t="str">
            <v>02</v>
          </cell>
          <cell r="S122" t="str">
            <v>02</v>
          </cell>
          <cell r="T122" t="str">
            <v>01</v>
          </cell>
          <cell r="U122" t="str">
            <v>002</v>
          </cell>
          <cell r="V122" t="str">
            <v>008</v>
          </cell>
          <cell r="W122" t="str">
            <v>301</v>
          </cell>
        </row>
        <row r="123">
          <cell r="A123" t="str">
            <v>A-02-02-01-003</v>
          </cell>
          <cell r="B123" t="str">
            <v>A-02-02-01-003</v>
          </cell>
          <cell r="C123" t="str">
            <v>NO EJECUTOR</v>
          </cell>
          <cell r="D123" t="str">
            <v>FUNCIONAMIENTO</v>
          </cell>
          <cell r="E123" t="str">
            <v>DIRECTOR(A) ADMINISTRATIVO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 t="str">
            <v>2. Administrativa</v>
          </cell>
          <cell r="K123" t="str">
            <v>ADMINISTRATIVO</v>
          </cell>
          <cell r="L123">
            <v>0</v>
          </cell>
          <cell r="M123" t="str">
            <v>Funcionamiento</v>
          </cell>
          <cell r="N123">
            <v>0</v>
          </cell>
          <cell r="O123" t="str">
            <v>Contratable</v>
          </cell>
          <cell r="P123" t="str">
            <v>OTROS BIENES TRANSPORTABLES (EXCEPTO PRODUCTOS METALICOS, MAQUINARIA Y EQUIPO)</v>
          </cell>
          <cell r="Q123" t="str">
            <v>A</v>
          </cell>
          <cell r="R123" t="str">
            <v>02</v>
          </cell>
          <cell r="S123" t="str">
            <v>02</v>
          </cell>
          <cell r="T123" t="str">
            <v>01</v>
          </cell>
          <cell r="U123" t="str">
            <v>003</v>
          </cell>
        </row>
        <row r="124">
          <cell r="A124" t="str">
            <v>A-02-02-01-003-002</v>
          </cell>
          <cell r="B124" t="str">
            <v>A-02-02-01-003-002</v>
          </cell>
          <cell r="C124" t="str">
            <v>EJECUTOR</v>
          </cell>
          <cell r="D124" t="str">
            <v>FUNCIONAMIENTO</v>
          </cell>
          <cell r="E124" t="str">
            <v>DIRECTOR(A) ADMINISTRATIVO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 t="str">
            <v>2. Administrativa</v>
          </cell>
          <cell r="K124" t="str">
            <v>ADMINISTRATIVO</v>
          </cell>
          <cell r="L124">
            <v>0</v>
          </cell>
          <cell r="M124" t="str">
            <v>Funcionamiento</v>
          </cell>
          <cell r="N124">
            <v>0</v>
          </cell>
          <cell r="O124" t="str">
            <v>Contratable</v>
          </cell>
          <cell r="P124" t="str">
            <v>PASTA O PULPA, PAPEL Y PRODUCTOS DE PAPEL; IMPRESOS Y ARTÍCULOS RELACIONADOS</v>
          </cell>
          <cell r="Q124" t="str">
            <v>A</v>
          </cell>
          <cell r="R124" t="str">
            <v>02</v>
          </cell>
          <cell r="S124" t="str">
            <v>02</v>
          </cell>
          <cell r="T124" t="str">
            <v>01</v>
          </cell>
          <cell r="U124" t="str">
            <v>003</v>
          </cell>
          <cell r="V124" t="str">
            <v>002</v>
          </cell>
        </row>
        <row r="125">
          <cell r="A125" t="str">
            <v>A-02-02-01-003-002-302</v>
          </cell>
          <cell r="B125" t="str">
            <v>A-02-02-01-003-002</v>
          </cell>
          <cell r="C125" t="str">
            <v>EJECUTOR</v>
          </cell>
          <cell r="D125" t="str">
            <v>FUNCIONAMIENTO</v>
          </cell>
          <cell r="E125" t="str">
            <v>DIRECTOR(A) ADMINISTRATIVO</v>
          </cell>
          <cell r="F125">
            <v>302</v>
          </cell>
          <cell r="G125">
            <v>0</v>
          </cell>
          <cell r="H125">
            <v>0</v>
          </cell>
          <cell r="I125">
            <v>302</v>
          </cell>
          <cell r="J125" t="str">
            <v>2. Administrativa</v>
          </cell>
          <cell r="K125" t="str">
            <v>ADMINISTRATIVO</v>
          </cell>
          <cell r="L125">
            <v>302</v>
          </cell>
          <cell r="M125" t="str">
            <v>Funcionamiento</v>
          </cell>
          <cell r="N125" t="str">
            <v>DIRECCIÓN ADMINISTRATIVA</v>
          </cell>
          <cell r="O125" t="str">
            <v>Contratable</v>
          </cell>
          <cell r="P125" t="str">
            <v>PASTA O PULPA, PAPEL Y PRODUCTOS DE PAPEL; IMPRESOS Y ARTÍCULOS RELACIONADOS</v>
          </cell>
          <cell r="Q125" t="str">
            <v>A</v>
          </cell>
          <cell r="R125" t="str">
            <v>02</v>
          </cell>
          <cell r="S125" t="str">
            <v>02</v>
          </cell>
          <cell r="T125" t="str">
            <v>01</v>
          </cell>
          <cell r="U125" t="str">
            <v>003</v>
          </cell>
          <cell r="V125" t="str">
            <v>002</v>
          </cell>
          <cell r="W125" t="str">
            <v>302</v>
          </cell>
        </row>
        <row r="126">
          <cell r="A126" t="str">
            <v>A-02-02-01-003-003</v>
          </cell>
          <cell r="B126" t="str">
            <v>A-02-02-01-003-003</v>
          </cell>
          <cell r="C126" t="str">
            <v>EJECUTOR</v>
          </cell>
          <cell r="D126" t="str">
            <v>FUNCIONAMIENTO</v>
          </cell>
          <cell r="E126" t="str">
            <v>DIRECTOR(A) ADMINISTRATIVO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 t="str">
            <v>2. Administrativa</v>
          </cell>
          <cell r="K126" t="str">
            <v>ADMINISTRATIVO</v>
          </cell>
          <cell r="L126">
            <v>0</v>
          </cell>
          <cell r="M126" t="str">
            <v>Funcionamiento</v>
          </cell>
          <cell r="N126">
            <v>0</v>
          </cell>
          <cell r="O126" t="str">
            <v>No Contratable</v>
          </cell>
          <cell r="P126" t="str">
            <v>PRODUCTOS DE HORNOS DE COQUE; PRODUCTOS DE REFINACIÓN DE PETRÓLEO Y COMBUSTIBLE NUCLEAR</v>
          </cell>
          <cell r="Q126" t="str">
            <v>A</v>
          </cell>
          <cell r="R126" t="str">
            <v>02</v>
          </cell>
          <cell r="S126" t="str">
            <v>02</v>
          </cell>
          <cell r="T126" t="str">
            <v>01</v>
          </cell>
          <cell r="U126" t="str">
            <v>003</v>
          </cell>
          <cell r="V126" t="str">
            <v>003</v>
          </cell>
        </row>
        <row r="127">
          <cell r="A127" t="str">
            <v>A-02-02-01-003-003-302</v>
          </cell>
          <cell r="B127" t="str">
            <v>A-02-02-01-003-003</v>
          </cell>
          <cell r="C127" t="str">
            <v>EJECUTOR</v>
          </cell>
          <cell r="D127" t="str">
            <v>FUNCIONAMIENTO</v>
          </cell>
          <cell r="E127" t="str">
            <v>DIRECTOR(A) ADMINISTRATIVO</v>
          </cell>
          <cell r="F127">
            <v>302</v>
          </cell>
          <cell r="G127">
            <v>0</v>
          </cell>
          <cell r="H127">
            <v>0</v>
          </cell>
          <cell r="I127">
            <v>302</v>
          </cell>
          <cell r="J127" t="str">
            <v>2. Administrativa</v>
          </cell>
          <cell r="K127" t="str">
            <v>ADMINISTRATIVO</v>
          </cell>
          <cell r="L127">
            <v>302</v>
          </cell>
          <cell r="M127" t="str">
            <v>Funcionamiento</v>
          </cell>
          <cell r="N127" t="str">
            <v>DIRECCIÓN ADMINISTRATIVA</v>
          </cell>
          <cell r="O127" t="str">
            <v>No Contratable</v>
          </cell>
          <cell r="P127" t="str">
            <v>PRODUCTOS DE HORNOS DE COQUE; PRODUCTOS DE REFINACIÓN DE PETRÓLEO Y COMBUSTIBLE NUCLEAR</v>
          </cell>
          <cell r="Q127" t="str">
            <v>A</v>
          </cell>
          <cell r="R127" t="str">
            <v>02</v>
          </cell>
          <cell r="S127" t="str">
            <v>02</v>
          </cell>
          <cell r="T127" t="str">
            <v>01</v>
          </cell>
          <cell r="U127" t="str">
            <v>003</v>
          </cell>
          <cell r="V127" t="str">
            <v>003</v>
          </cell>
          <cell r="W127" t="str">
            <v>302</v>
          </cell>
        </row>
        <row r="128">
          <cell r="A128" t="str">
            <v>A-02-02-01-003-004</v>
          </cell>
          <cell r="B128" t="str">
            <v>A-02-02-01-003-004</v>
          </cell>
          <cell r="C128" t="str">
            <v>EJECUTOR</v>
          </cell>
          <cell r="D128" t="str">
            <v>FUNCIONAMIENTO</v>
          </cell>
          <cell r="E128" t="str">
            <v>DIRECTOR(A) ADMINISTRATIVO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 t="str">
            <v>2. Administrativa</v>
          </cell>
          <cell r="K128" t="str">
            <v>ADMINISTRATIVO</v>
          </cell>
          <cell r="L128">
            <v>0</v>
          </cell>
          <cell r="M128" t="str">
            <v>Funcionamiento</v>
          </cell>
          <cell r="N128">
            <v>0</v>
          </cell>
          <cell r="O128" t="str">
            <v>No Contratable</v>
          </cell>
          <cell r="P128" t="str">
            <v>QUÍMICOS BÁSICOS</v>
          </cell>
          <cell r="Q128" t="str">
            <v>A</v>
          </cell>
          <cell r="R128" t="str">
            <v>02</v>
          </cell>
          <cell r="S128" t="str">
            <v>02</v>
          </cell>
          <cell r="T128" t="str">
            <v>01</v>
          </cell>
          <cell r="U128" t="str">
            <v>003</v>
          </cell>
          <cell r="V128" t="str">
            <v>004</v>
          </cell>
        </row>
        <row r="129">
          <cell r="A129" t="str">
            <v>A-02-02-01-003-004-302</v>
          </cell>
          <cell r="B129" t="str">
            <v>A-02-02-01-003-004</v>
          </cell>
          <cell r="C129" t="str">
            <v>EJECUTOR</v>
          </cell>
          <cell r="D129" t="str">
            <v>FUNCIONAMIENTO</v>
          </cell>
          <cell r="E129" t="str">
            <v>DIRECTOR(A) ADMINISTRATIVO</v>
          </cell>
          <cell r="F129">
            <v>302</v>
          </cell>
          <cell r="G129">
            <v>0</v>
          </cell>
          <cell r="H129">
            <v>0</v>
          </cell>
          <cell r="I129">
            <v>302</v>
          </cell>
          <cell r="J129" t="str">
            <v>2. Administrativa</v>
          </cell>
          <cell r="K129" t="str">
            <v>ADMINISTRATIVO</v>
          </cell>
          <cell r="L129">
            <v>302</v>
          </cell>
          <cell r="M129" t="str">
            <v>Funcionamiento</v>
          </cell>
          <cell r="N129" t="str">
            <v>DIRECCIÓN ADMINISTRATIVA</v>
          </cell>
          <cell r="O129" t="str">
            <v>No Contratable</v>
          </cell>
          <cell r="P129" t="str">
            <v>QUÍMICOS BÁSICOS</v>
          </cell>
          <cell r="Q129" t="str">
            <v>A</v>
          </cell>
          <cell r="R129" t="str">
            <v>02</v>
          </cell>
          <cell r="S129" t="str">
            <v>02</v>
          </cell>
          <cell r="T129" t="str">
            <v>01</v>
          </cell>
          <cell r="U129" t="str">
            <v>003</v>
          </cell>
          <cell r="V129" t="str">
            <v>004</v>
          </cell>
          <cell r="W129" t="str">
            <v>302</v>
          </cell>
        </row>
        <row r="130">
          <cell r="A130" t="str">
            <v>A-02-02-01-003-005</v>
          </cell>
          <cell r="B130" t="str">
            <v>A-02-02-01-003-005</v>
          </cell>
          <cell r="C130" t="str">
            <v>EJECUTOR</v>
          </cell>
          <cell r="D130" t="str">
            <v>FUNCIONAMIENTO</v>
          </cell>
          <cell r="E130" t="str">
            <v>DIRECTOR(A) ADMINISTRATIVO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 t="str">
            <v>2. Administrativa</v>
          </cell>
          <cell r="K130" t="str">
            <v>ADMINISTRATIVO</v>
          </cell>
          <cell r="L130">
            <v>0</v>
          </cell>
          <cell r="M130" t="str">
            <v>Funcionamiento</v>
          </cell>
          <cell r="N130">
            <v>0</v>
          </cell>
          <cell r="O130" t="str">
            <v>No Contratable</v>
          </cell>
          <cell r="P130" t="str">
            <v>OTROS PRODUCTOS QUÍMICOS; FIBRAS ARTIFICIALES (O FIBRAS INDUSTRIALES HECHAS POR EL HOMBRE)</v>
          </cell>
          <cell r="Q130" t="str">
            <v>A</v>
          </cell>
          <cell r="R130" t="str">
            <v>02</v>
          </cell>
          <cell r="S130" t="str">
            <v>02</v>
          </cell>
          <cell r="T130" t="str">
            <v>01</v>
          </cell>
          <cell r="U130" t="str">
            <v>003</v>
          </cell>
          <cell r="V130" t="str">
            <v>005</v>
          </cell>
        </row>
        <row r="131">
          <cell r="A131" t="str">
            <v>A-02-02-01-003-005-302</v>
          </cell>
          <cell r="B131" t="str">
            <v>A-02-02-01-003-005</v>
          </cell>
          <cell r="C131" t="str">
            <v>EJECUTOR</v>
          </cell>
          <cell r="D131" t="str">
            <v>FUNCIONAMIENTO</v>
          </cell>
          <cell r="E131" t="str">
            <v>DIRECTOR(A) ADMINISTRATIVO</v>
          </cell>
          <cell r="F131">
            <v>302</v>
          </cell>
          <cell r="G131">
            <v>0</v>
          </cell>
          <cell r="H131">
            <v>0</v>
          </cell>
          <cell r="I131">
            <v>302</v>
          </cell>
          <cell r="J131" t="str">
            <v>2. Administrativa</v>
          </cell>
          <cell r="K131" t="str">
            <v>ADMINISTRATIVO</v>
          </cell>
          <cell r="L131">
            <v>302</v>
          </cell>
          <cell r="M131" t="str">
            <v>Funcionamiento</v>
          </cell>
          <cell r="N131" t="str">
            <v>DIRECCIÓN ADMINISTRATIVA</v>
          </cell>
          <cell r="O131" t="str">
            <v>No Contratable</v>
          </cell>
          <cell r="P131" t="str">
            <v>OTROS PRODUCTOS QUÍMICOS; FIBRAS ARTIFICIALES (O FIBRAS INDUSTRIALES HECHAS POR EL HOMBRE)</v>
          </cell>
          <cell r="Q131" t="str">
            <v>A</v>
          </cell>
          <cell r="R131" t="str">
            <v>02</v>
          </cell>
          <cell r="S131" t="str">
            <v>02</v>
          </cell>
          <cell r="T131" t="str">
            <v>01</v>
          </cell>
          <cell r="U131" t="str">
            <v>003</v>
          </cell>
          <cell r="V131" t="str">
            <v>005</v>
          </cell>
          <cell r="W131" t="str">
            <v>302</v>
          </cell>
        </row>
        <row r="132">
          <cell r="A132" t="str">
            <v>A-02-02-01-003-006</v>
          </cell>
          <cell r="B132" t="str">
            <v>A-02-02-01-003-006</v>
          </cell>
          <cell r="C132" t="str">
            <v>EJECUTOR</v>
          </cell>
          <cell r="D132" t="str">
            <v>FUNCIONAMIENTO</v>
          </cell>
          <cell r="E132" t="str">
            <v>DIRECTOR(A) ADMINISTRATIVO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 t="str">
            <v>2. Administrativa</v>
          </cell>
          <cell r="K132" t="str">
            <v>ADMINISTRATIVO</v>
          </cell>
          <cell r="L132">
            <v>0</v>
          </cell>
          <cell r="M132" t="str">
            <v>Funcionamiento</v>
          </cell>
          <cell r="N132">
            <v>0</v>
          </cell>
          <cell r="O132" t="str">
            <v>No Contratable</v>
          </cell>
          <cell r="P132" t="str">
            <v>PRODUCTOS DE CAUCHO Y PLÁSTICO</v>
          </cell>
          <cell r="Q132" t="str">
            <v>A</v>
          </cell>
          <cell r="R132" t="str">
            <v>02</v>
          </cell>
          <cell r="S132" t="str">
            <v>02</v>
          </cell>
          <cell r="T132" t="str">
            <v>01</v>
          </cell>
          <cell r="U132" t="str">
            <v>003</v>
          </cell>
          <cell r="V132" t="str">
            <v>006</v>
          </cell>
        </row>
        <row r="133">
          <cell r="A133" t="str">
            <v>A-02-02-01-003-006-301</v>
          </cell>
          <cell r="B133" t="str">
            <v>A-02-02-01-003-006</v>
          </cell>
          <cell r="C133" t="str">
            <v>EJECUTOR</v>
          </cell>
          <cell r="D133" t="str">
            <v>FUNCIONAMIENTO</v>
          </cell>
          <cell r="E133" t="str">
            <v>DIRECTOR(A) DE GESTION HUMANA</v>
          </cell>
          <cell r="F133">
            <v>301</v>
          </cell>
          <cell r="G133">
            <v>0</v>
          </cell>
          <cell r="H133">
            <v>0</v>
          </cell>
          <cell r="I133">
            <v>301</v>
          </cell>
          <cell r="J133" t="str">
            <v>1. Gestión Humana</v>
          </cell>
          <cell r="K133" t="str">
            <v>GESTION HUMANA</v>
          </cell>
          <cell r="L133">
            <v>301</v>
          </cell>
          <cell r="M133" t="str">
            <v>Funcionamiento</v>
          </cell>
          <cell r="N133" t="str">
            <v>DIRECCIÓN DE GESTIÓN HUMANA</v>
          </cell>
          <cell r="O133" t="str">
            <v>No Contratable</v>
          </cell>
          <cell r="P133" t="str">
            <v>PRODUCTOS DE CAUCHO Y PLÁSTICO</v>
          </cell>
          <cell r="Q133" t="str">
            <v>A</v>
          </cell>
          <cell r="R133" t="str">
            <v>02</v>
          </cell>
          <cell r="S133" t="str">
            <v>02</v>
          </cell>
          <cell r="T133" t="str">
            <v>01</v>
          </cell>
          <cell r="U133" t="str">
            <v>003</v>
          </cell>
          <cell r="V133" t="str">
            <v>006</v>
          </cell>
          <cell r="W133" t="str">
            <v>301</v>
          </cell>
        </row>
        <row r="134">
          <cell r="A134" t="str">
            <v>A-02-02-01-003-006-302</v>
          </cell>
          <cell r="B134" t="str">
            <v>A-02-02-01-003-006</v>
          </cell>
          <cell r="C134" t="str">
            <v>EJECUTOR</v>
          </cell>
          <cell r="D134" t="str">
            <v>FUNCIONAMIENTO</v>
          </cell>
          <cell r="E134" t="str">
            <v>DIRECTOR(A) ADMINISTRATIVO</v>
          </cell>
          <cell r="F134">
            <v>302</v>
          </cell>
          <cell r="G134">
            <v>0</v>
          </cell>
          <cell r="H134">
            <v>0</v>
          </cell>
          <cell r="I134">
            <v>302</v>
          </cell>
          <cell r="J134" t="str">
            <v>2. Administrativa</v>
          </cell>
          <cell r="K134" t="str">
            <v>ADMINISTRATIVO</v>
          </cell>
          <cell r="L134">
            <v>302</v>
          </cell>
          <cell r="M134" t="str">
            <v>Funcionamiento</v>
          </cell>
          <cell r="N134" t="str">
            <v>DIRECCIÓN ADMINISTRATIVA</v>
          </cell>
          <cell r="O134" t="str">
            <v>No Contratable</v>
          </cell>
          <cell r="P134" t="str">
            <v>PRODUCTOS DE CAUCHO Y PLÁSTICO</v>
          </cell>
          <cell r="Q134" t="str">
            <v>A</v>
          </cell>
          <cell r="R134" t="str">
            <v>02</v>
          </cell>
          <cell r="S134" t="str">
            <v>02</v>
          </cell>
          <cell r="T134" t="str">
            <v>01</v>
          </cell>
          <cell r="U134" t="str">
            <v>003</v>
          </cell>
          <cell r="V134" t="str">
            <v>006</v>
          </cell>
          <cell r="W134" t="str">
            <v>302</v>
          </cell>
        </row>
        <row r="135">
          <cell r="A135" t="str">
            <v>A-02-02-01-003-008</v>
          </cell>
          <cell r="B135" t="str">
            <v>A-02-02-01-003-008</v>
          </cell>
          <cell r="C135" t="str">
            <v>EJECUTOR</v>
          </cell>
          <cell r="D135" t="str">
            <v>FUNCIONAMIENTO</v>
          </cell>
          <cell r="E135" t="str">
            <v>DIRECTOR(A) ADMINISTRATIVO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 t="str">
            <v>2. Administrativa</v>
          </cell>
          <cell r="K135" t="str">
            <v>ADMINISTRATIVO</v>
          </cell>
          <cell r="L135">
            <v>0</v>
          </cell>
          <cell r="M135" t="str">
            <v>Funcionamiento</v>
          </cell>
          <cell r="N135">
            <v>0</v>
          </cell>
          <cell r="O135" t="str">
            <v>No Contratable</v>
          </cell>
          <cell r="P135" t="str">
            <v>OTROS BIENES TRANSPORTABLES N.C.P.</v>
          </cell>
          <cell r="Q135" t="str">
            <v>A</v>
          </cell>
          <cell r="R135" t="str">
            <v>02</v>
          </cell>
          <cell r="S135" t="str">
            <v>02</v>
          </cell>
          <cell r="T135" t="str">
            <v>01</v>
          </cell>
          <cell r="U135" t="str">
            <v>003</v>
          </cell>
          <cell r="V135" t="str">
            <v>008</v>
          </cell>
        </row>
        <row r="136">
          <cell r="A136" t="str">
            <v>A-02-02-01-003-008-302</v>
          </cell>
          <cell r="B136" t="str">
            <v>A-02-02-01-003-008</v>
          </cell>
          <cell r="C136" t="str">
            <v>EJECUTOR</v>
          </cell>
          <cell r="D136" t="str">
            <v>FUNCIONAMIENTO</v>
          </cell>
          <cell r="E136" t="str">
            <v>DIRECTOR(A) ADMINISTRATIVO</v>
          </cell>
          <cell r="F136">
            <v>302</v>
          </cell>
          <cell r="G136">
            <v>0</v>
          </cell>
          <cell r="H136">
            <v>0</v>
          </cell>
          <cell r="I136">
            <v>302</v>
          </cell>
          <cell r="J136" t="str">
            <v>2. Administrativa</v>
          </cell>
          <cell r="K136" t="str">
            <v>ADMINISTRATIVO</v>
          </cell>
          <cell r="L136">
            <v>302</v>
          </cell>
          <cell r="M136" t="str">
            <v>Funcionamiento</v>
          </cell>
          <cell r="N136" t="str">
            <v>DIRECCIÓN ADMINISTRATIVA</v>
          </cell>
          <cell r="O136" t="str">
            <v>No Contratable</v>
          </cell>
          <cell r="P136" t="str">
            <v>OTROS BIENES TRANSPORTABLES N.C.P.</v>
          </cell>
          <cell r="Q136" t="str">
            <v>A</v>
          </cell>
          <cell r="R136" t="str">
            <v>02</v>
          </cell>
          <cell r="S136" t="str">
            <v>02</v>
          </cell>
          <cell r="T136" t="str">
            <v>01</v>
          </cell>
          <cell r="U136" t="str">
            <v>003</v>
          </cell>
          <cell r="V136" t="str">
            <v>008</v>
          </cell>
          <cell r="W136" t="str">
            <v>302</v>
          </cell>
        </row>
        <row r="137">
          <cell r="A137" t="str">
            <v>A-02-02-01-004</v>
          </cell>
          <cell r="B137" t="str">
            <v>A-02-02-01-004</v>
          </cell>
          <cell r="C137" t="str">
            <v>NO EJECUTOR</v>
          </cell>
          <cell r="D137" t="str">
            <v>FUNCIONAMIENTO</v>
          </cell>
          <cell r="E137" t="str">
            <v>DIRECTOR(A) ADMINISTRATIVO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 t="str">
            <v>2. Administrativa</v>
          </cell>
          <cell r="K137" t="str">
            <v>ADMINISTRATIVO</v>
          </cell>
          <cell r="L137">
            <v>0</v>
          </cell>
          <cell r="M137" t="str">
            <v>Funcionamiento</v>
          </cell>
          <cell r="N137">
            <v>0</v>
          </cell>
          <cell r="O137" t="str">
            <v>Contratable</v>
          </cell>
          <cell r="P137" t="str">
            <v>PRODUCTOS METALICOS Y PAQUETES DE SOFTWARE</v>
          </cell>
          <cell r="Q137" t="str">
            <v>A</v>
          </cell>
          <cell r="R137" t="str">
            <v>02</v>
          </cell>
          <cell r="S137" t="str">
            <v>02</v>
          </cell>
          <cell r="T137" t="str">
            <v>01</v>
          </cell>
          <cell r="U137" t="str">
            <v>004</v>
          </cell>
        </row>
        <row r="138">
          <cell r="A138" t="str">
            <v>A-02-02-01-004-002</v>
          </cell>
          <cell r="B138" t="str">
            <v>A-02-02-01-004-002</v>
          </cell>
          <cell r="C138" t="str">
            <v>EJECUTOR</v>
          </cell>
          <cell r="D138" t="str">
            <v>FUNCIONAMIENTO</v>
          </cell>
          <cell r="E138" t="str">
            <v>DIRECTOR(A) ADMINISTRATIVO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 t="str">
            <v>2. Administrativa</v>
          </cell>
          <cell r="K138" t="str">
            <v>ADMINISTRATIVO</v>
          </cell>
          <cell r="L138">
            <v>0</v>
          </cell>
          <cell r="M138" t="str">
            <v>Funcionamiento</v>
          </cell>
          <cell r="N138">
            <v>0</v>
          </cell>
          <cell r="O138" t="str">
            <v>Contratable</v>
          </cell>
          <cell r="P138" t="str">
            <v>PRODUCTOS METÁLICOS ELABORADOS (EXCEPTO MAQUINARIA Y EQUIPO)</v>
          </cell>
          <cell r="Q138" t="str">
            <v>A</v>
          </cell>
          <cell r="R138" t="str">
            <v>02</v>
          </cell>
          <cell r="S138" t="str">
            <v>02</v>
          </cell>
          <cell r="T138" t="str">
            <v>01</v>
          </cell>
          <cell r="U138" t="str">
            <v>004</v>
          </cell>
          <cell r="V138" t="str">
            <v>002</v>
          </cell>
        </row>
        <row r="139">
          <cell r="A139" t="str">
            <v>A-02-02-01-004-002-302</v>
          </cell>
          <cell r="B139" t="str">
            <v>A-02-02-01-004-002</v>
          </cell>
          <cell r="C139" t="str">
            <v>EJECUTOR</v>
          </cell>
          <cell r="D139" t="str">
            <v>FUNCIONAMIENTO</v>
          </cell>
          <cell r="E139" t="str">
            <v>DIRECTOR(A) ADMINISTRATIVO</v>
          </cell>
          <cell r="F139">
            <v>302</v>
          </cell>
          <cell r="G139">
            <v>0</v>
          </cell>
          <cell r="H139">
            <v>0</v>
          </cell>
          <cell r="I139">
            <v>302</v>
          </cell>
          <cell r="J139" t="str">
            <v>2. Administrativa</v>
          </cell>
          <cell r="K139" t="str">
            <v>ADMINISTRATIVO</v>
          </cell>
          <cell r="L139">
            <v>302</v>
          </cell>
          <cell r="M139" t="str">
            <v>Funcionamiento</v>
          </cell>
          <cell r="N139" t="str">
            <v>DIRECCIÓN ADMINISTRATIVA</v>
          </cell>
          <cell r="O139" t="str">
            <v>Contratable</v>
          </cell>
          <cell r="P139" t="str">
            <v>PRODUCTOS METÁLICOS ELABORADOS (EXCEPTO MAQUINARIA Y EQUIPO)</v>
          </cell>
          <cell r="Q139" t="str">
            <v>A</v>
          </cell>
          <cell r="R139" t="str">
            <v>02</v>
          </cell>
          <cell r="S139" t="str">
            <v>02</v>
          </cell>
          <cell r="T139" t="str">
            <v>01</v>
          </cell>
          <cell r="U139" t="str">
            <v>004</v>
          </cell>
          <cell r="V139" t="str">
            <v>002</v>
          </cell>
          <cell r="W139" t="str">
            <v>302</v>
          </cell>
        </row>
        <row r="140">
          <cell r="A140" t="str">
            <v>A-02-02-01-004-003</v>
          </cell>
          <cell r="B140" t="str">
            <v>A-02-02-01-004-003</v>
          </cell>
          <cell r="C140" t="str">
            <v>EJECUTOR</v>
          </cell>
          <cell r="D140" t="str">
            <v>FUNCIONAMIENTO</v>
          </cell>
          <cell r="E140" t="str">
            <v>DIRECTOR(A) ADMINISTRATIVO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 t="str">
            <v>2. Administrativa</v>
          </cell>
          <cell r="K140" t="str">
            <v>ADMINISTRATIVO</v>
          </cell>
          <cell r="L140">
            <v>0</v>
          </cell>
          <cell r="M140" t="str">
            <v>Funcionamiento</v>
          </cell>
          <cell r="N140">
            <v>0</v>
          </cell>
          <cell r="O140" t="str">
            <v>Contratable</v>
          </cell>
          <cell r="P140" t="str">
            <v>MAQUINARIA PARA USO GENERAL</v>
          </cell>
          <cell r="Q140" t="str">
            <v>A</v>
          </cell>
          <cell r="R140" t="str">
            <v>02</v>
          </cell>
          <cell r="S140" t="str">
            <v>02</v>
          </cell>
          <cell r="T140" t="str">
            <v>01</v>
          </cell>
          <cell r="U140" t="str">
            <v>004</v>
          </cell>
          <cell r="V140" t="str">
            <v>003</v>
          </cell>
        </row>
        <row r="141">
          <cell r="A141" t="str">
            <v>A-02-02-01-004-003-302</v>
          </cell>
          <cell r="B141" t="str">
            <v>A-02-02-01-004-003</v>
          </cell>
          <cell r="C141" t="str">
            <v>EJECUTOR</v>
          </cell>
          <cell r="D141" t="str">
            <v>FUNCIONAMIENTO</v>
          </cell>
          <cell r="E141" t="str">
            <v>DIRECTOR(A) ADMINISTRATIVO</v>
          </cell>
          <cell r="F141">
            <v>302</v>
          </cell>
          <cell r="G141">
            <v>0</v>
          </cell>
          <cell r="H141">
            <v>0</v>
          </cell>
          <cell r="I141">
            <v>302</v>
          </cell>
          <cell r="J141" t="str">
            <v>2. Administrativa</v>
          </cell>
          <cell r="K141" t="str">
            <v>ADMINISTRATIVO</v>
          </cell>
          <cell r="L141">
            <v>302</v>
          </cell>
          <cell r="M141" t="str">
            <v>Funcionamiento</v>
          </cell>
          <cell r="N141" t="str">
            <v>DIRECCIÓN ADMINISTRATIVA</v>
          </cell>
          <cell r="O141" t="str">
            <v>Contratable</v>
          </cell>
          <cell r="P141" t="str">
            <v>MAQUINARIA PARA USO GENERAL</v>
          </cell>
          <cell r="Q141" t="str">
            <v>A</v>
          </cell>
          <cell r="R141" t="str">
            <v>02</v>
          </cell>
          <cell r="S141" t="str">
            <v>02</v>
          </cell>
          <cell r="T141" t="str">
            <v>01</v>
          </cell>
          <cell r="U141" t="str">
            <v>004</v>
          </cell>
          <cell r="V141" t="str">
            <v>003</v>
          </cell>
          <cell r="W141" t="str">
            <v>302</v>
          </cell>
        </row>
        <row r="142">
          <cell r="A142" t="str">
            <v>A-02-02-01-004-004</v>
          </cell>
          <cell r="B142" t="str">
            <v>A-02-02-01-004-004</v>
          </cell>
          <cell r="C142" t="str">
            <v>EJECUTOR</v>
          </cell>
          <cell r="D142" t="str">
            <v>FUNCIONAMIENTO</v>
          </cell>
          <cell r="E142" t="str">
            <v>DIRECTOR(A) ADMINISTRATIVO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 t="str">
            <v>2. Administrativa</v>
          </cell>
          <cell r="K142" t="str">
            <v>ADMINISTRATIVO</v>
          </cell>
          <cell r="L142">
            <v>0</v>
          </cell>
          <cell r="M142" t="str">
            <v>Funcionamiento</v>
          </cell>
          <cell r="N142">
            <v>0</v>
          </cell>
          <cell r="O142" t="str">
            <v>Contratable</v>
          </cell>
          <cell r="P142" t="str">
            <v>MAQUINARIA PARA USOS ESPECIALES</v>
          </cell>
          <cell r="Q142" t="str">
            <v>A</v>
          </cell>
          <cell r="R142" t="str">
            <v>02</v>
          </cell>
          <cell r="S142" t="str">
            <v>02</v>
          </cell>
          <cell r="T142" t="str">
            <v>01</v>
          </cell>
          <cell r="U142" t="str">
            <v>004</v>
          </cell>
          <cell r="V142" t="str">
            <v>004</v>
          </cell>
        </row>
        <row r="143">
          <cell r="A143" t="str">
            <v>A-02-02-01-004-004-302</v>
          </cell>
          <cell r="B143" t="str">
            <v>A-02-02-01-004-004</v>
          </cell>
          <cell r="C143" t="str">
            <v>EJECUTOR</v>
          </cell>
          <cell r="D143" t="str">
            <v>FUNCIONAMIENTO</v>
          </cell>
          <cell r="E143" t="str">
            <v>DIRECTOR(A) ADMINISTRATIVO</v>
          </cell>
          <cell r="F143">
            <v>302</v>
          </cell>
          <cell r="G143">
            <v>0</v>
          </cell>
          <cell r="H143">
            <v>0</v>
          </cell>
          <cell r="I143">
            <v>302</v>
          </cell>
          <cell r="J143" t="str">
            <v>2. Administrativa</v>
          </cell>
          <cell r="K143" t="str">
            <v>ADMINISTRATIVO</v>
          </cell>
          <cell r="L143">
            <v>302</v>
          </cell>
          <cell r="M143" t="str">
            <v>Funcionamiento</v>
          </cell>
          <cell r="N143" t="str">
            <v>DIRECCIÓN ADMINISTRATIVA</v>
          </cell>
          <cell r="O143" t="str">
            <v>Contratable</v>
          </cell>
          <cell r="P143" t="str">
            <v>MAQUINARIA PARA USOS ESPECIALES</v>
          </cell>
          <cell r="Q143" t="str">
            <v>A</v>
          </cell>
          <cell r="R143" t="str">
            <v>02</v>
          </cell>
          <cell r="S143" t="str">
            <v>02</v>
          </cell>
          <cell r="T143" t="str">
            <v>01</v>
          </cell>
          <cell r="U143" t="str">
            <v>004</v>
          </cell>
          <cell r="V143" t="str">
            <v>004</v>
          </cell>
          <cell r="W143" t="str">
            <v>302</v>
          </cell>
        </row>
        <row r="144">
          <cell r="A144" t="str">
            <v>A-02-02-01-004-005</v>
          </cell>
          <cell r="B144" t="str">
            <v>A-02-02-01-004-005</v>
          </cell>
          <cell r="C144" t="str">
            <v>EJECUTOR</v>
          </cell>
          <cell r="D144" t="str">
            <v>FUNCIONAMIENTO</v>
          </cell>
          <cell r="E144" t="str">
            <v>DIRECTOR(A) ADMINISTRATIVO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 t="str">
            <v>2. Administrativa</v>
          </cell>
          <cell r="K144" t="str">
            <v>ADMINISTRATIVO</v>
          </cell>
          <cell r="L144">
            <v>0</v>
          </cell>
          <cell r="M144" t="str">
            <v>Funcionamiento</v>
          </cell>
          <cell r="N144">
            <v>0</v>
          </cell>
          <cell r="O144" t="str">
            <v>Contratable</v>
          </cell>
          <cell r="P144" t="str">
            <v>MAQUINARIA DE OFICINA, CONTABILIDAD E INFORMÁTICA</v>
          </cell>
          <cell r="Q144" t="str">
            <v>A</v>
          </cell>
          <cell r="R144" t="str">
            <v>02</v>
          </cell>
          <cell r="S144" t="str">
            <v>02</v>
          </cell>
          <cell r="T144" t="str">
            <v>01</v>
          </cell>
          <cell r="U144" t="str">
            <v>004</v>
          </cell>
          <cell r="V144" t="str">
            <v>005</v>
          </cell>
        </row>
        <row r="145">
          <cell r="A145" t="str">
            <v>A-02-02-01-004-005-302</v>
          </cell>
          <cell r="B145" t="str">
            <v>A-02-02-01-004-005</v>
          </cell>
          <cell r="C145" t="str">
            <v>EJECUTOR</v>
          </cell>
          <cell r="D145" t="str">
            <v>FUNCIONAMIENTO</v>
          </cell>
          <cell r="E145" t="str">
            <v>DIRECTOR(A) ADMINISTRATIVO</v>
          </cell>
          <cell r="F145">
            <v>302</v>
          </cell>
          <cell r="G145">
            <v>0</v>
          </cell>
          <cell r="H145">
            <v>0</v>
          </cell>
          <cell r="I145">
            <v>302</v>
          </cell>
          <cell r="J145" t="str">
            <v>2. Administrativa</v>
          </cell>
          <cell r="K145" t="str">
            <v>ADMINISTRATIVO</v>
          </cell>
          <cell r="L145">
            <v>302</v>
          </cell>
          <cell r="M145" t="str">
            <v>Funcionamiento</v>
          </cell>
          <cell r="N145" t="str">
            <v>DIRECCIÓN ADMINISTRATIVA</v>
          </cell>
          <cell r="O145" t="str">
            <v>Contratable</v>
          </cell>
          <cell r="P145" t="str">
            <v>MAQUINARIA DE OFICINA, CONTABILIDAD E INFORMÁTICA</v>
          </cell>
          <cell r="Q145" t="str">
            <v>A</v>
          </cell>
          <cell r="R145" t="str">
            <v>02</v>
          </cell>
          <cell r="S145" t="str">
            <v>02</v>
          </cell>
          <cell r="T145" t="str">
            <v>01</v>
          </cell>
          <cell r="U145" t="str">
            <v>004</v>
          </cell>
          <cell r="V145" t="str">
            <v>005</v>
          </cell>
          <cell r="W145" t="str">
            <v>302</v>
          </cell>
        </row>
        <row r="146">
          <cell r="A146" t="str">
            <v>A-02-02-01-004-006</v>
          </cell>
          <cell r="B146" t="str">
            <v>A-02-02-01-004-006</v>
          </cell>
          <cell r="C146" t="str">
            <v>EJECUTOR</v>
          </cell>
          <cell r="D146" t="str">
            <v>FUNCIONAMIENTO</v>
          </cell>
          <cell r="E146" t="str">
            <v>DIRECTOR(A) ADMINISTRATIVO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 t="str">
            <v>2. Administrativa</v>
          </cell>
          <cell r="K146" t="str">
            <v>ADMINISTRATIVO</v>
          </cell>
          <cell r="L146">
            <v>0</v>
          </cell>
          <cell r="M146" t="str">
            <v>Funcionamiento</v>
          </cell>
          <cell r="N146">
            <v>0</v>
          </cell>
          <cell r="O146" t="str">
            <v>Contratable</v>
          </cell>
          <cell r="P146" t="str">
            <v>MAQUINARIA Y APARATOS ELÉCTRICOS</v>
          </cell>
          <cell r="Q146" t="str">
            <v>A</v>
          </cell>
          <cell r="R146" t="str">
            <v>02</v>
          </cell>
          <cell r="S146" t="str">
            <v>02</v>
          </cell>
          <cell r="T146" t="str">
            <v>01</v>
          </cell>
          <cell r="U146" t="str">
            <v>004</v>
          </cell>
          <cell r="V146" t="str">
            <v>006</v>
          </cell>
        </row>
        <row r="147">
          <cell r="A147" t="str">
            <v>A-02-02-01-004-006-302</v>
          </cell>
          <cell r="B147" t="str">
            <v>A-02-02-01-004-006</v>
          </cell>
          <cell r="C147" t="str">
            <v>EJECUTOR</v>
          </cell>
          <cell r="D147" t="str">
            <v>FUNCIONAMIENTO</v>
          </cell>
          <cell r="E147" t="str">
            <v>DIRECTOR(A) ADMINISTRATIVO</v>
          </cell>
          <cell r="F147">
            <v>302</v>
          </cell>
          <cell r="G147">
            <v>0</v>
          </cell>
          <cell r="H147">
            <v>0</v>
          </cell>
          <cell r="I147">
            <v>302</v>
          </cell>
          <cell r="J147" t="str">
            <v>2. Administrativa</v>
          </cell>
          <cell r="K147" t="str">
            <v>ADMINISTRATIVO</v>
          </cell>
          <cell r="L147">
            <v>302</v>
          </cell>
          <cell r="M147" t="str">
            <v>Funcionamiento</v>
          </cell>
          <cell r="N147" t="str">
            <v>DIRECCIÓN ADMINISTRATIVA</v>
          </cell>
          <cell r="O147" t="str">
            <v>Contratable</v>
          </cell>
          <cell r="P147" t="str">
            <v>MAQUINARIA Y APARATOS ELÉCTRICOS</v>
          </cell>
          <cell r="Q147" t="str">
            <v>A</v>
          </cell>
          <cell r="R147" t="str">
            <v>02</v>
          </cell>
          <cell r="S147" t="str">
            <v>02</v>
          </cell>
          <cell r="T147" t="str">
            <v>01</v>
          </cell>
          <cell r="U147" t="str">
            <v>004</v>
          </cell>
          <cell r="V147" t="str">
            <v>006</v>
          </cell>
          <cell r="W147" t="str">
            <v>302</v>
          </cell>
        </row>
        <row r="148">
          <cell r="A148" t="str">
            <v>A-02-02-01-004-007</v>
          </cell>
          <cell r="B148" t="str">
            <v>A-02-02-01-004-007</v>
          </cell>
          <cell r="C148" t="str">
            <v>EJECUTOR</v>
          </cell>
          <cell r="D148" t="str">
            <v>FUNCIONAMIENTO</v>
          </cell>
          <cell r="E148" t="str">
            <v>DIRECTOR(A) ADMINISTRATIVO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 t="str">
            <v>2. Administrativa</v>
          </cell>
          <cell r="K148" t="str">
            <v>ADMINISTRATIVO</v>
          </cell>
          <cell r="L148">
            <v>0</v>
          </cell>
          <cell r="M148" t="str">
            <v>Funcionamiento</v>
          </cell>
          <cell r="N148">
            <v>0</v>
          </cell>
          <cell r="O148" t="str">
            <v>Contratable</v>
          </cell>
          <cell r="P148" t="str">
            <v>EQUIPO Y APARATOS DE RADIO, TELEVISIÓN Y COMUNICACIONES</v>
          </cell>
          <cell r="Q148" t="str">
            <v>A</v>
          </cell>
          <cell r="R148" t="str">
            <v>02</v>
          </cell>
          <cell r="S148" t="str">
            <v>02</v>
          </cell>
          <cell r="T148" t="str">
            <v>01</v>
          </cell>
          <cell r="U148" t="str">
            <v>004</v>
          </cell>
          <cell r="V148" t="str">
            <v>007</v>
          </cell>
        </row>
        <row r="149">
          <cell r="A149" t="str">
            <v>A-02-02-01-004-007-302</v>
          </cell>
          <cell r="B149" t="str">
            <v>A-02-02-01-004-007</v>
          </cell>
          <cell r="C149" t="str">
            <v>EJECUTOR</v>
          </cell>
          <cell r="D149" t="str">
            <v>FUNCIONAMIENTO</v>
          </cell>
          <cell r="E149" t="str">
            <v>DIRECTOR(A) ADMINISTRATIVO</v>
          </cell>
          <cell r="F149">
            <v>302</v>
          </cell>
          <cell r="G149">
            <v>0</v>
          </cell>
          <cell r="H149">
            <v>0</v>
          </cell>
          <cell r="I149">
            <v>302</v>
          </cell>
          <cell r="J149" t="str">
            <v>2. Administrativa</v>
          </cell>
          <cell r="K149" t="str">
            <v>ADMINISTRATIVO</v>
          </cell>
          <cell r="L149">
            <v>302</v>
          </cell>
          <cell r="M149" t="str">
            <v>Funcionamiento</v>
          </cell>
          <cell r="N149" t="str">
            <v>DIRECCIÓN ADMINISTRATIVA</v>
          </cell>
          <cell r="O149" t="str">
            <v>Contratable</v>
          </cell>
          <cell r="P149" t="str">
            <v>EQUIPO Y APARATOS DE RADIO, TELEVISIÓN Y COMUNICACIONES</v>
          </cell>
          <cell r="Q149" t="str">
            <v>A</v>
          </cell>
          <cell r="R149" t="str">
            <v>02</v>
          </cell>
          <cell r="S149" t="str">
            <v>02</v>
          </cell>
          <cell r="T149" t="str">
            <v>01</v>
          </cell>
          <cell r="U149" t="str">
            <v>004</v>
          </cell>
          <cell r="V149" t="str">
            <v>007</v>
          </cell>
          <cell r="W149" t="str">
            <v>302</v>
          </cell>
        </row>
        <row r="150">
          <cell r="A150" t="str">
            <v>A-02-02-01-004-008</v>
          </cell>
          <cell r="B150" t="str">
            <v>A-02-02-01-004-008</v>
          </cell>
          <cell r="C150" t="str">
            <v>EJECUTOR</v>
          </cell>
          <cell r="D150" t="str">
            <v>FUNCIONAMIENTO</v>
          </cell>
          <cell r="E150" t="str">
            <v>DIRECTOR(A) DE GESTION HUMANA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 t="str">
            <v>1. Gestión Humana</v>
          </cell>
          <cell r="K150" t="str">
            <v>GESTION HUMANA</v>
          </cell>
          <cell r="L150">
            <v>0</v>
          </cell>
          <cell r="M150" t="str">
            <v>Funcionamiento</v>
          </cell>
          <cell r="N150">
            <v>0</v>
          </cell>
          <cell r="O150" t="str">
            <v>Contratable</v>
          </cell>
          <cell r="P150" t="str">
            <v>APARATOS MÉDICOS, INSTRUMENTOS ÓPTICOS Y DE PRECISIÓN, RELOJES</v>
          </cell>
          <cell r="Q150" t="str">
            <v>A</v>
          </cell>
          <cell r="R150" t="str">
            <v>02</v>
          </cell>
          <cell r="S150" t="str">
            <v>02</v>
          </cell>
          <cell r="T150" t="str">
            <v>01</v>
          </cell>
          <cell r="U150" t="str">
            <v>004</v>
          </cell>
          <cell r="V150" t="str">
            <v>008</v>
          </cell>
        </row>
        <row r="151">
          <cell r="A151" t="str">
            <v>A-02-02-01-004-008-301</v>
          </cell>
          <cell r="B151" t="str">
            <v>A-02-02-01-004-008</v>
          </cell>
          <cell r="C151" t="str">
            <v>EJECUTOR</v>
          </cell>
          <cell r="D151" t="str">
            <v>FUNCIONAMIENTO</v>
          </cell>
          <cell r="E151" t="str">
            <v>DIRECTOR(A) DE GESTION HUMANA</v>
          </cell>
          <cell r="F151">
            <v>301</v>
          </cell>
          <cell r="G151">
            <v>0</v>
          </cell>
          <cell r="H151">
            <v>0</v>
          </cell>
          <cell r="I151">
            <v>301</v>
          </cell>
          <cell r="J151" t="str">
            <v>1. Gestión Humana</v>
          </cell>
          <cell r="K151" t="str">
            <v>GESTION HUMANA</v>
          </cell>
          <cell r="L151">
            <v>301</v>
          </cell>
          <cell r="M151" t="str">
            <v>Funcionamiento</v>
          </cell>
          <cell r="N151" t="str">
            <v>DIRECCIÓN DE GESTIÓN HUMANA</v>
          </cell>
          <cell r="O151" t="str">
            <v>Contratable</v>
          </cell>
          <cell r="P151" t="str">
            <v>APARATOS MÉDICOS, INSTRUMENTOS ÓPTICOS Y DE PRECISIÓN, RELOJES</v>
          </cell>
          <cell r="Q151" t="str">
            <v>A</v>
          </cell>
          <cell r="R151" t="str">
            <v>02</v>
          </cell>
          <cell r="S151" t="str">
            <v>02</v>
          </cell>
          <cell r="T151" t="str">
            <v>01</v>
          </cell>
          <cell r="U151" t="str">
            <v>004</v>
          </cell>
          <cell r="V151" t="str">
            <v>008</v>
          </cell>
          <cell r="W151" t="str">
            <v>301</v>
          </cell>
        </row>
        <row r="152">
          <cell r="A152" t="str">
            <v>A-02-02-01-004-008-302</v>
          </cell>
          <cell r="B152" t="str">
            <v>A-02-02-01-004-008</v>
          </cell>
          <cell r="C152" t="str">
            <v>EJECUTOR</v>
          </cell>
          <cell r="D152" t="str">
            <v>FUNCIONAMIENTO</v>
          </cell>
          <cell r="E152" t="str">
            <v>DIRECTOR(A) ADMINISTRATIVO</v>
          </cell>
          <cell r="F152">
            <v>302</v>
          </cell>
          <cell r="G152">
            <v>0</v>
          </cell>
          <cell r="H152">
            <v>0</v>
          </cell>
          <cell r="I152">
            <v>302</v>
          </cell>
          <cell r="J152" t="str">
            <v>2. Administrativa</v>
          </cell>
          <cell r="K152" t="str">
            <v>ADMINISTRATIVO</v>
          </cell>
          <cell r="L152">
            <v>302</v>
          </cell>
          <cell r="M152" t="str">
            <v>Funcionamiento</v>
          </cell>
          <cell r="N152" t="str">
            <v>DIRECCIÓN ADMINISTRATIVA</v>
          </cell>
          <cell r="O152" t="str">
            <v>Contratable</v>
          </cell>
          <cell r="P152" t="str">
            <v>APARATOS MÉDICOS, INSTRUMENTOS ÓPTICOS Y DE PRECISIÓN, RELOJES</v>
          </cell>
          <cell r="Q152" t="str">
            <v>A</v>
          </cell>
          <cell r="R152" t="str">
            <v>02</v>
          </cell>
          <cell r="S152" t="str">
            <v>02</v>
          </cell>
          <cell r="T152" t="str">
            <v>01</v>
          </cell>
          <cell r="U152" t="str">
            <v>004</v>
          </cell>
          <cell r="V152" t="str">
            <v>008</v>
          </cell>
          <cell r="W152" t="str">
            <v>302</v>
          </cell>
        </row>
        <row r="153">
          <cell r="A153" t="str">
            <v>A-02-02-02</v>
          </cell>
          <cell r="B153" t="str">
            <v>A-02-02-02</v>
          </cell>
          <cell r="C153" t="str">
            <v>NO EJECUTOR</v>
          </cell>
          <cell r="D153" t="str">
            <v>FUNCIONAMIENTO</v>
          </cell>
          <cell r="E153" t="str">
            <v>DIRECTOR(A) DE GESTION HUMANA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 t="str">
            <v>1. Gestión Humana</v>
          </cell>
          <cell r="K153" t="str">
            <v>GESTION HUMANA</v>
          </cell>
          <cell r="L153">
            <v>0</v>
          </cell>
          <cell r="M153" t="str">
            <v>Funcionamiento</v>
          </cell>
          <cell r="N153">
            <v>0</v>
          </cell>
          <cell r="O153" t="str">
            <v>Contratable</v>
          </cell>
          <cell r="P153" t="str">
            <v>ADQUISICIÓN DE SERVICIOS</v>
          </cell>
          <cell r="Q153" t="str">
            <v>A</v>
          </cell>
          <cell r="R153" t="str">
            <v>02</v>
          </cell>
          <cell r="S153" t="str">
            <v>02</v>
          </cell>
          <cell r="T153" t="str">
            <v>02</v>
          </cell>
        </row>
        <row r="154">
          <cell r="A154" t="str">
            <v>A-02-02-02-006</v>
          </cell>
          <cell r="B154" t="str">
            <v>A-02-02-02-006</v>
          </cell>
          <cell r="C154" t="str">
            <v>NO EJECUTOR</v>
          </cell>
          <cell r="D154" t="str">
            <v>FUNCIONAMIENTO</v>
          </cell>
          <cell r="E154" t="str">
            <v>DIRECTOR(A) DE GESTION HUMANA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 t="str">
            <v>1. Gestión Humana</v>
          </cell>
          <cell r="K154" t="str">
            <v>GESTION HUMANA</v>
          </cell>
          <cell r="L154">
            <v>0</v>
          </cell>
          <cell r="M154" t="str">
            <v>Funcionamiento</v>
          </cell>
          <cell r="N154">
            <v>0</v>
          </cell>
          <cell r="O154" t="str">
            <v>Contratable</v>
          </cell>
          <cell r="P154" t="str">
            <v>SERVICIOS DE ALOJAMIENTO; SERVICIOS DE SUMINISTRO DE COMIDAS Y BEBIDAS; SERVICIOS DE TRANSPORTE; Y SERVICIOS DE DISTRIBUCION DE ELECTRICIDAD, GAS Y AGUA</v>
          </cell>
          <cell r="Q154" t="str">
            <v>A</v>
          </cell>
          <cell r="R154" t="str">
            <v>02</v>
          </cell>
          <cell r="S154" t="str">
            <v>02</v>
          </cell>
          <cell r="T154" t="str">
            <v>02</v>
          </cell>
          <cell r="U154" t="str">
            <v>006</v>
          </cell>
        </row>
        <row r="155">
          <cell r="A155" t="str">
            <v>A-02-02-02-006-003</v>
          </cell>
          <cell r="B155" t="str">
            <v>A-02-02-02-006-003</v>
          </cell>
          <cell r="C155" t="str">
            <v>EJECUTOR</v>
          </cell>
          <cell r="D155" t="str">
            <v>FUNCIONAMIENTO</v>
          </cell>
          <cell r="E155" t="str">
            <v>DIRECTOR(A) DE GESTION HUMANA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 t="str">
            <v>1. Gestión Humana</v>
          </cell>
          <cell r="K155" t="str">
            <v>GESTION HUMANA</v>
          </cell>
          <cell r="L155">
            <v>0</v>
          </cell>
          <cell r="M155" t="str">
            <v>Funcionamiento</v>
          </cell>
          <cell r="N155">
            <v>0</v>
          </cell>
          <cell r="O155" t="str">
            <v>Contratable</v>
          </cell>
          <cell r="P155" t="str">
            <v>ALOJAMIENTO; SERVICIOS DE SUMINISTROS DE COMIDAS Y BEBIDAS</v>
          </cell>
          <cell r="Q155" t="str">
            <v>A</v>
          </cell>
          <cell r="R155" t="str">
            <v>02</v>
          </cell>
          <cell r="S155" t="str">
            <v>02</v>
          </cell>
          <cell r="T155" t="str">
            <v>02</v>
          </cell>
          <cell r="U155" t="str">
            <v>006</v>
          </cell>
          <cell r="V155" t="str">
            <v>003</v>
          </cell>
        </row>
        <row r="156">
          <cell r="A156" t="str">
            <v>A-02-02-02-006-003-301</v>
          </cell>
          <cell r="B156" t="str">
            <v>A-02-02-02-006-003</v>
          </cell>
          <cell r="C156" t="str">
            <v>EJECUTOR</v>
          </cell>
          <cell r="D156" t="str">
            <v>FUNCIONAMIENTO</v>
          </cell>
          <cell r="E156" t="str">
            <v>DIRECTOR(A) DE GESTION HUMANA</v>
          </cell>
          <cell r="F156">
            <v>301</v>
          </cell>
          <cell r="G156">
            <v>0</v>
          </cell>
          <cell r="H156">
            <v>0</v>
          </cell>
          <cell r="I156">
            <v>301</v>
          </cell>
          <cell r="J156" t="str">
            <v>1. Gestión Humana</v>
          </cell>
          <cell r="K156" t="str">
            <v>GESTION HUMANA</v>
          </cell>
          <cell r="L156">
            <v>301</v>
          </cell>
          <cell r="M156" t="str">
            <v>Funcionamiento</v>
          </cell>
          <cell r="N156" t="str">
            <v>DIRECCIÓN DE GESTIÓN HUMANA</v>
          </cell>
          <cell r="O156" t="str">
            <v>Contratable</v>
          </cell>
          <cell r="P156" t="str">
            <v>ALOJAMIENTO; SERVICIOS DE SUMINISTROS DE COMIDAS Y BEBIDAS</v>
          </cell>
          <cell r="Q156" t="str">
            <v>A</v>
          </cell>
          <cell r="R156" t="str">
            <v>02</v>
          </cell>
          <cell r="S156" t="str">
            <v>02</v>
          </cell>
          <cell r="T156" t="str">
            <v>02</v>
          </cell>
          <cell r="U156" t="str">
            <v>006</v>
          </cell>
          <cell r="V156" t="str">
            <v>003</v>
          </cell>
          <cell r="W156" t="str">
            <v>301</v>
          </cell>
        </row>
        <row r="157">
          <cell r="A157" t="str">
            <v>A-02-02-02-006-003-302</v>
          </cell>
          <cell r="B157" t="str">
            <v>A-02-02-02-006-003</v>
          </cell>
          <cell r="C157" t="str">
            <v>EJECUTOR</v>
          </cell>
          <cell r="D157" t="str">
            <v>FUNCIONAMIENTO</v>
          </cell>
          <cell r="E157" t="str">
            <v>DIRECTOR(A) ADMINISTRATIVO</v>
          </cell>
          <cell r="F157">
            <v>302</v>
          </cell>
          <cell r="G157">
            <v>0</v>
          </cell>
          <cell r="H157">
            <v>0</v>
          </cell>
          <cell r="I157">
            <v>302</v>
          </cell>
          <cell r="J157" t="str">
            <v>2. Administrativa</v>
          </cell>
          <cell r="K157" t="str">
            <v>ADMINISTRATIVO</v>
          </cell>
          <cell r="L157">
            <v>302</v>
          </cell>
          <cell r="M157" t="str">
            <v>Funcionamiento</v>
          </cell>
          <cell r="N157" t="str">
            <v>DIRECCIÓN ADMINISTRATIVA</v>
          </cell>
          <cell r="O157" t="str">
            <v>Contratable</v>
          </cell>
          <cell r="P157" t="str">
            <v>ALOJAMIENTO; SERVICIOS DE SUMINISTROS DE COMIDAS Y BEBIDAS</v>
          </cell>
          <cell r="Q157" t="str">
            <v>A</v>
          </cell>
          <cell r="R157" t="str">
            <v>02</v>
          </cell>
          <cell r="S157" t="str">
            <v>02</v>
          </cell>
          <cell r="T157" t="str">
            <v>02</v>
          </cell>
          <cell r="U157" t="str">
            <v>006</v>
          </cell>
          <cell r="V157" t="str">
            <v>003</v>
          </cell>
          <cell r="W157" t="str">
            <v>302</v>
          </cell>
        </row>
        <row r="158">
          <cell r="A158" t="str">
            <v>A-02-02-02-006-004</v>
          </cell>
          <cell r="B158" t="str">
            <v>A-02-02-02-006-004</v>
          </cell>
          <cell r="C158" t="str">
            <v>EJECUTOR</v>
          </cell>
          <cell r="D158" t="str">
            <v>FUNCIONAMIENTO</v>
          </cell>
          <cell r="E158" t="str">
            <v>DIRECTOR(A) ADMINISTRATIVO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 t="str">
            <v>2. Administrativa</v>
          </cell>
          <cell r="K158" t="str">
            <v>ADMINISTRATIVO</v>
          </cell>
          <cell r="L158">
            <v>0</v>
          </cell>
          <cell r="M158" t="str">
            <v>Funcionamiento</v>
          </cell>
          <cell r="N158">
            <v>0</v>
          </cell>
          <cell r="O158" t="str">
            <v>Contratable</v>
          </cell>
          <cell r="P158" t="str">
            <v>SERVICIOS DE TRANSPORTE DE PASAJEROS</v>
          </cell>
          <cell r="Q158" t="str">
            <v>A</v>
          </cell>
          <cell r="R158" t="str">
            <v>02</v>
          </cell>
          <cell r="S158" t="str">
            <v>02</v>
          </cell>
          <cell r="T158" t="str">
            <v>02</v>
          </cell>
          <cell r="U158" t="str">
            <v>006</v>
          </cell>
          <cell r="V158" t="str">
            <v>004</v>
          </cell>
        </row>
        <row r="159">
          <cell r="A159" t="str">
            <v>A-02-02-02-006-004-302</v>
          </cell>
          <cell r="B159" t="str">
            <v>A-02-02-02-006-004</v>
          </cell>
          <cell r="C159" t="str">
            <v>EJECUTOR</v>
          </cell>
          <cell r="D159" t="str">
            <v>FUNCIONAMIENTO</v>
          </cell>
          <cell r="E159" t="str">
            <v>DIRECTOR(A) ADMINISTRATIVO</v>
          </cell>
          <cell r="F159">
            <v>302</v>
          </cell>
          <cell r="G159">
            <v>0</v>
          </cell>
          <cell r="H159">
            <v>0</v>
          </cell>
          <cell r="I159">
            <v>302</v>
          </cell>
          <cell r="J159" t="str">
            <v>2. Administrativa</v>
          </cell>
          <cell r="K159" t="str">
            <v>ADMINISTRATIVO</v>
          </cell>
          <cell r="L159">
            <v>302</v>
          </cell>
          <cell r="M159" t="str">
            <v>Funcionamiento</v>
          </cell>
          <cell r="N159" t="str">
            <v>DIRECCIÓN ADMINISTRATIVA</v>
          </cell>
          <cell r="O159" t="str">
            <v>Contratable</v>
          </cell>
          <cell r="P159" t="str">
            <v>SERVICIOS DE TRANSPORTE DE PASAJEROS</v>
          </cell>
          <cell r="Q159" t="str">
            <v>A</v>
          </cell>
          <cell r="R159" t="str">
            <v>02</v>
          </cell>
          <cell r="S159" t="str">
            <v>02</v>
          </cell>
          <cell r="T159" t="str">
            <v>02</v>
          </cell>
          <cell r="U159" t="str">
            <v>006</v>
          </cell>
          <cell r="V159" t="str">
            <v>004</v>
          </cell>
          <cell r="W159" t="str">
            <v>302</v>
          </cell>
        </row>
        <row r="160">
          <cell r="A160" t="str">
            <v>A-02-02-02-006-005</v>
          </cell>
          <cell r="B160" t="str">
            <v>A-02-02-02-006-005</v>
          </cell>
          <cell r="C160" t="str">
            <v>EJECUTOR</v>
          </cell>
          <cell r="D160" t="str">
            <v>FUNCIONAMIENTO</v>
          </cell>
          <cell r="E160" t="str">
            <v>DIRECTOR(A) ADMINISTRATIVO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 t="str">
            <v>2. Administrativa</v>
          </cell>
          <cell r="K160" t="str">
            <v>ADMINISTRATIVO</v>
          </cell>
          <cell r="L160">
            <v>0</v>
          </cell>
          <cell r="M160" t="str">
            <v>Funcionamiento</v>
          </cell>
          <cell r="N160">
            <v>0</v>
          </cell>
          <cell r="O160" t="str">
            <v>Contratable</v>
          </cell>
          <cell r="P160" t="str">
            <v>SERVICIOS DE TRANSPORTE DE CARGA</v>
          </cell>
          <cell r="Q160" t="str">
            <v>A</v>
          </cell>
          <cell r="R160" t="str">
            <v>02</v>
          </cell>
          <cell r="S160" t="str">
            <v>02</v>
          </cell>
          <cell r="T160" t="str">
            <v>02</v>
          </cell>
          <cell r="U160" t="str">
            <v>006</v>
          </cell>
          <cell r="V160" t="str">
            <v>005</v>
          </cell>
        </row>
        <row r="161">
          <cell r="A161" t="str">
            <v>A-02-02-02-006-005-302</v>
          </cell>
          <cell r="B161" t="str">
            <v>A-02-02-02-006-005</v>
          </cell>
          <cell r="C161" t="str">
            <v>EJECUTOR</v>
          </cell>
          <cell r="D161" t="str">
            <v>FUNCIONAMIENTO</v>
          </cell>
          <cell r="E161" t="str">
            <v>DIRECTOR(A) ADMINISTRATIVO</v>
          </cell>
          <cell r="F161">
            <v>302</v>
          </cell>
          <cell r="G161">
            <v>0</v>
          </cell>
          <cell r="H161">
            <v>0</v>
          </cell>
          <cell r="I161">
            <v>302</v>
          </cell>
          <cell r="J161" t="str">
            <v>2. Administrativa</v>
          </cell>
          <cell r="K161" t="str">
            <v>ADMINISTRATIVO</v>
          </cell>
          <cell r="L161">
            <v>302</v>
          </cell>
          <cell r="M161" t="str">
            <v>Funcionamiento</v>
          </cell>
          <cell r="N161" t="str">
            <v>DIRECCIÓN ADMINISTRATIVA</v>
          </cell>
          <cell r="O161" t="str">
            <v>Contratable</v>
          </cell>
          <cell r="P161" t="str">
            <v>SERVICIOS DE TRANSPORTE DE CARGA</v>
          </cell>
          <cell r="Q161" t="str">
            <v>A</v>
          </cell>
          <cell r="R161" t="str">
            <v>02</v>
          </cell>
          <cell r="S161" t="str">
            <v>02</v>
          </cell>
          <cell r="T161" t="str">
            <v>02</v>
          </cell>
          <cell r="U161" t="str">
            <v>006</v>
          </cell>
          <cell r="V161" t="str">
            <v>005</v>
          </cell>
          <cell r="W161" t="str">
            <v>302</v>
          </cell>
        </row>
        <row r="162">
          <cell r="A162" t="str">
            <v>A-02-02-02-006-007</v>
          </cell>
          <cell r="B162" t="str">
            <v>A-02-02-02-006-007</v>
          </cell>
          <cell r="C162" t="str">
            <v>EJECUTOR</v>
          </cell>
          <cell r="D162" t="str">
            <v>FUNCIONAMIENTO</v>
          </cell>
          <cell r="E162" t="str">
            <v>DIRECTOR(A) ADMINISTRATIVO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 t="str">
            <v>2. Administrativa</v>
          </cell>
          <cell r="K162" t="str">
            <v>ADMINISTRATIVO</v>
          </cell>
          <cell r="L162">
            <v>0</v>
          </cell>
          <cell r="M162" t="str">
            <v>Funcionamiento</v>
          </cell>
          <cell r="N162">
            <v>0</v>
          </cell>
          <cell r="O162" t="str">
            <v>Contratable</v>
          </cell>
          <cell r="P162" t="str">
            <v>SERVICIOS DE APOYO AL TRANSPORTE</v>
          </cell>
          <cell r="Q162" t="str">
            <v>A</v>
          </cell>
          <cell r="R162" t="str">
            <v>02</v>
          </cell>
          <cell r="S162" t="str">
            <v>02</v>
          </cell>
          <cell r="T162" t="str">
            <v>02</v>
          </cell>
          <cell r="U162" t="str">
            <v>006</v>
          </cell>
          <cell r="V162" t="str">
            <v>007</v>
          </cell>
        </row>
        <row r="163">
          <cell r="A163" t="str">
            <v>A-02-02-02-006-007-302</v>
          </cell>
          <cell r="B163" t="str">
            <v>A-02-02-02-006-007</v>
          </cell>
          <cell r="C163" t="str">
            <v>EJECUTOR</v>
          </cell>
          <cell r="D163" t="str">
            <v>FUNCIONAMIENTO</v>
          </cell>
          <cell r="E163" t="str">
            <v>DIRECTOR(A) ADMINISTRATIVO</v>
          </cell>
          <cell r="F163">
            <v>302</v>
          </cell>
          <cell r="G163">
            <v>0</v>
          </cell>
          <cell r="H163">
            <v>0</v>
          </cell>
          <cell r="I163">
            <v>302</v>
          </cell>
          <cell r="J163" t="str">
            <v>2. Administrativa</v>
          </cell>
          <cell r="K163" t="str">
            <v>ADMINISTRATIVO</v>
          </cell>
          <cell r="L163">
            <v>302</v>
          </cell>
          <cell r="M163" t="str">
            <v>Funcionamiento</v>
          </cell>
          <cell r="N163" t="str">
            <v>DIRECCIÓN ADMINISTRATIVA</v>
          </cell>
          <cell r="O163" t="str">
            <v>No Contratable</v>
          </cell>
          <cell r="P163" t="str">
            <v>SERVICIOS DE APOYO AL TRANSPORTE</v>
          </cell>
          <cell r="Q163" t="str">
            <v>A</v>
          </cell>
          <cell r="R163" t="str">
            <v>02</v>
          </cell>
          <cell r="S163" t="str">
            <v>02</v>
          </cell>
          <cell r="T163" t="str">
            <v>02</v>
          </cell>
          <cell r="U163" t="str">
            <v>006</v>
          </cell>
          <cell r="V163" t="str">
            <v>007</v>
          </cell>
          <cell r="W163" t="str">
            <v>302</v>
          </cell>
        </row>
        <row r="164">
          <cell r="A164" t="str">
            <v>A-02-02-02-006-008</v>
          </cell>
          <cell r="B164" t="str">
            <v>A-02-02-02-006-008</v>
          </cell>
          <cell r="C164" t="str">
            <v>EJECUTOR</v>
          </cell>
          <cell r="D164" t="str">
            <v>FUNCIONAMIENTO</v>
          </cell>
          <cell r="E164" t="str">
            <v>DIRECTOR(A) ADMINISTRATIVO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 t="str">
            <v>2. Administrativa</v>
          </cell>
          <cell r="K164" t="str">
            <v>ADMINISTRATIVO</v>
          </cell>
          <cell r="L164">
            <v>0</v>
          </cell>
          <cell r="M164" t="str">
            <v>Funcionamiento</v>
          </cell>
          <cell r="N164">
            <v>0</v>
          </cell>
          <cell r="O164" t="str">
            <v>No Contratable</v>
          </cell>
          <cell r="P164" t="str">
            <v>SERVICIOS POSTALES Y DE MENSAJERÍA</v>
          </cell>
          <cell r="Q164" t="str">
            <v>A</v>
          </cell>
          <cell r="R164" t="str">
            <v>02</v>
          </cell>
          <cell r="S164" t="str">
            <v>02</v>
          </cell>
          <cell r="T164" t="str">
            <v>02</v>
          </cell>
          <cell r="U164" t="str">
            <v>006</v>
          </cell>
          <cell r="V164" t="str">
            <v>008</v>
          </cell>
        </row>
        <row r="165">
          <cell r="A165" t="str">
            <v>A-02-02-02-006-008-302</v>
          </cell>
          <cell r="B165" t="str">
            <v>A-02-02-02-006-008</v>
          </cell>
          <cell r="C165" t="str">
            <v>EJECUTOR</v>
          </cell>
          <cell r="D165" t="str">
            <v>FUNCIONAMIENTO</v>
          </cell>
          <cell r="E165" t="str">
            <v>DIRECTOR(A) ADMINISTRATIVO</v>
          </cell>
          <cell r="F165">
            <v>302</v>
          </cell>
          <cell r="G165">
            <v>0</v>
          </cell>
          <cell r="H165">
            <v>0</v>
          </cell>
          <cell r="I165">
            <v>302</v>
          </cell>
          <cell r="J165" t="str">
            <v>2. Administrativa</v>
          </cell>
          <cell r="K165" t="str">
            <v>ADMINISTRATIVO</v>
          </cell>
          <cell r="L165">
            <v>302</v>
          </cell>
          <cell r="M165" t="str">
            <v>Funcionamiento</v>
          </cell>
          <cell r="N165" t="str">
            <v>DIRECCIÓN ADMINISTRATIVA</v>
          </cell>
          <cell r="O165" t="str">
            <v>No Contratable</v>
          </cell>
          <cell r="P165" t="str">
            <v>SERVICIOS POSTALES Y DE MENSAJERÍA</v>
          </cell>
          <cell r="Q165" t="str">
            <v>A</v>
          </cell>
          <cell r="R165" t="str">
            <v>02</v>
          </cell>
          <cell r="S165" t="str">
            <v>02</v>
          </cell>
          <cell r="T165" t="str">
            <v>02</v>
          </cell>
          <cell r="U165" t="str">
            <v>006</v>
          </cell>
          <cell r="V165" t="str">
            <v>008</v>
          </cell>
          <cell r="W165" t="str">
            <v>302</v>
          </cell>
        </row>
        <row r="166">
          <cell r="A166" t="str">
            <v>A-02-02-02-006-009</v>
          </cell>
          <cell r="B166" t="str">
            <v>A-02-02-02-006-009</v>
          </cell>
          <cell r="C166" t="str">
            <v>EJECUTOR</v>
          </cell>
          <cell r="D166" t="str">
            <v>FUNCIONAMIENTO</v>
          </cell>
          <cell r="E166" t="str">
            <v>DIRECTOR(A) ADMINISTRATIVO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 t="str">
            <v>2. Administrativa</v>
          </cell>
          <cell r="K166" t="str">
            <v>ADMINISTRATIVO</v>
          </cell>
          <cell r="L166">
            <v>0</v>
          </cell>
          <cell r="M166" t="str">
            <v>Funcionamiento</v>
          </cell>
          <cell r="N166">
            <v>0</v>
          </cell>
          <cell r="O166" t="str">
            <v>No Contratable</v>
          </cell>
          <cell r="P166" t="str">
            <v>SERVICIOS DE DISTRIBUCIÓN DE ELECTRICIDAD, GAS Y AGUA (POR CUENTA PROPIA)</v>
          </cell>
          <cell r="Q166" t="str">
            <v>A</v>
          </cell>
          <cell r="R166" t="str">
            <v>02</v>
          </cell>
          <cell r="S166" t="str">
            <v>02</v>
          </cell>
          <cell r="T166" t="str">
            <v>02</v>
          </cell>
          <cell r="U166" t="str">
            <v>006</v>
          </cell>
          <cell r="V166" t="str">
            <v>009</v>
          </cell>
        </row>
        <row r="167">
          <cell r="A167" t="str">
            <v>A-02-02-02-006-009-302</v>
          </cell>
          <cell r="B167" t="str">
            <v>A-02-02-02-006-009</v>
          </cell>
          <cell r="C167" t="str">
            <v>EJECUTOR</v>
          </cell>
          <cell r="D167" t="str">
            <v>FUNCIONAMIENTO</v>
          </cell>
          <cell r="E167" t="str">
            <v>DIRECTOR(A) ADMINISTRATIVO</v>
          </cell>
          <cell r="F167">
            <v>302</v>
          </cell>
          <cell r="G167">
            <v>0</v>
          </cell>
          <cell r="H167">
            <v>0</v>
          </cell>
          <cell r="I167">
            <v>302</v>
          </cell>
          <cell r="J167" t="str">
            <v>2. Administrativa</v>
          </cell>
          <cell r="K167" t="str">
            <v>ADMINISTRATIVO</v>
          </cell>
          <cell r="L167">
            <v>302</v>
          </cell>
          <cell r="M167" t="str">
            <v>Funcionamiento</v>
          </cell>
          <cell r="N167" t="str">
            <v>DIRECCIÓN ADMINISTRATIVA</v>
          </cell>
          <cell r="O167" t="str">
            <v>No Contratable</v>
          </cell>
          <cell r="P167" t="str">
            <v>SERVICIOS DE DISTRIBUCIÓN DE ELECTRICIDAD, GAS Y AGUA (POR CUENTA PROPIA)</v>
          </cell>
          <cell r="Q167" t="str">
            <v>A</v>
          </cell>
          <cell r="R167" t="str">
            <v>02</v>
          </cell>
          <cell r="S167" t="str">
            <v>02</v>
          </cell>
          <cell r="T167" t="str">
            <v>02</v>
          </cell>
          <cell r="U167" t="str">
            <v>006</v>
          </cell>
          <cell r="V167" t="str">
            <v>009</v>
          </cell>
          <cell r="W167" t="str">
            <v>302</v>
          </cell>
        </row>
        <row r="168">
          <cell r="A168" t="str">
            <v>A-02-02-02-007</v>
          </cell>
          <cell r="B168" t="str">
            <v>A-02-02-02-007</v>
          </cell>
          <cell r="C168" t="str">
            <v>NO EJECUTOR</v>
          </cell>
          <cell r="D168" t="str">
            <v>FUNCIONAMIENTO</v>
          </cell>
          <cell r="E168" t="str">
            <v>DIRECTOR(A) ADMINISTRATIVO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 t="str">
            <v>2. Administrativa</v>
          </cell>
          <cell r="K168" t="str">
            <v>ADMINISTRATIVO</v>
          </cell>
          <cell r="L168">
            <v>0</v>
          </cell>
          <cell r="M168" t="str">
            <v>Funcionamiento</v>
          </cell>
          <cell r="N168">
            <v>0</v>
          </cell>
          <cell r="O168" t="str">
            <v>Contratable</v>
          </cell>
          <cell r="P168" t="str">
            <v>SERVICIOS FINANCIEROS Y SERVICIOS CONEXOS, SERVICIOS INMOBILIARIOS Y SERVICIOS DE LEASING</v>
          </cell>
          <cell r="Q168" t="str">
            <v>A</v>
          </cell>
          <cell r="R168" t="str">
            <v>02</v>
          </cell>
          <cell r="S168" t="str">
            <v>02</v>
          </cell>
          <cell r="T168" t="str">
            <v>02</v>
          </cell>
          <cell r="U168" t="str">
            <v>007</v>
          </cell>
        </row>
        <row r="169">
          <cell r="A169" t="str">
            <v>A-02-02-02-007-001</v>
          </cell>
          <cell r="B169" t="str">
            <v>A-02-02-02-007-001</v>
          </cell>
          <cell r="C169" t="str">
            <v>EJECUTOR</v>
          </cell>
          <cell r="D169" t="str">
            <v>FUNCIONAMIENTO</v>
          </cell>
          <cell r="E169" t="str">
            <v>DIRECTOR(A) ADMINISTRATIVO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 t="str">
            <v>2. Administrativa</v>
          </cell>
          <cell r="K169" t="str">
            <v>ADMINISTRATIVO</v>
          </cell>
          <cell r="L169">
            <v>0</v>
          </cell>
          <cell r="M169" t="str">
            <v>Funcionamiento</v>
          </cell>
          <cell r="N169">
            <v>0</v>
          </cell>
          <cell r="O169" t="str">
            <v>Contratable</v>
          </cell>
          <cell r="P169" t="str">
            <v>SERVICIOS FINANCIEROS Y SERVICIOS CONEXOS</v>
          </cell>
          <cell r="Q169" t="str">
            <v>A</v>
          </cell>
          <cell r="R169" t="str">
            <v>02</v>
          </cell>
          <cell r="S169" t="str">
            <v>02</v>
          </cell>
          <cell r="T169" t="str">
            <v>02</v>
          </cell>
          <cell r="U169" t="str">
            <v>007</v>
          </cell>
          <cell r="V169" t="str">
            <v>001</v>
          </cell>
        </row>
        <row r="170">
          <cell r="A170" t="str">
            <v>A-02-02-02-007-001-302</v>
          </cell>
          <cell r="B170" t="str">
            <v>A-02-02-02-007-001</v>
          </cell>
          <cell r="C170" t="str">
            <v>EJECUTOR</v>
          </cell>
          <cell r="D170" t="str">
            <v>FUNCIONAMIENTO</v>
          </cell>
          <cell r="E170" t="str">
            <v>DIRECTOR(A) ADMINISTRATIVO</v>
          </cell>
          <cell r="F170">
            <v>302</v>
          </cell>
          <cell r="G170">
            <v>0</v>
          </cell>
          <cell r="H170">
            <v>0</v>
          </cell>
          <cell r="I170">
            <v>302</v>
          </cell>
          <cell r="J170" t="str">
            <v>2. Administrativa</v>
          </cell>
          <cell r="K170" t="str">
            <v>ADMINISTRATIVO</v>
          </cell>
          <cell r="L170">
            <v>302</v>
          </cell>
          <cell r="M170" t="str">
            <v>Funcionamiento</v>
          </cell>
          <cell r="N170" t="str">
            <v>DIRECCIÓN ADMINISTRATIVA</v>
          </cell>
          <cell r="O170" t="str">
            <v>Contratable</v>
          </cell>
          <cell r="P170" t="str">
            <v>SERVICIOS FINANCIEROS Y SERVICIOS CONEXOS</v>
          </cell>
          <cell r="Q170" t="str">
            <v>A</v>
          </cell>
          <cell r="R170" t="str">
            <v>02</v>
          </cell>
          <cell r="S170" t="str">
            <v>02</v>
          </cell>
          <cell r="T170" t="str">
            <v>02</v>
          </cell>
          <cell r="U170" t="str">
            <v>007</v>
          </cell>
          <cell r="V170" t="str">
            <v>001</v>
          </cell>
          <cell r="W170" t="str">
            <v>302</v>
          </cell>
        </row>
        <row r="171">
          <cell r="A171" t="str">
            <v>A-02-02-02-007-001-303</v>
          </cell>
          <cell r="B171" t="str">
            <v>A-02-02-02-007-001</v>
          </cell>
          <cell r="C171" t="str">
            <v>EJECUTOR</v>
          </cell>
          <cell r="D171" t="str">
            <v>FUNCIONAMIENTO</v>
          </cell>
          <cell r="E171" t="str">
            <v>DIRECTOR(A) FINANCIERA</v>
          </cell>
          <cell r="F171">
            <v>303</v>
          </cell>
          <cell r="G171">
            <v>0</v>
          </cell>
          <cell r="H171">
            <v>0</v>
          </cell>
          <cell r="I171">
            <v>303</v>
          </cell>
          <cell r="J171" t="str">
            <v>3. Financiera</v>
          </cell>
          <cell r="K171" t="str">
            <v>FINANCIERA</v>
          </cell>
          <cell r="L171">
            <v>303</v>
          </cell>
          <cell r="M171" t="str">
            <v>Funcionamiento</v>
          </cell>
          <cell r="N171" t="str">
            <v>DIRECCIÓN FINANCIERA</v>
          </cell>
          <cell r="O171" t="str">
            <v>Contratable</v>
          </cell>
          <cell r="P171" t="str">
            <v>SERVICIOS FINANCIEROS Y SERVICIOS CONEXOS</v>
          </cell>
          <cell r="Q171" t="str">
            <v>A</v>
          </cell>
          <cell r="R171" t="str">
            <v>02</v>
          </cell>
          <cell r="S171" t="str">
            <v>02</v>
          </cell>
          <cell r="T171" t="str">
            <v>02</v>
          </cell>
          <cell r="U171" t="str">
            <v>007</v>
          </cell>
          <cell r="V171" t="str">
            <v>001</v>
          </cell>
          <cell r="W171" t="str">
            <v>303</v>
          </cell>
        </row>
        <row r="172">
          <cell r="A172" t="str">
            <v>A-02-02-02-007-002</v>
          </cell>
          <cell r="B172" t="str">
            <v>A-02-02-02-007-002</v>
          </cell>
          <cell r="C172" t="str">
            <v>EJECUTOR</v>
          </cell>
          <cell r="D172" t="str">
            <v>FUNCIONAMIENTO</v>
          </cell>
          <cell r="E172" t="str">
            <v>DIRECTOR(A) ADMINISTRATIVO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 t="str">
            <v>2. Administrativa</v>
          </cell>
          <cell r="K172" t="str">
            <v>ADMINISTRATIVO</v>
          </cell>
          <cell r="L172">
            <v>0</v>
          </cell>
          <cell r="M172" t="str">
            <v>Funcionamiento</v>
          </cell>
          <cell r="N172">
            <v>0</v>
          </cell>
          <cell r="O172" t="str">
            <v>No Contratable</v>
          </cell>
          <cell r="P172" t="str">
            <v>SERVICIOS INMOBILIARIOS</v>
          </cell>
          <cell r="Q172" t="str">
            <v>A</v>
          </cell>
          <cell r="R172" t="str">
            <v>02</v>
          </cell>
          <cell r="S172" t="str">
            <v>02</v>
          </cell>
          <cell r="T172" t="str">
            <v>02</v>
          </cell>
          <cell r="U172" t="str">
            <v>007</v>
          </cell>
          <cell r="V172" t="str">
            <v>002</v>
          </cell>
        </row>
        <row r="173">
          <cell r="A173" t="str">
            <v>A-02-02-02-007-002-302</v>
          </cell>
          <cell r="B173" t="str">
            <v>A-02-02-02-007-002</v>
          </cell>
          <cell r="C173" t="str">
            <v>EJECUTOR</v>
          </cell>
          <cell r="D173" t="str">
            <v>FUNCIONAMIENTO</v>
          </cell>
          <cell r="E173" t="str">
            <v>DIRECTOR(A) ADMINISTRATIVO</v>
          </cell>
          <cell r="F173">
            <v>302</v>
          </cell>
          <cell r="G173">
            <v>0</v>
          </cell>
          <cell r="H173">
            <v>0</v>
          </cell>
          <cell r="I173">
            <v>302</v>
          </cell>
          <cell r="J173" t="str">
            <v>2. Administrativa</v>
          </cell>
          <cell r="K173" t="str">
            <v>ADMINISTRATIVO</v>
          </cell>
          <cell r="L173">
            <v>302</v>
          </cell>
          <cell r="M173" t="str">
            <v>Funcionamiento</v>
          </cell>
          <cell r="N173" t="str">
            <v>DIRECCIÓN ADMINISTRATIVA</v>
          </cell>
          <cell r="O173" t="str">
            <v>No Contratable</v>
          </cell>
          <cell r="P173" t="str">
            <v>SERVICIOS INMOBILIARIOS</v>
          </cell>
          <cell r="Q173" t="str">
            <v>A</v>
          </cell>
          <cell r="R173" t="str">
            <v>02</v>
          </cell>
          <cell r="S173" t="str">
            <v>02</v>
          </cell>
          <cell r="T173" t="str">
            <v>02</v>
          </cell>
          <cell r="U173" t="str">
            <v>007</v>
          </cell>
          <cell r="V173" t="str">
            <v>002</v>
          </cell>
          <cell r="W173" t="str">
            <v>302</v>
          </cell>
        </row>
        <row r="174">
          <cell r="A174" t="str">
            <v>A-02-02-02-007-002-304</v>
          </cell>
          <cell r="B174" t="str">
            <v>A-02-02-02-007-002</v>
          </cell>
          <cell r="C174" t="str">
            <v>EJECUTOR</v>
          </cell>
          <cell r="D174" t="str">
            <v>FUNCIONAMIENTO</v>
          </cell>
          <cell r="E174" t="str">
            <v>JEFE (A) OFICINA ASESORA JURIDICA</v>
          </cell>
          <cell r="F174">
            <v>304</v>
          </cell>
          <cell r="G174">
            <v>0</v>
          </cell>
          <cell r="H174">
            <v>0</v>
          </cell>
          <cell r="I174">
            <v>304</v>
          </cell>
          <cell r="J174" t="str">
            <v>4. Jurídica</v>
          </cell>
          <cell r="K174" t="str">
            <v>OFICINA ASESORA JURIDICA</v>
          </cell>
          <cell r="L174">
            <v>304</v>
          </cell>
          <cell r="M174" t="str">
            <v>Funcionamiento</v>
          </cell>
          <cell r="N174" t="str">
            <v>OFICINA ASESORA JURÍDICA</v>
          </cell>
          <cell r="O174" t="str">
            <v>Contratable</v>
          </cell>
          <cell r="P174" t="str">
            <v>SERVICIOS INMOBILIARIOS</v>
          </cell>
          <cell r="Q174" t="str">
            <v>A</v>
          </cell>
          <cell r="R174" t="str">
            <v>02</v>
          </cell>
          <cell r="S174" t="str">
            <v>02</v>
          </cell>
          <cell r="T174" t="str">
            <v>02</v>
          </cell>
          <cell r="U174" t="str">
            <v>007</v>
          </cell>
          <cell r="V174" t="str">
            <v>002</v>
          </cell>
          <cell r="W174" t="str">
            <v>304</v>
          </cell>
        </row>
        <row r="175">
          <cell r="A175" t="str">
            <v>A-02-02-02-008</v>
          </cell>
          <cell r="B175" t="str">
            <v>A-02-02-02-008</v>
          </cell>
          <cell r="C175" t="str">
            <v>NO EJECUTOR</v>
          </cell>
          <cell r="D175" t="str">
            <v>FUNCIONAMIENTO</v>
          </cell>
          <cell r="E175" t="str">
            <v>DIRECTOR(A) DE GESTION HUMANA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 t="str">
            <v>1. Gestión Humana</v>
          </cell>
          <cell r="K175" t="str">
            <v>GESTION HUMANA</v>
          </cell>
          <cell r="L175">
            <v>0</v>
          </cell>
          <cell r="M175" t="str">
            <v>Funcionamiento</v>
          </cell>
          <cell r="N175">
            <v>0</v>
          </cell>
          <cell r="O175" t="str">
            <v>Contratable</v>
          </cell>
          <cell r="P175" t="str">
            <v>SERVICIOS PRESTADOS A LAS EMPRESAS Y SERVICIOS DE PRODUCCION</v>
          </cell>
          <cell r="Q175" t="str">
            <v>A</v>
          </cell>
          <cell r="R175" t="str">
            <v>02</v>
          </cell>
          <cell r="S175" t="str">
            <v>02</v>
          </cell>
          <cell r="T175" t="str">
            <v>02</v>
          </cell>
          <cell r="U175" t="str">
            <v>008</v>
          </cell>
        </row>
        <row r="176">
          <cell r="A176" t="str">
            <v>A-02-02-02-008-002</v>
          </cell>
          <cell r="B176" t="str">
            <v>A-02-02-02-008-002</v>
          </cell>
          <cell r="C176" t="str">
            <v>EJECUTOR</v>
          </cell>
          <cell r="D176" t="str">
            <v>FUNCIONAMIENTO</v>
          </cell>
          <cell r="E176" t="str">
            <v>DIRECTOR(A) ADMINISTRATIVO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 t="str">
            <v>2. Administrativa</v>
          </cell>
          <cell r="K176" t="str">
            <v>ADMINISTRATIVO</v>
          </cell>
          <cell r="L176">
            <v>0</v>
          </cell>
          <cell r="M176" t="str">
            <v>Funcionamiento</v>
          </cell>
          <cell r="N176">
            <v>0</v>
          </cell>
          <cell r="O176" t="str">
            <v>Contratable</v>
          </cell>
          <cell r="P176" t="str">
            <v>SERVICIOS JURÍDICOS Y CONTABLES</v>
          </cell>
          <cell r="Q176" t="str">
            <v>A</v>
          </cell>
          <cell r="R176" t="str">
            <v>02</v>
          </cell>
          <cell r="S176" t="str">
            <v>02</v>
          </cell>
          <cell r="T176" t="str">
            <v>02</v>
          </cell>
          <cell r="U176" t="str">
            <v>008</v>
          </cell>
          <cell r="V176" t="str">
            <v>002</v>
          </cell>
        </row>
        <row r="177">
          <cell r="A177" t="str">
            <v>A-02-02-02-008-002-302</v>
          </cell>
          <cell r="B177" t="str">
            <v>A-02-02-02-008-002</v>
          </cell>
          <cell r="C177" t="str">
            <v>EJECUTOR</v>
          </cell>
          <cell r="D177" t="str">
            <v>FUNCIONAMIENTO</v>
          </cell>
          <cell r="E177" t="str">
            <v>DIRECTOR(A) ADMINISTRATIVO</v>
          </cell>
          <cell r="F177">
            <v>302</v>
          </cell>
          <cell r="G177">
            <v>0</v>
          </cell>
          <cell r="H177">
            <v>0</v>
          </cell>
          <cell r="I177">
            <v>302</v>
          </cell>
          <cell r="J177" t="str">
            <v>2. Administrativa</v>
          </cell>
          <cell r="K177" t="str">
            <v>ADMINISTRATIVO</v>
          </cell>
          <cell r="L177">
            <v>302</v>
          </cell>
          <cell r="M177" t="str">
            <v>Funcionamiento</v>
          </cell>
          <cell r="N177" t="str">
            <v>DIRECCIÓN ADMINISTRATIVA</v>
          </cell>
          <cell r="O177" t="str">
            <v>Contratable</v>
          </cell>
          <cell r="P177" t="str">
            <v>SERVICIOS JURÍDICOS Y CONTABLES</v>
          </cell>
          <cell r="Q177" t="str">
            <v>A</v>
          </cell>
          <cell r="R177" t="str">
            <v>02</v>
          </cell>
          <cell r="S177" t="str">
            <v>02</v>
          </cell>
          <cell r="T177" t="str">
            <v>02</v>
          </cell>
          <cell r="U177" t="str">
            <v>008</v>
          </cell>
          <cell r="V177" t="str">
            <v>002</v>
          </cell>
          <cell r="W177" t="str">
            <v>302</v>
          </cell>
        </row>
        <row r="178">
          <cell r="A178" t="str">
            <v>A-02-02-02-008-002-304</v>
          </cell>
          <cell r="B178" t="str">
            <v>A-02-02-02-008-002</v>
          </cell>
          <cell r="C178" t="str">
            <v>EJECUTOR</v>
          </cell>
          <cell r="D178" t="str">
            <v>FUNCIONAMIENTO</v>
          </cell>
          <cell r="E178" t="str">
            <v>JEFE (A) OFICINA ASESORA JURIDICA</v>
          </cell>
          <cell r="F178">
            <v>304</v>
          </cell>
          <cell r="G178">
            <v>0</v>
          </cell>
          <cell r="H178">
            <v>0</v>
          </cell>
          <cell r="I178">
            <v>304</v>
          </cell>
          <cell r="J178" t="str">
            <v>4. Jurídica</v>
          </cell>
          <cell r="K178" t="str">
            <v>OFICINA ASESORA JURIDICA</v>
          </cell>
          <cell r="L178">
            <v>304</v>
          </cell>
          <cell r="M178" t="str">
            <v>Funcionamiento</v>
          </cell>
          <cell r="N178" t="str">
            <v>OFICINA ASESORA JURÍDICA</v>
          </cell>
          <cell r="O178" t="str">
            <v>Contratable</v>
          </cell>
          <cell r="P178" t="str">
            <v>SERVICIOS JURÍDICOS Y CONTABLES</v>
          </cell>
          <cell r="Q178" t="str">
            <v>A</v>
          </cell>
          <cell r="R178" t="str">
            <v>02</v>
          </cell>
          <cell r="S178" t="str">
            <v>02</v>
          </cell>
          <cell r="T178" t="str">
            <v>02</v>
          </cell>
          <cell r="U178" t="str">
            <v>008</v>
          </cell>
          <cell r="V178" t="str">
            <v>002</v>
          </cell>
          <cell r="W178" t="str">
            <v>304</v>
          </cell>
        </row>
        <row r="179">
          <cell r="A179" t="str">
            <v>A-02-02-02-008-004</v>
          </cell>
          <cell r="B179" t="str">
            <v>A-02-02-02-008-004</v>
          </cell>
          <cell r="C179" t="str">
            <v>EJECUTOR</v>
          </cell>
          <cell r="D179" t="str">
            <v>FUNCIONAMIENTO</v>
          </cell>
          <cell r="E179" t="str">
            <v>DIRECTOR(A) ADMINISTRATIVO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 t="str">
            <v>2. Administrativa</v>
          </cell>
          <cell r="K179" t="str">
            <v>ADMINISTRATIVO</v>
          </cell>
          <cell r="L179">
            <v>0</v>
          </cell>
          <cell r="M179" t="str">
            <v>Funcionamiento</v>
          </cell>
          <cell r="N179">
            <v>0</v>
          </cell>
          <cell r="O179" t="str">
            <v>No Contratable</v>
          </cell>
          <cell r="P179" t="str">
            <v>SERVICIOS DE TELECOMUNICACIONES, TRANSMISIÓN Y SUMINISTRO DE INFORMACIÓN</v>
          </cell>
          <cell r="Q179" t="str">
            <v>A</v>
          </cell>
          <cell r="R179" t="str">
            <v>02</v>
          </cell>
          <cell r="S179" t="str">
            <v>02</v>
          </cell>
          <cell r="T179" t="str">
            <v>02</v>
          </cell>
          <cell r="U179" t="str">
            <v>008</v>
          </cell>
          <cell r="V179" t="str">
            <v>004</v>
          </cell>
        </row>
        <row r="180">
          <cell r="A180" t="str">
            <v>A-02-02-02-008-004-302</v>
          </cell>
          <cell r="B180" t="str">
            <v>A-02-02-02-008-004</v>
          </cell>
          <cell r="C180" t="str">
            <v>EJECUTOR</v>
          </cell>
          <cell r="D180" t="str">
            <v>FUNCIONAMIENTO</v>
          </cell>
          <cell r="E180" t="str">
            <v>DIRECTOR(A) ADMINISTRATIVO</v>
          </cell>
          <cell r="F180">
            <v>302</v>
          </cell>
          <cell r="G180">
            <v>0</v>
          </cell>
          <cell r="H180">
            <v>0</v>
          </cell>
          <cell r="I180">
            <v>302</v>
          </cell>
          <cell r="J180" t="str">
            <v>2. Administrativa</v>
          </cell>
          <cell r="K180" t="str">
            <v>ADMINISTRATIVO</v>
          </cell>
          <cell r="L180">
            <v>302</v>
          </cell>
          <cell r="M180" t="str">
            <v>Funcionamiento</v>
          </cell>
          <cell r="N180" t="str">
            <v>DIRECCIÓN ADMINISTRATIVA</v>
          </cell>
          <cell r="O180" t="str">
            <v>No Contratable</v>
          </cell>
          <cell r="P180" t="str">
            <v>SERVICIOS DE TELECOMUNICACIONES, TRANSMISIÓN Y SUMINISTRO DE INFORMACIÓN</v>
          </cell>
          <cell r="Q180" t="str">
            <v>A</v>
          </cell>
          <cell r="R180" t="str">
            <v>02</v>
          </cell>
          <cell r="S180" t="str">
            <v>02</v>
          </cell>
          <cell r="T180" t="str">
            <v>02</v>
          </cell>
          <cell r="U180" t="str">
            <v>008</v>
          </cell>
          <cell r="V180" t="str">
            <v>004</v>
          </cell>
          <cell r="W180" t="str">
            <v>302</v>
          </cell>
        </row>
        <row r="181">
          <cell r="A181" t="str">
            <v>A-02-02-02-008-005</v>
          </cell>
          <cell r="B181" t="str">
            <v>A-02-02-02-008-005</v>
          </cell>
          <cell r="C181" t="str">
            <v>EJECUTOR</v>
          </cell>
          <cell r="D181" t="str">
            <v>FUNCIONAMIENTO</v>
          </cell>
          <cell r="E181" t="str">
            <v>DIRECTOR(A) DE GESTION HUMANA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 t="str">
            <v>1. Gestión Humana</v>
          </cell>
          <cell r="K181" t="str">
            <v>GESTION HUMANA</v>
          </cell>
          <cell r="L181">
            <v>0</v>
          </cell>
          <cell r="M181" t="str">
            <v>Funcionamiento</v>
          </cell>
          <cell r="N181">
            <v>0</v>
          </cell>
          <cell r="O181" t="str">
            <v>Contratable</v>
          </cell>
          <cell r="P181" t="str">
            <v>SERVICIOS DE SOPORTE</v>
          </cell>
          <cell r="Q181" t="str">
            <v>A</v>
          </cell>
          <cell r="R181" t="str">
            <v>02</v>
          </cell>
          <cell r="S181" t="str">
            <v>02</v>
          </cell>
          <cell r="T181" t="str">
            <v>02</v>
          </cell>
          <cell r="U181" t="str">
            <v>008</v>
          </cell>
          <cell r="V181" t="str">
            <v>005</v>
          </cell>
        </row>
        <row r="182">
          <cell r="A182" t="str">
            <v>A-02-02-02-008-005-301</v>
          </cell>
          <cell r="B182" t="str">
            <v>A-02-02-02-008-005</v>
          </cell>
          <cell r="C182" t="str">
            <v>EJECUTOR</v>
          </cell>
          <cell r="D182" t="str">
            <v>FUNCIONAMIENTO</v>
          </cell>
          <cell r="E182" t="str">
            <v>DIRECTOR(A) DE GESTION HUMANA</v>
          </cell>
          <cell r="F182">
            <v>301</v>
          </cell>
          <cell r="G182">
            <v>0</v>
          </cell>
          <cell r="H182">
            <v>0</v>
          </cell>
          <cell r="I182">
            <v>301</v>
          </cell>
          <cell r="J182" t="str">
            <v>1. Gestión Humana</v>
          </cell>
          <cell r="K182" t="str">
            <v>GESTION HUMANA</v>
          </cell>
          <cell r="L182">
            <v>301</v>
          </cell>
          <cell r="M182" t="str">
            <v>Funcionamiento</v>
          </cell>
          <cell r="N182" t="str">
            <v>DIRECCIÓN DE GESTIÓN HUMANA</v>
          </cell>
          <cell r="O182" t="str">
            <v>Contratable</v>
          </cell>
          <cell r="P182" t="str">
            <v>SERVICIOS DE SOPORTE</v>
          </cell>
          <cell r="Q182" t="str">
            <v>A</v>
          </cell>
          <cell r="R182" t="str">
            <v>02</v>
          </cell>
          <cell r="S182" t="str">
            <v>02</v>
          </cell>
          <cell r="T182" t="str">
            <v>02</v>
          </cell>
          <cell r="U182" t="str">
            <v>008</v>
          </cell>
          <cell r="V182" t="str">
            <v>005</v>
          </cell>
          <cell r="W182" t="str">
            <v>301</v>
          </cell>
        </row>
        <row r="183">
          <cell r="A183" t="str">
            <v>A-02-02-02-008-005-302</v>
          </cell>
          <cell r="B183" t="str">
            <v>A-02-02-02-008-005</v>
          </cell>
          <cell r="C183" t="str">
            <v>EJECUTOR</v>
          </cell>
          <cell r="D183" t="str">
            <v>FUNCIONAMIENTO</v>
          </cell>
          <cell r="E183" t="str">
            <v>DIRECTOR(A) ADMINISTRATIVO</v>
          </cell>
          <cell r="F183">
            <v>302</v>
          </cell>
          <cell r="G183">
            <v>0</v>
          </cell>
          <cell r="H183">
            <v>0</v>
          </cell>
          <cell r="I183">
            <v>302</v>
          </cell>
          <cell r="J183" t="str">
            <v>2. Administrativa</v>
          </cell>
          <cell r="K183" t="str">
            <v>ADMINISTRATIVO</v>
          </cell>
          <cell r="L183">
            <v>302</v>
          </cell>
          <cell r="M183" t="str">
            <v>Funcionamiento</v>
          </cell>
          <cell r="N183" t="str">
            <v>DIRECCIÓN ADMINISTRATIVA</v>
          </cell>
          <cell r="O183" t="str">
            <v>Contratable</v>
          </cell>
          <cell r="P183" t="str">
            <v>SERVICIOS DE SOPORTE</v>
          </cell>
          <cell r="Q183" t="str">
            <v>A</v>
          </cell>
          <cell r="R183" t="str">
            <v>02</v>
          </cell>
          <cell r="S183" t="str">
            <v>02</v>
          </cell>
          <cell r="T183" t="str">
            <v>02</v>
          </cell>
          <cell r="U183" t="str">
            <v>008</v>
          </cell>
          <cell r="V183" t="str">
            <v>005</v>
          </cell>
          <cell r="W183" t="str">
            <v>302</v>
          </cell>
        </row>
        <row r="184">
          <cell r="A184" t="str">
            <v>A-02-02-02-008-007</v>
          </cell>
          <cell r="B184" t="str">
            <v>A-02-02-02-008-007</v>
          </cell>
          <cell r="C184" t="str">
            <v>EJECUTOR</v>
          </cell>
          <cell r="D184" t="str">
            <v>FUNCIONAMIENTO</v>
          </cell>
          <cell r="E184" t="str">
            <v>DIRECTOR(A) ADMINISTRATIVO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 t="str">
            <v>2. Administrativa</v>
          </cell>
          <cell r="K184" t="str">
            <v>ADMINISTRATIVO</v>
          </cell>
          <cell r="L184">
            <v>0</v>
          </cell>
          <cell r="M184" t="str">
            <v>Funcionamiento</v>
          </cell>
          <cell r="N184">
            <v>0</v>
          </cell>
          <cell r="O184" t="str">
            <v>No Contratable</v>
          </cell>
          <cell r="P184" t="str">
            <v>SERVICIOS DE MANTENIMIENTO, REPARACIÓN E INSTALACIÓN (EXCEPTO SERVICIOS DE CONSTRUCCIÓN)</v>
          </cell>
          <cell r="Q184" t="str">
            <v>A</v>
          </cell>
          <cell r="R184" t="str">
            <v>02</v>
          </cell>
          <cell r="S184" t="str">
            <v>02</v>
          </cell>
          <cell r="T184" t="str">
            <v>02</v>
          </cell>
          <cell r="U184" t="str">
            <v>008</v>
          </cell>
          <cell r="V184" t="str">
            <v>007</v>
          </cell>
        </row>
        <row r="185">
          <cell r="A185" t="str">
            <v>A-02-02-02-008-007-302</v>
          </cell>
          <cell r="B185" t="str">
            <v>A-02-02-02-008-007</v>
          </cell>
          <cell r="C185" t="str">
            <v>EJECUTOR</v>
          </cell>
          <cell r="D185" t="str">
            <v>FUNCIONAMIENTO</v>
          </cell>
          <cell r="E185" t="str">
            <v>DIRECTOR(A) ADMINISTRATIVO</v>
          </cell>
          <cell r="F185">
            <v>302</v>
          </cell>
          <cell r="G185">
            <v>0</v>
          </cell>
          <cell r="H185">
            <v>0</v>
          </cell>
          <cell r="I185">
            <v>302</v>
          </cell>
          <cell r="J185" t="str">
            <v>2. Administrativa</v>
          </cell>
          <cell r="K185" t="str">
            <v>ADMINISTRATIVO</v>
          </cell>
          <cell r="L185">
            <v>302</v>
          </cell>
          <cell r="M185" t="str">
            <v>Funcionamiento</v>
          </cell>
          <cell r="N185" t="str">
            <v>DIRECCIÓN ADMINISTRATIVA</v>
          </cell>
          <cell r="O185" t="str">
            <v>No Contratable</v>
          </cell>
          <cell r="P185" t="str">
            <v>SERVICIOS DE MANTENIMIENTO, REPARACIÓN E INSTALACIÓN (EXCEPTO SERVICIOS DE CONSTRUCCIÓN)</v>
          </cell>
          <cell r="Q185" t="str">
            <v>A</v>
          </cell>
          <cell r="R185" t="str">
            <v>02</v>
          </cell>
          <cell r="S185" t="str">
            <v>02</v>
          </cell>
          <cell r="T185" t="str">
            <v>02</v>
          </cell>
          <cell r="U185" t="str">
            <v>008</v>
          </cell>
          <cell r="V185" t="str">
            <v>007</v>
          </cell>
          <cell r="W185" t="str">
            <v>302</v>
          </cell>
        </row>
        <row r="186">
          <cell r="A186" t="str">
            <v>A-02-02-02-008-009</v>
          </cell>
          <cell r="B186" t="str">
            <v>A-02-02-02-008-009</v>
          </cell>
          <cell r="C186" t="str">
            <v>EJECUTOR</v>
          </cell>
          <cell r="D186" t="str">
            <v>FUNCIONAMIENTO</v>
          </cell>
          <cell r="E186" t="str">
            <v>DIRECTOR(A) ADMINISTRATIVO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 t="str">
            <v>2. Administrativa</v>
          </cell>
          <cell r="K186" t="str">
            <v>ADMINISTRATIVO</v>
          </cell>
          <cell r="L186">
            <v>0</v>
          </cell>
          <cell r="M186" t="str">
            <v>Funcionamiento</v>
          </cell>
          <cell r="N186">
            <v>0</v>
          </cell>
          <cell r="O186" t="str">
            <v>Contratable</v>
          </cell>
          <cell r="P186" t="str">
            <v xml:space="preserve">OTROS SERVICIOS DE FABRICACIÓN; SERVICIOS DE EDICIÓN, IMPRESIÓN Y REPRODUCCIÓN; SERVICIOS DE RECUPERACIÓN DE MATERIALES </v>
          </cell>
          <cell r="Q186" t="str">
            <v>A</v>
          </cell>
          <cell r="R186" t="str">
            <v>02</v>
          </cell>
          <cell r="S186" t="str">
            <v>02</v>
          </cell>
          <cell r="T186" t="str">
            <v>02</v>
          </cell>
          <cell r="U186" t="str">
            <v>008</v>
          </cell>
          <cell r="V186" t="str">
            <v>009</v>
          </cell>
        </row>
        <row r="187">
          <cell r="A187" t="str">
            <v>A-02-02-02-008-009-302</v>
          </cell>
          <cell r="B187" t="str">
            <v>A-02-02-02-008-009</v>
          </cell>
          <cell r="C187" t="str">
            <v>EJECUTOR</v>
          </cell>
          <cell r="D187" t="str">
            <v>FUNCIONAMIENTO</v>
          </cell>
          <cell r="E187" t="str">
            <v>DIRECTOR(A) ADMINISTRATIVO</v>
          </cell>
          <cell r="F187">
            <v>302</v>
          </cell>
          <cell r="G187">
            <v>0</v>
          </cell>
          <cell r="H187">
            <v>0</v>
          </cell>
          <cell r="I187">
            <v>302</v>
          </cell>
          <cell r="J187" t="str">
            <v>2. Administrativa</v>
          </cell>
          <cell r="K187" t="str">
            <v>ADMINISTRATIVO</v>
          </cell>
          <cell r="L187">
            <v>302</v>
          </cell>
          <cell r="M187" t="str">
            <v>Funcionamiento</v>
          </cell>
          <cell r="N187" t="str">
            <v>DIRECCIÓN ADMINISTRATIVA</v>
          </cell>
          <cell r="O187" t="str">
            <v>Contratable</v>
          </cell>
          <cell r="P187" t="str">
            <v>OTROS SERVICIOS DE FABRICACIÓN; SERVICIOS DE MEDICIÓN, IMPRESIÓN Y REPRODUCCIÓN; SERVICIOS DE RECUPERACIÓN DE MATERIALES</v>
          </cell>
          <cell r="Q187" t="str">
            <v>A</v>
          </cell>
          <cell r="R187" t="str">
            <v>02</v>
          </cell>
          <cell r="S187" t="str">
            <v>02</v>
          </cell>
          <cell r="T187" t="str">
            <v>02</v>
          </cell>
          <cell r="U187" t="str">
            <v>008</v>
          </cell>
          <cell r="V187" t="str">
            <v>009</v>
          </cell>
          <cell r="W187" t="str">
            <v>302</v>
          </cell>
        </row>
        <row r="188">
          <cell r="A188" t="str">
            <v>A-02-02-02-009</v>
          </cell>
          <cell r="B188" t="str">
            <v>A-02-02-02-009</v>
          </cell>
          <cell r="C188" t="str">
            <v>NO EJECUTOR</v>
          </cell>
          <cell r="D188" t="str">
            <v>FUNCIONAMIENTO</v>
          </cell>
          <cell r="E188" t="str">
            <v>DIRECTOR(A) DE GESTION HUMANA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 t="str">
            <v>1. Gestión Humana</v>
          </cell>
          <cell r="K188" t="str">
            <v>GESTION HUMANA</v>
          </cell>
          <cell r="L188">
            <v>0</v>
          </cell>
          <cell r="M188" t="str">
            <v>Funcionamiento</v>
          </cell>
          <cell r="N188">
            <v>0</v>
          </cell>
          <cell r="O188" t="str">
            <v>Contratable</v>
          </cell>
          <cell r="P188" t="str">
            <v>SERVICIOS PARA LA COMUNIDAD, SOCIALES Y PERSONALES</v>
          </cell>
          <cell r="Q188" t="str">
            <v>A</v>
          </cell>
          <cell r="R188" t="str">
            <v>02</v>
          </cell>
          <cell r="S188" t="str">
            <v>02</v>
          </cell>
          <cell r="T188" t="str">
            <v>02</v>
          </cell>
          <cell r="U188" t="str">
            <v>009</v>
          </cell>
        </row>
        <row r="189">
          <cell r="A189" t="str">
            <v>A-02-02-02-009-002</v>
          </cell>
          <cell r="B189" t="str">
            <v>A-02-02-02-009-002</v>
          </cell>
          <cell r="C189" t="str">
            <v>EJECUTOR</v>
          </cell>
          <cell r="D189" t="str">
            <v>FUNCIONAMIENTO</v>
          </cell>
          <cell r="E189" t="str">
            <v>DIRECTOR(A) DE GESTION HUMANA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 t="str">
            <v>1. Gestión Humana</v>
          </cell>
          <cell r="K189" t="str">
            <v>GESTION HUMANA</v>
          </cell>
          <cell r="L189">
            <v>0</v>
          </cell>
          <cell r="M189" t="str">
            <v>Funcionamiento</v>
          </cell>
          <cell r="N189">
            <v>0</v>
          </cell>
          <cell r="O189" t="str">
            <v>Contratable</v>
          </cell>
          <cell r="P189" t="str">
            <v>SERVICIOS DE EDUCACIÓN</v>
          </cell>
          <cell r="Q189" t="str">
            <v>A</v>
          </cell>
          <cell r="R189" t="str">
            <v>02</v>
          </cell>
          <cell r="S189" t="str">
            <v>02</v>
          </cell>
          <cell r="T189" t="str">
            <v>02</v>
          </cell>
          <cell r="U189" t="str">
            <v>009</v>
          </cell>
          <cell r="V189" t="str">
            <v>002</v>
          </cell>
        </row>
        <row r="190">
          <cell r="A190" t="str">
            <v>A-02-02-02-009-002-301</v>
          </cell>
          <cell r="B190" t="str">
            <v>A-02-02-02-009-002</v>
          </cell>
          <cell r="C190" t="str">
            <v>EJECUTOR</v>
          </cell>
          <cell r="D190" t="str">
            <v>FUNCIONAMIENTO</v>
          </cell>
          <cell r="E190" t="str">
            <v>DIRECTOR(A) DE GESTION HUMANA</v>
          </cell>
          <cell r="F190">
            <v>301</v>
          </cell>
          <cell r="G190">
            <v>0</v>
          </cell>
          <cell r="H190">
            <v>0</v>
          </cell>
          <cell r="I190">
            <v>301</v>
          </cell>
          <cell r="J190" t="str">
            <v>1. Gestión Humana</v>
          </cell>
          <cell r="K190" t="str">
            <v>GESTION HUMANA</v>
          </cell>
          <cell r="L190">
            <v>301</v>
          </cell>
          <cell r="M190" t="str">
            <v>Funcionamiento</v>
          </cell>
          <cell r="N190" t="str">
            <v>DIRECCIÓN DE GESTIÓN HUMANA</v>
          </cell>
          <cell r="O190" t="str">
            <v>No Contratable</v>
          </cell>
          <cell r="P190" t="str">
            <v>SERVICIOS DE EDUCACIÓN</v>
          </cell>
          <cell r="Q190" t="str">
            <v>A</v>
          </cell>
          <cell r="R190" t="str">
            <v>02</v>
          </cell>
          <cell r="S190" t="str">
            <v>02</v>
          </cell>
          <cell r="T190" t="str">
            <v>02</v>
          </cell>
          <cell r="U190" t="str">
            <v>009</v>
          </cell>
          <cell r="V190" t="str">
            <v>002</v>
          </cell>
          <cell r="W190" t="str">
            <v>301</v>
          </cell>
        </row>
        <row r="191">
          <cell r="A191" t="str">
            <v>A-02-02-02-009-004</v>
          </cell>
          <cell r="B191" t="str">
            <v>A-02-02-02-009-004</v>
          </cell>
          <cell r="C191" t="str">
            <v>EJECUTOR</v>
          </cell>
          <cell r="D191" t="str">
            <v>FUNCIONAMIENTO</v>
          </cell>
          <cell r="E191" t="str">
            <v>DIRECTOR(A) ADMINISTRATIVO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 t="str">
            <v>2. Administrativa</v>
          </cell>
          <cell r="K191" t="str">
            <v>ADMINISTRATIVO</v>
          </cell>
          <cell r="L191">
            <v>0</v>
          </cell>
          <cell r="M191" t="str">
            <v>Funcionamiento</v>
          </cell>
          <cell r="N191">
            <v>0</v>
          </cell>
          <cell r="O191" t="str">
            <v>No Contratable</v>
          </cell>
          <cell r="P191" t="str">
            <v>SERVICIOS DE ALCANTARILLADO, RECOLECCIÓN, TRATAMIENTO Y DISPOSICIÓN DE DESECHOS Y OTROS SERVICIOS DE SANEAMIENTO AMBIENTAL</v>
          </cell>
          <cell r="Q191" t="str">
            <v>A</v>
          </cell>
          <cell r="R191" t="str">
            <v>02</v>
          </cell>
          <cell r="S191" t="str">
            <v>02</v>
          </cell>
          <cell r="T191" t="str">
            <v>02</v>
          </cell>
          <cell r="U191" t="str">
            <v>009</v>
          </cell>
          <cell r="V191" t="str">
            <v>004</v>
          </cell>
        </row>
        <row r="192">
          <cell r="A192" t="str">
            <v>A-02-02-02-009-004-302</v>
          </cell>
          <cell r="B192" t="str">
            <v>A-02-02-02-009-004</v>
          </cell>
          <cell r="C192" t="str">
            <v>EJECUTOR</v>
          </cell>
          <cell r="D192" t="str">
            <v>FUNCIONAMIENTO</v>
          </cell>
          <cell r="E192" t="str">
            <v>DIRECTOR(A) ADMINISTRATIVO</v>
          </cell>
          <cell r="F192">
            <v>302</v>
          </cell>
          <cell r="G192">
            <v>0</v>
          </cell>
          <cell r="H192">
            <v>0</v>
          </cell>
          <cell r="I192">
            <v>302</v>
          </cell>
          <cell r="J192" t="str">
            <v>2. Administrativa</v>
          </cell>
          <cell r="K192" t="str">
            <v>ADMINISTRATIVO</v>
          </cell>
          <cell r="L192">
            <v>302</v>
          </cell>
          <cell r="M192" t="str">
            <v>Funcionamiento</v>
          </cell>
          <cell r="N192" t="str">
            <v>DIRECCIÓN ADMINISTRATIVA</v>
          </cell>
          <cell r="O192" t="str">
            <v>No Contratable</v>
          </cell>
          <cell r="P192" t="str">
            <v>SERVICIOS DE ALCANTARILLADO, RECOLECCIÓN, TRATAMIENTO Y DISPOSICIÓN DE DESECHOS Y OTROS SERVICIOS DE SANEAMIENTO AMBIENTAL</v>
          </cell>
          <cell r="Q192" t="str">
            <v>A</v>
          </cell>
          <cell r="R192" t="str">
            <v>02</v>
          </cell>
          <cell r="S192" t="str">
            <v>02</v>
          </cell>
          <cell r="T192" t="str">
            <v>02</v>
          </cell>
          <cell r="U192" t="str">
            <v>009</v>
          </cell>
          <cell r="V192" t="str">
            <v>004</v>
          </cell>
          <cell r="W192" t="str">
            <v>302</v>
          </cell>
        </row>
        <row r="193">
          <cell r="A193" t="str">
            <v>A-02-02-02-009-006</v>
          </cell>
          <cell r="B193" t="str">
            <v>A-02-02-02-009-006</v>
          </cell>
          <cell r="C193" t="str">
            <v>EJECUTOR</v>
          </cell>
          <cell r="D193" t="str">
            <v>FUNCIONAMIENTO</v>
          </cell>
          <cell r="E193" t="str">
            <v>DIRECTOR(A) DE GESTION HUMANA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 t="str">
            <v>1. Gestión Humana</v>
          </cell>
          <cell r="K193" t="str">
            <v>GESTION HUMANA</v>
          </cell>
          <cell r="L193">
            <v>0</v>
          </cell>
          <cell r="M193" t="str">
            <v>Funcionamiento</v>
          </cell>
          <cell r="N193">
            <v>0</v>
          </cell>
          <cell r="O193" t="str">
            <v>No Contratable</v>
          </cell>
          <cell r="P193" t="str">
            <v>SERVICIOS DE ESPARCIMIENTO, CULTURALES Y DEPORTIVOS</v>
          </cell>
          <cell r="Q193" t="str">
            <v>A</v>
          </cell>
          <cell r="R193" t="str">
            <v>02</v>
          </cell>
          <cell r="S193" t="str">
            <v>02</v>
          </cell>
          <cell r="T193" t="str">
            <v>02</v>
          </cell>
          <cell r="U193" t="str">
            <v>009</v>
          </cell>
          <cell r="V193" t="str">
            <v>006</v>
          </cell>
        </row>
        <row r="194">
          <cell r="A194" t="str">
            <v>A-02-02-02-009-006-301</v>
          </cell>
          <cell r="B194" t="str">
            <v>A-02-02-02-009-006</v>
          </cell>
          <cell r="C194" t="str">
            <v>EJECUTOR</v>
          </cell>
          <cell r="D194" t="str">
            <v>FUNCIONAMIENTO</v>
          </cell>
          <cell r="E194" t="str">
            <v>DIRECTOR(A) DE GESTION HUMANA</v>
          </cell>
          <cell r="F194">
            <v>301</v>
          </cell>
          <cell r="G194">
            <v>0</v>
          </cell>
          <cell r="H194">
            <v>0</v>
          </cell>
          <cell r="I194">
            <v>301</v>
          </cell>
          <cell r="J194" t="str">
            <v>1. Gestión Humana</v>
          </cell>
          <cell r="K194" t="str">
            <v>GESTION HUMANA</v>
          </cell>
          <cell r="L194">
            <v>301</v>
          </cell>
          <cell r="M194" t="str">
            <v>Funcionamiento</v>
          </cell>
          <cell r="N194" t="str">
            <v>DIRECCIÓN DE GESTIÓN HUMANA</v>
          </cell>
          <cell r="O194" t="str">
            <v>No Contratable</v>
          </cell>
          <cell r="P194" t="str">
            <v>SERVICIOS DE ESPARCIMIENTO, CULTURALES Y DEPORTIVOS</v>
          </cell>
          <cell r="Q194" t="str">
            <v>A</v>
          </cell>
          <cell r="R194" t="str">
            <v>02</v>
          </cell>
          <cell r="S194" t="str">
            <v>02</v>
          </cell>
          <cell r="T194" t="str">
            <v>02</v>
          </cell>
          <cell r="U194" t="str">
            <v>009</v>
          </cell>
          <cell r="V194" t="str">
            <v>006</v>
          </cell>
          <cell r="W194" t="str">
            <v>301</v>
          </cell>
        </row>
        <row r="195">
          <cell r="A195" t="str">
            <v>A-02-02-02-009-007</v>
          </cell>
          <cell r="B195" t="str">
            <v>A-02-02-02-009-007</v>
          </cell>
          <cell r="C195" t="str">
            <v>EJECUTOR</v>
          </cell>
          <cell r="D195" t="str">
            <v>FUNCIONAMIENTO</v>
          </cell>
          <cell r="E195" t="str">
            <v>DIRECTOR(A) DE GESTION HUMANA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 t="str">
            <v>1. Gestión Humana</v>
          </cell>
          <cell r="K195" t="str">
            <v>GESTION HUMANA</v>
          </cell>
          <cell r="L195">
            <v>0</v>
          </cell>
          <cell r="M195" t="str">
            <v>Funcionamiento</v>
          </cell>
          <cell r="N195">
            <v>0</v>
          </cell>
          <cell r="O195" t="str">
            <v>Contratable</v>
          </cell>
          <cell r="P195" t="str">
            <v>OTROS SERVICIOS</v>
          </cell>
          <cell r="Q195" t="str">
            <v>A</v>
          </cell>
          <cell r="R195" t="str">
            <v>02</v>
          </cell>
          <cell r="S195" t="str">
            <v>02</v>
          </cell>
          <cell r="T195" t="str">
            <v>02</v>
          </cell>
          <cell r="U195" t="str">
            <v>009</v>
          </cell>
          <cell r="V195" t="str">
            <v>007</v>
          </cell>
        </row>
        <row r="196">
          <cell r="A196" t="str">
            <v>A-02-02-02-009-007-301</v>
          </cell>
          <cell r="B196" t="str">
            <v>A-02-02-02-009-007</v>
          </cell>
          <cell r="C196" t="str">
            <v>EJECUTOR</v>
          </cell>
          <cell r="D196" t="str">
            <v>FUNCIONAMIENTO</v>
          </cell>
          <cell r="E196" t="str">
            <v>DIRECTOR(A) DE GESTION HUMANA</v>
          </cell>
          <cell r="F196">
            <v>301</v>
          </cell>
          <cell r="G196">
            <v>0</v>
          </cell>
          <cell r="H196">
            <v>0</v>
          </cell>
          <cell r="I196">
            <v>301</v>
          </cell>
          <cell r="J196" t="str">
            <v>1. Gestión Humana</v>
          </cell>
          <cell r="K196" t="str">
            <v>GESTION HUMANA</v>
          </cell>
          <cell r="L196">
            <v>301</v>
          </cell>
          <cell r="M196" t="str">
            <v>Funcionamiento</v>
          </cell>
          <cell r="N196" t="str">
            <v>DIRECCIÓN DE GESTIÓN HUMANA</v>
          </cell>
          <cell r="O196" t="str">
            <v>Contratable</v>
          </cell>
          <cell r="P196" t="str">
            <v>OTROS SERVICIOS</v>
          </cell>
          <cell r="Q196" t="str">
            <v>A</v>
          </cell>
          <cell r="R196" t="str">
            <v>02</v>
          </cell>
          <cell r="S196" t="str">
            <v>02</v>
          </cell>
          <cell r="T196" t="str">
            <v>02</v>
          </cell>
          <cell r="U196" t="str">
            <v>009</v>
          </cell>
          <cell r="V196" t="str">
            <v>007</v>
          </cell>
          <cell r="W196" t="str">
            <v>301</v>
          </cell>
        </row>
        <row r="197">
          <cell r="A197" t="str">
            <v>A-02-02-02-010</v>
          </cell>
          <cell r="B197" t="str">
            <v>A-02-02-02-010</v>
          </cell>
          <cell r="C197" t="str">
            <v>EJECUTOR</v>
          </cell>
          <cell r="D197" t="str">
            <v>FUNCIONAMIENTO</v>
          </cell>
          <cell r="E197" t="str">
            <v>DIRECTOR(A) DE GESTION HUMANA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 t="str">
            <v>1. Gestión Humana</v>
          </cell>
          <cell r="K197" t="str">
            <v>GESTION HUMANA</v>
          </cell>
          <cell r="L197">
            <v>0</v>
          </cell>
          <cell r="M197" t="str">
            <v>Funcionamiento</v>
          </cell>
          <cell r="N197">
            <v>0</v>
          </cell>
          <cell r="O197" t="str">
            <v>No Contratable</v>
          </cell>
          <cell r="P197" t="str">
            <v>VIÁTICOS DE LOS FUNCIONARIOS EN COMISION</v>
          </cell>
          <cell r="Q197" t="str">
            <v>A</v>
          </cell>
          <cell r="R197" t="str">
            <v>02</v>
          </cell>
          <cell r="S197" t="str">
            <v>02</v>
          </cell>
          <cell r="T197" t="str">
            <v>02</v>
          </cell>
          <cell r="U197" t="str">
            <v>010</v>
          </cell>
        </row>
        <row r="198">
          <cell r="A198" t="str">
            <v>A-02-02-02-010-301</v>
          </cell>
          <cell r="B198" t="str">
            <v>A-02-02-02-010</v>
          </cell>
          <cell r="C198" t="str">
            <v>EJECUTOR</v>
          </cell>
          <cell r="D198" t="str">
            <v>FUNCIONAMIENTO</v>
          </cell>
          <cell r="E198" t="str">
            <v>DIRECTOR(A) DE GESTION HUMANA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 t="str">
            <v>1. Gestión Humana</v>
          </cell>
          <cell r="K198" t="str">
            <v>GESTION HUMANA</v>
          </cell>
          <cell r="L198">
            <v>0</v>
          </cell>
          <cell r="M198" t="str">
            <v>Funcionamiento</v>
          </cell>
          <cell r="N198">
            <v>0</v>
          </cell>
          <cell r="O198" t="str">
            <v>No Contratable</v>
          </cell>
          <cell r="P198" t="str">
            <v>VIÁTICOS DE LOS FUNCIONARIOS EN COMISIÓN</v>
          </cell>
          <cell r="Q198" t="str">
            <v>A</v>
          </cell>
          <cell r="R198" t="str">
            <v>02</v>
          </cell>
          <cell r="S198" t="str">
            <v>02</v>
          </cell>
          <cell r="T198" t="str">
            <v>02</v>
          </cell>
          <cell r="U198" t="str">
            <v>010</v>
          </cell>
          <cell r="V198" t="str">
            <v>301</v>
          </cell>
        </row>
        <row r="199">
          <cell r="A199" t="str">
            <v>A-03</v>
          </cell>
          <cell r="B199" t="str">
            <v>A-03</v>
          </cell>
          <cell r="C199" t="str">
            <v>NO EJECUTOR</v>
          </cell>
          <cell r="D199" t="str">
            <v>FUNCIONAMIENTO</v>
          </cell>
          <cell r="E199" t="str">
            <v>DIRECTOR(A) DE GESTION HUMANA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 t="str">
            <v>1. Gestión Humana</v>
          </cell>
          <cell r="K199" t="str">
            <v>GESTION HUMANA</v>
          </cell>
          <cell r="L199">
            <v>0</v>
          </cell>
          <cell r="M199" t="str">
            <v>Funcionamiento</v>
          </cell>
          <cell r="N199">
            <v>0</v>
          </cell>
          <cell r="O199" t="str">
            <v>No Contratable</v>
          </cell>
          <cell r="P199" t="str">
            <v>TRANSFERENCIAS CORRIENTES</v>
          </cell>
          <cell r="Q199" t="str">
            <v>A</v>
          </cell>
          <cell r="R199" t="str">
            <v>03</v>
          </cell>
        </row>
        <row r="200">
          <cell r="A200" t="str">
            <v>A-03-03</v>
          </cell>
          <cell r="B200" t="str">
            <v>A-03-03</v>
          </cell>
          <cell r="C200" t="str">
            <v>NO EJECUTOR</v>
          </cell>
          <cell r="D200" t="str">
            <v>FUNCIONAMIENTO</v>
          </cell>
          <cell r="E200" t="str">
            <v>DIRECTOR(A) DE GESTION HUMANA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 t="str">
            <v>1. Gestión Humana</v>
          </cell>
          <cell r="K200" t="str">
            <v>GESTION HUMANA</v>
          </cell>
          <cell r="L200">
            <v>0</v>
          </cell>
          <cell r="M200" t="str">
            <v>Funcionamiento</v>
          </cell>
          <cell r="N200">
            <v>0</v>
          </cell>
          <cell r="O200" t="str">
            <v>No Contratable</v>
          </cell>
          <cell r="P200" t="str">
            <v>A ENTIDADES DEL GOBIERNO</v>
          </cell>
          <cell r="Q200" t="str">
            <v>A</v>
          </cell>
          <cell r="R200" t="str">
            <v>03</v>
          </cell>
          <cell r="S200" t="str">
            <v>03</v>
          </cell>
        </row>
        <row r="201">
          <cell r="A201" t="str">
            <v>A-03-03-01</v>
          </cell>
          <cell r="B201" t="str">
            <v>A-03-03-01</v>
          </cell>
          <cell r="C201" t="str">
            <v>NO EJECUTOR</v>
          </cell>
          <cell r="D201" t="str">
            <v>FUNCIONAMIENTO</v>
          </cell>
          <cell r="E201" t="str">
            <v>DIRECTOR(A) DE GESTION HUMANA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 t="str">
            <v>1. Gestión Humana</v>
          </cell>
          <cell r="K201" t="str">
            <v>GESTION HUMANA</v>
          </cell>
          <cell r="L201">
            <v>0</v>
          </cell>
          <cell r="M201" t="str">
            <v>Funcionamiento</v>
          </cell>
          <cell r="N201">
            <v>0</v>
          </cell>
          <cell r="O201" t="str">
            <v>No Contratable</v>
          </cell>
          <cell r="P201" t="str">
            <v>A ORGANOS DEL PGN</v>
          </cell>
          <cell r="Q201" t="str">
            <v>A</v>
          </cell>
          <cell r="R201" t="str">
            <v>03</v>
          </cell>
          <cell r="S201" t="str">
            <v>03</v>
          </cell>
          <cell r="T201" t="str">
            <v>01</v>
          </cell>
        </row>
        <row r="202">
          <cell r="A202" t="str">
            <v>A-03-03-01-999</v>
          </cell>
          <cell r="B202" t="str">
            <v>A-03-03-01-999</v>
          </cell>
          <cell r="C202" t="str">
            <v>EJECUTOR</v>
          </cell>
          <cell r="D202" t="str">
            <v>FUNCIONAMIENTO</v>
          </cell>
          <cell r="E202" t="str">
            <v>DIRECTOR(A) DE GESTION HUMANA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 t="str">
            <v>1. Gestión Humana</v>
          </cell>
          <cell r="K202" t="str">
            <v>GESTION HUMANA</v>
          </cell>
          <cell r="L202">
            <v>0</v>
          </cell>
          <cell r="M202" t="str">
            <v>Funcionamiento</v>
          </cell>
          <cell r="N202">
            <v>0</v>
          </cell>
          <cell r="O202" t="str">
            <v>No Contratable</v>
          </cell>
          <cell r="P202" t="str">
            <v>OTRAS TRANSFERENCIAS - DISTRIBUCIÓN PREVIO CONCEPTO DGPPN</v>
          </cell>
          <cell r="Q202" t="str">
            <v>A</v>
          </cell>
          <cell r="R202" t="str">
            <v>03</v>
          </cell>
          <cell r="S202" t="str">
            <v>03</v>
          </cell>
          <cell r="T202" t="str">
            <v>01</v>
          </cell>
          <cell r="U202" t="str">
            <v>999</v>
          </cell>
        </row>
        <row r="203">
          <cell r="A203" t="str">
            <v>A-03-03-01-999-301</v>
          </cell>
          <cell r="B203" t="str">
            <v>A-03-03-01-999</v>
          </cell>
          <cell r="C203" t="str">
            <v>EJECUTOR</v>
          </cell>
          <cell r="D203" t="str">
            <v>FUNCIONAMIENTO</v>
          </cell>
          <cell r="E203" t="str">
            <v>DIRECTOR(A) DE GESTION HUMANA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 t="str">
            <v>1. Gestión Humana</v>
          </cell>
          <cell r="K203" t="str">
            <v>GESTION HUMANA</v>
          </cell>
          <cell r="L203">
            <v>0</v>
          </cell>
          <cell r="M203" t="str">
            <v>Funcionamiento</v>
          </cell>
          <cell r="N203">
            <v>0</v>
          </cell>
          <cell r="O203" t="str">
            <v>No Contratable</v>
          </cell>
          <cell r="P203" t="str">
            <v>OTRAS TRANSFERENCIAS</v>
          </cell>
          <cell r="Q203" t="str">
            <v>A</v>
          </cell>
          <cell r="R203" t="str">
            <v>03</v>
          </cell>
          <cell r="S203" t="str">
            <v>03</v>
          </cell>
          <cell r="T203" t="str">
            <v>01</v>
          </cell>
          <cell r="U203" t="str">
            <v>999</v>
          </cell>
          <cell r="V203" t="str">
            <v>301</v>
          </cell>
        </row>
        <row r="204">
          <cell r="A204" t="str">
            <v>A-03-03-01-015</v>
          </cell>
          <cell r="B204" t="str">
            <v>A-03-03-01-015</v>
          </cell>
          <cell r="C204" t="str">
            <v>EJECUTOR</v>
          </cell>
          <cell r="D204" t="str">
            <v>FUNCIONAMIENTO</v>
          </cell>
          <cell r="E204" t="str">
            <v>DIRECTOR(A) ADMINISTRATIVO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 t="str">
            <v>2. Administrativa</v>
          </cell>
          <cell r="K204" t="str">
            <v>ADMINISTRATIVO</v>
          </cell>
          <cell r="L204">
            <v>0</v>
          </cell>
          <cell r="M204" t="str">
            <v>Funcionamiento</v>
          </cell>
          <cell r="N204">
            <v>0</v>
          </cell>
          <cell r="O204" t="str">
            <v>No Contratable</v>
          </cell>
          <cell r="P204" t="str">
            <v>ADJUDICACIÓN Y LIBERACION JUDICIAL</v>
          </cell>
          <cell r="Q204" t="str">
            <v>A</v>
          </cell>
          <cell r="R204" t="str">
            <v>03</v>
          </cell>
          <cell r="S204" t="str">
            <v>03</v>
          </cell>
          <cell r="T204" t="str">
            <v>01</v>
          </cell>
          <cell r="U204" t="str">
            <v>015</v>
          </cell>
        </row>
        <row r="205">
          <cell r="A205" t="str">
            <v>A-03-03-01-015-302</v>
          </cell>
          <cell r="B205" t="str">
            <v>A-03-03-01-015</v>
          </cell>
          <cell r="C205" t="str">
            <v>EJECUTOR</v>
          </cell>
          <cell r="D205" t="str">
            <v>FUNCIONAMIENTO</v>
          </cell>
          <cell r="E205" t="str">
            <v>DIRECTOR(A) ADMINISTRATIVO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 t="str">
            <v>2. Administrativa</v>
          </cell>
          <cell r="K205" t="str">
            <v>ADMINISTRATIVO</v>
          </cell>
          <cell r="L205">
            <v>0</v>
          </cell>
          <cell r="M205" t="str">
            <v>Funcionamiento</v>
          </cell>
          <cell r="N205">
            <v>0</v>
          </cell>
          <cell r="O205" t="str">
            <v>No Contratable</v>
          </cell>
          <cell r="P205" t="str">
            <v>ADJUDICACIÓN Y LIBERACIÓN JUDICIAL</v>
          </cell>
          <cell r="Q205" t="str">
            <v>A</v>
          </cell>
          <cell r="R205" t="str">
            <v>03</v>
          </cell>
          <cell r="S205" t="str">
            <v>03</v>
          </cell>
          <cell r="T205" t="str">
            <v>01</v>
          </cell>
          <cell r="U205" t="str">
            <v>015</v>
          </cell>
          <cell r="V205" t="str">
            <v>302</v>
          </cell>
        </row>
        <row r="206">
          <cell r="A206" t="str">
            <v>A-03-04</v>
          </cell>
          <cell r="B206" t="str">
            <v>A-03-04</v>
          </cell>
          <cell r="C206" t="str">
            <v>NO EJECUTOR</v>
          </cell>
          <cell r="D206" t="str">
            <v>FUNCIONAMIENTO</v>
          </cell>
          <cell r="E206" t="str">
            <v>DIRECTOR(A) DE GESTION HUMANA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 t="str">
            <v>1. Gestión Humana</v>
          </cell>
          <cell r="K206" t="str">
            <v>GESTION HUMANA</v>
          </cell>
          <cell r="L206">
            <v>0</v>
          </cell>
          <cell r="M206" t="str">
            <v>Funcionamiento</v>
          </cell>
          <cell r="N206">
            <v>0</v>
          </cell>
          <cell r="O206" t="str">
            <v>No Contratable</v>
          </cell>
          <cell r="P206" t="str">
            <v>PRESTACIONES SOCIALES</v>
          </cell>
          <cell r="Q206" t="str">
            <v>A</v>
          </cell>
          <cell r="R206" t="str">
            <v>03</v>
          </cell>
          <cell r="S206" t="str">
            <v>04</v>
          </cell>
        </row>
        <row r="207">
          <cell r="A207" t="str">
            <v>A-03-04-02</v>
          </cell>
          <cell r="B207" t="str">
            <v>A-03-04-02</v>
          </cell>
          <cell r="C207" t="str">
            <v>NO EJECUTOR</v>
          </cell>
          <cell r="D207" t="str">
            <v>FUNCIONAMIENTO</v>
          </cell>
          <cell r="E207" t="str">
            <v>DIRECTOR(A) DE GESTION HUMANA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 t="str">
            <v>1. Gestión Humana</v>
          </cell>
          <cell r="K207" t="str">
            <v>GESTION HUMANA</v>
          </cell>
          <cell r="L207">
            <v>0</v>
          </cell>
          <cell r="M207" t="str">
            <v>Funcionamiento</v>
          </cell>
          <cell r="N207">
            <v>0</v>
          </cell>
          <cell r="O207" t="str">
            <v>No Contratable</v>
          </cell>
          <cell r="P207" t="str">
            <v>PRESTACIONES SOCIALES RELACIONADAS CON EL EMPLEO</v>
          </cell>
          <cell r="Q207" t="str">
            <v>A</v>
          </cell>
          <cell r="R207" t="str">
            <v>03</v>
          </cell>
          <cell r="S207" t="str">
            <v>04</v>
          </cell>
          <cell r="T207" t="str">
            <v>02</v>
          </cell>
        </row>
        <row r="208">
          <cell r="A208" t="str">
            <v>A-03-04-02-001</v>
          </cell>
          <cell r="B208" t="str">
            <v>A-03-04-02-001</v>
          </cell>
          <cell r="C208" t="str">
            <v>NO EJECUTOR</v>
          </cell>
          <cell r="D208" t="str">
            <v>FUNCIONAMIENTO</v>
          </cell>
          <cell r="E208" t="str">
            <v>DIRECTOR(A) DE GESTION HUMANA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 t="str">
            <v>1. Gestión Humana</v>
          </cell>
          <cell r="K208" t="str">
            <v>GESTION HUMANA</v>
          </cell>
          <cell r="L208">
            <v>0</v>
          </cell>
          <cell r="M208" t="str">
            <v>Funcionamiento</v>
          </cell>
          <cell r="N208">
            <v>0</v>
          </cell>
          <cell r="O208" t="str">
            <v>No Contratable</v>
          </cell>
          <cell r="P208" t="str">
            <v>MESADAS PENSIONALES (DE PENSIONES)</v>
          </cell>
          <cell r="Q208" t="str">
            <v>A</v>
          </cell>
          <cell r="R208" t="str">
            <v>03</v>
          </cell>
          <cell r="S208" t="str">
            <v>04</v>
          </cell>
          <cell r="T208" t="str">
            <v>02</v>
          </cell>
          <cell r="U208" t="str">
            <v>001</v>
          </cell>
        </row>
        <row r="209">
          <cell r="A209" t="str">
            <v>A-03-04-02-001-002</v>
          </cell>
          <cell r="B209" t="str">
            <v>A-03-04-02-001-002</v>
          </cell>
          <cell r="C209" t="str">
            <v>EJECUTOR</v>
          </cell>
          <cell r="D209" t="str">
            <v>FUNCIONAMIENTO</v>
          </cell>
          <cell r="E209" t="str">
            <v>DIRECTOR(A) DE GESTION HUMANA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 t="str">
            <v>1. Gestión Humana</v>
          </cell>
          <cell r="K209" t="str">
            <v>GESTION HUMANA</v>
          </cell>
          <cell r="L209">
            <v>0</v>
          </cell>
          <cell r="M209" t="str">
            <v>Funcionamiento</v>
          </cell>
          <cell r="N209">
            <v>0</v>
          </cell>
          <cell r="O209" t="str">
            <v>No Contratable</v>
          </cell>
          <cell r="P209" t="str">
            <v>MESADAS PENSIONALES A CARGO DE LA ENTIDAD (DE PENSIONES)</v>
          </cell>
          <cell r="Q209" t="str">
            <v>A</v>
          </cell>
          <cell r="R209" t="str">
            <v>03</v>
          </cell>
          <cell r="S209" t="str">
            <v>04</v>
          </cell>
          <cell r="T209" t="str">
            <v>02</v>
          </cell>
          <cell r="U209" t="str">
            <v>001</v>
          </cell>
          <cell r="V209" t="str">
            <v>002</v>
          </cell>
        </row>
        <row r="210">
          <cell r="A210" t="str">
            <v>A-03-04-02-001-002-301</v>
          </cell>
          <cell r="B210" t="str">
            <v>A-03-04-02-001-002</v>
          </cell>
          <cell r="C210" t="str">
            <v>EJECUTOR</v>
          </cell>
          <cell r="D210" t="str">
            <v>FUNCIONAMIENTO</v>
          </cell>
          <cell r="E210" t="str">
            <v>DIRECTOR(A) DE GESTION HUMANA</v>
          </cell>
          <cell r="F210">
            <v>301</v>
          </cell>
          <cell r="G210">
            <v>0</v>
          </cell>
          <cell r="H210">
            <v>0</v>
          </cell>
          <cell r="I210">
            <v>301</v>
          </cell>
          <cell r="J210" t="str">
            <v>1. Gestión Humana</v>
          </cell>
          <cell r="K210" t="str">
            <v>GESTION HUMANA</v>
          </cell>
          <cell r="L210">
            <v>301</v>
          </cell>
          <cell r="M210" t="str">
            <v>Funcionamiento</v>
          </cell>
          <cell r="N210" t="str">
            <v>DIRECCIÓN DE GESTIÓN HUMANA</v>
          </cell>
          <cell r="O210" t="str">
            <v>No Contratable</v>
          </cell>
          <cell r="P210" t="str">
            <v>MESADAS PENSIONALES A CARGO DE LA ENTIDAD (DE PENSIONES)</v>
          </cell>
          <cell r="Q210" t="str">
            <v>A</v>
          </cell>
          <cell r="R210" t="str">
            <v>03</v>
          </cell>
          <cell r="S210" t="str">
            <v>04</v>
          </cell>
          <cell r="T210" t="str">
            <v>02</v>
          </cell>
          <cell r="U210" t="str">
            <v>001</v>
          </cell>
          <cell r="V210" t="str">
            <v>002</v>
          </cell>
          <cell r="W210" t="str">
            <v>301</v>
          </cell>
        </row>
        <row r="211">
          <cell r="A211" t="str">
            <v>A-03-04-02-012</v>
          </cell>
          <cell r="B211" t="str">
            <v>A-03-04-02-012</v>
          </cell>
          <cell r="C211" t="str">
            <v>NO EJECUTOR</v>
          </cell>
          <cell r="D211" t="str">
            <v>FUNCIONAMIENTO</v>
          </cell>
          <cell r="E211" t="str">
            <v>DIRECTOR(A) DE GESTION HUMANA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 t="str">
            <v>1. Gestión Humana</v>
          </cell>
          <cell r="K211" t="str">
            <v>GESTION HUMANA</v>
          </cell>
          <cell r="L211">
            <v>0</v>
          </cell>
          <cell r="M211" t="str">
            <v>Funcionamiento</v>
          </cell>
          <cell r="N211">
            <v>0</v>
          </cell>
          <cell r="O211" t="str">
            <v>No Contratable</v>
          </cell>
          <cell r="P211" t="str">
            <v>INCAPACIDADES Y LICENCIAS DE MATERNIDAD Y PATERNIDAD (NO DE PENSIONES)</v>
          </cell>
          <cell r="Q211" t="str">
            <v>A</v>
          </cell>
          <cell r="R211" t="str">
            <v>03</v>
          </cell>
          <cell r="S211" t="str">
            <v>04</v>
          </cell>
          <cell r="T211" t="str">
            <v>02</v>
          </cell>
          <cell r="U211" t="str">
            <v>012</v>
          </cell>
        </row>
        <row r="212">
          <cell r="A212" t="str">
            <v>A-03-04-02-012-001</v>
          </cell>
          <cell r="B212" t="str">
            <v>A-03-04-02-012-001</v>
          </cell>
          <cell r="C212" t="str">
            <v>EJECUTOR</v>
          </cell>
          <cell r="D212" t="str">
            <v>FUNCIONAMIENTO</v>
          </cell>
          <cell r="E212" t="str">
            <v>DIRECTOR(A) DE GESTION HUMANA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 t="str">
            <v>1. Gestión Humana</v>
          </cell>
          <cell r="K212" t="str">
            <v>GESTION HUMANA</v>
          </cell>
          <cell r="L212">
            <v>0</v>
          </cell>
          <cell r="M212" t="str">
            <v>Funcionamiento</v>
          </cell>
          <cell r="N212">
            <v>0</v>
          </cell>
          <cell r="O212" t="str">
            <v>No Contratable</v>
          </cell>
          <cell r="P212" t="str">
            <v>INCAPACIDADES (NO DE PENSIONES)</v>
          </cell>
          <cell r="Q212" t="str">
            <v>A</v>
          </cell>
          <cell r="R212" t="str">
            <v>03</v>
          </cell>
          <cell r="S212" t="str">
            <v>04</v>
          </cell>
          <cell r="T212" t="str">
            <v>02</v>
          </cell>
          <cell r="U212" t="str">
            <v>012</v>
          </cell>
          <cell r="V212" t="str">
            <v>001</v>
          </cell>
        </row>
        <row r="213">
          <cell r="A213" t="str">
            <v>A-03-04-02-012-001-301</v>
          </cell>
          <cell r="B213" t="str">
            <v>A-03-04-02-012-001</v>
          </cell>
          <cell r="C213" t="str">
            <v>EJECUTOR</v>
          </cell>
          <cell r="D213" t="str">
            <v>FUNCIONAMIENTO</v>
          </cell>
          <cell r="E213" t="str">
            <v>DIRECTOR(A) DE GESTION HUMANA</v>
          </cell>
          <cell r="F213">
            <v>301</v>
          </cell>
          <cell r="G213">
            <v>0</v>
          </cell>
          <cell r="H213">
            <v>0</v>
          </cell>
          <cell r="I213">
            <v>301</v>
          </cell>
          <cell r="J213" t="str">
            <v>1. Gestión Humana</v>
          </cell>
          <cell r="K213" t="str">
            <v>GESTION HUMANA</v>
          </cell>
          <cell r="L213">
            <v>301</v>
          </cell>
          <cell r="M213" t="str">
            <v>Funcionamiento</v>
          </cell>
          <cell r="N213" t="str">
            <v>DIRECCIÓN DE GESTIÓN HUMANA</v>
          </cell>
          <cell r="O213" t="str">
            <v>No Contratable</v>
          </cell>
          <cell r="P213" t="str">
            <v>INCAPACIDADES (NO DE PENSIONES)</v>
          </cell>
          <cell r="Q213" t="str">
            <v>A</v>
          </cell>
          <cell r="R213" t="str">
            <v>03</v>
          </cell>
          <cell r="S213" t="str">
            <v>04</v>
          </cell>
          <cell r="T213" t="str">
            <v>02</v>
          </cell>
          <cell r="U213" t="str">
            <v>012</v>
          </cell>
          <cell r="V213" t="str">
            <v>001</v>
          </cell>
          <cell r="W213" t="str">
            <v>301</v>
          </cell>
        </row>
        <row r="214">
          <cell r="A214" t="str">
            <v>A-03-04-02-012-002</v>
          </cell>
          <cell r="B214" t="str">
            <v>A-03-04-02-012-002</v>
          </cell>
          <cell r="C214" t="str">
            <v>EJECUTOR</v>
          </cell>
          <cell r="D214" t="str">
            <v>FUNCIONAMIENTO</v>
          </cell>
          <cell r="E214" t="str">
            <v>DIRECTOR(A) DE GESTION HUMANA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 t="str">
            <v>1. Gestión Humana</v>
          </cell>
          <cell r="K214" t="str">
            <v>GESTION HUMANA</v>
          </cell>
          <cell r="L214">
            <v>0</v>
          </cell>
          <cell r="M214" t="str">
            <v>Funcionamiento</v>
          </cell>
          <cell r="N214">
            <v>0</v>
          </cell>
          <cell r="O214" t="str">
            <v>No Contratable</v>
          </cell>
          <cell r="P214" t="str">
            <v>LICENCIAS DE MATERNIDAD Y PATERNIDAD (NO DE PENSIONES)</v>
          </cell>
          <cell r="Q214" t="str">
            <v>A</v>
          </cell>
          <cell r="R214" t="str">
            <v>03</v>
          </cell>
          <cell r="S214" t="str">
            <v>04</v>
          </cell>
          <cell r="T214" t="str">
            <v>02</v>
          </cell>
          <cell r="U214" t="str">
            <v>012</v>
          </cell>
          <cell r="V214" t="str">
            <v>002</v>
          </cell>
        </row>
        <row r="215">
          <cell r="A215" t="str">
            <v>A-03-04-02-012-002-301</v>
          </cell>
          <cell r="B215" t="str">
            <v>A-03-04-02-012-002</v>
          </cell>
          <cell r="C215" t="str">
            <v>EJECUTOR</v>
          </cell>
          <cell r="D215" t="str">
            <v>FUNCIONAMIENTO</v>
          </cell>
          <cell r="E215" t="str">
            <v>DIRECTOR(A) DE GESTION HUMANA</v>
          </cell>
          <cell r="F215">
            <v>301</v>
          </cell>
          <cell r="G215">
            <v>0</v>
          </cell>
          <cell r="H215">
            <v>0</v>
          </cell>
          <cell r="I215">
            <v>301</v>
          </cell>
          <cell r="J215" t="str">
            <v>1. Gestión Humana</v>
          </cell>
          <cell r="K215" t="str">
            <v>GESTION HUMANA</v>
          </cell>
          <cell r="L215">
            <v>301</v>
          </cell>
          <cell r="M215" t="str">
            <v>Funcionamiento</v>
          </cell>
          <cell r="N215" t="str">
            <v>DIRECCIÓN DE GESTIÓN HUMANA</v>
          </cell>
          <cell r="O215" t="str">
            <v>No Contratable</v>
          </cell>
          <cell r="P215" t="str">
            <v>LICENCIAS DE MATERNIDAD Y PATERNIDAD (NO DE PENSIONES)</v>
          </cell>
          <cell r="Q215" t="str">
            <v>A</v>
          </cell>
          <cell r="R215" t="str">
            <v>03</v>
          </cell>
          <cell r="S215" t="str">
            <v>04</v>
          </cell>
          <cell r="T215" t="str">
            <v>02</v>
          </cell>
          <cell r="U215" t="str">
            <v>012</v>
          </cell>
          <cell r="V215" t="str">
            <v>002</v>
          </cell>
          <cell r="W215" t="str">
            <v>301</v>
          </cell>
        </row>
        <row r="216">
          <cell r="A216" t="str">
            <v>A-03-10</v>
          </cell>
          <cell r="B216" t="str">
            <v>A-03-10</v>
          </cell>
          <cell r="C216" t="str">
            <v>NO EJECUTOR</v>
          </cell>
          <cell r="D216" t="str">
            <v>FUNCIONAMIENTO</v>
          </cell>
          <cell r="E216" t="str">
            <v>JEFE (A) OFICINA ASESORA JURIDICA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 t="str">
            <v>4. Jurídica</v>
          </cell>
          <cell r="K216" t="str">
            <v>OFICINA ASESORA JURIDICA</v>
          </cell>
          <cell r="L216">
            <v>0</v>
          </cell>
          <cell r="M216" t="str">
            <v>Funcionamiento</v>
          </cell>
          <cell r="N216">
            <v>0</v>
          </cell>
          <cell r="O216" t="str">
            <v>No Contratable</v>
          </cell>
          <cell r="P216" t="str">
            <v>SENTENCIAS Y CONCILIACIONES</v>
          </cell>
          <cell r="Q216" t="str">
            <v>A</v>
          </cell>
          <cell r="R216" t="str">
            <v>03</v>
          </cell>
          <cell r="S216" t="str">
            <v>10</v>
          </cell>
        </row>
        <row r="217">
          <cell r="A217" t="str">
            <v>A-03-10-01</v>
          </cell>
          <cell r="B217" t="str">
            <v>A-03-10-01</v>
          </cell>
          <cell r="C217" t="str">
            <v>NO EJECUTOR</v>
          </cell>
          <cell r="D217" t="str">
            <v>FUNCIONAMIENTO</v>
          </cell>
          <cell r="E217" t="str">
            <v>JEFE (A) OFICINA ASESORA JURIDICA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 t="str">
            <v>4. Jurídica</v>
          </cell>
          <cell r="K217" t="str">
            <v>OFICINA ASESORA JURIDICA</v>
          </cell>
          <cell r="L217">
            <v>0</v>
          </cell>
          <cell r="M217" t="str">
            <v>Funcionamiento</v>
          </cell>
          <cell r="N217">
            <v>0</v>
          </cell>
          <cell r="O217" t="str">
            <v>No Contratable</v>
          </cell>
          <cell r="P217" t="str">
            <v>FALLOS NACIONALES</v>
          </cell>
          <cell r="Q217" t="str">
            <v>A</v>
          </cell>
          <cell r="R217" t="str">
            <v>03</v>
          </cell>
          <cell r="S217" t="str">
            <v>10</v>
          </cell>
          <cell r="T217" t="str">
            <v>01</v>
          </cell>
        </row>
        <row r="218">
          <cell r="A218" t="str">
            <v>A-03-10-01-001</v>
          </cell>
          <cell r="B218" t="str">
            <v>A-03-10-01-001</v>
          </cell>
          <cell r="C218" t="str">
            <v>EJECUTOR</v>
          </cell>
          <cell r="D218" t="str">
            <v>FUNCIONAMIENTO</v>
          </cell>
          <cell r="E218" t="str">
            <v>JEFE (A) OFICINA ASESORA JURIDICA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 t="str">
            <v>4. Jurídica</v>
          </cell>
          <cell r="K218" t="str">
            <v>OFICINA ASESORA JURIDICA</v>
          </cell>
          <cell r="L218">
            <v>0</v>
          </cell>
          <cell r="M218" t="str">
            <v>Funcionamiento</v>
          </cell>
          <cell r="N218">
            <v>0</v>
          </cell>
          <cell r="O218" t="str">
            <v>No Contratable</v>
          </cell>
          <cell r="P218" t="str">
            <v>SENTENCIAS</v>
          </cell>
          <cell r="Q218" t="str">
            <v>A</v>
          </cell>
          <cell r="R218" t="str">
            <v>03</v>
          </cell>
          <cell r="S218" t="str">
            <v>10</v>
          </cell>
          <cell r="T218" t="str">
            <v>01</v>
          </cell>
          <cell r="U218" t="str">
            <v>001</v>
          </cell>
        </row>
        <row r="219">
          <cell r="A219" t="str">
            <v>A-03-10-01-001-304</v>
          </cell>
          <cell r="B219" t="str">
            <v>A-03-10-01-001</v>
          </cell>
          <cell r="C219" t="str">
            <v>EJECUTOR</v>
          </cell>
          <cell r="D219" t="str">
            <v>FUNCIONAMIENTO</v>
          </cell>
          <cell r="E219" t="str">
            <v>JEFE (A) OFICINA ASESORA JURIDICA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 t="str">
            <v>4. Jurídica</v>
          </cell>
          <cell r="K219" t="str">
            <v>OFICINA ASESORA JURIDICA</v>
          </cell>
          <cell r="L219">
            <v>0</v>
          </cell>
          <cell r="M219" t="str">
            <v>Funcionamiento</v>
          </cell>
          <cell r="N219">
            <v>0</v>
          </cell>
          <cell r="O219" t="str">
            <v>No Contratable</v>
          </cell>
          <cell r="P219" t="str">
            <v>SENTENCIAS</v>
          </cell>
          <cell r="Q219" t="str">
            <v>A</v>
          </cell>
          <cell r="R219" t="str">
            <v>03</v>
          </cell>
          <cell r="S219" t="str">
            <v>10</v>
          </cell>
          <cell r="T219" t="str">
            <v>01</v>
          </cell>
          <cell r="U219" t="str">
            <v>001</v>
          </cell>
          <cell r="V219" t="str">
            <v>304</v>
          </cell>
        </row>
        <row r="220">
          <cell r="A220" t="str">
            <v>A-03-10-01-002</v>
          </cell>
          <cell r="B220" t="str">
            <v>A-03-10-01-002</v>
          </cell>
          <cell r="C220" t="str">
            <v>EJECUTOR</v>
          </cell>
          <cell r="D220" t="str">
            <v>FUNCIONAMIENTO</v>
          </cell>
          <cell r="E220" t="str">
            <v>JEFE (A) OFICINA ASESORA JURIDICA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 t="str">
            <v>4. Jurídica</v>
          </cell>
          <cell r="K220" t="str">
            <v>OFICINA ASESORA JURIDICA</v>
          </cell>
          <cell r="L220">
            <v>0</v>
          </cell>
          <cell r="M220" t="str">
            <v>Funcionamiento</v>
          </cell>
          <cell r="N220">
            <v>0</v>
          </cell>
          <cell r="O220" t="str">
            <v>No Contratable</v>
          </cell>
          <cell r="P220" t="str">
            <v>CONCILIACIONES</v>
          </cell>
          <cell r="Q220" t="str">
            <v>A</v>
          </cell>
          <cell r="R220" t="str">
            <v>03</v>
          </cell>
          <cell r="S220" t="str">
            <v>10</v>
          </cell>
          <cell r="T220" t="str">
            <v>01</v>
          </cell>
          <cell r="U220" t="str">
            <v>002</v>
          </cell>
        </row>
        <row r="221">
          <cell r="A221" t="str">
            <v>A-03-10-01-002-304</v>
          </cell>
          <cell r="B221" t="str">
            <v>A-03-10-01-002</v>
          </cell>
          <cell r="C221" t="str">
            <v>EJECUTOR</v>
          </cell>
          <cell r="D221" t="str">
            <v>FUNCIONAMIENTO</v>
          </cell>
          <cell r="E221" t="str">
            <v>JEFE (A) OFICINA ASESORA JURIDICA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 t="str">
            <v>4. Jurídica</v>
          </cell>
          <cell r="K221" t="str">
            <v>OFICINA ASESORA JURIDICA</v>
          </cell>
          <cell r="L221">
            <v>0</v>
          </cell>
          <cell r="M221" t="str">
            <v>Funcionamiento</v>
          </cell>
          <cell r="N221">
            <v>0</v>
          </cell>
          <cell r="O221" t="str">
            <v>No Contratable</v>
          </cell>
          <cell r="P221" t="str">
            <v>CONCILIACIONES</v>
          </cell>
          <cell r="Q221" t="str">
            <v>A</v>
          </cell>
          <cell r="R221" t="str">
            <v>03</v>
          </cell>
          <cell r="S221" t="str">
            <v>10</v>
          </cell>
          <cell r="T221" t="str">
            <v>01</v>
          </cell>
          <cell r="U221" t="str">
            <v>002</v>
          </cell>
          <cell r="V221" t="str">
            <v>304</v>
          </cell>
        </row>
        <row r="222">
          <cell r="A222" t="str">
            <v>A-03-10-01-003</v>
          </cell>
          <cell r="B222" t="str">
            <v>A-03-10-01-003</v>
          </cell>
          <cell r="C222" t="str">
            <v>EJECUTOR</v>
          </cell>
          <cell r="D222" t="str">
            <v>FUNCIONAMIENTO</v>
          </cell>
          <cell r="E222" t="str">
            <v>JEFE (A) OFICINA ASESORA JURIDICA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 t="str">
            <v>4. Jurídica</v>
          </cell>
          <cell r="K222" t="str">
            <v>OFICINA ASESORA JURIDICA</v>
          </cell>
          <cell r="L222">
            <v>0</v>
          </cell>
          <cell r="M222" t="str">
            <v>Funcionamiento</v>
          </cell>
          <cell r="N222">
            <v>0</v>
          </cell>
          <cell r="O222" t="str">
            <v>No Contratable</v>
          </cell>
          <cell r="P222" t="str">
            <v>LAUDOS ARBITRALES</v>
          </cell>
          <cell r="Q222" t="str">
            <v>A</v>
          </cell>
          <cell r="R222" t="str">
            <v>03</v>
          </cell>
          <cell r="S222" t="str">
            <v>10</v>
          </cell>
          <cell r="T222" t="str">
            <v>01</v>
          </cell>
          <cell r="U222" t="str">
            <v>003</v>
          </cell>
        </row>
        <row r="223">
          <cell r="A223" t="str">
            <v>A-03-10-01-003-304</v>
          </cell>
          <cell r="B223" t="str">
            <v>A-03-10-01-003</v>
          </cell>
          <cell r="C223" t="str">
            <v>EJECUTOR</v>
          </cell>
          <cell r="D223" t="str">
            <v>FUNCIONAMIENTO</v>
          </cell>
          <cell r="E223" t="str">
            <v>JEFE (A) OFICINA ASESORA JURIDICA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 t="str">
            <v>4. Jurídica</v>
          </cell>
          <cell r="K223" t="str">
            <v>OFICINA ASESORA JURIDICA</v>
          </cell>
          <cell r="L223">
            <v>0</v>
          </cell>
          <cell r="M223" t="str">
            <v>Funcionamiento</v>
          </cell>
          <cell r="N223">
            <v>0</v>
          </cell>
          <cell r="O223" t="str">
            <v>No Contratable</v>
          </cell>
          <cell r="P223" t="str">
            <v>LAUDOS ARBITRALES</v>
          </cell>
          <cell r="Q223" t="str">
            <v>A</v>
          </cell>
          <cell r="R223" t="str">
            <v>03</v>
          </cell>
          <cell r="S223" t="str">
            <v>10</v>
          </cell>
          <cell r="T223" t="str">
            <v>01</v>
          </cell>
          <cell r="U223" t="str">
            <v>003</v>
          </cell>
          <cell r="V223" t="str">
            <v>304</v>
          </cell>
        </row>
        <row r="224">
          <cell r="A224" t="str">
            <v>A-06</v>
          </cell>
          <cell r="B224" t="str">
            <v>A-06</v>
          </cell>
          <cell r="C224" t="str">
            <v>NO EJECUTOR</v>
          </cell>
          <cell r="D224" t="str">
            <v>FUNCIONAMIENTO</v>
          </cell>
          <cell r="E224" t="str">
            <v>DIRECTOR(A) DE GESTION HUMANA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 t="str">
            <v>1. Gestión Humana</v>
          </cell>
          <cell r="K224" t="str">
            <v>GESTION HUMANA</v>
          </cell>
          <cell r="L224">
            <v>0</v>
          </cell>
          <cell r="M224" t="str">
            <v>Funcionamiento</v>
          </cell>
          <cell r="N224">
            <v>0</v>
          </cell>
          <cell r="O224" t="str">
            <v>No Contratable</v>
          </cell>
          <cell r="P224" t="str">
            <v>ADQUISICIÓN DE ACTIVOS FINANCIEROS</v>
          </cell>
          <cell r="Q224" t="str">
            <v>A</v>
          </cell>
          <cell r="R224" t="str">
            <v>06</v>
          </cell>
        </row>
        <row r="225">
          <cell r="A225" t="str">
            <v>A-06-01</v>
          </cell>
          <cell r="B225" t="str">
            <v>A-06-01</v>
          </cell>
          <cell r="C225" t="str">
            <v>NO EJECUTOR</v>
          </cell>
          <cell r="D225" t="str">
            <v>FUNCIONAMIENTO</v>
          </cell>
          <cell r="E225" t="str">
            <v>DIRECTOR(A) DE GESTION HUMANA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 t="str">
            <v>1. Gestión Humana</v>
          </cell>
          <cell r="K225" t="str">
            <v>GESTION HUMANA</v>
          </cell>
          <cell r="L225">
            <v>0</v>
          </cell>
          <cell r="M225" t="str">
            <v>Funcionamiento</v>
          </cell>
          <cell r="N225">
            <v>0</v>
          </cell>
          <cell r="O225" t="str">
            <v>No Contratable</v>
          </cell>
          <cell r="P225" t="str">
            <v>CONCESION DE PRESTAMOS</v>
          </cell>
          <cell r="Q225" t="str">
            <v>A</v>
          </cell>
          <cell r="R225" t="str">
            <v>06</v>
          </cell>
          <cell r="S225" t="str">
            <v>01</v>
          </cell>
        </row>
        <row r="226">
          <cell r="A226" t="str">
            <v>A-06-01-04</v>
          </cell>
          <cell r="B226" t="str">
            <v>A-06-01-04</v>
          </cell>
          <cell r="C226" t="str">
            <v>NO EJECUTOR</v>
          </cell>
          <cell r="D226" t="str">
            <v>FUNCIONAMIENTO</v>
          </cell>
          <cell r="E226" t="str">
            <v>DIRECTOR(A) DE GESTION HUMANA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 t="str">
            <v>1. Gestión Humana</v>
          </cell>
          <cell r="K226" t="str">
            <v>GESTION HUMANA</v>
          </cell>
          <cell r="L226">
            <v>0</v>
          </cell>
          <cell r="M226" t="str">
            <v>Funcionamiento</v>
          </cell>
          <cell r="N226">
            <v>0</v>
          </cell>
          <cell r="O226" t="str">
            <v>No Contratable</v>
          </cell>
          <cell r="P226" t="str">
            <v>A PERSONAS NATURALES</v>
          </cell>
          <cell r="Q226" t="str">
            <v>A</v>
          </cell>
          <cell r="R226" t="str">
            <v>06</v>
          </cell>
          <cell r="S226" t="str">
            <v>01</v>
          </cell>
          <cell r="T226" t="str">
            <v>04</v>
          </cell>
        </row>
        <row r="227">
          <cell r="A227" t="str">
            <v>A-06-01-04-004</v>
          </cell>
          <cell r="B227" t="str">
            <v>A-06-01-04-004</v>
          </cell>
          <cell r="C227" t="str">
            <v>EJECUTOR</v>
          </cell>
          <cell r="D227" t="str">
            <v>FUNCIONAMIENTO</v>
          </cell>
          <cell r="E227" t="str">
            <v>DIRECTOR(A) DE GESTION HUMANA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 t="str">
            <v>1. Gestión Humana</v>
          </cell>
          <cell r="K227" t="str">
            <v>GESTION HUMANA</v>
          </cell>
          <cell r="L227">
            <v>0</v>
          </cell>
          <cell r="M227" t="str">
            <v>Funcionamiento</v>
          </cell>
          <cell r="N227">
            <v>0</v>
          </cell>
          <cell r="O227" t="str">
            <v>No Contratable</v>
          </cell>
          <cell r="P227" t="str">
            <v>PRESTAMOS POR CALAMIDAD DOMESTICA</v>
          </cell>
          <cell r="Q227" t="str">
            <v>A</v>
          </cell>
          <cell r="R227" t="str">
            <v>06</v>
          </cell>
          <cell r="S227" t="str">
            <v>01</v>
          </cell>
          <cell r="T227" t="str">
            <v>04</v>
          </cell>
          <cell r="U227" t="str">
            <v>004</v>
          </cell>
        </row>
        <row r="228">
          <cell r="A228" t="str">
            <v>A-06-01-04-004-301</v>
          </cell>
          <cell r="B228" t="str">
            <v>A-06-01-04-004</v>
          </cell>
          <cell r="C228" t="str">
            <v>EJECUTOR</v>
          </cell>
          <cell r="D228" t="str">
            <v>FUNCIONAMIENTO</v>
          </cell>
          <cell r="E228" t="str">
            <v>DIRECTOR(A) DE GESTION HUMANA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 t="str">
            <v>1. Gestión Humana</v>
          </cell>
          <cell r="K228" t="str">
            <v>GESTION HUMANA</v>
          </cell>
          <cell r="L228">
            <v>0</v>
          </cell>
          <cell r="M228" t="str">
            <v>Funcionamiento</v>
          </cell>
          <cell r="N228">
            <v>0</v>
          </cell>
          <cell r="O228" t="str">
            <v>No Contratable</v>
          </cell>
          <cell r="P228" t="str">
            <v>PRÉSTAMOS POR CALAMIDAD DOMÉSTICA</v>
          </cell>
          <cell r="Q228" t="str">
            <v>A</v>
          </cell>
          <cell r="R228" t="str">
            <v>06</v>
          </cell>
          <cell r="S228" t="str">
            <v>01</v>
          </cell>
          <cell r="T228" t="str">
            <v>04</v>
          </cell>
          <cell r="U228" t="str">
            <v>004</v>
          </cell>
          <cell r="V228" t="str">
            <v>301</v>
          </cell>
        </row>
        <row r="229">
          <cell r="A229" t="str">
            <v>A-08</v>
          </cell>
          <cell r="B229" t="str">
            <v>A-08</v>
          </cell>
          <cell r="C229" t="str">
            <v>NO EJECUTOR</v>
          </cell>
          <cell r="D229" t="str">
            <v>FUNCIONAMIENTO</v>
          </cell>
          <cell r="E229" t="str">
            <v>DIRECTOR(A) ADMINISTRATIVO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 t="str">
            <v>2. Administrativa</v>
          </cell>
          <cell r="K229" t="str">
            <v>ADMINISTRATIVO</v>
          </cell>
          <cell r="L229">
            <v>0</v>
          </cell>
          <cell r="M229" t="str">
            <v>Funcionamiento</v>
          </cell>
          <cell r="N229">
            <v>0</v>
          </cell>
          <cell r="O229" t="str">
            <v>No Contratable</v>
          </cell>
          <cell r="P229" t="str">
            <v>GASTOS POR TRIBUTOS, MULTAS, SANCIONES E INTERESES DE MORA</v>
          </cell>
          <cell r="Q229" t="str">
            <v>A</v>
          </cell>
          <cell r="R229" t="str">
            <v>08</v>
          </cell>
        </row>
        <row r="230">
          <cell r="A230" t="str">
            <v>A-08-01</v>
          </cell>
          <cell r="B230" t="str">
            <v>A-08-01</v>
          </cell>
          <cell r="C230" t="str">
            <v>NO EJECUTOR</v>
          </cell>
          <cell r="D230" t="str">
            <v>FUNCIONAMIENTO</v>
          </cell>
          <cell r="E230" t="str">
            <v>DIRECTOR(A) ADMINISTRATIVO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 t="str">
            <v>2. Administrativa</v>
          </cell>
          <cell r="K230" t="str">
            <v>ADMINISTRATIVO</v>
          </cell>
          <cell r="L230">
            <v>0</v>
          </cell>
          <cell r="M230" t="str">
            <v>Funcionamiento</v>
          </cell>
          <cell r="N230">
            <v>0</v>
          </cell>
          <cell r="O230" t="str">
            <v>No Contratable</v>
          </cell>
          <cell r="P230" t="str">
            <v>IMPUESTOS</v>
          </cell>
          <cell r="Q230" t="str">
            <v>A</v>
          </cell>
          <cell r="R230" t="str">
            <v>08</v>
          </cell>
          <cell r="S230" t="str">
            <v>01</v>
          </cell>
        </row>
        <row r="231">
          <cell r="A231" t="str">
            <v>A-08-01-01</v>
          </cell>
          <cell r="B231" t="str">
            <v>A-08-01-01</v>
          </cell>
          <cell r="C231" t="str">
            <v>NO EJECUTOR</v>
          </cell>
          <cell r="D231" t="str">
            <v>FUNCIONAMIENTO</v>
          </cell>
          <cell r="E231" t="str">
            <v>DIRECTOR(A) ADMINISTRATIVO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 t="str">
            <v>2. Administrativa</v>
          </cell>
          <cell r="K231" t="str">
            <v>ADMINISTRATIVO</v>
          </cell>
          <cell r="L231">
            <v>0</v>
          </cell>
          <cell r="M231" t="str">
            <v>Funcionamiento</v>
          </cell>
          <cell r="N231">
            <v>0</v>
          </cell>
          <cell r="O231" t="str">
            <v>No Contratable</v>
          </cell>
          <cell r="P231" t="str">
            <v>IMPUESTOS NACIONALES</v>
          </cell>
          <cell r="Q231" t="str">
            <v>A</v>
          </cell>
          <cell r="R231" t="str">
            <v>08</v>
          </cell>
          <cell r="S231" t="str">
            <v>01</v>
          </cell>
          <cell r="T231" t="str">
            <v>01</v>
          </cell>
        </row>
        <row r="232">
          <cell r="A232" t="str">
            <v>A-08-01-01-001</v>
          </cell>
          <cell r="B232" t="str">
            <v>A-08-01-01-001</v>
          </cell>
          <cell r="C232" t="str">
            <v>EJECUTOR</v>
          </cell>
          <cell r="D232" t="str">
            <v>FUNCIONAMIENTO</v>
          </cell>
          <cell r="E232" t="str">
            <v>DIRECTOR(A) ADMINISTRATIVO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 t="str">
            <v>2. Administrativa</v>
          </cell>
          <cell r="K232" t="str">
            <v>ADMINISTRATIVO</v>
          </cell>
          <cell r="L232">
            <v>0</v>
          </cell>
          <cell r="M232" t="str">
            <v>Funcionamiento</v>
          </cell>
          <cell r="N232">
            <v>0</v>
          </cell>
          <cell r="O232" t="str">
            <v>No Contratable</v>
          </cell>
          <cell r="P232" t="str">
            <v>IMPUESTO NACIONAL AL CONSUMO</v>
          </cell>
          <cell r="Q232" t="str">
            <v>A</v>
          </cell>
          <cell r="R232" t="str">
            <v>08</v>
          </cell>
          <cell r="S232" t="str">
            <v>01</v>
          </cell>
          <cell r="T232" t="str">
            <v>01</v>
          </cell>
          <cell r="U232" t="str">
            <v>001</v>
          </cell>
        </row>
        <row r="233">
          <cell r="A233" t="str">
            <v>A-08-01-01-001-302</v>
          </cell>
          <cell r="B233" t="str">
            <v>A-08-01-01-001</v>
          </cell>
          <cell r="C233" t="str">
            <v>EJECUTOR</v>
          </cell>
          <cell r="D233" t="str">
            <v>FUNCIONAMIENTO</v>
          </cell>
          <cell r="E233" t="str">
            <v>DIRECTOR(A) ADMINISTRATIVO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 t="str">
            <v>2. Administrativa</v>
          </cell>
          <cell r="K233" t="str">
            <v>ADMINISTRATIVO</v>
          </cell>
          <cell r="L233">
            <v>0</v>
          </cell>
          <cell r="M233" t="str">
            <v>Funcionamiento</v>
          </cell>
          <cell r="N233">
            <v>0</v>
          </cell>
          <cell r="O233" t="str">
            <v>No Contratable</v>
          </cell>
          <cell r="P233" t="str">
            <v>IMPUESTO NACIONAL AL CONSUMO</v>
          </cell>
          <cell r="Q233" t="str">
            <v>A</v>
          </cell>
          <cell r="R233" t="str">
            <v>08</v>
          </cell>
          <cell r="S233" t="str">
            <v>01</v>
          </cell>
          <cell r="T233" t="str">
            <v>01</v>
          </cell>
          <cell r="U233" t="str">
            <v>001</v>
          </cell>
          <cell r="V233" t="str">
            <v>302</v>
          </cell>
        </row>
        <row r="234">
          <cell r="A234" t="str">
            <v>A-08-01-02</v>
          </cell>
          <cell r="B234" t="str">
            <v>A-08-01-02</v>
          </cell>
          <cell r="C234" t="str">
            <v>NO EJECUTOR</v>
          </cell>
          <cell r="D234" t="str">
            <v>FUNCIONAMIENTO</v>
          </cell>
          <cell r="E234" t="str">
            <v>DIRECTOR(A) ADMINISTRATIVO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 t="str">
            <v>2. Administrativa</v>
          </cell>
          <cell r="K234" t="str">
            <v>ADMINISTRATIVO</v>
          </cell>
          <cell r="L234">
            <v>0</v>
          </cell>
          <cell r="M234" t="str">
            <v>Funcionamiento</v>
          </cell>
          <cell r="N234">
            <v>0</v>
          </cell>
          <cell r="O234" t="str">
            <v>No Contratable</v>
          </cell>
          <cell r="P234" t="str">
            <v>IMPUESTOS TERRITORIALES</v>
          </cell>
          <cell r="Q234" t="str">
            <v>A</v>
          </cell>
          <cell r="R234" t="str">
            <v>08</v>
          </cell>
          <cell r="S234" t="str">
            <v>01</v>
          </cell>
          <cell r="T234" t="str">
            <v>02</v>
          </cell>
        </row>
        <row r="235">
          <cell r="A235" t="str">
            <v>A-08-01-02-001</v>
          </cell>
          <cell r="B235" t="str">
            <v>A-08-01-02-001</v>
          </cell>
          <cell r="C235" t="str">
            <v>EJECUTOR</v>
          </cell>
          <cell r="D235" t="str">
            <v>FUNCIONAMIENTO</v>
          </cell>
          <cell r="E235" t="str">
            <v>DIRECTOR(A) ADMINISTRATIVO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 t="str">
            <v>2. Administrativa</v>
          </cell>
          <cell r="K235" t="str">
            <v>ADMINISTRATIVO</v>
          </cell>
          <cell r="L235">
            <v>0</v>
          </cell>
          <cell r="M235" t="str">
            <v>Funcionamiento</v>
          </cell>
          <cell r="N235">
            <v>0</v>
          </cell>
          <cell r="O235" t="str">
            <v>No Contratable</v>
          </cell>
          <cell r="P235" t="str">
            <v>IMPUESTO PREDIAL Y SOBRETASA AMBIENTAL</v>
          </cell>
          <cell r="Q235" t="str">
            <v>A</v>
          </cell>
          <cell r="R235" t="str">
            <v>08</v>
          </cell>
          <cell r="S235" t="str">
            <v>01</v>
          </cell>
          <cell r="T235" t="str">
            <v>02</v>
          </cell>
          <cell r="U235" t="str">
            <v>001</v>
          </cell>
        </row>
        <row r="236">
          <cell r="A236" t="str">
            <v>A-08-01-02-001-302</v>
          </cell>
          <cell r="B236" t="str">
            <v>A-08-01-02-001</v>
          </cell>
          <cell r="C236" t="str">
            <v>EJECUTOR</v>
          </cell>
          <cell r="D236" t="str">
            <v>FUNCIONAMIENTO</v>
          </cell>
          <cell r="E236" t="str">
            <v>DIRECTOR(A) ADMINISTRATIVO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 t="str">
            <v>2. Administrativa</v>
          </cell>
          <cell r="K236" t="str">
            <v>ADMINISTRATIVO</v>
          </cell>
          <cell r="L236">
            <v>0</v>
          </cell>
          <cell r="M236" t="str">
            <v>Funcionamiento</v>
          </cell>
          <cell r="N236">
            <v>0</v>
          </cell>
          <cell r="O236" t="str">
            <v>No Contratable</v>
          </cell>
          <cell r="P236" t="str">
            <v>IMPUESTO PREDIAL Y SOBRETASA AMBIENTAL</v>
          </cell>
          <cell r="Q236" t="str">
            <v>A</v>
          </cell>
          <cell r="R236" t="str">
            <v>08</v>
          </cell>
          <cell r="S236" t="str">
            <v>01</v>
          </cell>
          <cell r="T236" t="str">
            <v>02</v>
          </cell>
          <cell r="U236" t="str">
            <v>001</v>
          </cell>
          <cell r="V236" t="str">
            <v>302</v>
          </cell>
        </row>
        <row r="237">
          <cell r="A237" t="str">
            <v>A-08-01-02-002</v>
          </cell>
          <cell r="B237" t="str">
            <v>A-08-01-02-002</v>
          </cell>
          <cell r="C237" t="str">
            <v>EJECUTOR</v>
          </cell>
          <cell r="D237" t="str">
            <v>FUNCIONAMIENTO</v>
          </cell>
          <cell r="E237" t="str">
            <v>DIRECTOR(A) ADMINISTRATIVO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 t="str">
            <v>2. Administrativa</v>
          </cell>
          <cell r="K237" t="str">
            <v>ADMINISTRATIVO</v>
          </cell>
          <cell r="L237">
            <v>0</v>
          </cell>
          <cell r="M237" t="str">
            <v>Funcionamiento</v>
          </cell>
          <cell r="N237">
            <v>0</v>
          </cell>
          <cell r="O237" t="str">
            <v>No Contratable</v>
          </cell>
          <cell r="P237" t="str">
            <v>IMPUESTO DE DELINEACION URBANA</v>
          </cell>
          <cell r="Q237" t="str">
            <v>A</v>
          </cell>
          <cell r="R237" t="str">
            <v>08</v>
          </cell>
          <cell r="S237" t="str">
            <v>01</v>
          </cell>
          <cell r="T237" t="str">
            <v>02</v>
          </cell>
          <cell r="U237" t="str">
            <v>002</v>
          </cell>
        </row>
        <row r="238">
          <cell r="A238" t="str">
            <v>A-08-01-02-002-302</v>
          </cell>
          <cell r="B238" t="str">
            <v>A-08-01-02-002</v>
          </cell>
          <cell r="C238" t="str">
            <v>EJECUTOR</v>
          </cell>
          <cell r="D238" t="str">
            <v>FUNCIONAMIENTO</v>
          </cell>
          <cell r="E238" t="str">
            <v>DIRECTOR(A) ADMINISTRATIVO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 t="str">
            <v>2. Administrativa</v>
          </cell>
          <cell r="K238" t="str">
            <v>ADMINISTRATIVO</v>
          </cell>
          <cell r="L238">
            <v>0</v>
          </cell>
          <cell r="M238" t="str">
            <v>Funcionamiento</v>
          </cell>
          <cell r="N238">
            <v>0</v>
          </cell>
          <cell r="O238" t="str">
            <v>No Contratable</v>
          </cell>
          <cell r="P238" t="str">
            <v>IMPUESTO DE DELINEACION URBANA</v>
          </cell>
          <cell r="Q238" t="str">
            <v>A</v>
          </cell>
          <cell r="R238" t="str">
            <v>08</v>
          </cell>
          <cell r="S238" t="str">
            <v>01</v>
          </cell>
          <cell r="T238" t="str">
            <v>02</v>
          </cell>
          <cell r="U238" t="str">
            <v>002</v>
          </cell>
          <cell r="V238" t="str">
            <v>302</v>
          </cell>
        </row>
        <row r="239">
          <cell r="A239" t="str">
            <v>A-08-01-02-003</v>
          </cell>
          <cell r="B239" t="str">
            <v>A-08-01-02-003</v>
          </cell>
          <cell r="C239" t="str">
            <v>EJECUTOR</v>
          </cell>
          <cell r="D239" t="str">
            <v>FUNCIONAMIENTO</v>
          </cell>
          <cell r="E239" t="str">
            <v>DIRECTOR(A) ADMINISTRATIVO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 t="str">
            <v>2. Administrativa</v>
          </cell>
          <cell r="K239" t="str">
            <v>ADMINISTRATIVO</v>
          </cell>
          <cell r="L239">
            <v>0</v>
          </cell>
          <cell r="M239" t="str">
            <v>Funcionamiento</v>
          </cell>
          <cell r="N239">
            <v>0</v>
          </cell>
          <cell r="O239" t="str">
            <v>No Contratable</v>
          </cell>
          <cell r="P239" t="str">
            <v>IMPUESTO DE INDUSTRIA Y COMERCIO</v>
          </cell>
          <cell r="Q239" t="str">
            <v>A</v>
          </cell>
          <cell r="R239" t="str">
            <v>08</v>
          </cell>
          <cell r="S239" t="str">
            <v>01</v>
          </cell>
          <cell r="T239" t="str">
            <v>02</v>
          </cell>
          <cell r="U239" t="str">
            <v>003</v>
          </cell>
        </row>
        <row r="240">
          <cell r="A240" t="str">
            <v>A-08-01-02-003-302</v>
          </cell>
          <cell r="B240" t="str">
            <v>A-08-01-02-003</v>
          </cell>
          <cell r="C240" t="str">
            <v>EJECUTOR</v>
          </cell>
          <cell r="D240" t="str">
            <v>FUNCIONAMIENTO</v>
          </cell>
          <cell r="E240" t="str">
            <v>DIRECTOR(A) ADMINISTRATIVO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 t="str">
            <v>2. Administrativa</v>
          </cell>
          <cell r="K240" t="str">
            <v>ADMINISTRATIVO</v>
          </cell>
          <cell r="L240">
            <v>0</v>
          </cell>
          <cell r="M240" t="str">
            <v>Funcionamiento</v>
          </cell>
          <cell r="N240">
            <v>0</v>
          </cell>
          <cell r="O240" t="str">
            <v>No Contratable</v>
          </cell>
          <cell r="P240" t="str">
            <v>IMPUESTO DE INDUSTRIA Y COMERCIO</v>
          </cell>
          <cell r="Q240" t="str">
            <v>A</v>
          </cell>
          <cell r="R240" t="str">
            <v>08</v>
          </cell>
          <cell r="S240" t="str">
            <v>01</v>
          </cell>
          <cell r="T240" t="str">
            <v>02</v>
          </cell>
          <cell r="U240" t="str">
            <v>003</v>
          </cell>
          <cell r="V240" t="str">
            <v>302</v>
          </cell>
        </row>
        <row r="241">
          <cell r="A241" t="str">
            <v>A-08-01-02-004</v>
          </cell>
          <cell r="B241" t="str">
            <v>A-08-01-02-004</v>
          </cell>
          <cell r="C241" t="str">
            <v>EJECUTOR</v>
          </cell>
          <cell r="D241" t="str">
            <v>FUNCIONAMIENTO</v>
          </cell>
          <cell r="E241" t="str">
            <v>DIRECTOR(A) ADMINISTRATIVO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 t="str">
            <v>2. Administrativa</v>
          </cell>
          <cell r="K241" t="str">
            <v>ADMINISTRATIVO</v>
          </cell>
          <cell r="L241">
            <v>0</v>
          </cell>
          <cell r="M241" t="str">
            <v>Funcionamiento</v>
          </cell>
          <cell r="N241">
            <v>0</v>
          </cell>
          <cell r="O241" t="str">
            <v>No Contratable</v>
          </cell>
          <cell r="P241" t="str">
            <v>IMPUESTO DE ALUMBRADO PUBLICO</v>
          </cell>
          <cell r="Q241" t="str">
            <v>A</v>
          </cell>
          <cell r="R241" t="str">
            <v>08</v>
          </cell>
          <cell r="S241" t="str">
            <v>01</v>
          </cell>
          <cell r="T241" t="str">
            <v>02</v>
          </cell>
          <cell r="U241" t="str">
            <v>004</v>
          </cell>
        </row>
        <row r="242">
          <cell r="A242" t="str">
            <v>A-08-01-02-004-302</v>
          </cell>
          <cell r="B242" t="str">
            <v>A-08-01-02-004</v>
          </cell>
          <cell r="C242" t="str">
            <v>EJECUTOR</v>
          </cell>
          <cell r="D242" t="str">
            <v>FUNCIONAMIENTO</v>
          </cell>
          <cell r="E242" t="str">
            <v>DIRECTOR(A) ADMINISTRATIVO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 t="str">
            <v>2. Administrativa</v>
          </cell>
          <cell r="K242" t="str">
            <v>ADMINISTRATIVO</v>
          </cell>
          <cell r="L242">
            <v>0</v>
          </cell>
          <cell r="M242" t="str">
            <v>Funcionamiento</v>
          </cell>
          <cell r="N242">
            <v>0</v>
          </cell>
          <cell r="O242" t="str">
            <v>No Contratable</v>
          </cell>
          <cell r="P242" t="str">
            <v>IMPUESTO DE ALUMBRADO PUBLICO</v>
          </cell>
          <cell r="Q242" t="str">
            <v>A</v>
          </cell>
          <cell r="R242" t="str">
            <v>08</v>
          </cell>
          <cell r="S242" t="str">
            <v>01</v>
          </cell>
          <cell r="T242" t="str">
            <v>02</v>
          </cell>
          <cell r="U242" t="str">
            <v>004</v>
          </cell>
          <cell r="V242" t="str">
            <v>302</v>
          </cell>
        </row>
        <row r="243">
          <cell r="A243" t="str">
            <v>A-08-01-02-005</v>
          </cell>
          <cell r="B243" t="str">
            <v>A-08-01-02-005</v>
          </cell>
          <cell r="C243" t="str">
            <v>EJECUTOR</v>
          </cell>
          <cell r="D243" t="str">
            <v>FUNCIONAMIENTO</v>
          </cell>
          <cell r="E243" t="str">
            <v>DIRECTOR(A) ADMINISTRATIVO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 t="str">
            <v>2. Administrativa</v>
          </cell>
          <cell r="K243" t="str">
            <v>ADMINISTRATIVO</v>
          </cell>
          <cell r="L243">
            <v>0</v>
          </cell>
          <cell r="M243" t="str">
            <v>Funcionamiento</v>
          </cell>
          <cell r="N243">
            <v>0</v>
          </cell>
          <cell r="O243" t="str">
            <v>No Contratable</v>
          </cell>
          <cell r="P243" t="str">
            <v>IMPUESTO DE REGISTRO</v>
          </cell>
          <cell r="Q243" t="str">
            <v>A</v>
          </cell>
          <cell r="R243" t="str">
            <v>08</v>
          </cell>
          <cell r="S243" t="str">
            <v>01</v>
          </cell>
          <cell r="T243" t="str">
            <v>02</v>
          </cell>
          <cell r="U243" t="str">
            <v>005</v>
          </cell>
        </row>
        <row r="244">
          <cell r="A244" t="str">
            <v>A-08-01-02-005-302</v>
          </cell>
          <cell r="B244" t="str">
            <v>A-08-01-02-005</v>
          </cell>
          <cell r="C244" t="str">
            <v>EJECUTOR</v>
          </cell>
          <cell r="D244" t="str">
            <v>FUNCIONAMIENTO</v>
          </cell>
          <cell r="E244" t="str">
            <v>DIRECTOR(A) ADMINISTRATIVO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 t="str">
            <v>2. Administrativa</v>
          </cell>
          <cell r="K244" t="str">
            <v>ADMINISTRATIVO</v>
          </cell>
          <cell r="L244">
            <v>0</v>
          </cell>
          <cell r="M244" t="str">
            <v>Funcionamiento</v>
          </cell>
          <cell r="N244">
            <v>0</v>
          </cell>
          <cell r="O244" t="str">
            <v>No Contratable</v>
          </cell>
          <cell r="P244" t="str">
            <v>IMPUESTO DE REGISTRO</v>
          </cell>
          <cell r="Q244" t="str">
            <v>A</v>
          </cell>
          <cell r="R244" t="str">
            <v>08</v>
          </cell>
          <cell r="S244" t="str">
            <v>01</v>
          </cell>
          <cell r="T244" t="str">
            <v>02</v>
          </cell>
          <cell r="U244" t="str">
            <v>005</v>
          </cell>
          <cell r="V244" t="str">
            <v>302</v>
          </cell>
        </row>
        <row r="245">
          <cell r="A245" t="str">
            <v>A-08-01-02-006</v>
          </cell>
          <cell r="B245" t="str">
            <v>A-08-01-02-006</v>
          </cell>
          <cell r="C245" t="str">
            <v>EJECUTOR</v>
          </cell>
          <cell r="D245" t="str">
            <v>FUNCIONAMIENTO</v>
          </cell>
          <cell r="E245" t="str">
            <v>DIRECTOR(A) ADMINISTRATIVO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 t="str">
            <v>2. Administrativa</v>
          </cell>
          <cell r="K245" t="str">
            <v>ADMINISTRATIVO</v>
          </cell>
          <cell r="L245">
            <v>0</v>
          </cell>
          <cell r="M245" t="str">
            <v>Funcionamiento</v>
          </cell>
          <cell r="N245">
            <v>0</v>
          </cell>
          <cell r="O245" t="str">
            <v>No Contratable</v>
          </cell>
          <cell r="P245" t="str">
            <v>IMPUESTO SOBRE VEHICULOS AUTOMOTORES</v>
          </cell>
          <cell r="Q245" t="str">
            <v>A</v>
          </cell>
          <cell r="R245" t="str">
            <v>08</v>
          </cell>
          <cell r="S245" t="str">
            <v>01</v>
          </cell>
          <cell r="T245" t="str">
            <v>02</v>
          </cell>
          <cell r="U245" t="str">
            <v>006</v>
          </cell>
        </row>
        <row r="246">
          <cell r="A246" t="str">
            <v>A-08-01-02-006-302</v>
          </cell>
          <cell r="B246" t="str">
            <v>A-08-01-02-006</v>
          </cell>
          <cell r="C246" t="str">
            <v>EJECUTOR</v>
          </cell>
          <cell r="D246" t="str">
            <v>FUNCIONAMIENTO</v>
          </cell>
          <cell r="E246" t="str">
            <v>DIRECTOR(A) ADMINISTRATIVO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 t="str">
            <v>2. Administrativa</v>
          </cell>
          <cell r="K246" t="str">
            <v>ADMINISTRATIVO</v>
          </cell>
          <cell r="L246">
            <v>0</v>
          </cell>
          <cell r="M246" t="str">
            <v>Funcionamiento</v>
          </cell>
          <cell r="N246">
            <v>0</v>
          </cell>
          <cell r="O246" t="str">
            <v>No Contratable</v>
          </cell>
          <cell r="P246" t="str">
            <v>IMPUESTO SOBRE VEHÍCULOS AUTOMOTORES</v>
          </cell>
          <cell r="Q246" t="str">
            <v>A</v>
          </cell>
          <cell r="R246" t="str">
            <v>08</v>
          </cell>
          <cell r="S246" t="str">
            <v>01</v>
          </cell>
          <cell r="T246" t="str">
            <v>02</v>
          </cell>
          <cell r="U246" t="str">
            <v>006</v>
          </cell>
          <cell r="V246" t="str">
            <v>302</v>
          </cell>
        </row>
        <row r="247">
          <cell r="A247" t="str">
            <v>A-08-04</v>
          </cell>
          <cell r="B247" t="str">
            <v>A-08-04</v>
          </cell>
          <cell r="C247" t="str">
            <v>NO EJECUTOR</v>
          </cell>
          <cell r="D247" t="str">
            <v>FUNCIONAMIENTO</v>
          </cell>
          <cell r="E247" t="str">
            <v>DIRECTOR(A) ADMINISTRATIVO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 t="str">
            <v>2. Administrativa</v>
          </cell>
          <cell r="K247" t="str">
            <v>ADMINISTRATIVO</v>
          </cell>
          <cell r="L247">
            <v>0</v>
          </cell>
          <cell r="M247" t="str">
            <v>Funcionamiento</v>
          </cell>
          <cell r="N247">
            <v>0</v>
          </cell>
          <cell r="O247" t="str">
            <v>No Contratable</v>
          </cell>
          <cell r="P247" t="str">
            <v>CONTRIBUCIONES</v>
          </cell>
          <cell r="Q247" t="str">
            <v>A</v>
          </cell>
          <cell r="R247" t="str">
            <v>08</v>
          </cell>
          <cell r="S247" t="str">
            <v>04</v>
          </cell>
        </row>
        <row r="248">
          <cell r="A248" t="str">
            <v>A-08-04-01</v>
          </cell>
          <cell r="B248" t="str">
            <v>A-08-04-01</v>
          </cell>
          <cell r="C248" t="str">
            <v>EJECUTOR</v>
          </cell>
          <cell r="D248" t="str">
            <v>FUNCIONAMIENTO</v>
          </cell>
          <cell r="E248" t="str">
            <v>DIRECTOR(A) FINANCIERA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 t="str">
            <v>3. Financiera</v>
          </cell>
          <cell r="K248" t="str">
            <v>FINANCIERA</v>
          </cell>
          <cell r="L248">
            <v>0</v>
          </cell>
          <cell r="M248" t="str">
            <v>Funcionamiento</v>
          </cell>
          <cell r="N248">
            <v>0</v>
          </cell>
          <cell r="O248" t="str">
            <v>No Contratable</v>
          </cell>
          <cell r="P248" t="str">
            <v>CUOTA DE FISCALIZACIÓN Y AUDITAJE</v>
          </cell>
          <cell r="Q248" t="str">
            <v>A</v>
          </cell>
          <cell r="R248" t="str">
            <v>08</v>
          </cell>
          <cell r="S248" t="str">
            <v>04</v>
          </cell>
          <cell r="T248" t="str">
            <v>01</v>
          </cell>
        </row>
        <row r="249">
          <cell r="A249" t="str">
            <v>A-08-04-01-301</v>
          </cell>
          <cell r="B249" t="str">
            <v>A-08-04-01</v>
          </cell>
          <cell r="C249" t="str">
            <v>EJECUTOR</v>
          </cell>
          <cell r="D249" t="str">
            <v>FUNCIONAMIENTO</v>
          </cell>
          <cell r="E249" t="str">
            <v>DIRECTOR(A) FINANCIERA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 t="str">
            <v>3. Financiera</v>
          </cell>
          <cell r="K249" t="str">
            <v>FINANCIERA</v>
          </cell>
          <cell r="L249">
            <v>0</v>
          </cell>
          <cell r="M249" t="str">
            <v>Funcionamiento</v>
          </cell>
          <cell r="N249">
            <v>0</v>
          </cell>
          <cell r="O249" t="str">
            <v>No Contratable</v>
          </cell>
          <cell r="P249" t="str">
            <v>CUOTA DE FISCALIZACIÓN Y AUDITAJE</v>
          </cell>
          <cell r="Q249" t="str">
            <v>A</v>
          </cell>
          <cell r="R249" t="str">
            <v>08</v>
          </cell>
          <cell r="S249" t="str">
            <v>04</v>
          </cell>
          <cell r="T249" t="str">
            <v>01</v>
          </cell>
          <cell r="U249">
            <v>301</v>
          </cell>
        </row>
        <row r="250">
          <cell r="A250" t="str">
            <v>A-08-04-01-303</v>
          </cell>
          <cell r="B250" t="str">
            <v>A-08-04-01</v>
          </cell>
          <cell r="C250" t="str">
            <v>EJECUTOR</v>
          </cell>
          <cell r="D250" t="str">
            <v>FUNCIONAMIENTO</v>
          </cell>
          <cell r="E250" t="str">
            <v>DIRECTOR(A) FINANCIERA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 t="str">
            <v>3. Financiera</v>
          </cell>
          <cell r="K250" t="str">
            <v>FINANCIERA</v>
          </cell>
          <cell r="L250">
            <v>0</v>
          </cell>
          <cell r="M250" t="str">
            <v>Funcionamiento</v>
          </cell>
          <cell r="N250">
            <v>0</v>
          </cell>
          <cell r="O250" t="str">
            <v>No Contratable</v>
          </cell>
          <cell r="P250" t="str">
            <v>CUOTA DE FISCALIZACIÓN Y AUDITAJE</v>
          </cell>
          <cell r="Q250" t="str">
            <v>A</v>
          </cell>
          <cell r="R250" t="str">
            <v>08</v>
          </cell>
          <cell r="S250" t="str">
            <v>04</v>
          </cell>
          <cell r="T250" t="str">
            <v>01</v>
          </cell>
          <cell r="U250" t="str">
            <v>303</v>
          </cell>
        </row>
        <row r="251">
          <cell r="A251" t="str">
            <v>A-08-04-03</v>
          </cell>
          <cell r="B251" t="str">
            <v>A-08-04-03</v>
          </cell>
          <cell r="C251" t="str">
            <v>EJECUTOR</v>
          </cell>
          <cell r="D251" t="str">
            <v>FUNCIONAMIENTO</v>
          </cell>
          <cell r="E251" t="str">
            <v>DIRECTOR(A) ADMINISTRATIVO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 t="str">
            <v>2. Administrativa</v>
          </cell>
          <cell r="K251" t="str">
            <v>ADMINISTRATIVO</v>
          </cell>
          <cell r="L251">
            <v>0</v>
          </cell>
          <cell r="M251" t="str">
            <v>Funcionamiento</v>
          </cell>
          <cell r="N251">
            <v>0</v>
          </cell>
          <cell r="O251" t="str">
            <v>No Contratable</v>
          </cell>
          <cell r="P251" t="str">
            <v>CONTRIBUCION NACIONAL DE VALORIZACION</v>
          </cell>
          <cell r="Q251" t="str">
            <v>A</v>
          </cell>
          <cell r="R251" t="str">
            <v>08</v>
          </cell>
          <cell r="S251" t="str">
            <v>04</v>
          </cell>
          <cell r="T251" t="str">
            <v>03</v>
          </cell>
        </row>
        <row r="252">
          <cell r="A252" t="str">
            <v>A-08-04-03-302</v>
          </cell>
          <cell r="B252" t="str">
            <v>A-08-04-03</v>
          </cell>
          <cell r="C252" t="str">
            <v>EJECUTOR</v>
          </cell>
          <cell r="D252" t="str">
            <v>FUNCIONAMIENTO</v>
          </cell>
          <cell r="E252" t="str">
            <v>DIRECTOR(A) ADMINISTRATIVO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 t="str">
            <v>2. Administrativa</v>
          </cell>
          <cell r="K252" t="str">
            <v>ADMINISTRATIVO</v>
          </cell>
          <cell r="L252">
            <v>0</v>
          </cell>
          <cell r="M252" t="str">
            <v>Funcionamiento</v>
          </cell>
          <cell r="N252">
            <v>0</v>
          </cell>
          <cell r="O252" t="str">
            <v>No Contratable</v>
          </cell>
          <cell r="P252" t="str">
            <v>CONTRIBUCION NACIONAL DE VALORIZACION</v>
          </cell>
          <cell r="Q252" t="str">
            <v>A</v>
          </cell>
          <cell r="R252" t="str">
            <v>08</v>
          </cell>
          <cell r="S252" t="str">
            <v>04</v>
          </cell>
          <cell r="T252" t="str">
            <v>03</v>
          </cell>
          <cell r="U252" t="str">
            <v>302</v>
          </cell>
        </row>
        <row r="253">
          <cell r="A253" t="str">
            <v>A-08-04-04</v>
          </cell>
          <cell r="B253" t="str">
            <v>A-08-04-04</v>
          </cell>
          <cell r="C253" t="str">
            <v>EJECUTOR</v>
          </cell>
          <cell r="D253" t="str">
            <v>FUNCIONAMIENTO</v>
          </cell>
          <cell r="E253" t="str">
            <v>DIRECTOR(A) ADMINISTRATIVO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 t="str">
            <v>2. Administrativa</v>
          </cell>
          <cell r="K253" t="str">
            <v>ADMINISTRATIVO</v>
          </cell>
          <cell r="L253">
            <v>0</v>
          </cell>
          <cell r="M253" t="str">
            <v>Funcionamiento</v>
          </cell>
          <cell r="N253">
            <v>0</v>
          </cell>
          <cell r="O253" t="str">
            <v>No Contratable</v>
          </cell>
          <cell r="P253" t="str">
            <v>CONTRIBUCION DE VALORIZACION MUNICIPAL</v>
          </cell>
          <cell r="Q253" t="str">
            <v>A</v>
          </cell>
          <cell r="R253" t="str">
            <v>08</v>
          </cell>
          <cell r="S253" t="str">
            <v>04</v>
          </cell>
          <cell r="T253" t="str">
            <v>04</v>
          </cell>
        </row>
        <row r="254">
          <cell r="A254" t="str">
            <v>A-08-04-04-302</v>
          </cell>
          <cell r="B254" t="str">
            <v>A-08-04-04</v>
          </cell>
          <cell r="C254" t="str">
            <v>EJECUTOR</v>
          </cell>
          <cell r="D254" t="str">
            <v>FUNCIONAMIENTO</v>
          </cell>
          <cell r="E254" t="str">
            <v>DIRECTOR(A) ADMINISTRATIVO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 t="str">
            <v>2. Administrativa</v>
          </cell>
          <cell r="K254" t="str">
            <v>ADMINISTRATIVO</v>
          </cell>
          <cell r="L254">
            <v>0</v>
          </cell>
          <cell r="M254" t="str">
            <v>Funcionamiento</v>
          </cell>
          <cell r="N254">
            <v>0</v>
          </cell>
          <cell r="O254" t="str">
            <v>No Contratable</v>
          </cell>
          <cell r="P254" t="str">
            <v>CONTRIBUCIÓN DE VALORIZACIÓN MUNICIPAL</v>
          </cell>
          <cell r="Q254" t="str">
            <v>A</v>
          </cell>
          <cell r="R254" t="str">
            <v>08</v>
          </cell>
          <cell r="S254" t="str">
            <v>04</v>
          </cell>
          <cell r="T254" t="str">
            <v>04</v>
          </cell>
          <cell r="U254" t="str">
            <v>302</v>
          </cell>
        </row>
        <row r="255">
          <cell r="A255" t="str">
            <v>A-08-05</v>
          </cell>
          <cell r="B255" t="str">
            <v>A-08-05</v>
          </cell>
          <cell r="C255" t="str">
            <v>NO EJECUTOR</v>
          </cell>
          <cell r="D255" t="str">
            <v>FUNCIONAMIENTO</v>
          </cell>
          <cell r="E255" t="str">
            <v>DIRECTOR(A) ADMINISTRATIVO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 t="str">
            <v>2. Administrativa</v>
          </cell>
          <cell r="K255" t="str">
            <v>ADMINISTRATIVO</v>
          </cell>
          <cell r="L255">
            <v>0</v>
          </cell>
          <cell r="M255" t="str">
            <v>Funcionamiento</v>
          </cell>
          <cell r="N255">
            <v>0</v>
          </cell>
          <cell r="O255" t="str">
            <v>No Contratable</v>
          </cell>
          <cell r="P255" t="str">
            <v>MULTAS, SANCIONES E INTERESES DE MORA</v>
          </cell>
          <cell r="Q255" t="str">
            <v>A</v>
          </cell>
          <cell r="R255" t="str">
            <v>08</v>
          </cell>
          <cell r="S255" t="str">
            <v>05</v>
          </cell>
        </row>
        <row r="256">
          <cell r="A256" t="str">
            <v>A-08-05-01</v>
          </cell>
          <cell r="B256" t="str">
            <v>A-08-05-01</v>
          </cell>
          <cell r="C256" t="str">
            <v>NO EJECUTOR</v>
          </cell>
          <cell r="D256" t="str">
            <v>FUNCIONAMIENTO</v>
          </cell>
          <cell r="E256" t="str">
            <v>DIRECTOR(A) ADMINISTRATIVO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 t="str">
            <v>2. Administrativa</v>
          </cell>
          <cell r="K256" t="str">
            <v>ADMINISTRATIVO</v>
          </cell>
          <cell r="L256">
            <v>0</v>
          </cell>
          <cell r="M256" t="str">
            <v>Funcionamiento</v>
          </cell>
          <cell r="N256">
            <v>0</v>
          </cell>
          <cell r="O256" t="str">
            <v>No Contratable</v>
          </cell>
          <cell r="P256" t="str">
            <v>MULTAS Y SANCIONES</v>
          </cell>
          <cell r="Q256" t="str">
            <v>A</v>
          </cell>
          <cell r="R256" t="str">
            <v>08</v>
          </cell>
          <cell r="S256" t="str">
            <v>05</v>
          </cell>
          <cell r="T256" t="str">
            <v>01</v>
          </cell>
        </row>
        <row r="257">
          <cell r="A257" t="str">
            <v>A-08-05-01-001</v>
          </cell>
          <cell r="B257" t="str">
            <v>A-08-05-01-001</v>
          </cell>
          <cell r="C257" t="str">
            <v>EJECUTOR</v>
          </cell>
          <cell r="D257" t="str">
            <v>FUNCIONAMIENTO</v>
          </cell>
          <cell r="E257" t="str">
            <v>DIRECTOR(A) ADMINISTRATIVO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 t="str">
            <v>2. Administrativa</v>
          </cell>
          <cell r="K257" t="str">
            <v>ADMINISTRATIVO</v>
          </cell>
          <cell r="L257">
            <v>0</v>
          </cell>
          <cell r="M257" t="str">
            <v>Funcionamiento</v>
          </cell>
          <cell r="N257">
            <v>0</v>
          </cell>
          <cell r="O257" t="str">
            <v>No Contratable</v>
          </cell>
          <cell r="P257" t="str">
            <v>MULTAS SUPERINTENDENCIAS</v>
          </cell>
          <cell r="Q257" t="str">
            <v>A</v>
          </cell>
          <cell r="R257" t="str">
            <v>08</v>
          </cell>
          <cell r="S257" t="str">
            <v>05</v>
          </cell>
          <cell r="T257" t="str">
            <v>01</v>
          </cell>
          <cell r="U257" t="str">
            <v>001</v>
          </cell>
        </row>
        <row r="258">
          <cell r="A258" t="str">
            <v>A-08-05-01-001-302</v>
          </cell>
          <cell r="B258" t="str">
            <v>A-08-05-01-001</v>
          </cell>
          <cell r="C258" t="str">
            <v>EJECUTOR</v>
          </cell>
          <cell r="D258" t="str">
            <v>FUNCIONAMIENTO</v>
          </cell>
          <cell r="E258" t="str">
            <v>DIRECTOR(A) ADMINISTRATIVO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 t="str">
            <v>2. Administrativa</v>
          </cell>
          <cell r="K258" t="str">
            <v>ADMINISTRATIVO</v>
          </cell>
          <cell r="L258">
            <v>0</v>
          </cell>
          <cell r="M258" t="str">
            <v>Funcionamiento</v>
          </cell>
          <cell r="N258">
            <v>0</v>
          </cell>
          <cell r="O258" t="str">
            <v>No Contratable</v>
          </cell>
          <cell r="P258" t="str">
            <v>MULTAS SUPERINTENDENCIAS</v>
          </cell>
          <cell r="Q258" t="str">
            <v>A</v>
          </cell>
          <cell r="R258" t="str">
            <v>08</v>
          </cell>
          <cell r="S258" t="str">
            <v>05</v>
          </cell>
          <cell r="T258" t="str">
            <v>01</v>
          </cell>
          <cell r="U258" t="str">
            <v>001</v>
          </cell>
          <cell r="V258" t="str">
            <v>302</v>
          </cell>
        </row>
        <row r="259">
          <cell r="A259" t="str">
            <v>A-08-05-01-002</v>
          </cell>
          <cell r="B259" t="str">
            <v>A-08-05-01-002</v>
          </cell>
          <cell r="C259" t="str">
            <v>EJECUTOR</v>
          </cell>
          <cell r="D259" t="str">
            <v>FUNCIONAMIENTO</v>
          </cell>
          <cell r="E259" t="str">
            <v>DIRECTOR(A) ADMINISTRATIVO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 t="str">
            <v>2. Administrativa</v>
          </cell>
          <cell r="K259" t="str">
            <v>ADMINISTRATIVO</v>
          </cell>
          <cell r="L259">
            <v>0</v>
          </cell>
          <cell r="M259" t="str">
            <v>Funcionamiento</v>
          </cell>
          <cell r="N259">
            <v>0</v>
          </cell>
          <cell r="O259" t="str">
            <v>No Contratable</v>
          </cell>
          <cell r="P259" t="str">
            <v>SANCIONES CONTRACTUALES</v>
          </cell>
          <cell r="Q259" t="str">
            <v>A</v>
          </cell>
          <cell r="R259" t="str">
            <v>08</v>
          </cell>
          <cell r="S259" t="str">
            <v>05</v>
          </cell>
          <cell r="T259" t="str">
            <v>01</v>
          </cell>
          <cell r="U259" t="str">
            <v>002</v>
          </cell>
        </row>
        <row r="260">
          <cell r="A260" t="str">
            <v>A-08-05-01-002-302</v>
          </cell>
          <cell r="B260" t="str">
            <v>A-08-05-01-002</v>
          </cell>
          <cell r="C260" t="str">
            <v>EJECUTOR</v>
          </cell>
          <cell r="D260" t="str">
            <v>FUNCIONAMIENTO</v>
          </cell>
          <cell r="E260" t="str">
            <v>DIRECTOR(A) ADMINISTRATIVO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 t="str">
            <v>2. Administrativa</v>
          </cell>
          <cell r="K260" t="str">
            <v>ADMINISTRATIVO</v>
          </cell>
          <cell r="L260">
            <v>0</v>
          </cell>
          <cell r="M260" t="str">
            <v>Funcionamiento</v>
          </cell>
          <cell r="N260">
            <v>0</v>
          </cell>
          <cell r="O260" t="str">
            <v>No Contratable</v>
          </cell>
          <cell r="P260" t="str">
            <v>SANCIONES CONTRACTUALES</v>
          </cell>
          <cell r="Q260" t="str">
            <v>A</v>
          </cell>
          <cell r="R260" t="str">
            <v>08</v>
          </cell>
          <cell r="S260" t="str">
            <v>05</v>
          </cell>
          <cell r="T260" t="str">
            <v>01</v>
          </cell>
          <cell r="U260" t="str">
            <v>002</v>
          </cell>
          <cell r="V260" t="str">
            <v>302</v>
          </cell>
        </row>
        <row r="261">
          <cell r="A261" t="str">
            <v>A-08-05-01-003</v>
          </cell>
          <cell r="B261" t="str">
            <v>A-08-05-01-003</v>
          </cell>
          <cell r="C261" t="str">
            <v>EJECUTOR</v>
          </cell>
          <cell r="D261" t="str">
            <v>FUNCIONAMIENTO</v>
          </cell>
          <cell r="E261" t="str">
            <v>DIRECTOR(A) ADMINISTRATIVO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 t="str">
            <v>2. Administrativa</v>
          </cell>
          <cell r="K261" t="str">
            <v>ADMINISTRATIVO</v>
          </cell>
          <cell r="L261">
            <v>0</v>
          </cell>
          <cell r="M261" t="str">
            <v>Funcionamiento</v>
          </cell>
          <cell r="N261">
            <v>0</v>
          </cell>
          <cell r="O261" t="str">
            <v>No Contratable</v>
          </cell>
          <cell r="P261" t="str">
            <v>SANCIONES ADMINISTRATIVAS</v>
          </cell>
          <cell r="Q261" t="str">
            <v>A</v>
          </cell>
          <cell r="R261" t="str">
            <v>08</v>
          </cell>
          <cell r="S261" t="str">
            <v>05</v>
          </cell>
          <cell r="T261" t="str">
            <v>01</v>
          </cell>
          <cell r="U261" t="str">
            <v>003</v>
          </cell>
        </row>
        <row r="262">
          <cell r="A262" t="str">
            <v>A-08-05-01-003-302</v>
          </cell>
          <cell r="B262" t="str">
            <v>A-08-05-01-003</v>
          </cell>
          <cell r="C262" t="str">
            <v>EJECUTOR</v>
          </cell>
          <cell r="D262" t="str">
            <v>FUNCIONAMIENTO</v>
          </cell>
          <cell r="E262" t="str">
            <v>DIRECTOR(A) ADMINISTRATIVO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 t="str">
            <v>2. Administrativa</v>
          </cell>
          <cell r="K262" t="str">
            <v>ADMINISTRATIVO</v>
          </cell>
          <cell r="L262">
            <v>0</v>
          </cell>
          <cell r="M262" t="str">
            <v>Funcionamiento</v>
          </cell>
          <cell r="N262">
            <v>0</v>
          </cell>
          <cell r="O262" t="str">
            <v>No Contratable</v>
          </cell>
          <cell r="P262" t="str">
            <v>SANCIONES ADMINISTRATIVAS</v>
          </cell>
          <cell r="Q262" t="str">
            <v>A</v>
          </cell>
          <cell r="R262" t="str">
            <v>08</v>
          </cell>
          <cell r="S262" t="str">
            <v>05</v>
          </cell>
          <cell r="T262" t="str">
            <v>01</v>
          </cell>
          <cell r="U262" t="str">
            <v>003</v>
          </cell>
          <cell r="V262" t="str">
            <v>302</v>
          </cell>
        </row>
        <row r="263">
          <cell r="A263" t="str">
            <v>B</v>
          </cell>
          <cell r="B263" t="str">
            <v>B</v>
          </cell>
          <cell r="C263" t="str">
            <v>NO EJECUTOR</v>
          </cell>
          <cell r="E263" t="str">
            <v>DIRECTOR(A) ADMINISTRATIVO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 t="str">
            <v>3.Servicio de la Deuda</v>
          </cell>
          <cell r="K263" t="str">
            <v>ADMINISTRATIVO</v>
          </cell>
          <cell r="L263">
            <v>0</v>
          </cell>
          <cell r="M263" t="str">
            <v>Servicio de la Deuda</v>
          </cell>
          <cell r="N263">
            <v>0</v>
          </cell>
          <cell r="O263" t="str">
            <v>No Contratable</v>
          </cell>
          <cell r="P263" t="str">
            <v>SERVICIO DE LA DEUDA</v>
          </cell>
          <cell r="Q263" t="str">
            <v>B</v>
          </cell>
        </row>
        <row r="264">
          <cell r="A264" t="str">
            <v>B-10-04-01</v>
          </cell>
          <cell r="B264" t="str">
            <v>B-10-04-01</v>
          </cell>
          <cell r="C264" t="str">
            <v>NO EJECUTOR</v>
          </cell>
          <cell r="E264" t="str">
            <v>DIRECTOR(A) ADMINISTRATIVO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 t="str">
            <v>3.Servicio de la Deuda</v>
          </cell>
          <cell r="K264" t="str">
            <v>ADMINISTRATIVO</v>
          </cell>
          <cell r="L264">
            <v>0</v>
          </cell>
          <cell r="M264" t="str">
            <v>Servicio de la Deuda</v>
          </cell>
          <cell r="N264">
            <v>0</v>
          </cell>
          <cell r="O264" t="str">
            <v>No Contratable</v>
          </cell>
          <cell r="P264" t="str">
            <v>SERVICIO DE LA DEUDA</v>
          </cell>
          <cell r="Q264" t="str">
            <v>B</v>
          </cell>
          <cell r="R264">
            <v>10</v>
          </cell>
          <cell r="S264" t="str">
            <v>04</v>
          </cell>
          <cell r="T264" t="str">
            <v>01</v>
          </cell>
        </row>
        <row r="265">
          <cell r="A265" t="str">
            <v>B-10-04-01-304</v>
          </cell>
          <cell r="B265" t="str">
            <v>B-10-04-01-304</v>
          </cell>
          <cell r="C265" t="str">
            <v>NO EJECUTOR</v>
          </cell>
          <cell r="D265" t="str">
            <v>SERVICIO DE LA DEUDA</v>
          </cell>
          <cell r="E265" t="str">
            <v>DIRECTOR(A) ADMINISTRATIVO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 t="str">
            <v>3.Servicio de la Deuda</v>
          </cell>
          <cell r="K265" t="str">
            <v>ADMINISTRATIVO</v>
          </cell>
          <cell r="L265">
            <v>0</v>
          </cell>
          <cell r="M265" t="str">
            <v>Servicio de la Deuda</v>
          </cell>
          <cell r="N265">
            <v>0</v>
          </cell>
          <cell r="O265" t="str">
            <v>No Contratable</v>
          </cell>
          <cell r="P265" t="str">
            <v>SERVICIO DE LA DEUDA</v>
          </cell>
          <cell r="Q265" t="str">
            <v>B</v>
          </cell>
          <cell r="R265">
            <v>10</v>
          </cell>
          <cell r="S265" t="str">
            <v>04</v>
          </cell>
          <cell r="T265" t="str">
            <v>01</v>
          </cell>
          <cell r="U265">
            <v>304</v>
          </cell>
        </row>
        <row r="266">
          <cell r="A266" t="str">
            <v>C-4102-1500-12</v>
          </cell>
          <cell r="B266" t="str">
            <v>C-4102-1500-12</v>
          </cell>
          <cell r="C266" t="str">
            <v>NO EJECUTOR</v>
          </cell>
          <cell r="D266" t="str">
            <v>NUTRICIÓN</v>
          </cell>
          <cell r="E266" t="str">
            <v>DIRECTOR(A) DE NUTRICION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 t="str">
            <v>4. Nutrición</v>
          </cell>
          <cell r="K266" t="str">
            <v>NUTRICION</v>
          </cell>
          <cell r="L266">
            <v>0</v>
          </cell>
          <cell r="M266" t="str">
            <v>Inversión</v>
          </cell>
          <cell r="N266">
            <v>0</v>
          </cell>
          <cell r="O266" t="str">
            <v>Contratable</v>
          </cell>
          <cell r="P266" t="str">
            <v>CONTRIBUCIÓN CON ACCIONES DE PROMOCIÓN Y PREVENCIÓN EN EL COMPONENTE DE ALIMENTACIÓN Y NUTRICIÓN PARA LA POBLACIÓN COLOMBIANA A NIVEL NACIONAL</v>
          </cell>
          <cell r="Q266" t="str">
            <v>C</v>
          </cell>
          <cell r="R266" t="str">
            <v>4102</v>
          </cell>
          <cell r="S266" t="str">
            <v>1500</v>
          </cell>
          <cell r="T266" t="str">
            <v>12</v>
          </cell>
        </row>
        <row r="267">
          <cell r="A267" t="str">
            <v>C-4102-1500-12-0</v>
          </cell>
          <cell r="B267" t="str">
            <v>C-4102-1500-12-0</v>
          </cell>
          <cell r="C267" t="str">
            <v>NO EJECUTOR</v>
          </cell>
          <cell r="D267" t="str">
            <v>NUTRICIÓN</v>
          </cell>
          <cell r="E267" t="str">
            <v>DIRECTOR(A) DE NUTRICION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 t="str">
            <v>4. Nutrición</v>
          </cell>
          <cell r="K267" t="str">
            <v>NUTRICION</v>
          </cell>
          <cell r="L267">
            <v>0</v>
          </cell>
          <cell r="M267" t="str">
            <v>Inversión</v>
          </cell>
          <cell r="N267">
            <v>0</v>
          </cell>
          <cell r="O267" t="str">
            <v>Contratable</v>
          </cell>
          <cell r="P267" t="str">
            <v>CONTRIBUCIÓN CON ACCIONES DE PROMOCIÓN Y PREVENCIÓN EN EL COMPONENTE DE ALIMENTACIÓN Y NUTRICIÓN PARA LA POBLACIÓN COLOMBIANA A NIVEL NACIONAL</v>
          </cell>
          <cell r="Q267" t="str">
            <v>C</v>
          </cell>
          <cell r="R267" t="str">
            <v>4102</v>
          </cell>
          <cell r="S267" t="str">
            <v>1500</v>
          </cell>
          <cell r="T267" t="str">
            <v>12</v>
          </cell>
          <cell r="U267" t="str">
            <v>0</v>
          </cell>
        </row>
        <row r="268">
          <cell r="A268" t="str">
            <v>C-4102-1500-12-0-4102003</v>
          </cell>
          <cell r="B268" t="str">
            <v>C-4102-1500-12-0-4102003</v>
          </cell>
          <cell r="C268" t="str">
            <v>NO EJECUTOR</v>
          </cell>
          <cell r="D268" t="str">
            <v>NUTRICIÓN</v>
          </cell>
          <cell r="E268" t="str">
            <v>DIRECTOR(A) DE NUTRICION</v>
          </cell>
          <cell r="F268">
            <v>0</v>
          </cell>
          <cell r="G268">
            <v>4102003</v>
          </cell>
          <cell r="H268" t="str">
            <v>SERVICIO DE EDUCACION INFORMAL A LOS AGENTES EDUCATIVOS</v>
          </cell>
          <cell r="I268">
            <v>0</v>
          </cell>
          <cell r="J268" t="str">
            <v>4. Nutrición</v>
          </cell>
          <cell r="K268" t="str">
            <v>NUTRICION</v>
          </cell>
          <cell r="L268">
            <v>0</v>
          </cell>
          <cell r="M268" t="str">
            <v>Inversión</v>
          </cell>
          <cell r="N268">
            <v>0</v>
          </cell>
          <cell r="O268" t="str">
            <v>Contratable</v>
          </cell>
          <cell r="P268" t="str">
            <v xml:space="preserve">SERVICIO DE EDUCACIÓN INFORMAL A LOS AGENTES EDUCATIVOS </v>
          </cell>
          <cell r="Q268" t="str">
            <v>C</v>
          </cell>
          <cell r="R268" t="str">
            <v>4102</v>
          </cell>
          <cell r="S268" t="str">
            <v>1500</v>
          </cell>
          <cell r="T268" t="str">
            <v>12</v>
          </cell>
          <cell r="U268" t="str">
            <v>0</v>
          </cell>
          <cell r="V268" t="str">
            <v>4102003</v>
          </cell>
        </row>
        <row r="269">
          <cell r="A269" t="str">
            <v>C-4102-1500-12-0-4102003-02</v>
          </cell>
          <cell r="B269" t="str">
            <v>C-4102-1500-12-0-4102003-02</v>
          </cell>
          <cell r="C269" t="str">
            <v>EJECUTOR</v>
          </cell>
          <cell r="D269" t="str">
            <v>NUTRICIÓN</v>
          </cell>
          <cell r="E269" t="str">
            <v>DIRECTOR(A) DE NUTRICION</v>
          </cell>
          <cell r="F269">
            <v>0</v>
          </cell>
          <cell r="G269">
            <v>4102003</v>
          </cell>
          <cell r="H269" t="str">
            <v>SERVICIO DE EDUCACION INFORMAL A LOS AGENTES EDUCATIVOS</v>
          </cell>
          <cell r="I269">
            <v>0</v>
          </cell>
          <cell r="J269" t="str">
            <v>4. Nutrición</v>
          </cell>
          <cell r="K269" t="str">
            <v>NUTRICION</v>
          </cell>
          <cell r="L269">
            <v>0</v>
          </cell>
          <cell r="M269" t="str">
            <v>Inversión</v>
          </cell>
          <cell r="N269">
            <v>0</v>
          </cell>
          <cell r="O269" t="str">
            <v>Contratable</v>
          </cell>
          <cell r="P269" t="str">
            <v>ADQUISICIÓN DE BIENES Y SERVICIOS</v>
          </cell>
          <cell r="Q269" t="str">
            <v>C</v>
          </cell>
          <cell r="R269" t="str">
            <v>4102</v>
          </cell>
          <cell r="S269" t="str">
            <v>1500</v>
          </cell>
          <cell r="T269" t="str">
            <v>12</v>
          </cell>
          <cell r="U269" t="str">
            <v>0</v>
          </cell>
          <cell r="V269" t="str">
            <v>4102003</v>
          </cell>
          <cell r="W269" t="str">
            <v>02</v>
          </cell>
        </row>
        <row r="270">
          <cell r="A270" t="str">
            <v>C-4102-1500-12-0-4102003-02-103</v>
          </cell>
          <cell r="B270" t="str">
            <v>C-4102-1500-12-0-4102003-02</v>
          </cell>
          <cell r="C270" t="str">
            <v>EJECUTOR</v>
          </cell>
          <cell r="D270" t="str">
            <v>NUTRICIÓN</v>
          </cell>
          <cell r="E270" t="str">
            <v>DIRECTOR(A) DE NUTRICION</v>
          </cell>
          <cell r="F270">
            <v>103</v>
          </cell>
          <cell r="G270">
            <v>4102003</v>
          </cell>
          <cell r="H270" t="str">
            <v>SERVICIO DE EDUCACION INFORMAL A LOS AGENTES EDUCATIVOS</v>
          </cell>
          <cell r="I270">
            <v>103</v>
          </cell>
          <cell r="J270" t="str">
            <v>4. Nutrición</v>
          </cell>
          <cell r="K270" t="str">
            <v>NUTRICION</v>
          </cell>
          <cell r="L270">
            <v>103</v>
          </cell>
          <cell r="M270" t="str">
            <v>Inversión</v>
          </cell>
          <cell r="N270" t="str">
            <v>POLITICA DE SEGURIDAD ALIMENTARIA NUTRICIONAL</v>
          </cell>
          <cell r="O270" t="str">
            <v>Contratable</v>
          </cell>
          <cell r="P270" t="str">
            <v>ADQUISICIÓN DE BIENES Y SERVICIOS - SERVICIO DE EDUCACIÓN INFORMAL A LOS AGENTES EDUCATIVOS  - CONTRIBUCIÓN CON ACCIONES DE PROMOCIÓN Y PREVENCIÓN EN EL COMPONENTE DE ALIMENTACIÓN Y NUTRICIÓN PARA LA POBLACIÓN COLOMBIANA A NIVEL  NACIONAL</v>
          </cell>
          <cell r="Q270" t="str">
            <v>C</v>
          </cell>
          <cell r="R270" t="str">
            <v>4102</v>
          </cell>
          <cell r="S270" t="str">
            <v>1500</v>
          </cell>
          <cell r="T270" t="str">
            <v>12</v>
          </cell>
          <cell r="U270" t="str">
            <v>0</v>
          </cell>
          <cell r="V270" t="str">
            <v>4102003</v>
          </cell>
          <cell r="W270" t="str">
            <v>02</v>
          </cell>
          <cell r="X270" t="str">
            <v>103</v>
          </cell>
        </row>
        <row r="271">
          <cell r="A271" t="str">
            <v>C-4102-1500-12-0-4102003-02-989</v>
          </cell>
          <cell r="B271" t="str">
            <v>C-4102-1500-12-0-4102003-02</v>
          </cell>
          <cell r="C271" t="str">
            <v>EJECUTOR</v>
          </cell>
          <cell r="D271" t="str">
            <v>NUTRICIÓN</v>
          </cell>
          <cell r="E271" t="str">
            <v>DIRECTOR(A) DE NUTRICION</v>
          </cell>
          <cell r="F271">
            <v>989</v>
          </cell>
          <cell r="G271">
            <v>4102003</v>
          </cell>
          <cell r="H271" t="str">
            <v>SERVICIO DE EDUCACION INFORMAL A LOS AGENTES EDUCATIVOS</v>
          </cell>
          <cell r="I271">
            <v>989</v>
          </cell>
          <cell r="J271" t="str">
            <v>4. Nutrición</v>
          </cell>
          <cell r="K271" t="str">
            <v>NUTRICION</v>
          </cell>
          <cell r="L271">
            <v>989</v>
          </cell>
          <cell r="M271" t="str">
            <v>Inversión</v>
          </cell>
          <cell r="N271" t="str">
            <v>SOPORTE A LA GESTION DEL PROYECTO - DE TIPO ADMINISTRATIVO</v>
          </cell>
          <cell r="O271" t="str">
            <v>Contratable</v>
          </cell>
          <cell r="P271" t="str">
            <v>SOPORTE A LA GESTIÓN DEL PROYECTO</v>
          </cell>
          <cell r="Q271" t="str">
            <v>C</v>
          </cell>
          <cell r="R271" t="str">
            <v>4102</v>
          </cell>
          <cell r="S271" t="str">
            <v>1500</v>
          </cell>
          <cell r="T271" t="str">
            <v>12</v>
          </cell>
          <cell r="U271" t="str">
            <v>0</v>
          </cell>
          <cell r="V271" t="str">
            <v>4102003</v>
          </cell>
          <cell r="W271" t="str">
            <v>02</v>
          </cell>
          <cell r="X271" t="str">
            <v>989</v>
          </cell>
        </row>
        <row r="272">
          <cell r="A272" t="str">
            <v>C-4102-1500-12-0-4102003-02-990</v>
          </cell>
          <cell r="B272" t="str">
            <v>C-4102-1500-12-0-4102003-02</v>
          </cell>
          <cell r="C272" t="str">
            <v>EJECUTOR</v>
          </cell>
          <cell r="D272" t="str">
            <v>NUTRICIÓN</v>
          </cell>
          <cell r="E272" t="str">
            <v>JEFE (A) DE OFICINA DE ASESORA DE COMUNICACIONES</v>
          </cell>
          <cell r="F272">
            <v>990</v>
          </cell>
          <cell r="G272">
            <v>4102003</v>
          </cell>
          <cell r="H272" t="str">
            <v>SERVICIO DE EDUCACION INFORMAL A LOS AGENTES EDUCATIVOS</v>
          </cell>
          <cell r="I272">
            <v>990</v>
          </cell>
          <cell r="J272" t="str">
            <v>4. Nutrición</v>
          </cell>
          <cell r="K272" t="str">
            <v>NUTRICION</v>
          </cell>
          <cell r="L272">
            <v>990</v>
          </cell>
          <cell r="M272" t="str">
            <v>Inversión</v>
          </cell>
          <cell r="N272" t="str">
            <v>SOPORTE A LA GESTIÓN DEL PROYECTO PARA LA PROMOCIÓN Y DIFUSIÓN DE LOS DERECHOS DE LOS NIÑOS (AS) Y ADOLESCENTES</v>
          </cell>
          <cell r="O272" t="str">
            <v>Contratable</v>
          </cell>
          <cell r="P272" t="str">
            <v>ADQUISICIÓN DE BIENES Y SERVICIOS - SERVICIO DE EDUCACIÓN INFORMAL A LOS AGENTES EDUCATIVOS  - CONTRIBUCIÓN CON ACCIONES DE PROMOCIÓN Y PREVENCIÓN EN EL COMPONENTE DE ALIMENTACIÓN Y NUTRICIÓN PARA LA POBLACIÓN COLOMBIANA A NIVEL  NACIONAL</v>
          </cell>
          <cell r="Q272" t="str">
            <v>C</v>
          </cell>
          <cell r="R272" t="str">
            <v>4102</v>
          </cell>
          <cell r="S272" t="str">
            <v>1500</v>
          </cell>
          <cell r="T272" t="str">
            <v>12</v>
          </cell>
          <cell r="U272" t="str">
            <v>0</v>
          </cell>
          <cell r="V272" t="str">
            <v>4102003</v>
          </cell>
          <cell r="W272" t="str">
            <v>02</v>
          </cell>
          <cell r="X272" t="str">
            <v>990</v>
          </cell>
        </row>
        <row r="273">
          <cell r="A273" t="str">
            <v>C-4102-1500-12-0-4102003-02-991</v>
          </cell>
          <cell r="B273" t="str">
            <v>C-4102-1500-12-0-4102003-02</v>
          </cell>
          <cell r="C273" t="str">
            <v>EJECUTOR</v>
          </cell>
          <cell r="D273" t="str">
            <v>NUTRICIÓN</v>
          </cell>
          <cell r="E273" t="str">
            <v>DIRECTOR(A) DE NUTRICION</v>
          </cell>
          <cell r="F273">
            <v>991</v>
          </cell>
          <cell r="G273">
            <v>4102003</v>
          </cell>
          <cell r="H273" t="str">
            <v>SERVICIO DE EDUCACION INFORMAL A LOS AGENTES EDUCATIVOS</v>
          </cell>
          <cell r="I273">
            <v>991</v>
          </cell>
          <cell r="J273" t="str">
            <v>4. Nutrición</v>
          </cell>
          <cell r="K273" t="str">
            <v>NUTRICION</v>
          </cell>
          <cell r="L273">
            <v>991</v>
          </cell>
          <cell r="M273" t="str">
            <v>Inversión</v>
          </cell>
          <cell r="N273" t="str">
            <v>SOPORTE A LA GESTION DEL PROYECTO - APOYO EN CONTRATACION DE SERVICIOS</v>
          </cell>
          <cell r="O273" t="str">
            <v>Contratable</v>
          </cell>
          <cell r="P273" t="str">
            <v>ADQUISICIÓN DE BIENES Y SERVICIOS - SERVICIO DE EDUCACIÓN INFORMAL A LOS AGENTES EDUCATIVOS  - CONTRIBUCIÓN CON ACCIONES DE PROMOCIÓN Y PREVENCIÓN EN EL COMPONENTE DE ALIMENTACIÓN Y NUTRICIÓN PARA LA POBLACIÓN COLOMBIANA A NIVEL  NACIONAL</v>
          </cell>
          <cell r="Q273" t="str">
            <v>C</v>
          </cell>
          <cell r="R273" t="str">
            <v>4102</v>
          </cell>
          <cell r="S273" t="str">
            <v>1500</v>
          </cell>
          <cell r="T273" t="str">
            <v>12</v>
          </cell>
          <cell r="U273" t="str">
            <v>0</v>
          </cell>
          <cell r="V273" t="str">
            <v>4102003</v>
          </cell>
          <cell r="W273" t="str">
            <v>02</v>
          </cell>
          <cell r="X273" t="str">
            <v>991</v>
          </cell>
        </row>
        <row r="274">
          <cell r="A274" t="str">
            <v>C-4102-1500-12-0-4102003-02-992</v>
          </cell>
          <cell r="B274" t="str">
            <v>C-4102-1500-12-0-4102003-02</v>
          </cell>
          <cell r="C274" t="str">
            <v>EJECUTOR</v>
          </cell>
          <cell r="D274" t="str">
            <v>NUTRICIÓN</v>
          </cell>
          <cell r="E274" t="str">
            <v>DIRECTOR(A) DE NUTRICION</v>
          </cell>
          <cell r="F274">
            <v>992</v>
          </cell>
          <cell r="G274">
            <v>4102003</v>
          </cell>
          <cell r="H274" t="str">
            <v>SERVICIO DE EDUCACION INFORMAL A LOS AGENTES EDUCATIVOS</v>
          </cell>
          <cell r="I274">
            <v>992</v>
          </cell>
          <cell r="J274" t="str">
            <v>4. Nutrición</v>
          </cell>
          <cell r="K274" t="str">
            <v>NUTRICION</v>
          </cell>
          <cell r="L274">
            <v>992</v>
          </cell>
          <cell r="M274" t="str">
            <v>Inversión</v>
          </cell>
          <cell r="N274" t="str">
            <v>SOPORTE A LA GESTION DEL PROYECTO - VIATICOS Y GASTOS DE VIAJE</v>
          </cell>
          <cell r="O274" t="str">
            <v>No Contratable</v>
          </cell>
          <cell r="P274" t="str">
            <v>ADQUISICIÓN DE BIENES Y SERVICIOS - SERVICIO DE EDUCACIÓN INFORMAL A LOS AGENTES EDUCATIVOS  - CONTRIBUCIÓN CON ACCIONES DE PROMOCIÓN Y PREVENCIÓN EN EL COMPONENTE DE ALIMENTACIÓN Y NUTRICIÓN PARA LA POBLACIÓN COLOMBIANA A NIVEL  NACIONAL</v>
          </cell>
          <cell r="Q274" t="str">
            <v>C</v>
          </cell>
          <cell r="R274" t="str">
            <v>4102</v>
          </cell>
          <cell r="S274" t="str">
            <v>1500</v>
          </cell>
          <cell r="T274" t="str">
            <v>12</v>
          </cell>
          <cell r="U274" t="str">
            <v>0</v>
          </cell>
          <cell r="V274" t="str">
            <v>4102003</v>
          </cell>
          <cell r="W274" t="str">
            <v>02</v>
          </cell>
          <cell r="X274" t="str">
            <v>992</v>
          </cell>
        </row>
        <row r="275">
          <cell r="A275" t="str">
            <v>C-4102-1500-12-0-4102003-02-993</v>
          </cell>
          <cell r="B275" t="str">
            <v>C-4102-1500-12-0-4102003-02</v>
          </cell>
          <cell r="C275" t="str">
            <v>EJECUTOR</v>
          </cell>
          <cell r="D275" t="str">
            <v>NUTRICIÓN</v>
          </cell>
          <cell r="E275" t="str">
            <v>DIRECTOR(A) DE NUTRICION</v>
          </cell>
          <cell r="F275">
            <v>993</v>
          </cell>
          <cell r="G275">
            <v>4102003</v>
          </cell>
          <cell r="H275" t="str">
            <v>SERVICIO DE EDUCACION INFORMAL A LOS AGENTES EDUCATIVOS</v>
          </cell>
          <cell r="I275">
            <v>993</v>
          </cell>
          <cell r="J275" t="str">
            <v>4. Nutrición</v>
          </cell>
          <cell r="K275" t="str">
            <v>NUTRICION</v>
          </cell>
          <cell r="L275">
            <v>993</v>
          </cell>
          <cell r="M275" t="str">
            <v>Inversión</v>
          </cell>
          <cell r="N275" t="str">
            <v>SOPORTE A LA GESTION DEL PROYECTO - SEGUIMIENTO Y EVALUACION</v>
          </cell>
          <cell r="O275" t="str">
            <v>Contratable</v>
          </cell>
          <cell r="P275" t="str">
            <v>SOPORTE A LA GESTIÓN DEL PROYECTO</v>
          </cell>
          <cell r="Q275" t="str">
            <v>C</v>
          </cell>
          <cell r="R275" t="str">
            <v>4102</v>
          </cell>
          <cell r="S275" t="str">
            <v>1500</v>
          </cell>
          <cell r="T275" t="str">
            <v>12</v>
          </cell>
          <cell r="U275" t="str">
            <v>0</v>
          </cell>
          <cell r="V275" t="str">
            <v>4102003</v>
          </cell>
          <cell r="W275" t="str">
            <v>02</v>
          </cell>
          <cell r="X275" t="str">
            <v>993</v>
          </cell>
        </row>
        <row r="276">
          <cell r="A276" t="str">
            <v>C-4102-1500-12-0-4102003-02-994</v>
          </cell>
          <cell r="B276" t="str">
            <v>C-4102-1500-12-0-4102003-02</v>
          </cell>
          <cell r="C276" t="str">
            <v>EJECUTOR</v>
          </cell>
          <cell r="D276" t="str">
            <v>NUTRICIÓN</v>
          </cell>
          <cell r="E276" t="str">
            <v>DIRECTOR(A) DE NUTRICION</v>
          </cell>
          <cell r="F276">
            <v>994</v>
          </cell>
          <cell r="G276">
            <v>4102003</v>
          </cell>
          <cell r="H276" t="str">
            <v>SERVICIO DE EDUCACION INFORMAL A LOS AGENTES EDUCATIVOS</v>
          </cell>
          <cell r="I276">
            <v>994</v>
          </cell>
          <cell r="J276" t="str">
            <v>4. Nutrición</v>
          </cell>
          <cell r="K276" t="str">
            <v>NUTRICION</v>
          </cell>
          <cell r="L276">
            <v>994</v>
          </cell>
          <cell r="M276" t="str">
            <v>Inversión</v>
          </cell>
          <cell r="N276" t="str">
            <v>SOPORTE A LA GESTION DEL PROYECTO - DE TIPO LOGISTICO</v>
          </cell>
          <cell r="O276" t="str">
            <v>Contratable</v>
          </cell>
          <cell r="P276" t="str">
            <v>SOPORTE A LA GESTIÓN DEL PROYECTO</v>
          </cell>
          <cell r="Q276" t="str">
            <v>C</v>
          </cell>
          <cell r="R276" t="str">
            <v>4102</v>
          </cell>
          <cell r="S276" t="str">
            <v>1500</v>
          </cell>
          <cell r="T276" t="str">
            <v>12</v>
          </cell>
          <cell r="U276" t="str">
            <v>0</v>
          </cell>
          <cell r="V276" t="str">
            <v>4102003</v>
          </cell>
          <cell r="W276" t="str">
            <v>02</v>
          </cell>
          <cell r="X276" t="str">
            <v>994</v>
          </cell>
        </row>
        <row r="277">
          <cell r="A277" t="str">
            <v>C-4102-1500-12-0-4102003-02-999</v>
          </cell>
          <cell r="B277" t="str">
            <v>C-4102-1500-12-0-4102003-02</v>
          </cell>
          <cell r="C277" t="str">
            <v>EJECUTOR</v>
          </cell>
          <cell r="D277" t="str">
            <v>NUTRICIÓN</v>
          </cell>
          <cell r="E277" t="str">
            <v>DIRECTOR(A) DE NUTRICION</v>
          </cell>
          <cell r="F277">
            <v>999</v>
          </cell>
          <cell r="G277">
            <v>4102003</v>
          </cell>
          <cell r="H277" t="str">
            <v>SERVICIO DE EDUCACION INFORMAL A LOS AGENTES EDUCATIVOS</v>
          </cell>
          <cell r="I277">
            <v>999</v>
          </cell>
          <cell r="J277" t="str">
            <v>4. Nutrición</v>
          </cell>
          <cell r="K277" t="str">
            <v>NUTRICION</v>
          </cell>
          <cell r="L277">
            <v>999</v>
          </cell>
          <cell r="M277" t="str">
            <v>Inversión</v>
          </cell>
          <cell r="N277" t="str">
            <v>GRAVAMEN A LOS MOVIMIENTOS FINANCIEROS -GMF</v>
          </cell>
          <cell r="O277" t="str">
            <v>No Contratable</v>
          </cell>
          <cell r="P277" t="str">
            <v>GRAVAMEN A LOS MOVIMIENTOS FINANCIEROS</v>
          </cell>
          <cell r="Q277" t="str">
            <v>C</v>
          </cell>
          <cell r="R277" t="str">
            <v>4102</v>
          </cell>
          <cell r="S277" t="str">
            <v>1500</v>
          </cell>
          <cell r="T277" t="str">
            <v>12</v>
          </cell>
          <cell r="U277" t="str">
            <v>0</v>
          </cell>
          <cell r="V277" t="str">
            <v>4102003</v>
          </cell>
          <cell r="W277" t="str">
            <v>02</v>
          </cell>
          <cell r="X277" t="str">
            <v>999</v>
          </cell>
        </row>
        <row r="278">
          <cell r="A278" t="str">
            <v>C-4102-1500-12-0-4102014</v>
          </cell>
          <cell r="B278" t="str">
            <v>C-4102-1500-12-0-4102014</v>
          </cell>
          <cell r="C278" t="str">
            <v>NO EJECUTOR</v>
          </cell>
          <cell r="D278" t="str">
            <v>NUTRICIÓN</v>
          </cell>
          <cell r="E278" t="str">
            <v>DIRECTOR(A) DE NUTRICION</v>
          </cell>
          <cell r="F278">
            <v>0</v>
          </cell>
          <cell r="G278">
            <v>4102014</v>
          </cell>
          <cell r="H278" t="str">
            <v>SERVICIO DE DISTRIBUCION DE ALIMENTOS SOLIDOS DE ALTO VALOR NUTRICIONAL</v>
          </cell>
          <cell r="I278">
            <v>0</v>
          </cell>
          <cell r="J278" t="str">
            <v>4. Nutrición</v>
          </cell>
          <cell r="K278" t="str">
            <v>NUTRICION</v>
          </cell>
          <cell r="L278">
            <v>0</v>
          </cell>
          <cell r="M278" t="str">
            <v>Inversión</v>
          </cell>
          <cell r="N278">
            <v>0</v>
          </cell>
          <cell r="O278" t="str">
            <v>Contratable</v>
          </cell>
          <cell r="P278" t="str">
            <v xml:space="preserve">SERVICIO DE DISTRIBUCIÓN DE ALIMENTOS SÓLIDOS DE ALTO VALOR NUTRICIONAL </v>
          </cell>
          <cell r="Q278" t="str">
            <v>C</v>
          </cell>
          <cell r="R278" t="str">
            <v>4102</v>
          </cell>
          <cell r="S278" t="str">
            <v>1500</v>
          </cell>
          <cell r="T278" t="str">
            <v>12</v>
          </cell>
          <cell r="U278" t="str">
            <v>0</v>
          </cell>
          <cell r="V278" t="str">
            <v>4102014</v>
          </cell>
        </row>
        <row r="279">
          <cell r="A279" t="str">
            <v>C-4102-1500-12-0-4102014-02</v>
          </cell>
          <cell r="B279" t="str">
            <v>C-4102-1500-12-0-4102014-02</v>
          </cell>
          <cell r="C279" t="str">
            <v>EJECUTOR</v>
          </cell>
          <cell r="D279" t="str">
            <v>NUTRICIÓN</v>
          </cell>
          <cell r="E279" t="str">
            <v>DIRECTOR(A) DE NUTRICION</v>
          </cell>
          <cell r="F279">
            <v>0</v>
          </cell>
          <cell r="G279">
            <v>4102014</v>
          </cell>
          <cell r="H279" t="str">
            <v>SERVICIO DE DISTRIBUCION DE ALIMENTOS SOLIDOS DE ALTO VALOR NUTRICIONAL</v>
          </cell>
          <cell r="I279">
            <v>0</v>
          </cell>
          <cell r="J279" t="str">
            <v>4. Nutrición</v>
          </cell>
          <cell r="K279" t="str">
            <v>NUTRICION</v>
          </cell>
          <cell r="L279">
            <v>0</v>
          </cell>
          <cell r="M279" t="str">
            <v>Inversión</v>
          </cell>
          <cell r="N279">
            <v>0</v>
          </cell>
          <cell r="O279" t="str">
            <v>Contratable</v>
          </cell>
          <cell r="P279" t="str">
            <v>ADQUISICIÓN DE BIENES Y SERVICIOS</v>
          </cell>
          <cell r="Q279" t="str">
            <v>C</v>
          </cell>
          <cell r="R279" t="str">
            <v>4102</v>
          </cell>
          <cell r="S279" t="str">
            <v>1500</v>
          </cell>
          <cell r="T279" t="str">
            <v>12</v>
          </cell>
          <cell r="U279" t="str">
            <v>0</v>
          </cell>
          <cell r="V279" t="str">
            <v>4102014</v>
          </cell>
          <cell r="W279" t="str">
            <v>02</v>
          </cell>
        </row>
        <row r="280">
          <cell r="A280" t="str">
            <v>C-4102-1500-12-0-4102014-02-102</v>
          </cell>
          <cell r="B280" t="str">
            <v>C-4102-1500-12-0-4102014-02</v>
          </cell>
          <cell r="C280" t="str">
            <v>EJECUTOR</v>
          </cell>
          <cell r="D280" t="str">
            <v>NUTRICIÓN</v>
          </cell>
          <cell r="E280" t="str">
            <v>DIRECTOR(A) DE NUTRICION</v>
          </cell>
          <cell r="F280">
            <v>102</v>
          </cell>
          <cell r="G280">
            <v>4102014</v>
          </cell>
          <cell r="H280" t="str">
            <v>SERVICIO DE DISTRIBUCION DE ALIMENTOS SOLIDOS DE ALTO VALOR NUTRICIONAL</v>
          </cell>
          <cell r="I280">
            <v>102</v>
          </cell>
          <cell r="J280" t="str">
            <v>4. Nutrición</v>
          </cell>
          <cell r="K280" t="str">
            <v>NUTRICION</v>
          </cell>
          <cell r="L280">
            <v>102</v>
          </cell>
          <cell r="M280" t="str">
            <v>Inversión</v>
          </cell>
          <cell r="N280" t="str">
            <v>OTRAS ACCIONES DE APOYO ALIMENTARIO</v>
          </cell>
          <cell r="O280" t="str">
            <v>Contratable</v>
          </cell>
          <cell r="P280" t="str">
            <v>OTRAS ACCIONES DE APOYO ALIMENTARIO</v>
          </cell>
          <cell r="Q280" t="str">
            <v>C</v>
          </cell>
          <cell r="R280" t="str">
            <v>4102</v>
          </cell>
          <cell r="S280" t="str">
            <v>1500</v>
          </cell>
          <cell r="T280" t="str">
            <v>12</v>
          </cell>
          <cell r="U280" t="str">
            <v>0</v>
          </cell>
          <cell r="V280" t="str">
            <v>4102014</v>
          </cell>
          <cell r="W280" t="str">
            <v>02</v>
          </cell>
          <cell r="X280" t="str">
            <v>102</v>
          </cell>
        </row>
        <row r="281">
          <cell r="A281" t="str">
            <v>C-4102-1500-12-0-4102014-02-104</v>
          </cell>
          <cell r="B281" t="str">
            <v>C-4102-1500-12-0-4102014-02</v>
          </cell>
          <cell r="C281" t="str">
            <v>EJECUTOR</v>
          </cell>
          <cell r="D281" t="str">
            <v>NUTRICIÓN</v>
          </cell>
          <cell r="E281" t="str">
            <v>DIRECTOR(A) DE NUTRICION</v>
          </cell>
          <cell r="F281">
            <v>104</v>
          </cell>
          <cell r="G281">
            <v>4102014</v>
          </cell>
          <cell r="H281" t="str">
            <v>SERVICIO DE DISTRIBUCION DE ALIMENTOS SOLIDOS DE ALTO VALOR NUTRICIONAL</v>
          </cell>
          <cell r="I281">
            <v>104</v>
          </cell>
          <cell r="J281" t="str">
            <v>4. Nutrición</v>
          </cell>
          <cell r="K281" t="str">
            <v>NUTRICION</v>
          </cell>
          <cell r="L281">
            <v>104</v>
          </cell>
          <cell r="M281" t="str">
            <v>Inversión</v>
          </cell>
          <cell r="N281" t="str">
            <v>ADMINISTRACION PARA LA PRODUCCION, COMPRA Y DISTRIBUCION DE ALIMENTOS DE ALTO VALOR NUTRICIONAL</v>
          </cell>
          <cell r="O281" t="str">
            <v>Contratable</v>
          </cell>
          <cell r="P281" t="str">
            <v>ADQUISICIÓN DE BIENES Y SERVICIOS - SERVICIO DE DISTRIBUCIÓN DE ALIMENTOS SÓLIDOS DE ALTO VALOR NUTRICIONAL  - CONTRIBUCIÓN CON ACCIONES DE PROMOCIÓN Y PREVENCIÓN EN EL COMPONENTE DE ALIMENTACIÓN Y NUTRICIÓN PARA LA POBLACIÓN COLOMBIANA A NIVEL  NACI</v>
          </cell>
          <cell r="Q281" t="str">
            <v>C</v>
          </cell>
          <cell r="R281" t="str">
            <v>4102</v>
          </cell>
          <cell r="S281" t="str">
            <v>1500</v>
          </cell>
          <cell r="T281" t="str">
            <v>12</v>
          </cell>
          <cell r="U281" t="str">
            <v>0</v>
          </cell>
          <cell r="V281" t="str">
            <v>4102014</v>
          </cell>
          <cell r="W281" t="str">
            <v>02</v>
          </cell>
          <cell r="X281" t="str">
            <v>104</v>
          </cell>
        </row>
        <row r="282">
          <cell r="A282" t="str">
            <v>C-4102-1500-12-0-4102014-02-105</v>
          </cell>
          <cell r="B282" t="str">
            <v>C-4102-1500-12-0-4102014-02</v>
          </cell>
          <cell r="C282" t="str">
            <v>EJECUTOR</v>
          </cell>
          <cell r="D282" t="str">
            <v>NUTRICIÓN</v>
          </cell>
          <cell r="E282" t="str">
            <v>DIRECTOR(A) DE NUTRICION</v>
          </cell>
          <cell r="F282">
            <v>105</v>
          </cell>
          <cell r="G282">
            <v>4102014</v>
          </cell>
          <cell r="H282" t="str">
            <v>SERVICIO DE DISTRIBUCION DE ALIMENTOS SOLIDOS DE ALTO VALOR NUTRICIONAL</v>
          </cell>
          <cell r="I282">
            <v>105</v>
          </cell>
          <cell r="J282" t="str">
            <v>4. Nutrición</v>
          </cell>
          <cell r="K282" t="str">
            <v>NUTRICION</v>
          </cell>
          <cell r="L282">
            <v>105</v>
          </cell>
          <cell r="M282" t="str">
            <v>Inversión</v>
          </cell>
          <cell r="N282" t="str">
            <v>APOYO A LA CONTRATACION DE SERVICIOS - ATENCION DIRECTA A LA COMUNIDAD</v>
          </cell>
          <cell r="O282" t="str">
            <v>Contratable</v>
          </cell>
          <cell r="P282" t="str">
            <v>ADQUISICIÓN DE BIENES Y SERVICIOS - SERVICIO DE DISTRIBUCIÓN DE ALIMENTOS SÓLIDOS DE ALTO VALOR NUTRICIONAL  - CONTRIBUCIÓN CON ACCIONES DE PROMOCIÓN Y PREVENCIÓN EN EL COMPONENTE DE ALIMENTACIÓN Y NUTRICIÓN PARA LA POBLACIÓN COLOMBIANA A NIVEL  NACI</v>
          </cell>
          <cell r="Q282" t="str">
            <v>C</v>
          </cell>
          <cell r="R282" t="str">
            <v>4102</v>
          </cell>
          <cell r="S282" t="str">
            <v>1500</v>
          </cell>
          <cell r="T282" t="str">
            <v>12</v>
          </cell>
          <cell r="U282" t="str">
            <v>0</v>
          </cell>
          <cell r="V282" t="str">
            <v>4102014</v>
          </cell>
          <cell r="W282" t="str">
            <v>02</v>
          </cell>
          <cell r="X282" t="str">
            <v>105</v>
          </cell>
        </row>
        <row r="283">
          <cell r="A283" t="str">
            <v>C-4102-1500-12-0-4102014-02-989</v>
          </cell>
          <cell r="B283" t="str">
            <v>C-4102-1500-12-0-4102014-02</v>
          </cell>
          <cell r="C283" t="str">
            <v>EJECUTOR</v>
          </cell>
          <cell r="D283" t="str">
            <v>NUTRICIÓN</v>
          </cell>
          <cell r="E283" t="str">
            <v>DIRECTOR(A) DE NUTRICION</v>
          </cell>
          <cell r="F283">
            <v>989</v>
          </cell>
          <cell r="G283">
            <v>4102014</v>
          </cell>
          <cell r="H283" t="str">
            <v>SERVICIO DE DISTRIBUCION DE ALIMENTOS SOLIDOS DE ALTO VALOR NUTRICIONAL</v>
          </cell>
          <cell r="I283">
            <v>989</v>
          </cell>
          <cell r="J283" t="str">
            <v>4. Nutrición</v>
          </cell>
          <cell r="K283" t="str">
            <v>NUTRICION</v>
          </cell>
          <cell r="L283">
            <v>989</v>
          </cell>
          <cell r="M283" t="str">
            <v>Inversión</v>
          </cell>
          <cell r="N283" t="str">
            <v>SOPORTE A LA GESTION DEL PROYECTO - DE TIPO ADMINISTRATIVO</v>
          </cell>
          <cell r="O283" t="str">
            <v>Contratable</v>
          </cell>
          <cell r="P283" t="str">
            <v>SOPORTE A LA GESTIÓN DEL PROYECTO</v>
          </cell>
          <cell r="Q283" t="str">
            <v>C</v>
          </cell>
          <cell r="R283" t="str">
            <v>4102</v>
          </cell>
          <cell r="S283" t="str">
            <v>1500</v>
          </cell>
          <cell r="T283" t="str">
            <v>12</v>
          </cell>
          <cell r="U283" t="str">
            <v>0</v>
          </cell>
          <cell r="V283" t="str">
            <v>4102014</v>
          </cell>
          <cell r="W283" t="str">
            <v>02</v>
          </cell>
          <cell r="X283" t="str">
            <v>989</v>
          </cell>
        </row>
        <row r="284">
          <cell r="A284" t="str">
            <v>C-4102-1500-12-0-4102014-02-990</v>
          </cell>
          <cell r="B284" t="str">
            <v>C-4102-1500-12-0-4102014-02</v>
          </cell>
          <cell r="C284" t="str">
            <v>EJECUTOR</v>
          </cell>
          <cell r="D284" t="str">
            <v>NUTRICIÓN</v>
          </cell>
          <cell r="E284" t="str">
            <v>DIRECTOR(A) DE NUTRICION</v>
          </cell>
          <cell r="F284">
            <v>990</v>
          </cell>
          <cell r="G284">
            <v>4102014</v>
          </cell>
          <cell r="H284" t="str">
            <v>SERVICIO DE DISTRIBUCION DE ALIMENTOS SOLIDOS DE ALTO VALOR NUTRICIONAL</v>
          </cell>
          <cell r="I284">
            <v>990</v>
          </cell>
          <cell r="J284" t="str">
            <v>4. Nutrición</v>
          </cell>
          <cell r="K284" t="str">
            <v>NUTRICION</v>
          </cell>
          <cell r="L284">
            <v>990</v>
          </cell>
          <cell r="M284" t="str">
            <v>Inversión</v>
          </cell>
          <cell r="N284" t="str">
            <v>SOPORTE A LA GESTIÓN DEL PROYECTO PARA LA PROMOCIÓN Y DIFUSIÓN DE LOS DERECHOS DE LOS NIÑOS (AS) Y ADOLESCENTES</v>
          </cell>
          <cell r="O284" t="str">
            <v>Contratable</v>
          </cell>
          <cell r="P284" t="str">
            <v>SOPORTE A LA GESTIÓN DEL PROYECTO PARA LA PROMOCIÓN Y DIFUSIÓN DE LOS DERECHOS DE LOS NIÑOS (AS) Y ADOLESCENTES</v>
          </cell>
          <cell r="Q284" t="str">
            <v>C</v>
          </cell>
          <cell r="R284" t="str">
            <v>4102</v>
          </cell>
          <cell r="S284" t="str">
            <v>1500</v>
          </cell>
          <cell r="T284" t="str">
            <v>12</v>
          </cell>
          <cell r="U284" t="str">
            <v>0</v>
          </cell>
          <cell r="V284" t="str">
            <v>4102014</v>
          </cell>
          <cell r="W284" t="str">
            <v>02</v>
          </cell>
          <cell r="X284" t="str">
            <v>990</v>
          </cell>
        </row>
        <row r="285">
          <cell r="A285" t="str">
            <v>C-4102-1500-12-0-4102014-02-991</v>
          </cell>
          <cell r="B285" t="str">
            <v>C-4102-1500-12-0-4102014-02</v>
          </cell>
          <cell r="C285" t="str">
            <v>EJECUTOR</v>
          </cell>
          <cell r="D285" t="str">
            <v>NUTRICIÓN</v>
          </cell>
          <cell r="E285" t="str">
            <v>DIRECTOR(A) DE NUTRICION</v>
          </cell>
          <cell r="F285">
            <v>991</v>
          </cell>
          <cell r="G285">
            <v>4102014</v>
          </cell>
          <cell r="H285" t="str">
            <v>SERVICIO DE DISTRIBUCION DE ALIMENTOS SOLIDOS DE ALTO VALOR NUTRICIONAL</v>
          </cell>
          <cell r="I285">
            <v>991</v>
          </cell>
          <cell r="J285" t="str">
            <v>4. Nutrición</v>
          </cell>
          <cell r="K285" t="str">
            <v>NUTRICION</v>
          </cell>
          <cell r="L285">
            <v>991</v>
          </cell>
          <cell r="M285" t="str">
            <v>Inversión</v>
          </cell>
          <cell r="N285" t="str">
            <v>SOPORTE A LA GESTION DEL PROYECTO - APOYO EN CONTRATACION DE SERVICIOS</v>
          </cell>
          <cell r="O285" t="str">
            <v>Contratable</v>
          </cell>
          <cell r="P285" t="str">
            <v>ADQUISICIÓN DE BIENES Y SERVICIOS - SERVICIO DE DISTRIBUCIÓN DE ALIMENTOS SÓLIDOS DE ALTO VALOR NUTRICIONAL  - CONTRIBUCIÓN CON ACCIONES DE PROMOCIÓN Y PREVENCIÓN EN EL COMPONENTE DE ALIMENTACIÓN Y NUTRICIÓN PARA LA POBLACIÓN COLOMBIANA A NIVEL  NACI</v>
          </cell>
          <cell r="Q285" t="str">
            <v>C</v>
          </cell>
          <cell r="R285" t="str">
            <v>4102</v>
          </cell>
          <cell r="S285" t="str">
            <v>1500</v>
          </cell>
          <cell r="T285" t="str">
            <v>12</v>
          </cell>
          <cell r="U285" t="str">
            <v>0</v>
          </cell>
          <cell r="V285" t="str">
            <v>4102014</v>
          </cell>
          <cell r="W285" t="str">
            <v>02</v>
          </cell>
          <cell r="X285" t="str">
            <v>991</v>
          </cell>
        </row>
        <row r="286">
          <cell r="A286" t="str">
            <v>C-4102-1500-12-0-4102014-02-992</v>
          </cell>
          <cell r="B286" t="str">
            <v>C-4102-1500-12-0-4102014-02</v>
          </cell>
          <cell r="C286" t="str">
            <v>EJECUTOR</v>
          </cell>
          <cell r="D286" t="str">
            <v>NUTRICIÓN</v>
          </cell>
          <cell r="E286" t="str">
            <v>DIRECTOR(A) DE NUTRICION</v>
          </cell>
          <cell r="F286">
            <v>992</v>
          </cell>
          <cell r="G286">
            <v>4102014</v>
          </cell>
          <cell r="H286" t="str">
            <v>SERVICIO DE DISTRIBUCION DE ALIMENTOS SOLIDOS DE ALTO VALOR NUTRICIONAL</v>
          </cell>
          <cell r="I286">
            <v>992</v>
          </cell>
          <cell r="J286" t="str">
            <v>4. Nutrición</v>
          </cell>
          <cell r="K286" t="str">
            <v>NUTRICION</v>
          </cell>
          <cell r="L286">
            <v>992</v>
          </cell>
          <cell r="M286" t="str">
            <v>Inversión</v>
          </cell>
          <cell r="N286" t="str">
            <v>SOPORTE A LA GESTION DEL PROYECTO - VIATICOS Y GASTOS DE VIAJE</v>
          </cell>
          <cell r="O286" t="str">
            <v>No Contratable</v>
          </cell>
          <cell r="P286" t="str">
            <v>ADQUISICIÓN DE BIENES Y SERVICIOS - SERVICIO DE DISTRIBUCIÓN DE ALIMENTOS SÓLIDOS DE ALTO VALOR NUTRICIONAL  - CONTRIBUCIÓN CON ACCIONES DE PROMOCIÓN Y PREVENCIÓN EN EL COMPONENTE DE ALIMENTACIÓN Y NUTRICIÓN PARA LA POBLACIÓN COLOMBIANA A NIVEL  NACI</v>
          </cell>
          <cell r="Q286" t="str">
            <v>C</v>
          </cell>
          <cell r="R286" t="str">
            <v>4102</v>
          </cell>
          <cell r="S286" t="str">
            <v>1500</v>
          </cell>
          <cell r="T286" t="str">
            <v>12</v>
          </cell>
          <cell r="U286" t="str">
            <v>0</v>
          </cell>
          <cell r="V286" t="str">
            <v>4102014</v>
          </cell>
          <cell r="W286" t="str">
            <v>02</v>
          </cell>
          <cell r="X286" t="str">
            <v>992</v>
          </cell>
        </row>
        <row r="287">
          <cell r="A287" t="str">
            <v>C-4102-1500-12-0-4102014-02-993</v>
          </cell>
          <cell r="B287" t="str">
            <v>C-4102-1500-12-0-4102014-02</v>
          </cell>
          <cell r="C287" t="str">
            <v>EJECUTOR</v>
          </cell>
          <cell r="D287" t="str">
            <v>NUTRICIÓN</v>
          </cell>
          <cell r="E287" t="str">
            <v>DIRECTOR(A) DE NUTRICION</v>
          </cell>
          <cell r="F287">
            <v>993</v>
          </cell>
          <cell r="G287">
            <v>4102014</v>
          </cell>
          <cell r="H287" t="str">
            <v>SERVICIO DE DISTRIBUCION DE ALIMENTOS SOLIDOS DE ALTO VALOR NUTRICIONAL</v>
          </cell>
          <cell r="I287">
            <v>993</v>
          </cell>
          <cell r="J287" t="str">
            <v>4. Nutrición</v>
          </cell>
          <cell r="K287" t="str">
            <v>NUTRICION</v>
          </cell>
          <cell r="L287">
            <v>993</v>
          </cell>
          <cell r="M287" t="str">
            <v>Inversión</v>
          </cell>
          <cell r="N287" t="str">
            <v>SOPORTE A LA GESTION DEL PROYECTO - SEGUIMIENTO Y EVALUACION</v>
          </cell>
          <cell r="O287" t="str">
            <v>Contratable</v>
          </cell>
          <cell r="P287" t="str">
            <v>SOPORTE A LA GESTIÓN DEL PROYECTO</v>
          </cell>
          <cell r="Q287" t="str">
            <v>C</v>
          </cell>
          <cell r="R287" t="str">
            <v>4102</v>
          </cell>
          <cell r="S287" t="str">
            <v>1500</v>
          </cell>
          <cell r="T287" t="str">
            <v>12</v>
          </cell>
          <cell r="U287" t="str">
            <v>0</v>
          </cell>
          <cell r="V287" t="str">
            <v>4102014</v>
          </cell>
          <cell r="W287" t="str">
            <v>02</v>
          </cell>
          <cell r="X287" t="str">
            <v>993</v>
          </cell>
        </row>
        <row r="288">
          <cell r="A288" t="str">
            <v>C-4102-1500-12-0-4102014-02-994</v>
          </cell>
          <cell r="B288" t="str">
            <v>C-4102-1500-12-0-4102014-02</v>
          </cell>
          <cell r="C288" t="str">
            <v>EJECUTOR</v>
          </cell>
          <cell r="D288" t="str">
            <v>NUTRICIÓN</v>
          </cell>
          <cell r="E288" t="str">
            <v>DIRECTOR(A) DE NUTRICION</v>
          </cell>
          <cell r="F288">
            <v>994</v>
          </cell>
          <cell r="G288">
            <v>4102014</v>
          </cell>
          <cell r="H288" t="str">
            <v>SERVICIO DE DISTRIBUCION DE ALIMENTOS SOLIDOS DE ALTO VALOR NUTRICIONAL</v>
          </cell>
          <cell r="I288">
            <v>994</v>
          </cell>
          <cell r="J288" t="str">
            <v>4. Nutrición</v>
          </cell>
          <cell r="K288" t="str">
            <v>NUTRICION</v>
          </cell>
          <cell r="L288">
            <v>994</v>
          </cell>
          <cell r="M288" t="str">
            <v>Inversión</v>
          </cell>
          <cell r="N288" t="str">
            <v>SOPORTE A LA GESTION DEL PROYECTO - DE TIPO LOGISTICO</v>
          </cell>
          <cell r="O288" t="str">
            <v>Contratable</v>
          </cell>
          <cell r="P288" t="str">
            <v>SOPORTE A LA GESTIÓN DEL PROYECTO</v>
          </cell>
          <cell r="Q288" t="str">
            <v>C</v>
          </cell>
          <cell r="R288" t="str">
            <v>4102</v>
          </cell>
          <cell r="S288" t="str">
            <v>1500</v>
          </cell>
          <cell r="T288" t="str">
            <v>12</v>
          </cell>
          <cell r="U288" t="str">
            <v>0</v>
          </cell>
          <cell r="V288" t="str">
            <v>4102014</v>
          </cell>
          <cell r="W288" t="str">
            <v>02</v>
          </cell>
          <cell r="X288" t="str">
            <v>994</v>
          </cell>
        </row>
        <row r="289">
          <cell r="A289" t="str">
            <v>C-4102-1500-12-0-4102014-02-999</v>
          </cell>
          <cell r="B289" t="str">
            <v>C-4102-1500-12-0-4102014-02</v>
          </cell>
          <cell r="C289" t="str">
            <v>EJECUTOR</v>
          </cell>
          <cell r="D289" t="str">
            <v>NUTRICIÓN</v>
          </cell>
          <cell r="E289" t="str">
            <v>DIRECTOR(A) DE NUTRICION</v>
          </cell>
          <cell r="F289">
            <v>999</v>
          </cell>
          <cell r="G289">
            <v>4102014</v>
          </cell>
          <cell r="H289" t="str">
            <v>SERVICIO DE DISTRIBUCION DE ALIMENTOS SOLIDOS DE ALTO VALOR NUTRICIONAL</v>
          </cell>
          <cell r="I289">
            <v>999</v>
          </cell>
          <cell r="J289" t="str">
            <v>4. Nutrición</v>
          </cell>
          <cell r="K289" t="str">
            <v>NUTRICION</v>
          </cell>
          <cell r="L289">
            <v>999</v>
          </cell>
          <cell r="M289" t="str">
            <v>Inversión</v>
          </cell>
          <cell r="N289" t="str">
            <v>GRAVAMEN A LOS MOVIMIENTOS FINANCIEROS -GMF</v>
          </cell>
          <cell r="O289" t="str">
            <v>No Contratable</v>
          </cell>
          <cell r="P289" t="str">
            <v>ADQUISICIÓN DE BIENES Y SERVICIOS - SERVICIO DE DISTRIBUCIÓN DE ALIMENTOS SÓLIDOS DE ALTO VALOR NUTRICIONAL  - CONTRIBUCIÓN CON ACCIONES DE PROMOCIÓN Y PREVENCIÓN EN EL COMPONENTE DE ALIMENTACIÓN Y NUTRICIÓN PARA LA POBLACIÓN COLOMBIANA A NIVEL  NACI</v>
          </cell>
          <cell r="Q289" t="str">
            <v>C</v>
          </cell>
          <cell r="R289" t="str">
            <v>4102</v>
          </cell>
          <cell r="S289" t="str">
            <v>1500</v>
          </cell>
          <cell r="T289" t="str">
            <v>12</v>
          </cell>
          <cell r="U289" t="str">
            <v>0</v>
          </cell>
          <cell r="V289" t="str">
            <v>4102014</v>
          </cell>
          <cell r="W289" t="str">
            <v>02</v>
          </cell>
          <cell r="X289" t="str">
            <v>999</v>
          </cell>
        </row>
        <row r="290">
          <cell r="A290" t="str">
            <v>C-4102-1500-12-0-4102015</v>
          </cell>
          <cell r="B290" t="str">
            <v>C-4102-1500-12-0-4102015</v>
          </cell>
          <cell r="C290" t="str">
            <v>NO EJECUTOR</v>
          </cell>
          <cell r="D290" t="str">
            <v>NUTRICIÓN</v>
          </cell>
          <cell r="E290" t="str">
            <v>DIRECTOR(A) DE NUTRICION</v>
          </cell>
          <cell r="F290">
            <v>0</v>
          </cell>
          <cell r="G290">
            <v>4102015</v>
          </cell>
          <cell r="H290" t="str">
            <v>SERVICIO DE DISTRIBUCION DE ALIMENTOS LIQUIDOS DE ALTO VALOR NUTRICIONAL</v>
          </cell>
          <cell r="I290">
            <v>0</v>
          </cell>
          <cell r="J290" t="str">
            <v>4. Nutrición</v>
          </cell>
          <cell r="K290" t="str">
            <v>NUTRICION</v>
          </cell>
          <cell r="L290">
            <v>0</v>
          </cell>
          <cell r="M290" t="str">
            <v>Inversión</v>
          </cell>
          <cell r="N290">
            <v>0</v>
          </cell>
          <cell r="O290" t="str">
            <v>Contratable</v>
          </cell>
          <cell r="P290" t="str">
            <v xml:space="preserve">SERVICIO DE DISTRIBUCIÓN DE ALIMENTOS LÍQUIDOS DE ALTO VALOR NUTRICIONAL </v>
          </cell>
          <cell r="Q290" t="str">
            <v>C</v>
          </cell>
          <cell r="R290" t="str">
            <v>4102</v>
          </cell>
          <cell r="S290" t="str">
            <v>1500</v>
          </cell>
          <cell r="T290" t="str">
            <v>12</v>
          </cell>
          <cell r="U290" t="str">
            <v>0</v>
          </cell>
          <cell r="V290" t="str">
            <v>4102015</v>
          </cell>
        </row>
        <row r="291">
          <cell r="A291" t="str">
            <v>C-4102-1500-12-0-4102015-02</v>
          </cell>
          <cell r="B291" t="str">
            <v>C-4102-1500-12-0-4102015-02</v>
          </cell>
          <cell r="C291" t="str">
            <v>EJECUTOR</v>
          </cell>
          <cell r="D291" t="str">
            <v>NUTRICIÓN</v>
          </cell>
          <cell r="E291" t="str">
            <v>DIRECTOR(A) DE NUTRICION</v>
          </cell>
          <cell r="F291">
            <v>0</v>
          </cell>
          <cell r="G291">
            <v>4102015</v>
          </cell>
          <cell r="H291" t="str">
            <v>SERVICIO DE DISTRIBUCION DE ALIMENTOS LIQUIDOS DE ALTO VALOR NUTRICIONAL</v>
          </cell>
          <cell r="I291">
            <v>0</v>
          </cell>
          <cell r="J291" t="str">
            <v>4. Nutrición</v>
          </cell>
          <cell r="K291" t="str">
            <v>NUTRICION</v>
          </cell>
          <cell r="L291">
            <v>0</v>
          </cell>
          <cell r="M291" t="str">
            <v>Inversión</v>
          </cell>
          <cell r="N291">
            <v>0</v>
          </cell>
          <cell r="O291" t="str">
            <v>Contratable</v>
          </cell>
          <cell r="P291" t="str">
            <v>ADQUISICIÓN DE BIENES Y SERVICIOS</v>
          </cell>
          <cell r="Q291" t="str">
            <v>C</v>
          </cell>
          <cell r="R291" t="str">
            <v>4102</v>
          </cell>
          <cell r="S291" t="str">
            <v>1500</v>
          </cell>
          <cell r="T291" t="str">
            <v>12</v>
          </cell>
          <cell r="U291" t="str">
            <v>0</v>
          </cell>
          <cell r="V291" t="str">
            <v>4102015</v>
          </cell>
          <cell r="W291" t="str">
            <v>02</v>
          </cell>
        </row>
        <row r="292">
          <cell r="A292" t="str">
            <v>C-4102-1500-12-0-4102015-02-104</v>
          </cell>
          <cell r="B292" t="str">
            <v>C-4102-1500-12-0-4102015-02</v>
          </cell>
          <cell r="C292" t="str">
            <v>EJECUTOR</v>
          </cell>
          <cell r="D292" t="str">
            <v>NUTRICIÓN</v>
          </cell>
          <cell r="E292" t="str">
            <v>DIRECTOR(A) DE NUTRICION</v>
          </cell>
          <cell r="F292">
            <v>104</v>
          </cell>
          <cell r="G292">
            <v>4102015</v>
          </cell>
          <cell r="H292" t="str">
            <v>SERVICIO DE DISTRIBUCION DE ALIMENTOS LIQUIDOS DE ALTO VALOR NUTRICIONAL</v>
          </cell>
          <cell r="I292">
            <v>104</v>
          </cell>
          <cell r="J292" t="str">
            <v>4. Nutrición</v>
          </cell>
          <cell r="K292" t="str">
            <v>NUTRICION</v>
          </cell>
          <cell r="L292">
            <v>104</v>
          </cell>
          <cell r="M292" t="str">
            <v>Inversión</v>
          </cell>
          <cell r="N292" t="str">
            <v>ADMINISTRACION PARA LA PRODUCCION, COMPRA Y DISTRIBUCION DE ALIMENTOS DE ALTO VALOR NUTRICIONAL</v>
          </cell>
          <cell r="O292" t="str">
            <v>Contratable</v>
          </cell>
          <cell r="P292" t="str">
            <v>ADQUISICIÓN DE BIENES Y SERVICIOS - SERVICIO DE DISTRIBUCIÓN DE ALIMENTOS LÍQUIDOS DE ALTO VALOR NUTRICIONAL  - CONTRIBUCIÓN CON ACCIONES DE PROMOCIÓN Y PREVENCIÓN EN EL COMPONENTE DE ALIMENTACIÓN Y NUTRICIÓN PARA LA POBLACIÓN COLOMBIANA A NIVEL  NAC</v>
          </cell>
          <cell r="Q292" t="str">
            <v>C</v>
          </cell>
          <cell r="R292" t="str">
            <v>4102</v>
          </cell>
          <cell r="S292" t="str">
            <v>1500</v>
          </cell>
          <cell r="T292" t="str">
            <v>12</v>
          </cell>
          <cell r="U292" t="str">
            <v>0</v>
          </cell>
          <cell r="V292" t="str">
            <v>4102015</v>
          </cell>
          <cell r="W292" t="str">
            <v>02</v>
          </cell>
          <cell r="X292" t="str">
            <v>104</v>
          </cell>
        </row>
        <row r="293">
          <cell r="A293" t="str">
            <v>C-4102-1500-12-0-4102015-02-989</v>
          </cell>
          <cell r="B293" t="str">
            <v>C-4102-1500-12-0-4102015-02</v>
          </cell>
          <cell r="C293" t="str">
            <v>EJECUTOR</v>
          </cell>
          <cell r="D293" t="str">
            <v>NUTRICIÓN</v>
          </cell>
          <cell r="E293" t="str">
            <v>DIRECTOR(A) DE NUTRICION</v>
          </cell>
          <cell r="F293">
            <v>989</v>
          </cell>
          <cell r="G293">
            <v>4102015</v>
          </cell>
          <cell r="H293" t="str">
            <v>SERVICIO DE DISTRIBUCION DE ALIMENTOS LIQUIDOS DE ALTO VALOR NUTRICIONAL</v>
          </cell>
          <cell r="I293">
            <v>989</v>
          </cell>
          <cell r="J293" t="str">
            <v>4. Nutrición</v>
          </cell>
          <cell r="K293" t="str">
            <v>NUTRICION</v>
          </cell>
          <cell r="L293">
            <v>989</v>
          </cell>
          <cell r="M293" t="str">
            <v>Inversión</v>
          </cell>
          <cell r="N293" t="str">
            <v>SOPORTE A LA GESTION DEL PROYECTO - DE TIPO ADMINISTRATIVO</v>
          </cell>
          <cell r="O293" t="str">
            <v>Contratable</v>
          </cell>
          <cell r="P293" t="str">
            <v>SOPORTE A LA GESTIÓN DEL PROYECTO</v>
          </cell>
          <cell r="Q293" t="str">
            <v>C</v>
          </cell>
          <cell r="R293" t="str">
            <v>4102</v>
          </cell>
          <cell r="S293" t="str">
            <v>1500</v>
          </cell>
          <cell r="T293" t="str">
            <v>12</v>
          </cell>
          <cell r="U293" t="str">
            <v>0</v>
          </cell>
          <cell r="V293" t="str">
            <v>4102015</v>
          </cell>
          <cell r="W293" t="str">
            <v>02</v>
          </cell>
          <cell r="X293" t="str">
            <v>989</v>
          </cell>
        </row>
        <row r="294">
          <cell r="A294" t="str">
            <v>C-4102-1500-12-0-4102015-02-990</v>
          </cell>
          <cell r="B294" t="str">
            <v>C-4102-1500-12-0-4102015-02</v>
          </cell>
          <cell r="C294" t="str">
            <v>EJECUTOR</v>
          </cell>
          <cell r="D294" t="str">
            <v>NUTRICIÓN</v>
          </cell>
          <cell r="E294" t="str">
            <v>DIRECTOR(A) DE NUTRICION</v>
          </cell>
          <cell r="F294">
            <v>990</v>
          </cell>
          <cell r="G294">
            <v>4102015</v>
          </cell>
          <cell r="H294" t="str">
            <v>SERVICIO DE DISTRIBUCION DE ALIMENTOS LIQUIDOS DE ALTO VALOR NUTRICIONAL</v>
          </cell>
          <cell r="I294">
            <v>990</v>
          </cell>
          <cell r="J294" t="str">
            <v>4. Nutrición</v>
          </cell>
          <cell r="K294" t="str">
            <v>NUTRICION</v>
          </cell>
          <cell r="L294">
            <v>990</v>
          </cell>
          <cell r="M294" t="str">
            <v>Inversión</v>
          </cell>
          <cell r="N294" t="str">
            <v>SOPORTE A LA GESTIÓN DEL PROYECTO PARA LA PROMOCIÓN Y DIFUSIÓN DE LOS DERECHOS DE LOS NIÑOS (AS) Y ADOLESCENTES</v>
          </cell>
          <cell r="O294" t="str">
            <v>Contratable</v>
          </cell>
          <cell r="P294" t="str">
            <v>SOPORTE A LA GESTIÓN DEL PROYECTO PARA LA PROMOCIÓN Y DIFUSIÓN DE LOS DERECHOS DE LOS NIÑOS (AS) Y ADOLESCENTES</v>
          </cell>
          <cell r="Q294" t="str">
            <v>C</v>
          </cell>
          <cell r="R294" t="str">
            <v>4102</v>
          </cell>
          <cell r="S294" t="str">
            <v>1500</v>
          </cell>
          <cell r="T294" t="str">
            <v>12</v>
          </cell>
          <cell r="U294" t="str">
            <v>0</v>
          </cell>
          <cell r="V294" t="str">
            <v>4102015</v>
          </cell>
          <cell r="W294" t="str">
            <v>02</v>
          </cell>
          <cell r="X294" t="str">
            <v>990</v>
          </cell>
        </row>
        <row r="295">
          <cell r="A295" t="str">
            <v>C-4102-1500-12-0-4102015-02-991</v>
          </cell>
          <cell r="B295" t="str">
            <v>C-4102-1500-12-0-4102015-02</v>
          </cell>
          <cell r="C295" t="str">
            <v>EJECUTOR</v>
          </cell>
          <cell r="D295" t="str">
            <v>NUTRICIÓN</v>
          </cell>
          <cell r="E295" t="str">
            <v>DIRECTOR(A) DE NUTRICION</v>
          </cell>
          <cell r="F295">
            <v>991</v>
          </cell>
          <cell r="G295">
            <v>4102015</v>
          </cell>
          <cell r="H295" t="str">
            <v>SERVICIO DE DISTRIBUCION DE ALIMENTOS LIQUIDOS DE ALTO VALOR NUTRICIONAL</v>
          </cell>
          <cell r="I295">
            <v>991</v>
          </cell>
          <cell r="J295" t="str">
            <v>4. Nutrición</v>
          </cell>
          <cell r="K295" t="str">
            <v>NUTRICION</v>
          </cell>
          <cell r="L295">
            <v>991</v>
          </cell>
          <cell r="M295" t="str">
            <v>Inversión</v>
          </cell>
          <cell r="N295" t="str">
            <v>SOPORTE A LA GESTION DEL PROYECTO - APOYO EN CONTRATACION DE SERVICIOS</v>
          </cell>
          <cell r="O295" t="str">
            <v>Contratable</v>
          </cell>
          <cell r="P295" t="str">
            <v>SOPORTE A LA GESTIÓN DEL PROYECTO</v>
          </cell>
          <cell r="Q295" t="str">
            <v>C</v>
          </cell>
          <cell r="R295" t="str">
            <v>4102</v>
          </cell>
          <cell r="S295" t="str">
            <v>1500</v>
          </cell>
          <cell r="T295" t="str">
            <v>12</v>
          </cell>
          <cell r="U295" t="str">
            <v>0</v>
          </cell>
          <cell r="V295" t="str">
            <v>4102015</v>
          </cell>
          <cell r="W295" t="str">
            <v>02</v>
          </cell>
          <cell r="X295" t="str">
            <v>991</v>
          </cell>
        </row>
        <row r="296">
          <cell r="A296" t="str">
            <v>C-4102-1500-12-0-4102015-02-992</v>
          </cell>
          <cell r="B296" t="str">
            <v>C-4102-1500-12-0-4102015-02</v>
          </cell>
          <cell r="C296" t="str">
            <v>EJECUTOR</v>
          </cell>
          <cell r="D296" t="str">
            <v>NUTRICIÓN</v>
          </cell>
          <cell r="E296" t="str">
            <v>DIRECTOR(A) DE NUTRICION</v>
          </cell>
          <cell r="F296">
            <v>992</v>
          </cell>
          <cell r="G296">
            <v>4102015</v>
          </cell>
          <cell r="H296" t="str">
            <v>SERVICIO DE DISTRIBUCION DE ALIMENTOS LIQUIDOS DE ALTO VALOR NUTRICIONAL</v>
          </cell>
          <cell r="I296">
            <v>992</v>
          </cell>
          <cell r="J296" t="str">
            <v>4. Nutrición</v>
          </cell>
          <cell r="K296" t="str">
            <v>NUTRICION</v>
          </cell>
          <cell r="L296">
            <v>992</v>
          </cell>
          <cell r="M296" t="str">
            <v>Inversión</v>
          </cell>
          <cell r="N296" t="str">
            <v>SOPORTE A LA GESTION DEL PROYECTO - VIATICOS Y GASTOS DE VIAJE</v>
          </cell>
          <cell r="O296" t="str">
            <v>No Contratable</v>
          </cell>
          <cell r="P296" t="str">
            <v>SOPORTE A LA GESTIÓN DEL PROYECTO</v>
          </cell>
          <cell r="Q296" t="str">
            <v>C</v>
          </cell>
          <cell r="R296" t="str">
            <v>4102</v>
          </cell>
          <cell r="S296" t="str">
            <v>1500</v>
          </cell>
          <cell r="T296" t="str">
            <v>12</v>
          </cell>
          <cell r="U296" t="str">
            <v>0</v>
          </cell>
          <cell r="V296" t="str">
            <v>4102015</v>
          </cell>
          <cell r="W296" t="str">
            <v>02</v>
          </cell>
          <cell r="X296" t="str">
            <v>992</v>
          </cell>
        </row>
        <row r="297">
          <cell r="A297" t="str">
            <v>C-4102-1500-12-0-4102015-02-993</v>
          </cell>
          <cell r="B297" t="str">
            <v>C-4102-1500-12-0-4102015-02</v>
          </cell>
          <cell r="C297" t="str">
            <v>EJECUTOR</v>
          </cell>
          <cell r="D297" t="str">
            <v>NUTRICIÓN</v>
          </cell>
          <cell r="E297" t="str">
            <v>DIRECTOR(A) DE NUTRICION</v>
          </cell>
          <cell r="F297">
            <v>993</v>
          </cell>
          <cell r="G297">
            <v>4102015</v>
          </cell>
          <cell r="H297" t="str">
            <v>SERVICIO DE DISTRIBUCION DE ALIMENTOS LIQUIDOS DE ALTO VALOR NUTRICIONAL</v>
          </cell>
          <cell r="I297">
            <v>993</v>
          </cell>
          <cell r="J297" t="str">
            <v>4. Nutrición</v>
          </cell>
          <cell r="K297" t="str">
            <v>NUTRICION</v>
          </cell>
          <cell r="L297">
            <v>993</v>
          </cell>
          <cell r="M297" t="str">
            <v>Inversión</v>
          </cell>
          <cell r="N297" t="str">
            <v>SOPORTE A LA GESTION DEL PROYECTO - SEGUIMIENTO Y EVALUACION</v>
          </cell>
          <cell r="O297" t="str">
            <v>Contratable</v>
          </cell>
          <cell r="P297" t="str">
            <v>SOPORTE A LA GESTIÓN DEL PROYECTO</v>
          </cell>
          <cell r="Q297" t="str">
            <v>C</v>
          </cell>
          <cell r="R297" t="str">
            <v>4102</v>
          </cell>
          <cell r="S297" t="str">
            <v>1500</v>
          </cell>
          <cell r="T297" t="str">
            <v>12</v>
          </cell>
          <cell r="U297" t="str">
            <v>0</v>
          </cell>
          <cell r="V297" t="str">
            <v>4102015</v>
          </cell>
          <cell r="W297" t="str">
            <v>02</v>
          </cell>
          <cell r="X297" t="str">
            <v>993</v>
          </cell>
        </row>
        <row r="298">
          <cell r="A298" t="str">
            <v>C-4102-1500-12-0-4102015-02-994</v>
          </cell>
          <cell r="B298" t="str">
            <v>C-4102-1500-12-0-4102015-02</v>
          </cell>
          <cell r="C298" t="str">
            <v>EJECUTOR</v>
          </cell>
          <cell r="D298" t="str">
            <v>NUTRICIÓN</v>
          </cell>
          <cell r="E298" t="str">
            <v>DIRECTOR(A) DE NUTRICION</v>
          </cell>
          <cell r="F298">
            <v>994</v>
          </cell>
          <cell r="G298">
            <v>4102015</v>
          </cell>
          <cell r="H298" t="str">
            <v>SERVICIO DE DISTRIBUCION DE ALIMENTOS LIQUIDOS DE ALTO VALOR NUTRICIONAL</v>
          </cell>
          <cell r="I298">
            <v>994</v>
          </cell>
          <cell r="J298" t="str">
            <v>4. Nutrición</v>
          </cell>
          <cell r="K298" t="str">
            <v>NUTRICION</v>
          </cell>
          <cell r="L298">
            <v>994</v>
          </cell>
          <cell r="M298" t="str">
            <v>Inversión</v>
          </cell>
          <cell r="N298" t="str">
            <v>SOPORTE A LA GESTION DEL PROYECTO - DE TIPO LOGISTICO</v>
          </cell>
          <cell r="O298" t="str">
            <v>Contratable</v>
          </cell>
          <cell r="P298" t="str">
            <v>SOPORTE A LA GESTIÓN DEL PROYECTO</v>
          </cell>
          <cell r="Q298" t="str">
            <v>C</v>
          </cell>
          <cell r="R298" t="str">
            <v>4102</v>
          </cell>
          <cell r="S298" t="str">
            <v>1500</v>
          </cell>
          <cell r="T298" t="str">
            <v>12</v>
          </cell>
          <cell r="U298" t="str">
            <v>0</v>
          </cell>
          <cell r="V298" t="str">
            <v>4102015</v>
          </cell>
          <cell r="W298" t="str">
            <v>02</v>
          </cell>
          <cell r="X298" t="str">
            <v>994</v>
          </cell>
        </row>
        <row r="299">
          <cell r="A299" t="str">
            <v>C-4102-1500-12-0-4102015-02-999</v>
          </cell>
          <cell r="B299" t="str">
            <v>C-4102-1500-12-0-4102015-02</v>
          </cell>
          <cell r="C299" t="str">
            <v>EJECUTOR</v>
          </cell>
          <cell r="D299" t="str">
            <v>NUTRICIÓN</v>
          </cell>
          <cell r="E299" t="str">
            <v>DIRECTOR(A) DE NUTRICION</v>
          </cell>
          <cell r="F299">
            <v>999</v>
          </cell>
          <cell r="G299">
            <v>4102015</v>
          </cell>
          <cell r="H299" t="str">
            <v>SERVICIO DE DISTRIBUCION DE ALIMENTOS LIQUIDOS DE ALTO VALOR NUTRICIONAL</v>
          </cell>
          <cell r="I299">
            <v>999</v>
          </cell>
          <cell r="J299" t="str">
            <v>4. Nutrición</v>
          </cell>
          <cell r="K299" t="str">
            <v>NUTRICION</v>
          </cell>
          <cell r="L299">
            <v>999</v>
          </cell>
          <cell r="M299" t="str">
            <v>Inversión</v>
          </cell>
          <cell r="N299" t="str">
            <v>GRAVAMEN A LOS MOVIMIENTOS FINANCIEROS -GMF</v>
          </cell>
          <cell r="O299" t="str">
            <v>No Contratable</v>
          </cell>
          <cell r="P299" t="str">
            <v>GRAVAMEN A LOS MOVIMIENTOS FINANCIEROS</v>
          </cell>
          <cell r="Q299" t="str">
            <v>C</v>
          </cell>
          <cell r="R299" t="str">
            <v>4102</v>
          </cell>
          <cell r="S299" t="str">
            <v>1500</v>
          </cell>
          <cell r="T299" t="str">
            <v>12</v>
          </cell>
          <cell r="U299" t="str">
            <v>0</v>
          </cell>
          <cell r="V299" t="str">
            <v>4102015</v>
          </cell>
          <cell r="W299" t="str">
            <v>02</v>
          </cell>
          <cell r="X299" t="str">
            <v>999</v>
          </cell>
        </row>
        <row r="300">
          <cell r="A300" t="str">
            <v>C-4102-1500-12-0-4102016</v>
          </cell>
          <cell r="B300" t="str">
            <v>C-4102-1500-12-0-4102016</v>
          </cell>
          <cell r="C300" t="str">
            <v>NO EJECUTOR</v>
          </cell>
          <cell r="D300" t="str">
            <v>NUTRICIÓN</v>
          </cell>
          <cell r="E300" t="str">
            <v>DIRECTOR(A) DE NUTRICION</v>
          </cell>
          <cell r="F300">
            <v>0</v>
          </cell>
          <cell r="G300">
            <v>4102016</v>
          </cell>
          <cell r="H300" t="str">
            <v>SERVICIO DE ATENCION Y PREVENCION A LA DESNUTRICION DESDE EL SECTOR INCLUSION SOCIAL</v>
          </cell>
          <cell r="I300">
            <v>0</v>
          </cell>
          <cell r="J300" t="str">
            <v>4. Nutrición</v>
          </cell>
          <cell r="K300" t="str">
            <v>NUTRICION</v>
          </cell>
          <cell r="L300">
            <v>0</v>
          </cell>
          <cell r="M300" t="str">
            <v>Inversión</v>
          </cell>
          <cell r="N300">
            <v>0</v>
          </cell>
          <cell r="O300" t="str">
            <v>Contratable</v>
          </cell>
          <cell r="P300" t="str">
            <v xml:space="preserve">SERVICIO DE ATENCIÓN Y PREVENCIÓN A LA DESNUTRICIÓN DESDE EL SECTOR INCLUSIÓN SOCIAL </v>
          </cell>
          <cell r="Q300" t="str">
            <v>C</v>
          </cell>
          <cell r="R300" t="str">
            <v>4102</v>
          </cell>
          <cell r="S300" t="str">
            <v>1500</v>
          </cell>
          <cell r="T300" t="str">
            <v>12</v>
          </cell>
          <cell r="U300" t="str">
            <v>0</v>
          </cell>
          <cell r="V300" t="str">
            <v>4102016</v>
          </cell>
        </row>
        <row r="301">
          <cell r="A301" t="str">
            <v>C-4102-1500-12-0-4102016-02</v>
          </cell>
          <cell r="B301" t="str">
            <v>C-4102-1500-12-0-4102016-02</v>
          </cell>
          <cell r="C301" t="str">
            <v>EJECUTOR</v>
          </cell>
          <cell r="D301" t="str">
            <v>NUTRICIÓN</v>
          </cell>
          <cell r="E301" t="str">
            <v>DIRECTOR(A) DE NUTRICION</v>
          </cell>
          <cell r="F301">
            <v>0</v>
          </cell>
          <cell r="G301">
            <v>4102016</v>
          </cell>
          <cell r="H301" t="str">
            <v>SERVICIO DE ATENCION Y PREVENCION A LA DESNUTRICION DESDE EL SECTOR INCLUSION SOCIAL</v>
          </cell>
          <cell r="I301">
            <v>0</v>
          </cell>
          <cell r="J301" t="str">
            <v>4. Nutrición</v>
          </cell>
          <cell r="K301" t="str">
            <v>NUTRICION</v>
          </cell>
          <cell r="L301">
            <v>0</v>
          </cell>
          <cell r="M301" t="str">
            <v>Inversión</v>
          </cell>
          <cell r="N301">
            <v>0</v>
          </cell>
          <cell r="O301" t="str">
            <v>Contratable</v>
          </cell>
          <cell r="P301" t="str">
            <v>ADQUISICIÓN DE BIENES Y SERVICIOS</v>
          </cell>
          <cell r="Q301" t="str">
            <v>C</v>
          </cell>
          <cell r="R301" t="str">
            <v>4102</v>
          </cell>
          <cell r="S301" t="str">
            <v>1500</v>
          </cell>
          <cell r="T301" t="str">
            <v>12</v>
          </cell>
          <cell r="U301" t="str">
            <v>0</v>
          </cell>
          <cell r="V301" t="str">
            <v>4102016</v>
          </cell>
          <cell r="W301" t="str">
            <v>02</v>
          </cell>
        </row>
        <row r="302">
          <cell r="A302" t="str">
            <v>C-4102-1500-12-0-4102016-02-101</v>
          </cell>
          <cell r="B302" t="str">
            <v>C-4102-1500-12-0-4102016-02</v>
          </cell>
          <cell r="C302" t="str">
            <v>EJECUTOR</v>
          </cell>
          <cell r="D302" t="str">
            <v>NUTRICIÓN</v>
          </cell>
          <cell r="E302" t="str">
            <v>DIRECTOR(A) DE NUTRICION</v>
          </cell>
          <cell r="F302">
            <v>101</v>
          </cell>
          <cell r="G302">
            <v>4102016</v>
          </cell>
          <cell r="H302" t="str">
            <v>SERVICIO DE ATENCION Y PREVENCION A LA DESNUTRICION DESDE EL SECTOR INCLUSION SOCIAL</v>
          </cell>
          <cell r="I302">
            <v>101</v>
          </cell>
          <cell r="J302" t="str">
            <v>4. Nutrición</v>
          </cell>
          <cell r="K302" t="str">
            <v>NUTRICION</v>
          </cell>
          <cell r="L302">
            <v>101</v>
          </cell>
          <cell r="M302" t="str">
            <v>Inversión</v>
          </cell>
          <cell r="N302" t="str">
            <v>ATENCION Y PREVENCION A LA DESNUTRICION</v>
          </cell>
          <cell r="O302" t="str">
            <v>Contratable</v>
          </cell>
          <cell r="P302" t="str">
            <v>ADQUISICIÓN DE BIENES Y SERVICIOS - SERVICIO DE ATENCIÓN Y PREVENCIÓN A LA DESNUTRICIÓN DESDE EL SECTOR INCLUSIÓN SOCIAL  - CONTRIBUCIÓN CON ACCIONES DE PROMOCIÓN Y PREVENCIÓN EN EL COMPONENTE DE ALIMENTACIÓN Y NUTRICIÓN PARA LA POBLACIÓN COLOMBIANA</v>
          </cell>
          <cell r="Q302" t="str">
            <v>C</v>
          </cell>
          <cell r="R302" t="str">
            <v>4102</v>
          </cell>
          <cell r="S302" t="str">
            <v>1500</v>
          </cell>
          <cell r="T302" t="str">
            <v>12</v>
          </cell>
          <cell r="U302" t="str">
            <v>0</v>
          </cell>
          <cell r="V302" t="str">
            <v>4102016</v>
          </cell>
          <cell r="W302" t="str">
            <v>02</v>
          </cell>
          <cell r="X302" t="str">
            <v>101</v>
          </cell>
        </row>
        <row r="303">
          <cell r="A303" t="str">
            <v>C-4102-1500-12-0-4102016-02-103</v>
          </cell>
          <cell r="B303" t="str">
            <v>C-4102-1500-12-0-4102016-02</v>
          </cell>
          <cell r="C303" t="str">
            <v>EJECUTOR</v>
          </cell>
          <cell r="D303" t="str">
            <v>NUTRICIÓN</v>
          </cell>
          <cell r="E303" t="str">
            <v>DIRECTOR(A) DE NUTRICION</v>
          </cell>
          <cell r="F303">
            <v>103</v>
          </cell>
          <cell r="G303">
            <v>4102016</v>
          </cell>
          <cell r="H303" t="str">
            <v>SERVICIO DE ATENCION Y PREVENCION A LA DESNUTRICION DESDE EL SECTOR INCLUSION SOCIAL</v>
          </cell>
          <cell r="I303">
            <v>103</v>
          </cell>
          <cell r="J303" t="str">
            <v>4. Nutrición</v>
          </cell>
          <cell r="K303" t="str">
            <v>NUTRICION</v>
          </cell>
          <cell r="L303">
            <v>103</v>
          </cell>
          <cell r="M303" t="str">
            <v>Inversión</v>
          </cell>
          <cell r="N303" t="str">
            <v>POLITICA DE SEGURIDAD ALIMENTARIA NUTRICIONAL</v>
          </cell>
          <cell r="O303" t="str">
            <v>Contratable</v>
          </cell>
          <cell r="P303" t="str">
            <v>ADQUISICIÓN DE BIENES Y SERVICIOS - SERVICIO DE ATENCIÓN Y PREVENCIÓN A LA DESNUTRICIÓN DESDE EL SECTOR INCLUSIÓN SOCIAL  - CONTRIBUCIÓN CON ACCIONES DE PROMOCIÓN Y PREVENCIÓN EN EL COMPONENTE DE ALIMENTACIÓN Y NUTRICIÓN PARA LA POBLACIÓN COLOMBIANA</v>
          </cell>
          <cell r="Q303" t="str">
            <v>C</v>
          </cell>
          <cell r="R303" t="str">
            <v>4102</v>
          </cell>
          <cell r="S303" t="str">
            <v>1500</v>
          </cell>
          <cell r="T303" t="str">
            <v>12</v>
          </cell>
          <cell r="U303" t="str">
            <v>0</v>
          </cell>
          <cell r="V303" t="str">
            <v>4102016</v>
          </cell>
          <cell r="W303" t="str">
            <v>02</v>
          </cell>
          <cell r="X303" t="str">
            <v>103</v>
          </cell>
        </row>
        <row r="304">
          <cell r="A304" t="str">
            <v>C-4102-1500-12-0-4102016-02-989</v>
          </cell>
          <cell r="B304" t="str">
            <v>C-4102-1500-12-0-4102016-02</v>
          </cell>
          <cell r="C304" t="str">
            <v>EJECUTOR</v>
          </cell>
          <cell r="D304" t="str">
            <v>NUTRICIÓN</v>
          </cell>
          <cell r="E304" t="str">
            <v>DIRECTOR(A) DE NUTRICION</v>
          </cell>
          <cell r="F304">
            <v>989</v>
          </cell>
          <cell r="G304">
            <v>4102016</v>
          </cell>
          <cell r="H304" t="str">
            <v>SERVICIO DE ATENCION Y PREVENCION A LA DESNUTRICION DESDE EL SECTOR INCLUSION SOCIAL</v>
          </cell>
          <cell r="I304">
            <v>989</v>
          </cell>
          <cell r="J304" t="str">
            <v>4. Nutrición</v>
          </cell>
          <cell r="K304" t="str">
            <v>NUTRICION</v>
          </cell>
          <cell r="L304">
            <v>989</v>
          </cell>
          <cell r="M304" t="str">
            <v>Inversión</v>
          </cell>
          <cell r="N304" t="str">
            <v>SOPORTE A LA GESTION DEL PROYECTO - DE TIPO ADMINISTRATIVO</v>
          </cell>
          <cell r="O304" t="str">
            <v>Contratable</v>
          </cell>
          <cell r="P304" t="str">
            <v>SOPORTE A LA GESTIÓN DEL PROYECTO</v>
          </cell>
          <cell r="Q304" t="str">
            <v>C</v>
          </cell>
          <cell r="R304" t="str">
            <v>4102</v>
          </cell>
          <cell r="S304" t="str">
            <v>1500</v>
          </cell>
          <cell r="T304" t="str">
            <v>12</v>
          </cell>
          <cell r="U304" t="str">
            <v>0</v>
          </cell>
          <cell r="V304" t="str">
            <v>4102016</v>
          </cell>
          <cell r="W304" t="str">
            <v>02</v>
          </cell>
          <cell r="X304" t="str">
            <v>989</v>
          </cell>
        </row>
        <row r="305">
          <cell r="A305" t="str">
            <v>C-4102-1500-12-0-4102016-02-990</v>
          </cell>
          <cell r="B305" t="str">
            <v>C-4102-1500-12-0-4102016-02</v>
          </cell>
          <cell r="C305" t="str">
            <v>EJECUTOR</v>
          </cell>
          <cell r="D305" t="str">
            <v>NUTRICIÓN</v>
          </cell>
          <cell r="E305" t="str">
            <v>DIRECTOR(A) DE NUTRICION</v>
          </cell>
          <cell r="F305">
            <v>990</v>
          </cell>
          <cell r="G305">
            <v>4102016</v>
          </cell>
          <cell r="H305" t="str">
            <v>SERVICIO DE ATENCION Y PREVENCION A LA DESNUTRICION DESDE EL SECTOR INCLUSION SOCIAL</v>
          </cell>
          <cell r="I305">
            <v>990</v>
          </cell>
          <cell r="J305" t="str">
            <v>4. Nutrición</v>
          </cell>
          <cell r="K305" t="str">
            <v>NUTRICION</v>
          </cell>
          <cell r="L305">
            <v>990</v>
          </cell>
          <cell r="M305" t="str">
            <v>Inversión</v>
          </cell>
          <cell r="N305" t="str">
            <v>SOPORTE A LA GESTIÓN DEL PROYECTO PARA LA PROMOCIÓN Y DIFUSIÓN DE LOS DERECHOS DE LOS NIÑOS (AS) Y ADOLESCENTES</v>
          </cell>
          <cell r="O305" t="str">
            <v>Contratable</v>
          </cell>
          <cell r="P305" t="str">
            <v>SOPORTE A LA GESTIÓN DEL PROYECTO PARA LA PROMOCIÓN Y DIFUSIÓN DE LOS DERECHOS DE LOS NIÑOS (AS) Y ADOLESCENTES</v>
          </cell>
          <cell r="Q305" t="str">
            <v>C</v>
          </cell>
          <cell r="R305" t="str">
            <v>4102</v>
          </cell>
          <cell r="S305" t="str">
            <v>1500</v>
          </cell>
          <cell r="T305" t="str">
            <v>12</v>
          </cell>
          <cell r="U305" t="str">
            <v>0</v>
          </cell>
          <cell r="V305" t="str">
            <v>4102016</v>
          </cell>
          <cell r="W305" t="str">
            <v>02</v>
          </cell>
          <cell r="X305" t="str">
            <v>990</v>
          </cell>
        </row>
        <row r="306">
          <cell r="A306" t="str">
            <v>C-4102-1500-12-0-4102016-02-991</v>
          </cell>
          <cell r="B306" t="str">
            <v>C-4102-1500-12-0-4102016-02</v>
          </cell>
          <cell r="C306" t="str">
            <v>EJECUTOR</v>
          </cell>
          <cell r="D306" t="str">
            <v>NUTRICIÓN</v>
          </cell>
          <cell r="E306" t="str">
            <v>DIRECTOR(A) DE NUTRICION</v>
          </cell>
          <cell r="F306">
            <v>991</v>
          </cell>
          <cell r="G306">
            <v>4102016</v>
          </cell>
          <cell r="H306" t="str">
            <v>SERVICIO DE ATENCION Y PREVENCION A LA DESNUTRICION DESDE EL SECTOR INCLUSION SOCIAL</v>
          </cell>
          <cell r="I306">
            <v>991</v>
          </cell>
          <cell r="J306" t="str">
            <v>4. Nutrición</v>
          </cell>
          <cell r="K306" t="str">
            <v>NUTRICION</v>
          </cell>
          <cell r="L306">
            <v>991</v>
          </cell>
          <cell r="M306" t="str">
            <v>Inversión</v>
          </cell>
          <cell r="N306" t="str">
            <v>SOPORTE A LA GESTION DEL PROYECTO - APOYO EN CONTRATACION DE SERVICIOS</v>
          </cell>
          <cell r="O306" t="str">
            <v>Contratable</v>
          </cell>
          <cell r="P306" t="str">
            <v>ADQUISICIÓN DE BIENES Y SERVICIOS - SERVICIO DE ATENCIÓN Y PREVENCIÓN A LA DESNUTRICIÓN DESDE EL SECTOR INCLUSIÓN SOCIAL  - CONTRIBUCIÓN CON ACCIONES DE PROMOCIÓN Y PREVENCIÓN EN EL COMPONENTE DE ALIMENTACIÓN Y NUTRICIÓN PARA LA POBLACIÓN COLOMBIANA</v>
          </cell>
          <cell r="Q306" t="str">
            <v>C</v>
          </cell>
          <cell r="R306" t="str">
            <v>4102</v>
          </cell>
          <cell r="S306" t="str">
            <v>1500</v>
          </cell>
          <cell r="T306" t="str">
            <v>12</v>
          </cell>
          <cell r="U306" t="str">
            <v>0</v>
          </cell>
          <cell r="V306" t="str">
            <v>4102016</v>
          </cell>
          <cell r="W306" t="str">
            <v>02</v>
          </cell>
          <cell r="X306" t="str">
            <v>991</v>
          </cell>
        </row>
        <row r="307">
          <cell r="A307" t="str">
            <v>C-4102-1500-12-0-4102016-02-992</v>
          </cell>
          <cell r="B307" t="str">
            <v>C-4102-1500-12-0-4102016-02</v>
          </cell>
          <cell r="C307" t="str">
            <v>EJECUTOR</v>
          </cell>
          <cell r="D307" t="str">
            <v>NUTRICIÓN</v>
          </cell>
          <cell r="E307" t="str">
            <v>DIRECTOR(A) DE NUTRICION</v>
          </cell>
          <cell r="F307">
            <v>992</v>
          </cell>
          <cell r="G307">
            <v>4102016</v>
          </cell>
          <cell r="H307" t="str">
            <v>SERVICIO DE ATENCION Y PREVENCION A LA DESNUTRICION DESDE EL SECTOR INCLUSION SOCIAL</v>
          </cell>
          <cell r="I307">
            <v>992</v>
          </cell>
          <cell r="J307" t="str">
            <v>4. Nutrición</v>
          </cell>
          <cell r="K307" t="str">
            <v>NUTRICION</v>
          </cell>
          <cell r="L307">
            <v>992</v>
          </cell>
          <cell r="M307" t="str">
            <v>Inversión</v>
          </cell>
          <cell r="N307" t="str">
            <v>SOPORTE A LA GESTION DEL PROYECTO - VIATICOS Y GASTOS DE VIAJE</v>
          </cell>
          <cell r="O307" t="str">
            <v>No Contratable</v>
          </cell>
          <cell r="P307" t="str">
            <v>ADQUISICIÓN DE BIENES Y SERVICIOS - SERVICIO DE ATENCIÓN Y PREVENCIÓN A LA DESNUTRICIÓN DESDE EL SECTOR INCLUSIÓN SOCIAL  - CONTRIBUCIÓN CON ACCIONES DE PROMOCIÓN Y PREVENCIÓN EN EL COMPONENTE DE ALIMENTACIÓN Y NUTRICIÓN PARA LA POBLACIÓN COLOMBIANA</v>
          </cell>
          <cell r="Q307" t="str">
            <v>C</v>
          </cell>
          <cell r="R307" t="str">
            <v>4102</v>
          </cell>
          <cell r="S307" t="str">
            <v>1500</v>
          </cell>
          <cell r="T307" t="str">
            <v>12</v>
          </cell>
          <cell r="U307" t="str">
            <v>0</v>
          </cell>
          <cell r="V307" t="str">
            <v>4102016</v>
          </cell>
          <cell r="W307" t="str">
            <v>02</v>
          </cell>
          <cell r="X307" t="str">
            <v>992</v>
          </cell>
        </row>
        <row r="308">
          <cell r="A308" t="str">
            <v>C-4102-1500-12-0-4102016-02-993</v>
          </cell>
          <cell r="B308" t="str">
            <v>C-4102-1500-12-0-4102016-02</v>
          </cell>
          <cell r="C308" t="str">
            <v>EJECUTOR</v>
          </cell>
          <cell r="D308" t="str">
            <v>NUTRICIÓN</v>
          </cell>
          <cell r="E308" t="str">
            <v>SUBDIRECTOR(A) DE MONITOREO Y EVALUACION</v>
          </cell>
          <cell r="F308">
            <v>993</v>
          </cell>
          <cell r="G308">
            <v>4102016</v>
          </cell>
          <cell r="H308" t="str">
            <v>SERVICIO DE ATENCION Y PREVENCION A LA DESNUTRICION DESDE EL SECTOR INCLUSION SOCIAL</v>
          </cell>
          <cell r="I308">
            <v>993</v>
          </cell>
          <cell r="J308" t="str">
            <v>4. Nutrición</v>
          </cell>
          <cell r="K308" t="str">
            <v>NUTRICION</v>
          </cell>
          <cell r="L308">
            <v>993</v>
          </cell>
          <cell r="M308" t="str">
            <v>Inversión</v>
          </cell>
          <cell r="N308" t="str">
            <v>SOPORTE A LA GESTION DEL PROYECTO - SEGUIMIENTO Y EVALUACION</v>
          </cell>
          <cell r="O308" t="str">
            <v>Contratable</v>
          </cell>
          <cell r="P308" t="str">
            <v>ADQUISICIÓN DE BIENES Y SERVICIOS - SERVICIO DE ATENCIÓN Y PREVENCIÓN A LA DESNUTRICIÓN DESDE EL SECTOR INCLUSIÓN SOCIAL  - CONTRIBUCIÓN CON ACCIONES DE PROMOCIÓN Y PREVENCIÓN EN EL COMPONENTE DE ALIMENTACIÓN Y NUTRICIÓN PARA LA POBLACIÓN COLOMBIANA</v>
          </cell>
          <cell r="Q308" t="str">
            <v>C</v>
          </cell>
          <cell r="R308" t="str">
            <v>4102</v>
          </cell>
          <cell r="S308" t="str">
            <v>1500</v>
          </cell>
          <cell r="T308" t="str">
            <v>12</v>
          </cell>
          <cell r="U308" t="str">
            <v>0</v>
          </cell>
          <cell r="V308" t="str">
            <v>4102016</v>
          </cell>
          <cell r="W308" t="str">
            <v>02</v>
          </cell>
          <cell r="X308" t="str">
            <v>993</v>
          </cell>
        </row>
        <row r="309">
          <cell r="A309" t="str">
            <v>C-4102-1500-12-0-4102016-02-994</v>
          </cell>
          <cell r="B309" t="str">
            <v>C-4102-1500-12-0-4102016-02</v>
          </cell>
          <cell r="C309" t="str">
            <v>EJECUTOR</v>
          </cell>
          <cell r="D309" t="str">
            <v>NUTRICIÓN</v>
          </cell>
          <cell r="E309" t="str">
            <v>DIRECTOR(A) DE NUTRICION</v>
          </cell>
          <cell r="F309">
            <v>994</v>
          </cell>
          <cell r="G309">
            <v>4102016</v>
          </cell>
          <cell r="H309" t="str">
            <v>SERVICIO DE ATENCION Y PREVENCION A LA DESNUTRICION DESDE EL SECTOR INCLUSION SOCIAL</v>
          </cell>
          <cell r="I309">
            <v>994</v>
          </cell>
          <cell r="J309" t="str">
            <v>4. Nutrición</v>
          </cell>
          <cell r="K309" t="str">
            <v>NUTRICION</v>
          </cell>
          <cell r="L309">
            <v>994</v>
          </cell>
          <cell r="M309" t="str">
            <v>Inversión</v>
          </cell>
          <cell r="N309" t="str">
            <v>SOPORTE A LA GESTION DEL PROYECTO - DE TIPO LOGISTICO</v>
          </cell>
          <cell r="O309" t="str">
            <v>Contratable</v>
          </cell>
          <cell r="P309" t="str">
            <v>SOPORTE A LA GESTIÓN DEL PROYECTO</v>
          </cell>
          <cell r="Q309" t="str">
            <v>C</v>
          </cell>
          <cell r="R309" t="str">
            <v>4102</v>
          </cell>
          <cell r="S309" t="str">
            <v>1500</v>
          </cell>
          <cell r="T309" t="str">
            <v>12</v>
          </cell>
          <cell r="U309" t="str">
            <v>0</v>
          </cell>
          <cell r="V309" t="str">
            <v>4102016</v>
          </cell>
          <cell r="W309" t="str">
            <v>02</v>
          </cell>
          <cell r="X309" t="str">
            <v>994</v>
          </cell>
        </row>
        <row r="310">
          <cell r="A310" t="str">
            <v>C-4102-1500-12-0-4102016-02-999</v>
          </cell>
          <cell r="B310" t="str">
            <v>C-4102-1500-12-0-4102016-02</v>
          </cell>
          <cell r="C310" t="str">
            <v>EJECUTOR</v>
          </cell>
          <cell r="D310" t="str">
            <v>NUTRICIÓN</v>
          </cell>
          <cell r="E310" t="str">
            <v>DIRECTOR(A) DE NUTRICION</v>
          </cell>
          <cell r="F310">
            <v>999</v>
          </cell>
          <cell r="G310">
            <v>4102016</v>
          </cell>
          <cell r="H310" t="str">
            <v>SERVICIO DE ATENCION Y PREVENCION A LA DESNUTRICION DESDE EL SECTOR INCLUSION SOCIAL</v>
          </cell>
          <cell r="I310">
            <v>999</v>
          </cell>
          <cell r="J310" t="str">
            <v>4. Nutrición</v>
          </cell>
          <cell r="K310" t="str">
            <v>NUTRICION</v>
          </cell>
          <cell r="L310">
            <v>999</v>
          </cell>
          <cell r="M310" t="str">
            <v>Inversión</v>
          </cell>
          <cell r="N310" t="str">
            <v>GRAVAMEN A LOS MOVIMIENTOS FINANCIEROS -GMF</v>
          </cell>
          <cell r="O310" t="str">
            <v>No Contratable</v>
          </cell>
          <cell r="P310" t="str">
            <v>ADQUISICIÓN DE BIENES Y SERVICIOS - SERVICIO DE ATENCIÓN Y PREVENCIÓN A LA DESNUTRICIÓN DESDE EL SECTOR INCLUSIÓN SOCIAL  - CONTRIBUCIÓN CON ACCIONES DE PROMOCIÓN Y PREVENCIÓN EN EL COMPONENTE DE ALIMENTACIÓN Y NUTRICIÓN PARA LA POBLACIÓN COLOMBIANA</v>
          </cell>
          <cell r="Q310" t="str">
            <v>C</v>
          </cell>
          <cell r="R310" t="str">
            <v>4102</v>
          </cell>
          <cell r="S310" t="str">
            <v>1500</v>
          </cell>
          <cell r="T310" t="str">
            <v>12</v>
          </cell>
          <cell r="U310" t="str">
            <v>0</v>
          </cell>
          <cell r="V310" t="str">
            <v>4102016</v>
          </cell>
          <cell r="W310" t="str">
            <v>02</v>
          </cell>
          <cell r="X310" t="str">
            <v>999</v>
          </cell>
        </row>
        <row r="311">
          <cell r="A311" t="str">
            <v>C-4102-1500-13</v>
          </cell>
          <cell r="B311" t="str">
            <v>C-4102-1500-13</v>
          </cell>
          <cell r="C311" t="str">
            <v>NO EJECUTOR</v>
          </cell>
          <cell r="D311" t="str">
            <v>PROTECCIÓN SRPA</v>
          </cell>
          <cell r="E311" t="str">
            <v>DIRECTOR(A) ADMINISTRATIVO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 t="str">
            <v>3. Protección SRPA</v>
          </cell>
          <cell r="K311" t="str">
            <v>PROTECCION</v>
          </cell>
          <cell r="L311">
            <v>0</v>
          </cell>
          <cell r="M311" t="str">
            <v>Inversión</v>
          </cell>
          <cell r="N311">
            <v>0</v>
          </cell>
          <cell r="O311" t="str">
            <v>Contratable</v>
          </cell>
          <cell r="P311" t="str">
            <v>FORTALECIMIENTO DE ACCIONES DE RESTABLECIMIENTO EN ADMINISTRACIÓN DE JUSTICIA A NIVEL NACIONAL</v>
          </cell>
          <cell r="Q311" t="str">
            <v>C</v>
          </cell>
          <cell r="R311" t="str">
            <v>4102</v>
          </cell>
          <cell r="S311" t="str">
            <v>1500</v>
          </cell>
          <cell r="T311" t="str">
            <v>13</v>
          </cell>
        </row>
        <row r="312">
          <cell r="A312" t="str">
            <v>C-4102-1500-13-0</v>
          </cell>
          <cell r="B312" t="str">
            <v>C-4102-1500-13-0</v>
          </cell>
          <cell r="C312" t="str">
            <v>NO EJECUTOR</v>
          </cell>
          <cell r="D312" t="str">
            <v>PROTECCIÓN SRPA</v>
          </cell>
          <cell r="E312" t="str">
            <v>DIRECTOR(A) ADMINISTRATIVO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 t="str">
            <v>3. Protección SRPA</v>
          </cell>
          <cell r="K312" t="str">
            <v>PROTECCION</v>
          </cell>
          <cell r="L312">
            <v>0</v>
          </cell>
          <cell r="M312" t="str">
            <v>Inversión</v>
          </cell>
          <cell r="N312">
            <v>0</v>
          </cell>
          <cell r="O312" t="str">
            <v>Contratable</v>
          </cell>
          <cell r="P312" t="str">
            <v>FORTALECIMIENTO DE ACCIONES DE RESTABLECIMIENTO EN ADMINISTRACIÓN DE JUSTICIA A NIVEL NACIONAL</v>
          </cell>
          <cell r="Q312" t="str">
            <v>C</v>
          </cell>
          <cell r="R312" t="str">
            <v>4102</v>
          </cell>
          <cell r="S312" t="str">
            <v>1500</v>
          </cell>
          <cell r="T312" t="str">
            <v>13</v>
          </cell>
          <cell r="U312" t="str">
            <v>0</v>
          </cell>
        </row>
        <row r="313">
          <cell r="A313" t="str">
            <v>C-4102-1500-13-0-4102035</v>
          </cell>
          <cell r="B313" t="str">
            <v>C-4102-1500-13-0-4102035</v>
          </cell>
          <cell r="C313" t="str">
            <v>NO EJECUTOR</v>
          </cell>
          <cell r="D313" t="str">
            <v>PROTECCIÓN SRPA</v>
          </cell>
          <cell r="E313" t="str">
            <v>DIRECTOR(A) DE PROTECCION</v>
          </cell>
          <cell r="F313">
            <v>0</v>
          </cell>
          <cell r="G313">
            <v>4102035</v>
          </cell>
          <cell r="H313" t="str">
            <v>DOCUMENTOS DE LINEAMIENTOS TECNICOS</v>
          </cell>
          <cell r="I313">
            <v>0</v>
          </cell>
          <cell r="J313" t="str">
            <v>3. Protección SRPA</v>
          </cell>
          <cell r="K313" t="str">
            <v>PROTECCION</v>
          </cell>
          <cell r="L313">
            <v>0</v>
          </cell>
          <cell r="M313" t="str">
            <v>Inversión</v>
          </cell>
          <cell r="N313">
            <v>0</v>
          </cell>
          <cell r="O313" t="str">
            <v>Contratable</v>
          </cell>
          <cell r="P313" t="str">
            <v xml:space="preserve">DOCUMENTOS DE LINEAMIENTOS TÉCNICOS </v>
          </cell>
          <cell r="Q313" t="str">
            <v>C</v>
          </cell>
          <cell r="R313" t="str">
            <v>4102</v>
          </cell>
          <cell r="S313" t="str">
            <v>1500</v>
          </cell>
          <cell r="T313" t="str">
            <v>13</v>
          </cell>
          <cell r="U313" t="str">
            <v>0</v>
          </cell>
          <cell r="V313" t="str">
            <v>4102035</v>
          </cell>
        </row>
        <row r="314">
          <cell r="A314" t="str">
            <v>C-4102-1500-13-0-4102035-02</v>
          </cell>
          <cell r="B314" t="str">
            <v>C-4102-1500-13-0-4102035-02</v>
          </cell>
          <cell r="C314" t="str">
            <v>EJECUTOR</v>
          </cell>
          <cell r="D314" t="str">
            <v>PROTECCIÓN SRPA</v>
          </cell>
          <cell r="E314" t="str">
            <v>DIRECTOR(A) DE PROTECCION</v>
          </cell>
          <cell r="F314">
            <v>0</v>
          </cell>
          <cell r="G314">
            <v>4102035</v>
          </cell>
          <cell r="H314" t="str">
            <v>DOCUMENTOS DE LINEAMIENTOS TECNICOS</v>
          </cell>
          <cell r="I314">
            <v>0</v>
          </cell>
          <cell r="J314" t="str">
            <v>3. Protección SRPA</v>
          </cell>
          <cell r="K314" t="str">
            <v>PROTECCION</v>
          </cell>
          <cell r="L314">
            <v>0</v>
          </cell>
          <cell r="M314" t="str">
            <v>Inversión</v>
          </cell>
          <cell r="N314">
            <v>0</v>
          </cell>
          <cell r="O314" t="str">
            <v>Contratable</v>
          </cell>
          <cell r="P314" t="str">
            <v>ADQUISICIÓN DE BIENES Y SERVICIOS</v>
          </cell>
          <cell r="Q314" t="str">
            <v>C</v>
          </cell>
          <cell r="R314" t="str">
            <v>4102</v>
          </cell>
          <cell r="S314" t="str">
            <v>1500</v>
          </cell>
          <cell r="T314" t="str">
            <v>13</v>
          </cell>
          <cell r="U314" t="str">
            <v>0</v>
          </cell>
          <cell r="V314" t="str">
            <v>4102035</v>
          </cell>
          <cell r="W314" t="str">
            <v>02</v>
          </cell>
        </row>
        <row r="315">
          <cell r="A315" t="str">
            <v>C-4102-1500-13-0-4102035-02-113</v>
          </cell>
          <cell r="B315" t="str">
            <v>C-4102-1500-13-0-4102035-02</v>
          </cell>
          <cell r="C315" t="str">
            <v>EJECUTOR</v>
          </cell>
          <cell r="D315" t="str">
            <v>PROTECCIÓN SRPA</v>
          </cell>
          <cell r="E315" t="str">
            <v>DIRECTOR(A) DE PROTECCION</v>
          </cell>
          <cell r="F315">
            <v>113</v>
          </cell>
          <cell r="G315">
            <v>4102035</v>
          </cell>
          <cell r="H315" t="str">
            <v>DOCUMENTOS DE LINEAMIENTOS TECNICOS</v>
          </cell>
          <cell r="I315">
            <v>113</v>
          </cell>
          <cell r="J315" t="str">
            <v>3. Protección SRPA</v>
          </cell>
          <cell r="K315" t="str">
            <v>PROTECCION</v>
          </cell>
          <cell r="L315">
            <v>113</v>
          </cell>
          <cell r="M315" t="str">
            <v>Inversión</v>
          </cell>
          <cell r="N315" t="str">
            <v>POLITICAS PUBLICAS</v>
          </cell>
          <cell r="O315" t="str">
            <v>Contratable</v>
          </cell>
          <cell r="P315" t="str">
            <v>ADQUISICIÓN DE BIENES Y SERVICIOS - DOCUMENTOS DE LINEAMIENTOS TÉCNICOS  - FORTALECIMIENTO DE ACCIONES DE RESTABLECIMIENTO EN ADMINISTRACIÓN DE JUSTICIA A NIVEL   NACIONAL</v>
          </cell>
          <cell r="Q315" t="str">
            <v>C</v>
          </cell>
          <cell r="R315" t="str">
            <v>4102</v>
          </cell>
          <cell r="S315" t="str">
            <v>1500</v>
          </cell>
          <cell r="T315" t="str">
            <v>13</v>
          </cell>
          <cell r="U315" t="str">
            <v>0</v>
          </cell>
          <cell r="V315" t="str">
            <v>4102035</v>
          </cell>
          <cell r="W315" t="str">
            <v>02</v>
          </cell>
          <cell r="X315" t="str">
            <v>113</v>
          </cell>
        </row>
        <row r="316">
          <cell r="A316" t="str">
            <v>C-4102-1500-13-0-4102035-02-989</v>
          </cell>
          <cell r="B316" t="str">
            <v>C-4102-1500-13-0-4102035-02</v>
          </cell>
          <cell r="C316" t="str">
            <v>EJECUTOR</v>
          </cell>
          <cell r="D316" t="str">
            <v>PROTECCIÓN SRPA</v>
          </cell>
          <cell r="E316" t="str">
            <v>DIRECTOR(A) DE PROTECCION</v>
          </cell>
          <cell r="F316">
            <v>989</v>
          </cell>
          <cell r="G316">
            <v>4102035</v>
          </cell>
          <cell r="H316" t="str">
            <v>DOCUMENTOS DE LINEAMIENTOS TECNICOS</v>
          </cell>
          <cell r="I316">
            <v>989</v>
          </cell>
          <cell r="J316" t="str">
            <v>3. Protección SRPA</v>
          </cell>
          <cell r="K316" t="str">
            <v>PROTECCION</v>
          </cell>
          <cell r="L316">
            <v>989</v>
          </cell>
          <cell r="M316" t="str">
            <v>Inversión</v>
          </cell>
          <cell r="N316" t="str">
            <v>SOPORTE A LA GESTION DEL PROYECTO - DE TIPO ADMINISTRATIVO</v>
          </cell>
          <cell r="O316" t="str">
            <v>Contratable</v>
          </cell>
          <cell r="P316" t="str">
            <v>SOPORTE A LA GESTIÓN DEL PROYECTO</v>
          </cell>
          <cell r="Q316" t="str">
            <v>C</v>
          </cell>
          <cell r="R316" t="str">
            <v>4102</v>
          </cell>
          <cell r="S316" t="str">
            <v>1500</v>
          </cell>
          <cell r="T316" t="str">
            <v>13</v>
          </cell>
          <cell r="U316" t="str">
            <v>0</v>
          </cell>
          <cell r="V316" t="str">
            <v>4102035</v>
          </cell>
          <cell r="W316" t="str">
            <v>02</v>
          </cell>
          <cell r="X316" t="str">
            <v>989</v>
          </cell>
        </row>
        <row r="317">
          <cell r="A317" t="str">
            <v>C-4102-1500-13-0-4102035-02-990</v>
          </cell>
          <cell r="B317" t="str">
            <v>C-4102-1500-13-0-4102035-02</v>
          </cell>
          <cell r="C317" t="str">
            <v>EJECUTOR</v>
          </cell>
          <cell r="D317" t="str">
            <v>PROTECCIÓN SRPA</v>
          </cell>
          <cell r="E317" t="str">
            <v>JEFE (A) DE OFICINA DE ASESORA DE COMUNICACIONES</v>
          </cell>
          <cell r="F317">
            <v>990</v>
          </cell>
          <cell r="G317">
            <v>4102035</v>
          </cell>
          <cell r="H317" t="str">
            <v>DOCUMENTOS DE LINEAMIENTOS TECNICOS</v>
          </cell>
          <cell r="I317">
            <v>990</v>
          </cell>
          <cell r="J317" t="str">
            <v>3. Protección SRPA</v>
          </cell>
          <cell r="K317" t="str">
            <v>PROTECCION</v>
          </cell>
          <cell r="L317">
            <v>990</v>
          </cell>
          <cell r="M317" t="str">
            <v>Inversión</v>
          </cell>
          <cell r="N317" t="str">
            <v>SOPORTE A LA GESTIÓN DEL PROYECTO PARA LA PROMOCIÓN Y DIFUSIÓN DE LOS DERECHOS DE LOS NIÑOS (AS) Y ADOLESCENTES</v>
          </cell>
          <cell r="O317" t="str">
            <v>Contratable</v>
          </cell>
          <cell r="P317" t="str">
            <v>ADQUISICIÓN DE BIENES Y SERVICIOS - DOCUMENTOS DE LINEAMIENTOS TÉCNICOS  - FORTALECIMIENTO DE ACCIONES DE RESTABLECIMIENTO EN ADMINISTRACIÓN DE JUSTICIA A NIVEL   NACIONAL</v>
          </cell>
          <cell r="Q317" t="str">
            <v>C</v>
          </cell>
          <cell r="R317" t="str">
            <v>4102</v>
          </cell>
          <cell r="S317" t="str">
            <v>1500</v>
          </cell>
          <cell r="T317" t="str">
            <v>13</v>
          </cell>
          <cell r="U317" t="str">
            <v>0</v>
          </cell>
          <cell r="V317" t="str">
            <v>4102035</v>
          </cell>
          <cell r="W317" t="str">
            <v>02</v>
          </cell>
          <cell r="X317" t="str">
            <v>990</v>
          </cell>
        </row>
        <row r="318">
          <cell r="A318" t="str">
            <v>C-4102-1500-13-0-4102035-02-991</v>
          </cell>
          <cell r="B318" t="str">
            <v>C-4102-1500-13-0-4102035-02</v>
          </cell>
          <cell r="C318" t="str">
            <v>EJECUTOR</v>
          </cell>
          <cell r="D318" t="str">
            <v>PROTECCIÓN SRPA</v>
          </cell>
          <cell r="E318" t="str">
            <v>DIRECTOR(A) DE PROTECCION</v>
          </cell>
          <cell r="F318">
            <v>991</v>
          </cell>
          <cell r="G318">
            <v>4102035</v>
          </cell>
          <cell r="H318" t="str">
            <v>DOCUMENTOS DE LINEAMIENTOS TECNICOS</v>
          </cell>
          <cell r="I318">
            <v>991</v>
          </cell>
          <cell r="J318" t="str">
            <v>3. Protección SRPA</v>
          </cell>
          <cell r="K318" t="str">
            <v>PROTECCION</v>
          </cell>
          <cell r="L318">
            <v>991</v>
          </cell>
          <cell r="M318" t="str">
            <v>Inversión</v>
          </cell>
          <cell r="N318" t="str">
            <v>SOPORTE A LA GESTION DEL PROYECTO - APOYO EN CONTRATACION DE SERVICIOS</v>
          </cell>
          <cell r="O318" t="str">
            <v>Contratable</v>
          </cell>
          <cell r="P318" t="str">
            <v>ADQUISICIÓN DE BIENES Y SERVICIOS - DOCUMENTOS DE LINEAMIENTOS TÉCNICOS  - FORTALECIMIENTO DE ACCIONES DE RESTABLECIMIENTO EN ADMINISTRACIÓN DE JUSTICIA A NIVEL   NACIONAL</v>
          </cell>
          <cell r="Q318" t="str">
            <v>C</v>
          </cell>
          <cell r="R318" t="str">
            <v>4102</v>
          </cell>
          <cell r="S318" t="str">
            <v>1500</v>
          </cell>
          <cell r="T318" t="str">
            <v>13</v>
          </cell>
          <cell r="U318" t="str">
            <v>0</v>
          </cell>
          <cell r="V318" t="str">
            <v>4102035</v>
          </cell>
          <cell r="W318" t="str">
            <v>02</v>
          </cell>
          <cell r="X318" t="str">
            <v>991</v>
          </cell>
        </row>
        <row r="319">
          <cell r="A319" t="str">
            <v>C-4102-1500-13-0-4102035-02-992</v>
          </cell>
          <cell r="B319" t="str">
            <v>C-4102-1500-13-0-4102035-02</v>
          </cell>
          <cell r="C319" t="str">
            <v>EJECUTOR</v>
          </cell>
          <cell r="D319" t="str">
            <v>PROTECCIÓN SRPA</v>
          </cell>
          <cell r="E319" t="str">
            <v>DIRECTOR(A) DE PROTECCION</v>
          </cell>
          <cell r="F319">
            <v>992</v>
          </cell>
          <cell r="G319">
            <v>4102035</v>
          </cell>
          <cell r="H319" t="str">
            <v>DOCUMENTOS DE LINEAMIENTOS TECNICOS</v>
          </cell>
          <cell r="I319">
            <v>992</v>
          </cell>
          <cell r="J319" t="str">
            <v>3. Protección SRPA</v>
          </cell>
          <cell r="K319" t="str">
            <v>PROTECCION</v>
          </cell>
          <cell r="L319">
            <v>992</v>
          </cell>
          <cell r="M319" t="str">
            <v>Inversión</v>
          </cell>
          <cell r="N319" t="str">
            <v>SOPORTE A LA GESTION DEL PROYECTO - VIATICOS Y GASTOS DE VIAJE</v>
          </cell>
          <cell r="O319" t="str">
            <v>No Contratable</v>
          </cell>
          <cell r="P319" t="str">
            <v>ADQUISICIÓN DE BIENES Y SERVICIOS - DOCUMENTOS DE LINEAMIENTOS TÉCNICOS  - FORTALECIMIENTO DE ACCIONES DE RESTABLECIMIENTO EN ADMINISTRACIÓN DE JUSTICIA A NIVEL   NACIONAL</v>
          </cell>
          <cell r="Q319" t="str">
            <v>C</v>
          </cell>
          <cell r="R319" t="str">
            <v>4102</v>
          </cell>
          <cell r="S319" t="str">
            <v>1500</v>
          </cell>
          <cell r="T319" t="str">
            <v>13</v>
          </cell>
          <cell r="U319" t="str">
            <v>0</v>
          </cell>
          <cell r="V319" t="str">
            <v>4102035</v>
          </cell>
          <cell r="W319" t="str">
            <v>02</v>
          </cell>
          <cell r="X319" t="str">
            <v>992</v>
          </cell>
        </row>
        <row r="320">
          <cell r="A320" t="str">
            <v>C-4102-1500-13-0-4102035-02-993</v>
          </cell>
          <cell r="B320" t="str">
            <v>C-4102-1500-13-0-4102035-02</v>
          </cell>
          <cell r="C320" t="str">
            <v>EJECUTOR</v>
          </cell>
          <cell r="D320" t="str">
            <v>PROTECCIÓN SRPA</v>
          </cell>
          <cell r="E320" t="str">
            <v>DIRECTOR(A) DE PROTECCION</v>
          </cell>
          <cell r="F320">
            <v>993</v>
          </cell>
          <cell r="G320">
            <v>4102035</v>
          </cell>
          <cell r="H320" t="str">
            <v>DOCUMENTOS DE LINEAMIENTOS TECNICOS</v>
          </cell>
          <cell r="I320">
            <v>993</v>
          </cell>
          <cell r="J320" t="str">
            <v>3. Protección SRPA</v>
          </cell>
          <cell r="K320" t="str">
            <v>PROTECCION</v>
          </cell>
          <cell r="L320">
            <v>993</v>
          </cell>
          <cell r="M320" t="str">
            <v>Inversión</v>
          </cell>
          <cell r="N320" t="str">
            <v>SOPORTE A LA GESTION DEL PROYECTO - SEGUIMIENTO Y EVALUACION</v>
          </cell>
          <cell r="O320" t="str">
            <v>Contratable</v>
          </cell>
          <cell r="P320" t="str">
            <v>SOPORTE A LA GESTIÓN DEL PROYECTO</v>
          </cell>
          <cell r="Q320" t="str">
            <v>C</v>
          </cell>
          <cell r="R320" t="str">
            <v>4102</v>
          </cell>
          <cell r="S320" t="str">
            <v>1500</v>
          </cell>
          <cell r="T320" t="str">
            <v>13</v>
          </cell>
          <cell r="U320" t="str">
            <v>0</v>
          </cell>
          <cell r="V320" t="str">
            <v>4102035</v>
          </cell>
          <cell r="W320" t="str">
            <v>02</v>
          </cell>
          <cell r="X320" t="str">
            <v>993</v>
          </cell>
        </row>
        <row r="321">
          <cell r="A321" t="str">
            <v>C-4102-1500-13-0-4102035-02-994</v>
          </cell>
          <cell r="B321" t="str">
            <v>C-4102-1500-13-0-4102035-02</v>
          </cell>
          <cell r="C321" t="str">
            <v>EJECUTOR</v>
          </cell>
          <cell r="D321" t="str">
            <v>PROTECCIÓN SRPA</v>
          </cell>
          <cell r="E321" t="str">
            <v>DIRECTOR(A) DE PROTECCION</v>
          </cell>
          <cell r="F321">
            <v>994</v>
          </cell>
          <cell r="G321">
            <v>4102035</v>
          </cell>
          <cell r="H321" t="str">
            <v>DOCUMENTOS DE LINEAMIENTOS TECNICOS</v>
          </cell>
          <cell r="I321">
            <v>994</v>
          </cell>
          <cell r="J321" t="str">
            <v>3. Protección SRPA</v>
          </cell>
          <cell r="K321" t="str">
            <v>PROTECCION</v>
          </cell>
          <cell r="L321">
            <v>994</v>
          </cell>
          <cell r="M321" t="str">
            <v>Inversión</v>
          </cell>
          <cell r="N321" t="str">
            <v>SOPORTE A LA GESTION DEL PROYECTO - DE TIPO LOGISTICO</v>
          </cell>
          <cell r="O321" t="str">
            <v>Contratable</v>
          </cell>
          <cell r="P321" t="str">
            <v>SOPORTE A LA GESTIÓN DEL PROYECTO</v>
          </cell>
          <cell r="Q321" t="str">
            <v>C</v>
          </cell>
          <cell r="R321" t="str">
            <v>4102</v>
          </cell>
          <cell r="S321" t="str">
            <v>1500</v>
          </cell>
          <cell r="T321" t="str">
            <v>13</v>
          </cell>
          <cell r="U321" t="str">
            <v>0</v>
          </cell>
          <cell r="V321" t="str">
            <v>4102035</v>
          </cell>
          <cell r="W321" t="str">
            <v>02</v>
          </cell>
          <cell r="X321" t="str">
            <v>994</v>
          </cell>
        </row>
        <row r="322">
          <cell r="A322" t="str">
            <v>C-4102-1500-13-0-4102035-02-999</v>
          </cell>
          <cell r="B322" t="str">
            <v>C-4102-1500-13-0-4102035-02</v>
          </cell>
          <cell r="C322" t="str">
            <v>EJECUTOR</v>
          </cell>
          <cell r="D322" t="str">
            <v>PROTECCIÓN SRPA</v>
          </cell>
          <cell r="E322" t="str">
            <v>DIRECTOR(A) DE PROTECCION</v>
          </cell>
          <cell r="F322">
            <v>999</v>
          </cell>
          <cell r="G322">
            <v>4102035</v>
          </cell>
          <cell r="H322" t="str">
            <v>DOCUMENTOS DE LINEAMIENTOS TECNICOS</v>
          </cell>
          <cell r="I322">
            <v>999</v>
          </cell>
          <cell r="J322" t="str">
            <v>3. Protección SRPA</v>
          </cell>
          <cell r="K322" t="str">
            <v>PROTECCION</v>
          </cell>
          <cell r="L322">
            <v>999</v>
          </cell>
          <cell r="M322" t="str">
            <v>Inversión</v>
          </cell>
          <cell r="N322" t="str">
            <v>GRAVAMEN A LOS MOVIMIENTOS FINANCIEROS -GMF</v>
          </cell>
          <cell r="O322" t="str">
            <v>No Contratable</v>
          </cell>
          <cell r="P322" t="str">
            <v>GRAVAMEN A LOS MOVIMIENTOS FINANCIEROS</v>
          </cell>
          <cell r="Q322" t="str">
            <v>C</v>
          </cell>
          <cell r="R322" t="str">
            <v>4102</v>
          </cell>
          <cell r="S322" t="str">
            <v>1500</v>
          </cell>
          <cell r="T322" t="str">
            <v>13</v>
          </cell>
          <cell r="U322" t="str">
            <v>0</v>
          </cell>
          <cell r="V322" t="str">
            <v>4102035</v>
          </cell>
          <cell r="W322" t="str">
            <v>02</v>
          </cell>
          <cell r="X322" t="str">
            <v>999</v>
          </cell>
        </row>
        <row r="323">
          <cell r="A323" t="str">
            <v>C-4102-1500-13-0-4102038</v>
          </cell>
          <cell r="B323" t="str">
            <v>C-4102-1500-13-0-4102038</v>
          </cell>
          <cell r="C323" t="str">
            <v>NO EJECUTOR</v>
          </cell>
          <cell r="D323" t="str">
            <v>PROTECCIÓN SRPA</v>
          </cell>
          <cell r="E323" t="str">
            <v>DIRECTOR(A) DE PROTECCION</v>
          </cell>
          <cell r="F323">
            <v>0</v>
          </cell>
          <cell r="G323">
            <v>4102038</v>
          </cell>
          <cell r="H323" t="str">
            <v>SERVICIO DIRIGIDOS A LA ATENCION DE NIÑOS, NIÑAS, ADOLESCENTES Y JOVENES, CON ENFOQUE PEDAGOGICO Y RESTAURATIVO ENCAMINADOS A LA INCLUSION SOCIAL</v>
          </cell>
          <cell r="I323">
            <v>0</v>
          </cell>
          <cell r="J323" t="str">
            <v>3. Protección SRPA</v>
          </cell>
          <cell r="K323" t="str">
            <v>PROTECCION</v>
          </cell>
          <cell r="L323">
            <v>0</v>
          </cell>
          <cell r="M323" t="str">
            <v>Inversión</v>
          </cell>
          <cell r="N323">
            <v>0</v>
          </cell>
          <cell r="O323" t="str">
            <v>Contratable</v>
          </cell>
          <cell r="P323" t="str">
            <v>SERVICIO DIRIGIDOS A LA ATENCIÓN DE NIÑOS, NIÑAS, ADOLESCENTES Y JÓVENES, CON ENFOQUE PEDAGÓGICO Y RESTAURATIVO ENCAMINADOS A LA INCLUSIÓN SOCIAL</v>
          </cell>
          <cell r="Q323" t="str">
            <v>C</v>
          </cell>
          <cell r="R323" t="str">
            <v>4102</v>
          </cell>
          <cell r="S323" t="str">
            <v>1500</v>
          </cell>
          <cell r="T323" t="str">
            <v>13</v>
          </cell>
          <cell r="U323" t="str">
            <v>0</v>
          </cell>
          <cell r="V323" t="str">
            <v>4102038</v>
          </cell>
        </row>
        <row r="324">
          <cell r="A324" t="str">
            <v>C-4102-1500-13-0-4102038-02</v>
          </cell>
          <cell r="B324" t="str">
            <v>C-4102-1500-13-0-4102038-02</v>
          </cell>
          <cell r="C324" t="str">
            <v>EJECUTOR</v>
          </cell>
          <cell r="D324" t="str">
            <v>PROTECCIÓN SRPA</v>
          </cell>
          <cell r="E324" t="str">
            <v>DIRECTOR(A) DE PROTECCION</v>
          </cell>
          <cell r="F324">
            <v>0</v>
          </cell>
          <cell r="G324">
            <v>4102038</v>
          </cell>
          <cell r="H324" t="str">
            <v>SERVICIO DIRIGIDOS A LA ATENCION DE NIÑOS, NIÑAS, ADOLESCENTES Y JOVENES, CON ENFOQUE PEDAGOGICO Y RESTAURATIVO ENCAMINADOS A LA INCLUSION SOCIAL</v>
          </cell>
          <cell r="I324">
            <v>0</v>
          </cell>
          <cell r="J324" t="str">
            <v>3. Protección SRPA</v>
          </cell>
          <cell r="K324" t="str">
            <v>PROTECCION</v>
          </cell>
          <cell r="L324">
            <v>0</v>
          </cell>
          <cell r="M324" t="str">
            <v>Inversión</v>
          </cell>
          <cell r="N324">
            <v>0</v>
          </cell>
          <cell r="O324" t="str">
            <v>Contratable</v>
          </cell>
          <cell r="P324" t="str">
            <v>ADQUISICIÓN DE BIENES Y SERVICIOS</v>
          </cell>
          <cell r="Q324" t="str">
            <v>C</v>
          </cell>
          <cell r="R324" t="str">
            <v>4102</v>
          </cell>
          <cell r="S324" t="str">
            <v>1500</v>
          </cell>
          <cell r="T324" t="str">
            <v>13</v>
          </cell>
          <cell r="U324" t="str">
            <v>0</v>
          </cell>
          <cell r="V324" t="str">
            <v>4102038</v>
          </cell>
          <cell r="W324" t="str">
            <v>02</v>
          </cell>
        </row>
        <row r="325">
          <cell r="A325" t="str">
            <v>C-4102-1500-13-0-4102038-02-111</v>
          </cell>
          <cell r="B325" t="str">
            <v>C-4102-1500-13-0-4102038-02</v>
          </cell>
          <cell r="C325" t="str">
            <v>EJECUTOR</v>
          </cell>
          <cell r="D325" t="str">
            <v>PROTECCIÓN SRPA</v>
          </cell>
          <cell r="E325" t="str">
            <v>DIRECTOR(A) DE PROTECCION</v>
          </cell>
          <cell r="F325">
            <v>111</v>
          </cell>
          <cell r="G325">
            <v>4102038</v>
          </cell>
          <cell r="H325" t="str">
            <v>SERVICIO DIRIGIDOS A LA ATENCION DE NIÑOS, NIÑAS, ADOLESCENTES Y JOVENES, CON ENFOQUE PEDAGOGICO Y RESTAURATIVO ENCAMINADOS A LA INCLUSION SOCIAL</v>
          </cell>
          <cell r="I325">
            <v>111</v>
          </cell>
          <cell r="J325" t="str">
            <v>3. Protección SRPA</v>
          </cell>
          <cell r="K325" t="str">
            <v>PROTECCION</v>
          </cell>
          <cell r="L325">
            <v>111</v>
          </cell>
          <cell r="M325" t="str">
            <v>Inversión</v>
          </cell>
          <cell r="N325" t="str">
            <v>ORIENTACION PARA LA VIDA PERSONAL, SOCIAL Y VOCACIONAL</v>
          </cell>
          <cell r="O325" t="str">
            <v>Contratable</v>
          </cell>
          <cell r="P325" t="str">
            <v>ADQUISICIÓN DE BIENES Y SERVICIOS - SERVICIO DIRIGIDOS A LA ATENCIÓN DE NIÑOS, NIÑAS, ADOLESCENTES Y JÓVENES, CON ENFOQUE PEDAGÓGICO Y RESTAURATIVO ENCAMINADOS A LA INCLUSIÓN SOCIAL - FORTALECIMIENTO DE ACCIONES DE RESTABLECIMIENTO EN ADMINISTRACIÓN</v>
          </cell>
          <cell r="Q325" t="str">
            <v>C</v>
          </cell>
          <cell r="R325" t="str">
            <v>4102</v>
          </cell>
          <cell r="S325" t="str">
            <v>1500</v>
          </cell>
          <cell r="T325" t="str">
            <v>13</v>
          </cell>
          <cell r="U325" t="str">
            <v>0</v>
          </cell>
          <cell r="V325" t="str">
            <v>4102038</v>
          </cell>
          <cell r="W325" t="str">
            <v>02</v>
          </cell>
          <cell r="X325" t="str">
            <v>111</v>
          </cell>
        </row>
        <row r="326">
          <cell r="A326" t="str">
            <v>C-4102-1500-13-0-4102038-02-112</v>
          </cell>
          <cell r="B326" t="str">
            <v>C-4102-1500-13-0-4102038-02</v>
          </cell>
          <cell r="C326" t="str">
            <v>EJECUTOR</v>
          </cell>
          <cell r="D326" t="str">
            <v>PROTECCIÓN SRPA</v>
          </cell>
          <cell r="E326" t="str">
            <v>DIRECTOR(A) DE PROTECCION</v>
          </cell>
          <cell r="F326">
            <v>112</v>
          </cell>
          <cell r="G326">
            <v>4102038</v>
          </cell>
          <cell r="H326" t="str">
            <v>SERVICIO DIRIGIDOS A LA ATENCION DE NIÑOS, NIÑAS, ADOLESCENTES Y JOVENES, CON ENFOQUE PEDAGOGICO Y RESTAURATIVO ENCAMINADOS A LA INCLUSION SOCIAL</v>
          </cell>
          <cell r="I326">
            <v>112</v>
          </cell>
          <cell r="J326" t="str">
            <v>3. Protección SRPA</v>
          </cell>
          <cell r="K326" t="str">
            <v>PROTECCION</v>
          </cell>
          <cell r="L326">
            <v>112</v>
          </cell>
          <cell r="M326" t="str">
            <v>Inversión</v>
          </cell>
          <cell r="N326" t="str">
            <v>ACCIONES COMPLEMENTARIAS PARA LA GESTION EN EL RESTABLECIMIENTO DE DERECHOS Y/O ADMINISTRACION DE JUSTICIA</v>
          </cell>
          <cell r="O326" t="str">
            <v>No Contratable</v>
          </cell>
          <cell r="P326" t="str">
            <v>ADQUISICIÓN DE BIENES Y SERVICIOS - SERVICIO DIRIGIDOS A LA ATENCIÓN DE NIÑOS, NIÑAS, ADOLESCENTES Y JÓVENES, CON ENFOQUE PEDAGÓGICO Y RESTAURATIVO ENCAMINADOS A LA INCLUSIÓN SOCIAL - FORTALECIMIENTO DE ACCIONES DE RESTABLECIMIENTO EN ADMINISTRACIÓN</v>
          </cell>
          <cell r="Q326" t="str">
            <v>C</v>
          </cell>
          <cell r="R326" t="str">
            <v>4102</v>
          </cell>
          <cell r="S326" t="str">
            <v>1500</v>
          </cell>
          <cell r="T326" t="str">
            <v>13</v>
          </cell>
          <cell r="U326" t="str">
            <v>0</v>
          </cell>
          <cell r="V326" t="str">
            <v>4102038</v>
          </cell>
          <cell r="W326" t="str">
            <v>02</v>
          </cell>
          <cell r="X326" t="str">
            <v>112</v>
          </cell>
        </row>
        <row r="327">
          <cell r="A327" t="str">
            <v>C-4102-1500-13-0-4102038-02-120</v>
          </cell>
          <cell r="B327" t="str">
            <v>C-4102-1500-13-0-4102038-02</v>
          </cell>
          <cell r="C327" t="str">
            <v>EJECUTOR</v>
          </cell>
          <cell r="D327" t="str">
            <v>PROTECCIÓN SRPA</v>
          </cell>
          <cell r="E327" t="str">
            <v>DIRECTOR(A) DE PROTECCION</v>
          </cell>
          <cell r="F327">
            <v>120</v>
          </cell>
          <cell r="G327">
            <v>4102038</v>
          </cell>
          <cell r="H327" t="str">
            <v>SERVICIO DIRIGIDOS A LA ATENCION DE NIÑOS, NIÑAS, ADOLESCENTES Y JOVENES, CON ENFOQUE PEDAGOGICO Y RESTAURATIVO ENCAMINADOS A LA INCLUSION SOCIAL</v>
          </cell>
          <cell r="I327">
            <v>120</v>
          </cell>
          <cell r="J327" t="str">
            <v>3. Protección SRPA</v>
          </cell>
          <cell r="K327" t="str">
            <v>PROTECCION</v>
          </cell>
          <cell r="L327">
            <v>120</v>
          </cell>
          <cell r="M327" t="str">
            <v>Inversión</v>
          </cell>
          <cell r="N327" t="str">
            <v>RESTABLECIMIENTO EN LA ADMINISTRACION DE JUSTICIA</v>
          </cell>
          <cell r="O327" t="str">
            <v>Contratable</v>
          </cell>
          <cell r="P327" t="str">
            <v>ADQUISICIÓN DE BIENES Y SERVICIOS - SERVICIO DIRIGIDOS A LA ATENCIÓN DE NIÑOS, NIÑAS, ADOLESCENTES Y JÓVENES, CON ENFOQUE PEDAGÓGICO Y RESTAURATIVO ENCAMINADOS A LA INCLUSIÓN SOCIAL - FORTALECIMIENTO DE ACCIONES DE RESTABLECIMIENTO EN ADMINISTRACIÓN</v>
          </cell>
          <cell r="Q327" t="str">
            <v>C</v>
          </cell>
          <cell r="R327" t="str">
            <v>4102</v>
          </cell>
          <cell r="S327" t="str">
            <v>1500</v>
          </cell>
          <cell r="T327" t="str">
            <v>13</v>
          </cell>
          <cell r="U327" t="str">
            <v>0</v>
          </cell>
          <cell r="V327" t="str">
            <v>4102038</v>
          </cell>
          <cell r="W327" t="str">
            <v>02</v>
          </cell>
          <cell r="X327" t="str">
            <v>120</v>
          </cell>
        </row>
        <row r="328">
          <cell r="A328" t="str">
            <v>C-4102-1500-13-0-4102038-02-989</v>
          </cell>
          <cell r="B328" t="str">
            <v>C-4102-1500-13-0-4102038-02</v>
          </cell>
          <cell r="C328" t="str">
            <v>EJECUTOR</v>
          </cell>
          <cell r="D328" t="str">
            <v>PROTECCIÓN SRPA</v>
          </cell>
          <cell r="E328" t="str">
            <v>DIRECTOR(A) DE PROTECCION</v>
          </cell>
          <cell r="F328">
            <v>989</v>
          </cell>
          <cell r="G328">
            <v>4102038</v>
          </cell>
          <cell r="H328" t="str">
            <v>SERVICIO DIRIGIDOS A LA ATENCION DE NIÑOS, NIÑAS, ADOLESCENTES Y JOVENES, CON ENFOQUE PEDAGOGICO Y RESTAURATIVO ENCAMINADOS A LA INCLUSION SOCIAL</v>
          </cell>
          <cell r="I328">
            <v>989</v>
          </cell>
          <cell r="J328" t="str">
            <v>3. Protección SRPA</v>
          </cell>
          <cell r="K328" t="str">
            <v>PROTECCION</v>
          </cell>
          <cell r="L328">
            <v>989</v>
          </cell>
          <cell r="M328" t="str">
            <v>Inversión</v>
          </cell>
          <cell r="N328" t="str">
            <v>SOPORTE A LA GESTION DEL PROYECTO - DE TIPO ADMINISTRATIVO</v>
          </cell>
          <cell r="O328" t="str">
            <v>Contratable</v>
          </cell>
          <cell r="P328" t="str">
            <v>SOPORTE A LA GESTIÓN DEL PROYECTO</v>
          </cell>
          <cell r="Q328" t="str">
            <v>C</v>
          </cell>
          <cell r="R328" t="str">
            <v>4102</v>
          </cell>
          <cell r="S328" t="str">
            <v>1500</v>
          </cell>
          <cell r="T328" t="str">
            <v>13</v>
          </cell>
          <cell r="U328" t="str">
            <v>0</v>
          </cell>
          <cell r="V328" t="str">
            <v>4102038</v>
          </cell>
          <cell r="W328" t="str">
            <v>02</v>
          </cell>
          <cell r="X328" t="str">
            <v>989</v>
          </cell>
        </row>
        <row r="329">
          <cell r="A329" t="str">
            <v>C-4102-1500-13-0-4102038-02-990</v>
          </cell>
          <cell r="B329" t="str">
            <v>C-4102-1500-13-0-4102038-02</v>
          </cell>
          <cell r="C329" t="str">
            <v>EJECUTOR</v>
          </cell>
          <cell r="D329" t="str">
            <v>PROTECCIÓN SRPA</v>
          </cell>
          <cell r="E329" t="str">
            <v>DIRECTOR(A) DE PROTECCION</v>
          </cell>
          <cell r="F329">
            <v>990</v>
          </cell>
          <cell r="G329">
            <v>4102038</v>
          </cell>
          <cell r="H329" t="str">
            <v>SERVICIO DIRIGIDOS A LA ATENCION DE NIÑOS, NIÑAS, ADOLESCENTES Y JOVENES, CON ENFOQUE PEDAGOGICO Y RESTAURATIVO ENCAMINADOS A LA INCLUSION SOCIAL</v>
          </cell>
          <cell r="I329">
            <v>990</v>
          </cell>
          <cell r="J329" t="str">
            <v>3. Protección SRPA</v>
          </cell>
          <cell r="K329" t="str">
            <v>PROTECCION</v>
          </cell>
          <cell r="L329">
            <v>990</v>
          </cell>
          <cell r="M329" t="str">
            <v>Inversión</v>
          </cell>
          <cell r="N329" t="str">
            <v>SOPORTE A LA GESTIÓN DEL PROYECTO PARA LA PROMOCIÓN Y DIFUSIÓN DE LOS DERECHOS DE LOS NIÑOS (AS) Y ADOLESCENTES</v>
          </cell>
          <cell r="O329" t="str">
            <v>Contratable</v>
          </cell>
          <cell r="P329" t="str">
            <v>SOPORTE A LA GESTIÓN DEL PROYECTO PARA LA PROMOCIÓN Y DIFUSIÓN DE LOS DERECHOS DE LOS NIÑOS (AS) Y ADOLESCENTES</v>
          </cell>
          <cell r="Q329" t="str">
            <v>C</v>
          </cell>
          <cell r="R329" t="str">
            <v>4102</v>
          </cell>
          <cell r="S329" t="str">
            <v>1500</v>
          </cell>
          <cell r="T329" t="str">
            <v>13</v>
          </cell>
          <cell r="U329" t="str">
            <v>0</v>
          </cell>
          <cell r="V329" t="str">
            <v>4102038</v>
          </cell>
          <cell r="W329" t="str">
            <v>02</v>
          </cell>
          <cell r="X329" t="str">
            <v>990</v>
          </cell>
        </row>
        <row r="330">
          <cell r="A330" t="str">
            <v>C-4102-1500-13-0-4102038-02-991</v>
          </cell>
          <cell r="B330" t="str">
            <v>C-4102-1500-13-0-4102038-02</v>
          </cell>
          <cell r="C330" t="str">
            <v>EJECUTOR</v>
          </cell>
          <cell r="D330" t="str">
            <v>PROTECCIÓN SRPA</v>
          </cell>
          <cell r="E330" t="str">
            <v>DIRECTOR(A) DE PROTECCION</v>
          </cell>
          <cell r="F330">
            <v>991</v>
          </cell>
          <cell r="G330">
            <v>4102038</v>
          </cell>
          <cell r="H330" t="str">
            <v>SERVICIO DIRIGIDOS A LA ATENCION DE NIÑOS, NIÑAS, ADOLESCENTES Y JOVENES, CON ENFOQUE PEDAGOGICO Y RESTAURATIVO ENCAMINADOS A LA INCLUSION SOCIAL</v>
          </cell>
          <cell r="I330">
            <v>991</v>
          </cell>
          <cell r="J330" t="str">
            <v>3. Protección SRPA</v>
          </cell>
          <cell r="K330" t="str">
            <v>PROTECCION</v>
          </cell>
          <cell r="L330">
            <v>991</v>
          </cell>
          <cell r="M330" t="str">
            <v>Inversión</v>
          </cell>
          <cell r="N330" t="str">
            <v>SOPORTE A LA GESTION DEL PROYECTO - APOYO EN CONTRATACION DE SERVICIOS</v>
          </cell>
          <cell r="O330" t="str">
            <v>Contratable</v>
          </cell>
          <cell r="P330" t="str">
            <v>ADQUISICIÓN DE BIENES Y SERVICIOS - SERVICIO DIRIGIDOS A LA ATENCIÓN DE NIÑOS, NIÑAS, ADOLESCENTES Y JÓVENES, CON ENFOQUE PEDAGÓGICO Y RESTAURATIVO ENCAMINADOS A LA INCLUSIÓN SOCIAL - FORTALECIMIENTO DE ACCIONES DE RESTABLECIMIENTO EN ADMINISTRACIÓN</v>
          </cell>
          <cell r="Q330" t="str">
            <v>C</v>
          </cell>
          <cell r="R330" t="str">
            <v>4102</v>
          </cell>
          <cell r="S330" t="str">
            <v>1500</v>
          </cell>
          <cell r="T330" t="str">
            <v>13</v>
          </cell>
          <cell r="U330" t="str">
            <v>0</v>
          </cell>
          <cell r="V330" t="str">
            <v>4102038</v>
          </cell>
          <cell r="W330" t="str">
            <v>02</v>
          </cell>
          <cell r="X330" t="str">
            <v>991</v>
          </cell>
        </row>
        <row r="331">
          <cell r="A331" t="str">
            <v>C-4102-1500-13-0-4102038-02-992</v>
          </cell>
          <cell r="B331" t="str">
            <v>C-4102-1500-13-0-4102038-02</v>
          </cell>
          <cell r="C331" t="str">
            <v>EJECUTOR</v>
          </cell>
          <cell r="D331" t="str">
            <v>PROTECCIÓN SRPA</v>
          </cell>
          <cell r="E331" t="str">
            <v>DIRECTOR(A) DE PROTECCION</v>
          </cell>
          <cell r="F331">
            <v>992</v>
          </cell>
          <cell r="G331">
            <v>4102038</v>
          </cell>
          <cell r="H331" t="str">
            <v>SERVICIO DIRIGIDOS A LA ATENCION DE NIÑOS, NIÑAS, ADOLESCENTES Y JOVENES, CON ENFOQUE PEDAGOGICO Y RESTAURATIVO ENCAMINADOS A LA INCLUSION SOCIAL</v>
          </cell>
          <cell r="I331">
            <v>992</v>
          </cell>
          <cell r="J331" t="str">
            <v>3. Protección SRPA</v>
          </cell>
          <cell r="K331" t="str">
            <v>PROTECCION</v>
          </cell>
          <cell r="L331">
            <v>992</v>
          </cell>
          <cell r="M331" t="str">
            <v>Inversión</v>
          </cell>
          <cell r="N331" t="str">
            <v>SOPORTE A LA GESTION DEL PROYECTO - VIATICOS Y GASTOS DE VIAJE</v>
          </cell>
          <cell r="O331" t="str">
            <v>No Contratable</v>
          </cell>
          <cell r="P331" t="str">
            <v>ADQUISICIÓN DE BIENES Y SERVICIOS - SERVICIO DIRIGIDOS A LA ATENCIÓN DE NIÑOS, NIÑAS, ADOLESCENTES Y JÓVENES, CON ENFOQUE PEDAGÓGICO Y RESTAURATIVO ENCAMINADOS A LA INCLUSIÓN SOCIAL - FORTALECIMIENTO DE ACCIONES DE RESTABLECIMIENTO EN ADMINISTRACIÓN</v>
          </cell>
          <cell r="Q331" t="str">
            <v>C</v>
          </cell>
          <cell r="R331" t="str">
            <v>4102</v>
          </cell>
          <cell r="S331" t="str">
            <v>1500</v>
          </cell>
          <cell r="T331" t="str">
            <v>13</v>
          </cell>
          <cell r="U331" t="str">
            <v>0</v>
          </cell>
          <cell r="V331" t="str">
            <v>4102038</v>
          </cell>
          <cell r="W331" t="str">
            <v>02</v>
          </cell>
          <cell r="X331" t="str">
            <v>992</v>
          </cell>
        </row>
        <row r="332">
          <cell r="A332" t="str">
            <v>C-4102-1500-13-0-4102038-02-998</v>
          </cell>
          <cell r="B332" t="str">
            <v>C-4102-1500-13-0-4102038-02</v>
          </cell>
          <cell r="C332" t="str">
            <v>EJECUTOR</v>
          </cell>
          <cell r="D332" t="str">
            <v>PROTECCIÓN SRPA</v>
          </cell>
          <cell r="E332" t="str">
            <v>DIRECTOR(A) DE PROTECCION</v>
          </cell>
          <cell r="F332">
            <v>998</v>
          </cell>
          <cell r="G332">
            <v>4102038</v>
          </cell>
          <cell r="H332" t="str">
            <v>SERVICIO DIRIGIDOS A LA ATENCION DE NIÑOS, NIÑAS, ADOLESCENTES Y JOVENES, CON ENFOQUE PEDAGOGICO Y RESTAURATIVO ENCAMINADOS A LA INCLUSION SOCIAL</v>
          </cell>
          <cell r="I332">
            <v>998</v>
          </cell>
          <cell r="J332" t="str">
            <v>3. Protección SRPA</v>
          </cell>
          <cell r="K332" t="str">
            <v>PROTECCION</v>
          </cell>
          <cell r="L332">
            <v>998</v>
          </cell>
          <cell r="M332" t="str">
            <v>Inversión</v>
          </cell>
          <cell r="N332" t="str">
            <v>TRANSPORTE</v>
          </cell>
          <cell r="O332" t="str">
            <v>Contratable</v>
          </cell>
          <cell r="P332" t="str">
            <v>TRANSPORTE</v>
          </cell>
          <cell r="Q332" t="str">
            <v>C</v>
          </cell>
          <cell r="R332" t="str">
            <v>4102</v>
          </cell>
          <cell r="S332" t="str">
            <v>1500</v>
          </cell>
          <cell r="T332" t="str">
            <v>13</v>
          </cell>
          <cell r="U332" t="str">
            <v>0</v>
          </cell>
          <cell r="V332" t="str">
            <v>4102038</v>
          </cell>
          <cell r="W332" t="str">
            <v>02</v>
          </cell>
          <cell r="X332" t="str">
            <v>998</v>
          </cell>
        </row>
        <row r="333">
          <cell r="A333" t="str">
            <v>C-4102-1500-13-0-4102038-02-999</v>
          </cell>
          <cell r="B333" t="str">
            <v>C-4102-1500-13-0-4102038-02</v>
          </cell>
          <cell r="C333" t="str">
            <v>EJECUTOR</v>
          </cell>
          <cell r="D333" t="str">
            <v>PROTECCIÓN SRPA</v>
          </cell>
          <cell r="E333" t="str">
            <v>DIRECTOR(A) DE PROTECCION</v>
          </cell>
          <cell r="F333">
            <v>999</v>
          </cell>
          <cell r="G333">
            <v>4102038</v>
          </cell>
          <cell r="H333" t="str">
            <v>SERVICIO DIRIGIDOS A LA ATENCION DE NIÑOS, NIÑAS, ADOLESCENTES Y JOVENES, CON ENFOQUE PEDAGOGICO Y RESTAURATIVO ENCAMINADOS A LA INCLUSION SOCIAL</v>
          </cell>
          <cell r="I333">
            <v>999</v>
          </cell>
          <cell r="J333" t="str">
            <v>3. Protección SRPA</v>
          </cell>
          <cell r="K333" t="str">
            <v>PROTECCION</v>
          </cell>
          <cell r="L333">
            <v>999</v>
          </cell>
          <cell r="M333" t="str">
            <v>Inversión</v>
          </cell>
          <cell r="N333" t="str">
            <v>GRAVAMEN A LOS MOVIMIENTOS FINANCIEROS -GMF</v>
          </cell>
          <cell r="O333" t="str">
            <v>No Contratable</v>
          </cell>
          <cell r="P333" t="str">
            <v>ADQUISICIÓN DE BIENES Y SERVICIOS - SERVICIO DIRIGIDOS A LA ATENCIÓN DE NIÑOS, NIÑAS, ADOLESCENTES Y JÓVENES, CON ENFOQUE PEDAGÓGICO Y RESTAURATIVO ENCAMINADOS A LA INCLUSIÓN SOCIAL - FORTALECIMIENTO DE ACCIONES DE RESTABLECIMIENTO EN ADMINISTRACIÓN</v>
          </cell>
          <cell r="Q333" t="str">
            <v>C</v>
          </cell>
          <cell r="R333" t="str">
            <v>4102</v>
          </cell>
          <cell r="S333" t="str">
            <v>1500</v>
          </cell>
          <cell r="T333" t="str">
            <v>13</v>
          </cell>
          <cell r="U333" t="str">
            <v>0</v>
          </cell>
          <cell r="V333" t="str">
            <v>4102038</v>
          </cell>
          <cell r="W333" t="str">
            <v>02</v>
          </cell>
          <cell r="X333" t="str">
            <v>999</v>
          </cell>
        </row>
        <row r="334">
          <cell r="A334" t="str">
            <v>C-4102-1500-13-0-4102039</v>
          </cell>
          <cell r="B334" t="str">
            <v>C-4102-1500-13-0-4102039</v>
          </cell>
          <cell r="C334" t="str">
            <v>NO EJECUTOR</v>
          </cell>
          <cell r="D334" t="str">
            <v>PROTECCIÓN SRPA</v>
          </cell>
          <cell r="F334">
            <v>0</v>
          </cell>
          <cell r="G334">
            <v>4102039</v>
          </cell>
          <cell r="H334" t="str">
            <v>SERVICIO DE APOYO FINANCIERO PARA COFINANCIACION DE PROYECTOS TERRITORIALES DE INFRAESTRUCTURA DEL SISTEMA DE RESPONSABILIDAD PENAL PARA ADOLESCENTE</v>
          </cell>
          <cell r="I334">
            <v>0</v>
          </cell>
          <cell r="J334" t="str">
            <v>3. Protección SRPA</v>
          </cell>
          <cell r="K334" t="str">
            <v>PROTECCION</v>
          </cell>
          <cell r="L334">
            <v>0</v>
          </cell>
          <cell r="M334" t="str">
            <v>Inversión</v>
          </cell>
          <cell r="N334">
            <v>0</v>
          </cell>
          <cell r="O334" t="str">
            <v>Contratable</v>
          </cell>
          <cell r="P334" t="str">
            <v>SERVICIO DE APOYO FINANCIERO PARA COFINANCIACIÓN DE PROYECTOS TERRITORIALES DE INFRAESTRUCTURA DEL SISTEMA DE RESPONSABILIDAD PENAL PARA ADOLESCENTE</v>
          </cell>
          <cell r="Q334" t="str">
            <v>C</v>
          </cell>
          <cell r="R334" t="str">
            <v>4102</v>
          </cell>
          <cell r="S334" t="str">
            <v>1500</v>
          </cell>
          <cell r="T334" t="str">
            <v>13</v>
          </cell>
          <cell r="U334" t="str">
            <v>0</v>
          </cell>
          <cell r="V334" t="str">
            <v>4102039</v>
          </cell>
        </row>
        <row r="335">
          <cell r="A335" t="str">
            <v>C-4102-1500-13-0-4102039-02</v>
          </cell>
          <cell r="B335" t="str">
            <v>C-4102-1500-13-0-4102039-02</v>
          </cell>
          <cell r="C335" t="str">
            <v>EJECUTOR</v>
          </cell>
          <cell r="D335" t="str">
            <v>PROTECCIÓN SRPA</v>
          </cell>
          <cell r="E335" t="str">
            <v>DIRECTOR(A) ADMINISTRATIVO</v>
          </cell>
          <cell r="F335">
            <v>0</v>
          </cell>
          <cell r="G335">
            <v>4102039</v>
          </cell>
          <cell r="H335" t="str">
            <v>SERVICIO DE APOYO FINANCIERO PARA COFINANCIACION DE PROYECTOS TERRITORIALES DE INFRAESTRUCTURA DEL SISTEMA DE RESPONSABILIDAD PENAL PARA ADOLESCENTE</v>
          </cell>
          <cell r="I335">
            <v>0</v>
          </cell>
          <cell r="J335" t="str">
            <v>3. Protección SRPA</v>
          </cell>
          <cell r="K335" t="str">
            <v>PROTECCION</v>
          </cell>
          <cell r="L335">
            <v>0</v>
          </cell>
          <cell r="M335" t="str">
            <v>Inversión</v>
          </cell>
          <cell r="N335">
            <v>0</v>
          </cell>
          <cell r="O335" t="str">
            <v>Contratable</v>
          </cell>
          <cell r="P335" t="str">
            <v>ADQUISICIÓN DE BIENES Y SERVICIOS</v>
          </cell>
          <cell r="Q335" t="str">
            <v>C</v>
          </cell>
          <cell r="R335" t="str">
            <v>4102</v>
          </cell>
          <cell r="S335" t="str">
            <v>1500</v>
          </cell>
          <cell r="T335" t="str">
            <v>13</v>
          </cell>
          <cell r="U335" t="str">
            <v>0</v>
          </cell>
          <cell r="V335" t="str">
            <v>4102039</v>
          </cell>
          <cell r="W335" t="str">
            <v>02</v>
          </cell>
        </row>
        <row r="336">
          <cell r="A336" t="str">
            <v>C-4102-1500-13-0-4102039-02-114</v>
          </cell>
          <cell r="B336" t="str">
            <v>C-4102-1500-13-0-4102039-02</v>
          </cell>
          <cell r="C336" t="str">
            <v>EJECUTOR</v>
          </cell>
          <cell r="D336" t="str">
            <v>PROTECCIÓN SRPA</v>
          </cell>
          <cell r="E336" t="str">
            <v>DIRECTOR(A) ADMINISTRATIVO</v>
          </cell>
          <cell r="F336">
            <v>114</v>
          </cell>
          <cell r="G336">
            <v>4102039</v>
          </cell>
          <cell r="H336" t="str">
            <v>SERVICIO DE APOYO FINANCIERO PARA COFINANCIACION DE PROYECTOS TERRITORIALES DE INFRAESTRUCTURA DEL SISTEMA DE RESPONSABILIDAD PENAL PARA ADOLESCENTE</v>
          </cell>
          <cell r="I336">
            <v>114</v>
          </cell>
          <cell r="J336" t="str">
            <v>3. Protección SRPA</v>
          </cell>
          <cell r="K336" t="str">
            <v>PROTECCION</v>
          </cell>
          <cell r="L336">
            <v>114</v>
          </cell>
          <cell r="M336" t="str">
            <v>Inversión</v>
          </cell>
          <cell r="N336" t="str">
            <v>DOTACION DE UNIDADES APLICATIVAS</v>
          </cell>
          <cell r="O336" t="str">
            <v>Contratable</v>
          </cell>
          <cell r="P336" t="str">
            <v>ADQUISICIÓN DE BIENES Y SERVICIOS - SERVICIO DE APOYO FINANCIERO PARA COFINANCIACIÓN DE PROYECTOS TERRITORIALES DE INFRAESTRUCTURA DEL SISTEMA DE RESPONSABILIDAD PENAL PARA ADOLESCENTE - FORTALECIMIENTO DE ACCIONES DE RESTABLECIMIENTO EN ADMINISTRACI</v>
          </cell>
          <cell r="Q336" t="str">
            <v>C</v>
          </cell>
          <cell r="R336" t="str">
            <v>4102</v>
          </cell>
          <cell r="S336" t="str">
            <v>1500</v>
          </cell>
          <cell r="T336" t="str">
            <v>13</v>
          </cell>
          <cell r="U336" t="str">
            <v>0</v>
          </cell>
          <cell r="V336" t="str">
            <v>4102039</v>
          </cell>
          <cell r="W336" t="str">
            <v>02</v>
          </cell>
          <cell r="X336" t="str">
            <v>114</v>
          </cell>
        </row>
        <row r="337">
          <cell r="A337" t="str">
            <v>C-4102-1500-13-0-4102039-02-989</v>
          </cell>
          <cell r="B337" t="str">
            <v>C-4102-1500-13-0-4102039-02</v>
          </cell>
          <cell r="C337" t="str">
            <v>EJECUTOR</v>
          </cell>
          <cell r="D337" t="str">
            <v>PROTECCIÓN SRPA</v>
          </cell>
          <cell r="E337" t="str">
            <v>DIRECTOR(A) ADMINISTRATIVO</v>
          </cell>
          <cell r="F337">
            <v>989</v>
          </cell>
          <cell r="G337">
            <v>4102039</v>
          </cell>
          <cell r="H337" t="str">
            <v>SERVICIO DE APOYO FINANCIERO PARA COFINANCIACION DE PROYECTOS TERRITORIALES DE INFRAESTRUCTURA DEL SISTEMA DE RESPONSABILIDAD PENAL PARA ADOLESCENTE</v>
          </cell>
          <cell r="I337">
            <v>989</v>
          </cell>
          <cell r="J337" t="str">
            <v>3. Protección SRPA</v>
          </cell>
          <cell r="K337" t="str">
            <v>PROTECCION</v>
          </cell>
          <cell r="L337">
            <v>989</v>
          </cell>
          <cell r="M337" t="str">
            <v>Inversión</v>
          </cell>
          <cell r="N337" t="str">
            <v>SOPORTE A LA GESTION DEL PROYECTO - DE TIPO ADMINISTRATIVO</v>
          </cell>
          <cell r="O337" t="str">
            <v>Contratable</v>
          </cell>
          <cell r="P337" t="str">
            <v>SOPORTE A LA GESTIÓN DEL PROYECTO</v>
          </cell>
          <cell r="Q337" t="str">
            <v>C</v>
          </cell>
          <cell r="R337" t="str">
            <v>4102</v>
          </cell>
          <cell r="S337" t="str">
            <v>1500</v>
          </cell>
          <cell r="T337" t="str">
            <v>13</v>
          </cell>
          <cell r="U337" t="str">
            <v>0</v>
          </cell>
          <cell r="V337" t="str">
            <v>4102039</v>
          </cell>
          <cell r="W337" t="str">
            <v>02</v>
          </cell>
          <cell r="X337" t="str">
            <v>989</v>
          </cell>
        </row>
        <row r="338">
          <cell r="A338" t="str">
            <v>C-4102-1500-13-0-4102039-02-990</v>
          </cell>
          <cell r="B338" t="str">
            <v>C-4102-1500-13-0-4102039-02</v>
          </cell>
          <cell r="C338" t="str">
            <v>EJECUTOR</v>
          </cell>
          <cell r="D338" t="str">
            <v>PROTECCIÓN SRPA</v>
          </cell>
          <cell r="E338" t="str">
            <v>DIRECTOR(A) DE PROTECCION</v>
          </cell>
          <cell r="F338">
            <v>990</v>
          </cell>
          <cell r="G338">
            <v>4102039</v>
          </cell>
          <cell r="H338" t="str">
            <v>SERVICIO DE APOYO FINANCIERO PARA COFINANCIACION DE PROYECTOS TERRITORIALES DE INFRAESTRUCTURA DEL SISTEMA DE RESPONSABILIDAD PENAL PARA ADOLESCENTE</v>
          </cell>
          <cell r="I338">
            <v>990</v>
          </cell>
          <cell r="J338" t="str">
            <v>3. Protección SRPA</v>
          </cell>
          <cell r="K338" t="str">
            <v>PROTECCION</v>
          </cell>
          <cell r="L338">
            <v>990</v>
          </cell>
          <cell r="M338" t="str">
            <v>Inversión</v>
          </cell>
          <cell r="N338" t="str">
            <v>SOPORTE A LA GESTIÓN DEL PROYECTO PARA LA PROMOCIÓN Y DIFUSIÓN DE LOS DERECHOS DE LOS NIÑOS (AS) Y ADOLESCENTES</v>
          </cell>
          <cell r="O338" t="str">
            <v>Contratable</v>
          </cell>
          <cell r="P338" t="str">
            <v>SOPORTE A LA GESTIÓN DEL PROYECTO PARA LA PROMOCIÓN Y DIFUSIÓN DE LOS DERECHOS DE LOS NIÑOS (AS) Y ADOLESCENTES</v>
          </cell>
          <cell r="Q338" t="str">
            <v>C</v>
          </cell>
          <cell r="R338" t="str">
            <v>4102</v>
          </cell>
          <cell r="S338" t="str">
            <v>1500</v>
          </cell>
          <cell r="T338" t="str">
            <v>13</v>
          </cell>
          <cell r="U338" t="str">
            <v>0</v>
          </cell>
          <cell r="V338" t="str">
            <v>4102039</v>
          </cell>
          <cell r="W338" t="str">
            <v>02</v>
          </cell>
          <cell r="X338" t="str">
            <v>990</v>
          </cell>
        </row>
        <row r="339">
          <cell r="A339" t="str">
            <v>C-4102-1500-13-0-4102039-02-991</v>
          </cell>
          <cell r="B339" t="str">
            <v>C-4102-1500-13-0-4102039-02</v>
          </cell>
          <cell r="C339" t="str">
            <v>EJECUTOR</v>
          </cell>
          <cell r="D339" t="str">
            <v>PROTECCIÓN SRPA</v>
          </cell>
          <cell r="E339" t="str">
            <v>DIRECTOR(A) ADMINISTRATIVO</v>
          </cell>
          <cell r="F339">
            <v>991</v>
          </cell>
          <cell r="G339">
            <v>4102039</v>
          </cell>
          <cell r="H339" t="str">
            <v>SERVICIO DE APOYO FINANCIERO PARA COFINANCIACION DE PROYECTOS TERRITORIALES DE INFRAESTRUCTURA DEL SISTEMA DE RESPONSABILIDAD PENAL PARA ADOLESCENTE</v>
          </cell>
          <cell r="I339">
            <v>991</v>
          </cell>
          <cell r="J339" t="str">
            <v>3. Protección SRPA</v>
          </cell>
          <cell r="K339" t="str">
            <v>PROTECCION</v>
          </cell>
          <cell r="L339">
            <v>991</v>
          </cell>
          <cell r="M339" t="str">
            <v>Inversión</v>
          </cell>
          <cell r="N339" t="str">
            <v>SOPORTE A LA GESTION DEL PROYECTO - APOYO EN CONTRATACION DE SERVICIOS</v>
          </cell>
          <cell r="O339" t="str">
            <v>Contratable</v>
          </cell>
          <cell r="P339" t="str">
            <v>ADQUISICIÓN DE BIENES Y SERVICIOS - SERVICIO DE APOYO FINANCIERO PARA COFINANCIACIÓN DE PROYECTOS TERRITORIALES DE INFRAESTRUCTURA DEL SISTEMA DE RESPONSABILIDAD PENAL PARA ADOLESCENTE - FORTALECIMIENTO DE ACCIONES DE RESTABLECIMIENTO EN ADMINISTRACI</v>
          </cell>
          <cell r="Q339" t="str">
            <v>C</v>
          </cell>
          <cell r="R339" t="str">
            <v>4102</v>
          </cell>
          <cell r="S339" t="str">
            <v>1500</v>
          </cell>
          <cell r="T339" t="str">
            <v>13</v>
          </cell>
          <cell r="U339" t="str">
            <v>0</v>
          </cell>
          <cell r="V339" t="str">
            <v>4102039</v>
          </cell>
          <cell r="W339" t="str">
            <v>02</v>
          </cell>
          <cell r="X339" t="str">
            <v>991</v>
          </cell>
        </row>
        <row r="340">
          <cell r="A340" t="str">
            <v>C-4102-1500-13-0-4102039-02-992</v>
          </cell>
          <cell r="B340" t="str">
            <v>C-4102-1500-13-0-4102039-02</v>
          </cell>
          <cell r="C340" t="str">
            <v>EJECUTOR</v>
          </cell>
          <cell r="D340" t="str">
            <v>PROTECCIÓN SRPA</v>
          </cell>
          <cell r="E340" t="str">
            <v>DIRECTOR(A) ADMINISTRATIVO</v>
          </cell>
          <cell r="F340">
            <v>992</v>
          </cell>
          <cell r="G340">
            <v>4102039</v>
          </cell>
          <cell r="H340" t="str">
            <v>SERVICIO DE APOYO FINANCIERO PARA COFINANCIACION DE PROYECTOS TERRITORIALES DE INFRAESTRUCTURA DEL SISTEMA DE RESPONSABILIDAD PENAL PARA ADOLESCENTE</v>
          </cell>
          <cell r="I340">
            <v>992</v>
          </cell>
          <cell r="J340" t="str">
            <v>3. Protección SRPA</v>
          </cell>
          <cell r="K340" t="str">
            <v>PROTECCION</v>
          </cell>
          <cell r="L340">
            <v>992</v>
          </cell>
          <cell r="M340" t="str">
            <v>Inversión</v>
          </cell>
          <cell r="N340" t="str">
            <v>SOPORTE A LA GESTION DEL PROYECTO - VIATICOS Y GASTOS DE VIAJE</v>
          </cell>
          <cell r="O340" t="str">
            <v>No Contratable</v>
          </cell>
          <cell r="P340" t="str">
            <v>ADQUISICIÓN DE BIENES Y SERVICIOS - SERVICIO DE APOYO FINANCIERO PARA COFINANCIACIÓN DE PROYECTOS TERRITORIALES DE INFRAESTRUCTURA DEL SISTEMA DE RESPONSABILIDAD PENAL PARA ADOLESCENTE - FORTALECIMIENTO DE ACCIONES DE RESTABLECIMIENTO EN ADMINISTRACI</v>
          </cell>
          <cell r="Q340" t="str">
            <v>C</v>
          </cell>
          <cell r="R340" t="str">
            <v>4102</v>
          </cell>
          <cell r="S340" t="str">
            <v>1500</v>
          </cell>
          <cell r="T340" t="str">
            <v>13</v>
          </cell>
          <cell r="U340" t="str">
            <v>0</v>
          </cell>
          <cell r="V340" t="str">
            <v>4102039</v>
          </cell>
          <cell r="W340" t="str">
            <v>02</v>
          </cell>
          <cell r="X340" t="str">
            <v>992</v>
          </cell>
        </row>
        <row r="341">
          <cell r="A341" t="str">
            <v>C-4102-1500-13-0-4102039-02-993</v>
          </cell>
          <cell r="B341" t="str">
            <v>C-4102-1500-13-0-4102039-02</v>
          </cell>
          <cell r="C341" t="str">
            <v>EJECUTOR</v>
          </cell>
          <cell r="D341" t="str">
            <v>PROTECCIÓN SRPA</v>
          </cell>
          <cell r="E341" t="str">
            <v>DIRECTOR(A) DE PROTECCION</v>
          </cell>
          <cell r="F341">
            <v>993</v>
          </cell>
          <cell r="G341">
            <v>4102039</v>
          </cell>
          <cell r="H341" t="str">
            <v>SERVICIO DE APOYO FINANCIERO PARA COFINANCIACION DE PROYECTOS TERRITORIALES DE INFRAESTRUCTURA DEL SISTEMA DE RESPONSABILIDAD PENAL PARA ADOLESCENTE</v>
          </cell>
          <cell r="I341">
            <v>993</v>
          </cell>
          <cell r="J341" t="str">
            <v>3. Protección SRPA</v>
          </cell>
          <cell r="K341" t="str">
            <v>PROTECCION</v>
          </cell>
          <cell r="L341">
            <v>993</v>
          </cell>
          <cell r="M341" t="str">
            <v>Inversión</v>
          </cell>
          <cell r="N341" t="str">
            <v>SOPORTE A LA GESTION DEL PROYECTO - SEGUIMIENTO Y EVALUACION</v>
          </cell>
          <cell r="O341" t="str">
            <v>Contratable</v>
          </cell>
          <cell r="P341" t="str">
            <v>SOPORTE A LA GESTIÓN DEL PROYECTO</v>
          </cell>
          <cell r="Q341" t="str">
            <v>C</v>
          </cell>
          <cell r="R341" t="str">
            <v>4102</v>
          </cell>
          <cell r="S341" t="str">
            <v>1500</v>
          </cell>
          <cell r="T341" t="str">
            <v>13</v>
          </cell>
          <cell r="U341" t="str">
            <v>0</v>
          </cell>
          <cell r="V341" t="str">
            <v>4102039</v>
          </cell>
          <cell r="W341" t="str">
            <v>02</v>
          </cell>
          <cell r="X341" t="str">
            <v>993</v>
          </cell>
        </row>
        <row r="342">
          <cell r="A342" t="str">
            <v>C-4102-1500-13-0-4102039-02-994</v>
          </cell>
          <cell r="B342" t="str">
            <v>C-4102-1500-13-0-4102039-02</v>
          </cell>
          <cell r="C342" t="str">
            <v>EJECUTOR</v>
          </cell>
          <cell r="D342" t="str">
            <v>PROTECCIÓN SRPA</v>
          </cell>
          <cell r="E342" t="str">
            <v>DIRECTOR(A) DE PROTECCION</v>
          </cell>
          <cell r="F342">
            <v>994</v>
          </cell>
          <cell r="G342">
            <v>4102039</v>
          </cell>
          <cell r="H342" t="str">
            <v>SERVICIO DE APOYO FINANCIERO PARA COFINANCIACION DE PROYECTOS TERRITORIALES DE INFRAESTRUCTURA DEL SISTEMA DE RESPONSABILIDAD PENAL PARA ADOLESCENTE</v>
          </cell>
          <cell r="I342">
            <v>994</v>
          </cell>
          <cell r="J342" t="str">
            <v>3. Protección SRPA</v>
          </cell>
          <cell r="K342" t="str">
            <v>PROTECCION</v>
          </cell>
          <cell r="L342">
            <v>994</v>
          </cell>
          <cell r="M342" t="str">
            <v>Inversión</v>
          </cell>
          <cell r="N342" t="str">
            <v>SOPORTE A LA GESTION DEL PROYECTO - DE TIPO LOGISTICO</v>
          </cell>
          <cell r="O342" t="str">
            <v>Contratable</v>
          </cell>
          <cell r="P342" t="str">
            <v>SOPORTE A LA GESTIÓN DEL PROYECTO</v>
          </cell>
          <cell r="Q342" t="str">
            <v>C</v>
          </cell>
          <cell r="R342" t="str">
            <v>4102</v>
          </cell>
          <cell r="S342" t="str">
            <v>1500</v>
          </cell>
          <cell r="T342" t="str">
            <v>13</v>
          </cell>
          <cell r="U342" t="str">
            <v>0</v>
          </cell>
          <cell r="V342" t="str">
            <v>4102039</v>
          </cell>
          <cell r="W342" t="str">
            <v>02</v>
          </cell>
          <cell r="X342" t="str">
            <v>994</v>
          </cell>
        </row>
        <row r="343">
          <cell r="A343" t="str">
            <v>C-4102-1500-13-0-4102039-02-997</v>
          </cell>
          <cell r="B343" t="str">
            <v>C-4102-1500-13-0-4102039-02</v>
          </cell>
          <cell r="C343" t="str">
            <v>EJECUTOR</v>
          </cell>
          <cell r="D343" t="str">
            <v>PROTECCIÓN SRPA</v>
          </cell>
          <cell r="E343" t="str">
            <v>DIRECTOR(A) ADMINISTRATIVO</v>
          </cell>
          <cell r="F343">
            <v>997</v>
          </cell>
          <cell r="G343">
            <v>4102039</v>
          </cell>
          <cell r="H343" t="str">
            <v>SERVICIO DE APOYO FINANCIERO PARA COFINANCIACION DE PROYECTOS TERRITORIALES DE INFRAESTRUCTURA DEL SISTEMA DE RESPONSABILIDAD PENAL PARA ADOLESCENTE</v>
          </cell>
          <cell r="I343">
            <v>997</v>
          </cell>
          <cell r="J343" t="str">
            <v>3. Protección SRPA</v>
          </cell>
          <cell r="K343" t="str">
            <v>PROTECCION</v>
          </cell>
          <cell r="L343">
            <v>997</v>
          </cell>
          <cell r="M343" t="str">
            <v>Inversión</v>
          </cell>
          <cell r="N343" t="str">
            <v>INFRAESTRUCTURA</v>
          </cell>
          <cell r="O343" t="str">
            <v>Contratable</v>
          </cell>
          <cell r="P343" t="str">
            <v>ADQUISICIÓN DE BIENES Y SERVICIOS - SERVICIO DE APOYO FINANCIERO PARA COFINANCIACIÓN DE PROYECTOS TERRITORIALES DE INFRAESTRUCTURA DEL SISTEMA DE RESPONSABILIDAD PENAL PARA ADOLESCENTE - FORTALECIMIENTO DE ACCIONES DE RESTABLECIMIENTO EN ADMINISTRACI</v>
          </cell>
          <cell r="Q343" t="str">
            <v>C</v>
          </cell>
          <cell r="R343" t="str">
            <v>4102</v>
          </cell>
          <cell r="S343" t="str">
            <v>1500</v>
          </cell>
          <cell r="T343" t="str">
            <v>13</v>
          </cell>
          <cell r="U343" t="str">
            <v>0</v>
          </cell>
          <cell r="V343" t="str">
            <v>4102039</v>
          </cell>
          <cell r="W343" t="str">
            <v>02</v>
          </cell>
          <cell r="X343" t="str">
            <v>997</v>
          </cell>
        </row>
        <row r="344">
          <cell r="A344" t="str">
            <v>C-4102-1500-13-0-4102039-02-999</v>
          </cell>
          <cell r="B344" t="str">
            <v>C-4102-1500-13-0-4102039-02</v>
          </cell>
          <cell r="C344" t="str">
            <v>EJECUTOR</v>
          </cell>
          <cell r="D344" t="str">
            <v>PROTECCIÓN SRPA</v>
          </cell>
          <cell r="E344" t="str">
            <v>DIRECTOR(A) DE PROTECCION</v>
          </cell>
          <cell r="F344">
            <v>999</v>
          </cell>
          <cell r="G344">
            <v>4102039</v>
          </cell>
          <cell r="H344" t="str">
            <v>SERVICIO DE APOYO FINANCIERO PARA COFINANCIACION DE PROYECTOS TERRITORIALES DE INFRAESTRUCTURA DEL SISTEMA DE RESPONSABILIDAD PENAL PARA ADOLESCENTE</v>
          </cell>
          <cell r="I344">
            <v>999</v>
          </cell>
          <cell r="J344" t="str">
            <v>3. Protección SRPA</v>
          </cell>
          <cell r="K344" t="str">
            <v>PROTECCION</v>
          </cell>
          <cell r="L344">
            <v>999</v>
          </cell>
          <cell r="M344" t="str">
            <v>Inversión</v>
          </cell>
          <cell r="N344" t="str">
            <v>GRAVAMEN A LOS MOVIMIENTOS FINANCIEROS -GMF</v>
          </cell>
          <cell r="O344" t="str">
            <v>No Contratable</v>
          </cell>
          <cell r="P344" t="str">
            <v>GRAVAMEN A LOS MOVIMIENTOS FINANCIEROS</v>
          </cell>
          <cell r="Q344" t="str">
            <v>C</v>
          </cell>
          <cell r="R344" t="str">
            <v>4102</v>
          </cell>
          <cell r="S344" t="str">
            <v>1500</v>
          </cell>
          <cell r="T344" t="str">
            <v>13</v>
          </cell>
          <cell r="U344" t="str">
            <v>0</v>
          </cell>
          <cell r="V344" t="str">
            <v>4102039</v>
          </cell>
          <cell r="W344" t="str">
            <v>02</v>
          </cell>
          <cell r="X344" t="str">
            <v>999</v>
          </cell>
        </row>
        <row r="345">
          <cell r="A345" t="str">
            <v>C-4102-1500-13-0-4102043</v>
          </cell>
          <cell r="B345" t="str">
            <v>C-4102-1500-13-0-4102043</v>
          </cell>
          <cell r="C345" t="str">
            <v>NO EJECUTOR</v>
          </cell>
          <cell r="D345" t="str">
            <v>PROTECCIÓN SRPA</v>
          </cell>
          <cell r="E345" t="str">
            <v>DIRECTOR(A) DE PROTECCION</v>
          </cell>
          <cell r="F345">
            <v>0</v>
          </cell>
          <cell r="G345">
            <v>4102043</v>
          </cell>
          <cell r="H345" t="str">
            <v>SERVICIO DE PROMOCION DE TEMAS DE DINAMICA RELACIONAL Y DESARROLLO AUTONOMO</v>
          </cell>
          <cell r="I345">
            <v>0</v>
          </cell>
          <cell r="J345" t="str">
            <v>3. Protección SRPA</v>
          </cell>
          <cell r="K345" t="str">
            <v>PROTECCION</v>
          </cell>
          <cell r="L345">
            <v>0</v>
          </cell>
          <cell r="M345" t="str">
            <v>Inversión</v>
          </cell>
          <cell r="N345">
            <v>0</v>
          </cell>
          <cell r="O345" t="str">
            <v>Contratable</v>
          </cell>
          <cell r="P345" t="str">
            <v>SERVICIO DE PROMOCIÓN DE TEMAS DE DINÁMICA RELACIONAL Y DESARROLLO AUTÓNOMO</v>
          </cell>
          <cell r="Q345" t="str">
            <v>C</v>
          </cell>
          <cell r="R345" t="str">
            <v>4102</v>
          </cell>
          <cell r="S345" t="str">
            <v>1500</v>
          </cell>
          <cell r="T345" t="str">
            <v>13</v>
          </cell>
          <cell r="U345" t="str">
            <v>0</v>
          </cell>
          <cell r="V345" t="str">
            <v>4102043</v>
          </cell>
        </row>
        <row r="346">
          <cell r="A346" t="str">
            <v>C-4102-1500-13-0-4102043-02</v>
          </cell>
          <cell r="B346" t="str">
            <v>C-4102-1500-13-0-4102043-02</v>
          </cell>
          <cell r="C346" t="str">
            <v>EJECUTOR</v>
          </cell>
          <cell r="D346" t="str">
            <v>PROTECCIÓN SRPA</v>
          </cell>
          <cell r="E346" t="str">
            <v>DIRECTOR(A) DE PROTECCION</v>
          </cell>
          <cell r="F346">
            <v>0</v>
          </cell>
          <cell r="G346">
            <v>4102043</v>
          </cell>
          <cell r="H346" t="str">
            <v>SERVICIO DE PROMOCION DE TEMAS DE DINAMICA RELACIONAL Y DESARROLLO AUTONOMO</v>
          </cell>
          <cell r="I346">
            <v>0</v>
          </cell>
          <cell r="J346" t="str">
            <v>3. Protección SRPA</v>
          </cell>
          <cell r="K346" t="str">
            <v>PROTECCION</v>
          </cell>
          <cell r="L346">
            <v>0</v>
          </cell>
          <cell r="M346" t="str">
            <v>Inversión</v>
          </cell>
          <cell r="N346">
            <v>0</v>
          </cell>
          <cell r="O346" t="str">
            <v>Contratable</v>
          </cell>
          <cell r="P346" t="str">
            <v>ADQUISICIÓN DE BIENES Y SERVICIOS</v>
          </cell>
          <cell r="Q346" t="str">
            <v>C</v>
          </cell>
          <cell r="R346" t="str">
            <v>4102</v>
          </cell>
          <cell r="S346" t="str">
            <v>1500</v>
          </cell>
          <cell r="T346" t="str">
            <v>13</v>
          </cell>
          <cell r="U346" t="str">
            <v>0</v>
          </cell>
          <cell r="V346" t="str">
            <v>4102043</v>
          </cell>
          <cell r="W346" t="str">
            <v>02</v>
          </cell>
        </row>
        <row r="347">
          <cell r="A347" t="str">
            <v>C-4102-1500-13-0-4102043-02-113</v>
          </cell>
          <cell r="B347" t="str">
            <v>C-4102-1500-13-0-4102043-02</v>
          </cell>
          <cell r="C347" t="str">
            <v>EJECUTOR</v>
          </cell>
          <cell r="D347" t="str">
            <v>PROTECCIÓN SRPA</v>
          </cell>
          <cell r="E347" t="str">
            <v>DIRECTOR(A) DE PROTECCION</v>
          </cell>
          <cell r="F347">
            <v>113</v>
          </cell>
          <cell r="G347">
            <v>4102043</v>
          </cell>
          <cell r="H347" t="str">
            <v>SERVICIO DE PROMOCION DE TEMAS DE DINAMICA RELACIONAL Y DESARROLLO AUTONOMO</v>
          </cell>
          <cell r="I347">
            <v>113</v>
          </cell>
          <cell r="J347" t="str">
            <v>3. Protección SRPA</v>
          </cell>
          <cell r="K347" t="str">
            <v>PROTECCION</v>
          </cell>
          <cell r="L347">
            <v>113</v>
          </cell>
          <cell r="M347" t="str">
            <v>Inversión</v>
          </cell>
          <cell r="N347" t="str">
            <v>POLITICAS PUBLICAS</v>
          </cell>
          <cell r="O347" t="str">
            <v>Contratable</v>
          </cell>
          <cell r="P347" t="str">
            <v>POLÍTICAS PUBLICAS</v>
          </cell>
          <cell r="Q347" t="str">
            <v>C</v>
          </cell>
          <cell r="R347" t="str">
            <v>4102</v>
          </cell>
          <cell r="S347" t="str">
            <v>1500</v>
          </cell>
          <cell r="T347" t="str">
            <v>13</v>
          </cell>
          <cell r="U347" t="str">
            <v>0</v>
          </cell>
          <cell r="V347" t="str">
            <v>4102043</v>
          </cell>
          <cell r="W347" t="str">
            <v>02</v>
          </cell>
          <cell r="X347" t="str">
            <v>113</v>
          </cell>
        </row>
        <row r="348">
          <cell r="A348" t="str">
            <v>C-4102-1500-13-0-4102043-02-989</v>
          </cell>
          <cell r="B348" t="str">
            <v>C-4102-1500-13-0-4102043-02</v>
          </cell>
          <cell r="C348" t="str">
            <v>EJECUTOR</v>
          </cell>
          <cell r="D348" t="str">
            <v>PROTECCIÓN SRPA</v>
          </cell>
          <cell r="E348" t="str">
            <v>DIRECTOR(A) DE PROTECCION</v>
          </cell>
          <cell r="F348">
            <v>989</v>
          </cell>
          <cell r="G348">
            <v>4102043</v>
          </cell>
          <cell r="H348" t="str">
            <v>SERVICIO DE PROMOCION DE TEMAS DE DINAMICA RELACIONAL Y DESARROLLO AUTONOMO</v>
          </cell>
          <cell r="I348">
            <v>989</v>
          </cell>
          <cell r="J348" t="str">
            <v>3. Protección SRPA</v>
          </cell>
          <cell r="K348" t="str">
            <v>PROTECCION</v>
          </cell>
          <cell r="L348">
            <v>989</v>
          </cell>
          <cell r="M348" t="str">
            <v>Inversión</v>
          </cell>
          <cell r="N348" t="str">
            <v>SOPORTE A LA GESTION DEL PROYECTO - DE TIPO ADMINISTRATIVO</v>
          </cell>
          <cell r="O348" t="str">
            <v>Contratable</v>
          </cell>
          <cell r="P348" t="str">
            <v>SOPORTE A LA GESTIÓN DEL PROYECTO</v>
          </cell>
          <cell r="Q348" t="str">
            <v>C</v>
          </cell>
          <cell r="R348" t="str">
            <v>4102</v>
          </cell>
          <cell r="S348" t="str">
            <v>1500</v>
          </cell>
          <cell r="T348" t="str">
            <v>13</v>
          </cell>
          <cell r="U348" t="str">
            <v>0</v>
          </cell>
          <cell r="V348" t="str">
            <v>4102043</v>
          </cell>
          <cell r="W348" t="str">
            <v>02</v>
          </cell>
          <cell r="X348" t="str">
            <v>989</v>
          </cell>
        </row>
        <row r="349">
          <cell r="A349" t="str">
            <v>C-4102-1500-13-0-4102043-02-990</v>
          </cell>
          <cell r="B349" t="str">
            <v>C-4102-1500-13-0-4102043-02</v>
          </cell>
          <cell r="C349" t="str">
            <v>EJECUTOR</v>
          </cell>
          <cell r="D349" t="str">
            <v>PROTECCIÓN SRPA</v>
          </cell>
          <cell r="E349" t="str">
            <v>DIRECTOR(A) DE PROTECCION</v>
          </cell>
          <cell r="F349">
            <v>990</v>
          </cell>
          <cell r="G349">
            <v>4102043</v>
          </cell>
          <cell r="H349" t="str">
            <v>SERVICIO DE PROMOCION DE TEMAS DE DINAMICA RELACIONAL Y DESARROLLO AUTONOMO</v>
          </cell>
          <cell r="I349">
            <v>990</v>
          </cell>
          <cell r="J349" t="str">
            <v>3. Protección SRPA</v>
          </cell>
          <cell r="K349" t="str">
            <v>PROTECCION</v>
          </cell>
          <cell r="L349">
            <v>990</v>
          </cell>
          <cell r="M349" t="str">
            <v>Inversión</v>
          </cell>
          <cell r="N349" t="str">
            <v>SOPORTE A LA GESTIÓN DEL PROYECTO PARA LA PROMOCIÓN Y DIFUSIÓN DE LOS DERECHOS DE LOS NIÑOS (AS) Y ADOLESCENTES</v>
          </cell>
          <cell r="O349" t="str">
            <v>Contratable</v>
          </cell>
          <cell r="P349" t="str">
            <v>ADQUISICIÓN DE BIENES Y SERVICIOS - SERVICIO DE PROMOCIÓN DE TEMAS DE DINÁMICA RELACIONAL Y DESARROLLO AUTÓNOMO - FORTALECIMIENTO DE ACCIONES DE RESTABLECIMIENTO EN ADMINISTRACIÓN DE JUSTICIA A NIVEL   NACIONAL</v>
          </cell>
          <cell r="Q349" t="str">
            <v>C</v>
          </cell>
          <cell r="R349" t="str">
            <v>4102</v>
          </cell>
          <cell r="S349" t="str">
            <v>1500</v>
          </cell>
          <cell r="T349" t="str">
            <v>13</v>
          </cell>
          <cell r="U349" t="str">
            <v>0</v>
          </cell>
          <cell r="V349" t="str">
            <v>4102043</v>
          </cell>
          <cell r="W349" t="str">
            <v>02</v>
          </cell>
          <cell r="X349" t="str">
            <v>990</v>
          </cell>
        </row>
        <row r="350">
          <cell r="A350" t="str">
            <v>C-4102-1500-13-0-4102043-02-991</v>
          </cell>
          <cell r="B350" t="str">
            <v>C-4102-1500-13-0-4102043-02</v>
          </cell>
          <cell r="C350" t="str">
            <v>EJECUTOR</v>
          </cell>
          <cell r="D350" t="str">
            <v>PROTECCIÓN SRPA</v>
          </cell>
          <cell r="E350" t="str">
            <v>DIRECTOR(A) DE PROTECCION</v>
          </cell>
          <cell r="F350">
            <v>991</v>
          </cell>
          <cell r="G350">
            <v>4102043</v>
          </cell>
          <cell r="H350" t="str">
            <v>SERVICIO DE PROMOCION DE TEMAS DE DINAMICA RELACIONAL Y DESARROLLO AUTONOMO</v>
          </cell>
          <cell r="I350">
            <v>991</v>
          </cell>
          <cell r="J350" t="str">
            <v>3. Protección SRPA</v>
          </cell>
          <cell r="K350" t="str">
            <v>PROTECCION</v>
          </cell>
          <cell r="L350">
            <v>991</v>
          </cell>
          <cell r="M350" t="str">
            <v>Inversión</v>
          </cell>
          <cell r="N350" t="str">
            <v>SOPORTE A LA GESTION DEL PROYECTO - APOYO EN CONTRATACION DE SERVICIOS</v>
          </cell>
          <cell r="O350" t="str">
            <v>Contratable</v>
          </cell>
          <cell r="P350" t="str">
            <v>ADQUISICIÓN DE BIENES Y SERVICIOS - SERVICIO DE PROMOCIÓN DE TEMAS DE DINÁMICA RELACIONAL Y DESARROLLO AUTÓNOMO - FORTALECIMIENTO DE ACCIONES DE RESTABLECIMIENTO EN ADMINISTRACIÓN DE JUSTICIA A NIVEL   NACIONAL</v>
          </cell>
          <cell r="Q350" t="str">
            <v>C</v>
          </cell>
          <cell r="R350" t="str">
            <v>4102</v>
          </cell>
          <cell r="S350" t="str">
            <v>1500</v>
          </cell>
          <cell r="T350" t="str">
            <v>13</v>
          </cell>
          <cell r="U350" t="str">
            <v>0</v>
          </cell>
          <cell r="V350" t="str">
            <v>4102043</v>
          </cell>
          <cell r="W350" t="str">
            <v>02</v>
          </cell>
          <cell r="X350" t="str">
            <v>991</v>
          </cell>
        </row>
        <row r="351">
          <cell r="A351" t="str">
            <v>C-4102-1500-13-0-4102043-02-992</v>
          </cell>
          <cell r="B351" t="str">
            <v>C-4102-1500-13-0-4102043-02</v>
          </cell>
          <cell r="C351" t="str">
            <v>EJECUTOR</v>
          </cell>
          <cell r="D351" t="str">
            <v>PROTECCIÓN SRPA</v>
          </cell>
          <cell r="E351" t="str">
            <v>DIRECTOR(A) DE PROTECCION</v>
          </cell>
          <cell r="F351">
            <v>992</v>
          </cell>
          <cell r="G351">
            <v>4102043</v>
          </cell>
          <cell r="H351" t="str">
            <v>SERVICIO DE PROMOCION DE TEMAS DE DINAMICA RELACIONAL Y DESARROLLO AUTONOMO</v>
          </cell>
          <cell r="I351">
            <v>992</v>
          </cell>
          <cell r="J351" t="str">
            <v>3. Protección SRPA</v>
          </cell>
          <cell r="K351" t="str">
            <v>PROTECCION</v>
          </cell>
          <cell r="L351">
            <v>992</v>
          </cell>
          <cell r="M351" t="str">
            <v>Inversión</v>
          </cell>
          <cell r="N351" t="str">
            <v>SOPORTE A LA GESTION DEL PROYECTO - VIATICOS Y GASTOS DE VIAJE</v>
          </cell>
          <cell r="O351" t="str">
            <v>No Contratable</v>
          </cell>
          <cell r="P351" t="str">
            <v>ADQUISICIÓN DE BIENES Y SERVICIOS - SERVICIO DE PROMOCIÓN DE TEMAS DE DINÁMICA RELACIONAL Y DESARROLLO AUTÓNOMO - FORTALECIMIENTO DE ACCIONES DE RESTABLECIMIENTO EN ADMINISTRACIÓN DE JUSTICIA A NIVEL   NACIONAL</v>
          </cell>
          <cell r="Q351" t="str">
            <v>C</v>
          </cell>
          <cell r="R351" t="str">
            <v>4102</v>
          </cell>
          <cell r="S351" t="str">
            <v>1500</v>
          </cell>
          <cell r="T351" t="str">
            <v>13</v>
          </cell>
          <cell r="U351" t="str">
            <v>0</v>
          </cell>
          <cell r="V351" t="str">
            <v>4102043</v>
          </cell>
          <cell r="W351" t="str">
            <v>02</v>
          </cell>
          <cell r="X351" t="str">
            <v>992</v>
          </cell>
        </row>
        <row r="352">
          <cell r="A352" t="str">
            <v>C-4102-1500-13-0-4102043-02-999</v>
          </cell>
          <cell r="B352" t="str">
            <v>C-4102-1500-13-0-4102043-02</v>
          </cell>
          <cell r="C352" t="str">
            <v>EJECUTOR</v>
          </cell>
          <cell r="D352" t="str">
            <v>PROTECCIÓN SRPA</v>
          </cell>
          <cell r="E352" t="str">
            <v>DIRECTOR(A) DE PROTECCION</v>
          </cell>
          <cell r="F352">
            <v>999</v>
          </cell>
          <cell r="G352">
            <v>4102043</v>
          </cell>
          <cell r="H352" t="str">
            <v>SERVICIO DE PROMOCION DE TEMAS DE DINAMICA RELACIONAL Y DESARROLLO AUTONOMO</v>
          </cell>
          <cell r="I352">
            <v>999</v>
          </cell>
          <cell r="J352" t="str">
            <v>3. Protección SRPA</v>
          </cell>
          <cell r="K352" t="str">
            <v>PROTECCION</v>
          </cell>
          <cell r="L352">
            <v>999</v>
          </cell>
          <cell r="M352" t="str">
            <v>Inversión</v>
          </cell>
          <cell r="N352" t="str">
            <v>GRAVAMEN A LOS MOVIMIENTOS FINANCIEROS -GMF</v>
          </cell>
          <cell r="O352" t="str">
            <v>No Contratable</v>
          </cell>
          <cell r="P352" t="str">
            <v>GRAVAMEN A LOS MOVIMIENTOS FINANCIEROS</v>
          </cell>
          <cell r="Q352" t="str">
            <v>C</v>
          </cell>
          <cell r="R352" t="str">
            <v>4102</v>
          </cell>
          <cell r="S352" t="str">
            <v>1500</v>
          </cell>
          <cell r="T352" t="str">
            <v>13</v>
          </cell>
          <cell r="U352" t="str">
            <v>0</v>
          </cell>
          <cell r="V352" t="str">
            <v>4102043</v>
          </cell>
          <cell r="W352" t="str">
            <v>02</v>
          </cell>
          <cell r="X352" t="str">
            <v>999</v>
          </cell>
        </row>
        <row r="353">
          <cell r="A353" t="str">
            <v>C-4102-1500-14</v>
          </cell>
          <cell r="B353" t="str">
            <v>C-4102-1500-14</v>
          </cell>
          <cell r="C353" t="str">
            <v>NO EJECUTOR</v>
          </cell>
          <cell r="D353" t="str">
            <v xml:space="preserve">PROTECCIÓN RESTABLECIMIENTO </v>
          </cell>
          <cell r="E353" t="str">
            <v>DIRECTOR(A) ADMINISTRATIVO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 t="str">
            <v>2. Protección PARD</v>
          </cell>
          <cell r="K353" t="str">
            <v xml:space="preserve">PROTECCIÓN RESTABLECIMIENTO </v>
          </cell>
          <cell r="L353">
            <v>0</v>
          </cell>
          <cell r="M353" t="str">
            <v>Inversión</v>
          </cell>
          <cell r="N353">
            <v>0</v>
          </cell>
          <cell r="O353" t="str">
            <v>Contratable</v>
          </cell>
          <cell r="P353" t="str">
            <v>PROTECCIÓN DE LOS NIÑOS, NIÑAS Y ADOLESCENTES EN EL MARCO DEL RESTABLECIMIENTO DE SUS DERECHOS A NIVEL NACIONAL</v>
          </cell>
          <cell r="Q353" t="str">
            <v>C</v>
          </cell>
          <cell r="R353" t="str">
            <v>4102</v>
          </cell>
          <cell r="S353" t="str">
            <v>1500</v>
          </cell>
          <cell r="T353" t="str">
            <v>14</v>
          </cell>
        </row>
        <row r="354">
          <cell r="A354" t="str">
            <v>C-4102-1500-14-0</v>
          </cell>
          <cell r="B354" t="str">
            <v>C-4102-1500-14-0</v>
          </cell>
          <cell r="C354" t="str">
            <v>NO EJECUTOR</v>
          </cell>
          <cell r="D354" t="str">
            <v xml:space="preserve">PROTECCIÓN RESTABLECIMIENTO </v>
          </cell>
          <cell r="E354" t="str">
            <v>DIRECTOR(A) ADMINISTRATIVO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 t="str">
            <v>2. Protección PARD</v>
          </cell>
          <cell r="K354" t="str">
            <v xml:space="preserve">PROTECCIÓN RESTABLECIMIENTO </v>
          </cell>
          <cell r="L354">
            <v>0</v>
          </cell>
          <cell r="M354" t="str">
            <v>Inversión</v>
          </cell>
          <cell r="N354">
            <v>0</v>
          </cell>
          <cell r="O354" t="str">
            <v>Contratable</v>
          </cell>
          <cell r="P354" t="str">
            <v>PROTECCIÓN DE LOS NIÑOS, NIÑAS Y ADOLESCENTES EN EL MARCO DEL RESTABLECIMIENTO DE SUS DERECHOS A NIVEL NACIONAL</v>
          </cell>
          <cell r="Q354" t="str">
            <v>C</v>
          </cell>
          <cell r="R354" t="str">
            <v>4102</v>
          </cell>
          <cell r="S354" t="str">
            <v>1500</v>
          </cell>
          <cell r="T354" t="str">
            <v>14</v>
          </cell>
          <cell r="U354" t="str">
            <v>0</v>
          </cell>
        </row>
        <row r="355">
          <cell r="A355" t="str">
            <v>C-4102-1500-14-0-4102035</v>
          </cell>
          <cell r="B355" t="str">
            <v>C-4102-1500-14-0-4102035</v>
          </cell>
          <cell r="C355" t="str">
            <v>NO EJECUTOR</v>
          </cell>
          <cell r="D355" t="str">
            <v xml:space="preserve">PROTECCIÓN RESTABLECIMIENTO </v>
          </cell>
          <cell r="E355" t="str">
            <v>DIRECTOR(A) DE PROTECCION</v>
          </cell>
          <cell r="F355">
            <v>0</v>
          </cell>
          <cell r="G355">
            <v>4102035</v>
          </cell>
          <cell r="H355" t="str">
            <v>DOCUMENTOS DE LINEAMIENTOS TECNICOS</v>
          </cell>
          <cell r="I355">
            <v>0</v>
          </cell>
          <cell r="J355" t="str">
            <v>2. Protección PARD</v>
          </cell>
          <cell r="K355" t="str">
            <v xml:space="preserve">PROTECCIÓN RESTABLECIMIENTO </v>
          </cell>
          <cell r="L355">
            <v>0</v>
          </cell>
          <cell r="M355" t="str">
            <v>Inversión</v>
          </cell>
          <cell r="N355">
            <v>0</v>
          </cell>
          <cell r="O355" t="str">
            <v>Contratable</v>
          </cell>
          <cell r="P355" t="str">
            <v xml:space="preserve">DOCUMENTOS DE LINEAMIENTOS TÉCNICOS </v>
          </cell>
          <cell r="Q355" t="str">
            <v>C</v>
          </cell>
          <cell r="R355" t="str">
            <v>4102</v>
          </cell>
          <cell r="S355" t="str">
            <v>1500</v>
          </cell>
          <cell r="T355" t="str">
            <v>14</v>
          </cell>
          <cell r="U355" t="str">
            <v>0</v>
          </cell>
          <cell r="V355" t="str">
            <v>4102035</v>
          </cell>
        </row>
        <row r="356">
          <cell r="A356" t="str">
            <v>C-4102-1500-14-0-4102035-02</v>
          </cell>
          <cell r="B356" t="str">
            <v>C-4102-1500-14-0-4102035-02</v>
          </cell>
          <cell r="C356" t="str">
            <v>EJECUTOR</v>
          </cell>
          <cell r="D356" t="str">
            <v xml:space="preserve">PROTECCIÓN RESTABLECIMIENTO </v>
          </cell>
          <cell r="E356" t="str">
            <v>DIRECTOR(A) DE PROTECCION</v>
          </cell>
          <cell r="F356">
            <v>0</v>
          </cell>
          <cell r="G356">
            <v>4102035</v>
          </cell>
          <cell r="H356" t="str">
            <v>DOCUMENTOS DE LINEAMIENTOS TECNICOS</v>
          </cell>
          <cell r="I356">
            <v>0</v>
          </cell>
          <cell r="J356" t="str">
            <v>2. Protección PARD</v>
          </cell>
          <cell r="K356" t="str">
            <v xml:space="preserve">PROTECCIÓN RESTABLECIMIENTO </v>
          </cell>
          <cell r="L356">
            <v>0</v>
          </cell>
          <cell r="M356" t="str">
            <v>Inversión</v>
          </cell>
          <cell r="N356">
            <v>0</v>
          </cell>
          <cell r="O356" t="str">
            <v>Contratable</v>
          </cell>
          <cell r="P356" t="str">
            <v>ADQUISICIÓN DE BIENES Y SERVICIOS</v>
          </cell>
          <cell r="Q356" t="str">
            <v>C</v>
          </cell>
          <cell r="R356" t="str">
            <v>4102</v>
          </cell>
          <cell r="S356" t="str">
            <v>1500</v>
          </cell>
          <cell r="T356" t="str">
            <v>14</v>
          </cell>
          <cell r="U356" t="str">
            <v>0</v>
          </cell>
          <cell r="V356" t="str">
            <v>4102035</v>
          </cell>
          <cell r="W356" t="str">
            <v>02</v>
          </cell>
        </row>
        <row r="357">
          <cell r="A357" t="str">
            <v>C-4102-1500-14-0-4102035-02-113</v>
          </cell>
          <cell r="B357" t="str">
            <v>C-4102-1500-14-0-4102035-02</v>
          </cell>
          <cell r="C357" t="str">
            <v>EJECUTOR</v>
          </cell>
          <cell r="D357" t="str">
            <v xml:space="preserve">PROTECCIÓN RESTABLECIMIENTO </v>
          </cell>
          <cell r="E357" t="str">
            <v>DIRECTOR(A) DE PROTECCION</v>
          </cell>
          <cell r="F357">
            <v>113</v>
          </cell>
          <cell r="G357">
            <v>4102035</v>
          </cell>
          <cell r="H357" t="str">
            <v>DOCUMENTOS DE LINEAMIENTOS TECNICOS</v>
          </cell>
          <cell r="I357">
            <v>113</v>
          </cell>
          <cell r="J357" t="str">
            <v>2. Protección PARD</v>
          </cell>
          <cell r="K357" t="str">
            <v xml:space="preserve">PROTECCIÓN RESTABLECIMIENTO </v>
          </cell>
          <cell r="L357">
            <v>113</v>
          </cell>
          <cell r="M357" t="str">
            <v>Inversión</v>
          </cell>
          <cell r="N357" t="str">
            <v>POLITICAS PUBLICAS</v>
          </cell>
          <cell r="O357" t="str">
            <v>Contratable</v>
          </cell>
          <cell r="P357" t="str">
            <v>ADQUISICIÓN DE BIENES Y SERVICIOS - DOCUMENTOS DE LINEAMIENTOS TÉCNICOS  - PROTECCIÓN DE LOS NIÑOS, NIÑAS Y ADOLESCENTES EN EL MARCO DEL RESTABLECIMIENTO DE SUS DERECHOS A NIVEL   NACIONAL</v>
          </cell>
          <cell r="Q357" t="str">
            <v>C</v>
          </cell>
          <cell r="R357" t="str">
            <v>4102</v>
          </cell>
          <cell r="S357" t="str">
            <v>1500</v>
          </cell>
          <cell r="T357" t="str">
            <v>14</v>
          </cell>
          <cell r="U357" t="str">
            <v>0</v>
          </cell>
          <cell r="V357" t="str">
            <v>4102035</v>
          </cell>
          <cell r="W357" t="str">
            <v>02</v>
          </cell>
          <cell r="X357" t="str">
            <v>113</v>
          </cell>
        </row>
        <row r="358">
          <cell r="A358" t="str">
            <v>C-4102-1500-14-0-4102035-02-989</v>
          </cell>
          <cell r="B358" t="str">
            <v>C-4102-1500-14-0-4102035-02</v>
          </cell>
          <cell r="C358" t="str">
            <v>EJECUTOR</v>
          </cell>
          <cell r="D358" t="str">
            <v xml:space="preserve">PROTECCIÓN RESTABLECIMIENTO </v>
          </cell>
          <cell r="E358" t="str">
            <v>DIRECTOR(A) DE PROTECCION</v>
          </cell>
          <cell r="F358">
            <v>989</v>
          </cell>
          <cell r="G358">
            <v>4102035</v>
          </cell>
          <cell r="H358" t="str">
            <v>DOCUMENTOS DE LINEAMIENTOS TECNICOS</v>
          </cell>
          <cell r="I358">
            <v>989</v>
          </cell>
          <cell r="J358" t="str">
            <v>2. Protección PARD</v>
          </cell>
          <cell r="K358" t="str">
            <v xml:space="preserve">PROTECCIÓN RESTABLECIMIENTO </v>
          </cell>
          <cell r="L358">
            <v>989</v>
          </cell>
          <cell r="M358" t="str">
            <v>Inversión</v>
          </cell>
          <cell r="N358" t="str">
            <v>SOPORTE A LA GESTION DEL PROYECTO - DE TIPO ADMINISTRATIVO</v>
          </cell>
          <cell r="O358" t="str">
            <v>Contratable</v>
          </cell>
          <cell r="P358" t="str">
            <v>SOPORTE A LA GESTIÓN DEL PROYECTO</v>
          </cell>
          <cell r="Q358" t="str">
            <v>C</v>
          </cell>
          <cell r="R358" t="str">
            <v>4102</v>
          </cell>
          <cell r="S358" t="str">
            <v>1500</v>
          </cell>
          <cell r="T358" t="str">
            <v>14</v>
          </cell>
          <cell r="U358" t="str">
            <v>0</v>
          </cell>
          <cell r="V358" t="str">
            <v>4102035</v>
          </cell>
          <cell r="W358" t="str">
            <v>02</v>
          </cell>
          <cell r="X358" t="str">
            <v>989</v>
          </cell>
        </row>
        <row r="359">
          <cell r="A359" t="str">
            <v>C-4102-1500-14-0-4102035-02-990</v>
          </cell>
          <cell r="B359" t="str">
            <v>C-4102-1500-14-0-4102035-02</v>
          </cell>
          <cell r="C359" t="str">
            <v>EJECUTOR</v>
          </cell>
          <cell r="D359" t="str">
            <v xml:space="preserve">PROTECCIÓN RESTABLECIMIENTO </v>
          </cell>
          <cell r="E359" t="str">
            <v>DIRECTOR(A) DE PROTECCION</v>
          </cell>
          <cell r="F359">
            <v>990</v>
          </cell>
          <cell r="G359">
            <v>4102035</v>
          </cell>
          <cell r="H359" t="str">
            <v>DOCUMENTOS DE LINEAMIENTOS TECNICOS</v>
          </cell>
          <cell r="I359">
            <v>990</v>
          </cell>
          <cell r="J359" t="str">
            <v>2. Protección PARD</v>
          </cell>
          <cell r="K359" t="str">
            <v xml:space="preserve">PROTECCIÓN RESTABLECIMIENTO </v>
          </cell>
          <cell r="L359">
            <v>990</v>
          </cell>
          <cell r="M359" t="str">
            <v>Inversión</v>
          </cell>
          <cell r="N359" t="str">
            <v>SOPORTE A LA GESTIÓN DEL PROYECTO PARA LA PROMOCIÓN Y DIFUSIÓN DE LOS DERECHOS DE LOS NIÑOS (AS) Y ADOLESCENTES</v>
          </cell>
          <cell r="O359" t="str">
            <v>Contratable</v>
          </cell>
          <cell r="P359" t="str">
            <v>ADQUISICIÓN DE BIENES Y SERVICIOS - DOCUMENTOS DE LINEAMIENTOS TÉCNICOS  - PROTECCIÓN DE LOS NIÑOS, NIÑAS Y ADOLESCENTES EN EL MARCO DEL RESTABLECIMIENTO DE SUS DERECHOS A NIVEL   NACIONAL</v>
          </cell>
          <cell r="Q359" t="str">
            <v>C</v>
          </cell>
          <cell r="R359" t="str">
            <v>4102</v>
          </cell>
          <cell r="S359" t="str">
            <v>1500</v>
          </cell>
          <cell r="T359" t="str">
            <v>14</v>
          </cell>
          <cell r="U359" t="str">
            <v>0</v>
          </cell>
          <cell r="V359" t="str">
            <v>4102035</v>
          </cell>
          <cell r="W359" t="str">
            <v>02</v>
          </cell>
          <cell r="X359" t="str">
            <v>990</v>
          </cell>
        </row>
        <row r="360">
          <cell r="A360" t="str">
            <v>C-4102-1500-14-0-4102035-02-991</v>
          </cell>
          <cell r="B360" t="str">
            <v>C-4102-1500-14-0-4102035-02</v>
          </cell>
          <cell r="C360" t="str">
            <v>EJECUTOR</v>
          </cell>
          <cell r="D360" t="str">
            <v xml:space="preserve">PROTECCIÓN RESTABLECIMIENTO </v>
          </cell>
          <cell r="E360" t="str">
            <v>DIRECTOR(A) DE PROTECCION</v>
          </cell>
          <cell r="F360">
            <v>991</v>
          </cell>
          <cell r="G360">
            <v>4102035</v>
          </cell>
          <cell r="H360" t="str">
            <v>DOCUMENTOS DE LINEAMIENTOS TECNICOS</v>
          </cell>
          <cell r="I360">
            <v>991</v>
          </cell>
          <cell r="J360" t="str">
            <v>2. Protección PARD</v>
          </cell>
          <cell r="K360" t="str">
            <v xml:space="preserve">PROTECCIÓN RESTABLECIMIENTO </v>
          </cell>
          <cell r="L360">
            <v>991</v>
          </cell>
          <cell r="M360" t="str">
            <v>Inversión</v>
          </cell>
          <cell r="N360" t="str">
            <v>SOPORTE A LA GESTION DEL PROYECTO - APOYO EN CONTRATACION DE SERVICIOS</v>
          </cell>
          <cell r="O360" t="str">
            <v>Contratable</v>
          </cell>
          <cell r="P360" t="str">
            <v>ADQUISICIÓN DE BIENES Y SERVICIOS - DOCUMENTOS DE LINEAMIENTOS TÉCNICOS  - PROTECCIÓN DE LOS NIÑOS, NIÑAS Y ADOLESCENTES EN EL MARCO DEL RESTABLECIMIENTO DE SUS DERECHOS A NIVEL   NACIONAL</v>
          </cell>
          <cell r="Q360" t="str">
            <v>C</v>
          </cell>
          <cell r="R360" t="str">
            <v>4102</v>
          </cell>
          <cell r="S360" t="str">
            <v>1500</v>
          </cell>
          <cell r="T360" t="str">
            <v>14</v>
          </cell>
          <cell r="U360" t="str">
            <v>0</v>
          </cell>
          <cell r="V360" t="str">
            <v>4102035</v>
          </cell>
          <cell r="W360" t="str">
            <v>02</v>
          </cell>
          <cell r="X360" t="str">
            <v>991</v>
          </cell>
        </row>
        <row r="361">
          <cell r="A361" t="str">
            <v>C-4102-1500-14-0-4102035-02-992</v>
          </cell>
          <cell r="B361" t="str">
            <v>C-4102-1500-14-0-4102035-02</v>
          </cell>
          <cell r="C361" t="str">
            <v>EJECUTOR</v>
          </cell>
          <cell r="D361" t="str">
            <v xml:space="preserve">PROTECCIÓN RESTABLECIMIENTO </v>
          </cell>
          <cell r="E361" t="str">
            <v>DIRECTOR(A) DE PROTECCION</v>
          </cell>
          <cell r="F361">
            <v>992</v>
          </cell>
          <cell r="G361">
            <v>4102035</v>
          </cell>
          <cell r="H361" t="str">
            <v>DOCUMENTOS DE LINEAMIENTOS TECNICOS</v>
          </cell>
          <cell r="I361">
            <v>992</v>
          </cell>
          <cell r="J361" t="str">
            <v>2. Protección PARD</v>
          </cell>
          <cell r="K361" t="str">
            <v xml:space="preserve">PROTECCIÓN RESTABLECIMIENTO </v>
          </cell>
          <cell r="L361">
            <v>992</v>
          </cell>
          <cell r="M361" t="str">
            <v>Inversión</v>
          </cell>
          <cell r="N361" t="str">
            <v>SOPORTE A LA GESTION DEL PROYECTO - VIATICOS Y GASTOS DE VIAJE</v>
          </cell>
          <cell r="O361" t="str">
            <v>No Contratable</v>
          </cell>
          <cell r="P361" t="str">
            <v>ADQUISICIÓN DE BIENES Y SERVICIOS - DOCUMENTOS DE LINEAMIENTOS TÉCNICOS  - PROTECCIÓN DE LOS NIÑOS, NIÑAS Y ADOLESCENTES EN EL MARCO DEL RESTABLECIMIENTO DE SUS DERECHOS A NIVEL   NACIONAL</v>
          </cell>
          <cell r="Q361" t="str">
            <v>C</v>
          </cell>
          <cell r="R361" t="str">
            <v>4102</v>
          </cell>
          <cell r="S361" t="str">
            <v>1500</v>
          </cell>
          <cell r="T361" t="str">
            <v>14</v>
          </cell>
          <cell r="U361" t="str">
            <v>0</v>
          </cell>
          <cell r="V361" t="str">
            <v>4102035</v>
          </cell>
          <cell r="W361" t="str">
            <v>02</v>
          </cell>
          <cell r="X361" t="str">
            <v>992</v>
          </cell>
        </row>
        <row r="362">
          <cell r="A362" t="str">
            <v>C-4102-1500-14-0-4102035-02-993</v>
          </cell>
          <cell r="B362" t="str">
            <v>C-4102-1500-14-0-4102035-02</v>
          </cell>
          <cell r="C362" t="str">
            <v>EJECUTOR</v>
          </cell>
          <cell r="D362" t="str">
            <v xml:space="preserve">PROTECCIÓN RESTABLECIMIENTO </v>
          </cell>
          <cell r="E362" t="str">
            <v>DIRECTOR(A) DE PROTECCION</v>
          </cell>
          <cell r="F362">
            <v>993</v>
          </cell>
          <cell r="G362">
            <v>4102035</v>
          </cell>
          <cell r="H362" t="str">
            <v>DOCUMENTOS DE LINEAMIENTOS TECNICOS</v>
          </cell>
          <cell r="I362">
            <v>993</v>
          </cell>
          <cell r="J362" t="str">
            <v>2. Protección PARD</v>
          </cell>
          <cell r="K362" t="str">
            <v xml:space="preserve">PROTECCIÓN RESTABLECIMIENTO </v>
          </cell>
          <cell r="L362">
            <v>993</v>
          </cell>
          <cell r="M362" t="str">
            <v>Inversión</v>
          </cell>
          <cell r="N362" t="str">
            <v>SOPORTE A LA GESTION DEL PROYECTO - SEGUIMIENTO Y EVALUACION</v>
          </cell>
          <cell r="O362" t="str">
            <v>Contratable</v>
          </cell>
          <cell r="P362" t="str">
            <v>SOPORTE A LA GESTIÓN DEL PROYECTO</v>
          </cell>
          <cell r="Q362" t="str">
            <v>C</v>
          </cell>
          <cell r="R362" t="str">
            <v>4102</v>
          </cell>
          <cell r="S362" t="str">
            <v>1500</v>
          </cell>
          <cell r="T362" t="str">
            <v>14</v>
          </cell>
          <cell r="U362" t="str">
            <v>0</v>
          </cell>
          <cell r="V362" t="str">
            <v>4102035</v>
          </cell>
          <cell r="W362" t="str">
            <v>02</v>
          </cell>
          <cell r="X362" t="str">
            <v>993</v>
          </cell>
        </row>
        <row r="363">
          <cell r="A363" t="str">
            <v>C-4102-1500-14-0-4102035-02-994</v>
          </cell>
          <cell r="B363" t="str">
            <v>C-4102-1500-14-0-4102035-02</v>
          </cell>
          <cell r="C363" t="str">
            <v>EJECUTOR</v>
          </cell>
          <cell r="D363" t="str">
            <v xml:space="preserve">PROTECCIÓN RESTABLECIMIENTO </v>
          </cell>
          <cell r="E363" t="str">
            <v>DIRECTOR(A) DE PROTECCION</v>
          </cell>
          <cell r="F363">
            <v>994</v>
          </cell>
          <cell r="G363">
            <v>4102035</v>
          </cell>
          <cell r="H363" t="str">
            <v>DOCUMENTOS DE LINEAMIENTOS TECNICOS</v>
          </cell>
          <cell r="I363">
            <v>994</v>
          </cell>
          <cell r="J363" t="str">
            <v>2. Protección PARD</v>
          </cell>
          <cell r="K363" t="str">
            <v xml:space="preserve">PROTECCIÓN RESTABLECIMIENTO </v>
          </cell>
          <cell r="L363">
            <v>994</v>
          </cell>
          <cell r="M363" t="str">
            <v>Inversión</v>
          </cell>
          <cell r="N363" t="str">
            <v>SOPORTE A LA GESTION DEL PROYECTO - DE TIPO LOGISTICO</v>
          </cell>
          <cell r="O363" t="str">
            <v>Contratable</v>
          </cell>
          <cell r="P363" t="str">
            <v>SOPORTE A LA GESTIÓN DEL PROYECTO</v>
          </cell>
          <cell r="Q363" t="str">
            <v>C</v>
          </cell>
          <cell r="R363" t="str">
            <v>4102</v>
          </cell>
          <cell r="S363" t="str">
            <v>1500</v>
          </cell>
          <cell r="T363" t="str">
            <v>14</v>
          </cell>
          <cell r="U363" t="str">
            <v>0</v>
          </cell>
          <cell r="V363" t="str">
            <v>4102035</v>
          </cell>
          <cell r="W363" t="str">
            <v>02</v>
          </cell>
          <cell r="X363" t="str">
            <v>994</v>
          </cell>
        </row>
        <row r="364">
          <cell r="A364" t="str">
            <v>C-4102-1500-14-0-4102035-02-999</v>
          </cell>
          <cell r="B364" t="str">
            <v>C-4102-1500-14-0-4102035-02</v>
          </cell>
          <cell r="C364" t="str">
            <v>EJECUTOR</v>
          </cell>
          <cell r="D364" t="str">
            <v xml:space="preserve">PROTECCIÓN RESTABLECIMIENTO </v>
          </cell>
          <cell r="E364" t="str">
            <v>DIRECTOR(A) DE PROTECCION</v>
          </cell>
          <cell r="F364">
            <v>999</v>
          </cell>
          <cell r="G364">
            <v>4102035</v>
          </cell>
          <cell r="H364" t="str">
            <v>DOCUMENTOS DE LINEAMIENTOS TECNICOS</v>
          </cell>
          <cell r="I364">
            <v>999</v>
          </cell>
          <cell r="J364" t="str">
            <v>2. Protección PARD</v>
          </cell>
          <cell r="K364" t="str">
            <v xml:space="preserve">PROTECCIÓN RESTABLECIMIENTO </v>
          </cell>
          <cell r="L364">
            <v>999</v>
          </cell>
          <cell r="M364" t="str">
            <v>Inversión</v>
          </cell>
          <cell r="N364" t="str">
            <v>GRAVAMEN A LOS MOVIMIENTOS FINANCIEROS -GMF</v>
          </cell>
          <cell r="O364" t="str">
            <v>No Contratable</v>
          </cell>
          <cell r="P364" t="str">
            <v>GRAVAMEN A LOS MOVIMIENTOS FINANCIEROS</v>
          </cell>
          <cell r="Q364" t="str">
            <v>C</v>
          </cell>
          <cell r="R364" t="str">
            <v>4102</v>
          </cell>
          <cell r="S364" t="str">
            <v>1500</v>
          </cell>
          <cell r="T364" t="str">
            <v>14</v>
          </cell>
          <cell r="U364" t="str">
            <v>0</v>
          </cell>
          <cell r="V364" t="str">
            <v>4102035</v>
          </cell>
          <cell r="W364" t="str">
            <v>02</v>
          </cell>
          <cell r="X364" t="str">
            <v>999</v>
          </cell>
        </row>
        <row r="365">
          <cell r="A365" t="str">
            <v>C-4102-1500-14-0-4102037</v>
          </cell>
          <cell r="B365" t="str">
            <v>C-4102-1500-14-0-4102037</v>
          </cell>
          <cell r="C365" t="str">
            <v>NO EJECUTOR</v>
          </cell>
          <cell r="D365" t="str">
            <v xml:space="preserve">PROTECCIÓN RESTABLECIMIENTO </v>
          </cell>
          <cell r="E365" t="str">
            <v>DIRECTOR(A) ADMINISTRATIVO</v>
          </cell>
          <cell r="F365">
            <v>0</v>
          </cell>
          <cell r="G365">
            <v>4102037</v>
          </cell>
          <cell r="H365" t="str">
            <v>SERVICIO DE PROTECCION PARA EL RESTABLECIMIENTO DE DERECHOS DE NIÑOS, NIÑAS, ADOLESCENTES Y JOVENES</v>
          </cell>
          <cell r="I365">
            <v>0</v>
          </cell>
          <cell r="J365" t="str">
            <v>2. Protección PARD</v>
          </cell>
          <cell r="K365" t="str">
            <v xml:space="preserve">PROTECCIÓN RESTABLECIMIENTO </v>
          </cell>
          <cell r="L365">
            <v>0</v>
          </cell>
          <cell r="M365" t="str">
            <v>Inversión</v>
          </cell>
          <cell r="N365">
            <v>0</v>
          </cell>
          <cell r="O365" t="str">
            <v>Contratable</v>
          </cell>
          <cell r="P365" t="str">
            <v>SERVICIO DE PROTECCIÓN PARA EL RESTABLECIMIENTO DE DERECHOS DE NIÑOS, NIÑAS, ADOLESCENTES Y JÓVENES</v>
          </cell>
          <cell r="Q365" t="str">
            <v>C</v>
          </cell>
          <cell r="R365" t="str">
            <v>4102</v>
          </cell>
          <cell r="S365" t="str">
            <v>1500</v>
          </cell>
          <cell r="T365" t="str">
            <v>14</v>
          </cell>
          <cell r="U365" t="str">
            <v>0</v>
          </cell>
          <cell r="V365" t="str">
            <v>4102037</v>
          </cell>
        </row>
        <row r="366">
          <cell r="A366" t="str">
            <v>C-4102-1500-14-0-4102037-02</v>
          </cell>
          <cell r="B366" t="str">
            <v>C-4102-1500-14-0-4102037-02</v>
          </cell>
          <cell r="C366" t="str">
            <v>EJECUTOR</v>
          </cell>
          <cell r="D366" t="str">
            <v xml:space="preserve">PROTECCIÓN RESTABLECIMIENTO </v>
          </cell>
          <cell r="E366" t="str">
            <v>DIRECTOR(A) ADMINISTRATIVO</v>
          </cell>
          <cell r="F366">
            <v>0</v>
          </cell>
          <cell r="G366">
            <v>4102037</v>
          </cell>
          <cell r="H366" t="str">
            <v>SERVICIO DE PROTECCION PARA EL RESTABLECIMIENTO DE DERECHOS DE NIÑOS, NIÑAS, ADOLESCENTES Y JOVENES</v>
          </cell>
          <cell r="I366">
            <v>0</v>
          </cell>
          <cell r="J366" t="str">
            <v>2. Protección PARD</v>
          </cell>
          <cell r="K366" t="str">
            <v xml:space="preserve">PROTECCIÓN RESTABLECIMIENTO </v>
          </cell>
          <cell r="L366">
            <v>0</v>
          </cell>
          <cell r="M366" t="str">
            <v>Inversión</v>
          </cell>
          <cell r="N366">
            <v>0</v>
          </cell>
          <cell r="O366" t="str">
            <v>Contratable</v>
          </cell>
          <cell r="P366" t="str">
            <v>ADQUISICIÓN DE BIENES Y SERVICIOS</v>
          </cell>
          <cell r="Q366" t="str">
            <v>C</v>
          </cell>
          <cell r="R366" t="str">
            <v>4102</v>
          </cell>
          <cell r="S366" t="str">
            <v>1500</v>
          </cell>
          <cell r="T366" t="str">
            <v>14</v>
          </cell>
          <cell r="U366" t="str">
            <v>0</v>
          </cell>
          <cell r="V366" t="str">
            <v>4102037</v>
          </cell>
          <cell r="W366" t="str">
            <v>02</v>
          </cell>
        </row>
        <row r="367">
          <cell r="A367" t="str">
            <v>C-4102-1500-14-0-4102037-02-111</v>
          </cell>
          <cell r="B367" t="str">
            <v>C-4102-1500-14-0-4102037-02</v>
          </cell>
          <cell r="C367" t="str">
            <v>EJECUTOR</v>
          </cell>
          <cell r="D367" t="str">
            <v xml:space="preserve">PROTECCIÓN RESTABLECIMIENTO </v>
          </cell>
          <cell r="E367" t="str">
            <v>DIRECTOR(A) DE PROTECCION</v>
          </cell>
          <cell r="F367">
            <v>111</v>
          </cell>
          <cell r="G367">
            <v>4102037</v>
          </cell>
          <cell r="H367" t="str">
            <v>SERVICIO DE PROTECCION PARA EL RESTABLECIMIENTO DE DERECHOS DE NIÑOS, NIÑAS, ADOLESCENTES Y JOVENES</v>
          </cell>
          <cell r="I367">
            <v>111</v>
          </cell>
          <cell r="J367" t="str">
            <v>2. Protección PARD</v>
          </cell>
          <cell r="K367" t="str">
            <v xml:space="preserve">PROTECCIÓN RESTABLECIMIENTO </v>
          </cell>
          <cell r="L367">
            <v>111</v>
          </cell>
          <cell r="M367" t="str">
            <v>Inversión</v>
          </cell>
          <cell r="N367" t="str">
            <v>ORIENTACION PARA LA VIDA PERSONAL, SOCIAL Y VOCACIONAL</v>
          </cell>
          <cell r="O367" t="str">
            <v>Contratable</v>
          </cell>
          <cell r="P367" t="str">
            <v>ADQUISICIÓN DE BIENES Y SERVICIOS - SERVICIO DE PROTECCIÓN PARA EL RESTABLECIMIENTO DE DERECHOS DE NIÑOS, NIÑAS, ADOLESCENTES Y JÓVENES - PROTECCIÓN DE LOS NIÑOS, NIÑAS Y ADOLESCENTES EN EL MARCO DEL RESTABLECIMIENTO DE SUS DERECHOS A NIVEL   NACIONA</v>
          </cell>
          <cell r="Q367" t="str">
            <v>C</v>
          </cell>
          <cell r="R367" t="str">
            <v>4102</v>
          </cell>
          <cell r="S367" t="str">
            <v>1500</v>
          </cell>
          <cell r="T367" t="str">
            <v>14</v>
          </cell>
          <cell r="U367" t="str">
            <v>0</v>
          </cell>
          <cell r="V367" t="str">
            <v>4102037</v>
          </cell>
          <cell r="W367" t="str">
            <v>02</v>
          </cell>
          <cell r="X367" t="str">
            <v>111</v>
          </cell>
        </row>
        <row r="368">
          <cell r="A368" t="str">
            <v>C-4102-1500-14-0-4102037-02-112</v>
          </cell>
          <cell r="B368" t="str">
            <v>C-4102-1500-14-0-4102037-02</v>
          </cell>
          <cell r="C368" t="str">
            <v>EJECUTOR</v>
          </cell>
          <cell r="D368" t="str">
            <v xml:space="preserve">PROTECCIÓN RESTABLECIMIENTO </v>
          </cell>
          <cell r="E368" t="str">
            <v>DIRECTOR(A) DE PROTECCION</v>
          </cell>
          <cell r="F368">
            <v>112</v>
          </cell>
          <cell r="G368">
            <v>4102037</v>
          </cell>
          <cell r="H368" t="str">
            <v>SERVICIO DE PROTECCION PARA EL RESTABLECIMIENTO DE DERECHOS DE NIÑOS, NIÑAS, ADOLESCENTES Y JOVENES</v>
          </cell>
          <cell r="I368">
            <v>112</v>
          </cell>
          <cell r="J368" t="str">
            <v>2. Protección PARD</v>
          </cell>
          <cell r="K368" t="str">
            <v xml:space="preserve">PROTECCIÓN RESTABLECIMIENTO </v>
          </cell>
          <cell r="L368">
            <v>112</v>
          </cell>
          <cell r="M368" t="str">
            <v>Inversión</v>
          </cell>
          <cell r="N368" t="str">
            <v>ACCIONES COMPLEMENTARIAS PARA LA GESTION EN EL RESTABLECIMIENTO DE DERECHOS Y/O ADMINISTRACION DE JUSTICIA</v>
          </cell>
          <cell r="O368" t="str">
            <v>No Contratable</v>
          </cell>
          <cell r="P368" t="str">
            <v>ADQUISICIÓN DE BIENES Y SERVICIOS - SERVICIO DE PROTECCIÓN PARA EL RESTABLECIMIENTO DE DERECHOS DE NIÑOS, NIÑAS, ADOLESCENTES Y JÓVENES - PROTECCIÓN DE LOS NIÑOS, NIÑAS Y ADOLESCENTES EN EL MARCO DEL RESTABLECIMIENTO DE SUS DERECHOS A NIVEL   NACIONA</v>
          </cell>
          <cell r="Q368" t="str">
            <v>C</v>
          </cell>
          <cell r="R368" t="str">
            <v>4102</v>
          </cell>
          <cell r="S368" t="str">
            <v>1500</v>
          </cell>
          <cell r="T368" t="str">
            <v>14</v>
          </cell>
          <cell r="U368" t="str">
            <v>0</v>
          </cell>
          <cell r="V368" t="str">
            <v>4102037</v>
          </cell>
          <cell r="W368" t="str">
            <v>02</v>
          </cell>
          <cell r="X368" t="str">
            <v>112</v>
          </cell>
        </row>
        <row r="369">
          <cell r="A369" t="str">
            <v>C-4102-1500-14-0-4102037-02-114</v>
          </cell>
          <cell r="B369" t="str">
            <v>C-4102-1500-14-0-4102037-02</v>
          </cell>
          <cell r="C369" t="str">
            <v>EJECUTOR</v>
          </cell>
          <cell r="D369" t="str">
            <v xml:space="preserve">PROTECCIÓN RESTABLECIMIENTO </v>
          </cell>
          <cell r="E369" t="str">
            <v>DIRECTOR(A) ADMINISTRATIVO</v>
          </cell>
          <cell r="F369">
            <v>114</v>
          </cell>
          <cell r="G369">
            <v>4102037</v>
          </cell>
          <cell r="H369" t="str">
            <v>SERVICIO DE PROTECCION PARA EL RESTABLECIMIENTO DE DERECHOS DE NIÑOS, NIÑAS, ADOLESCENTES Y JOVENES</v>
          </cell>
          <cell r="I369">
            <v>114</v>
          </cell>
          <cell r="J369" t="str">
            <v>2. Protección PARD</v>
          </cell>
          <cell r="K369" t="str">
            <v xml:space="preserve">PROTECCIÓN RESTABLECIMIENTO </v>
          </cell>
          <cell r="L369">
            <v>114</v>
          </cell>
          <cell r="M369" t="str">
            <v>Inversión</v>
          </cell>
          <cell r="N369" t="str">
            <v>DOTACION DE UNIDADES APLICATIVAS</v>
          </cell>
          <cell r="O369" t="str">
            <v>Contratable</v>
          </cell>
          <cell r="P369" t="str">
            <v>ADQUISICIÓN DE BIENES Y SERVICIOS - SERVICIO DE PROTECCIÓN PARA EL RESTABLECIMIENTO DE DERECHOS DE NIÑOS, NIÑAS, ADOLESCENTES Y JÓVENES - PROTECCIÓN DE LOS NIÑOS, NIÑAS Y ADOLESCENTES EN EL MARCO DEL RESTABLECIMIENTO DE SUS DERECHOS A NIVEL   NACIONA</v>
          </cell>
          <cell r="Q369" t="str">
            <v>C</v>
          </cell>
          <cell r="R369" t="str">
            <v>4102</v>
          </cell>
          <cell r="S369" t="str">
            <v>1500</v>
          </cell>
          <cell r="T369" t="str">
            <v>14</v>
          </cell>
          <cell r="U369" t="str">
            <v>0</v>
          </cell>
          <cell r="V369" t="str">
            <v>4102037</v>
          </cell>
          <cell r="W369" t="str">
            <v>02</v>
          </cell>
          <cell r="X369" t="str">
            <v>114</v>
          </cell>
        </row>
        <row r="370">
          <cell r="A370" t="str">
            <v>C-4102-1500-14-0-4102037-02-121</v>
          </cell>
          <cell r="B370" t="str">
            <v>C-4102-1500-14-0-4102037-02</v>
          </cell>
          <cell r="C370" t="str">
            <v>EJECUTOR</v>
          </cell>
          <cell r="D370" t="str">
            <v xml:space="preserve">PROTECCIÓN RESTABLECIMIENTO </v>
          </cell>
          <cell r="E370" t="str">
            <v>DIRECTOR(A) DE PROTECCION</v>
          </cell>
          <cell r="F370">
            <v>121</v>
          </cell>
          <cell r="G370">
            <v>4102037</v>
          </cell>
          <cell r="H370" t="str">
            <v>SERVICIO DE PROTECCION PARA EL RESTABLECIMIENTO DE DERECHOS DE NIÑOS, NIÑAS, ADOLESCENTES Y JOVENES</v>
          </cell>
          <cell r="I370">
            <v>121</v>
          </cell>
          <cell r="J370" t="str">
            <v>2. Protección PARD</v>
          </cell>
          <cell r="K370" t="str">
            <v xml:space="preserve">PROTECCIÓN RESTABLECIMIENTO </v>
          </cell>
          <cell r="L370">
            <v>121</v>
          </cell>
          <cell r="M370" t="str">
            <v>Inversión</v>
          </cell>
          <cell r="N370" t="str">
            <v>UBICACION INICIAL</v>
          </cell>
          <cell r="O370" t="str">
            <v>Contratable</v>
          </cell>
          <cell r="P370" t="str">
            <v>ADQUISICIÓN DE BIENES Y SERVICIOS - SERVICIO DE PROTECCIÓN PARA EL RESTABLECIMIENTO DE DERECHOS DE NIÑOS, NIÑAS, ADOLESCENTES Y JÓVENES - PROTECCIÓN DE LOS NIÑOS, NIÑAS Y ADOLESCENTES EN EL MARCO DEL RESTABLECIMIENTO DE SUS DERECHOS A NIVEL   NACIONA</v>
          </cell>
          <cell r="Q370" t="str">
            <v>C</v>
          </cell>
          <cell r="R370" t="str">
            <v>4102</v>
          </cell>
          <cell r="S370" t="str">
            <v>1500</v>
          </cell>
          <cell r="T370" t="str">
            <v>14</v>
          </cell>
          <cell r="U370" t="str">
            <v>0</v>
          </cell>
          <cell r="V370" t="str">
            <v>4102037</v>
          </cell>
          <cell r="W370" t="str">
            <v>02</v>
          </cell>
          <cell r="X370" t="str">
            <v>121</v>
          </cell>
        </row>
        <row r="371">
          <cell r="A371" t="str">
            <v>C-4102-1500-14-0-4102037-02-122</v>
          </cell>
          <cell r="B371" t="str">
            <v>C-4102-1500-14-0-4102037-02</v>
          </cell>
          <cell r="C371" t="str">
            <v>EJECUTOR</v>
          </cell>
          <cell r="D371" t="str">
            <v xml:space="preserve">PROTECCIÓN RESTABLECIMIENTO </v>
          </cell>
          <cell r="E371" t="str">
            <v>DIRECTOR(A) DE PROTECCION</v>
          </cell>
          <cell r="F371">
            <v>122</v>
          </cell>
          <cell r="G371">
            <v>4102037</v>
          </cell>
          <cell r="H371" t="str">
            <v>SERVICIO DE PROTECCION PARA EL RESTABLECIMIENTO DE DERECHOS DE NIÑOS, NIÑAS, ADOLESCENTES Y JOVENES</v>
          </cell>
          <cell r="I371">
            <v>122</v>
          </cell>
          <cell r="J371" t="str">
            <v>2. Protección PARD</v>
          </cell>
          <cell r="K371" t="str">
            <v xml:space="preserve">PROTECCIÓN RESTABLECIMIENTO </v>
          </cell>
          <cell r="L371">
            <v>122</v>
          </cell>
          <cell r="M371" t="str">
            <v>Inversión</v>
          </cell>
          <cell r="N371" t="str">
            <v>MODALIDADES DE APOYO Y FORTALECIMIENTO A LA FAMILIA</v>
          </cell>
          <cell r="O371" t="str">
            <v>Contratable</v>
          </cell>
          <cell r="P371" t="str">
            <v>ADQUISICIÓN DE BIENES Y SERVICIOS - SERVICIO DE PROTECCIÓN PARA EL RESTABLECIMIENTO DE DERECHOS DE NIÑOS, NIÑAS, ADOLESCENTES Y JÓVENES - PROTECCIÓN DE LOS NIÑOS, NIÑAS Y ADOLESCENTES EN EL MARCO DEL RESTABLECIMIENTO DE SUS DERECHOS A NIVEL   NACIONA</v>
          </cell>
          <cell r="Q371" t="str">
            <v>C</v>
          </cell>
          <cell r="R371" t="str">
            <v>4102</v>
          </cell>
          <cell r="S371" t="str">
            <v>1500</v>
          </cell>
          <cell r="T371" t="str">
            <v>14</v>
          </cell>
          <cell r="U371" t="str">
            <v>0</v>
          </cell>
          <cell r="V371" t="str">
            <v>4102037</v>
          </cell>
          <cell r="W371" t="str">
            <v>02</v>
          </cell>
          <cell r="X371" t="str">
            <v>122</v>
          </cell>
        </row>
        <row r="372">
          <cell r="A372" t="str">
            <v>C-4102-1500-14-0-4102037-02-123</v>
          </cell>
          <cell r="B372" t="str">
            <v>C-4102-1500-14-0-4102037-02</v>
          </cell>
          <cell r="C372" t="str">
            <v>EJECUTOR</v>
          </cell>
          <cell r="D372" t="str">
            <v xml:space="preserve">PROTECCIÓN RESTABLECIMIENTO </v>
          </cell>
          <cell r="E372" t="str">
            <v>DIRECTOR(A) DE PROTECCION</v>
          </cell>
          <cell r="F372">
            <v>123</v>
          </cell>
          <cell r="G372">
            <v>4102037</v>
          </cell>
          <cell r="H372" t="str">
            <v>SERVICIO DE PROTECCION PARA EL RESTABLECIMIENTO DE DERECHOS DE NIÑOS, NIÑAS, ADOLESCENTES Y JOVENES</v>
          </cell>
          <cell r="I372">
            <v>123</v>
          </cell>
          <cell r="J372" t="str">
            <v>2. Protección PARD</v>
          </cell>
          <cell r="K372" t="str">
            <v xml:space="preserve">PROTECCIÓN RESTABLECIMIENTO </v>
          </cell>
          <cell r="L372">
            <v>123</v>
          </cell>
          <cell r="M372" t="str">
            <v>Inversión</v>
          </cell>
          <cell r="N372" t="str">
            <v>MODALIDADES DE ACOGIMIENTO</v>
          </cell>
          <cell r="O372" t="str">
            <v>Contratable</v>
          </cell>
          <cell r="P372" t="str">
            <v>ADQUISICIÓN DE BIENES Y SERVICIOS - SERVICIO DE PROTECCIÓN PARA EL RESTABLECIMIENTO DE DERECHOS DE NIÑOS, NIÑAS, ADOLESCENTES Y JÓVENES - PROTECCIÓN DE LOS NIÑOS, NIÑAS Y ADOLESCENTES EN EL MARCO DEL RESTABLECIMIENTO DE SUS DERECHOS A NIVEL   NACIONA</v>
          </cell>
          <cell r="Q372" t="str">
            <v>C</v>
          </cell>
          <cell r="R372" t="str">
            <v>4102</v>
          </cell>
          <cell r="S372" t="str">
            <v>1500</v>
          </cell>
          <cell r="T372" t="str">
            <v>14</v>
          </cell>
          <cell r="U372" t="str">
            <v>0</v>
          </cell>
          <cell r="V372" t="str">
            <v>4102037</v>
          </cell>
          <cell r="W372" t="str">
            <v>02</v>
          </cell>
          <cell r="X372" t="str">
            <v>123</v>
          </cell>
        </row>
        <row r="373">
          <cell r="A373" t="str">
            <v>C-4102-1500-14-0-4102037-02-124</v>
          </cell>
          <cell r="B373" t="str">
            <v>C-4102-1500-14-0-4102037-02</v>
          </cell>
          <cell r="C373" t="str">
            <v>EJECUTOR</v>
          </cell>
          <cell r="D373" t="str">
            <v xml:space="preserve">PROTECCIÓN RESTABLECIMIENTO </v>
          </cell>
          <cell r="E373" t="str">
            <v>DIRECTOR(A) DE PROTECCION</v>
          </cell>
          <cell r="F373">
            <v>124</v>
          </cell>
          <cell r="G373">
            <v>4102037</v>
          </cell>
          <cell r="H373" t="str">
            <v>SERVICIO DE PROTECCION PARA EL RESTABLECIMIENTO DE DERECHOS DE NIÑOS, NIÑAS, ADOLESCENTES Y JOVENES</v>
          </cell>
          <cell r="I373">
            <v>124</v>
          </cell>
          <cell r="J373" t="str">
            <v>2. Protección PARD</v>
          </cell>
          <cell r="K373" t="str">
            <v xml:space="preserve">PROTECCIÓN RESTABLECIMIENTO </v>
          </cell>
          <cell r="L373">
            <v>124</v>
          </cell>
          <cell r="M373" t="str">
            <v>Inversión</v>
          </cell>
          <cell r="N373" t="str">
            <v>VICTIMA DE CONFLICTO ARMADO</v>
          </cell>
          <cell r="O373" t="str">
            <v>Contratable</v>
          </cell>
          <cell r="P373" t="str">
            <v>ADQUISICIÓN DE BIENES Y SERVICIOS - SERVICIO DE PROTECCIÓN PARA EL RESTABLECIMIENTO DE DERECHOS DE NIÑOS, NIÑAS, ADOLESCENTES Y JÓVENES - PROTECCIÓN DE LOS NIÑOS, NIÑAS Y ADOLESCENTES EN EL MARCO DEL RESTABLECIMIENTO DE SUS DERECHOS A NIVEL   NACIONA</v>
          </cell>
          <cell r="Q373" t="str">
            <v>C</v>
          </cell>
          <cell r="R373" t="str">
            <v>4102</v>
          </cell>
          <cell r="S373" t="str">
            <v>1500</v>
          </cell>
          <cell r="T373" t="str">
            <v>14</v>
          </cell>
          <cell r="U373" t="str">
            <v>0</v>
          </cell>
          <cell r="V373" t="str">
            <v>4102037</v>
          </cell>
          <cell r="W373" t="str">
            <v>02</v>
          </cell>
          <cell r="X373" t="str">
            <v>124</v>
          </cell>
        </row>
        <row r="374">
          <cell r="A374" t="str">
            <v>C-4102-1500-14-0-4102037-02-125</v>
          </cell>
          <cell r="B374" t="str">
            <v>C-4102-1500-14-0-4102037-02</v>
          </cell>
          <cell r="C374" t="str">
            <v>EJECUTOR</v>
          </cell>
          <cell r="D374" t="str">
            <v xml:space="preserve">PROTECCIÓN RESTABLECIMIENTO </v>
          </cell>
          <cell r="E374" t="str">
            <v>DIRECTOR(A) DE PROTECCION</v>
          </cell>
          <cell r="F374">
            <v>125</v>
          </cell>
          <cell r="G374">
            <v>4102037</v>
          </cell>
          <cell r="H374" t="str">
            <v>SERVICIO DE PROTECCION PARA EL RESTABLECIMIENTO DE DERECHOS DE NIÑOS, NIÑAS, ADOLESCENTES Y JOVENES</v>
          </cell>
          <cell r="I374">
            <v>125</v>
          </cell>
          <cell r="J374" t="str">
            <v>2. Protección PARD</v>
          </cell>
          <cell r="K374" t="str">
            <v xml:space="preserve">PROTECCIÓN RESTABLECIMIENTO </v>
          </cell>
          <cell r="L374">
            <v>125</v>
          </cell>
          <cell r="M374" t="str">
            <v>Inversión</v>
          </cell>
          <cell r="N374" t="str">
            <v>UNIDADES MOVILES</v>
          </cell>
          <cell r="O374" t="str">
            <v>Contratable</v>
          </cell>
          <cell r="P374" t="str">
            <v>ADQUISICIÓN DE BIENES Y SERVICIOS - SERVICIO DE PROTECCIÓN PARA EL RESTABLECIMIENTO DE DERECHOS DE NIÑOS, NIÑAS, ADOLESCENTES Y JÓVENES - PROTECCIÓN DE LOS NIÑOS, NIÑAS Y ADOLESCENTES EN EL MARCO DEL RESTABLECIMIENTO DE SUS DERECHOS A NIVEL   NACIONA</v>
          </cell>
          <cell r="Q374" t="str">
            <v>C</v>
          </cell>
          <cell r="R374" t="str">
            <v>4102</v>
          </cell>
          <cell r="S374" t="str">
            <v>1500</v>
          </cell>
          <cell r="T374" t="str">
            <v>14</v>
          </cell>
          <cell r="U374" t="str">
            <v>0</v>
          </cell>
          <cell r="V374" t="str">
            <v>4102037</v>
          </cell>
          <cell r="W374" t="str">
            <v>02</v>
          </cell>
          <cell r="X374" t="str">
            <v>125</v>
          </cell>
        </row>
        <row r="375">
          <cell r="A375" t="str">
            <v>C-4102-1500-14-0-4102037-02-126</v>
          </cell>
          <cell r="B375" t="str">
            <v>C-4102-1500-14-0-4102037-02</v>
          </cell>
          <cell r="C375" t="str">
            <v>EJECUTOR</v>
          </cell>
          <cell r="D375" t="str">
            <v xml:space="preserve">PROTECCIÓN RESTABLECIMIENTO </v>
          </cell>
          <cell r="E375" t="str">
            <v>DIRECTOR(A) DE PROTECCION</v>
          </cell>
          <cell r="F375">
            <v>126</v>
          </cell>
          <cell r="G375">
            <v>4102037</v>
          </cell>
          <cell r="H375" t="str">
            <v>SERVICIO DE PROTECCION PARA EL RESTABLECIMIENTO DE DERECHOS DE NIÑOS, NIÑAS, ADOLESCENTES Y JOVENES</v>
          </cell>
          <cell r="I375">
            <v>126</v>
          </cell>
          <cell r="J375" t="str">
            <v>2. Protección PARD</v>
          </cell>
          <cell r="K375" t="str">
            <v xml:space="preserve">PROTECCIÓN RESTABLECIMIENTO </v>
          </cell>
          <cell r="L375">
            <v>126</v>
          </cell>
          <cell r="M375" t="str">
            <v>Inversión</v>
          </cell>
          <cell r="N375" t="str">
            <v>PRUEBAS DE FILIACION</v>
          </cell>
          <cell r="O375" t="str">
            <v>Contratable</v>
          </cell>
          <cell r="P375" t="str">
            <v>ADQUISICIÓN DE BIENES Y SERVICIOS - SERVICIO DE PROTECCIÓN PARA EL RESTABLECIMIENTO DE DERECHOS DE NIÑOS, NIÑAS, ADOLESCENTES Y JÓVENES - PROTECCIÓN DE LOS NIÑOS, NIÑAS Y ADOLESCENTES EN EL MARCO DEL RESTABLECIMIENTO DE SUS DERECHOS A NIVEL   NACIONA</v>
          </cell>
          <cell r="Q375" t="str">
            <v>C</v>
          </cell>
          <cell r="R375" t="str">
            <v>4102</v>
          </cell>
          <cell r="S375" t="str">
            <v>1500</v>
          </cell>
          <cell r="T375" t="str">
            <v>14</v>
          </cell>
          <cell r="U375" t="str">
            <v>0</v>
          </cell>
          <cell r="V375" t="str">
            <v>4102037</v>
          </cell>
          <cell r="W375" t="str">
            <v>02</v>
          </cell>
          <cell r="X375" t="str">
            <v>126</v>
          </cell>
        </row>
        <row r="376">
          <cell r="A376" t="str">
            <v>C-4102-1500-14-0-4102037-02-127</v>
          </cell>
          <cell r="B376" t="str">
            <v>C-4102-1500-14-0-4102037-02</v>
          </cell>
          <cell r="C376" t="str">
            <v>EJECUTOR</v>
          </cell>
          <cell r="D376" t="str">
            <v xml:space="preserve">PROTECCIÓN RESTABLECIMIENTO </v>
          </cell>
          <cell r="E376" t="str">
            <v>DIRECTOR(A) DE PROTECCION</v>
          </cell>
          <cell r="F376">
            <v>127</v>
          </cell>
          <cell r="G376">
            <v>4102037</v>
          </cell>
          <cell r="H376" t="str">
            <v>SERVICIO DE PROTECCION PARA EL RESTABLECIMIENTO DE DERECHOS DE NIÑOS, NIÑAS, ADOLESCENTES Y JOVENES</v>
          </cell>
          <cell r="I376">
            <v>127</v>
          </cell>
          <cell r="J376" t="str">
            <v>2. Protección PARD</v>
          </cell>
          <cell r="K376" t="str">
            <v xml:space="preserve">PROTECCIÓN RESTABLECIMIENTO </v>
          </cell>
          <cell r="L376">
            <v>127</v>
          </cell>
          <cell r="M376" t="str">
            <v>Inversión</v>
          </cell>
          <cell r="N376" t="str">
            <v>ACCIONES PARA REFERENTES AFECTIVOS</v>
          </cell>
          <cell r="O376" t="str">
            <v>Contratable</v>
          </cell>
          <cell r="P376" t="str">
            <v>ADQUISICIÓN DE BIENES Y SERVICIOS - SERVICIO DE PROTECCIÓN PARA EL RESTABLECIMIENTO DE DERECHOS DE NIÑOS, NIÑAS, ADOLESCENTES Y JÓVENES - PROTECCIÓN DE LOS NIÑOS, NIÑAS Y ADOLESCENTES EN EL MARCO DEL RESTABLECIMIENTO DE SUS DERECHOS A NIVEL   NACIONA</v>
          </cell>
          <cell r="Q376" t="str">
            <v>C</v>
          </cell>
          <cell r="R376" t="str">
            <v>4102</v>
          </cell>
          <cell r="S376" t="str">
            <v>1500</v>
          </cell>
          <cell r="T376" t="str">
            <v>14</v>
          </cell>
          <cell r="U376" t="str">
            <v>0</v>
          </cell>
          <cell r="V376" t="str">
            <v>4102037</v>
          </cell>
          <cell r="W376" t="str">
            <v>02</v>
          </cell>
          <cell r="X376" t="str">
            <v>127</v>
          </cell>
        </row>
        <row r="377">
          <cell r="A377" t="str">
            <v>C-4102-1500-14-0-4102037-02-989</v>
          </cell>
          <cell r="B377" t="str">
            <v>C-4102-1500-14-0-4102037-02</v>
          </cell>
          <cell r="C377" t="str">
            <v>EJECUTOR</v>
          </cell>
          <cell r="D377" t="str">
            <v xml:space="preserve">PROTECCIÓN RESTABLECIMIENTO </v>
          </cell>
          <cell r="E377" t="str">
            <v>DIRECTOR(A) DE PROTECCION</v>
          </cell>
          <cell r="F377">
            <v>989</v>
          </cell>
          <cell r="G377">
            <v>4102037</v>
          </cell>
          <cell r="H377" t="str">
            <v>SERVICIO DE PROTECCION PARA EL RESTABLECIMIENTO DE DERECHOS DE NIÑOS, NIÑAS, ADOLESCENTES Y JOVENES</v>
          </cell>
          <cell r="I377">
            <v>989</v>
          </cell>
          <cell r="J377" t="str">
            <v>2. Protección PARD</v>
          </cell>
          <cell r="K377" t="str">
            <v xml:space="preserve">PROTECCIÓN RESTABLECIMIENTO </v>
          </cell>
          <cell r="L377">
            <v>989</v>
          </cell>
          <cell r="M377" t="str">
            <v>Inversión</v>
          </cell>
          <cell r="N377" t="str">
            <v>SOPORTE A LA GESTION DEL PROYECTO - DE TIPO ADMINISTRATIVO</v>
          </cell>
          <cell r="O377" t="str">
            <v>Contratable</v>
          </cell>
          <cell r="P377" t="str">
            <v>SOPORTE A LA GESTIÓN DEL PROYECTO</v>
          </cell>
          <cell r="Q377" t="str">
            <v>C</v>
          </cell>
          <cell r="R377" t="str">
            <v>4102</v>
          </cell>
          <cell r="S377" t="str">
            <v>1500</v>
          </cell>
          <cell r="T377" t="str">
            <v>14</v>
          </cell>
          <cell r="U377" t="str">
            <v>0</v>
          </cell>
          <cell r="V377" t="str">
            <v>4102037</v>
          </cell>
          <cell r="W377" t="str">
            <v>02</v>
          </cell>
          <cell r="X377" t="str">
            <v>989</v>
          </cell>
        </row>
        <row r="378">
          <cell r="A378" t="str">
            <v>C-4102-1500-14-0-4102037-02-990</v>
          </cell>
          <cell r="B378" t="str">
            <v>C-4102-1500-14-0-4102037-02</v>
          </cell>
          <cell r="C378" t="str">
            <v>EJECUTOR</v>
          </cell>
          <cell r="D378" t="str">
            <v xml:space="preserve">PROTECCIÓN RESTABLECIMIENTO </v>
          </cell>
          <cell r="E378" t="str">
            <v>JEFE (A) DE OFICINA DE ASESORA DE COMUNICACIONES</v>
          </cell>
          <cell r="F378">
            <v>990</v>
          </cell>
          <cell r="G378">
            <v>4102037</v>
          </cell>
          <cell r="H378" t="str">
            <v>SERVICIO DE PROTECCION PARA EL RESTABLECIMIENTO DE DERECHOS DE NIÑOS, NIÑAS, ADOLESCENTES Y JOVENES</v>
          </cell>
          <cell r="I378">
            <v>990</v>
          </cell>
          <cell r="J378" t="str">
            <v>2. Protección PARD</v>
          </cell>
          <cell r="K378" t="str">
            <v xml:space="preserve">PROTECCIÓN RESTABLECIMIENTO </v>
          </cell>
          <cell r="L378">
            <v>990</v>
          </cell>
          <cell r="M378" t="str">
            <v>Inversión</v>
          </cell>
          <cell r="N378" t="str">
            <v>SOPORTE A LA GESTIÓN DEL PROYECTO PARA LA PROMOCIÓN Y DIFUSIÓN DE LOS DERECHOS DE LOS NIÑOS (AS) Y ADOLESCENTES</v>
          </cell>
          <cell r="O378" t="str">
            <v>Contratable</v>
          </cell>
          <cell r="P378" t="str">
            <v>SOPORTE A LA GESTIÓN DEL PROYECTO PARA LA PROMOCIÓN Y DIFUSIÓN DE LOS DERECHOS DE LOS NIÑOS (AS) Y ADOLESCENTES</v>
          </cell>
          <cell r="Q378" t="str">
            <v>C</v>
          </cell>
          <cell r="R378" t="str">
            <v>4102</v>
          </cell>
          <cell r="S378" t="str">
            <v>1500</v>
          </cell>
          <cell r="T378" t="str">
            <v>14</v>
          </cell>
          <cell r="U378" t="str">
            <v>0</v>
          </cell>
          <cell r="V378" t="str">
            <v>4102037</v>
          </cell>
          <cell r="W378" t="str">
            <v>02</v>
          </cell>
          <cell r="X378" t="str">
            <v>990</v>
          </cell>
        </row>
        <row r="379">
          <cell r="A379" t="str">
            <v>C-4102-1500-14-0-4102037-02-991</v>
          </cell>
          <cell r="B379" t="str">
            <v>C-4102-1500-14-0-4102037-02</v>
          </cell>
          <cell r="C379" t="str">
            <v>EJECUTOR</v>
          </cell>
          <cell r="D379" t="str">
            <v xml:space="preserve">PROTECCIÓN RESTABLECIMIENTO </v>
          </cell>
          <cell r="E379" t="str">
            <v>DIRECTOR(A) DE PROTECCION</v>
          </cell>
          <cell r="F379">
            <v>991</v>
          </cell>
          <cell r="G379">
            <v>4102037</v>
          </cell>
          <cell r="H379" t="str">
            <v>SERVICIO DE PROTECCION PARA EL RESTABLECIMIENTO DE DERECHOS DE NIÑOS, NIÑAS, ADOLESCENTES Y JOVENES</v>
          </cell>
          <cell r="I379">
            <v>991</v>
          </cell>
          <cell r="J379" t="str">
            <v>2. Protección PARD</v>
          </cell>
          <cell r="K379" t="str">
            <v xml:space="preserve">PROTECCIÓN RESTABLECIMIENTO </v>
          </cell>
          <cell r="L379">
            <v>991</v>
          </cell>
          <cell r="M379" t="str">
            <v>Inversión</v>
          </cell>
          <cell r="N379" t="str">
            <v>SOPORTE A LA GESTION DEL PROYECTO - APOYO EN CONTRATACION DE SERVICIOS</v>
          </cell>
          <cell r="O379" t="str">
            <v>Contratable</v>
          </cell>
          <cell r="P379" t="str">
            <v>ADQUISICIÓN DE BIENES Y SERVICIOS - SERVICIO DE PROTECCIÓN PARA EL RESTABLECIMIENTO DE DERECHOS DE NIÑOS, NIÑAS, ADOLESCENTES Y JÓVENES - PROTECCIÓN DE LOS NIÑOS, NIÑAS Y ADOLESCENTES EN EL MARCO DEL RESTABLECIMIENTO DE SUS DERECHOS A NIVEL   NACIONA</v>
          </cell>
          <cell r="Q379" t="str">
            <v>C</v>
          </cell>
          <cell r="R379" t="str">
            <v>4102</v>
          </cell>
          <cell r="S379" t="str">
            <v>1500</v>
          </cell>
          <cell r="T379" t="str">
            <v>14</v>
          </cell>
          <cell r="U379" t="str">
            <v>0</v>
          </cell>
          <cell r="V379" t="str">
            <v>4102037</v>
          </cell>
          <cell r="W379" t="str">
            <v>02</v>
          </cell>
          <cell r="X379" t="str">
            <v>991</v>
          </cell>
        </row>
        <row r="380">
          <cell r="A380" t="str">
            <v>C-4102-1500-14-0-4102037-02-992</v>
          </cell>
          <cell r="B380" t="str">
            <v>C-4102-1500-14-0-4102037-02</v>
          </cell>
          <cell r="C380" t="str">
            <v>EJECUTOR</v>
          </cell>
          <cell r="D380" t="str">
            <v xml:space="preserve">PROTECCIÓN RESTABLECIMIENTO </v>
          </cell>
          <cell r="E380" t="str">
            <v>DIRECTOR(A) DE PROTECCION</v>
          </cell>
          <cell r="F380">
            <v>992</v>
          </cell>
          <cell r="G380">
            <v>4102037</v>
          </cell>
          <cell r="H380" t="str">
            <v>SERVICIO DE PROTECCION PARA EL RESTABLECIMIENTO DE DERECHOS DE NIÑOS, NIÑAS, ADOLESCENTES Y JOVENES</v>
          </cell>
          <cell r="I380">
            <v>992</v>
          </cell>
          <cell r="J380" t="str">
            <v>2. Protección PARD</v>
          </cell>
          <cell r="K380" t="str">
            <v xml:space="preserve">PROTECCIÓN RESTABLECIMIENTO </v>
          </cell>
          <cell r="L380">
            <v>992</v>
          </cell>
          <cell r="M380" t="str">
            <v>Inversión</v>
          </cell>
          <cell r="N380" t="str">
            <v>SOPORTE A LA GESTION DEL PROYECTO - VIATICOS Y GASTOS DE VIAJE</v>
          </cell>
          <cell r="O380" t="str">
            <v>No Contratable</v>
          </cell>
          <cell r="P380" t="str">
            <v>ADQUISICIÓN DE BIENES Y SERVICIOS - SERVICIO DE PROTECCIÓN PARA EL RESTABLECIMIENTO DE DERECHOS DE NIÑOS, NIÑAS, ADOLESCENTES Y JÓVENES - PROTECCIÓN DE LOS NIÑOS, NIÑAS Y ADOLESCENTES EN EL MARCO DEL RESTABLECIMIENTO DE SUS DERECHOS A NIVEL   NACIONA</v>
          </cell>
          <cell r="Q380" t="str">
            <v>C</v>
          </cell>
          <cell r="R380" t="str">
            <v>4102</v>
          </cell>
          <cell r="S380" t="str">
            <v>1500</v>
          </cell>
          <cell r="T380" t="str">
            <v>14</v>
          </cell>
          <cell r="U380" t="str">
            <v>0</v>
          </cell>
          <cell r="V380" t="str">
            <v>4102037</v>
          </cell>
          <cell r="W380" t="str">
            <v>02</v>
          </cell>
          <cell r="X380" t="str">
            <v>992</v>
          </cell>
        </row>
        <row r="381">
          <cell r="A381" t="str">
            <v>C-4102-1500-14-0-4102037-02-993</v>
          </cell>
          <cell r="B381" t="str">
            <v>C-4102-1500-14-0-4102037-02</v>
          </cell>
          <cell r="C381" t="str">
            <v>EJECUTOR</v>
          </cell>
          <cell r="D381" t="str">
            <v xml:space="preserve">PROTECCIÓN RESTABLECIMIENTO </v>
          </cell>
          <cell r="E381" t="str">
            <v>DIRECTOR(A) DE PROTECCION</v>
          </cell>
          <cell r="F381">
            <v>993</v>
          </cell>
          <cell r="G381">
            <v>4102037</v>
          </cell>
          <cell r="H381" t="str">
            <v>SERVICIO DE PROTECCION PARA EL RESTABLECIMIENTO DE DERECHOS DE NIÑOS, NIÑAS, ADOLESCENTES Y JOVENES</v>
          </cell>
          <cell r="I381">
            <v>993</v>
          </cell>
          <cell r="J381" t="str">
            <v>2. Protección PARD</v>
          </cell>
          <cell r="K381" t="str">
            <v xml:space="preserve">PROTECCIÓN RESTABLECIMIENTO </v>
          </cell>
          <cell r="L381">
            <v>993</v>
          </cell>
          <cell r="M381" t="str">
            <v>Inversión</v>
          </cell>
          <cell r="N381" t="str">
            <v>SOPORTE A LA GESTION DEL PROYECTO - SEGUIMIENTO Y EVALUACION</v>
          </cell>
          <cell r="O381" t="str">
            <v>Contratable</v>
          </cell>
          <cell r="P381" t="str">
            <v>SOPORTE A LA GESTIÓN DEL PROYECTO</v>
          </cell>
          <cell r="Q381" t="str">
            <v>C</v>
          </cell>
          <cell r="R381" t="str">
            <v>4102</v>
          </cell>
          <cell r="S381" t="str">
            <v>1500</v>
          </cell>
          <cell r="T381" t="str">
            <v>14</v>
          </cell>
          <cell r="U381" t="str">
            <v>0</v>
          </cell>
          <cell r="V381" t="str">
            <v>4102037</v>
          </cell>
          <cell r="W381" t="str">
            <v>02</v>
          </cell>
          <cell r="X381" t="str">
            <v>993</v>
          </cell>
        </row>
        <row r="382">
          <cell r="A382" t="str">
            <v>C-4102-1500-14-0-4102037-02-994</v>
          </cell>
          <cell r="B382" t="str">
            <v>C-4102-1500-14-0-4102037-02</v>
          </cell>
          <cell r="C382" t="str">
            <v>EJECUTOR</v>
          </cell>
          <cell r="D382" t="str">
            <v xml:space="preserve">PROTECCIÓN RESTABLECIMIENTO </v>
          </cell>
          <cell r="E382" t="str">
            <v>DIRECTOR(A) DE PROTECCION</v>
          </cell>
          <cell r="F382">
            <v>994</v>
          </cell>
          <cell r="G382">
            <v>4102037</v>
          </cell>
          <cell r="H382" t="str">
            <v>SERVICIO DE PROTECCION PARA EL RESTABLECIMIENTO DE DERECHOS DE NIÑOS, NIÑAS, ADOLESCENTES Y JOVENES</v>
          </cell>
          <cell r="I382">
            <v>994</v>
          </cell>
          <cell r="J382" t="str">
            <v>2. Protección PARD</v>
          </cell>
          <cell r="K382" t="str">
            <v xml:space="preserve">PROTECCIÓN RESTABLECIMIENTO </v>
          </cell>
          <cell r="L382">
            <v>994</v>
          </cell>
          <cell r="M382" t="str">
            <v>Inversión</v>
          </cell>
          <cell r="N382" t="str">
            <v>SOPORTE A LA GESTION DEL PROYECTO - DE TIPO LOGISTICO</v>
          </cell>
          <cell r="O382" t="str">
            <v>Contratable</v>
          </cell>
          <cell r="P382" t="str">
            <v>SOPORTE A LA GESTIÓN DEL PROYECTO</v>
          </cell>
          <cell r="Q382" t="str">
            <v>C</v>
          </cell>
          <cell r="R382" t="str">
            <v>4102</v>
          </cell>
          <cell r="S382" t="str">
            <v>1500</v>
          </cell>
          <cell r="T382" t="str">
            <v>14</v>
          </cell>
          <cell r="U382" t="str">
            <v>0</v>
          </cell>
          <cell r="V382" t="str">
            <v>4102037</v>
          </cell>
          <cell r="W382" t="str">
            <v>02</v>
          </cell>
          <cell r="X382" t="str">
            <v>994</v>
          </cell>
        </row>
        <row r="383">
          <cell r="A383" t="str">
            <v>C-4102-1500-14-0-4102037-02-998</v>
          </cell>
          <cell r="B383" t="str">
            <v>C-4102-1500-14-0-4102037-02</v>
          </cell>
          <cell r="C383" t="str">
            <v>EJECUTOR</v>
          </cell>
          <cell r="D383" t="str">
            <v xml:space="preserve">PROTECCIÓN RESTABLECIMIENTO </v>
          </cell>
          <cell r="E383" t="str">
            <v>DIRECTOR(A) ADMINISTRATIVO</v>
          </cell>
          <cell r="F383">
            <v>998</v>
          </cell>
          <cell r="G383">
            <v>4102037</v>
          </cell>
          <cell r="H383" t="str">
            <v>SERVICIO DE PROTECCION PARA EL RESTABLECIMIENTO DE DERECHOS DE NIÑOS, NIÑAS, ADOLESCENTES Y JOVENES</v>
          </cell>
          <cell r="I383">
            <v>998</v>
          </cell>
          <cell r="J383" t="str">
            <v>2. Protección PARD</v>
          </cell>
          <cell r="K383" t="str">
            <v xml:space="preserve">PROTECCIÓN RESTABLECIMIENTO </v>
          </cell>
          <cell r="L383">
            <v>998</v>
          </cell>
          <cell r="M383" t="str">
            <v>Inversión</v>
          </cell>
          <cell r="N383" t="str">
            <v>TRANSPORTE</v>
          </cell>
          <cell r="O383" t="str">
            <v>Contratable</v>
          </cell>
          <cell r="P383" t="str">
            <v>ADQUISICIÓN DE BIENES Y SERVICIOS - SERVICIO DE PROTECCIÓN PARA EL RESTABLECIMIENTO DE DERECHOS DE NIÑOS, NIÑAS, ADOLESCENTES Y JÓVENES - PROTECCIÓN DE LOS NIÑOS, NIÑAS Y ADOLESCENTES EN EL MARCO DEL RESTABLECIMIENTO DE SUS DERECHOS A NIVEL   NACIONA</v>
          </cell>
          <cell r="Q383" t="str">
            <v>C</v>
          </cell>
          <cell r="R383" t="str">
            <v>4102</v>
          </cell>
          <cell r="S383" t="str">
            <v>1500</v>
          </cell>
          <cell r="T383" t="str">
            <v>14</v>
          </cell>
          <cell r="U383" t="str">
            <v>0</v>
          </cell>
          <cell r="V383" t="str">
            <v>4102037</v>
          </cell>
          <cell r="W383" t="str">
            <v>02</v>
          </cell>
          <cell r="X383" t="str">
            <v>998</v>
          </cell>
        </row>
        <row r="384">
          <cell r="A384" t="str">
            <v>C-4102-1500-14-0-4102037-02-999</v>
          </cell>
          <cell r="B384" t="str">
            <v>C-4102-1500-14-0-4102037-02</v>
          </cell>
          <cell r="C384" t="str">
            <v>EJECUTOR</v>
          </cell>
          <cell r="D384" t="str">
            <v xml:space="preserve">PROTECCIÓN RESTABLECIMIENTO </v>
          </cell>
          <cell r="E384" t="str">
            <v>DIRECTOR(A) DE PROTECCION</v>
          </cell>
          <cell r="F384">
            <v>999</v>
          </cell>
          <cell r="G384">
            <v>4102037</v>
          </cell>
          <cell r="H384" t="str">
            <v>SERVICIO DE PROTECCION PARA EL RESTABLECIMIENTO DE DERECHOS DE NIÑOS, NIÑAS, ADOLESCENTES Y JOVENES</v>
          </cell>
          <cell r="I384">
            <v>999</v>
          </cell>
          <cell r="J384" t="str">
            <v>2. Protección PARD</v>
          </cell>
          <cell r="K384" t="str">
            <v xml:space="preserve">PROTECCIÓN RESTABLECIMIENTO </v>
          </cell>
          <cell r="L384">
            <v>999</v>
          </cell>
          <cell r="M384" t="str">
            <v>Inversión</v>
          </cell>
          <cell r="N384" t="str">
            <v>GRAVAMEN A LOS MOVIMIENTOS FINANCIEROS -GMF</v>
          </cell>
          <cell r="O384" t="str">
            <v>No Contratable</v>
          </cell>
          <cell r="P384" t="str">
            <v>ADQUISICIÓN DE BIENES Y SERVICIOS - SERVICIO DE PROTECCIÓN PARA EL RESTABLECIMIENTO DE DERECHOS DE NIÑOS, NIÑAS, ADOLESCENTES Y JÓVENES - PROTECCIÓN DE LOS NIÑOS, NIÑAS Y ADOLESCENTES EN EL MARCO DEL RESTABLECIMIENTO DE SUS DERECHOS A NIVEL   NACIONA</v>
          </cell>
          <cell r="Q384" t="str">
            <v>C</v>
          </cell>
          <cell r="R384" t="str">
            <v>4102</v>
          </cell>
          <cell r="S384" t="str">
            <v>1500</v>
          </cell>
          <cell r="T384" t="str">
            <v>14</v>
          </cell>
          <cell r="U384" t="str">
            <v>0</v>
          </cell>
          <cell r="V384" t="str">
            <v>4102037</v>
          </cell>
          <cell r="W384" t="str">
            <v>02</v>
          </cell>
          <cell r="X384" t="str">
            <v>999</v>
          </cell>
        </row>
        <row r="385">
          <cell r="A385" t="str">
            <v>C-4102-1500-15</v>
          </cell>
          <cell r="B385" t="str">
            <v>C-4102-1500-15</v>
          </cell>
          <cell r="C385" t="str">
            <v>NO EJECUTOR</v>
          </cell>
          <cell r="D385" t="str">
            <v>SNBF</v>
          </cell>
          <cell r="E385" t="str">
            <v>DIRECTOR(A) DE SISTEMA NACIONAL DE BIENESTAR FAMILIAR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 t="str">
            <v>7. SNBF</v>
          </cell>
          <cell r="K385" t="str">
            <v>SISTEMA NACIONAL DE BIENESTAR FAMILIAR</v>
          </cell>
          <cell r="L385">
            <v>0</v>
          </cell>
          <cell r="M385" t="str">
            <v>Inversión</v>
          </cell>
          <cell r="N385">
            <v>0</v>
          </cell>
          <cell r="O385" t="str">
            <v>Contratable</v>
          </cell>
          <cell r="P385" t="str">
            <v>FORTALECIMIENTO A LOS AGENTES E INSTANCIAS DEL SNBF EN EL MARCO DE LA PROTECCIÓN INTEGRAL DE LOS NIÑOS, NIÑAS Y ADOLESCENTES Y SUS FAMILIAS A NIVEL   NACIONAL</v>
          </cell>
          <cell r="Q385" t="str">
            <v>C</v>
          </cell>
          <cell r="R385" t="str">
            <v>4102</v>
          </cell>
          <cell r="S385" t="str">
            <v>1500</v>
          </cell>
          <cell r="T385" t="str">
            <v>15</v>
          </cell>
        </row>
        <row r="386">
          <cell r="A386" t="str">
            <v>C-4102-1500-15-0</v>
          </cell>
          <cell r="B386" t="str">
            <v>C-4102-1500-15-0</v>
          </cell>
          <cell r="C386" t="str">
            <v>NO EJECUTOR</v>
          </cell>
          <cell r="D386" t="str">
            <v>SNBF</v>
          </cell>
          <cell r="E386" t="str">
            <v>DIRECTOR(A) DE SISTEMA NACIONAL DE BIENESTAR FAMILIAR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 t="str">
            <v>7. SNBF</v>
          </cell>
          <cell r="K386" t="str">
            <v>SISTEMA NACIONAL DE BIENESTAR FAMILIAR</v>
          </cell>
          <cell r="L386">
            <v>0</v>
          </cell>
          <cell r="M386" t="str">
            <v>Inversión</v>
          </cell>
          <cell r="N386">
            <v>0</v>
          </cell>
          <cell r="O386" t="str">
            <v>Contratable</v>
          </cell>
          <cell r="P386" t="str">
            <v>FORTALECIMIENTO A LOS AGENTES E INSTANCIAS DEL SNBF EN EL MARCO DE LA PROTECCIÓN INTEGRAL DE LOS NIÑOS, NIÑAS Y ADOLESCENTES Y SUS FAMILIAS A NIVEL   NACIONAL</v>
          </cell>
          <cell r="Q386" t="str">
            <v>C</v>
          </cell>
          <cell r="R386" t="str">
            <v>4102</v>
          </cell>
          <cell r="S386" t="str">
            <v>1500</v>
          </cell>
          <cell r="T386" t="str">
            <v>15</v>
          </cell>
          <cell r="U386" t="str">
            <v>0</v>
          </cell>
        </row>
        <row r="387">
          <cell r="A387" t="str">
            <v>C-4102-1500-15-0-4102024</v>
          </cell>
          <cell r="B387" t="str">
            <v>C-4102-1500-15-0-4102024</v>
          </cell>
          <cell r="C387" t="str">
            <v>NO EJECUTOR</v>
          </cell>
          <cell r="D387" t="str">
            <v>SNBF</v>
          </cell>
          <cell r="E387" t="str">
            <v>DIRECTOR(A) DE SISTEMA NACIONAL DE BIENESTAR FAMILIAR</v>
          </cell>
          <cell r="F387">
            <v>0</v>
          </cell>
          <cell r="G387">
            <v>4102024</v>
          </cell>
          <cell r="H387" t="str">
            <v>SERVICIO DE ASISTENCIA TECNICA EN EL CICLO DE POLITICAS PUBLICAS DE INFANCIA Y ADOLESCENCIA</v>
          </cell>
          <cell r="I387">
            <v>0</v>
          </cell>
          <cell r="J387" t="str">
            <v>7. SNBF</v>
          </cell>
          <cell r="K387" t="str">
            <v>SISTEMA NACIONAL DE BIENESTAR FAMILIAR</v>
          </cell>
          <cell r="L387">
            <v>0</v>
          </cell>
          <cell r="M387" t="str">
            <v>Inversión</v>
          </cell>
          <cell r="N387">
            <v>0</v>
          </cell>
          <cell r="O387" t="str">
            <v>Contratable</v>
          </cell>
          <cell r="P387" t="str">
            <v>SERVICIO DE ASISTENCIA TÉCNICA EN EL CICLO DE POLÍTICAS PÚBLICAS DE INFANCIA Y ADOLESCENCIA</v>
          </cell>
          <cell r="Q387" t="str">
            <v>C</v>
          </cell>
          <cell r="R387" t="str">
            <v>4102</v>
          </cell>
          <cell r="S387" t="str">
            <v>1500</v>
          </cell>
          <cell r="T387" t="str">
            <v>15</v>
          </cell>
          <cell r="U387" t="str">
            <v>0</v>
          </cell>
          <cell r="V387" t="str">
            <v>4102024</v>
          </cell>
        </row>
        <row r="388">
          <cell r="A388" t="str">
            <v>C-4102-1500-15-0-4102024-02</v>
          </cell>
          <cell r="B388" t="str">
            <v>C-4102-1500-15-0-4102024-02</v>
          </cell>
          <cell r="C388" t="str">
            <v>EJECUTOR</v>
          </cell>
          <cell r="D388" t="str">
            <v>SNBF</v>
          </cell>
          <cell r="E388" t="str">
            <v>DIRECTOR(A) DE SISTEMA NACIONAL DE BIENESTAR FAMILIAR</v>
          </cell>
          <cell r="F388">
            <v>0</v>
          </cell>
          <cell r="G388">
            <v>4102024</v>
          </cell>
          <cell r="H388" t="str">
            <v>SERVICIO DE ASISTENCIA TECNICA EN EL CICLO DE POLITICAS PUBLICAS DE INFANCIA Y ADOLESCENCIA</v>
          </cell>
          <cell r="I388">
            <v>0</v>
          </cell>
          <cell r="J388" t="str">
            <v>7. SNBF</v>
          </cell>
          <cell r="K388" t="str">
            <v>SISTEMA NACIONAL DE BIENESTAR FAMILIAR</v>
          </cell>
          <cell r="L388">
            <v>0</v>
          </cell>
          <cell r="M388" t="str">
            <v>Inversión</v>
          </cell>
          <cell r="N388">
            <v>0</v>
          </cell>
          <cell r="O388" t="str">
            <v>Contratable</v>
          </cell>
          <cell r="P388" t="str">
            <v>ADQUISICIÓN DE BIENES Y SERVICIOS</v>
          </cell>
          <cell r="Q388" t="str">
            <v>C</v>
          </cell>
          <cell r="R388" t="str">
            <v>4102</v>
          </cell>
          <cell r="S388" t="str">
            <v>1500</v>
          </cell>
          <cell r="T388" t="str">
            <v>15</v>
          </cell>
          <cell r="U388" t="str">
            <v>0</v>
          </cell>
          <cell r="V388" t="str">
            <v>4102024</v>
          </cell>
          <cell r="W388" t="str">
            <v>02</v>
          </cell>
        </row>
        <row r="389">
          <cell r="A389" t="str">
            <v>C-4102-1500-15-0-4102024-02-131</v>
          </cell>
          <cell r="B389" t="str">
            <v>C-4102-1500-15-0-4102024-02</v>
          </cell>
          <cell r="C389" t="str">
            <v>EJECUTOR</v>
          </cell>
          <cell r="D389" t="str">
            <v>SNBF</v>
          </cell>
          <cell r="E389" t="str">
            <v>DIRECTOR(A) DE SISTEMA NACIONAL DE BIENESTAR FAMILIAR</v>
          </cell>
          <cell r="F389">
            <v>131</v>
          </cell>
          <cell r="G389">
            <v>4102024</v>
          </cell>
          <cell r="H389" t="str">
            <v>SERVICIO DE ASISTENCIA TECNICA EN EL CICLO DE POLITICAS PUBLICAS DE INFANCIA Y ADOLESCENCIA</v>
          </cell>
          <cell r="I389">
            <v>131</v>
          </cell>
          <cell r="J389" t="str">
            <v>7. SNBF</v>
          </cell>
          <cell r="K389" t="str">
            <v>SISTEMA NACIONAL DE BIENESTAR FAMILIAR</v>
          </cell>
          <cell r="L389">
            <v>131</v>
          </cell>
          <cell r="M389" t="str">
            <v>Inversión</v>
          </cell>
          <cell r="N389" t="str">
            <v>ARTICULACION NACIONAL  Y TERRITORIAL DE POLITICAS PUBLICAS DE INFANCIA, ADOLESCENCIA Y FAMILIA</v>
          </cell>
          <cell r="O389" t="str">
            <v>Contratable</v>
          </cell>
          <cell r="P389" t="str">
            <v>ADQUISICIÓN DE BIENES Y SERVICIOS - SERVICIO DE ASISTENCIA TÉCNICA EN EL CICLO DE POLÍTICAS PÚBLICAS DE INFANCIA Y ADOLESCENCIA - FORTALECIMIENTO A LOS AGENTES E INSTANCIAS DEL SNBF EN EL MARCO DE LA PROTECCIÓN INTEGRAL DE LOS NIÑOS, NIÑAS Y ADOLESCE</v>
          </cell>
          <cell r="Q389" t="str">
            <v>C</v>
          </cell>
          <cell r="R389" t="str">
            <v>4102</v>
          </cell>
          <cell r="S389" t="str">
            <v>1500</v>
          </cell>
          <cell r="T389" t="str">
            <v>15</v>
          </cell>
          <cell r="U389" t="str">
            <v>0</v>
          </cell>
          <cell r="V389" t="str">
            <v>4102024</v>
          </cell>
          <cell r="W389" t="str">
            <v>02</v>
          </cell>
          <cell r="X389" t="str">
            <v>131</v>
          </cell>
        </row>
        <row r="390">
          <cell r="A390" t="str">
            <v>C-4102-1500-15-0-4102024-02-989</v>
          </cell>
          <cell r="B390" t="str">
            <v>C-4102-1500-15-0-4102024-02</v>
          </cell>
          <cell r="C390" t="str">
            <v>EJECUTOR</v>
          </cell>
          <cell r="D390" t="str">
            <v>SNBF</v>
          </cell>
          <cell r="E390" t="str">
            <v>DIRECTOR(A) DE SISTEMA NACIONAL DE BIENESTAR FAMILIAR</v>
          </cell>
          <cell r="F390">
            <v>989</v>
          </cell>
          <cell r="G390">
            <v>4102024</v>
          </cell>
          <cell r="H390" t="str">
            <v>SERVICIO DE ASISTENCIA TECNICA EN EL CICLO DE POLITICAS PUBLICAS DE INFANCIA Y ADOLESCENCIA</v>
          </cell>
          <cell r="I390">
            <v>989</v>
          </cell>
          <cell r="J390" t="str">
            <v>7. SNBF</v>
          </cell>
          <cell r="K390" t="str">
            <v>SISTEMA NACIONAL DE BIENESTAR FAMILIAR</v>
          </cell>
          <cell r="L390">
            <v>989</v>
          </cell>
          <cell r="M390" t="str">
            <v>Inversión</v>
          </cell>
          <cell r="N390" t="str">
            <v>SOPORTE A LA GESTION DEL PROYECTO - DE TIPO ADMINISTRATIVO</v>
          </cell>
          <cell r="O390" t="str">
            <v>Contratable</v>
          </cell>
          <cell r="P390" t="str">
            <v>SOPORTE A LA GESTIÓN DEL PROYECTO</v>
          </cell>
          <cell r="Q390" t="str">
            <v>C</v>
          </cell>
          <cell r="R390" t="str">
            <v>4102</v>
          </cell>
          <cell r="S390" t="str">
            <v>1500</v>
          </cell>
          <cell r="T390" t="str">
            <v>15</v>
          </cell>
          <cell r="U390" t="str">
            <v>0</v>
          </cell>
          <cell r="V390" t="str">
            <v>4102024</v>
          </cell>
          <cell r="W390" t="str">
            <v>02</v>
          </cell>
          <cell r="X390" t="str">
            <v>989</v>
          </cell>
        </row>
        <row r="391">
          <cell r="A391" t="str">
            <v>C-4102-1500-15-0-4102024-02-990</v>
          </cell>
          <cell r="B391" t="str">
            <v>C-4102-1500-15-0-4102024-02</v>
          </cell>
          <cell r="C391" t="str">
            <v>EJECUTOR</v>
          </cell>
          <cell r="D391" t="str">
            <v>SNBF</v>
          </cell>
          <cell r="E391" t="str">
            <v>DIRECTOR(A) DE SISTEMA NACIONAL DE BIENESTAR FAMILIAR</v>
          </cell>
          <cell r="F391">
            <v>990</v>
          </cell>
          <cell r="G391">
            <v>4102024</v>
          </cell>
          <cell r="H391" t="str">
            <v>SERVICIO DE ASISTENCIA TECNICA EN EL CICLO DE POLITICAS PUBLICAS DE INFANCIA Y ADOLESCENCIA</v>
          </cell>
          <cell r="I391">
            <v>990</v>
          </cell>
          <cell r="J391" t="str">
            <v>7. SNBF</v>
          </cell>
          <cell r="K391" t="str">
            <v>SISTEMA NACIONAL DE BIENESTAR FAMILIAR</v>
          </cell>
          <cell r="L391">
            <v>990</v>
          </cell>
          <cell r="M391" t="str">
            <v>Inversión</v>
          </cell>
          <cell r="N391" t="str">
            <v>SOPORTE A LA GESTIÓN DEL PROYECTO PARA LA PROMOCIÓN Y DIFUSIÓN DE LOS DERECHOS DE LOS NIÑOS (AS) Y ADOLESCENTES</v>
          </cell>
          <cell r="O391" t="str">
            <v>Contratable</v>
          </cell>
          <cell r="P391" t="str">
            <v>SOPORTE A LA GESTIÓN DEL PROYECTO PARA LA PROMOCIÓN Y DIFUSIÓN DE LOS DERECHOS DE LOS NIÑOS (AS) Y ADOLESCENTES</v>
          </cell>
          <cell r="Q391" t="str">
            <v>C</v>
          </cell>
          <cell r="R391" t="str">
            <v>4102</v>
          </cell>
          <cell r="S391" t="str">
            <v>1500</v>
          </cell>
          <cell r="T391" t="str">
            <v>15</v>
          </cell>
          <cell r="U391" t="str">
            <v>0</v>
          </cell>
          <cell r="V391" t="str">
            <v>4102024</v>
          </cell>
          <cell r="W391" t="str">
            <v>02</v>
          </cell>
          <cell r="X391" t="str">
            <v>990</v>
          </cell>
        </row>
        <row r="392">
          <cell r="A392" t="str">
            <v>C-4102-1500-15-0-4102024-02-991</v>
          </cell>
          <cell r="B392" t="str">
            <v>C-4102-1500-15-0-4102024-02</v>
          </cell>
          <cell r="C392" t="str">
            <v>EJECUTOR</v>
          </cell>
          <cell r="D392" t="str">
            <v>SNBF</v>
          </cell>
          <cell r="E392" t="str">
            <v>DIRECTOR(A) DE SISTEMA NACIONAL DE BIENESTAR FAMILIAR</v>
          </cell>
          <cell r="F392">
            <v>991</v>
          </cell>
          <cell r="G392">
            <v>4102024</v>
          </cell>
          <cell r="H392" t="str">
            <v>SERVICIO DE ASISTENCIA TECNICA EN EL CICLO DE POLITICAS PUBLICAS DE INFANCIA Y ADOLESCENCIA</v>
          </cell>
          <cell r="I392">
            <v>991</v>
          </cell>
          <cell r="J392" t="str">
            <v>7. SNBF</v>
          </cell>
          <cell r="K392" t="str">
            <v>SISTEMA NACIONAL DE BIENESTAR FAMILIAR</v>
          </cell>
          <cell r="L392">
            <v>991</v>
          </cell>
          <cell r="M392" t="str">
            <v>Inversión</v>
          </cell>
          <cell r="N392" t="str">
            <v>SOPORTE A LA GESTION DEL PROYECTO - APOYO EN CONTRATACION DE SERVICIOS</v>
          </cell>
          <cell r="O392" t="str">
            <v>Contratable</v>
          </cell>
          <cell r="P392" t="str">
            <v>ADQUISICIÓN DE BIENES Y SERVICIOS - SERVICIO DE ASISTENCIA TÉCNICA EN EL CICLO DE POLÍTICAS PÚBLICAS DE INFANCIA Y ADOLESCENCIA - FORTALECIMIENTO A LOS AGENTES E INSTANCIAS DEL SNBF EN EL MARCO DE LA PROTECCIÓN INTEGRAL DE LOS NIÑOS, NIÑAS Y ADOLESCE</v>
          </cell>
          <cell r="Q392" t="str">
            <v>C</v>
          </cell>
          <cell r="R392" t="str">
            <v>4102</v>
          </cell>
          <cell r="S392" t="str">
            <v>1500</v>
          </cell>
          <cell r="T392" t="str">
            <v>15</v>
          </cell>
          <cell r="U392" t="str">
            <v>0</v>
          </cell>
          <cell r="V392" t="str">
            <v>4102024</v>
          </cell>
          <cell r="W392" t="str">
            <v>02</v>
          </cell>
          <cell r="X392" t="str">
            <v>991</v>
          </cell>
        </row>
        <row r="393">
          <cell r="A393" t="str">
            <v>C-4102-1500-15-0-4102024-02-992</v>
          </cell>
          <cell r="B393" t="str">
            <v>C-4102-1500-15-0-4102024-02</v>
          </cell>
          <cell r="C393" t="str">
            <v>EJECUTOR</v>
          </cell>
          <cell r="D393" t="str">
            <v>SNBF</v>
          </cell>
          <cell r="E393" t="str">
            <v>DIRECTOR(A) DE SISTEMA NACIONAL DE BIENESTAR FAMILIAR</v>
          </cell>
          <cell r="F393">
            <v>992</v>
          </cell>
          <cell r="G393">
            <v>4102024</v>
          </cell>
          <cell r="H393" t="str">
            <v>SERVICIO DE ASISTENCIA TECNICA EN EL CICLO DE POLITICAS PUBLICAS DE INFANCIA Y ADOLESCENCIA</v>
          </cell>
          <cell r="I393">
            <v>992</v>
          </cell>
          <cell r="J393" t="str">
            <v>7. SNBF</v>
          </cell>
          <cell r="K393" t="str">
            <v>SISTEMA NACIONAL DE BIENESTAR FAMILIAR</v>
          </cell>
          <cell r="L393">
            <v>992</v>
          </cell>
          <cell r="M393" t="str">
            <v>Inversión</v>
          </cell>
          <cell r="N393" t="str">
            <v>SOPORTE A LA GESTION DEL PROYECTO - VIATICOS Y GASTOS DE VIAJE</v>
          </cell>
          <cell r="O393" t="str">
            <v>No Contratable</v>
          </cell>
          <cell r="P393" t="str">
            <v>ADQUISICIÓN DE BIENES Y SERVICIOS - SERVICIO DE ASISTENCIA TÉCNICA EN EL CICLO DE POLÍTICAS PÚBLICAS DE INFANCIA Y ADOLESCENCIA - FORTALECIMIENTO A LOS AGENTES E INSTANCIAS DEL SNBF EN EL MARCO DE LA PROTECCIÓN INTEGRAL DE LOS NIÑOS, NIÑAS Y ADOLESCE</v>
          </cell>
          <cell r="Q393" t="str">
            <v>C</v>
          </cell>
          <cell r="R393" t="str">
            <v>4102</v>
          </cell>
          <cell r="S393" t="str">
            <v>1500</v>
          </cell>
          <cell r="T393" t="str">
            <v>15</v>
          </cell>
          <cell r="U393" t="str">
            <v>0</v>
          </cell>
          <cell r="V393" t="str">
            <v>4102024</v>
          </cell>
          <cell r="W393" t="str">
            <v>02</v>
          </cell>
          <cell r="X393" t="str">
            <v>992</v>
          </cell>
        </row>
        <row r="394">
          <cell r="A394" t="str">
            <v>C-4102-1500-15-0-4102024-02-993</v>
          </cell>
          <cell r="B394" t="str">
            <v>C-4102-1500-15-0-4102024-02</v>
          </cell>
          <cell r="C394" t="str">
            <v>EJECUTOR</v>
          </cell>
          <cell r="D394" t="str">
            <v>SNBF</v>
          </cell>
          <cell r="E394" t="str">
            <v>DIRECTOR(A) DE SISTEMA NACIONAL DE BIENESTAR FAMILIAR</v>
          </cell>
          <cell r="F394">
            <v>993</v>
          </cell>
          <cell r="G394">
            <v>4102024</v>
          </cell>
          <cell r="H394" t="str">
            <v>SERVICIO DE ASISTENCIA TECNICA EN EL CICLO DE POLITICAS PUBLICAS DE INFANCIA Y ADOLESCENCIA</v>
          </cell>
          <cell r="I394">
            <v>993</v>
          </cell>
          <cell r="J394" t="str">
            <v>7. SNBF</v>
          </cell>
          <cell r="K394" t="str">
            <v>SISTEMA NACIONAL DE BIENESTAR FAMILIAR</v>
          </cell>
          <cell r="L394">
            <v>993</v>
          </cell>
          <cell r="M394" t="str">
            <v>Inversión</v>
          </cell>
          <cell r="N394" t="str">
            <v>SOPORTE A LA GESTION DEL PROYECTO - SEGUIMIENTO Y EVALUACION</v>
          </cell>
          <cell r="O394" t="str">
            <v>Contratable</v>
          </cell>
          <cell r="P394" t="str">
            <v>SOPORTE A LA GESTIÓN DEL PROYECTO</v>
          </cell>
          <cell r="Q394" t="str">
            <v>C</v>
          </cell>
          <cell r="R394" t="str">
            <v>4102</v>
          </cell>
          <cell r="S394" t="str">
            <v>1500</v>
          </cell>
          <cell r="T394" t="str">
            <v>15</v>
          </cell>
          <cell r="U394" t="str">
            <v>0</v>
          </cell>
          <cell r="V394" t="str">
            <v>4102024</v>
          </cell>
          <cell r="W394" t="str">
            <v>02</v>
          </cell>
          <cell r="X394" t="str">
            <v>993</v>
          </cell>
        </row>
        <row r="395">
          <cell r="A395" t="str">
            <v>C-4102-1500-15-0-4102024-02-994</v>
          </cell>
          <cell r="B395" t="str">
            <v>C-4102-1500-15-0-4102024-02</v>
          </cell>
          <cell r="C395" t="str">
            <v>EJECUTOR</v>
          </cell>
          <cell r="D395" t="str">
            <v>SNBF</v>
          </cell>
          <cell r="E395" t="str">
            <v>DIRECTOR(A) DE SISTEMA NACIONAL DE BIENESTAR FAMILIAR</v>
          </cell>
          <cell r="F395">
            <v>994</v>
          </cell>
          <cell r="G395">
            <v>4102024</v>
          </cell>
          <cell r="H395" t="str">
            <v>SERVICIO DE ASISTENCIA TECNICA EN EL CICLO DE POLITICAS PUBLICAS DE INFANCIA Y ADOLESCENCIA</v>
          </cell>
          <cell r="I395">
            <v>994</v>
          </cell>
          <cell r="J395" t="str">
            <v>7. SNBF</v>
          </cell>
          <cell r="K395" t="str">
            <v>SISTEMA NACIONAL DE BIENESTAR FAMILIAR</v>
          </cell>
          <cell r="L395">
            <v>994</v>
          </cell>
          <cell r="M395" t="str">
            <v>Inversión</v>
          </cell>
          <cell r="N395" t="str">
            <v>SOPORTE A LA GESTION DEL PROYECTO - DE TIPO LOGISTICO</v>
          </cell>
          <cell r="O395" t="str">
            <v>Contratable</v>
          </cell>
          <cell r="P395" t="str">
            <v>SOPORTE A LA GESTIÓN DEL PROYECTO</v>
          </cell>
          <cell r="Q395" t="str">
            <v>C</v>
          </cell>
          <cell r="R395" t="str">
            <v>4102</v>
          </cell>
          <cell r="S395" t="str">
            <v>1500</v>
          </cell>
          <cell r="T395" t="str">
            <v>15</v>
          </cell>
          <cell r="U395" t="str">
            <v>0</v>
          </cell>
          <cell r="V395" t="str">
            <v>4102024</v>
          </cell>
          <cell r="W395" t="str">
            <v>02</v>
          </cell>
          <cell r="X395" t="str">
            <v>994</v>
          </cell>
        </row>
        <row r="396">
          <cell r="A396" t="str">
            <v>C-4102-1500-15-0-4102024-02-999</v>
          </cell>
          <cell r="B396" t="str">
            <v>C-4102-1500-15-0-4102024-02</v>
          </cell>
          <cell r="C396" t="str">
            <v>EJECUTOR</v>
          </cell>
          <cell r="D396" t="str">
            <v>SNBF</v>
          </cell>
          <cell r="E396" t="str">
            <v>DIRECTOR(A) DE SISTEMA NACIONAL DE BIENESTAR FAMILIAR</v>
          </cell>
          <cell r="F396">
            <v>999</v>
          </cell>
          <cell r="G396">
            <v>4102024</v>
          </cell>
          <cell r="H396" t="str">
            <v>SERVICIO DE ASISTENCIA TECNICA EN EL CICLO DE POLITICAS PUBLICAS DE INFANCIA Y ADOLESCENCIA</v>
          </cell>
          <cell r="I396">
            <v>999</v>
          </cell>
          <cell r="J396" t="str">
            <v>7. SNBF</v>
          </cell>
          <cell r="K396" t="str">
            <v>SISTEMA NACIONAL DE BIENESTAR FAMILIAR</v>
          </cell>
          <cell r="L396">
            <v>999</v>
          </cell>
          <cell r="M396" t="str">
            <v>Inversión</v>
          </cell>
          <cell r="N396" t="str">
            <v>GRAVAMEN A LOS MOVIMIENTOS FINANCIEROS -GMF</v>
          </cell>
          <cell r="O396" t="str">
            <v>No Contratable</v>
          </cell>
          <cell r="P396" t="str">
            <v>ADQUISICIÓN DE BIENES Y SERVICIOS - SERVICIO DE ASISTENCIA TÉCNICA EN EL CICLO DE POLÍTICAS PÚBLICAS DE INFANCIA Y ADOLESCENCIA - FORTALECIMIENTO A LOS AGENTES E INSTANCIAS DEL SNBF EN EL MARCO DE LA PROTECCIÓN INTEGRAL DE LOS NIÑOS, NIÑAS Y ADOLESCE</v>
          </cell>
          <cell r="Q396" t="str">
            <v>C</v>
          </cell>
          <cell r="R396" t="str">
            <v>4102</v>
          </cell>
          <cell r="S396" t="str">
            <v>1500</v>
          </cell>
          <cell r="T396" t="str">
            <v>15</v>
          </cell>
          <cell r="U396" t="str">
            <v>0</v>
          </cell>
          <cell r="V396" t="str">
            <v>4102024</v>
          </cell>
          <cell r="W396" t="str">
            <v>02</v>
          </cell>
          <cell r="X396" t="str">
            <v>999</v>
          </cell>
        </row>
        <row r="397">
          <cell r="A397" t="str">
            <v>C-4102-1500-15-0-4102035</v>
          </cell>
          <cell r="B397" t="str">
            <v>C-4102-1500-15-0-4102035</v>
          </cell>
          <cell r="C397" t="str">
            <v>NO EJECUTOR</v>
          </cell>
          <cell r="D397" t="str">
            <v>SNBF</v>
          </cell>
          <cell r="E397" t="str">
            <v>DIRECTOR(A) DE SISTEMA NACIONAL DE BIENESTAR FAMILIAR</v>
          </cell>
          <cell r="F397">
            <v>0</v>
          </cell>
          <cell r="G397">
            <v>4102035</v>
          </cell>
          <cell r="H397" t="str">
            <v>DOCUMENTOS DE LINEAMIENTOS TECNICOS</v>
          </cell>
          <cell r="I397">
            <v>0</v>
          </cell>
          <cell r="J397" t="str">
            <v>7. SNBF</v>
          </cell>
          <cell r="K397" t="str">
            <v>SISTEMA NACIONAL DE BIENESTAR FAMILIAR</v>
          </cell>
          <cell r="L397">
            <v>0</v>
          </cell>
          <cell r="M397" t="str">
            <v>Inversión</v>
          </cell>
          <cell r="N397">
            <v>0</v>
          </cell>
          <cell r="O397" t="str">
            <v>Contratable</v>
          </cell>
          <cell r="P397" t="str">
            <v xml:space="preserve">DOCUMENTOS DE LINEAMIENTOS TÉCNICOS </v>
          </cell>
          <cell r="Q397" t="str">
            <v>C</v>
          </cell>
          <cell r="R397" t="str">
            <v>4102</v>
          </cell>
          <cell r="S397" t="str">
            <v>1500</v>
          </cell>
          <cell r="T397" t="str">
            <v>15</v>
          </cell>
          <cell r="U397" t="str">
            <v>0</v>
          </cell>
          <cell r="V397" t="str">
            <v>4102035</v>
          </cell>
        </row>
        <row r="398">
          <cell r="A398" t="str">
            <v>C-4102-1500-15-0-4102035-02</v>
          </cell>
          <cell r="B398" t="str">
            <v>C-4102-1500-15-0-4102035-02</v>
          </cell>
          <cell r="C398" t="str">
            <v>EJECUTOR</v>
          </cell>
          <cell r="D398" t="str">
            <v>SNBF</v>
          </cell>
          <cell r="E398" t="str">
            <v>DIRECTOR(A) DE SISTEMA NACIONAL DE BIENESTAR FAMILIAR</v>
          </cell>
          <cell r="F398">
            <v>0</v>
          </cell>
          <cell r="G398">
            <v>4102035</v>
          </cell>
          <cell r="H398" t="str">
            <v>DOCUMENTOS DE LINEAMIENTOS TECNICOS</v>
          </cell>
          <cell r="I398">
            <v>0</v>
          </cell>
          <cell r="J398" t="str">
            <v>7. SNBF</v>
          </cell>
          <cell r="K398" t="str">
            <v>SISTEMA NACIONAL DE BIENESTAR FAMILIAR</v>
          </cell>
          <cell r="L398">
            <v>0</v>
          </cell>
          <cell r="M398" t="str">
            <v>Inversión</v>
          </cell>
          <cell r="N398">
            <v>0</v>
          </cell>
          <cell r="O398" t="str">
            <v>Contratable</v>
          </cell>
          <cell r="P398" t="str">
            <v>ADQUISICIÓN DE BIENES Y SERVICIOS</v>
          </cell>
          <cell r="Q398" t="str">
            <v>C</v>
          </cell>
          <cell r="R398" t="str">
            <v>4102</v>
          </cell>
          <cell r="S398" t="str">
            <v>1500</v>
          </cell>
          <cell r="T398" t="str">
            <v>15</v>
          </cell>
          <cell r="U398" t="str">
            <v>0</v>
          </cell>
          <cell r="V398" t="str">
            <v>4102035</v>
          </cell>
          <cell r="W398" t="str">
            <v>02</v>
          </cell>
        </row>
        <row r="399">
          <cell r="A399" t="str">
            <v>C-4102-1500-15-0-4102035-02-989</v>
          </cell>
          <cell r="B399" t="str">
            <v>C-4102-1500-15-0-4102035-02</v>
          </cell>
          <cell r="C399" t="str">
            <v>EJECUTOR</v>
          </cell>
          <cell r="D399" t="str">
            <v>SNBF</v>
          </cell>
          <cell r="E399" t="str">
            <v>DIRECTOR(A) DE SISTEMA NACIONAL DE BIENESTAR FAMILIAR</v>
          </cell>
          <cell r="F399">
            <v>989</v>
          </cell>
          <cell r="G399">
            <v>4102035</v>
          </cell>
          <cell r="H399" t="str">
            <v>DOCUMENTOS DE LINEAMIENTOS TECNICOS</v>
          </cell>
          <cell r="I399">
            <v>989</v>
          </cell>
          <cell r="J399" t="str">
            <v>7. SNBF</v>
          </cell>
          <cell r="K399" t="str">
            <v>SISTEMA NACIONAL DE BIENESTAR FAMILIAR</v>
          </cell>
          <cell r="L399">
            <v>989</v>
          </cell>
          <cell r="M399" t="str">
            <v>Inversión</v>
          </cell>
          <cell r="N399" t="str">
            <v>SOPORTE A LA GESTION DEL PROYECTO - DE TIPO ADMINISTRATIVO</v>
          </cell>
          <cell r="O399" t="str">
            <v>Contratable</v>
          </cell>
          <cell r="P399" t="str">
            <v>SOPORTE A LA GESTIÓN DEL PROYECTO</v>
          </cell>
          <cell r="Q399" t="str">
            <v>C</v>
          </cell>
          <cell r="R399" t="str">
            <v>4102</v>
          </cell>
          <cell r="S399" t="str">
            <v>1500</v>
          </cell>
          <cell r="T399" t="str">
            <v>15</v>
          </cell>
          <cell r="U399" t="str">
            <v>0</v>
          </cell>
          <cell r="V399" t="str">
            <v>4102035</v>
          </cell>
          <cell r="W399" t="str">
            <v>02</v>
          </cell>
          <cell r="X399" t="str">
            <v>989</v>
          </cell>
        </row>
        <row r="400">
          <cell r="A400" t="str">
            <v>C-4102-1500-15-0-4102035-02-990</v>
          </cell>
          <cell r="B400" t="str">
            <v>C-4102-1500-15-0-4102035-02</v>
          </cell>
          <cell r="C400" t="str">
            <v>EJECUTOR</v>
          </cell>
          <cell r="D400" t="str">
            <v>SNBF</v>
          </cell>
          <cell r="E400" t="str">
            <v>DIRECTOR(A) DE SISTEMA NACIONAL DE BIENESTAR FAMILIAR</v>
          </cell>
          <cell r="F400">
            <v>990</v>
          </cell>
          <cell r="G400">
            <v>4102035</v>
          </cell>
          <cell r="H400" t="str">
            <v>DOCUMENTOS DE LINEAMIENTOS TECNICOS</v>
          </cell>
          <cell r="I400">
            <v>990</v>
          </cell>
          <cell r="J400" t="str">
            <v>7. SNBF</v>
          </cell>
          <cell r="K400" t="str">
            <v>SISTEMA NACIONAL DE BIENESTAR FAMILIAR</v>
          </cell>
          <cell r="L400">
            <v>990</v>
          </cell>
          <cell r="M400" t="str">
            <v>Inversión</v>
          </cell>
          <cell r="N400" t="str">
            <v>SOPORTE A LA GESTIÓN DEL PROYECTO PARA LA PROMOCIÓN Y DIFUSIÓN DE LOS DERECHOS DE LOS NIÑOS (AS) Y ADOLESCENTES</v>
          </cell>
          <cell r="O400" t="str">
            <v>Contratable</v>
          </cell>
          <cell r="P400" t="str">
            <v>SOPORTE A LA GESTIÓN DEL PROYECTO PARA LA PROMOCIÓN Y DIFUSIÓN DE LOS DERECHOS DE LOS NIÑOS (AS) Y ADOLESCENTES</v>
          </cell>
          <cell r="Q400" t="str">
            <v>C</v>
          </cell>
          <cell r="R400" t="str">
            <v>4102</v>
          </cell>
          <cell r="S400" t="str">
            <v>1500</v>
          </cell>
          <cell r="T400" t="str">
            <v>15</v>
          </cell>
          <cell r="U400" t="str">
            <v>0</v>
          </cell>
          <cell r="V400" t="str">
            <v>4102035</v>
          </cell>
          <cell r="W400" t="str">
            <v>02</v>
          </cell>
          <cell r="X400" t="str">
            <v>990</v>
          </cell>
        </row>
        <row r="401">
          <cell r="A401" t="str">
            <v>C-4102-1500-15-0-4102035-02-991</v>
          </cell>
          <cell r="B401" t="str">
            <v>C-4102-1500-15-0-4102035-02</v>
          </cell>
          <cell r="C401" t="str">
            <v>EJECUTOR</v>
          </cell>
          <cell r="D401" t="str">
            <v>SNBF</v>
          </cell>
          <cell r="E401" t="str">
            <v>DIRECTOR(A) DE SISTEMA NACIONAL DE BIENESTAR FAMILIAR</v>
          </cell>
          <cell r="F401">
            <v>991</v>
          </cell>
          <cell r="G401">
            <v>4102035</v>
          </cell>
          <cell r="H401" t="str">
            <v>DOCUMENTOS DE LINEAMIENTOS TECNICOS</v>
          </cell>
          <cell r="I401">
            <v>991</v>
          </cell>
          <cell r="J401" t="str">
            <v>7. SNBF</v>
          </cell>
          <cell r="K401" t="str">
            <v>SISTEMA NACIONAL DE BIENESTAR FAMILIAR</v>
          </cell>
          <cell r="L401">
            <v>991</v>
          </cell>
          <cell r="M401" t="str">
            <v>Inversión</v>
          </cell>
          <cell r="N401" t="str">
            <v>SOPORTE A LA GESTION DEL PROYECTO - APOYO EN CONTRATACION DE SERVICIOS</v>
          </cell>
          <cell r="O401" t="str">
            <v>Contratable</v>
          </cell>
          <cell r="P401" t="str">
            <v>ADQUISICIÓN DE BIENES Y SERVICIOS - DOCUMENTOS DE LINEAMIENTOS TÉCNICOS  - FORTALECIMIENTO A LOS AGENTES E INSTANCIAS DEL SNBF EN EL MARCO DE LA PROTECCIÓN INTEGRAL DE LOS NIÑOS, NIÑAS Y ADOLESCENTES Y SUS FAMILIAS A NIVEL   NACIONAL</v>
          </cell>
          <cell r="Q401" t="str">
            <v>C</v>
          </cell>
          <cell r="R401" t="str">
            <v>4102</v>
          </cell>
          <cell r="S401" t="str">
            <v>1500</v>
          </cell>
          <cell r="T401" t="str">
            <v>15</v>
          </cell>
          <cell r="U401" t="str">
            <v>0</v>
          </cell>
          <cell r="V401" t="str">
            <v>4102035</v>
          </cell>
          <cell r="W401" t="str">
            <v>02</v>
          </cell>
          <cell r="X401" t="str">
            <v>991</v>
          </cell>
        </row>
        <row r="402">
          <cell r="A402" t="str">
            <v>C-4102-1500-15-0-4102035-02-992</v>
          </cell>
          <cell r="B402" t="str">
            <v>C-4102-1500-15-0-4102035-02</v>
          </cell>
          <cell r="C402" t="str">
            <v>EJECUTOR</v>
          </cell>
          <cell r="D402" t="str">
            <v>SNBF</v>
          </cell>
          <cell r="E402" t="str">
            <v>DIRECTOR(A) DE SISTEMA NACIONAL DE BIENESTAR FAMILIAR</v>
          </cell>
          <cell r="F402">
            <v>992</v>
          </cell>
          <cell r="G402">
            <v>4102035</v>
          </cell>
          <cell r="H402" t="str">
            <v>DOCUMENTOS DE LINEAMIENTOS TECNICOS</v>
          </cell>
          <cell r="I402">
            <v>992</v>
          </cell>
          <cell r="J402" t="str">
            <v>7. SNBF</v>
          </cell>
          <cell r="K402" t="str">
            <v>SISTEMA NACIONAL DE BIENESTAR FAMILIAR</v>
          </cell>
          <cell r="L402">
            <v>992</v>
          </cell>
          <cell r="M402" t="str">
            <v>Inversión</v>
          </cell>
          <cell r="N402" t="str">
            <v>SOPORTE A LA GESTION DEL PROYECTO - VIATICOS Y GASTOS DE VIAJE</v>
          </cell>
          <cell r="O402" t="str">
            <v>No Contratable</v>
          </cell>
          <cell r="P402" t="str">
            <v>ADQUISICIÓN DE BIENES Y SERVICIOS - DOCUMENTOS DE LINEAMIENTOS TÉCNICOS  - FORTALECIMIENTO A LOS AGENTES E INSTANCIAS DEL SNBF EN EL MARCO DE LA PROTECCIÓN INTEGRAL DE LOS NIÑOS, NIÑAS Y ADOLESCENTES Y SUS FAMILIAS A NIVEL   NACIONAL</v>
          </cell>
          <cell r="Q402" t="str">
            <v>C</v>
          </cell>
          <cell r="R402" t="str">
            <v>4102</v>
          </cell>
          <cell r="S402" t="str">
            <v>1500</v>
          </cell>
          <cell r="T402" t="str">
            <v>15</v>
          </cell>
          <cell r="U402" t="str">
            <v>0</v>
          </cell>
          <cell r="V402" t="str">
            <v>4102035</v>
          </cell>
          <cell r="W402" t="str">
            <v>02</v>
          </cell>
          <cell r="X402" t="str">
            <v>992</v>
          </cell>
        </row>
        <row r="403">
          <cell r="A403" t="str">
            <v>C-4102-1500-15-0-4102035-02-993</v>
          </cell>
          <cell r="B403" t="str">
            <v>C-4102-1500-15-0-4102035-02</v>
          </cell>
          <cell r="C403" t="str">
            <v>EJECUTOR</v>
          </cell>
          <cell r="D403" t="str">
            <v>SNBF</v>
          </cell>
          <cell r="E403" t="str">
            <v>DIRECTOR(A) DE SISTEMA NACIONAL DE BIENESTAR FAMILIAR</v>
          </cell>
          <cell r="F403">
            <v>993</v>
          </cell>
          <cell r="G403">
            <v>4102035</v>
          </cell>
          <cell r="H403" t="str">
            <v>DOCUMENTOS DE LINEAMIENTOS TECNICOS</v>
          </cell>
          <cell r="I403">
            <v>993</v>
          </cell>
          <cell r="J403" t="str">
            <v>7. SNBF</v>
          </cell>
          <cell r="K403" t="str">
            <v>SISTEMA NACIONAL DE BIENESTAR FAMILIAR</v>
          </cell>
          <cell r="L403">
            <v>993</v>
          </cell>
          <cell r="M403" t="str">
            <v>Inversión</v>
          </cell>
          <cell r="N403" t="str">
            <v>SOPORTE A LA GESTION DEL PROYECTO - SEGUIMIENTO Y EVALUACION</v>
          </cell>
          <cell r="O403" t="str">
            <v>Contratable</v>
          </cell>
          <cell r="P403" t="str">
            <v>SOPORTE A LA GESTIÓN DEL PROYECTO</v>
          </cell>
          <cell r="Q403" t="str">
            <v>C</v>
          </cell>
          <cell r="R403" t="str">
            <v>4102</v>
          </cell>
          <cell r="S403" t="str">
            <v>1500</v>
          </cell>
          <cell r="T403" t="str">
            <v>15</v>
          </cell>
          <cell r="U403" t="str">
            <v>0</v>
          </cell>
          <cell r="V403" t="str">
            <v>4102035</v>
          </cell>
          <cell r="W403" t="str">
            <v>02</v>
          </cell>
          <cell r="X403" t="str">
            <v>993</v>
          </cell>
        </row>
        <row r="404">
          <cell r="A404" t="str">
            <v>C-4102-1500-15-0-4102035-02-994</v>
          </cell>
          <cell r="B404" t="str">
            <v>C-4102-1500-15-0-4102035-02</v>
          </cell>
          <cell r="C404" t="str">
            <v>EJECUTOR</v>
          </cell>
          <cell r="D404" t="str">
            <v>SNBF</v>
          </cell>
          <cell r="E404" t="str">
            <v>DIRECTOR(A) DE SISTEMA NACIONAL DE BIENESTAR FAMILIAR</v>
          </cell>
          <cell r="F404">
            <v>994</v>
          </cell>
          <cell r="G404">
            <v>4102035</v>
          </cell>
          <cell r="H404" t="str">
            <v>DOCUMENTOS DE LINEAMIENTOS TECNICOS</v>
          </cell>
          <cell r="I404">
            <v>994</v>
          </cell>
          <cell r="J404" t="str">
            <v>7. SNBF</v>
          </cell>
          <cell r="K404" t="str">
            <v>SISTEMA NACIONAL DE BIENESTAR FAMILIAR</v>
          </cell>
          <cell r="L404">
            <v>994</v>
          </cell>
          <cell r="M404" t="str">
            <v>Inversión</v>
          </cell>
          <cell r="N404" t="str">
            <v>SOPORTE A LA GESTION DEL PROYECTO - DE TIPO LOGISTICO</v>
          </cell>
          <cell r="O404" t="str">
            <v>Contratable</v>
          </cell>
          <cell r="P404" t="str">
            <v>SOPORTE A LA GESTIÓN DEL PROYECTO</v>
          </cell>
          <cell r="Q404" t="str">
            <v>C</v>
          </cell>
          <cell r="R404" t="str">
            <v>4102</v>
          </cell>
          <cell r="S404" t="str">
            <v>1500</v>
          </cell>
          <cell r="T404" t="str">
            <v>15</v>
          </cell>
          <cell r="U404" t="str">
            <v>0</v>
          </cell>
          <cell r="V404" t="str">
            <v>4102035</v>
          </cell>
          <cell r="W404" t="str">
            <v>02</v>
          </cell>
          <cell r="X404" t="str">
            <v>994</v>
          </cell>
        </row>
        <row r="405">
          <cell r="A405" t="str">
            <v>C-4102-1500-15-0-4102035-02-999</v>
          </cell>
          <cell r="B405" t="str">
            <v>C-4102-1500-15-0-4102035-02</v>
          </cell>
          <cell r="C405" t="str">
            <v>EJECUTOR</v>
          </cell>
          <cell r="D405" t="str">
            <v>SNBF</v>
          </cell>
          <cell r="E405" t="str">
            <v>DIRECTOR(A) DE SISTEMA NACIONAL DE BIENESTAR FAMILIAR</v>
          </cell>
          <cell r="F405">
            <v>999</v>
          </cell>
          <cell r="G405">
            <v>4102035</v>
          </cell>
          <cell r="H405" t="str">
            <v>DOCUMENTOS DE LINEAMIENTOS TECNICOS</v>
          </cell>
          <cell r="I405">
            <v>999</v>
          </cell>
          <cell r="J405" t="str">
            <v>7. SNBF</v>
          </cell>
          <cell r="K405" t="str">
            <v>SISTEMA NACIONAL DE BIENESTAR FAMILIAR</v>
          </cell>
          <cell r="L405">
            <v>999</v>
          </cell>
          <cell r="M405" t="str">
            <v>Inversión</v>
          </cell>
          <cell r="N405" t="str">
            <v>GRAVAMEN A LOS MOVIMIENTOS FINANCIEROS -GMF</v>
          </cell>
          <cell r="O405" t="str">
            <v>No Contratable</v>
          </cell>
          <cell r="P405" t="str">
            <v>GRAVAMEN A LOS MOVIMIENTOS FINANCIEROS</v>
          </cell>
          <cell r="Q405" t="str">
            <v>C</v>
          </cell>
          <cell r="R405" t="str">
            <v>4102</v>
          </cell>
          <cell r="S405" t="str">
            <v>1500</v>
          </cell>
          <cell r="T405" t="str">
            <v>15</v>
          </cell>
          <cell r="U405" t="str">
            <v>0</v>
          </cell>
          <cell r="V405" t="str">
            <v>4102035</v>
          </cell>
          <cell r="W405" t="str">
            <v>02</v>
          </cell>
          <cell r="X405" t="str">
            <v>999</v>
          </cell>
        </row>
        <row r="406">
          <cell r="A406" t="str">
            <v>C-4102-1500-15-0-4102040</v>
          </cell>
          <cell r="B406" t="str">
            <v>C-4102-1500-15-0-4102040</v>
          </cell>
          <cell r="C406" t="str">
            <v>NO EJECUTOR</v>
          </cell>
          <cell r="D406" t="str">
            <v>SNBF</v>
          </cell>
          <cell r="E406" t="str">
            <v>DIRECTOR(A) DE SISTEMA NACIONAL DE BIENESTAR FAMILIAR</v>
          </cell>
          <cell r="F406">
            <v>0</v>
          </cell>
          <cell r="G406">
            <v>4102040</v>
          </cell>
          <cell r="H406" t="str">
            <v>DOCUMENTOS METODOLOGICOS</v>
          </cell>
          <cell r="I406">
            <v>0</v>
          </cell>
          <cell r="J406" t="str">
            <v>7. SNBF</v>
          </cell>
          <cell r="K406" t="str">
            <v>SISTEMA NACIONAL DE BIENESTAR FAMILIAR</v>
          </cell>
          <cell r="L406">
            <v>0</v>
          </cell>
          <cell r="M406" t="str">
            <v>Inversión</v>
          </cell>
          <cell r="N406">
            <v>0</v>
          </cell>
          <cell r="O406" t="str">
            <v>Contratable</v>
          </cell>
          <cell r="P406" t="str">
            <v>DOCUMENTOS METODOLÓGICOS</v>
          </cell>
          <cell r="Q406" t="str">
            <v>C</v>
          </cell>
          <cell r="R406" t="str">
            <v>4102</v>
          </cell>
          <cell r="S406" t="str">
            <v>1500</v>
          </cell>
          <cell r="T406" t="str">
            <v>15</v>
          </cell>
          <cell r="U406" t="str">
            <v>0</v>
          </cell>
          <cell r="V406" t="str">
            <v>4102040</v>
          </cell>
        </row>
        <row r="407">
          <cell r="A407" t="str">
            <v>C-4102-1500-15-0-4102040-02</v>
          </cell>
          <cell r="B407" t="str">
            <v>C-4102-1500-15-0-4102040-02</v>
          </cell>
          <cell r="C407" t="str">
            <v>EJECUTOR</v>
          </cell>
          <cell r="D407" t="str">
            <v>SNBF</v>
          </cell>
          <cell r="E407" t="str">
            <v>DIRECTOR(A) DE SISTEMA NACIONAL DE BIENESTAR FAMILIAR</v>
          </cell>
          <cell r="F407">
            <v>0</v>
          </cell>
          <cell r="G407">
            <v>4102040</v>
          </cell>
          <cell r="H407" t="str">
            <v>DOCUMENTOS METODOLOGICOS</v>
          </cell>
          <cell r="I407">
            <v>0</v>
          </cell>
          <cell r="J407" t="str">
            <v>7. SNBF</v>
          </cell>
          <cell r="K407" t="str">
            <v>SISTEMA NACIONAL DE BIENESTAR FAMILIAR</v>
          </cell>
          <cell r="L407">
            <v>0</v>
          </cell>
          <cell r="M407" t="str">
            <v>Inversión</v>
          </cell>
          <cell r="N407">
            <v>0</v>
          </cell>
          <cell r="O407" t="str">
            <v>Contratable</v>
          </cell>
          <cell r="P407" t="str">
            <v>ADQUISICIÓN DE BIENES Y SERVICIOS</v>
          </cell>
          <cell r="Q407" t="str">
            <v>C</v>
          </cell>
          <cell r="R407" t="str">
            <v>4102</v>
          </cell>
          <cell r="S407" t="str">
            <v>1500</v>
          </cell>
          <cell r="T407" t="str">
            <v>15</v>
          </cell>
          <cell r="U407" t="str">
            <v>0</v>
          </cell>
          <cell r="V407" t="str">
            <v>4102040</v>
          </cell>
          <cell r="W407" t="str">
            <v>02</v>
          </cell>
        </row>
        <row r="408">
          <cell r="A408" t="str">
            <v>C-4102-1500-15-0-4102040-02-989</v>
          </cell>
          <cell r="B408" t="str">
            <v>C-4102-1500-15-0-4102040-02</v>
          </cell>
          <cell r="C408" t="str">
            <v>EJECUTOR</v>
          </cell>
          <cell r="D408" t="str">
            <v>SNBF</v>
          </cell>
          <cell r="E408" t="str">
            <v>DIRECTOR(A) DE SISTEMA NACIONAL DE BIENESTAR FAMILIAR</v>
          </cell>
          <cell r="F408">
            <v>989</v>
          </cell>
          <cell r="G408">
            <v>4102040</v>
          </cell>
          <cell r="H408" t="str">
            <v>DOCUMENTOS METODOLOGICOS</v>
          </cell>
          <cell r="I408">
            <v>989</v>
          </cell>
          <cell r="J408" t="str">
            <v>7. SNBF</v>
          </cell>
          <cell r="K408" t="str">
            <v>SISTEMA NACIONAL DE BIENESTAR FAMILIAR</v>
          </cell>
          <cell r="L408">
            <v>989</v>
          </cell>
          <cell r="M408" t="str">
            <v>Inversión</v>
          </cell>
          <cell r="N408" t="str">
            <v>SOPORTE A LA GESTION DEL PROYECTO - DE TIPO ADMINISTRATIVO</v>
          </cell>
          <cell r="O408" t="str">
            <v>Contratable</v>
          </cell>
          <cell r="P408" t="str">
            <v>SOPORTE A LA GESTIÓN DEL PROYECTO</v>
          </cell>
          <cell r="Q408" t="str">
            <v>C</v>
          </cell>
          <cell r="R408" t="str">
            <v>4102</v>
          </cell>
          <cell r="S408" t="str">
            <v>1500</v>
          </cell>
          <cell r="T408" t="str">
            <v>15</v>
          </cell>
          <cell r="U408" t="str">
            <v>0</v>
          </cell>
          <cell r="V408" t="str">
            <v>4102040</v>
          </cell>
          <cell r="W408" t="str">
            <v>02</v>
          </cell>
          <cell r="X408" t="str">
            <v>989</v>
          </cell>
        </row>
        <row r="409">
          <cell r="A409" t="str">
            <v>C-4102-1500-15-0-4102040-02-990</v>
          </cell>
          <cell r="B409" t="str">
            <v>C-4102-1500-15-0-4102040-02</v>
          </cell>
          <cell r="C409" t="str">
            <v>EJECUTOR</v>
          </cell>
          <cell r="D409" t="str">
            <v>SNBF</v>
          </cell>
          <cell r="E409" t="str">
            <v>DIRECTOR(A) DE SISTEMA NACIONAL DE BIENESTAR FAMILIAR</v>
          </cell>
          <cell r="F409">
            <v>990</v>
          </cell>
          <cell r="G409">
            <v>4102040</v>
          </cell>
          <cell r="H409" t="str">
            <v>DOCUMENTOS METODOLOGICOS</v>
          </cell>
          <cell r="I409">
            <v>990</v>
          </cell>
          <cell r="J409" t="str">
            <v>7. SNBF</v>
          </cell>
          <cell r="K409" t="str">
            <v>SISTEMA NACIONAL DE BIENESTAR FAMILIAR</v>
          </cell>
          <cell r="L409">
            <v>990</v>
          </cell>
          <cell r="M409" t="str">
            <v>Inversión</v>
          </cell>
          <cell r="N409" t="str">
            <v>SOPORTE A LA GESTIÓN DEL PROYECTO PARA LA PROMOCIÓN Y DIFUSIÓN DE LOS DERECHOS DE LOS NIÑOS (AS) Y ADOLESCENTES</v>
          </cell>
          <cell r="O409" t="str">
            <v>Contratable</v>
          </cell>
          <cell r="P409" t="str">
            <v>SOPORTE A LA GESTIÓN DEL PROYECTO PARA LA PROMOCIÓN Y DIFUSIÓN DE LOS DERECHOS DE LOS NIÑOS (AS) Y ADOLESCENTES</v>
          </cell>
          <cell r="Q409" t="str">
            <v>C</v>
          </cell>
          <cell r="R409" t="str">
            <v>4102</v>
          </cell>
          <cell r="S409" t="str">
            <v>1500</v>
          </cell>
          <cell r="T409" t="str">
            <v>15</v>
          </cell>
          <cell r="U409" t="str">
            <v>0</v>
          </cell>
          <cell r="V409" t="str">
            <v>4102040</v>
          </cell>
          <cell r="W409" t="str">
            <v>02</v>
          </cell>
          <cell r="X409" t="str">
            <v>990</v>
          </cell>
        </row>
        <row r="410">
          <cell r="A410" t="str">
            <v>C-4102-1500-15-0-4102040-02-991</v>
          </cell>
          <cell r="B410" t="str">
            <v>C-4102-1500-15-0-4102040-02</v>
          </cell>
          <cell r="C410" t="str">
            <v>EJECUTOR</v>
          </cell>
          <cell r="D410" t="str">
            <v>SNBF</v>
          </cell>
          <cell r="E410" t="str">
            <v>DIRECTOR(A) DE SISTEMA NACIONAL DE BIENESTAR FAMILIAR</v>
          </cell>
          <cell r="F410">
            <v>991</v>
          </cell>
          <cell r="G410">
            <v>4102040</v>
          </cell>
          <cell r="H410" t="str">
            <v>DOCUMENTOS METODOLOGICOS</v>
          </cell>
          <cell r="I410">
            <v>991</v>
          </cell>
          <cell r="J410" t="str">
            <v>7. SNBF</v>
          </cell>
          <cell r="K410" t="str">
            <v>SISTEMA NACIONAL DE BIENESTAR FAMILIAR</v>
          </cell>
          <cell r="L410">
            <v>991</v>
          </cell>
          <cell r="M410" t="str">
            <v>Inversión</v>
          </cell>
          <cell r="N410" t="str">
            <v>SOPORTE A LA GESTION DEL PROYECTO - APOYO EN CONTRATACION DE SERVICIOS</v>
          </cell>
          <cell r="O410" t="str">
            <v>Contratable</v>
          </cell>
          <cell r="P410" t="str">
            <v>SOPORTE A LA GESTIÓN DEL PROYECTO</v>
          </cell>
          <cell r="Q410" t="str">
            <v>C</v>
          </cell>
          <cell r="R410" t="str">
            <v>4102</v>
          </cell>
          <cell r="S410" t="str">
            <v>1500</v>
          </cell>
          <cell r="T410" t="str">
            <v>15</v>
          </cell>
          <cell r="U410" t="str">
            <v>0</v>
          </cell>
          <cell r="V410" t="str">
            <v>4102040</v>
          </cell>
          <cell r="W410" t="str">
            <v>02</v>
          </cell>
          <cell r="X410" t="str">
            <v>991</v>
          </cell>
        </row>
        <row r="411">
          <cell r="A411" t="str">
            <v>C-4102-1500-15-0-4102040-02-992</v>
          </cell>
          <cell r="B411" t="str">
            <v>C-4102-1500-15-0-4102040-02</v>
          </cell>
          <cell r="C411" t="str">
            <v>EJECUTOR</v>
          </cell>
          <cell r="D411" t="str">
            <v>SNBF</v>
          </cell>
          <cell r="E411" t="str">
            <v>DIRECTOR(A) DE SISTEMA NACIONAL DE BIENESTAR FAMILIAR</v>
          </cell>
          <cell r="F411">
            <v>992</v>
          </cell>
          <cell r="G411">
            <v>4102040</v>
          </cell>
          <cell r="H411" t="str">
            <v>DOCUMENTOS METODOLOGICOS</v>
          </cell>
          <cell r="I411">
            <v>992</v>
          </cell>
          <cell r="J411" t="str">
            <v>7. SNBF</v>
          </cell>
          <cell r="K411" t="str">
            <v>SISTEMA NACIONAL DE BIENESTAR FAMILIAR</v>
          </cell>
          <cell r="L411">
            <v>992</v>
          </cell>
          <cell r="M411" t="str">
            <v>Inversión</v>
          </cell>
          <cell r="N411" t="str">
            <v>SOPORTE A LA GESTION DEL PROYECTO - VIATICOS Y GASTOS DE VIAJE</v>
          </cell>
          <cell r="O411" t="str">
            <v>No Contratable</v>
          </cell>
          <cell r="P411" t="str">
            <v>SOPORTE A LA GESTIÓN DEL PROYECTO</v>
          </cell>
          <cell r="Q411" t="str">
            <v>C</v>
          </cell>
          <cell r="R411" t="str">
            <v>4102</v>
          </cell>
          <cell r="S411" t="str">
            <v>1500</v>
          </cell>
          <cell r="T411" t="str">
            <v>15</v>
          </cell>
          <cell r="U411" t="str">
            <v>0</v>
          </cell>
          <cell r="V411" t="str">
            <v>4102040</v>
          </cell>
          <cell r="W411" t="str">
            <v>02</v>
          </cell>
          <cell r="X411" t="str">
            <v>992</v>
          </cell>
        </row>
        <row r="412">
          <cell r="A412" t="str">
            <v>C-4102-1500-15-0-4102040-02-993</v>
          </cell>
          <cell r="B412" t="str">
            <v>C-4102-1500-15-0-4102040-02</v>
          </cell>
          <cell r="C412" t="str">
            <v>EJECUTOR</v>
          </cell>
          <cell r="D412" t="str">
            <v>SNBF</v>
          </cell>
          <cell r="E412" t="str">
            <v>DIRECTOR(A) DE SISTEMA NACIONAL DE BIENESTAR FAMILIAR</v>
          </cell>
          <cell r="F412">
            <v>993</v>
          </cell>
          <cell r="G412">
            <v>4102040</v>
          </cell>
          <cell r="H412" t="str">
            <v>DOCUMENTOS METODOLOGICOS</v>
          </cell>
          <cell r="I412">
            <v>993</v>
          </cell>
          <cell r="J412" t="str">
            <v>7. SNBF</v>
          </cell>
          <cell r="K412" t="str">
            <v>SISTEMA NACIONAL DE BIENESTAR FAMILIAR</v>
          </cell>
          <cell r="L412">
            <v>993</v>
          </cell>
          <cell r="M412" t="str">
            <v>Inversión</v>
          </cell>
          <cell r="N412" t="str">
            <v>SOPORTE A LA GESTION DEL PROYECTO - SEGUIMIENTO Y EVALUACION</v>
          </cell>
          <cell r="O412" t="str">
            <v>Contratable</v>
          </cell>
          <cell r="P412" t="str">
            <v>SOPORTE A LA GESTIÓN DEL PROYECTO</v>
          </cell>
          <cell r="Q412" t="str">
            <v>C</v>
          </cell>
          <cell r="R412" t="str">
            <v>4102</v>
          </cell>
          <cell r="S412" t="str">
            <v>1500</v>
          </cell>
          <cell r="T412" t="str">
            <v>15</v>
          </cell>
          <cell r="U412" t="str">
            <v>0</v>
          </cell>
          <cell r="V412" t="str">
            <v>4102040</v>
          </cell>
          <cell r="W412" t="str">
            <v>02</v>
          </cell>
          <cell r="X412" t="str">
            <v>993</v>
          </cell>
        </row>
        <row r="413">
          <cell r="A413" t="str">
            <v>C-4102-1500-15-0-4102040-02-994</v>
          </cell>
          <cell r="B413" t="str">
            <v>C-4102-1500-15-0-4102040-02</v>
          </cell>
          <cell r="C413" t="str">
            <v>EJECUTOR</v>
          </cell>
          <cell r="D413" t="str">
            <v>SNBF</v>
          </cell>
          <cell r="E413" t="str">
            <v>DIRECTOR(A) DE SISTEMA NACIONAL DE BIENESTAR FAMILIAR</v>
          </cell>
          <cell r="F413">
            <v>994</v>
          </cell>
          <cell r="G413">
            <v>4102040</v>
          </cell>
          <cell r="H413" t="str">
            <v>DOCUMENTOS METODOLOGICOS</v>
          </cell>
          <cell r="I413">
            <v>994</v>
          </cell>
          <cell r="J413" t="str">
            <v>7. SNBF</v>
          </cell>
          <cell r="K413" t="str">
            <v>SISTEMA NACIONAL DE BIENESTAR FAMILIAR</v>
          </cell>
          <cell r="L413">
            <v>994</v>
          </cell>
          <cell r="M413" t="str">
            <v>Inversión</v>
          </cell>
          <cell r="N413" t="str">
            <v>SOPORTE A LA GESTION DEL PROYECTO - DE TIPO LOGISTICO</v>
          </cell>
          <cell r="O413" t="str">
            <v>Contratable</v>
          </cell>
          <cell r="P413" t="str">
            <v>SOPORTE A LA GESTIÓN DEL PROYECTO</v>
          </cell>
          <cell r="Q413" t="str">
            <v>C</v>
          </cell>
          <cell r="R413" t="str">
            <v>4102</v>
          </cell>
          <cell r="S413" t="str">
            <v>1500</v>
          </cell>
          <cell r="T413" t="str">
            <v>15</v>
          </cell>
          <cell r="U413" t="str">
            <v>0</v>
          </cell>
          <cell r="V413" t="str">
            <v>4102040</v>
          </cell>
          <cell r="W413" t="str">
            <v>02</v>
          </cell>
          <cell r="X413" t="str">
            <v>994</v>
          </cell>
        </row>
        <row r="414">
          <cell r="A414" t="str">
            <v>C-4102-1500-15-0-4102040-02-999</v>
          </cell>
          <cell r="B414" t="str">
            <v>C-4102-1500-15-0-4102040-02</v>
          </cell>
          <cell r="C414" t="str">
            <v>EJECUTOR</v>
          </cell>
          <cell r="D414" t="str">
            <v>SNBF</v>
          </cell>
          <cell r="E414" t="str">
            <v>DIRECTOR(A) DE SISTEMA NACIONAL DE BIENESTAR FAMILIAR</v>
          </cell>
          <cell r="F414">
            <v>999</v>
          </cell>
          <cell r="G414">
            <v>4102040</v>
          </cell>
          <cell r="H414" t="str">
            <v>DOCUMENTOS METODOLOGICOS</v>
          </cell>
          <cell r="I414">
            <v>999</v>
          </cell>
          <cell r="J414" t="str">
            <v>7. SNBF</v>
          </cell>
          <cell r="K414" t="str">
            <v>SISTEMA NACIONAL DE BIENESTAR FAMILIAR</v>
          </cell>
          <cell r="L414">
            <v>999</v>
          </cell>
          <cell r="M414" t="str">
            <v>Inversión</v>
          </cell>
          <cell r="N414" t="str">
            <v>GRAVAMEN A LOS MOVIMIENTOS FINANCIEROS -GMF</v>
          </cell>
          <cell r="O414" t="str">
            <v>No Contratable</v>
          </cell>
          <cell r="P414" t="str">
            <v>GRAVAMEN A LOS MOVIMIENTOS FINANCIEROS</v>
          </cell>
          <cell r="Q414" t="str">
            <v>C</v>
          </cell>
          <cell r="R414" t="str">
            <v>4102</v>
          </cell>
          <cell r="S414" t="str">
            <v>1500</v>
          </cell>
          <cell r="T414" t="str">
            <v>15</v>
          </cell>
          <cell r="U414" t="str">
            <v>0</v>
          </cell>
          <cell r="V414" t="str">
            <v>4102040</v>
          </cell>
          <cell r="W414" t="str">
            <v>02</v>
          </cell>
          <cell r="X414" t="str">
            <v>999</v>
          </cell>
        </row>
        <row r="415">
          <cell r="A415" t="str">
            <v>C-4102-1500-16</v>
          </cell>
          <cell r="B415" t="str">
            <v>C-4102-1500-16</v>
          </cell>
          <cell r="C415" t="str">
            <v>NO EJECUTOR</v>
          </cell>
          <cell r="D415" t="str">
            <v>FAMILIA Y COMUNIDADES</v>
          </cell>
          <cell r="E415" t="str">
            <v>DIRECTOR(A) DE FAMILIA Y COMUNIDADES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 t="str">
            <v>6. Familia y Comunidades</v>
          </cell>
          <cell r="K415" t="str">
            <v>FAMILIA Y COMUNIDADES</v>
          </cell>
          <cell r="L415">
            <v>0</v>
          </cell>
          <cell r="M415" t="str">
            <v>Inversión</v>
          </cell>
          <cell r="N415">
            <v>0</v>
          </cell>
          <cell r="O415" t="str">
            <v>Contratable</v>
          </cell>
          <cell r="P415" t="str">
            <v>FORTALECIMIENTO DE LAS FAMILIAS COMO AGENTES DE TRANSFORMACIÓN Y DESARROLLO SOCIAL A NIVEL NACIONAL</v>
          </cell>
          <cell r="Q415" t="str">
            <v>C</v>
          </cell>
          <cell r="R415" t="str">
            <v>4102</v>
          </cell>
          <cell r="S415" t="str">
            <v>1500</v>
          </cell>
          <cell r="T415" t="str">
            <v>16</v>
          </cell>
        </row>
        <row r="416">
          <cell r="A416" t="str">
            <v>C-4102-1500-16-0</v>
          </cell>
          <cell r="B416" t="str">
            <v>C-4102-1500-16-0</v>
          </cell>
          <cell r="C416" t="str">
            <v>NO EJECUTOR</v>
          </cell>
          <cell r="D416" t="str">
            <v>FAMILIA Y COMUNIDADES</v>
          </cell>
          <cell r="E416" t="str">
            <v>DIRECTOR(A) DE FAMILIA Y COMUNIDADES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 t="str">
            <v>6. Familia y Comunidades</v>
          </cell>
          <cell r="K416" t="str">
            <v>FAMILIA Y COMUNIDADES</v>
          </cell>
          <cell r="L416">
            <v>0</v>
          </cell>
          <cell r="M416" t="str">
            <v>Inversión</v>
          </cell>
          <cell r="N416">
            <v>0</v>
          </cell>
          <cell r="O416" t="str">
            <v>Contratable</v>
          </cell>
          <cell r="P416" t="str">
            <v>FORTALECIMIENTO DE LAS FAMILIAS COMO AGENTES DE TRANSFORMACIÓN Y DESARROLLO SOCIAL A NIVEL NACIONAL</v>
          </cell>
          <cell r="Q416" t="str">
            <v>C</v>
          </cell>
          <cell r="R416" t="str">
            <v>4102</v>
          </cell>
          <cell r="S416" t="str">
            <v>1500</v>
          </cell>
          <cell r="T416" t="str">
            <v>16</v>
          </cell>
          <cell r="U416" t="str">
            <v>0</v>
          </cell>
        </row>
        <row r="417">
          <cell r="A417" t="str">
            <v>C-4102-1500-16-0-4102041</v>
          </cell>
          <cell r="B417" t="str">
            <v>C-4102-1500-16-0-4102041</v>
          </cell>
          <cell r="C417" t="str">
            <v>NO EJECUTOR</v>
          </cell>
          <cell r="D417" t="str">
            <v>FAMILIA Y COMUNIDADES</v>
          </cell>
          <cell r="E417" t="str">
            <v>DIRECTOR(A) DE FAMILIA Y COMUNIDADES</v>
          </cell>
          <cell r="F417">
            <v>0</v>
          </cell>
          <cell r="G417">
            <v>4102041</v>
          </cell>
          <cell r="H417" t="str">
            <v>SERVICIO DE ASISTENCIA TECNICA EN EL CICLO DE POLITICAS PUBLICAS DE FAMILIA Y OTRAS RELACIONADAS</v>
          </cell>
          <cell r="I417">
            <v>0</v>
          </cell>
          <cell r="J417" t="str">
            <v>6. Familia y Comunidades</v>
          </cell>
          <cell r="K417" t="str">
            <v>FAMILIA Y COMUNIDADES</v>
          </cell>
          <cell r="L417">
            <v>0</v>
          </cell>
          <cell r="M417" t="str">
            <v>Inversión</v>
          </cell>
          <cell r="N417">
            <v>0</v>
          </cell>
          <cell r="O417" t="str">
            <v>Contratable</v>
          </cell>
          <cell r="P417" t="str">
            <v>SERVICIO DE ASISTENCIA TÉCNICA EN EL CICLO DE POLÍTICAS PÚBLICAS DE FAMILIA Y OTRAS RELACIONADAS</v>
          </cell>
          <cell r="Q417" t="str">
            <v>C</v>
          </cell>
          <cell r="R417" t="str">
            <v>4102</v>
          </cell>
          <cell r="S417" t="str">
            <v>1500</v>
          </cell>
          <cell r="T417" t="str">
            <v>16</v>
          </cell>
          <cell r="U417" t="str">
            <v>0</v>
          </cell>
          <cell r="V417" t="str">
            <v>4102041</v>
          </cell>
        </row>
        <row r="418">
          <cell r="A418" t="str">
            <v>C-4102-1500-16-0-4102041-02</v>
          </cell>
          <cell r="B418" t="str">
            <v>C-4102-1500-16-0-4102041-02</v>
          </cell>
          <cell r="C418" t="str">
            <v>EJECUTOR</v>
          </cell>
          <cell r="D418" t="str">
            <v>FAMILIA Y COMUNIDADES</v>
          </cell>
          <cell r="E418" t="str">
            <v>DIRECTOR(A) DE FAMILIA Y COMUNIDADES</v>
          </cell>
          <cell r="F418">
            <v>0</v>
          </cell>
          <cell r="G418">
            <v>4102041</v>
          </cell>
          <cell r="H418" t="str">
            <v>SERVICIO DE ASISTENCIA TECNICA EN EL CICLO DE POLITICAS PUBLICAS DE FAMILIA Y OTRAS RELACIONADAS</v>
          </cell>
          <cell r="I418">
            <v>0</v>
          </cell>
          <cell r="J418" t="str">
            <v>6. Familia y Comunidades</v>
          </cell>
          <cell r="K418" t="str">
            <v>FAMILIA Y COMUNIDADES</v>
          </cell>
          <cell r="L418">
            <v>0</v>
          </cell>
          <cell r="M418" t="str">
            <v>Inversión</v>
          </cell>
          <cell r="N418">
            <v>0</v>
          </cell>
          <cell r="O418" t="str">
            <v>Contratable</v>
          </cell>
          <cell r="P418" t="str">
            <v>ADQUISICIÓN DE BIENES Y SERVICIOS</v>
          </cell>
          <cell r="Q418" t="str">
            <v>C</v>
          </cell>
          <cell r="R418" t="str">
            <v>4102</v>
          </cell>
          <cell r="S418" t="str">
            <v>1500</v>
          </cell>
          <cell r="T418" t="str">
            <v>16</v>
          </cell>
          <cell r="U418" t="str">
            <v>0</v>
          </cell>
          <cell r="V418" t="str">
            <v>4102041</v>
          </cell>
          <cell r="W418" t="str">
            <v>02</v>
          </cell>
        </row>
        <row r="419">
          <cell r="A419" t="str">
            <v>C-4102-1500-16-0-4102041-02-143</v>
          </cell>
          <cell r="B419" t="str">
            <v>C-4102-1500-16-0-4102041-02</v>
          </cell>
          <cell r="C419" t="str">
            <v>EJECUTOR</v>
          </cell>
          <cell r="D419" t="str">
            <v>FAMILIA Y COMUNIDADES</v>
          </cell>
          <cell r="E419" t="str">
            <v>DIRECTOR(A) DE FAMILIA Y COMUNIDADES</v>
          </cell>
          <cell r="F419">
            <v>143</v>
          </cell>
          <cell r="G419">
            <v>4102041</v>
          </cell>
          <cell r="H419" t="str">
            <v>SERVICIO DE ASISTENCIA TECNICA EN EL CICLO DE POLITICAS PUBLICAS DE FAMILIA Y OTRAS RELACIONADAS</v>
          </cell>
          <cell r="I419">
            <v>143</v>
          </cell>
          <cell r="J419" t="str">
            <v>6. Familia y Comunidades</v>
          </cell>
          <cell r="K419" t="str">
            <v>FAMILIA Y COMUNIDADES</v>
          </cell>
          <cell r="L419">
            <v>143</v>
          </cell>
          <cell r="M419" t="str">
            <v>Inversión</v>
          </cell>
          <cell r="N419" t="str">
            <v>POLITICAS Y ESTRATEGIAS PARA LAS  FAMILIAS Y COMUNIDADES</v>
          </cell>
          <cell r="O419" t="str">
            <v>Contratable</v>
          </cell>
          <cell r="P419" t="str">
            <v>ADQUISICIÓN DE BIENES Y SERVICIOS - SERVICIO DE ASISTENCIA TÉCNICA EN EL CICLO DE POLÍTICAS PÚBLICAS DE FAMILIA Y OTRAS RELACIONADAS - FORTALECIMIENTO DE LAS FAMILIAS COMO AGENTES DE TRANSFORMACIÓN Y DESARROLLO SOCIAL A NIVEL  NACIONAL</v>
          </cell>
          <cell r="Q419" t="str">
            <v>C</v>
          </cell>
          <cell r="R419" t="str">
            <v>4102</v>
          </cell>
          <cell r="S419" t="str">
            <v>1500</v>
          </cell>
          <cell r="T419" t="str">
            <v>16</v>
          </cell>
          <cell r="U419" t="str">
            <v>0</v>
          </cell>
          <cell r="V419" t="str">
            <v>4102041</v>
          </cell>
          <cell r="W419" t="str">
            <v>02</v>
          </cell>
          <cell r="X419" t="str">
            <v>143</v>
          </cell>
        </row>
        <row r="420">
          <cell r="A420" t="str">
            <v>C-4102-1500-16-0-4102041-02-989</v>
          </cell>
          <cell r="B420" t="str">
            <v>C-4102-1500-16-0-4102041-02</v>
          </cell>
          <cell r="C420" t="str">
            <v>EJECUTOR</v>
          </cell>
          <cell r="D420" t="str">
            <v>FAMILIA Y COMUNIDADES</v>
          </cell>
          <cell r="E420" t="str">
            <v>DIRECTOR(A) DE FAMILIA Y COMUNIDADES</v>
          </cell>
          <cell r="F420">
            <v>989</v>
          </cell>
          <cell r="G420">
            <v>4102041</v>
          </cell>
          <cell r="H420" t="str">
            <v>SERVICIO DE ASISTENCIA TECNICA EN EL CICLO DE POLITICAS PUBLICAS DE FAMILIA Y OTRAS RELACIONADAS</v>
          </cell>
          <cell r="I420">
            <v>989</v>
          </cell>
          <cell r="J420" t="str">
            <v>6. Familia y Comunidades</v>
          </cell>
          <cell r="K420" t="str">
            <v>FAMILIA Y COMUNIDADES</v>
          </cell>
          <cell r="L420">
            <v>989</v>
          </cell>
          <cell r="M420" t="str">
            <v>Inversión</v>
          </cell>
          <cell r="N420" t="str">
            <v>SOPORTE A LA GESTION DEL PROYECTO - DE TIPO ADMINISTRATIVO</v>
          </cell>
          <cell r="O420" t="str">
            <v>Contratable</v>
          </cell>
          <cell r="P420" t="str">
            <v>SOPORTE A LA GESTIÓN DEL PROYECTO</v>
          </cell>
          <cell r="Q420" t="str">
            <v>C</v>
          </cell>
          <cell r="R420" t="str">
            <v>4102</v>
          </cell>
          <cell r="S420" t="str">
            <v>1500</v>
          </cell>
          <cell r="T420" t="str">
            <v>16</v>
          </cell>
          <cell r="U420" t="str">
            <v>0</v>
          </cell>
          <cell r="V420" t="str">
            <v>4102041</v>
          </cell>
          <cell r="W420" t="str">
            <v>02</v>
          </cell>
          <cell r="X420" t="str">
            <v>989</v>
          </cell>
        </row>
        <row r="421">
          <cell r="A421" t="str">
            <v>C-4102-1500-16-0-4102041-02-990</v>
          </cell>
          <cell r="B421" t="str">
            <v>C-4102-1500-16-0-4102041-02</v>
          </cell>
          <cell r="C421" t="str">
            <v>EJECUTOR</v>
          </cell>
          <cell r="D421" t="str">
            <v>FAMILIA Y COMUNIDADES</v>
          </cell>
          <cell r="E421" t="str">
            <v>JEFE (A) DE OFICINA DE ASESORA DE COMUNICACIONES</v>
          </cell>
          <cell r="F421">
            <v>990</v>
          </cell>
          <cell r="G421">
            <v>4102041</v>
          </cell>
          <cell r="H421" t="str">
            <v>SERVICIO DE ASISTENCIA TECNICA EN EL CICLO DE POLITICAS PUBLICAS DE FAMILIA Y OTRAS RELACIONADAS</v>
          </cell>
          <cell r="I421">
            <v>990</v>
          </cell>
          <cell r="J421" t="str">
            <v>6. Familia y Comunidades</v>
          </cell>
          <cell r="K421" t="str">
            <v>FAMILIA Y COMUNIDADES</v>
          </cell>
          <cell r="L421">
            <v>990</v>
          </cell>
          <cell r="M421" t="str">
            <v>Inversión</v>
          </cell>
          <cell r="N421" t="str">
            <v>SOPORTE A LA GESTIÓN DEL PROYECTO PARA LA PROMOCIÓN Y DIFUSIÓN DE LOS DERECHOS DE LOS NIÑOS (AS) Y ADOLESCENTES</v>
          </cell>
          <cell r="O421" t="str">
            <v>Contratable</v>
          </cell>
          <cell r="P421" t="str">
            <v>SOPORTE A LA GESTIÓN DEL PROYECTO PARA LA PROMOCIÓN Y DIFUSIÓN DE LOS DERECHOS DE LOS NIÑOS (AS) Y ADOLESCENTES</v>
          </cell>
          <cell r="Q421" t="str">
            <v>C</v>
          </cell>
          <cell r="R421" t="str">
            <v>4102</v>
          </cell>
          <cell r="S421" t="str">
            <v>1500</v>
          </cell>
          <cell r="T421" t="str">
            <v>16</v>
          </cell>
          <cell r="U421" t="str">
            <v>0</v>
          </cell>
          <cell r="V421" t="str">
            <v>4102041</v>
          </cell>
          <cell r="W421" t="str">
            <v>02</v>
          </cell>
          <cell r="X421" t="str">
            <v>990</v>
          </cell>
        </row>
        <row r="422">
          <cell r="A422" t="str">
            <v>C-4102-1500-16-0-4102041-02-991</v>
          </cell>
          <cell r="B422" t="str">
            <v>C-4102-1500-16-0-4102041-02</v>
          </cell>
          <cell r="C422" t="str">
            <v>EJECUTOR</v>
          </cell>
          <cell r="D422" t="str">
            <v>FAMILIA Y COMUNIDADES</v>
          </cell>
          <cell r="E422" t="str">
            <v>DIRECTOR(A) DE FAMILIA Y COMUNIDADES</v>
          </cell>
          <cell r="F422">
            <v>991</v>
          </cell>
          <cell r="G422">
            <v>4102041</v>
          </cell>
          <cell r="H422" t="str">
            <v>SERVICIO DE ASISTENCIA TECNICA EN EL CICLO DE POLITICAS PUBLICAS DE FAMILIA Y OTRAS RELACIONADAS</v>
          </cell>
          <cell r="I422">
            <v>991</v>
          </cell>
          <cell r="J422" t="str">
            <v>6. Familia y Comunidades</v>
          </cell>
          <cell r="K422" t="str">
            <v>FAMILIA Y COMUNIDADES</v>
          </cell>
          <cell r="L422">
            <v>991</v>
          </cell>
          <cell r="M422" t="str">
            <v>Inversión</v>
          </cell>
          <cell r="N422" t="str">
            <v>SOPORTE A LA GESTION DEL PROYECTO - APOYO EN CONTRATACION DE SERVICIOS</v>
          </cell>
          <cell r="O422" t="str">
            <v>Contratable</v>
          </cell>
          <cell r="P422" t="str">
            <v>ADQUISICIÓN DE BIENES Y SERVICIOS - SERVICIO DE ASISTENCIA TÉCNICA EN EL CICLO DE POLÍTICAS PÚBLICAS DE FAMILIA Y OTRAS RELACIONADAS - FORTALECIMIENTO DE LAS FAMILIAS COMO AGENTES DE TRANSFORMACIÓN Y DESARROLLO SOCIAL A NIVEL  NACIONAL</v>
          </cell>
          <cell r="Q422" t="str">
            <v>C</v>
          </cell>
          <cell r="R422" t="str">
            <v>4102</v>
          </cell>
          <cell r="S422" t="str">
            <v>1500</v>
          </cell>
          <cell r="T422" t="str">
            <v>16</v>
          </cell>
          <cell r="U422" t="str">
            <v>0</v>
          </cell>
          <cell r="V422" t="str">
            <v>4102041</v>
          </cell>
          <cell r="W422" t="str">
            <v>02</v>
          </cell>
          <cell r="X422" t="str">
            <v>991</v>
          </cell>
        </row>
        <row r="423">
          <cell r="A423" t="str">
            <v>C-4102-1500-16-0-4102041-02-992</v>
          </cell>
          <cell r="B423" t="str">
            <v>C-4102-1500-16-0-4102041-02</v>
          </cell>
          <cell r="C423" t="str">
            <v>EJECUTOR</v>
          </cell>
          <cell r="D423" t="str">
            <v>FAMILIA Y COMUNIDADES</v>
          </cell>
          <cell r="E423" t="str">
            <v>DIRECTOR(A) DE FAMILIA Y COMUNIDADES</v>
          </cell>
          <cell r="F423">
            <v>992</v>
          </cell>
          <cell r="G423">
            <v>4102041</v>
          </cell>
          <cell r="H423" t="str">
            <v>SERVICIO DE ASISTENCIA TECNICA EN EL CICLO DE POLITICAS PUBLICAS DE FAMILIA Y OTRAS RELACIONADAS</v>
          </cell>
          <cell r="I423">
            <v>992</v>
          </cell>
          <cell r="J423" t="str">
            <v>6. Familia y Comunidades</v>
          </cell>
          <cell r="K423" t="str">
            <v>FAMILIA Y COMUNIDADES</v>
          </cell>
          <cell r="L423">
            <v>992</v>
          </cell>
          <cell r="M423" t="str">
            <v>Inversión</v>
          </cell>
          <cell r="N423" t="str">
            <v>SOPORTE A LA GESTION DEL PROYECTO - VIATICOS Y GASTOS DE VIAJE</v>
          </cell>
          <cell r="O423" t="str">
            <v>No Contratable</v>
          </cell>
          <cell r="P423" t="str">
            <v>ADQUISICIÓN DE BIENES Y SERVICIOS - SERVICIO DE ASISTENCIA TÉCNICA EN EL CICLO DE POLÍTICAS PÚBLICAS DE FAMILIA Y OTRAS RELACIONADAS - FORTALECIMIENTO DE LAS FAMILIAS COMO AGENTES DE TRANSFORMACIÓN Y DESARROLLO SOCIAL A NIVEL  NACIONAL</v>
          </cell>
          <cell r="Q423" t="str">
            <v>C</v>
          </cell>
          <cell r="R423" t="str">
            <v>4102</v>
          </cell>
          <cell r="S423" t="str">
            <v>1500</v>
          </cell>
          <cell r="T423" t="str">
            <v>16</v>
          </cell>
          <cell r="U423" t="str">
            <v>0</v>
          </cell>
          <cell r="V423" t="str">
            <v>4102041</v>
          </cell>
          <cell r="W423" t="str">
            <v>02</v>
          </cell>
          <cell r="X423" t="str">
            <v>992</v>
          </cell>
        </row>
        <row r="424">
          <cell r="A424" t="str">
            <v>C-4102-1500-16-0-4102041-02-993</v>
          </cell>
          <cell r="B424" t="str">
            <v>C-4102-1500-16-0-4102041-02</v>
          </cell>
          <cell r="C424" t="str">
            <v>EJECUTOR</v>
          </cell>
          <cell r="D424" t="str">
            <v>FAMILIA Y COMUNIDADES</v>
          </cell>
          <cell r="E424" t="str">
            <v>DIRECTOR(A) DE FAMILIA Y COMUNIDADES</v>
          </cell>
          <cell r="F424">
            <v>993</v>
          </cell>
          <cell r="G424">
            <v>4102041</v>
          </cell>
          <cell r="H424" t="str">
            <v>SERVICIO DE ASISTENCIA TECNICA EN EL CICLO DE POLITICAS PUBLICAS DE FAMILIA Y OTRAS RELACIONADAS</v>
          </cell>
          <cell r="I424">
            <v>993</v>
          </cell>
          <cell r="J424" t="str">
            <v>6. Familia y Comunidades</v>
          </cell>
          <cell r="K424" t="str">
            <v>FAMILIA Y COMUNIDADES</v>
          </cell>
          <cell r="L424">
            <v>993</v>
          </cell>
          <cell r="M424" t="str">
            <v>Inversión</v>
          </cell>
          <cell r="N424" t="str">
            <v>SOPORTE A LA GESTION DEL PROYECTO - SEGUIMIENTO Y EVALUACION</v>
          </cell>
          <cell r="O424" t="str">
            <v>Contratable</v>
          </cell>
          <cell r="P424" t="str">
            <v>ADQUISICIÓN DE BIENES Y SERVICIOS - SERVICIO DE ASISTENCIA TÉCNICA EN EL CICLO DE POLÍTICAS PÚBLICAS DE FAMILIA Y OTRAS RELACIONADAS - FORTALECIMIENTO DE LAS FAMILIAS COMO AGENTES DE TRANSFORMACIÓN Y DESARROLLO SOCIAL A NIVEL  NACIONAL</v>
          </cell>
          <cell r="Q424" t="str">
            <v>C</v>
          </cell>
          <cell r="R424" t="str">
            <v>4102</v>
          </cell>
          <cell r="S424" t="str">
            <v>1500</v>
          </cell>
          <cell r="T424" t="str">
            <v>16</v>
          </cell>
          <cell r="U424" t="str">
            <v>0</v>
          </cell>
          <cell r="V424" t="str">
            <v>4102041</v>
          </cell>
          <cell r="W424" t="str">
            <v>02</v>
          </cell>
          <cell r="X424" t="str">
            <v>993</v>
          </cell>
        </row>
        <row r="425">
          <cell r="A425" t="str">
            <v>C-4102-1500-16-0-4102041-02-994</v>
          </cell>
          <cell r="B425" t="str">
            <v>C-4102-1500-16-0-4102041-02</v>
          </cell>
          <cell r="C425" t="str">
            <v>EJECUTOR</v>
          </cell>
          <cell r="D425" t="str">
            <v>FAMILIA Y COMUNIDADES</v>
          </cell>
          <cell r="E425" t="str">
            <v>DIRECTOR(A) DE FAMILIA Y COMUNIDADES</v>
          </cell>
          <cell r="F425">
            <v>994</v>
          </cell>
          <cell r="G425">
            <v>4102041</v>
          </cell>
          <cell r="H425" t="str">
            <v>SERVICIO DE ASISTENCIA TECNICA EN EL CICLO DE POLITICAS PUBLICAS DE FAMILIA Y OTRAS RELACIONADAS</v>
          </cell>
          <cell r="I425">
            <v>994</v>
          </cell>
          <cell r="J425" t="str">
            <v>6. Familia y Comunidades</v>
          </cell>
          <cell r="K425" t="str">
            <v>FAMILIA Y COMUNIDADES</v>
          </cell>
          <cell r="L425">
            <v>994</v>
          </cell>
          <cell r="M425" t="str">
            <v>Inversión</v>
          </cell>
          <cell r="N425" t="str">
            <v>SOPORTE A LA GESTION DEL PROYECTO - DE TIPO LOGISTICO</v>
          </cell>
          <cell r="O425" t="str">
            <v>Contratable</v>
          </cell>
          <cell r="P425" t="str">
            <v>SOPORTE A LA GESTIÓN DEL PROYECTO</v>
          </cell>
          <cell r="Q425" t="str">
            <v>C</v>
          </cell>
          <cell r="R425" t="str">
            <v>4102</v>
          </cell>
          <cell r="S425" t="str">
            <v>1500</v>
          </cell>
          <cell r="T425" t="str">
            <v>16</v>
          </cell>
          <cell r="U425" t="str">
            <v>0</v>
          </cell>
          <cell r="V425" t="str">
            <v>4102041</v>
          </cell>
          <cell r="W425" t="str">
            <v>02</v>
          </cell>
          <cell r="X425" t="str">
            <v>994</v>
          </cell>
        </row>
        <row r="426">
          <cell r="A426" t="str">
            <v>C-4102-1500-16-0-4102041-02-999</v>
          </cell>
          <cell r="B426" t="str">
            <v>C-4102-1500-16-0-4102041-02</v>
          </cell>
          <cell r="C426" t="str">
            <v>EJECUTOR</v>
          </cell>
          <cell r="D426" t="str">
            <v>FAMILIA Y COMUNIDADES</v>
          </cell>
          <cell r="E426" t="str">
            <v>DIRECTOR(A) DE FAMILIA Y COMUNIDADES</v>
          </cell>
          <cell r="F426">
            <v>999</v>
          </cell>
          <cell r="G426">
            <v>4102041</v>
          </cell>
          <cell r="H426" t="str">
            <v>SERVICIO DE ASISTENCIA TECNICA EN EL CICLO DE POLITICAS PUBLICAS DE FAMILIA Y OTRAS RELACIONADAS</v>
          </cell>
          <cell r="I426">
            <v>999</v>
          </cell>
          <cell r="J426" t="str">
            <v>6. Familia y Comunidades</v>
          </cell>
          <cell r="K426" t="str">
            <v>FAMILIA Y COMUNIDADES</v>
          </cell>
          <cell r="L426">
            <v>999</v>
          </cell>
          <cell r="M426" t="str">
            <v>Inversión</v>
          </cell>
          <cell r="N426" t="str">
            <v>GRAVAMEN A LOS MOVIMIENTOS FINANCIEROS -GMF</v>
          </cell>
          <cell r="O426" t="str">
            <v>No Contratable</v>
          </cell>
          <cell r="P426" t="str">
            <v>ADQUISICIÓN DE BIENES Y SERVICIOS - SERVICIO DE ASISTENCIA TÉCNICA EN EL CICLO DE POLÍTICAS PÚBLICAS DE FAMILIA Y OTRAS RELACIONADAS - FORTALECIMIENTO DE LAS FAMILIAS COMO AGENTES DE TRANSFORMACIÓN Y DESARROLLO SOCIAL A NIVEL  NACIONAL</v>
          </cell>
          <cell r="Q426" t="str">
            <v>C</v>
          </cell>
          <cell r="R426" t="str">
            <v>4102</v>
          </cell>
          <cell r="S426" t="str">
            <v>1500</v>
          </cell>
          <cell r="T426" t="str">
            <v>16</v>
          </cell>
          <cell r="U426" t="str">
            <v>0</v>
          </cell>
          <cell r="V426" t="str">
            <v>4102041</v>
          </cell>
          <cell r="W426" t="str">
            <v>02</v>
          </cell>
          <cell r="X426" t="str">
            <v>999</v>
          </cell>
        </row>
        <row r="427">
          <cell r="A427" t="str">
            <v>C-4102-1500-16-0-4102042</v>
          </cell>
          <cell r="B427" t="str">
            <v>C-4102-1500-16-0-4102042</v>
          </cell>
          <cell r="C427" t="str">
            <v>NO EJECUTOR</v>
          </cell>
          <cell r="D427" t="str">
            <v>FAMILIA Y COMUNIDADES</v>
          </cell>
          <cell r="E427" t="str">
            <v>DIRECTOR(A) DE FAMILIA Y COMUNIDADES</v>
          </cell>
          <cell r="F427">
            <v>0</v>
          </cell>
          <cell r="G427">
            <v>4102042</v>
          </cell>
          <cell r="H427" t="str">
            <v>SERVICIO DE ASISTENCIA TECNICA A COMUNIDADES EN TEMAS DE FORTALECIMIENTO DEL TEJIDO SOCIAL Y CONSTRUCCION DE ESCENARIOS COMUNITARIOS PROTECTORES DE DERECHOS</v>
          </cell>
          <cell r="I427">
            <v>0</v>
          </cell>
          <cell r="J427" t="str">
            <v>6. Familia y Comunidades</v>
          </cell>
          <cell r="K427" t="str">
            <v>FAMILIA Y COMUNIDADES</v>
          </cell>
          <cell r="L427">
            <v>0</v>
          </cell>
          <cell r="M427" t="str">
            <v>Inversión</v>
          </cell>
          <cell r="N427">
            <v>0</v>
          </cell>
          <cell r="O427" t="str">
            <v>Contratable</v>
          </cell>
          <cell r="P427" t="str">
            <v>SERVICIO DE ASISTENCIA TÉCNICA A COMUNIDADES EN TEMAS DE FORTALECIMIENTO DEL TEJIDO SOCIAL Y CONSTRUCCIÓN DE ESCENARIOS COMUNITARIOS PROTECTORES DE DERECHOS</v>
          </cell>
          <cell r="Q427" t="str">
            <v>C</v>
          </cell>
          <cell r="R427" t="str">
            <v>4102</v>
          </cell>
          <cell r="S427" t="str">
            <v>1500</v>
          </cell>
          <cell r="T427" t="str">
            <v>16</v>
          </cell>
          <cell r="U427" t="str">
            <v>0</v>
          </cell>
          <cell r="V427" t="str">
            <v>4102042</v>
          </cell>
        </row>
        <row r="428">
          <cell r="A428" t="str">
            <v>C-4102-1500-16-0-4102042-02</v>
          </cell>
          <cell r="B428" t="str">
            <v>C-4102-1500-16-0-4102042-02</v>
          </cell>
          <cell r="C428" t="str">
            <v>EJECUTOR</v>
          </cell>
          <cell r="D428" t="str">
            <v>FAMILIA Y COMUNIDADES</v>
          </cell>
          <cell r="E428" t="str">
            <v>DIRECTOR(A) DE FAMILIA Y COMUNIDADES</v>
          </cell>
          <cell r="F428">
            <v>0</v>
          </cell>
          <cell r="G428">
            <v>4102042</v>
          </cell>
          <cell r="H428" t="str">
            <v>SERVICIO DE ASISTENCIA TECNICA A COMUNIDADES EN TEMAS DE FORTALECIMIENTO DEL TEJIDO SOCIAL Y CONSTRUCCION DE ESCENARIOS COMUNITARIOS PROTECTORES DE DERECHOS</v>
          </cell>
          <cell r="I428">
            <v>0</v>
          </cell>
          <cell r="J428" t="str">
            <v>6. Familia y Comunidades</v>
          </cell>
          <cell r="K428" t="str">
            <v>FAMILIA Y COMUNIDADES</v>
          </cell>
          <cell r="L428">
            <v>0</v>
          </cell>
          <cell r="M428" t="str">
            <v>Inversión</v>
          </cell>
          <cell r="N428">
            <v>0</v>
          </cell>
          <cell r="O428" t="str">
            <v>Contratable</v>
          </cell>
          <cell r="P428" t="str">
            <v>ADQUISICIÓN DE BIENES Y SERVICIOS</v>
          </cell>
          <cell r="Q428" t="str">
            <v>C</v>
          </cell>
          <cell r="R428" t="str">
            <v>4102</v>
          </cell>
          <cell r="S428" t="str">
            <v>1500</v>
          </cell>
          <cell r="T428" t="str">
            <v>16</v>
          </cell>
          <cell r="U428" t="str">
            <v>0</v>
          </cell>
          <cell r="V428" t="str">
            <v>4102042</v>
          </cell>
          <cell r="W428" t="str">
            <v>02</v>
          </cell>
        </row>
        <row r="429">
          <cell r="A429" t="str">
            <v>C-4102-1500-16-0-4102042-02-142</v>
          </cell>
          <cell r="B429" t="str">
            <v>C-4102-1500-16-0-4102042-02</v>
          </cell>
          <cell r="C429" t="str">
            <v>EJECUTOR</v>
          </cell>
          <cell r="D429" t="str">
            <v>FAMILIA Y COMUNIDADES</v>
          </cell>
          <cell r="E429" t="str">
            <v>DIRECTOR(A) DE FAMILIA Y COMUNIDADES</v>
          </cell>
          <cell r="F429">
            <v>142</v>
          </cell>
          <cell r="G429">
            <v>4102042</v>
          </cell>
          <cell r="H429" t="str">
            <v>SERVICIO DE ASISTENCIA TECNICA A COMUNIDADES EN TEMAS DE FORTALECIMIENTO DEL TEJIDO SOCIAL Y CONSTRUCCION DE ESCENARIOS COMUNITARIOS PROTECTORES DE DERECHOS</v>
          </cell>
          <cell r="I429">
            <v>142</v>
          </cell>
          <cell r="J429" t="str">
            <v>6. Familia y Comunidades</v>
          </cell>
          <cell r="K429" t="str">
            <v>FAMILIA Y COMUNIDADES</v>
          </cell>
          <cell r="L429">
            <v>142</v>
          </cell>
          <cell r="M429" t="str">
            <v>Inversión</v>
          </cell>
          <cell r="N429" t="str">
            <v>COMUNIDADES ETNICAS</v>
          </cell>
          <cell r="O429" t="str">
            <v>Contratable</v>
          </cell>
          <cell r="P429" t="str">
            <v>ADQUISICIÓN DE BIENES Y SERVICIOS - SERVICIO DE ASISTENCIA TÉCNICA A COMUNIDADES EN TEMAS DE FORTALECIMIENTO DEL TEJIDO SOCIAL Y CONSTRUCCIÓN DE ESCENARIOS COMUNITARIOS PROTECTORES DE DERECHOS - FORTALECIMIENTO DE LAS FAMILIAS COMO AGENTES DE TRANSFO</v>
          </cell>
          <cell r="Q429" t="str">
            <v>C</v>
          </cell>
          <cell r="R429" t="str">
            <v>4102</v>
          </cell>
          <cell r="S429" t="str">
            <v>1500</v>
          </cell>
          <cell r="T429" t="str">
            <v>16</v>
          </cell>
          <cell r="U429" t="str">
            <v>0</v>
          </cell>
          <cell r="V429" t="str">
            <v>4102042</v>
          </cell>
          <cell r="W429" t="str">
            <v>02</v>
          </cell>
          <cell r="X429" t="str">
            <v>142</v>
          </cell>
        </row>
        <row r="430">
          <cell r="A430" t="str">
            <v>C-4102-1500-16-0-4102043</v>
          </cell>
          <cell r="B430" t="str">
            <v>C-4102-1500-16-0-4102043</v>
          </cell>
          <cell r="C430" t="str">
            <v>NO EJECUTOR</v>
          </cell>
          <cell r="D430" t="str">
            <v>FAMILIA Y COMUNIDADES</v>
          </cell>
          <cell r="E430" t="str">
            <v>DIRECTOR(A) DE FAMILIA Y COMUNIDADES</v>
          </cell>
          <cell r="F430">
            <v>0</v>
          </cell>
          <cell r="G430">
            <v>4102043</v>
          </cell>
          <cell r="H430" t="str">
            <v>SERVICIO DE PROMOCION DE TEMAS DE DINAMICA RELACIONAL Y DESARROLLO AUTONOMO</v>
          </cell>
          <cell r="I430">
            <v>0</v>
          </cell>
          <cell r="J430" t="str">
            <v>6. Familia y Comunidades</v>
          </cell>
          <cell r="K430" t="str">
            <v>FAMILIA Y COMUNIDADES</v>
          </cell>
          <cell r="L430">
            <v>0</v>
          </cell>
          <cell r="M430" t="str">
            <v>Inversión</v>
          </cell>
          <cell r="N430">
            <v>0</v>
          </cell>
          <cell r="O430" t="str">
            <v>Contratable</v>
          </cell>
          <cell r="P430" t="str">
            <v>SERVICIO DE PROMOCIÓN DE TEMAS DE DINÁMICA RELACIONAL Y DESARROLLO AUTÓNOMO</v>
          </cell>
          <cell r="Q430" t="str">
            <v>C</v>
          </cell>
          <cell r="R430" t="str">
            <v>4102</v>
          </cell>
          <cell r="S430" t="str">
            <v>1500</v>
          </cell>
          <cell r="T430" t="str">
            <v>16</v>
          </cell>
          <cell r="U430" t="str">
            <v>0</v>
          </cell>
          <cell r="V430" t="str">
            <v>4102043</v>
          </cell>
        </row>
        <row r="431">
          <cell r="A431" t="str">
            <v>C-4102-1500-16-0-4102043-02</v>
          </cell>
          <cell r="B431" t="str">
            <v>C-4102-1500-16-0-4102043-02</v>
          </cell>
          <cell r="C431" t="str">
            <v>EJECUTOR</v>
          </cell>
          <cell r="D431" t="str">
            <v>FAMILIA Y COMUNIDADES</v>
          </cell>
          <cell r="E431" t="str">
            <v>DIRECTOR(A) DE FAMILIA Y COMUNIDADES</v>
          </cell>
          <cell r="F431">
            <v>0</v>
          </cell>
          <cell r="G431">
            <v>4102043</v>
          </cell>
          <cell r="H431" t="str">
            <v>SERVICIO DE PROMOCION DE TEMAS DE DINAMICA RELACIONAL Y DESARROLLO AUTONOMO</v>
          </cell>
          <cell r="I431">
            <v>0</v>
          </cell>
          <cell r="J431" t="str">
            <v>6. Familia y Comunidades</v>
          </cell>
          <cell r="K431" t="str">
            <v>FAMILIA Y COMUNIDADES</v>
          </cell>
          <cell r="L431">
            <v>0</v>
          </cell>
          <cell r="M431" t="str">
            <v>Inversión</v>
          </cell>
          <cell r="N431">
            <v>0</v>
          </cell>
          <cell r="O431" t="str">
            <v>Contratable</v>
          </cell>
          <cell r="P431" t="str">
            <v>ADQUISICIÓN DE BIENES Y SERVICIOS</v>
          </cell>
          <cell r="Q431" t="str">
            <v>C</v>
          </cell>
          <cell r="R431" t="str">
            <v>4102</v>
          </cell>
          <cell r="S431" t="str">
            <v>1500</v>
          </cell>
          <cell r="T431" t="str">
            <v>16</v>
          </cell>
          <cell r="U431" t="str">
            <v>0</v>
          </cell>
          <cell r="V431" t="str">
            <v>4102043</v>
          </cell>
          <cell r="W431" t="str">
            <v>02</v>
          </cell>
        </row>
        <row r="432">
          <cell r="A432" t="str">
            <v>C-4102-1500-16-0-4102043-02-141</v>
          </cell>
          <cell r="B432" t="str">
            <v>C-4102-1500-16-0-4102043-02</v>
          </cell>
          <cell r="C432" t="str">
            <v>EJECUTOR</v>
          </cell>
          <cell r="D432" t="str">
            <v>FAMILIA Y COMUNIDADES</v>
          </cell>
          <cell r="E432" t="str">
            <v>DIRECTOR(A) DE FAMILIA Y COMUNIDADES</v>
          </cell>
          <cell r="F432">
            <v>141</v>
          </cell>
          <cell r="G432">
            <v>4102043</v>
          </cell>
          <cell r="H432" t="str">
            <v>SERVICIO DE PROMOCION DE TEMAS DE DINAMICA RELACIONAL Y DESARROLLO AUTONOMO</v>
          </cell>
          <cell r="I432">
            <v>141</v>
          </cell>
          <cell r="J432" t="str">
            <v>6. Familia y Comunidades</v>
          </cell>
          <cell r="K432" t="str">
            <v>FAMILIA Y COMUNIDADES</v>
          </cell>
          <cell r="L432">
            <v>141</v>
          </cell>
          <cell r="M432" t="str">
            <v>Inversión</v>
          </cell>
          <cell r="N432" t="str">
            <v>ACOMPAÑAMIENTO FAMILIAR Y COMUNITARIO</v>
          </cell>
          <cell r="O432" t="str">
            <v>Contratable</v>
          </cell>
          <cell r="P432" t="str">
            <v>ADQUISICIÓN DE BIENES Y SERVICIOS - SERVICIO DE PROMOCIÓN DE TEMAS DE DINÁMICA RELACIONAL Y DESARROLLO AUTÓNOMO - FORTALECIMIENTO DE LAS FAMILIAS COMO AGENTES DE TRANSFORMACIÓN Y DESARROLLO SOCIAL A NIVEL  NACIONAL</v>
          </cell>
          <cell r="Q432" t="str">
            <v>C</v>
          </cell>
          <cell r="R432" t="str">
            <v>4102</v>
          </cell>
          <cell r="S432" t="str">
            <v>1500</v>
          </cell>
          <cell r="T432" t="str">
            <v>16</v>
          </cell>
          <cell r="U432" t="str">
            <v>0</v>
          </cell>
          <cell r="V432" t="str">
            <v>4102043</v>
          </cell>
          <cell r="W432" t="str">
            <v>02</v>
          </cell>
          <cell r="X432" t="str">
            <v>141</v>
          </cell>
        </row>
        <row r="433">
          <cell r="A433" t="str">
            <v>C-4102-1500-18</v>
          </cell>
          <cell r="B433" t="str">
            <v>C-4102-1500-18</v>
          </cell>
          <cell r="C433" t="str">
            <v>NO EJECUTOR</v>
          </cell>
          <cell r="D433" t="str">
            <v>PRIMERA INFANCIA</v>
          </cell>
          <cell r="E433" t="str">
            <v>DIRECTOR(A) ADMINISTRATIVO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 t="str">
            <v>1. Primera Infancia</v>
          </cell>
          <cell r="K433" t="str">
            <v>PRIMERA INFANCIA</v>
          </cell>
          <cell r="L433">
            <v>0</v>
          </cell>
          <cell r="M433" t="str">
            <v>Inversión</v>
          </cell>
          <cell r="N433">
            <v>0</v>
          </cell>
          <cell r="O433" t="str">
            <v>Contratable</v>
          </cell>
          <cell r="P433" t="str">
            <v>APOYO AL DESARROLLO INTEGRAL DE LA PRIMERA INFANCIA A NIVEL NACIONAL</v>
          </cell>
          <cell r="Q433" t="str">
            <v>C</v>
          </cell>
          <cell r="R433" t="str">
            <v>4102</v>
          </cell>
          <cell r="S433" t="str">
            <v>1500</v>
          </cell>
          <cell r="T433" t="str">
            <v>18</v>
          </cell>
        </row>
        <row r="434">
          <cell r="A434" t="str">
            <v>C-4102-1500-18-0</v>
          </cell>
          <cell r="B434" t="str">
            <v>C-4102-1500-18-0</v>
          </cell>
          <cell r="C434" t="str">
            <v>NO EJECUTOR</v>
          </cell>
          <cell r="D434" t="str">
            <v>PRIMERA INFANCIA</v>
          </cell>
          <cell r="E434" t="str">
            <v>DIRECTOR(A) ADMINISTRATIVO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 t="str">
            <v>1. Primera Infancia</v>
          </cell>
          <cell r="K434" t="str">
            <v>PRIMERA INFANCIA</v>
          </cell>
          <cell r="L434">
            <v>0</v>
          </cell>
          <cell r="M434" t="str">
            <v>Inversión</v>
          </cell>
          <cell r="N434">
            <v>0</v>
          </cell>
          <cell r="O434" t="str">
            <v>Contratable</v>
          </cell>
          <cell r="P434" t="str">
            <v>APOYO AL DESARROLLO INTEGRAL DE LA PRIMERA INFANCIA A NIVEL NACIONAL</v>
          </cell>
          <cell r="Q434" t="str">
            <v>C</v>
          </cell>
          <cell r="R434" t="str">
            <v>4102</v>
          </cell>
          <cell r="S434" t="str">
            <v>1500</v>
          </cell>
          <cell r="T434" t="str">
            <v>18</v>
          </cell>
          <cell r="U434" t="str">
            <v>0</v>
          </cell>
        </row>
        <row r="435">
          <cell r="A435" t="str">
            <v>C-4102-1500-18-0-4102001</v>
          </cell>
          <cell r="B435" t="str">
            <v>C-4102-1500-18-0-4102001</v>
          </cell>
          <cell r="C435" t="str">
            <v>NO EJECUTOR</v>
          </cell>
          <cell r="D435" t="str">
            <v>PRIMERA INFANCIA</v>
          </cell>
          <cell r="E435" t="str">
            <v>DIRECTOR(A) DE PRIMERA INFANCIA</v>
          </cell>
          <cell r="F435">
            <v>0</v>
          </cell>
          <cell r="G435">
            <v>4102001</v>
          </cell>
          <cell r="H435" t="str">
            <v>SERVICIO DE ATENCION INTEGRAL A LA PRIMERA INFANCIA</v>
          </cell>
          <cell r="I435">
            <v>0</v>
          </cell>
          <cell r="J435" t="str">
            <v>1. Primera Infancia</v>
          </cell>
          <cell r="K435" t="str">
            <v>PRIMERA INFANCIA</v>
          </cell>
          <cell r="L435">
            <v>0</v>
          </cell>
          <cell r="M435" t="str">
            <v>Inversión</v>
          </cell>
          <cell r="N435">
            <v>0</v>
          </cell>
          <cell r="O435" t="str">
            <v>Contratable</v>
          </cell>
          <cell r="P435" t="str">
            <v xml:space="preserve">SERVICIO DE ATENCIÓN INTEGRAL A LA PRIMERA INFANCIA </v>
          </cell>
          <cell r="Q435" t="str">
            <v>C</v>
          </cell>
          <cell r="R435" t="str">
            <v>4102</v>
          </cell>
          <cell r="S435" t="str">
            <v>1500</v>
          </cell>
          <cell r="T435" t="str">
            <v>18</v>
          </cell>
          <cell r="U435" t="str">
            <v>0</v>
          </cell>
          <cell r="V435" t="str">
            <v>4102001</v>
          </cell>
        </row>
        <row r="436">
          <cell r="A436" t="str">
            <v>C-4102-1500-18-0-4102001-02</v>
          </cell>
          <cell r="B436" t="str">
            <v>C-4102-1500-18-0-4102001-02</v>
          </cell>
          <cell r="C436" t="str">
            <v>EJECUTOR</v>
          </cell>
          <cell r="D436" t="str">
            <v>PRIMERA INFANCIA</v>
          </cell>
          <cell r="E436" t="str">
            <v>DIRECTOR(A) DE PRIMERA INFANCIA</v>
          </cell>
          <cell r="F436">
            <v>0</v>
          </cell>
          <cell r="G436">
            <v>4102001</v>
          </cell>
          <cell r="H436" t="str">
            <v>SERVICIO DE ATENCION INTEGRAL A LA PRIMERA INFANCIA</v>
          </cell>
          <cell r="I436">
            <v>0</v>
          </cell>
          <cell r="J436" t="str">
            <v>1. Primera Infancia</v>
          </cell>
          <cell r="K436" t="str">
            <v>PRIMERA INFANCIA</v>
          </cell>
          <cell r="L436">
            <v>0</v>
          </cell>
          <cell r="M436" t="str">
            <v>Inversión</v>
          </cell>
          <cell r="N436">
            <v>0</v>
          </cell>
          <cell r="O436" t="str">
            <v>Contratable</v>
          </cell>
          <cell r="P436" t="str">
            <v>ADQUISICIÓN DE BIENES Y SERVICIOS</v>
          </cell>
          <cell r="Q436" t="str">
            <v>C</v>
          </cell>
          <cell r="R436" t="str">
            <v>4102</v>
          </cell>
          <cell r="S436" t="str">
            <v>1500</v>
          </cell>
          <cell r="T436" t="str">
            <v>18</v>
          </cell>
          <cell r="U436" t="str">
            <v>0</v>
          </cell>
          <cell r="V436" t="str">
            <v>4102001</v>
          </cell>
          <cell r="W436" t="str">
            <v>02</v>
          </cell>
        </row>
        <row r="437">
          <cell r="A437" t="str">
            <v>C-4102-1500-18-0-4102001-02-161</v>
          </cell>
          <cell r="B437" t="str">
            <v>C-4102-1500-18-0-4102001-02</v>
          </cell>
          <cell r="C437" t="str">
            <v>EJECUTOR</v>
          </cell>
          <cell r="D437" t="str">
            <v>PRIMERA INFANCIA</v>
          </cell>
          <cell r="E437" t="str">
            <v>DIRECTOR(A) DE PRIMERA INFANCIA</v>
          </cell>
          <cell r="F437">
            <v>161</v>
          </cell>
          <cell r="G437">
            <v>4102001</v>
          </cell>
          <cell r="H437" t="str">
            <v>SERVICIO DE ATENCION INTEGRAL A LA PRIMERA INFANCIA</v>
          </cell>
          <cell r="I437">
            <v>161</v>
          </cell>
          <cell r="J437" t="str">
            <v>1. Primera Infancia</v>
          </cell>
          <cell r="K437" t="str">
            <v>PRIMERA INFANCIA</v>
          </cell>
          <cell r="L437">
            <v>161</v>
          </cell>
          <cell r="M437" t="str">
            <v>Inversión</v>
          </cell>
          <cell r="N437">
            <v>0</v>
          </cell>
          <cell r="O437" t="str">
            <v>Contratable</v>
          </cell>
          <cell r="P437" t="str">
            <v>ADQUISICIÓN DE BIENES Y SERVICIOS - SERVICIO DE ATENCIÓN INTEGRAL A LA PRIMERA INFANCIA  - APOYO AL DESARROLLO INTEGRAL DE LA PRIMERA INFANCIA A NIVEL  NACIONAL</v>
          </cell>
          <cell r="Q437" t="str">
            <v>C</v>
          </cell>
          <cell r="R437" t="str">
            <v>4102</v>
          </cell>
          <cell r="S437" t="str">
            <v>1500</v>
          </cell>
          <cell r="T437" t="str">
            <v>18</v>
          </cell>
          <cell r="U437" t="str">
            <v>0</v>
          </cell>
          <cell r="V437" t="str">
            <v>4102001</v>
          </cell>
          <cell r="W437" t="str">
            <v>02</v>
          </cell>
          <cell r="X437" t="str">
            <v>161</v>
          </cell>
        </row>
        <row r="438">
          <cell r="A438" t="str">
            <v>C-4102-1500-18-0-4102001-02-163</v>
          </cell>
          <cell r="B438" t="str">
            <v>C-4102-1500-18-0-4102001-02</v>
          </cell>
          <cell r="C438" t="str">
            <v>EJECUTOR</v>
          </cell>
          <cell r="D438" t="str">
            <v>PRIMERA INFANCIA</v>
          </cell>
          <cell r="E438" t="str">
            <v>DIRECTOR(A) DE PRIMERA INFANCIA</v>
          </cell>
          <cell r="F438">
            <v>163</v>
          </cell>
          <cell r="G438">
            <v>4102001</v>
          </cell>
          <cell r="H438" t="str">
            <v>SERVICIO DE ATENCION INTEGRAL A LA PRIMERA INFANCIA</v>
          </cell>
          <cell r="I438">
            <v>163</v>
          </cell>
          <cell r="J438" t="str">
            <v>1. Primera Infancia</v>
          </cell>
          <cell r="K438" t="str">
            <v>PRIMERA INFANCIA</v>
          </cell>
          <cell r="L438">
            <v>163</v>
          </cell>
          <cell r="M438" t="str">
            <v>Inversión</v>
          </cell>
          <cell r="N438">
            <v>0</v>
          </cell>
          <cell r="O438" t="str">
            <v>Contratable</v>
          </cell>
          <cell r="P438" t="str">
            <v>ADQUISICIÓN DE BIENES Y SERVICIOS - SERVICIO DE ATENCIÓN INTEGRAL A LA PRIMERA INFANCIA  - APOYO AL DESARROLLO INTEGRAL DE LA PRIMERA INFANCIA A NIVEL  NACIONAL</v>
          </cell>
          <cell r="Q438" t="str">
            <v>C</v>
          </cell>
          <cell r="R438" t="str">
            <v>4102</v>
          </cell>
          <cell r="S438" t="str">
            <v>1500</v>
          </cell>
          <cell r="T438" t="str">
            <v>18</v>
          </cell>
          <cell r="U438" t="str">
            <v>0</v>
          </cell>
          <cell r="V438" t="str">
            <v>4102001</v>
          </cell>
          <cell r="W438" t="str">
            <v>02</v>
          </cell>
          <cell r="X438" t="str">
            <v>163</v>
          </cell>
        </row>
        <row r="439">
          <cell r="A439" t="str">
            <v>C-4102-1500-18-0-4102001-02-164</v>
          </cell>
          <cell r="B439" t="str">
            <v>C-4102-1500-18-0-4102001-02</v>
          </cell>
          <cell r="C439" t="str">
            <v>EJECUTOR</v>
          </cell>
          <cell r="D439" t="str">
            <v>PRIMERA INFANCIA</v>
          </cell>
          <cell r="E439" t="str">
            <v>DIRECTOR(A) DE PRIMERA INFANCIA</v>
          </cell>
          <cell r="F439">
            <v>164</v>
          </cell>
          <cell r="G439">
            <v>4102001</v>
          </cell>
          <cell r="H439" t="str">
            <v>SERVICIO DE ATENCION INTEGRAL A LA PRIMERA INFANCIA</v>
          </cell>
          <cell r="I439">
            <v>164</v>
          </cell>
          <cell r="J439" t="str">
            <v>1. Primera Infancia</v>
          </cell>
          <cell r="K439" t="str">
            <v>PRIMERA INFANCIA</v>
          </cell>
          <cell r="L439">
            <v>164</v>
          </cell>
          <cell r="M439" t="str">
            <v>Inversión</v>
          </cell>
          <cell r="N439" t="str">
            <v>OTRAS FORMAS DE ATENCION</v>
          </cell>
          <cell r="O439" t="str">
            <v>Contratable</v>
          </cell>
          <cell r="P439" t="str">
            <v>ADQUISICIÓN DE BIENES Y SERVICIOS - SERVICIO DE ATENCIÓN INTEGRAL A LA PRIMERA INFANCIA  - APOYO AL DESARROLLO INTEGRAL DE LA PRIMERA INFANCIA A NIVEL  NACIONAL</v>
          </cell>
          <cell r="Q439" t="str">
            <v>C</v>
          </cell>
          <cell r="R439" t="str">
            <v>4102</v>
          </cell>
          <cell r="S439" t="str">
            <v>1500</v>
          </cell>
          <cell r="T439" t="str">
            <v>18</v>
          </cell>
          <cell r="U439" t="str">
            <v>0</v>
          </cell>
          <cell r="V439" t="str">
            <v>4102001</v>
          </cell>
          <cell r="W439" t="str">
            <v>02</v>
          </cell>
          <cell r="X439" t="str">
            <v>164</v>
          </cell>
        </row>
        <row r="440">
          <cell r="A440" t="str">
            <v>C-4102-1500-18-0-4102002</v>
          </cell>
          <cell r="B440" t="str">
            <v>C-4102-1500-18-0-4102002</v>
          </cell>
          <cell r="C440" t="str">
            <v>NO EJECUTOR</v>
          </cell>
          <cell r="D440" t="str">
            <v>PRIMERA INFANCIA</v>
          </cell>
          <cell r="E440" t="str">
            <v>DIRECTOR(A) DE PRIMERA INFANCIA</v>
          </cell>
          <cell r="F440">
            <v>0</v>
          </cell>
          <cell r="G440">
            <v>4102002</v>
          </cell>
          <cell r="H440" t="str">
            <v>SERVICIO DE ATENCION TRADICIONAL A LA PRIMERA INFANCIA</v>
          </cell>
          <cell r="I440">
            <v>0</v>
          </cell>
          <cell r="J440" t="str">
            <v>1. Primera Infancia</v>
          </cell>
          <cell r="K440" t="str">
            <v>PRIMERA INFANCIA</v>
          </cell>
          <cell r="L440">
            <v>0</v>
          </cell>
          <cell r="M440" t="str">
            <v>Inversión</v>
          </cell>
          <cell r="N440">
            <v>0</v>
          </cell>
          <cell r="O440" t="str">
            <v>Contratable</v>
          </cell>
          <cell r="P440" t="str">
            <v xml:space="preserve">SERVICIO DE ATENCIÓN TRADICIONAL A LA PRIMERA INFANCIA </v>
          </cell>
          <cell r="Q440" t="str">
            <v>C</v>
          </cell>
          <cell r="R440" t="str">
            <v>4102</v>
          </cell>
          <cell r="S440" t="str">
            <v>1500</v>
          </cell>
          <cell r="T440" t="str">
            <v>18</v>
          </cell>
          <cell r="U440" t="str">
            <v>0</v>
          </cell>
          <cell r="V440" t="str">
            <v>4102002</v>
          </cell>
        </row>
        <row r="441">
          <cell r="A441" t="str">
            <v>C-4102-1500-18-0-4102002-02</v>
          </cell>
          <cell r="B441" t="str">
            <v>C-4102-1500-18-0-4102002-02</v>
          </cell>
          <cell r="C441" t="str">
            <v>EJECUTOR</v>
          </cell>
          <cell r="D441" t="str">
            <v>PRIMERA INFANCIA</v>
          </cell>
          <cell r="E441" t="str">
            <v>DIRECTOR(A) DE PRIMERA INFANCIA</v>
          </cell>
          <cell r="F441">
            <v>0</v>
          </cell>
          <cell r="G441">
            <v>4102002</v>
          </cell>
          <cell r="H441" t="str">
            <v>SERVICIO DE ATENCION TRADICIONAL A LA PRIMERA INFANCIA</v>
          </cell>
          <cell r="I441">
            <v>0</v>
          </cell>
          <cell r="J441" t="str">
            <v>1. Primera Infancia</v>
          </cell>
          <cell r="K441" t="str">
            <v>PRIMERA INFANCIA</v>
          </cell>
          <cell r="L441">
            <v>0</v>
          </cell>
          <cell r="M441" t="str">
            <v>Inversión</v>
          </cell>
          <cell r="N441">
            <v>0</v>
          </cell>
          <cell r="O441" t="str">
            <v>Contratable</v>
          </cell>
          <cell r="P441" t="str">
            <v>ADQUISICIÓN DE BIENES Y SERVICIOS</v>
          </cell>
          <cell r="Q441" t="str">
            <v>C</v>
          </cell>
          <cell r="R441" t="str">
            <v>4102</v>
          </cell>
          <cell r="S441" t="str">
            <v>1500</v>
          </cell>
          <cell r="T441" t="str">
            <v>18</v>
          </cell>
          <cell r="U441" t="str">
            <v>0</v>
          </cell>
          <cell r="V441" t="str">
            <v>4102002</v>
          </cell>
          <cell r="W441" t="str">
            <v>02</v>
          </cell>
        </row>
        <row r="442">
          <cell r="A442" t="str">
            <v>C-4102-1500-18-0-4102002-02-161</v>
          </cell>
          <cell r="B442" t="str">
            <v>C-4102-1500-18-0-4102002-02</v>
          </cell>
          <cell r="C442" t="str">
            <v>EJECUTOR</v>
          </cell>
          <cell r="D442" t="str">
            <v>PRIMERA INFANCIA</v>
          </cell>
          <cell r="E442" t="str">
            <v>DIRECTOR(A) DE PRIMERA INFANCIA</v>
          </cell>
          <cell r="F442">
            <v>161</v>
          </cell>
          <cell r="G442">
            <v>4102002</v>
          </cell>
          <cell r="H442" t="str">
            <v>SERVICIO DE ATENCION TRADICIONAL A LA PRIMERA INFANCIA</v>
          </cell>
          <cell r="I442">
            <v>161</v>
          </cell>
          <cell r="J442" t="str">
            <v>1. Primera Infancia</v>
          </cell>
          <cell r="K442" t="str">
            <v>PRIMERA INFANCIA</v>
          </cell>
          <cell r="L442">
            <v>161</v>
          </cell>
          <cell r="M442" t="str">
            <v>Inversión</v>
          </cell>
          <cell r="N442">
            <v>0</v>
          </cell>
          <cell r="O442" t="str">
            <v>Contratable</v>
          </cell>
          <cell r="P442" t="str">
            <v>ADQUISICIÓN DE BIENES Y SERVICIOS - SERVICIO DE ATENCIÓN TRADICIONAL A LA PRIMERA INFANCIA  - APOYO AL DESARROLLO INTEGRAL DE LA PRIMERA INFANCIA A NIVEL  NACIONAL</v>
          </cell>
          <cell r="Q442" t="str">
            <v>C</v>
          </cell>
          <cell r="R442" t="str">
            <v>4102</v>
          </cell>
          <cell r="S442" t="str">
            <v>1500</v>
          </cell>
          <cell r="T442" t="str">
            <v>18</v>
          </cell>
          <cell r="U442" t="str">
            <v>0</v>
          </cell>
          <cell r="V442" t="str">
            <v>4102002</v>
          </cell>
          <cell r="W442" t="str">
            <v>02</v>
          </cell>
          <cell r="X442">
            <v>161</v>
          </cell>
        </row>
        <row r="443">
          <cell r="A443" t="str">
            <v>C-4102-1500-18-0-4102002-02-162</v>
          </cell>
          <cell r="B443" t="str">
            <v>C-4102-1500-18-0-4102002-02</v>
          </cell>
          <cell r="C443" t="str">
            <v>EJECUTOR</v>
          </cell>
          <cell r="D443" t="str">
            <v>PRIMERA INFANCIA</v>
          </cell>
          <cell r="E443" t="str">
            <v>DIRECTOR(A) DE PRIMERA INFANCIA</v>
          </cell>
          <cell r="F443">
            <v>162</v>
          </cell>
          <cell r="G443">
            <v>4102002</v>
          </cell>
          <cell r="H443" t="str">
            <v>SERVICIO DE ATENCION TRADICIONAL A LA PRIMERA INFANCIA</v>
          </cell>
          <cell r="I443">
            <v>162</v>
          </cell>
          <cell r="J443" t="str">
            <v>1. Primera Infancia</v>
          </cell>
          <cell r="K443" t="str">
            <v>PRIMERA INFANCIA</v>
          </cell>
          <cell r="L443">
            <v>162</v>
          </cell>
          <cell r="M443" t="str">
            <v>Inversión</v>
          </cell>
          <cell r="N443">
            <v>0</v>
          </cell>
          <cell r="O443" t="str">
            <v>Contratable</v>
          </cell>
          <cell r="P443" t="str">
            <v>ADQUISICIÓN DE BIENES Y SERVICIOS - SERVICIO DE ATENCIÓN TRADICIONAL A LA PRIMERA INFANCIA  - APOYO AL DESARROLLO INTEGRAL DE LA PRIMERA INFANCIA A NIVEL  NACIONAL</v>
          </cell>
          <cell r="Q443" t="str">
            <v>C</v>
          </cell>
          <cell r="R443" t="str">
            <v>4102</v>
          </cell>
          <cell r="S443" t="str">
            <v>1500</v>
          </cell>
          <cell r="T443" t="str">
            <v>18</v>
          </cell>
          <cell r="U443" t="str">
            <v>0</v>
          </cell>
          <cell r="V443" t="str">
            <v>4102002</v>
          </cell>
          <cell r="W443" t="str">
            <v>02</v>
          </cell>
          <cell r="X443" t="str">
            <v>162</v>
          </cell>
        </row>
        <row r="444">
          <cell r="A444" t="str">
            <v>C-4102-1500-18-0-4102002-02-166</v>
          </cell>
          <cell r="B444" t="str">
            <v>C-4102-1500-18-0-4102002-02</v>
          </cell>
          <cell r="C444" t="str">
            <v>EJECUTOR</v>
          </cell>
          <cell r="D444" t="str">
            <v>PRIMERA INFANCIA</v>
          </cell>
          <cell r="E444" t="str">
            <v>DIRECTOR(A) DE PRIMERA INFANCIA</v>
          </cell>
          <cell r="F444">
            <v>166</v>
          </cell>
          <cell r="G444">
            <v>4102002</v>
          </cell>
          <cell r="H444" t="str">
            <v>SERVICIO DE ATENCION TRADICIONAL A LA PRIMERA INFANCIA</v>
          </cell>
          <cell r="I444">
            <v>166</v>
          </cell>
          <cell r="J444" t="str">
            <v>1. Primera Infancia</v>
          </cell>
          <cell r="K444" t="str">
            <v>PRIMERA INFANCIA</v>
          </cell>
          <cell r="L444">
            <v>166</v>
          </cell>
          <cell r="M444" t="str">
            <v>Inversión</v>
          </cell>
          <cell r="N444" t="str">
            <v>POLIZAS PARA PROGRAMAS DE PRIMERA INFANCIA</v>
          </cell>
          <cell r="O444" t="str">
            <v>Contratable</v>
          </cell>
          <cell r="P444" t="str">
            <v>POLIZAS PARA PROGRAMAS DE PRIMERA INFANCIA</v>
          </cell>
          <cell r="Q444" t="str">
            <v>C</v>
          </cell>
          <cell r="R444" t="str">
            <v>4102</v>
          </cell>
          <cell r="S444" t="str">
            <v>1500</v>
          </cell>
          <cell r="T444" t="str">
            <v>18</v>
          </cell>
          <cell r="U444" t="str">
            <v>0</v>
          </cell>
          <cell r="V444" t="str">
            <v>4102002</v>
          </cell>
          <cell r="W444" t="str">
            <v>02</v>
          </cell>
          <cell r="X444" t="str">
            <v>166</v>
          </cell>
        </row>
        <row r="445">
          <cell r="A445" t="str">
            <v>C-4102-1500-18-0-4102002-02-993</v>
          </cell>
          <cell r="B445" t="str">
            <v>C-4102-1500-18-0-4102002-02</v>
          </cell>
          <cell r="C445" t="str">
            <v>EJECUTOR</v>
          </cell>
          <cell r="D445" t="str">
            <v>PRIMERA INFANCIA</v>
          </cell>
          <cell r="E445" t="str">
            <v>DIRECTOR(A) DE PRIMERA INFANCIA</v>
          </cell>
          <cell r="F445">
            <v>993</v>
          </cell>
          <cell r="G445">
            <v>4102002</v>
          </cell>
          <cell r="H445" t="str">
            <v>SERVICIO DE ATENCION TRADICIONAL A LA PRIMERA INFANCIA</v>
          </cell>
          <cell r="I445">
            <v>993</v>
          </cell>
          <cell r="J445" t="str">
            <v>1. Primera Infancia</v>
          </cell>
          <cell r="K445" t="str">
            <v>PRIMERA INFANCIA</v>
          </cell>
          <cell r="L445">
            <v>993</v>
          </cell>
          <cell r="M445" t="str">
            <v>Inversión</v>
          </cell>
          <cell r="N445" t="str">
            <v>SOPORTE A LA GESTION DEL PROYECTO - SEGUIMIENTO Y EVALUACION</v>
          </cell>
          <cell r="O445" t="str">
            <v>Contratable</v>
          </cell>
          <cell r="P445" t="str">
            <v>SOPORTE A LA GESTIÓN DEL PROYECTO</v>
          </cell>
          <cell r="Q445" t="str">
            <v>C</v>
          </cell>
          <cell r="R445" t="str">
            <v>4102</v>
          </cell>
          <cell r="S445" t="str">
            <v>1500</v>
          </cell>
          <cell r="T445" t="str">
            <v>18</v>
          </cell>
          <cell r="U445" t="str">
            <v>0</v>
          </cell>
          <cell r="V445" t="str">
            <v>4102002</v>
          </cell>
          <cell r="W445" t="str">
            <v>02</v>
          </cell>
          <cell r="X445" t="str">
            <v>993</v>
          </cell>
        </row>
        <row r="446">
          <cell r="A446" t="str">
            <v>C-4102-1500-18-0-4102002-02-994</v>
          </cell>
          <cell r="B446" t="str">
            <v>C-4102-1500-18-0-4102002-02</v>
          </cell>
          <cell r="C446" t="str">
            <v>EJECUTOR</v>
          </cell>
          <cell r="D446" t="str">
            <v>PRIMERA INFANCIA</v>
          </cell>
          <cell r="E446" t="str">
            <v>DIRECTOR(A) DE PRIMERA INFANCIA</v>
          </cell>
          <cell r="F446">
            <v>994</v>
          </cell>
          <cell r="G446">
            <v>4102002</v>
          </cell>
          <cell r="H446" t="str">
            <v>SERVICIO DE ATENCION TRADICIONAL A LA PRIMERA INFANCIA</v>
          </cell>
          <cell r="I446">
            <v>994</v>
          </cell>
          <cell r="J446" t="str">
            <v>1. Primera Infancia</v>
          </cell>
          <cell r="K446" t="str">
            <v>PRIMERA INFANCIA</v>
          </cell>
          <cell r="L446">
            <v>994</v>
          </cell>
          <cell r="M446" t="str">
            <v>Inversión</v>
          </cell>
          <cell r="N446" t="str">
            <v>SOPORTE A LA GESTION DEL PROYECTO - DE TIPO LOGISTICO</v>
          </cell>
          <cell r="O446" t="str">
            <v>Contratable</v>
          </cell>
          <cell r="P446" t="str">
            <v>SOPORTE A LA GESTIÓN DEL PROYECTO</v>
          </cell>
          <cell r="Q446" t="str">
            <v>C</v>
          </cell>
          <cell r="R446" t="str">
            <v>4102</v>
          </cell>
          <cell r="S446" t="str">
            <v>1500</v>
          </cell>
          <cell r="T446" t="str">
            <v>18</v>
          </cell>
          <cell r="U446" t="str">
            <v>0</v>
          </cell>
          <cell r="V446" t="str">
            <v>4102002</v>
          </cell>
          <cell r="W446" t="str">
            <v>02</v>
          </cell>
          <cell r="X446" t="str">
            <v>994</v>
          </cell>
        </row>
        <row r="447">
          <cell r="A447" t="str">
            <v>C-4102-1500-18-0-4102003</v>
          </cell>
          <cell r="B447" t="str">
            <v>C-4102-1500-18-0-4102003</v>
          </cell>
          <cell r="C447" t="str">
            <v>NO EJECUTOR</v>
          </cell>
          <cell r="D447" t="str">
            <v>PRIMERA INFANCIA</v>
          </cell>
          <cell r="E447" t="str">
            <v>DIRECTOR(A) DE PRIMERA INFANCIA</v>
          </cell>
          <cell r="F447">
            <v>0</v>
          </cell>
          <cell r="G447">
            <v>4102003</v>
          </cell>
          <cell r="H447" t="str">
            <v>SERVICIO DE EDUCACION INFORMAL A LOS AGENTES EDUCATIVOS</v>
          </cell>
          <cell r="I447">
            <v>0</v>
          </cell>
          <cell r="J447" t="str">
            <v>1. Primera Infancia</v>
          </cell>
          <cell r="K447" t="str">
            <v>PRIMERA INFANCIA</v>
          </cell>
          <cell r="L447">
            <v>0</v>
          </cell>
          <cell r="M447" t="str">
            <v>Inversión</v>
          </cell>
          <cell r="N447">
            <v>0</v>
          </cell>
          <cell r="O447" t="str">
            <v>Contratable</v>
          </cell>
          <cell r="P447" t="str">
            <v xml:space="preserve">SERVICIO DE EDUCACIÓN INFORMAL A LOS AGENTES EDUCATIVOS </v>
          </cell>
          <cell r="Q447" t="str">
            <v>C</v>
          </cell>
          <cell r="R447" t="str">
            <v>4102</v>
          </cell>
          <cell r="S447" t="str">
            <v>1500</v>
          </cell>
          <cell r="T447" t="str">
            <v>18</v>
          </cell>
          <cell r="U447" t="str">
            <v>0</v>
          </cell>
          <cell r="V447" t="str">
            <v>4102003</v>
          </cell>
        </row>
        <row r="448">
          <cell r="A448" t="str">
            <v>C-4102-1500-18-0-4102003-02</v>
          </cell>
          <cell r="B448" t="str">
            <v>C-4102-1500-18-0-4102003-02</v>
          </cell>
          <cell r="C448" t="str">
            <v>EJECUTOR</v>
          </cell>
          <cell r="D448" t="str">
            <v>PRIMERA INFANCIA</v>
          </cell>
          <cell r="E448" t="str">
            <v>DIRECTOR(A) DE PRIMERA INFANCIA</v>
          </cell>
          <cell r="F448">
            <v>0</v>
          </cell>
          <cell r="G448">
            <v>4102003</v>
          </cell>
          <cell r="H448" t="str">
            <v>SERVICIO DE EDUCACION INFORMAL A LOS AGENTES EDUCATIVOS</v>
          </cell>
          <cell r="I448">
            <v>0</v>
          </cell>
          <cell r="J448" t="str">
            <v>1. Primera Infancia</v>
          </cell>
          <cell r="K448" t="str">
            <v>PRIMERA INFANCIA</v>
          </cell>
          <cell r="L448">
            <v>0</v>
          </cell>
          <cell r="M448" t="str">
            <v>Inversión</v>
          </cell>
          <cell r="N448">
            <v>0</v>
          </cell>
          <cell r="O448" t="str">
            <v>Contratable</v>
          </cell>
          <cell r="P448" t="str">
            <v>ADQUISICIÓN DE BIENES Y SERVICIOS</v>
          </cell>
          <cell r="Q448" t="str">
            <v>C</v>
          </cell>
          <cell r="R448" t="str">
            <v>4102</v>
          </cell>
          <cell r="S448" t="str">
            <v>1500</v>
          </cell>
          <cell r="T448" t="str">
            <v>18</v>
          </cell>
          <cell r="U448" t="str">
            <v>0</v>
          </cell>
          <cell r="V448" t="str">
            <v>4102003</v>
          </cell>
          <cell r="W448" t="str">
            <v>02</v>
          </cell>
        </row>
        <row r="449">
          <cell r="A449" t="str">
            <v>C-4102-1500-18-0-4102003-02-165</v>
          </cell>
          <cell r="B449" t="str">
            <v>C-4102-1500-18-0-4102003-02</v>
          </cell>
          <cell r="C449" t="str">
            <v>EJECUTOR</v>
          </cell>
          <cell r="D449" t="str">
            <v>PRIMERA INFANCIA</v>
          </cell>
          <cell r="E449" t="str">
            <v>DIRECTOR(A) DE PRIMERA INFANCIA</v>
          </cell>
          <cell r="F449">
            <v>165</v>
          </cell>
          <cell r="G449">
            <v>4102003</v>
          </cell>
          <cell r="H449" t="str">
            <v>SERVICIO DE EDUCACION INFORMAL A LOS AGENTES EDUCATIVOS</v>
          </cell>
          <cell r="I449">
            <v>165</v>
          </cell>
          <cell r="J449" t="str">
            <v>1. Primera Infancia</v>
          </cell>
          <cell r="K449" t="str">
            <v>PRIMERA INFANCIA</v>
          </cell>
          <cell r="L449">
            <v>165</v>
          </cell>
          <cell r="M449" t="str">
            <v>Inversión</v>
          </cell>
          <cell r="N449" t="str">
            <v>ACCIONES PARA EL MEJORAMIENTO</v>
          </cell>
          <cell r="O449" t="str">
            <v>Contratable</v>
          </cell>
          <cell r="P449" t="str">
            <v>ADQUISICIÓN DE BIENES Y SERVICIOS - SERVICIO DE EDUCACIÓN INFORMAL A LOS AGENTES EDUCATIVOS  - APOYO AL DESARROLLO INTEGRAL DE LA PRIMERA INFANCIA A NIVEL  NACIONAL</v>
          </cell>
          <cell r="Q449" t="str">
            <v>C</v>
          </cell>
          <cell r="R449" t="str">
            <v>4102</v>
          </cell>
          <cell r="S449" t="str">
            <v>1500</v>
          </cell>
          <cell r="T449" t="str">
            <v>18</v>
          </cell>
          <cell r="U449" t="str">
            <v>0</v>
          </cell>
          <cell r="V449" t="str">
            <v>4102003</v>
          </cell>
          <cell r="W449" t="str">
            <v>02</v>
          </cell>
          <cell r="X449" t="str">
            <v>165</v>
          </cell>
        </row>
        <row r="450">
          <cell r="A450" t="str">
            <v>C-4102-1500-18-0-4102003-02-993</v>
          </cell>
          <cell r="B450" t="str">
            <v>C-4102-1500-18-0-4102003-02</v>
          </cell>
          <cell r="C450" t="str">
            <v>EJECUTOR</v>
          </cell>
          <cell r="D450" t="str">
            <v>PRIMERA INFANCIA</v>
          </cell>
          <cell r="E450" t="str">
            <v>DIRECTOR(A) DE PRIMERA INFANCIA</v>
          </cell>
          <cell r="F450">
            <v>993</v>
          </cell>
          <cell r="G450">
            <v>4102003</v>
          </cell>
          <cell r="H450" t="str">
            <v>SERVICIO DE EDUCACION INFORMAL A LOS AGENTES EDUCATIVOS</v>
          </cell>
          <cell r="I450">
            <v>993</v>
          </cell>
          <cell r="J450" t="str">
            <v>1. Primera Infancia</v>
          </cell>
          <cell r="K450" t="str">
            <v>PRIMERA INFANCIA</v>
          </cell>
          <cell r="L450">
            <v>993</v>
          </cell>
          <cell r="M450" t="str">
            <v>Inversión</v>
          </cell>
          <cell r="N450" t="str">
            <v>SOPORTE A LA GESTION DEL PROYECTO - SEGUIMIENTO Y EVALUACION</v>
          </cell>
          <cell r="O450" t="str">
            <v>Contratable</v>
          </cell>
          <cell r="P450" t="str">
            <v>SOPORTE A LA GESTIÓN DEL PROYECTO</v>
          </cell>
          <cell r="Q450" t="str">
            <v>C</v>
          </cell>
          <cell r="R450" t="str">
            <v>4102</v>
          </cell>
          <cell r="S450" t="str">
            <v>1500</v>
          </cell>
          <cell r="T450" t="str">
            <v>18</v>
          </cell>
          <cell r="U450" t="str">
            <v>0</v>
          </cell>
          <cell r="V450" t="str">
            <v>4102003</v>
          </cell>
          <cell r="W450" t="str">
            <v>02</v>
          </cell>
          <cell r="X450" t="str">
            <v>993</v>
          </cell>
        </row>
        <row r="451">
          <cell r="A451" t="str">
            <v>C-4102-1500-18-0-4102003-02-994</v>
          </cell>
          <cell r="B451" t="str">
            <v>C-4102-1500-18-0-4102003-02</v>
          </cell>
          <cell r="C451" t="str">
            <v>EJECUTOR</v>
          </cell>
          <cell r="D451" t="str">
            <v>PRIMERA INFANCIA</v>
          </cell>
          <cell r="E451" t="str">
            <v>DIRECTOR(A) DE PRIMERA INFANCIA</v>
          </cell>
          <cell r="F451">
            <v>994</v>
          </cell>
          <cell r="G451">
            <v>4102003</v>
          </cell>
          <cell r="H451" t="str">
            <v>SERVICIO DE EDUCACION INFORMAL A LOS AGENTES EDUCATIVOS</v>
          </cell>
          <cell r="I451">
            <v>994</v>
          </cell>
          <cell r="J451" t="str">
            <v>1. Primera Infancia</v>
          </cell>
          <cell r="K451" t="str">
            <v>PRIMERA INFANCIA</v>
          </cell>
          <cell r="L451">
            <v>994</v>
          </cell>
          <cell r="M451" t="str">
            <v>Inversión</v>
          </cell>
          <cell r="N451" t="str">
            <v>SOPORTE A LA GESTION DEL PROYECTO - DE TIPO LOGISTICO</v>
          </cell>
          <cell r="O451" t="str">
            <v>Contratable</v>
          </cell>
          <cell r="P451" t="str">
            <v>SOPORTE A LA GESTIÓN DEL PROYECTO</v>
          </cell>
          <cell r="Q451" t="str">
            <v>C</v>
          </cell>
          <cell r="R451" t="str">
            <v>4102</v>
          </cell>
          <cell r="S451" t="str">
            <v>1500</v>
          </cell>
          <cell r="T451" t="str">
            <v>18</v>
          </cell>
          <cell r="U451" t="str">
            <v>0</v>
          </cell>
          <cell r="V451" t="str">
            <v>4102003</v>
          </cell>
          <cell r="W451" t="str">
            <v>02</v>
          </cell>
          <cell r="X451" t="str">
            <v>994</v>
          </cell>
        </row>
        <row r="452">
          <cell r="A452" t="str">
            <v>C-4102-1500-18-0-4102004</v>
          </cell>
          <cell r="B452" t="str">
            <v>C-4102-1500-18-0-4102004</v>
          </cell>
          <cell r="C452" t="str">
            <v>NO EJECUTOR</v>
          </cell>
          <cell r="D452" t="str">
            <v>PRIMERA INFANCIA</v>
          </cell>
          <cell r="E452" t="str">
            <v>DIRECTOR(A) ADMINISTRATIVO</v>
          </cell>
          <cell r="F452">
            <v>0</v>
          </cell>
          <cell r="G452">
            <v>4102004</v>
          </cell>
          <cell r="H452" t="str">
            <v>EDIFICACIONES PARA LA ATENCION INTEGRAL A LA PRIMERA INFANCIA CONSTRUIDAS</v>
          </cell>
          <cell r="I452">
            <v>0</v>
          </cell>
          <cell r="J452" t="str">
            <v>1. Primera Infancia</v>
          </cell>
          <cell r="K452" t="str">
            <v>PRIMERA INFANCIA</v>
          </cell>
          <cell r="L452">
            <v>0</v>
          </cell>
          <cell r="M452" t="str">
            <v>Inversión</v>
          </cell>
          <cell r="N452">
            <v>0</v>
          </cell>
          <cell r="O452" t="str">
            <v>Contratable</v>
          </cell>
          <cell r="P452" t="str">
            <v>EDIFICACIONES PARA LA ATENCIÓN INTEGRAL A LA PRIMERA INFANCIA CONSTRUIDAS</v>
          </cell>
          <cell r="Q452" t="str">
            <v>C</v>
          </cell>
          <cell r="R452" t="str">
            <v>4102</v>
          </cell>
          <cell r="S452" t="str">
            <v>1500</v>
          </cell>
          <cell r="T452" t="str">
            <v>18</v>
          </cell>
          <cell r="U452" t="str">
            <v>0</v>
          </cell>
          <cell r="V452" t="str">
            <v>4102004</v>
          </cell>
        </row>
        <row r="453">
          <cell r="A453" t="str">
            <v>C-4102-1500-18-0-4102004-02</v>
          </cell>
          <cell r="B453" t="str">
            <v>C-4102-1500-18-0-4102004-02</v>
          </cell>
          <cell r="C453" t="str">
            <v>EJECUTOR</v>
          </cell>
          <cell r="D453" t="str">
            <v>PRIMERA INFANCIA</v>
          </cell>
          <cell r="E453" t="str">
            <v>DIRECTOR(A) ADMINISTRATIVO</v>
          </cell>
          <cell r="F453">
            <v>0</v>
          </cell>
          <cell r="G453">
            <v>4102004</v>
          </cell>
          <cell r="H453" t="str">
            <v>EDIFICACIONES PARA LA ATENCION INTEGRAL A LA PRIMERA INFANCIA CONSTRUIDAS</v>
          </cell>
          <cell r="I453">
            <v>0</v>
          </cell>
          <cell r="J453" t="str">
            <v>1. Primera Infancia</v>
          </cell>
          <cell r="K453" t="str">
            <v>PRIMERA INFANCIA</v>
          </cell>
          <cell r="L453">
            <v>0</v>
          </cell>
          <cell r="M453" t="str">
            <v>Inversión</v>
          </cell>
          <cell r="N453">
            <v>0</v>
          </cell>
          <cell r="O453" t="str">
            <v>Contratable</v>
          </cell>
          <cell r="P453" t="str">
            <v>ADQUISICIÓN DE BIENES Y SERVICIOS</v>
          </cell>
          <cell r="Q453" t="str">
            <v>C</v>
          </cell>
          <cell r="R453" t="str">
            <v>4102</v>
          </cell>
          <cell r="S453" t="str">
            <v>1500</v>
          </cell>
          <cell r="T453" t="str">
            <v>18</v>
          </cell>
          <cell r="U453" t="str">
            <v>0</v>
          </cell>
          <cell r="V453" t="str">
            <v>4102004</v>
          </cell>
          <cell r="W453" t="str">
            <v>02</v>
          </cell>
        </row>
        <row r="454">
          <cell r="A454" t="str">
            <v>C-4102-1500-18-0-4102004-02-989</v>
          </cell>
          <cell r="B454" t="str">
            <v>C-4102-1500-18-0-4102004-02</v>
          </cell>
          <cell r="C454" t="str">
            <v>EJECUTOR</v>
          </cell>
          <cell r="D454" t="str">
            <v>PRIMERA INFANCIA</v>
          </cell>
          <cell r="E454" t="str">
            <v>DIRECTOR(A) DE PRIMERA INFANCIA</v>
          </cell>
          <cell r="F454">
            <v>989</v>
          </cell>
          <cell r="G454">
            <v>4102004</v>
          </cell>
          <cell r="H454" t="str">
            <v>EDIFICACIONES PARA LA ATENCION INTEGRAL A LA PRIMERA INFANCIA CONSTRUIDAS</v>
          </cell>
          <cell r="I454">
            <v>989</v>
          </cell>
          <cell r="J454" t="str">
            <v>1. Primera Infancia</v>
          </cell>
          <cell r="K454" t="str">
            <v>PRIMERA INFANCIA</v>
          </cell>
          <cell r="L454">
            <v>989</v>
          </cell>
          <cell r="M454" t="str">
            <v>Inversión</v>
          </cell>
          <cell r="N454" t="str">
            <v>SOPORTE A LA GESTION DEL PROYECTO - DE TIPO ADMINISTRATIVO</v>
          </cell>
          <cell r="O454" t="str">
            <v>Contratable</v>
          </cell>
          <cell r="P454" t="str">
            <v>SOPORTE A LA GESTIÓN DEL PROYECTO</v>
          </cell>
          <cell r="Q454" t="str">
            <v>C</v>
          </cell>
          <cell r="R454" t="str">
            <v>4102</v>
          </cell>
          <cell r="S454" t="str">
            <v>1500</v>
          </cell>
          <cell r="T454" t="str">
            <v>18</v>
          </cell>
          <cell r="U454" t="str">
            <v>0</v>
          </cell>
          <cell r="V454" t="str">
            <v>4102004</v>
          </cell>
          <cell r="W454" t="str">
            <v>02</v>
          </cell>
          <cell r="X454" t="str">
            <v>989</v>
          </cell>
        </row>
        <row r="455">
          <cell r="A455" t="str">
            <v>C-4102-1500-18-0-4102004-02-990</v>
          </cell>
          <cell r="B455" t="str">
            <v>C-4102-1500-18-0-4102004-02</v>
          </cell>
          <cell r="C455" t="str">
            <v>EJECUTOR</v>
          </cell>
          <cell r="D455" t="str">
            <v>PRIMERA INFANCIA</v>
          </cell>
          <cell r="E455" t="str">
            <v>DIRECTOR(A) DE PRIMERA INFANCIA</v>
          </cell>
          <cell r="F455">
            <v>990</v>
          </cell>
          <cell r="G455">
            <v>4102004</v>
          </cell>
          <cell r="H455" t="str">
            <v>EDIFICACIONES PARA LA ATENCION INTEGRAL A LA PRIMERA INFANCIA CONSTRUIDAS</v>
          </cell>
          <cell r="I455">
            <v>990</v>
          </cell>
          <cell r="J455" t="str">
            <v>1. Primera Infancia</v>
          </cell>
          <cell r="K455" t="str">
            <v>PRIMERA INFANCIA</v>
          </cell>
          <cell r="L455">
            <v>990</v>
          </cell>
          <cell r="M455" t="str">
            <v>Inversión</v>
          </cell>
          <cell r="N455" t="str">
            <v>SOPORTE A LA GESTIÓN DEL PROYECTO PARA LA PROMOCIÓN Y DIFUSIÓN DE LOS DERECHOS DE LOS NIÑOS (AS) Y ADOLESCENTES</v>
          </cell>
          <cell r="O455" t="str">
            <v>Contratable</v>
          </cell>
          <cell r="P455" t="str">
            <v>SOPORTE A LA GESTIÓN DEL PROYECTO PARA LA PROMOCIÓN Y DIFUSIÓN DE LOS DERECHOS DE LOS NIÑOS (AS) Y ADOLESCENTES</v>
          </cell>
          <cell r="Q455" t="str">
            <v>C</v>
          </cell>
          <cell r="R455" t="str">
            <v>4102</v>
          </cell>
          <cell r="S455" t="str">
            <v>1500</v>
          </cell>
          <cell r="T455" t="str">
            <v>18</v>
          </cell>
          <cell r="U455" t="str">
            <v>0</v>
          </cell>
          <cell r="V455" t="str">
            <v>4102004</v>
          </cell>
          <cell r="W455" t="str">
            <v>02</v>
          </cell>
          <cell r="X455" t="str">
            <v>990</v>
          </cell>
        </row>
        <row r="456">
          <cell r="A456" t="str">
            <v>C-4102-1500-18-0-4102004-02-991</v>
          </cell>
          <cell r="B456" t="str">
            <v>C-4102-1500-18-0-4102004-02</v>
          </cell>
          <cell r="C456" t="str">
            <v>EJECUTOR</v>
          </cell>
          <cell r="D456" t="str">
            <v>PRIMERA INFANCIA</v>
          </cell>
          <cell r="E456" t="str">
            <v>DIRECTOR(A) ADMINISTRATIVO</v>
          </cell>
          <cell r="F456">
            <v>991</v>
          </cell>
          <cell r="G456">
            <v>4102004</v>
          </cell>
          <cell r="H456" t="str">
            <v>EDIFICACIONES PARA LA ATENCION INTEGRAL A LA PRIMERA INFANCIA CONSTRUIDAS</v>
          </cell>
          <cell r="I456">
            <v>991</v>
          </cell>
          <cell r="J456" t="str">
            <v>1. Primera Infancia</v>
          </cell>
          <cell r="K456" t="str">
            <v>PRIMERA INFANCIA</v>
          </cell>
          <cell r="L456">
            <v>991</v>
          </cell>
          <cell r="M456" t="str">
            <v>Inversión</v>
          </cell>
          <cell r="N456" t="str">
            <v>SOPORTE A LA GESTION DEL PROYECTO - APOYO EN CONTRATACION DE SERVICIOS</v>
          </cell>
          <cell r="O456" t="str">
            <v>Contratable</v>
          </cell>
          <cell r="P456" t="str">
            <v>ADQUISICIÓN DE BIENES Y SERVICIOS - EDIFICACIONES PARA LA ATENCIÓN INTEGRAL A LA PRIMERA INFANCIA CONSTRUIDAS - APOYO AL DESARROLLO INTEGRAL DE LA PRIMERA INFANCIA A NIVEL  NACIONAL</v>
          </cell>
          <cell r="Q456" t="str">
            <v>C</v>
          </cell>
          <cell r="R456" t="str">
            <v>4102</v>
          </cell>
          <cell r="S456" t="str">
            <v>1500</v>
          </cell>
          <cell r="T456" t="str">
            <v>18</v>
          </cell>
          <cell r="U456" t="str">
            <v>0</v>
          </cell>
          <cell r="V456" t="str">
            <v>4102004</v>
          </cell>
          <cell r="W456" t="str">
            <v>02</v>
          </cell>
          <cell r="X456" t="str">
            <v>991</v>
          </cell>
        </row>
        <row r="457">
          <cell r="A457" t="str">
            <v>C-4102-1500-18-0-4102004-02-992</v>
          </cell>
          <cell r="B457" t="str">
            <v>C-4102-1500-18-0-4102004-02</v>
          </cell>
          <cell r="C457" t="str">
            <v>EJECUTOR</v>
          </cell>
          <cell r="D457" t="str">
            <v>PRIMERA INFANCIA</v>
          </cell>
          <cell r="E457" t="str">
            <v>DIRECTOR(A) ADMINISTRATIVO</v>
          </cell>
          <cell r="F457">
            <v>992</v>
          </cell>
          <cell r="G457">
            <v>4102004</v>
          </cell>
          <cell r="H457" t="str">
            <v>EDIFICACIONES PARA LA ATENCION INTEGRAL A LA PRIMERA INFANCIA CONSTRUIDAS</v>
          </cell>
          <cell r="I457">
            <v>992</v>
          </cell>
          <cell r="J457" t="str">
            <v>1. Primera Infancia</v>
          </cell>
          <cell r="K457" t="str">
            <v>PRIMERA INFANCIA</v>
          </cell>
          <cell r="L457">
            <v>992</v>
          </cell>
          <cell r="M457" t="str">
            <v>Inversión</v>
          </cell>
          <cell r="N457" t="str">
            <v>SOPORTE A LA GESTION DEL PROYECTO - VIATICOS Y GASTOS DE VIAJE</v>
          </cell>
          <cell r="O457" t="str">
            <v>No Contratable</v>
          </cell>
          <cell r="P457" t="str">
            <v>ADQUISICIÓN DE BIENES Y SERVICIOS - EDIFICACIONES PARA LA ATENCIÓN INTEGRAL A LA PRIMERA INFANCIA CONSTRUIDAS - APOYO AL DESARROLLO INTEGRAL DE LA PRIMERA INFANCIA A NIVEL  NACIONAL</v>
          </cell>
          <cell r="Q457" t="str">
            <v>C</v>
          </cell>
          <cell r="R457" t="str">
            <v>4102</v>
          </cell>
          <cell r="S457" t="str">
            <v>1500</v>
          </cell>
          <cell r="T457" t="str">
            <v>18</v>
          </cell>
          <cell r="U457" t="str">
            <v>0</v>
          </cell>
          <cell r="V457" t="str">
            <v>4102004</v>
          </cell>
          <cell r="W457" t="str">
            <v>02</v>
          </cell>
          <cell r="X457" t="str">
            <v>992</v>
          </cell>
        </row>
        <row r="458">
          <cell r="A458" t="str">
            <v>C-4102-1500-18-0-4102004-02-993</v>
          </cell>
          <cell r="B458" t="str">
            <v>C-4102-1500-18-0-4102004-02</v>
          </cell>
          <cell r="C458" t="str">
            <v>EJECUTOR</v>
          </cell>
          <cell r="D458" t="str">
            <v>PRIMERA INFANCIA</v>
          </cell>
          <cell r="E458" t="str">
            <v>DIRECTOR(A) DE PRIMERA INFANCIA</v>
          </cell>
          <cell r="F458">
            <v>993</v>
          </cell>
          <cell r="G458">
            <v>4102004</v>
          </cell>
          <cell r="H458" t="str">
            <v>EDIFICACIONES PARA LA ATENCION INTEGRAL A LA PRIMERA INFANCIA CONSTRUIDAS</v>
          </cell>
          <cell r="I458">
            <v>993</v>
          </cell>
          <cell r="J458" t="str">
            <v>1. Primera Infancia</v>
          </cell>
          <cell r="K458" t="str">
            <v>PRIMERA INFANCIA</v>
          </cell>
          <cell r="L458">
            <v>993</v>
          </cell>
          <cell r="M458" t="str">
            <v>Inversión</v>
          </cell>
          <cell r="N458" t="str">
            <v>SOPORTE A LA GESTION DEL PROYECTO - SEGUIMIENTO Y EVALUACION</v>
          </cell>
          <cell r="O458" t="str">
            <v>Contratable</v>
          </cell>
          <cell r="P458" t="str">
            <v>SOPORTE A LA GESTIÓN DEL PROYECTO</v>
          </cell>
          <cell r="Q458" t="str">
            <v>C</v>
          </cell>
          <cell r="R458" t="str">
            <v>4102</v>
          </cell>
          <cell r="S458" t="str">
            <v>1500</v>
          </cell>
          <cell r="T458" t="str">
            <v>18</v>
          </cell>
          <cell r="U458" t="str">
            <v>0</v>
          </cell>
          <cell r="V458" t="str">
            <v>4102004</v>
          </cell>
          <cell r="W458" t="str">
            <v>02</v>
          </cell>
          <cell r="X458" t="str">
            <v>993</v>
          </cell>
        </row>
        <row r="459">
          <cell r="A459" t="str">
            <v>C-4102-1500-18-0-4102004-02-994</v>
          </cell>
          <cell r="B459" t="str">
            <v>C-4102-1500-18-0-4102004-02</v>
          </cell>
          <cell r="C459" t="str">
            <v>EJECUTOR</v>
          </cell>
          <cell r="D459" t="str">
            <v>PRIMERA INFANCIA</v>
          </cell>
          <cell r="E459" t="str">
            <v>DIRECTOR(A) DE PRIMERA INFANCIA</v>
          </cell>
          <cell r="F459">
            <v>994</v>
          </cell>
          <cell r="G459">
            <v>4102004</v>
          </cell>
          <cell r="H459" t="str">
            <v>EDIFICACIONES PARA LA ATENCION INTEGRAL A LA PRIMERA INFANCIA CONSTRUIDAS</v>
          </cell>
          <cell r="I459">
            <v>994</v>
          </cell>
          <cell r="J459" t="str">
            <v>1. Primera Infancia</v>
          </cell>
          <cell r="K459" t="str">
            <v>PRIMERA INFANCIA</v>
          </cell>
          <cell r="L459">
            <v>994</v>
          </cell>
          <cell r="M459" t="str">
            <v>Inversión</v>
          </cell>
          <cell r="N459" t="str">
            <v>SOPORTE A LA GESTION DEL PROYECTO - DE TIPO LOGISTICO</v>
          </cell>
          <cell r="O459" t="str">
            <v>Contratable</v>
          </cell>
          <cell r="P459" t="str">
            <v>SOPORTE A LA GESTIÓN DEL PROYECTO</v>
          </cell>
          <cell r="Q459" t="str">
            <v>C</v>
          </cell>
          <cell r="R459" t="str">
            <v>4102</v>
          </cell>
          <cell r="S459" t="str">
            <v>1500</v>
          </cell>
          <cell r="T459" t="str">
            <v>18</v>
          </cell>
          <cell r="U459" t="str">
            <v>0</v>
          </cell>
          <cell r="V459" t="str">
            <v>4102004</v>
          </cell>
          <cell r="W459" t="str">
            <v>02</v>
          </cell>
          <cell r="X459" t="str">
            <v>994</v>
          </cell>
        </row>
        <row r="460">
          <cell r="A460" t="str">
            <v>C-4102-1500-18-0-4102004-02-997</v>
          </cell>
          <cell r="B460" t="str">
            <v>C-4102-1500-18-0-4102004-02</v>
          </cell>
          <cell r="C460" t="str">
            <v>EJECUTOR</v>
          </cell>
          <cell r="D460" t="str">
            <v>PRIMERA INFANCIA</v>
          </cell>
          <cell r="E460" t="str">
            <v>DIRECTOR(A) ADMINISTRATIVO</v>
          </cell>
          <cell r="F460">
            <v>997</v>
          </cell>
          <cell r="G460">
            <v>4102004</v>
          </cell>
          <cell r="H460" t="str">
            <v>EDIFICACIONES PARA LA ATENCION INTEGRAL A LA PRIMERA INFANCIA CONSTRUIDAS</v>
          </cell>
          <cell r="I460">
            <v>997</v>
          </cell>
          <cell r="J460" t="str">
            <v>1. Primera Infancia</v>
          </cell>
          <cell r="K460" t="str">
            <v>PRIMERA INFANCIA</v>
          </cell>
          <cell r="L460">
            <v>997</v>
          </cell>
          <cell r="M460" t="str">
            <v>Inversión</v>
          </cell>
          <cell r="N460" t="str">
            <v>INFRAESTRUCTURA</v>
          </cell>
          <cell r="O460" t="str">
            <v>Contratable</v>
          </cell>
          <cell r="P460" t="str">
            <v>ADQUISICIÓN DE BIENES Y SERVICIOS - EDIFICACIONES PARA LA ATENCIÓN INTEGRAL A LA PRIMERA INFANCIA CONSTRUIDAS - APOYO AL DESARROLLO INTEGRAL DE LA PRIMERA INFANCIA A NIVEL  NACIONAL</v>
          </cell>
          <cell r="Q460" t="str">
            <v>C</v>
          </cell>
          <cell r="R460" t="str">
            <v>4102</v>
          </cell>
          <cell r="S460" t="str">
            <v>1500</v>
          </cell>
          <cell r="T460" t="str">
            <v>18</v>
          </cell>
          <cell r="U460" t="str">
            <v>0</v>
          </cell>
          <cell r="V460" t="str">
            <v>4102004</v>
          </cell>
          <cell r="W460" t="str">
            <v>02</v>
          </cell>
          <cell r="X460" t="str">
            <v>997</v>
          </cell>
        </row>
        <row r="461">
          <cell r="A461" t="str">
            <v>C-4102-1500-18-0-4102004-02-999</v>
          </cell>
          <cell r="B461" t="str">
            <v>C-4102-1500-18-0-4102004-02</v>
          </cell>
          <cell r="C461" t="str">
            <v>EJECUTOR</v>
          </cell>
          <cell r="D461" t="str">
            <v>PRIMERA INFANCIA</v>
          </cell>
          <cell r="E461" t="str">
            <v>DIRECTOR(A) DE PRIMERA INFANCIA</v>
          </cell>
          <cell r="F461">
            <v>999</v>
          </cell>
          <cell r="G461">
            <v>4102004</v>
          </cell>
          <cell r="H461" t="str">
            <v>EDIFICACIONES PARA LA ATENCION INTEGRAL A LA PRIMERA INFANCIA CONSTRUIDAS</v>
          </cell>
          <cell r="I461">
            <v>999</v>
          </cell>
          <cell r="J461" t="str">
            <v>1. Primera Infancia</v>
          </cell>
          <cell r="K461" t="str">
            <v>PRIMERA INFANCIA</v>
          </cell>
          <cell r="L461">
            <v>999</v>
          </cell>
          <cell r="M461" t="str">
            <v>Inversión</v>
          </cell>
          <cell r="N461" t="str">
            <v>GRAVAMEN A LOS MOVIMIENTOS FINANCIEROS -GMF</v>
          </cell>
          <cell r="O461" t="str">
            <v>No Contratable</v>
          </cell>
          <cell r="P461" t="str">
            <v>GRAVAMEN A LOS MOVIMIENTOS FINANCIEROS</v>
          </cell>
          <cell r="Q461" t="str">
            <v>C</v>
          </cell>
          <cell r="R461" t="str">
            <v>4102</v>
          </cell>
          <cell r="S461" t="str">
            <v>1500</v>
          </cell>
          <cell r="T461" t="str">
            <v>18</v>
          </cell>
          <cell r="U461" t="str">
            <v>0</v>
          </cell>
          <cell r="V461" t="str">
            <v>4102004</v>
          </cell>
          <cell r="W461" t="str">
            <v>02</v>
          </cell>
          <cell r="X461" t="str">
            <v>999</v>
          </cell>
        </row>
        <row r="462">
          <cell r="A462" t="str">
            <v>C-4102-1500-18-0-4102005</v>
          </cell>
          <cell r="B462" t="str">
            <v>C-4102-1500-18-0-4102005</v>
          </cell>
          <cell r="C462" t="str">
            <v>NO EJECUTOR</v>
          </cell>
          <cell r="D462" t="str">
            <v>PRIMERA INFANCIA</v>
          </cell>
          <cell r="E462" t="str">
            <v>DIRECTOR(A) ADMINISTRATIVO</v>
          </cell>
          <cell r="F462">
            <v>0</v>
          </cell>
          <cell r="G462">
            <v>4102005</v>
          </cell>
          <cell r="H462" t="str">
            <v>EDIFICACIONES DE ATENCION A LA PRIMERA INFANCIA ADECUADAS</v>
          </cell>
          <cell r="I462">
            <v>0</v>
          </cell>
          <cell r="J462" t="str">
            <v>1. Primera Infancia</v>
          </cell>
          <cell r="K462" t="str">
            <v>PRIMERA INFANCIA</v>
          </cell>
          <cell r="L462">
            <v>0</v>
          </cell>
          <cell r="M462" t="str">
            <v>Inversión</v>
          </cell>
          <cell r="N462">
            <v>0</v>
          </cell>
          <cell r="O462" t="str">
            <v>Contratable</v>
          </cell>
          <cell r="P462" t="str">
            <v>EDIFICACIONES DE ATENCIÓN A LA PRIMERA INFANCIA ADECUADAS</v>
          </cell>
          <cell r="Q462" t="str">
            <v>C</v>
          </cell>
          <cell r="R462" t="str">
            <v>4102</v>
          </cell>
          <cell r="S462" t="str">
            <v>1500</v>
          </cell>
          <cell r="T462" t="str">
            <v>18</v>
          </cell>
          <cell r="U462" t="str">
            <v>0</v>
          </cell>
          <cell r="V462" t="str">
            <v>4102005</v>
          </cell>
        </row>
        <row r="463">
          <cell r="A463" t="str">
            <v>C-4102-1500-18-0-4102005-02</v>
          </cell>
          <cell r="B463" t="str">
            <v>C-4102-1500-18-0-4102005-02</v>
          </cell>
          <cell r="C463" t="str">
            <v>EJECUTOR</v>
          </cell>
          <cell r="D463" t="str">
            <v>PRIMERA INFANCIA</v>
          </cell>
          <cell r="E463" t="str">
            <v>DIRECTOR(A) ADMINISTRATIVO</v>
          </cell>
          <cell r="F463">
            <v>0</v>
          </cell>
          <cell r="G463">
            <v>4102005</v>
          </cell>
          <cell r="H463" t="str">
            <v>EDIFICACIONES DE ATENCION A LA PRIMERA INFANCIA ADECUADAS</v>
          </cell>
          <cell r="I463">
            <v>0</v>
          </cell>
          <cell r="J463" t="str">
            <v>1. Primera Infancia</v>
          </cell>
          <cell r="K463" t="str">
            <v>PRIMERA INFANCIA</v>
          </cell>
          <cell r="L463">
            <v>0</v>
          </cell>
          <cell r="M463" t="str">
            <v>Inversión</v>
          </cell>
          <cell r="N463">
            <v>0</v>
          </cell>
          <cell r="O463" t="str">
            <v>Contratable</v>
          </cell>
          <cell r="P463" t="str">
            <v>ADQUISICIÓN DE BIENES Y SERVICIOS</v>
          </cell>
          <cell r="Q463" t="str">
            <v>C</v>
          </cell>
          <cell r="R463" t="str">
            <v>4102</v>
          </cell>
          <cell r="S463" t="str">
            <v>1500</v>
          </cell>
          <cell r="T463" t="str">
            <v>18</v>
          </cell>
          <cell r="U463" t="str">
            <v>0</v>
          </cell>
          <cell r="V463" t="str">
            <v>4102005</v>
          </cell>
          <cell r="W463" t="str">
            <v>02</v>
          </cell>
        </row>
        <row r="464">
          <cell r="A464" t="str">
            <v>C-4102-1500-18-0-4102005-02-991</v>
          </cell>
          <cell r="B464" t="str">
            <v>C-4102-1500-18-0-4102005-02</v>
          </cell>
          <cell r="C464" t="str">
            <v>EJECUTOR</v>
          </cell>
          <cell r="D464" t="str">
            <v>PRIMERA INFANCIA</v>
          </cell>
          <cell r="E464" t="str">
            <v>DIRECTOR(A) DE PRIMERA INFANCIA</v>
          </cell>
          <cell r="F464">
            <v>991</v>
          </cell>
          <cell r="G464">
            <v>4102005</v>
          </cell>
          <cell r="H464" t="str">
            <v>EDIFICACIONES DE ATENCION A LA PRIMERA INFANCIA ADECUADAS</v>
          </cell>
          <cell r="I464">
            <v>991</v>
          </cell>
          <cell r="J464" t="str">
            <v>1. Primera Infancia</v>
          </cell>
          <cell r="K464" t="str">
            <v>PRIMERA INFANCIA</v>
          </cell>
          <cell r="L464">
            <v>991</v>
          </cell>
          <cell r="M464" t="str">
            <v>Inversión</v>
          </cell>
          <cell r="N464" t="str">
            <v>SOPORTE A LA GESTION DEL PROYECTO - APOYO EN CONTRATACION DE SERVICIOS</v>
          </cell>
          <cell r="O464" t="str">
            <v>Contratable</v>
          </cell>
          <cell r="P464" t="str">
            <v>SOPORTE A LA GESTIÓN DEL PROYECTO</v>
          </cell>
          <cell r="Q464" t="str">
            <v>C</v>
          </cell>
          <cell r="R464" t="str">
            <v>4102</v>
          </cell>
          <cell r="S464" t="str">
            <v>1500</v>
          </cell>
          <cell r="T464" t="str">
            <v>18</v>
          </cell>
          <cell r="U464" t="str">
            <v>0</v>
          </cell>
          <cell r="V464" t="str">
            <v>4102005</v>
          </cell>
          <cell r="W464" t="str">
            <v>02</v>
          </cell>
          <cell r="X464" t="str">
            <v>991</v>
          </cell>
        </row>
        <row r="465">
          <cell r="A465" t="str">
            <v>C-4102-1500-18-0-4102005-02-992</v>
          </cell>
          <cell r="B465" t="str">
            <v>C-4102-1500-18-0-4102005-02</v>
          </cell>
          <cell r="C465" t="str">
            <v>EJECUTOR</v>
          </cell>
          <cell r="D465" t="str">
            <v>PRIMERA INFANCIA</v>
          </cell>
          <cell r="E465" t="str">
            <v>DIRECTOR(A) DE PRIMERA INFANCIA</v>
          </cell>
          <cell r="F465">
            <v>992</v>
          </cell>
          <cell r="G465">
            <v>4102005</v>
          </cell>
          <cell r="H465" t="str">
            <v>EDIFICACIONES DE ATENCION A LA PRIMERA INFANCIA ADECUADAS</v>
          </cell>
          <cell r="I465">
            <v>992</v>
          </cell>
          <cell r="J465" t="str">
            <v>1. Primera Infancia</v>
          </cell>
          <cell r="K465" t="str">
            <v>PRIMERA INFANCIA</v>
          </cell>
          <cell r="L465">
            <v>992</v>
          </cell>
          <cell r="M465" t="str">
            <v>Inversión</v>
          </cell>
          <cell r="N465" t="str">
            <v>SOPORTE A LA GESTION DEL PROYECTO - VIATICOS Y GASTOS DE VIAJE</v>
          </cell>
          <cell r="O465" t="str">
            <v>No Contratable</v>
          </cell>
          <cell r="P465" t="str">
            <v>SOPORTE A LA GESTIÓN DEL PROYECTO</v>
          </cell>
          <cell r="Q465" t="str">
            <v>C</v>
          </cell>
          <cell r="R465" t="str">
            <v>4102</v>
          </cell>
          <cell r="S465" t="str">
            <v>1500</v>
          </cell>
          <cell r="T465" t="str">
            <v>18</v>
          </cell>
          <cell r="U465" t="str">
            <v>0</v>
          </cell>
          <cell r="V465" t="str">
            <v>4102005</v>
          </cell>
          <cell r="W465" t="str">
            <v>02</v>
          </cell>
          <cell r="X465" t="str">
            <v>992</v>
          </cell>
        </row>
        <row r="466">
          <cell r="A466" t="str">
            <v>C-4102-1500-18-0-4102005-02-993</v>
          </cell>
          <cell r="B466" t="str">
            <v>C-4102-1500-18-0-4102005-02</v>
          </cell>
          <cell r="C466" t="str">
            <v>EJECUTOR</v>
          </cell>
          <cell r="D466" t="str">
            <v>PRIMERA INFANCIA</v>
          </cell>
          <cell r="E466" t="str">
            <v>DIRECTOR(A) DE PRIMERA INFANCIA</v>
          </cell>
          <cell r="F466">
            <v>993</v>
          </cell>
          <cell r="G466">
            <v>4102005</v>
          </cell>
          <cell r="H466" t="str">
            <v>EDIFICACIONES DE ATENCION A LA PRIMERA INFANCIA ADECUADAS</v>
          </cell>
          <cell r="I466">
            <v>993</v>
          </cell>
          <cell r="J466" t="str">
            <v>1. Primera Infancia</v>
          </cell>
          <cell r="K466" t="str">
            <v>PRIMERA INFANCIA</v>
          </cell>
          <cell r="L466">
            <v>993</v>
          </cell>
          <cell r="M466" t="str">
            <v>Inversión</v>
          </cell>
          <cell r="N466" t="str">
            <v>SOPORTE A LA GESTION DEL PROYECTO - SEGUIMIENTO Y EVALUACION</v>
          </cell>
          <cell r="O466" t="str">
            <v>Contratable</v>
          </cell>
          <cell r="P466" t="str">
            <v>SOPORTE A LA GESTIÓN DEL PROYECTO</v>
          </cell>
          <cell r="Q466" t="str">
            <v>C</v>
          </cell>
          <cell r="R466" t="str">
            <v>4102</v>
          </cell>
          <cell r="S466" t="str">
            <v>1500</v>
          </cell>
          <cell r="T466" t="str">
            <v>18</v>
          </cell>
          <cell r="U466" t="str">
            <v>0</v>
          </cell>
          <cell r="V466" t="str">
            <v>4102005</v>
          </cell>
          <cell r="W466" t="str">
            <v>02</v>
          </cell>
          <cell r="X466" t="str">
            <v>993</v>
          </cell>
        </row>
        <row r="467">
          <cell r="A467" t="str">
            <v>C-4102-1500-18-0-4102005-02-994</v>
          </cell>
          <cell r="B467" t="str">
            <v>C-4102-1500-18-0-4102005-02</v>
          </cell>
          <cell r="C467" t="str">
            <v>EJECUTOR</v>
          </cell>
          <cell r="D467" t="str">
            <v>PRIMERA INFANCIA</v>
          </cell>
          <cell r="E467" t="str">
            <v>DIRECTOR(A) DE PRIMERA INFANCIA</v>
          </cell>
          <cell r="F467">
            <v>994</v>
          </cell>
          <cell r="G467">
            <v>4102005</v>
          </cell>
          <cell r="H467" t="str">
            <v>EDIFICACIONES DE ATENCION A LA PRIMERA INFANCIA ADECUADAS</v>
          </cell>
          <cell r="I467">
            <v>994</v>
          </cell>
          <cell r="J467" t="str">
            <v>1. Primera Infancia</v>
          </cell>
          <cell r="K467" t="str">
            <v>PRIMERA INFANCIA</v>
          </cell>
          <cell r="L467">
            <v>994</v>
          </cell>
          <cell r="M467" t="str">
            <v>Inversión</v>
          </cell>
          <cell r="N467" t="str">
            <v>SOPORTE A LA GESTION DEL PROYECTO - DE TIPO LOGISTICO</v>
          </cell>
          <cell r="O467" t="str">
            <v>Contratable</v>
          </cell>
          <cell r="P467" t="str">
            <v>SOPORTE A LA GESTIÓN DEL PROYECTO</v>
          </cell>
          <cell r="Q467" t="str">
            <v>C</v>
          </cell>
          <cell r="R467" t="str">
            <v>4102</v>
          </cell>
          <cell r="S467" t="str">
            <v>1500</v>
          </cell>
          <cell r="T467" t="str">
            <v>18</v>
          </cell>
          <cell r="U467" t="str">
            <v>0</v>
          </cell>
          <cell r="V467" t="str">
            <v>4102005</v>
          </cell>
          <cell r="W467" t="str">
            <v>02</v>
          </cell>
          <cell r="X467" t="str">
            <v>994</v>
          </cell>
        </row>
        <row r="468">
          <cell r="A468" t="str">
            <v>C-4102-1500-18-0-4102005-02-997</v>
          </cell>
          <cell r="B468" t="str">
            <v>C-4102-1500-18-0-4102005-02</v>
          </cell>
          <cell r="C468" t="str">
            <v>EJECUTOR</v>
          </cell>
          <cell r="D468" t="str">
            <v>PRIMERA INFANCIA</v>
          </cell>
          <cell r="E468" t="str">
            <v>DIRECTOR(A) ADMINISTRATIVO</v>
          </cell>
          <cell r="F468">
            <v>997</v>
          </cell>
          <cell r="G468">
            <v>4102005</v>
          </cell>
          <cell r="H468" t="str">
            <v>EDIFICACIONES DE ATENCION A LA PRIMERA INFANCIA ADECUADAS</v>
          </cell>
          <cell r="I468">
            <v>997</v>
          </cell>
          <cell r="J468" t="str">
            <v>1. Primera Infancia</v>
          </cell>
          <cell r="K468" t="str">
            <v>PRIMERA INFANCIA</v>
          </cell>
          <cell r="L468">
            <v>997</v>
          </cell>
          <cell r="M468" t="str">
            <v>Inversión</v>
          </cell>
          <cell r="N468" t="str">
            <v>INFRAESTRUCTURA</v>
          </cell>
          <cell r="O468" t="str">
            <v>Contratable</v>
          </cell>
          <cell r="P468" t="str">
            <v>INFRAESTRUCTURA</v>
          </cell>
          <cell r="Q468" t="str">
            <v>C</v>
          </cell>
          <cell r="R468" t="str">
            <v>4102</v>
          </cell>
          <cell r="S468" t="str">
            <v>1500</v>
          </cell>
          <cell r="T468" t="str">
            <v>18</v>
          </cell>
          <cell r="U468" t="str">
            <v>0</v>
          </cell>
          <cell r="V468" t="str">
            <v>4102005</v>
          </cell>
          <cell r="W468" t="str">
            <v>02</v>
          </cell>
          <cell r="X468" t="str">
            <v>997</v>
          </cell>
        </row>
        <row r="469">
          <cell r="A469" t="str">
            <v>C-4102-1500-18-0-4102005-02-998</v>
          </cell>
          <cell r="B469" t="str">
            <v>C-4102-1500-18-0-4102005-02</v>
          </cell>
          <cell r="C469" t="str">
            <v>EJECUTOR</v>
          </cell>
          <cell r="D469" t="str">
            <v>PRIMERA INFANCIA</v>
          </cell>
          <cell r="E469" t="str">
            <v>DIRECTOR(A) ADMINISTRATIVO</v>
          </cell>
          <cell r="F469">
            <v>998</v>
          </cell>
          <cell r="G469">
            <v>4102005</v>
          </cell>
          <cell r="H469" t="str">
            <v>EDIFICACIONES DE ATENCION A LA PRIMERA INFANCIA ADECUADAS</v>
          </cell>
          <cell r="I469">
            <v>998</v>
          </cell>
          <cell r="J469" t="str">
            <v>1. Primera Infancia</v>
          </cell>
          <cell r="K469" t="str">
            <v>PRIMERA INFANCIA</v>
          </cell>
          <cell r="L469">
            <v>998</v>
          </cell>
          <cell r="M469" t="str">
            <v>Inversión</v>
          </cell>
          <cell r="N469" t="str">
            <v>TRANSPORTE</v>
          </cell>
          <cell r="O469" t="str">
            <v>Contratable</v>
          </cell>
          <cell r="P469" t="str">
            <v>ADQUISICIÓN DE BIENES Y SERVICIOS - EDIFICACIONES DE ATENCIÓN A LA PRIMERA INFANCIA ADECUADAS - APOYO AL DESARROLLO INTEGRAL DE LA PRIMERA INFANCIA A NIVEL  NACIONAL</v>
          </cell>
          <cell r="Q469" t="str">
            <v>C</v>
          </cell>
          <cell r="R469" t="str">
            <v>4102</v>
          </cell>
          <cell r="S469" t="str">
            <v>1500</v>
          </cell>
          <cell r="T469" t="str">
            <v>18</v>
          </cell>
          <cell r="U469" t="str">
            <v>0</v>
          </cell>
          <cell r="V469" t="str">
            <v>4102005</v>
          </cell>
          <cell r="W469" t="str">
            <v>02</v>
          </cell>
          <cell r="X469" t="str">
            <v>998</v>
          </cell>
        </row>
        <row r="470">
          <cell r="A470" t="str">
            <v>C-4102-1500-18-0-4102005-02-999</v>
          </cell>
          <cell r="B470" t="str">
            <v>C-4102-1500-18-0-4102005-02</v>
          </cell>
          <cell r="C470" t="str">
            <v>EJECUTOR</v>
          </cell>
          <cell r="D470" t="str">
            <v>PRIMERA INFANCIA</v>
          </cell>
          <cell r="E470" t="str">
            <v>DIRECTOR(A) DE PRIMERA INFANCIA</v>
          </cell>
          <cell r="F470">
            <v>999</v>
          </cell>
          <cell r="G470">
            <v>4102005</v>
          </cell>
          <cell r="H470" t="str">
            <v>EDIFICACIONES DE ATENCION A LA PRIMERA INFANCIA ADECUADAS</v>
          </cell>
          <cell r="I470">
            <v>999</v>
          </cell>
          <cell r="J470" t="str">
            <v>1. Primera Infancia</v>
          </cell>
          <cell r="K470" t="str">
            <v>PRIMERA INFANCIA</v>
          </cell>
          <cell r="L470">
            <v>999</v>
          </cell>
          <cell r="M470" t="str">
            <v>Inversión</v>
          </cell>
          <cell r="N470" t="str">
            <v>GRAVAMEN A LOS MOVIMIENTOS FINANCIEROS -GMF</v>
          </cell>
          <cell r="O470" t="str">
            <v>No Contratable</v>
          </cell>
          <cell r="P470" t="str">
            <v>GRAVAMEN A LOS MOVIMIENTOS FINANCIEROS</v>
          </cell>
          <cell r="Q470" t="str">
            <v>C</v>
          </cell>
          <cell r="R470" t="str">
            <v>4102</v>
          </cell>
          <cell r="S470" t="str">
            <v>1500</v>
          </cell>
          <cell r="T470" t="str">
            <v>18</v>
          </cell>
          <cell r="U470" t="str">
            <v>0</v>
          </cell>
          <cell r="V470" t="str">
            <v>4102005</v>
          </cell>
          <cell r="W470" t="str">
            <v>02</v>
          </cell>
          <cell r="X470" t="str">
            <v>999</v>
          </cell>
        </row>
        <row r="471">
          <cell r="A471" t="str">
            <v>C-4102-1500-18-0-4102040</v>
          </cell>
          <cell r="B471" t="str">
            <v>C-4102-1500-18-0-4102040</v>
          </cell>
          <cell r="C471" t="str">
            <v>NO EJECUTOR</v>
          </cell>
          <cell r="D471" t="str">
            <v>PRIMERA INFANCIA</v>
          </cell>
          <cell r="E471" t="str">
            <v>SUBDIRECTOR(A) DE MONITOREO Y EVALUACION</v>
          </cell>
          <cell r="F471">
            <v>0</v>
          </cell>
          <cell r="G471">
            <v>4102040</v>
          </cell>
          <cell r="H471" t="str">
            <v>DOCUMENTOS METODOLOGICOS</v>
          </cell>
          <cell r="I471">
            <v>0</v>
          </cell>
          <cell r="J471" t="str">
            <v>1. Primera Infancia</v>
          </cell>
          <cell r="K471" t="str">
            <v>PRIMERA INFANCIA</v>
          </cell>
          <cell r="L471">
            <v>0</v>
          </cell>
          <cell r="M471" t="str">
            <v>Inversión</v>
          </cell>
          <cell r="N471">
            <v>0</v>
          </cell>
          <cell r="O471" t="str">
            <v>Contratable</v>
          </cell>
          <cell r="P471" t="str">
            <v>DOCUMENTOS METODOLÓGICOS</v>
          </cell>
          <cell r="Q471" t="str">
            <v>C</v>
          </cell>
          <cell r="R471" t="str">
            <v>4102</v>
          </cell>
          <cell r="S471" t="str">
            <v>1500</v>
          </cell>
          <cell r="T471" t="str">
            <v>18</v>
          </cell>
          <cell r="U471" t="str">
            <v>0</v>
          </cell>
          <cell r="V471" t="str">
            <v>4102040</v>
          </cell>
        </row>
        <row r="472">
          <cell r="A472" t="str">
            <v>C-4102-1500-18-0-4102040-02</v>
          </cell>
          <cell r="B472" t="str">
            <v>C-4102-1500-18-0-4102040-02</v>
          </cell>
          <cell r="C472" t="str">
            <v>EJECUTOR</v>
          </cell>
          <cell r="D472" t="str">
            <v>PRIMERA INFANCIA</v>
          </cell>
          <cell r="E472" t="str">
            <v>SUBDIRECTOR(A) DE MONITOREO Y EVALUACION</v>
          </cell>
          <cell r="F472">
            <v>0</v>
          </cell>
          <cell r="G472">
            <v>4102040</v>
          </cell>
          <cell r="H472" t="str">
            <v>DOCUMENTOS METODOLOGICOS</v>
          </cell>
          <cell r="I472">
            <v>0</v>
          </cell>
          <cell r="J472" t="str">
            <v>1. Primera Infancia</v>
          </cell>
          <cell r="K472" t="str">
            <v>PRIMERA INFANCIA</v>
          </cell>
          <cell r="L472">
            <v>0</v>
          </cell>
          <cell r="M472" t="str">
            <v>Inversión</v>
          </cell>
          <cell r="N472">
            <v>0</v>
          </cell>
          <cell r="O472" t="str">
            <v>Contratable</v>
          </cell>
          <cell r="P472" t="str">
            <v>ADQUISICIÓN DE BIENES Y SERVICIOS</v>
          </cell>
          <cell r="Q472" t="str">
            <v>C</v>
          </cell>
          <cell r="R472" t="str">
            <v>4102</v>
          </cell>
          <cell r="S472" t="str">
            <v>1500</v>
          </cell>
          <cell r="T472" t="str">
            <v>18</v>
          </cell>
          <cell r="U472" t="str">
            <v>0</v>
          </cell>
          <cell r="V472" t="str">
            <v>4102040</v>
          </cell>
          <cell r="W472" t="str">
            <v>02</v>
          </cell>
        </row>
        <row r="473">
          <cell r="A473" t="str">
            <v>C-4102-1500-18-0-4102040-02-989</v>
          </cell>
          <cell r="B473" t="str">
            <v>C-4102-1500-18-0-4102040-02</v>
          </cell>
          <cell r="C473" t="str">
            <v>EJECUTOR</v>
          </cell>
          <cell r="D473" t="str">
            <v>PRIMERA INFANCIA</v>
          </cell>
          <cell r="E473" t="str">
            <v>DIRECTOR(A) DE PRIMERA INFANCIA</v>
          </cell>
          <cell r="F473">
            <v>989</v>
          </cell>
          <cell r="G473">
            <v>4102040</v>
          </cell>
          <cell r="H473" t="str">
            <v>DOCUMENTOS METODOLOGICOS</v>
          </cell>
          <cell r="I473">
            <v>989</v>
          </cell>
          <cell r="J473" t="str">
            <v>1. Primera Infancia</v>
          </cell>
          <cell r="K473" t="str">
            <v>PRIMERA INFANCIA</v>
          </cell>
          <cell r="L473">
            <v>989</v>
          </cell>
          <cell r="M473" t="str">
            <v>Inversión</v>
          </cell>
          <cell r="N473" t="str">
            <v>SOPORTE A LA GESTION DEL PROYECTO - DE TIPO ADMINISTRATIVO</v>
          </cell>
          <cell r="O473" t="str">
            <v>Contratable</v>
          </cell>
          <cell r="P473" t="str">
            <v>SOPORTE A LA GESTIÓN DEL PROYECTO</v>
          </cell>
          <cell r="Q473" t="str">
            <v>C</v>
          </cell>
          <cell r="R473" t="str">
            <v>4102</v>
          </cell>
          <cell r="S473" t="str">
            <v>1500</v>
          </cell>
          <cell r="T473" t="str">
            <v>18</v>
          </cell>
          <cell r="U473" t="str">
            <v>0</v>
          </cell>
          <cell r="V473" t="str">
            <v>4102040</v>
          </cell>
          <cell r="W473" t="str">
            <v>02</v>
          </cell>
          <cell r="X473" t="str">
            <v>989</v>
          </cell>
        </row>
        <row r="474">
          <cell r="A474" t="str">
            <v>C-4102-1500-18-0-4102040-02-990</v>
          </cell>
          <cell r="B474" t="str">
            <v>C-4102-1500-18-0-4102040-02</v>
          </cell>
          <cell r="C474" t="str">
            <v>EJECUTOR</v>
          </cell>
          <cell r="D474" t="str">
            <v>PRIMERA INFANCIA</v>
          </cell>
          <cell r="E474" t="str">
            <v>JEFE (A) DE OFICINA DE ASESORA DE COMUNICACIONES</v>
          </cell>
          <cell r="F474">
            <v>990</v>
          </cell>
          <cell r="G474">
            <v>4102040</v>
          </cell>
          <cell r="H474" t="str">
            <v>DOCUMENTOS METODOLOGICOS</v>
          </cell>
          <cell r="I474">
            <v>990</v>
          </cell>
          <cell r="J474" t="str">
            <v>1. Primera Infancia</v>
          </cell>
          <cell r="K474" t="str">
            <v>PRIMERA INFANCIA</v>
          </cell>
          <cell r="L474">
            <v>990</v>
          </cell>
          <cell r="M474" t="str">
            <v>Inversión</v>
          </cell>
          <cell r="N474" t="str">
            <v>SOPORTE A LA GESTIÓN DEL PROYECTO PARA LA PROMOCIÓN Y DIFUSIÓN DE LOS DERECHOS DE LOS NIÑOS (AS) Y ADOLESCENTES</v>
          </cell>
          <cell r="O474" t="str">
            <v>Contratable</v>
          </cell>
          <cell r="P474" t="str">
            <v>ADQUISICIÓN DE BIENES Y SERVICIOS - DOCUMENTOS METODOLÓGICOS - APOYO AL DESARROLLO INTEGRAL DE LA PRIMERA INFANCIA A NIVEL  NACIONAL</v>
          </cell>
          <cell r="Q474" t="str">
            <v>C</v>
          </cell>
          <cell r="R474" t="str">
            <v>4102</v>
          </cell>
          <cell r="S474" t="str">
            <v>1500</v>
          </cell>
          <cell r="T474" t="str">
            <v>18</v>
          </cell>
          <cell r="U474" t="str">
            <v>0</v>
          </cell>
          <cell r="V474" t="str">
            <v>4102040</v>
          </cell>
          <cell r="W474" t="str">
            <v>02</v>
          </cell>
          <cell r="X474" t="str">
            <v>990</v>
          </cell>
        </row>
        <row r="475">
          <cell r="A475" t="str">
            <v>C-4102-1500-18-0-4102040-02-991</v>
          </cell>
          <cell r="B475" t="str">
            <v>C-4102-1500-18-0-4102040-02</v>
          </cell>
          <cell r="C475" t="str">
            <v>EJECUTOR</v>
          </cell>
          <cell r="D475" t="str">
            <v>PRIMERA INFANCIA</v>
          </cell>
          <cell r="E475" t="str">
            <v>DIRECTOR(A) DE PRIMERA INFANCIA</v>
          </cell>
          <cell r="F475">
            <v>991</v>
          </cell>
          <cell r="G475">
            <v>4102040</v>
          </cell>
          <cell r="H475" t="str">
            <v>DOCUMENTOS METODOLOGICOS</v>
          </cell>
          <cell r="I475">
            <v>991</v>
          </cell>
          <cell r="J475" t="str">
            <v>1. Primera Infancia</v>
          </cell>
          <cell r="K475" t="str">
            <v>PRIMERA INFANCIA</v>
          </cell>
          <cell r="L475">
            <v>991</v>
          </cell>
          <cell r="M475" t="str">
            <v>Inversión</v>
          </cell>
          <cell r="N475" t="str">
            <v>SOPORTE A LA GESTION DEL PROYECTO - APOYO EN CONTRATACION DE SERVICIOS</v>
          </cell>
          <cell r="O475" t="str">
            <v>Contratable</v>
          </cell>
          <cell r="P475" t="str">
            <v>ADQUISICIÓN DE BIENES Y SERVICIOS - DOCUMENTOS METODOLÓGICOS - APOYO AL DESARROLLO INTEGRAL DE LA PRIMERA INFANCIA A NIVEL  NACIONAL</v>
          </cell>
          <cell r="Q475" t="str">
            <v>C</v>
          </cell>
          <cell r="R475" t="str">
            <v>4102</v>
          </cell>
          <cell r="S475" t="str">
            <v>1500</v>
          </cell>
          <cell r="T475" t="str">
            <v>18</v>
          </cell>
          <cell r="U475" t="str">
            <v>0</v>
          </cell>
          <cell r="V475" t="str">
            <v>4102040</v>
          </cell>
          <cell r="W475" t="str">
            <v>02</v>
          </cell>
          <cell r="X475" t="str">
            <v>991</v>
          </cell>
        </row>
        <row r="476">
          <cell r="A476" t="str">
            <v>C-4102-1500-18-0-4102040-02-992</v>
          </cell>
          <cell r="B476" t="str">
            <v>C-4102-1500-18-0-4102040-02</v>
          </cell>
          <cell r="C476" t="str">
            <v>EJECUTOR</v>
          </cell>
          <cell r="D476" t="str">
            <v>PRIMERA INFANCIA</v>
          </cell>
          <cell r="E476" t="str">
            <v>DIRECTOR(A) DE PRIMERA INFANCIA</v>
          </cell>
          <cell r="F476">
            <v>992</v>
          </cell>
          <cell r="G476">
            <v>4102040</v>
          </cell>
          <cell r="H476" t="str">
            <v>DOCUMENTOS METODOLOGICOS</v>
          </cell>
          <cell r="I476">
            <v>992</v>
          </cell>
          <cell r="J476" t="str">
            <v>1. Primera Infancia</v>
          </cell>
          <cell r="K476" t="str">
            <v>PRIMERA INFANCIA</v>
          </cell>
          <cell r="L476">
            <v>992</v>
          </cell>
          <cell r="M476" t="str">
            <v>Inversión</v>
          </cell>
          <cell r="N476" t="str">
            <v>SOPORTE A LA GESTION DEL PROYECTO - VIATICOS Y GASTOS DE VIAJE</v>
          </cell>
          <cell r="O476" t="str">
            <v>No Contratable</v>
          </cell>
          <cell r="P476" t="str">
            <v>ADQUISICIÓN DE BIENES Y SERVICIOS - DOCUMENTOS METODOLÓGICOS - APOYO AL DESARROLLO INTEGRAL DE LA PRIMERA INFANCIA A NIVEL  NACIONAL</v>
          </cell>
          <cell r="Q476" t="str">
            <v>C</v>
          </cell>
          <cell r="R476" t="str">
            <v>4102</v>
          </cell>
          <cell r="S476" t="str">
            <v>1500</v>
          </cell>
          <cell r="T476" t="str">
            <v>18</v>
          </cell>
          <cell r="U476" t="str">
            <v>0</v>
          </cell>
          <cell r="V476" t="str">
            <v>4102040</v>
          </cell>
          <cell r="W476" t="str">
            <v>02</v>
          </cell>
          <cell r="X476" t="str">
            <v>992</v>
          </cell>
        </row>
        <row r="477">
          <cell r="A477" t="str">
            <v>C-4102-1500-18-0-4102040-02-993</v>
          </cell>
          <cell r="B477" t="str">
            <v>C-4102-1500-18-0-4102040-02</v>
          </cell>
          <cell r="C477" t="str">
            <v>EJECUTOR</v>
          </cell>
          <cell r="D477" t="str">
            <v>PRIMERA INFANCIA</v>
          </cell>
          <cell r="E477" t="str">
            <v>SUBDIRECTOR(A) DE MONITOREO Y EVALUACION</v>
          </cell>
          <cell r="F477">
            <v>993</v>
          </cell>
          <cell r="G477">
            <v>4102040</v>
          </cell>
          <cell r="H477" t="str">
            <v>DOCUMENTOS METODOLOGICOS</v>
          </cell>
          <cell r="I477">
            <v>993</v>
          </cell>
          <cell r="J477" t="str">
            <v>1. Primera Infancia</v>
          </cell>
          <cell r="K477" t="str">
            <v>PRIMERA INFANCIA</v>
          </cell>
          <cell r="L477">
            <v>993</v>
          </cell>
          <cell r="M477" t="str">
            <v>Inversión</v>
          </cell>
          <cell r="N477" t="str">
            <v>SOPORTE A LA GESTION DEL PROYECTO - SEGUIMIENTO Y EVALUACION</v>
          </cell>
          <cell r="O477" t="str">
            <v>Contratable</v>
          </cell>
          <cell r="P477" t="str">
            <v>ADQUISICIÓN DE BIENES Y SERVICIOS - DOCUMENTOS METODOLÓGICOS - APOYO AL DESARROLLO INTEGRAL DE LA PRIMERA INFANCIA A NIVEL  NACIONAL</v>
          </cell>
          <cell r="Q477" t="str">
            <v>C</v>
          </cell>
          <cell r="R477" t="str">
            <v>4102</v>
          </cell>
          <cell r="S477" t="str">
            <v>1500</v>
          </cell>
          <cell r="T477" t="str">
            <v>18</v>
          </cell>
          <cell r="U477" t="str">
            <v>0</v>
          </cell>
          <cell r="V477" t="str">
            <v>4102040</v>
          </cell>
          <cell r="W477" t="str">
            <v>02</v>
          </cell>
          <cell r="X477" t="str">
            <v>993</v>
          </cell>
        </row>
        <row r="478">
          <cell r="A478" t="str">
            <v>C-4102-1500-18-0-4102040-02-994</v>
          </cell>
          <cell r="B478" t="str">
            <v>C-4102-1500-18-0-4102040-02</v>
          </cell>
          <cell r="C478" t="str">
            <v>EJECUTOR</v>
          </cell>
          <cell r="D478" t="str">
            <v>PRIMERA INFANCIA</v>
          </cell>
          <cell r="E478" t="str">
            <v>DIRECTOR(A) DE PRIMERA INFANCIA</v>
          </cell>
          <cell r="F478">
            <v>994</v>
          </cell>
          <cell r="G478">
            <v>4102040</v>
          </cell>
          <cell r="H478" t="str">
            <v>DOCUMENTOS METODOLOGICOS</v>
          </cell>
          <cell r="I478">
            <v>994</v>
          </cell>
          <cell r="J478" t="str">
            <v>1. Primera Infancia</v>
          </cell>
          <cell r="K478" t="str">
            <v>PRIMERA INFANCIA</v>
          </cell>
          <cell r="L478">
            <v>994</v>
          </cell>
          <cell r="M478" t="str">
            <v>Inversión</v>
          </cell>
          <cell r="N478" t="str">
            <v>SOPORTE A LA GESTION DEL PROYECTO - DE TIPO LOGISTICO</v>
          </cell>
          <cell r="O478" t="str">
            <v>Contratable</v>
          </cell>
          <cell r="P478" t="str">
            <v>SOPORTE A LA GESTIÓN DEL PROYECTO</v>
          </cell>
          <cell r="Q478" t="str">
            <v>C</v>
          </cell>
          <cell r="R478" t="str">
            <v>4102</v>
          </cell>
          <cell r="S478" t="str">
            <v>1500</v>
          </cell>
          <cell r="T478" t="str">
            <v>18</v>
          </cell>
          <cell r="U478" t="str">
            <v>0</v>
          </cell>
          <cell r="V478" t="str">
            <v>4102040</v>
          </cell>
          <cell r="W478" t="str">
            <v>02</v>
          </cell>
          <cell r="X478" t="str">
            <v>994</v>
          </cell>
        </row>
        <row r="479">
          <cell r="A479" t="str">
            <v>C-4102-1500-18-0-4102040-02-999</v>
          </cell>
          <cell r="B479" t="str">
            <v>C-4102-1500-18-0-4102040-02</v>
          </cell>
          <cell r="C479" t="str">
            <v>EJECUTOR</v>
          </cell>
          <cell r="D479" t="str">
            <v>PRIMERA INFANCIA</v>
          </cell>
          <cell r="E479" t="str">
            <v>DIRECTOR(A) DE PRIMERA INFANCIA</v>
          </cell>
          <cell r="F479">
            <v>999</v>
          </cell>
          <cell r="G479">
            <v>4102040</v>
          </cell>
          <cell r="H479" t="str">
            <v>DOCUMENTOS METODOLOGICOS</v>
          </cell>
          <cell r="I479">
            <v>999</v>
          </cell>
          <cell r="J479" t="str">
            <v>1. Primera Infancia</v>
          </cell>
          <cell r="K479" t="str">
            <v>PRIMERA INFANCIA</v>
          </cell>
          <cell r="L479">
            <v>999</v>
          </cell>
          <cell r="M479" t="str">
            <v>Inversión</v>
          </cell>
          <cell r="N479" t="str">
            <v>GRAVAMEN A LOS MOVIMIENTOS FINANCIEROS -GMF</v>
          </cell>
          <cell r="O479" t="str">
            <v>No Contratable</v>
          </cell>
          <cell r="P479" t="str">
            <v>ADQUISICIÓN DE BIENES Y SERVICIOS - DOCUMENTOS METODOLÓGICOS - APOYO AL DESARROLLO INTEGRAL DE LA PRIMERA INFANCIA A NIVEL  NACIONAL</v>
          </cell>
          <cell r="Q479" t="str">
            <v>C</v>
          </cell>
          <cell r="R479" t="str">
            <v>4102</v>
          </cell>
          <cell r="S479" t="str">
            <v>1500</v>
          </cell>
          <cell r="T479" t="str">
            <v>18</v>
          </cell>
          <cell r="U479" t="str">
            <v>0</v>
          </cell>
          <cell r="V479" t="str">
            <v>4102040</v>
          </cell>
          <cell r="W479" t="str">
            <v>02</v>
          </cell>
          <cell r="X479" t="str">
            <v>999</v>
          </cell>
        </row>
        <row r="480">
          <cell r="A480" t="str">
            <v>C-4102-1500-20</v>
          </cell>
          <cell r="B480" t="str">
            <v>C-4102-1500-20</v>
          </cell>
          <cell r="C480" t="str">
            <v>NO EJECUTOR</v>
          </cell>
          <cell r="D480" t="str">
            <v>INFANCIA</v>
          </cell>
          <cell r="E480" t="str">
            <v>DIRECTOR(A) DE INFANCIA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 t="str">
            <v>7. Infancia</v>
          </cell>
          <cell r="K480" t="str">
            <v>INFANCIA</v>
          </cell>
          <cell r="L480">
            <v>0</v>
          </cell>
          <cell r="M480" t="str">
            <v>Inversión</v>
          </cell>
          <cell r="N480">
            <v>0</v>
          </cell>
          <cell r="O480" t="str">
            <v>Contratable</v>
          </cell>
          <cell r="P480" t="str">
            <v>CONTRIBUCIÓN AL DESARROLLO INTEGRAL DE NIÑAS Y NIÑOS ENTRE 6-13 AÑOS, EN EL MARCO DEL RECONOCIMIENTO, GARANTÍA DE SUS DERECHOS Y CONSTRUCCIÓN DE PROYECTOS DE VIDA A NIVEL NACIONAL</v>
          </cell>
          <cell r="Q480" t="str">
            <v>C</v>
          </cell>
          <cell r="R480" t="str">
            <v>4102</v>
          </cell>
          <cell r="S480" t="str">
            <v>1500</v>
          </cell>
          <cell r="T480" t="str">
            <v>20</v>
          </cell>
        </row>
        <row r="481">
          <cell r="A481" t="str">
            <v>C-4102-1500-20-0</v>
          </cell>
          <cell r="B481" t="str">
            <v>C-4102-1500-20-0</v>
          </cell>
          <cell r="C481" t="str">
            <v>NO EJECUTOR</v>
          </cell>
          <cell r="D481" t="str">
            <v>INFANCIA</v>
          </cell>
          <cell r="E481" t="str">
            <v>DIRECTOR(A) DE INFANCIA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 t="str">
            <v>7. Infancia</v>
          </cell>
          <cell r="K481" t="str">
            <v>INFANCIA</v>
          </cell>
          <cell r="L481">
            <v>0</v>
          </cell>
          <cell r="M481" t="str">
            <v>Inversión</v>
          </cell>
          <cell r="N481">
            <v>0</v>
          </cell>
          <cell r="O481" t="str">
            <v>Contratable</v>
          </cell>
          <cell r="P481" t="str">
            <v>CONTRIBUCIÓN AL DESARROLLO INTEGRAL DE NIÑAS Y NIÑOS ENTRE 6-13 AÑOS, EN EL MARCO DEL RECONOCIMIENTO, GARANTÍA DE SUS DERECHOS Y CONSTRUCCIÓN DE PROYECTOS DE VIDA A NIVEL NACIONAL</v>
          </cell>
          <cell r="Q481" t="str">
            <v>C</v>
          </cell>
          <cell r="R481" t="str">
            <v>4102</v>
          </cell>
          <cell r="S481" t="str">
            <v>1500</v>
          </cell>
          <cell r="T481" t="str">
            <v>20</v>
          </cell>
          <cell r="U481" t="str">
            <v>0</v>
          </cell>
        </row>
        <row r="482">
          <cell r="A482" t="str">
            <v>C-4102-1500-20-0-4102045</v>
          </cell>
          <cell r="B482" t="str">
            <v>C-4102-1500-20-0-4102045</v>
          </cell>
          <cell r="C482" t="str">
            <v>NO EJECUTOR</v>
          </cell>
          <cell r="D482" t="str">
            <v>INFANCIA</v>
          </cell>
          <cell r="E482" t="str">
            <v>DIRECTOR(A) DE INFANCIA</v>
          </cell>
          <cell r="F482">
            <v>0</v>
          </cell>
          <cell r="G482">
            <v>4102045</v>
          </cell>
          <cell r="H482" t="str">
            <v>SERVICIOS DE EDUCACIÓN INFORMAL A NIÑOS, NIÑAS, ADOLESCENTES  Y JÓVENES PARA EL RECONOCIMIENTO DE SUS DERECHOS</v>
          </cell>
          <cell r="I482">
            <v>0</v>
          </cell>
          <cell r="J482" t="str">
            <v>7. Infancia</v>
          </cell>
          <cell r="K482" t="str">
            <v>INFANCIA</v>
          </cell>
          <cell r="L482">
            <v>0</v>
          </cell>
          <cell r="M482" t="str">
            <v>Inversión</v>
          </cell>
          <cell r="N482">
            <v>0</v>
          </cell>
          <cell r="O482" t="str">
            <v>Contratable</v>
          </cell>
          <cell r="P482" t="str">
            <v>SERVICIOS DE EDUCACIÓN INFORMAL A NIÑOS, NIÑAS, ADOLESCENTES Y JÓVENES PARA EL RECONOCIMIENTO DE SUS DERECHOS</v>
          </cell>
          <cell r="Q482" t="str">
            <v>C</v>
          </cell>
          <cell r="R482" t="str">
            <v>4102</v>
          </cell>
          <cell r="S482" t="str">
            <v>1500</v>
          </cell>
          <cell r="T482" t="str">
            <v>20</v>
          </cell>
          <cell r="U482" t="str">
            <v>0</v>
          </cell>
          <cell r="V482" t="str">
            <v>4102045</v>
          </cell>
        </row>
        <row r="483">
          <cell r="A483" t="str">
            <v>C-4102-1500-20-0-4102045-02</v>
          </cell>
          <cell r="B483" t="str">
            <v>C-4102-1500-20-0-4102045-02</v>
          </cell>
          <cell r="C483" t="str">
            <v>EJECUTOR</v>
          </cell>
          <cell r="D483" t="str">
            <v>INFANCIA</v>
          </cell>
          <cell r="E483" t="str">
            <v>DIRECTOR(A) DE INFANCIA</v>
          </cell>
          <cell r="F483">
            <v>0</v>
          </cell>
          <cell r="G483">
            <v>4102045</v>
          </cell>
          <cell r="H483" t="str">
            <v>SERVICIOS DE EDUCACIÓN INFORMAL A NIÑOS, NIÑAS, ADOLESCENTES  Y JÓVENES PARA EL RECONOCIMIENTO DE SUS DERECHOS</v>
          </cell>
          <cell r="I483">
            <v>0</v>
          </cell>
          <cell r="J483" t="str">
            <v>7. Infancia</v>
          </cell>
          <cell r="K483" t="str">
            <v>INFANCIA</v>
          </cell>
          <cell r="L483">
            <v>0</v>
          </cell>
          <cell r="M483" t="str">
            <v>Inversión</v>
          </cell>
          <cell r="N483">
            <v>0</v>
          </cell>
          <cell r="O483" t="str">
            <v>Contratable</v>
          </cell>
          <cell r="P483" t="str">
            <v>ADQUISICIÓN DE BIENES Y SERVICIOS</v>
          </cell>
          <cell r="Q483" t="str">
            <v>C</v>
          </cell>
          <cell r="R483" t="str">
            <v>4102</v>
          </cell>
          <cell r="S483" t="str">
            <v>1500</v>
          </cell>
          <cell r="T483" t="str">
            <v>20</v>
          </cell>
          <cell r="U483" t="str">
            <v>0</v>
          </cell>
          <cell r="V483" t="str">
            <v>4102045</v>
          </cell>
          <cell r="W483" t="str">
            <v>02</v>
          </cell>
        </row>
        <row r="484">
          <cell r="A484" t="str">
            <v>C-4102-1500-20-0-4102045-02-151</v>
          </cell>
          <cell r="B484" t="str">
            <v>C-4102-1500-20-0-4102045-02</v>
          </cell>
          <cell r="C484" t="str">
            <v>EJECUTOR</v>
          </cell>
          <cell r="D484" t="str">
            <v>INFANCIA</v>
          </cell>
          <cell r="E484" t="str">
            <v>DIRECTOR(A) DE INFANCIA</v>
          </cell>
          <cell r="F484">
            <v>151</v>
          </cell>
          <cell r="G484">
            <v>4102045</v>
          </cell>
          <cell r="H484" t="str">
            <v>SERVICIOS DE EDUCACIÓN INFORMAL A NIÑOS, NIÑAS, ADOLESCENTES  Y JÓVENES PARA EL RECONOCIMIENTO DE SUS DERECHOS</v>
          </cell>
          <cell r="I484">
            <v>151</v>
          </cell>
          <cell r="J484" t="str">
            <v>7. Infancia</v>
          </cell>
          <cell r="K484" t="str">
            <v>INFANCIA</v>
          </cell>
          <cell r="L484">
            <v>151</v>
          </cell>
          <cell r="M484" t="str">
            <v>Inversión</v>
          </cell>
          <cell r="N484" t="str">
            <v>PROMOCION Y PREVENCION PARA EL DESARROLLO INTEGRAL DE NNA</v>
          </cell>
          <cell r="O484" t="str">
            <v>Contratable</v>
          </cell>
          <cell r="P484" t="str">
            <v>ADQUISICION DE BIENES  Y SERVICIOS - SERVICIOS DE EDUCACIÓN INFORMAL A NIÑOS, NIÑAS, ADOLESCENTES Y JÓVENES PARA EL RECONOCIMIENTO DE SUS DERECHOS - CONTRIBUCION AL DESARROLLO INTEGRAL DE NIÑAS Y NIÑOS ENTRE 6-13 ANOS, EN EL MARCO DEL RECONOCIMIENTO,</v>
          </cell>
          <cell r="Q484" t="str">
            <v>C</v>
          </cell>
          <cell r="R484" t="str">
            <v>4102</v>
          </cell>
          <cell r="S484" t="str">
            <v>1500</v>
          </cell>
          <cell r="T484" t="str">
            <v>20</v>
          </cell>
          <cell r="U484" t="str">
            <v>0</v>
          </cell>
          <cell r="V484" t="str">
            <v>4102045</v>
          </cell>
          <cell r="W484" t="str">
            <v>02</v>
          </cell>
          <cell r="X484" t="str">
            <v>151</v>
          </cell>
        </row>
        <row r="485">
          <cell r="A485" t="str">
            <v>C-4102-1500-20-0-4102045-02-152</v>
          </cell>
          <cell r="B485" t="str">
            <v>C-4102-1500-20-0-4102045-02</v>
          </cell>
          <cell r="C485" t="str">
            <v>EJECUTOR</v>
          </cell>
          <cell r="D485" t="str">
            <v>INFANCIA</v>
          </cell>
          <cell r="E485" t="str">
            <v>DIRECTOR(A) DE INFANCIA</v>
          </cell>
          <cell r="F485">
            <v>152</v>
          </cell>
          <cell r="G485">
            <v>4102045</v>
          </cell>
          <cell r="H485" t="str">
            <v>SERVICIOS DE EDUCACIÓN INFORMAL A NIÑOS, NIÑAS, ADOLESCENTES  Y JÓVENES PARA EL RECONOCIMIENTO DE SUS DERECHOS</v>
          </cell>
          <cell r="I485">
            <v>152</v>
          </cell>
          <cell r="J485" t="str">
            <v>7. Infancia</v>
          </cell>
          <cell r="K485" t="str">
            <v>INFANCIA</v>
          </cell>
          <cell r="L485">
            <v>152</v>
          </cell>
          <cell r="M485" t="str">
            <v>Inversión</v>
          </cell>
          <cell r="N485" t="str">
            <v>PROMOCION Y PREVENCION PARA EL DESARROLLO INTEGRAL DE NIÑAS Y NIÑOS</v>
          </cell>
          <cell r="O485" t="str">
            <v>Contratable</v>
          </cell>
          <cell r="P485" t="str">
            <v>ADQUISICION DE BIENES  Y SERVICIOS - SERVICIOS DE EDUCACIÓN INFORMAL A NIÑOS, NIÑAS, ADOLESCENTES Y JÓVENES PARA EL RECONOCIMIENTO DE SUS DERECHOS - CONTRIBUCION AL DESARROLLO INTEGRAL DE NIÑAS Y NIÑOS ENTRE 6-13 ANOS, EN EL MARCO DEL RECONOCIMIENTO,</v>
          </cell>
          <cell r="Q485" t="str">
            <v>C</v>
          </cell>
          <cell r="R485" t="str">
            <v>4102</v>
          </cell>
          <cell r="S485" t="str">
            <v>1500</v>
          </cell>
          <cell r="T485" t="str">
            <v>20</v>
          </cell>
          <cell r="U485" t="str">
            <v>0</v>
          </cell>
          <cell r="V485" t="str">
            <v>4102045</v>
          </cell>
          <cell r="W485" t="str">
            <v>02</v>
          </cell>
          <cell r="X485" t="str">
            <v>152</v>
          </cell>
        </row>
        <row r="486">
          <cell r="A486" t="str">
            <v>C-4102-1500-20-0-4102045-02-989</v>
          </cell>
          <cell r="B486" t="str">
            <v>C-4102-1500-20-0-4102045-02</v>
          </cell>
          <cell r="C486" t="str">
            <v>EJECUTOR</v>
          </cell>
          <cell r="D486" t="str">
            <v>INFANCIA</v>
          </cell>
          <cell r="E486" t="str">
            <v>DIRECTOR(A) DE INFANCIA</v>
          </cell>
          <cell r="F486">
            <v>989</v>
          </cell>
          <cell r="G486">
            <v>4102045</v>
          </cell>
          <cell r="H486" t="str">
            <v>SERVICIOS DE EDUCACIÓN INFORMAL A NIÑOS, NIÑAS, ADOLESCENTES  Y JÓVENES PARA EL RECONOCIMIENTO DE SUS DERECHOS</v>
          </cell>
          <cell r="I486">
            <v>989</v>
          </cell>
          <cell r="J486" t="str">
            <v>7. Infancia</v>
          </cell>
          <cell r="K486" t="str">
            <v>INFANCIA</v>
          </cell>
          <cell r="L486">
            <v>989</v>
          </cell>
          <cell r="M486" t="str">
            <v>Inversión</v>
          </cell>
          <cell r="N486" t="str">
            <v>SOPORTE A LA GESTION DEL PROYECTO - DE TIPO ADMINISTRATIVO</v>
          </cell>
          <cell r="O486" t="str">
            <v>Contratable</v>
          </cell>
          <cell r="P486" t="str">
            <v>SOPORTE A LA GESTIÓN DEL PROYECTO</v>
          </cell>
          <cell r="Q486" t="str">
            <v>C</v>
          </cell>
          <cell r="R486" t="str">
            <v>4102</v>
          </cell>
          <cell r="S486" t="str">
            <v>1500</v>
          </cell>
          <cell r="T486" t="str">
            <v>20</v>
          </cell>
          <cell r="U486" t="str">
            <v>0</v>
          </cell>
          <cell r="V486" t="str">
            <v>4102045</v>
          </cell>
          <cell r="W486" t="str">
            <v>02</v>
          </cell>
          <cell r="X486" t="str">
            <v>989</v>
          </cell>
        </row>
        <row r="487">
          <cell r="A487" t="str">
            <v>C-4102-1500-20-0-4102045-02-990</v>
          </cell>
          <cell r="B487" t="str">
            <v>C-4102-1500-20-0-4102045-02</v>
          </cell>
          <cell r="C487" t="str">
            <v>EJECUTOR</v>
          </cell>
          <cell r="D487" t="str">
            <v>INFANCIA</v>
          </cell>
          <cell r="E487" t="str">
            <v>JEFE (A) DE OFICINA DE ASESORA DE COMUNICACIONES</v>
          </cell>
          <cell r="F487">
            <v>990</v>
          </cell>
          <cell r="G487">
            <v>4102045</v>
          </cell>
          <cell r="H487" t="str">
            <v>SERVICIOS DE EDUCACIÓN INFORMAL A NIÑOS, NIÑAS, ADOLESCENTES  Y JÓVENES PARA EL RECONOCIMIENTO DE SUS DERECHOS</v>
          </cell>
          <cell r="I487">
            <v>990</v>
          </cell>
          <cell r="J487" t="str">
            <v>7. Infancia</v>
          </cell>
          <cell r="K487" t="str">
            <v>INFANCIA</v>
          </cell>
          <cell r="L487">
            <v>990</v>
          </cell>
          <cell r="M487" t="str">
            <v>Inversión</v>
          </cell>
          <cell r="N487" t="str">
            <v>SOPORTE A LA GESTIÓN DEL PROYECTO PARA LA PROMOCIÓN Y DIFUSIÓN DE LOS DERECHOS DE LOS NIÑOS (AS) Y ADOLESCENTES</v>
          </cell>
          <cell r="O487" t="str">
            <v>Contratable</v>
          </cell>
          <cell r="P487" t="str">
            <v>ADQUISICION DE BIENES  Y SERVICIOS - SERVICIOS DE EDUCACIÓN INFORMAL A NIÑOS, NIÑAS, ADOLESCENTES Y JÓVENES PARA EL RECONOCIMIENTO DE SUS DERECHOS - CONTRIBUCION AL DESARROLLO INTEGRAL DE NIÑAS Y NIÑOS ENTRE 6-13 ANOS, EN EL MARCO DEL RECONOCIMIENTO,</v>
          </cell>
          <cell r="Q487" t="str">
            <v>C</v>
          </cell>
          <cell r="R487" t="str">
            <v>4102</v>
          </cell>
          <cell r="S487" t="str">
            <v>1500</v>
          </cell>
          <cell r="T487" t="str">
            <v>20</v>
          </cell>
          <cell r="U487" t="str">
            <v>0</v>
          </cell>
          <cell r="V487" t="str">
            <v>4102045</v>
          </cell>
          <cell r="W487" t="str">
            <v>02</v>
          </cell>
          <cell r="X487" t="str">
            <v>990</v>
          </cell>
        </row>
        <row r="488">
          <cell r="A488" t="str">
            <v>C-4102-1500-20-0-4102045-02-991</v>
          </cell>
          <cell r="B488" t="str">
            <v>C-4102-1500-20-0-4102045-02</v>
          </cell>
          <cell r="C488" t="str">
            <v>EJECUTOR</v>
          </cell>
          <cell r="D488" t="str">
            <v>INFANCIA</v>
          </cell>
          <cell r="E488" t="str">
            <v>DIRECTOR(A) DE INFANCIA</v>
          </cell>
          <cell r="F488">
            <v>991</v>
          </cell>
          <cell r="G488">
            <v>4102045</v>
          </cell>
          <cell r="H488" t="str">
            <v>SERVICIOS DE EDUCACIÓN INFORMAL A NIÑOS, NIÑAS, ADOLESCENTES  Y JÓVENES PARA EL RECONOCIMIENTO DE SUS DERECHOS</v>
          </cell>
          <cell r="I488">
            <v>991</v>
          </cell>
          <cell r="J488" t="str">
            <v>7. Infancia</v>
          </cell>
          <cell r="K488" t="str">
            <v>INFANCIA</v>
          </cell>
          <cell r="L488">
            <v>991</v>
          </cell>
          <cell r="M488" t="str">
            <v>Inversión</v>
          </cell>
          <cell r="N488" t="str">
            <v>SOPORTE A LA GESTION DEL PROYECTO - APOYO EN CONTRATACION DE SERVICIOS</v>
          </cell>
          <cell r="O488" t="str">
            <v>Contratable</v>
          </cell>
          <cell r="P488" t="str">
            <v>ADQUISICION DE BIENES  Y SERVICIOS - SERVICIOS DE EDUCACIÓN INFORMAL A NIÑOS, NIÑAS, ADOLESCENTES Y JÓVENES PARA EL RECONOCIMIENTO DE SUS DERECHOS - CONTRIBUCION AL DESARROLLO INTEGRAL DE NIÑAS Y NIÑOS ENTRE 6-13 ANOS, EN EL MARCO DEL RECONOCIMIENTO,</v>
          </cell>
          <cell r="Q488" t="str">
            <v>C</v>
          </cell>
          <cell r="R488" t="str">
            <v>4102</v>
          </cell>
          <cell r="S488" t="str">
            <v>1500</v>
          </cell>
          <cell r="T488" t="str">
            <v>20</v>
          </cell>
          <cell r="U488" t="str">
            <v>0</v>
          </cell>
          <cell r="V488" t="str">
            <v>4102045</v>
          </cell>
          <cell r="W488" t="str">
            <v>02</v>
          </cell>
          <cell r="X488" t="str">
            <v>991</v>
          </cell>
        </row>
        <row r="489">
          <cell r="A489" t="str">
            <v>C-4102-1500-20-0-4102045-02-992</v>
          </cell>
          <cell r="B489" t="str">
            <v>C-4102-1500-20-0-4102045-02</v>
          </cell>
          <cell r="C489" t="str">
            <v>EJECUTOR</v>
          </cell>
          <cell r="D489" t="str">
            <v>INFANCIA</v>
          </cell>
          <cell r="E489" t="str">
            <v>DIRECTOR(A) DE INFANCIA</v>
          </cell>
          <cell r="F489">
            <v>992</v>
          </cell>
          <cell r="G489">
            <v>4102045</v>
          </cell>
          <cell r="H489" t="str">
            <v>SERVICIOS DE EDUCACIÓN INFORMAL A NIÑOS, NIÑAS, ADOLESCENTES  Y JÓVENES PARA EL RECONOCIMIENTO DE SUS DERECHOS</v>
          </cell>
          <cell r="I489">
            <v>992</v>
          </cell>
          <cell r="J489" t="str">
            <v>7. Infancia</v>
          </cell>
          <cell r="K489" t="str">
            <v>INFANCIA</v>
          </cell>
          <cell r="L489">
            <v>992</v>
          </cell>
          <cell r="M489" t="str">
            <v>Inversión</v>
          </cell>
          <cell r="N489" t="str">
            <v>SOPORTE A LA GESTION DEL PROYECTO - VIATICOS Y GASTOS DE VIAJE</v>
          </cell>
          <cell r="O489" t="str">
            <v>No Contratable</v>
          </cell>
          <cell r="P489" t="str">
            <v>ADQUISICION DE BIENES  Y SERVICIOS - SERVICIOS DE EDUCACIÓN INFORMAL A NIÑOS, NIÑAS, ADOLESCENTES Y JÓVENES PARA EL RECONOCIMIENTO DE SUS DERECHOS - CONTRIBUCION AL DESARROLLO INTEGRAL DE NIÑAS Y NIÑOS ENTRE 6-13 ANOS, EN EL MARCO DEL RECONOCIMIENTO,</v>
          </cell>
          <cell r="Q489" t="str">
            <v>C</v>
          </cell>
          <cell r="R489" t="str">
            <v>4102</v>
          </cell>
          <cell r="S489" t="str">
            <v>1500</v>
          </cell>
          <cell r="T489" t="str">
            <v>20</v>
          </cell>
          <cell r="U489" t="str">
            <v>0</v>
          </cell>
          <cell r="V489" t="str">
            <v>4102045</v>
          </cell>
          <cell r="W489" t="str">
            <v>02</v>
          </cell>
          <cell r="X489" t="str">
            <v>992</v>
          </cell>
        </row>
        <row r="490">
          <cell r="A490" t="str">
            <v>C-4102-1500-20-0-4102045-02-993</v>
          </cell>
          <cell r="B490" t="str">
            <v>C-4102-1500-20-0-4102045-02</v>
          </cell>
          <cell r="C490" t="str">
            <v>EJECUTOR</v>
          </cell>
          <cell r="D490" t="str">
            <v>INFANCIA</v>
          </cell>
          <cell r="E490" t="str">
            <v>DIRECTOR(A) DE INFANCIA</v>
          </cell>
          <cell r="F490">
            <v>993</v>
          </cell>
          <cell r="G490">
            <v>4102045</v>
          </cell>
          <cell r="H490" t="str">
            <v>SERVICIOS DE EDUCACIÓN INFORMAL A NIÑOS, NIÑAS, ADOLESCENTES  Y JÓVENES PARA EL RECONOCIMIENTO DE SUS DERECHOS</v>
          </cell>
          <cell r="I490">
            <v>993</v>
          </cell>
          <cell r="J490" t="str">
            <v>7. Infancia</v>
          </cell>
          <cell r="K490" t="str">
            <v>INFANCIA</v>
          </cell>
          <cell r="L490">
            <v>993</v>
          </cell>
          <cell r="M490" t="str">
            <v>Inversión</v>
          </cell>
          <cell r="N490" t="str">
            <v>SOPORTE A LA GESTION DEL PROYECTO - SEGUIMIENTO Y EVALUACION</v>
          </cell>
          <cell r="O490" t="str">
            <v>Contratable</v>
          </cell>
          <cell r="P490" t="str">
            <v>SOPORTE A LA GESTIÓN DEL PROYECTO</v>
          </cell>
          <cell r="Q490" t="str">
            <v>C</v>
          </cell>
          <cell r="R490" t="str">
            <v>4102</v>
          </cell>
          <cell r="S490" t="str">
            <v>1500</v>
          </cell>
          <cell r="T490" t="str">
            <v>20</v>
          </cell>
          <cell r="U490" t="str">
            <v>0</v>
          </cell>
          <cell r="V490" t="str">
            <v>4102045</v>
          </cell>
          <cell r="W490" t="str">
            <v>02</v>
          </cell>
          <cell r="X490" t="str">
            <v>993</v>
          </cell>
        </row>
        <row r="491">
          <cell r="A491" t="str">
            <v>C-4102-1500-20-0-4102045-02-994</v>
          </cell>
          <cell r="B491" t="str">
            <v>C-4102-1500-20-0-4102045-02</v>
          </cell>
          <cell r="C491" t="str">
            <v>EJECUTOR</v>
          </cell>
          <cell r="D491" t="str">
            <v>INFANCIA</v>
          </cell>
          <cell r="E491" t="str">
            <v>DIRECTOR(A) DE INFANCIA</v>
          </cell>
          <cell r="F491">
            <v>994</v>
          </cell>
          <cell r="G491">
            <v>4102045</v>
          </cell>
          <cell r="H491" t="str">
            <v>SERVICIOS DE EDUCACIÓN INFORMAL A NIÑOS, NIÑAS, ADOLESCENTES  Y JÓVENES PARA EL RECONOCIMIENTO DE SUS DERECHOS</v>
          </cell>
          <cell r="I491">
            <v>994</v>
          </cell>
          <cell r="J491" t="str">
            <v>7. Infancia</v>
          </cell>
          <cell r="K491" t="str">
            <v>INFANCIA</v>
          </cell>
          <cell r="L491">
            <v>994</v>
          </cell>
          <cell r="M491" t="str">
            <v>Inversión</v>
          </cell>
          <cell r="N491" t="str">
            <v>SOPORTE A LA GESTION DEL PROYECTO - DE TIPO LOGISTICO</v>
          </cell>
          <cell r="O491" t="str">
            <v>Contratable</v>
          </cell>
          <cell r="P491" t="str">
            <v>SOPORTE A LA GESTIÓN DEL PROYECTO</v>
          </cell>
          <cell r="Q491" t="str">
            <v>C</v>
          </cell>
          <cell r="R491" t="str">
            <v>4102</v>
          </cell>
          <cell r="S491" t="str">
            <v>1500</v>
          </cell>
          <cell r="T491" t="str">
            <v>20</v>
          </cell>
          <cell r="U491" t="str">
            <v>0</v>
          </cell>
          <cell r="V491" t="str">
            <v>4102045</v>
          </cell>
          <cell r="W491" t="str">
            <v>02</v>
          </cell>
          <cell r="X491" t="str">
            <v>994</v>
          </cell>
        </row>
        <row r="492">
          <cell r="A492" t="str">
            <v>C-4102-1500-20-0-4102045-02-999</v>
          </cell>
          <cell r="B492" t="str">
            <v>C-4102-1500-20-0-4102045-02</v>
          </cell>
          <cell r="C492" t="str">
            <v>EJECUTOR</v>
          </cell>
          <cell r="D492" t="str">
            <v>INFANCIA</v>
          </cell>
          <cell r="E492" t="str">
            <v>DIRECTOR(A) DE INFANCIA</v>
          </cell>
          <cell r="F492">
            <v>999</v>
          </cell>
          <cell r="G492">
            <v>4102045</v>
          </cell>
          <cell r="H492" t="str">
            <v>SERVICIOS DE EDUCACIÓN INFORMAL A NIÑOS, NIÑAS, ADOLESCENTES  Y JÓVENES PARA EL RECONOCIMIENTO DE SUS DERECHOS</v>
          </cell>
          <cell r="I492">
            <v>999</v>
          </cell>
          <cell r="J492" t="str">
            <v>7. Infancia</v>
          </cell>
          <cell r="K492" t="str">
            <v>INFANCIA</v>
          </cell>
          <cell r="L492">
            <v>999</v>
          </cell>
          <cell r="M492" t="str">
            <v>Inversión</v>
          </cell>
          <cell r="N492" t="str">
            <v>GRAVAMEN A LOS MOVIMIENTOS FINANCIEROS -GMF</v>
          </cell>
          <cell r="O492" t="str">
            <v>No Contratable</v>
          </cell>
          <cell r="P492" t="str">
            <v>ADQUISICION DE BIENES  Y SERVICIOS - SERVICIOS DE EDUCACIÓN INFORMAL A NIÑOS, NIÑAS, ADOLESCENTES Y JÓVENES PARA EL RECONOCIMIENTO DE SUS DERECHOS - CONTRIBUCION AL DESARROLLO INTEGRAL DE NIÑAS Y NIÑOS ENTRE 6-13 ANOS, EN EL MARCO DEL RECONOCIMIENTO,</v>
          </cell>
          <cell r="Q492" t="str">
            <v>C</v>
          </cell>
          <cell r="R492" t="str">
            <v>4102</v>
          </cell>
          <cell r="S492" t="str">
            <v>1500</v>
          </cell>
          <cell r="T492" t="str">
            <v>20</v>
          </cell>
          <cell r="U492" t="str">
            <v>0</v>
          </cell>
          <cell r="V492" t="str">
            <v>4102045</v>
          </cell>
          <cell r="W492" t="str">
            <v>02</v>
          </cell>
          <cell r="X492" t="str">
            <v>999</v>
          </cell>
        </row>
        <row r="493">
          <cell r="A493" t="str">
            <v>C-4102-1500-20-0-4102046</v>
          </cell>
          <cell r="B493" t="str">
            <v>C-4102-1500-20-0-4102046</v>
          </cell>
          <cell r="C493" t="str">
            <v>NO EJECUTOR</v>
          </cell>
          <cell r="D493" t="str">
            <v>INFANCIA</v>
          </cell>
          <cell r="E493" t="str">
            <v>DIRECTOR(A) DE INFANCIA</v>
          </cell>
          <cell r="F493">
            <v>0</v>
          </cell>
          <cell r="G493">
            <v>4102046</v>
          </cell>
          <cell r="H493" t="str">
            <v>SERVICIOS DE PROMOCIÓN DE LOS DERECHOS DE LOS NIÑOS, NIÑAS, ADOLESCENTES Y JÓVENES</v>
          </cell>
          <cell r="I493">
            <v>0</v>
          </cell>
          <cell r="J493" t="str">
            <v>7. Infancia</v>
          </cell>
          <cell r="K493" t="str">
            <v>INFANCIA</v>
          </cell>
          <cell r="L493">
            <v>0</v>
          </cell>
          <cell r="M493" t="str">
            <v>Inversión</v>
          </cell>
          <cell r="N493">
            <v>0</v>
          </cell>
          <cell r="O493" t="str">
            <v>Contratable</v>
          </cell>
          <cell r="P493" t="str">
            <v>SERVICIOS DE PROMOCIÓN DE LOS DERECHOS DE LOS NIÑOS, NIÑAS, ADOLESCENTES Y JÓVENES</v>
          </cell>
          <cell r="Q493" t="str">
            <v>C</v>
          </cell>
          <cell r="R493" t="str">
            <v>4102</v>
          </cell>
          <cell r="S493" t="str">
            <v>1500</v>
          </cell>
          <cell r="T493" t="str">
            <v>20</v>
          </cell>
          <cell r="U493" t="str">
            <v>0</v>
          </cell>
          <cell r="V493" t="str">
            <v>4102046</v>
          </cell>
        </row>
        <row r="494">
          <cell r="A494" t="str">
            <v>C-4102-1500-20-0-4102046-02</v>
          </cell>
          <cell r="B494" t="str">
            <v>C-4102-1500-20-0-4102046-02</v>
          </cell>
          <cell r="C494" t="str">
            <v>EJECUTOR</v>
          </cell>
          <cell r="D494" t="str">
            <v>INFANCIA</v>
          </cell>
          <cell r="E494" t="str">
            <v>DIRECTOR(A) DE INFANCIA</v>
          </cell>
          <cell r="F494">
            <v>0</v>
          </cell>
          <cell r="G494">
            <v>4102046</v>
          </cell>
          <cell r="H494" t="str">
            <v>SERVICIOS DE PROMOCIÓN DE LOS DERECHOS DE LOS NIÑOS, NIÑAS, ADOLESCENTES Y JÓVENES</v>
          </cell>
          <cell r="I494">
            <v>0</v>
          </cell>
          <cell r="J494" t="str">
            <v>7. Infancia</v>
          </cell>
          <cell r="K494" t="str">
            <v>INFANCIA</v>
          </cell>
          <cell r="L494">
            <v>0</v>
          </cell>
          <cell r="M494" t="str">
            <v>Inversión</v>
          </cell>
          <cell r="N494">
            <v>0</v>
          </cell>
          <cell r="O494" t="str">
            <v>Contratable</v>
          </cell>
          <cell r="P494" t="str">
            <v>ADQUISICIÓN DE BIENES Y SERVICIOS</v>
          </cell>
          <cell r="Q494" t="str">
            <v>C</v>
          </cell>
          <cell r="R494" t="str">
            <v>4102</v>
          </cell>
          <cell r="S494" t="str">
            <v>1500</v>
          </cell>
          <cell r="T494" t="str">
            <v>20</v>
          </cell>
          <cell r="U494" t="str">
            <v>0</v>
          </cell>
          <cell r="V494" t="str">
            <v>4102046</v>
          </cell>
          <cell r="W494" t="str">
            <v>02</v>
          </cell>
        </row>
        <row r="495">
          <cell r="A495" t="str">
            <v>C-4102-1500-20-0-4102046-02-154</v>
          </cell>
          <cell r="B495" t="str">
            <v>C-4102-1500-20-0-4102046-02</v>
          </cell>
          <cell r="C495" t="str">
            <v>EJECUTOR</v>
          </cell>
          <cell r="D495" t="str">
            <v>INFANCIA</v>
          </cell>
          <cell r="E495" t="str">
            <v>DIRECTOR(A) DE INFANCIA</v>
          </cell>
          <cell r="F495">
            <v>154</v>
          </cell>
          <cell r="G495">
            <v>4102046</v>
          </cell>
          <cell r="H495" t="str">
            <v>SERVICIOS DE PROMOCIÓN DE LOS DERECHOS DE LOS NIÑOS, NIÑAS, ADOLESCENTES Y JÓVENES</v>
          </cell>
          <cell r="I495">
            <v>154</v>
          </cell>
          <cell r="J495" t="str">
            <v>7. Infancia</v>
          </cell>
          <cell r="K495" t="str">
            <v>INFANCIA</v>
          </cell>
          <cell r="L495">
            <v>154</v>
          </cell>
          <cell r="M495" t="str">
            <v>Inversión</v>
          </cell>
          <cell r="N495" t="str">
            <v>INICIATIVAS DE MOVILIZACION SOCIAL</v>
          </cell>
          <cell r="O495" t="str">
            <v>Contratable</v>
          </cell>
          <cell r="P495" t="str">
            <v>ADQUISICION DE BIENES  Y SERVICIOS - SERVICIOS DE PROMOCIÓN DE LOS DERECHOS DE LOS NIÑOS, NIÑAS, ADOLESCENTES Y JÓVENES - CONTRIBUCION AL DESARROLLO INTEGRAL DE NIÑAS Y NIÑOS ENTRE 6-13 ANOS, EN EL MARCO DEL RECONOCIMIENTO, GARANTIA DE SUS DERECHOS Y</v>
          </cell>
          <cell r="Q495" t="str">
            <v>C</v>
          </cell>
          <cell r="R495" t="str">
            <v>4102</v>
          </cell>
          <cell r="S495" t="str">
            <v>1500</v>
          </cell>
          <cell r="T495" t="str">
            <v>20</v>
          </cell>
          <cell r="U495" t="str">
            <v>0</v>
          </cell>
          <cell r="V495" t="str">
            <v>4102046</v>
          </cell>
          <cell r="W495" t="str">
            <v>02</v>
          </cell>
          <cell r="X495" t="str">
            <v>154</v>
          </cell>
        </row>
        <row r="496">
          <cell r="A496" t="str">
            <v>C-4102-1500-20-0-4102046-02-989</v>
          </cell>
          <cell r="B496" t="str">
            <v>C-4102-1500-20-0-4102046-02</v>
          </cell>
          <cell r="C496" t="str">
            <v>EJECUTOR</v>
          </cell>
          <cell r="D496" t="str">
            <v>INFANCIA</v>
          </cell>
          <cell r="E496" t="str">
            <v>DIRECTOR(A) DE INFANCIA</v>
          </cell>
          <cell r="F496">
            <v>989</v>
          </cell>
          <cell r="G496">
            <v>4102046</v>
          </cell>
          <cell r="H496" t="str">
            <v>SERVICIOS DE PROMOCIÓN DE LOS DERECHOS DE LOS NIÑOS, NIÑAS, ADOLESCENTES Y JÓVENES</v>
          </cell>
          <cell r="I496">
            <v>989</v>
          </cell>
          <cell r="J496" t="str">
            <v>7. Infancia</v>
          </cell>
          <cell r="K496" t="str">
            <v>INFANCIA</v>
          </cell>
          <cell r="L496">
            <v>989</v>
          </cell>
          <cell r="M496" t="str">
            <v>Inversión</v>
          </cell>
          <cell r="N496" t="str">
            <v>SOPORTE A LA GESTION DEL PROYECTO - DE TIPO ADMINISTRATIVO</v>
          </cell>
          <cell r="O496" t="str">
            <v>Contratable</v>
          </cell>
          <cell r="P496" t="str">
            <v>SOPORTE A LA GESTIÓN DEL PROYECTO</v>
          </cell>
          <cell r="Q496" t="str">
            <v>C</v>
          </cell>
          <cell r="R496" t="str">
            <v>4102</v>
          </cell>
          <cell r="S496" t="str">
            <v>1500</v>
          </cell>
          <cell r="T496" t="str">
            <v>20</v>
          </cell>
          <cell r="U496" t="str">
            <v>0</v>
          </cell>
          <cell r="V496" t="str">
            <v>4102046</v>
          </cell>
          <cell r="W496" t="str">
            <v>02</v>
          </cell>
          <cell r="X496" t="str">
            <v>989</v>
          </cell>
        </row>
        <row r="497">
          <cell r="A497" t="str">
            <v>C-4102-1500-20-0-4102046-02-990</v>
          </cell>
          <cell r="B497" t="str">
            <v>C-4102-1500-20-0-4102046-02</v>
          </cell>
          <cell r="C497" t="str">
            <v>EJECUTOR</v>
          </cell>
          <cell r="D497" t="str">
            <v>INFANCIA</v>
          </cell>
          <cell r="E497" t="str">
            <v>DIRECTOR(A) DE INFANCIA</v>
          </cell>
          <cell r="F497">
            <v>990</v>
          </cell>
          <cell r="G497">
            <v>4102046</v>
          </cell>
          <cell r="H497" t="str">
            <v>SERVICIOS DE PROMOCIÓN DE LOS DERECHOS DE LOS NIÑOS, NIÑAS, ADOLESCENTES Y JÓVENES</v>
          </cell>
          <cell r="I497">
            <v>990</v>
          </cell>
          <cell r="J497" t="str">
            <v>7. Infancia</v>
          </cell>
          <cell r="K497" t="str">
            <v>INFANCIA</v>
          </cell>
          <cell r="L497">
            <v>990</v>
          </cell>
          <cell r="M497" t="str">
            <v>Inversión</v>
          </cell>
          <cell r="N497" t="str">
            <v>SOPORTE A LA GESTIÓN DEL PROYECTO PARA LA PROMOCIÓN Y DIFUSIÓN DE LOS DERECHOS DE LOS NIÑOS (AS) Y ADOLESCENTES</v>
          </cell>
          <cell r="O497" t="str">
            <v>Contratable</v>
          </cell>
          <cell r="P497" t="str">
            <v>SOPORTE A LA GESTIÓN DEL PROYECTO PARA LA PROMOCIÓN Y DIFUSIÓN DE LOS DERECHOS DE LOS NIÑOS (AS) Y ADOLESCENTES</v>
          </cell>
          <cell r="Q497" t="str">
            <v>C</v>
          </cell>
          <cell r="R497" t="str">
            <v>4102</v>
          </cell>
          <cell r="S497" t="str">
            <v>1500</v>
          </cell>
          <cell r="T497" t="str">
            <v>20</v>
          </cell>
          <cell r="U497" t="str">
            <v>0</v>
          </cell>
          <cell r="V497" t="str">
            <v>4102046</v>
          </cell>
          <cell r="W497" t="str">
            <v>02</v>
          </cell>
          <cell r="X497" t="str">
            <v>990</v>
          </cell>
        </row>
        <row r="498">
          <cell r="A498" t="str">
            <v>C-4102-1500-20-0-4102046-02-991</v>
          </cell>
          <cell r="B498" t="str">
            <v>C-4102-1500-20-0-4102046-02</v>
          </cell>
          <cell r="C498" t="str">
            <v>EJECUTOR</v>
          </cell>
          <cell r="D498" t="str">
            <v>INFANCIA</v>
          </cell>
          <cell r="E498" t="str">
            <v>DIRECTOR(A) DE INFANCIA</v>
          </cell>
          <cell r="F498">
            <v>991</v>
          </cell>
          <cell r="G498">
            <v>4102046</v>
          </cell>
          <cell r="H498" t="str">
            <v>SERVICIOS DE PROMOCIÓN DE LOS DERECHOS DE LOS NIÑOS, NIÑAS, ADOLESCENTES Y JÓVENES</v>
          </cell>
          <cell r="I498">
            <v>991</v>
          </cell>
          <cell r="J498" t="str">
            <v>7. Infancia</v>
          </cell>
          <cell r="K498" t="str">
            <v>INFANCIA</v>
          </cell>
          <cell r="L498">
            <v>991</v>
          </cell>
          <cell r="M498" t="str">
            <v>Inversión</v>
          </cell>
          <cell r="N498" t="str">
            <v>SOPORTE A LA GESTION DEL PROYECTO - APOYO EN CONTRATACION DE SERVICIOS</v>
          </cell>
          <cell r="O498" t="str">
            <v>Contratable</v>
          </cell>
          <cell r="P498" t="str">
            <v>SOPORTE A LA GESTIÓN DEL PROYECTO</v>
          </cell>
          <cell r="Q498" t="str">
            <v>C</v>
          </cell>
          <cell r="R498" t="str">
            <v>4102</v>
          </cell>
          <cell r="S498" t="str">
            <v>1500</v>
          </cell>
          <cell r="T498" t="str">
            <v>20</v>
          </cell>
          <cell r="U498" t="str">
            <v>0</v>
          </cell>
          <cell r="V498" t="str">
            <v>4102046</v>
          </cell>
          <cell r="W498" t="str">
            <v>02</v>
          </cell>
          <cell r="X498" t="str">
            <v>991</v>
          </cell>
        </row>
        <row r="499">
          <cell r="A499" t="str">
            <v>C-4102-1500-20-0-4102046-02-992</v>
          </cell>
          <cell r="B499" t="str">
            <v>C-4102-1500-20-0-4102046-02</v>
          </cell>
          <cell r="C499" t="str">
            <v>EJECUTOR</v>
          </cell>
          <cell r="D499" t="str">
            <v>INFANCIA</v>
          </cell>
          <cell r="E499" t="str">
            <v>DIRECTOR(A) DE INFANCIA</v>
          </cell>
          <cell r="F499">
            <v>992</v>
          </cell>
          <cell r="G499">
            <v>4102046</v>
          </cell>
          <cell r="H499" t="str">
            <v>SERVICIOS DE PROMOCIÓN DE LOS DERECHOS DE LOS NIÑOS, NIÑAS, ADOLESCENTES Y JÓVENES</v>
          </cell>
          <cell r="I499">
            <v>992</v>
          </cell>
          <cell r="J499" t="str">
            <v>7. Infancia</v>
          </cell>
          <cell r="K499" t="str">
            <v>INFANCIA</v>
          </cell>
          <cell r="L499">
            <v>992</v>
          </cell>
          <cell r="M499" t="str">
            <v>Inversión</v>
          </cell>
          <cell r="N499" t="str">
            <v>SOPORTE A LA GESTION DEL PROYECTO - VIATICOS Y GASTOS DE VIAJE</v>
          </cell>
          <cell r="O499" t="str">
            <v>No Contratable</v>
          </cell>
          <cell r="P499" t="str">
            <v>SOPORTE A LA GESTIÓN DEL PROYECTO</v>
          </cell>
          <cell r="Q499" t="str">
            <v>C</v>
          </cell>
          <cell r="R499" t="str">
            <v>4102</v>
          </cell>
          <cell r="S499" t="str">
            <v>1500</v>
          </cell>
          <cell r="T499" t="str">
            <v>20</v>
          </cell>
          <cell r="U499" t="str">
            <v>0</v>
          </cell>
          <cell r="V499" t="str">
            <v>4102046</v>
          </cell>
          <cell r="W499" t="str">
            <v>02</v>
          </cell>
          <cell r="X499" t="str">
            <v>992</v>
          </cell>
        </row>
        <row r="500">
          <cell r="A500" t="str">
            <v>C-4102-1500-20-0-4102046-02-993</v>
          </cell>
          <cell r="B500" t="str">
            <v>C-4102-1500-20-0-4102046-02</v>
          </cell>
          <cell r="C500" t="str">
            <v>EJECUTOR</v>
          </cell>
          <cell r="D500" t="str">
            <v>INFANCIA</v>
          </cell>
          <cell r="E500" t="str">
            <v>DIRECTOR(A) DE INFANCIA</v>
          </cell>
          <cell r="F500">
            <v>993</v>
          </cell>
          <cell r="G500">
            <v>4102046</v>
          </cell>
          <cell r="H500" t="str">
            <v>SERVICIOS DE PROMOCIÓN DE LOS DERECHOS DE LOS NIÑOS, NIÑAS, ADOLESCENTES Y JÓVENES</v>
          </cell>
          <cell r="I500">
            <v>993</v>
          </cell>
          <cell r="J500" t="str">
            <v>7. Infancia</v>
          </cell>
          <cell r="K500" t="str">
            <v>INFANCIA</v>
          </cell>
          <cell r="L500">
            <v>993</v>
          </cell>
          <cell r="M500" t="str">
            <v>Inversión</v>
          </cell>
          <cell r="N500" t="str">
            <v>SOPORTE A LA GESTION DEL PROYECTO - SEGUIMIENTO Y EVALUACION</v>
          </cell>
          <cell r="O500" t="str">
            <v>Contratable</v>
          </cell>
          <cell r="P500" t="str">
            <v>SOPORTE A LA GESTIÓN DEL PROYECTO</v>
          </cell>
          <cell r="Q500" t="str">
            <v>C</v>
          </cell>
          <cell r="R500" t="str">
            <v>4102</v>
          </cell>
          <cell r="S500" t="str">
            <v>1500</v>
          </cell>
          <cell r="T500" t="str">
            <v>20</v>
          </cell>
          <cell r="U500" t="str">
            <v>0</v>
          </cell>
          <cell r="V500" t="str">
            <v>4102046</v>
          </cell>
          <cell r="W500" t="str">
            <v>02</v>
          </cell>
          <cell r="X500" t="str">
            <v>993</v>
          </cell>
        </row>
        <row r="501">
          <cell r="A501" t="str">
            <v>C-4102-1500-20-0-4102046-02-994</v>
          </cell>
          <cell r="B501" t="str">
            <v>C-4102-1500-20-0-4102046-02</v>
          </cell>
          <cell r="C501" t="str">
            <v>EJECUTOR</v>
          </cell>
          <cell r="D501" t="str">
            <v>INFANCIA</v>
          </cell>
          <cell r="E501" t="str">
            <v>DIRECTOR(A) DE INFANCIA</v>
          </cell>
          <cell r="F501">
            <v>994</v>
          </cell>
          <cell r="G501">
            <v>4102046</v>
          </cell>
          <cell r="H501" t="str">
            <v>SERVICIOS DE PROMOCIÓN DE LOS DERECHOS DE LOS NIÑOS, NIÑAS, ADOLESCENTES Y JÓVENES</v>
          </cell>
          <cell r="I501">
            <v>994</v>
          </cell>
          <cell r="J501" t="str">
            <v>7. Infancia</v>
          </cell>
          <cell r="K501" t="str">
            <v>INFANCIA</v>
          </cell>
          <cell r="L501">
            <v>994</v>
          </cell>
          <cell r="M501" t="str">
            <v>Inversión</v>
          </cell>
          <cell r="N501" t="str">
            <v>SOPORTE A LA GESTION DEL PROYECTO - DE TIPO LOGISTICO</v>
          </cell>
          <cell r="O501" t="str">
            <v>Contratable</v>
          </cell>
          <cell r="P501" t="str">
            <v>SOPORTE A LA GESTIÓN DEL PROYECTO</v>
          </cell>
          <cell r="Q501" t="str">
            <v>C</v>
          </cell>
          <cell r="R501" t="str">
            <v>4102</v>
          </cell>
          <cell r="S501" t="str">
            <v>1500</v>
          </cell>
          <cell r="T501" t="str">
            <v>20</v>
          </cell>
          <cell r="U501" t="str">
            <v>0</v>
          </cell>
          <cell r="V501" t="str">
            <v>4102046</v>
          </cell>
          <cell r="W501" t="str">
            <v>02</v>
          </cell>
          <cell r="X501" t="str">
            <v>994</v>
          </cell>
        </row>
        <row r="502">
          <cell r="A502" t="str">
            <v>C-4102-1500-20-0-4102046-02-999</v>
          </cell>
          <cell r="B502" t="str">
            <v>C-4102-1500-20-0-4102046-02</v>
          </cell>
          <cell r="C502" t="str">
            <v>EJECUTOR</v>
          </cell>
          <cell r="D502" t="str">
            <v>INFANCIA</v>
          </cell>
          <cell r="E502" t="str">
            <v>DIRECTOR(A) DE INFANCIA</v>
          </cell>
          <cell r="F502">
            <v>999</v>
          </cell>
          <cell r="G502">
            <v>4102046</v>
          </cell>
          <cell r="H502" t="str">
            <v>SERVICIOS DE PROMOCIÓN DE LOS DERECHOS DE LOS NIÑOS, NIÑAS, ADOLESCENTES Y JÓVENES</v>
          </cell>
          <cell r="I502">
            <v>999</v>
          </cell>
          <cell r="J502" t="str">
            <v>7. Infancia</v>
          </cell>
          <cell r="K502" t="str">
            <v>INFANCIA</v>
          </cell>
          <cell r="L502">
            <v>999</v>
          </cell>
          <cell r="M502" t="str">
            <v>Inversión</v>
          </cell>
          <cell r="N502" t="str">
            <v>GRAVAMEN A LOS MOVIMIENTOS FINANCIEROS -GMF</v>
          </cell>
          <cell r="O502" t="str">
            <v>No Contratable</v>
          </cell>
          <cell r="P502" t="str">
            <v>GRAVAMEN A LOS MOVIMIENTOS FINANCIEROS</v>
          </cell>
          <cell r="Q502" t="str">
            <v>C</v>
          </cell>
          <cell r="R502" t="str">
            <v>4102</v>
          </cell>
          <cell r="S502" t="str">
            <v>1500</v>
          </cell>
          <cell r="T502" t="str">
            <v>20</v>
          </cell>
          <cell r="U502" t="str">
            <v>0</v>
          </cell>
          <cell r="V502" t="str">
            <v>4102046</v>
          </cell>
          <cell r="W502" t="str">
            <v>02</v>
          </cell>
          <cell r="X502" t="str">
            <v>999</v>
          </cell>
        </row>
        <row r="503">
          <cell r="A503" t="str">
            <v>C-4102-1500-20-0-4102047</v>
          </cell>
          <cell r="B503" t="str">
            <v>C-4102-1500-20-0-4102047</v>
          </cell>
          <cell r="C503" t="str">
            <v>NO EJECUTOR</v>
          </cell>
          <cell r="D503" t="str">
            <v>INFANCIA</v>
          </cell>
          <cell r="E503" t="str">
            <v>DIRECTOR(A) DE INFANCIA</v>
          </cell>
          <cell r="F503">
            <v>0</v>
          </cell>
          <cell r="G503">
            <v>4102047</v>
          </cell>
          <cell r="H503" t="str">
            <v>SERVICIOS DE ASISTENCIA TÉCNICA EN POLÍTICAS PÚBLICAS DE INFANCIA, ADOLESCENCIA Y JUVENTUD</v>
          </cell>
          <cell r="I503">
            <v>0</v>
          </cell>
          <cell r="J503" t="str">
            <v>7. Infancia</v>
          </cell>
          <cell r="K503" t="str">
            <v>INFANCIA</v>
          </cell>
          <cell r="L503">
            <v>0</v>
          </cell>
          <cell r="M503" t="str">
            <v>Inversión</v>
          </cell>
          <cell r="N503">
            <v>0</v>
          </cell>
          <cell r="O503" t="str">
            <v>Contratable</v>
          </cell>
          <cell r="P503" t="str">
            <v>SERVICIOS DE ASISTENCIA TÉCNICA EN POLÍTICAS PÚBLICAS DE INFANCIA, ADOLESCENCIA Y JUVENTUD</v>
          </cell>
          <cell r="Q503" t="str">
            <v>C</v>
          </cell>
          <cell r="R503" t="str">
            <v>4102</v>
          </cell>
          <cell r="S503" t="str">
            <v>1500</v>
          </cell>
          <cell r="T503" t="str">
            <v>20</v>
          </cell>
          <cell r="U503" t="str">
            <v>0</v>
          </cell>
          <cell r="V503" t="str">
            <v>4102047</v>
          </cell>
        </row>
        <row r="504">
          <cell r="A504" t="str">
            <v>C-4102-1500-20-0-4102047-02</v>
          </cell>
          <cell r="B504" t="str">
            <v>C-4102-1500-20-0-4102047-02</v>
          </cell>
          <cell r="C504" t="str">
            <v>EJECUTOR</v>
          </cell>
          <cell r="D504" t="str">
            <v>INFANCIA</v>
          </cell>
          <cell r="E504" t="str">
            <v>DIRECTOR(A) DE INFANCIA</v>
          </cell>
          <cell r="F504">
            <v>0</v>
          </cell>
          <cell r="G504">
            <v>4102047</v>
          </cell>
          <cell r="H504" t="str">
            <v>SERVICIOS DE ASISTENCIA TÉCNICA EN POLÍTICAS PÚBLICAS DE INFANCIA, ADOLESCENCIA Y JUVENTUD</v>
          </cell>
          <cell r="I504">
            <v>0</v>
          </cell>
          <cell r="J504" t="str">
            <v>7. Infancia</v>
          </cell>
          <cell r="K504" t="str">
            <v>INFANCIA</v>
          </cell>
          <cell r="L504">
            <v>0</v>
          </cell>
          <cell r="M504" t="str">
            <v>Inversión</v>
          </cell>
          <cell r="N504">
            <v>0</v>
          </cell>
          <cell r="O504" t="str">
            <v>Contratable</v>
          </cell>
          <cell r="P504" t="str">
            <v>ADQUISICIÓN DE BIENES Y SERVICIOS</v>
          </cell>
          <cell r="Q504" t="str">
            <v>C</v>
          </cell>
          <cell r="R504" t="str">
            <v>4102</v>
          </cell>
          <cell r="S504" t="str">
            <v>1500</v>
          </cell>
          <cell r="T504" t="str">
            <v>20</v>
          </cell>
          <cell r="U504" t="str">
            <v>0</v>
          </cell>
          <cell r="V504" t="str">
            <v>4102047</v>
          </cell>
          <cell r="W504" t="str">
            <v>02</v>
          </cell>
        </row>
        <row r="505">
          <cell r="A505" t="str">
            <v>C-4102-1500-20-0-4102047-02-155</v>
          </cell>
          <cell r="B505" t="str">
            <v>C-4102-1500-20-0-4102047-02</v>
          </cell>
          <cell r="C505" t="str">
            <v>EJECUTOR</v>
          </cell>
          <cell r="D505" t="str">
            <v>INFANCIA</v>
          </cell>
          <cell r="E505" t="str">
            <v>DIRECTOR(A) DE INFANCIA</v>
          </cell>
          <cell r="F505">
            <v>155</v>
          </cell>
          <cell r="G505">
            <v>4102047</v>
          </cell>
          <cell r="H505" t="str">
            <v>SERVICIOS DE ASISTENCIA TÉCNICA EN POLÍTICAS PÚBLICAS DE INFANCIA, ADOLESCENCIA Y JUVENTUD</v>
          </cell>
          <cell r="I505">
            <v>155</v>
          </cell>
          <cell r="J505" t="str">
            <v>7. Infancia</v>
          </cell>
          <cell r="K505" t="str">
            <v>INFANCIA</v>
          </cell>
          <cell r="L505">
            <v>155</v>
          </cell>
          <cell r="M505" t="str">
            <v>Inversión</v>
          </cell>
          <cell r="N505" t="str">
            <v>CICLO DE POLÍTICAS PUBLICAS DE INFANCIA</v>
          </cell>
          <cell r="O505" t="str">
            <v>Contratable</v>
          </cell>
          <cell r="P505" t="str">
            <v>ADQUISICION DE BIENES  Y SERVICIOS - SERVICIOS DE ASISTENCIA TÉCNICA EN POLÍTICAS PÚBLICAS DE INFANCIA - CONTRIBUCION AL DESARROLLO INTEGRAL DE NIÑAS Y NIÑOS ENTRE 6-13 ANOS, EN EL MARCO DEL RECONOCIMIENTO, GARANTIA DE SUS DE</v>
          </cell>
          <cell r="Q505" t="str">
            <v>C</v>
          </cell>
          <cell r="R505" t="str">
            <v>4102</v>
          </cell>
          <cell r="S505" t="str">
            <v>1500</v>
          </cell>
          <cell r="T505" t="str">
            <v>20</v>
          </cell>
          <cell r="U505" t="str">
            <v>0</v>
          </cell>
          <cell r="V505" t="str">
            <v>4102047</v>
          </cell>
          <cell r="W505" t="str">
            <v>02</v>
          </cell>
          <cell r="X505" t="str">
            <v>155</v>
          </cell>
        </row>
        <row r="506">
          <cell r="A506" t="str">
            <v>C-4102-1500-20-0-4102047-02-989</v>
          </cell>
          <cell r="B506" t="str">
            <v>C-4102-1500-20-0-4102047-02</v>
          </cell>
          <cell r="C506" t="str">
            <v>EJECUTOR</v>
          </cell>
          <cell r="D506" t="str">
            <v>INFANCIA</v>
          </cell>
          <cell r="E506" t="str">
            <v>DIRECTOR(A) DE INFANCIA</v>
          </cell>
          <cell r="F506">
            <v>989</v>
          </cell>
          <cell r="G506">
            <v>4102047</v>
          </cell>
          <cell r="H506" t="str">
            <v>SERVICIOS DE ASISTENCIA TÉCNICA EN POLÍTICAS PÚBLICAS DE INFANCIA, ADOLESCENCIA Y JUVENTUD</v>
          </cell>
          <cell r="I506">
            <v>989</v>
          </cell>
          <cell r="J506" t="str">
            <v>7. Infancia</v>
          </cell>
          <cell r="K506" t="str">
            <v>INFANCIA</v>
          </cell>
          <cell r="L506">
            <v>989</v>
          </cell>
          <cell r="M506" t="str">
            <v>Inversión</v>
          </cell>
          <cell r="N506" t="str">
            <v>SOPORTE A LA GESTION DEL PROYECTO - DE TIPO ADMINISTRATIVO</v>
          </cell>
          <cell r="O506" t="str">
            <v>Contratable</v>
          </cell>
          <cell r="P506" t="str">
            <v>SOPORTE A LA GESTIÓN DEL PROYECTO</v>
          </cell>
          <cell r="Q506" t="str">
            <v>C</v>
          </cell>
          <cell r="R506" t="str">
            <v>4102</v>
          </cell>
          <cell r="S506" t="str">
            <v>1500</v>
          </cell>
          <cell r="T506" t="str">
            <v>20</v>
          </cell>
          <cell r="U506" t="str">
            <v>0</v>
          </cell>
          <cell r="V506" t="str">
            <v>4102047</v>
          </cell>
          <cell r="W506" t="str">
            <v>02</v>
          </cell>
          <cell r="X506" t="str">
            <v>989</v>
          </cell>
        </row>
        <row r="507">
          <cell r="A507" t="str">
            <v>C-4102-1500-20-0-4102047-02-990</v>
          </cell>
          <cell r="B507" t="str">
            <v>C-4102-1500-20-0-4102047-02</v>
          </cell>
          <cell r="C507" t="str">
            <v>EJECUTOR</v>
          </cell>
          <cell r="D507" t="str">
            <v>INFANCIA</v>
          </cell>
          <cell r="E507" t="str">
            <v>DIRECTOR(A) DE INFANCIA</v>
          </cell>
          <cell r="F507">
            <v>990</v>
          </cell>
          <cell r="G507">
            <v>4102047</v>
          </cell>
          <cell r="H507" t="str">
            <v>SERVICIOS DE ASISTENCIA TÉCNICA EN POLÍTICAS PÚBLICAS DE INFANCIA, ADOLESCENCIA Y JUVENTUD</v>
          </cell>
          <cell r="I507">
            <v>990</v>
          </cell>
          <cell r="J507" t="str">
            <v>7. Infancia</v>
          </cell>
          <cell r="K507" t="str">
            <v>INFANCIA</v>
          </cell>
          <cell r="L507">
            <v>990</v>
          </cell>
          <cell r="M507" t="str">
            <v>Inversión</v>
          </cell>
          <cell r="N507" t="str">
            <v>SOPORTE A LA GESTIÓN DEL PROYECTO PARA LA PROMOCIÓN Y DIFUSIÓN DE LOS DERECHOS DE LOS NIÑOS (AS) Y ADOLESCENTES</v>
          </cell>
          <cell r="O507" t="str">
            <v>Contratable</v>
          </cell>
          <cell r="P507" t="str">
            <v>SOPORTE A LA GESTIÓN DEL PROYECTO PARA LA PROMOCIÓN Y DIFUSIÓN DE LOS DERECHOS DE LOS NIÑOS (AS) Y ADOLESCENTES</v>
          </cell>
          <cell r="Q507" t="str">
            <v>C</v>
          </cell>
          <cell r="R507" t="str">
            <v>4102</v>
          </cell>
          <cell r="S507" t="str">
            <v>1500</v>
          </cell>
          <cell r="T507" t="str">
            <v>20</v>
          </cell>
          <cell r="U507" t="str">
            <v>0</v>
          </cell>
          <cell r="V507" t="str">
            <v>4102047</v>
          </cell>
          <cell r="W507" t="str">
            <v>02</v>
          </cell>
          <cell r="X507" t="str">
            <v>990</v>
          </cell>
        </row>
        <row r="508">
          <cell r="A508" t="str">
            <v>C-4102-1500-20-0-4102047-02-991</v>
          </cell>
          <cell r="B508" t="str">
            <v>C-4102-1500-20-0-4102047-02</v>
          </cell>
          <cell r="C508" t="str">
            <v>EJECUTOR</v>
          </cell>
          <cell r="D508" t="str">
            <v>INFANCIA</v>
          </cell>
          <cell r="E508" t="str">
            <v>DIRECTOR(A) DE INFANCIA</v>
          </cell>
          <cell r="F508">
            <v>991</v>
          </cell>
          <cell r="G508">
            <v>4102047</v>
          </cell>
          <cell r="H508" t="str">
            <v>SERVICIOS DE ASISTENCIA TÉCNICA EN POLÍTICAS PÚBLICAS DE INFANCIA, ADOLESCENCIA Y JUVENTUD</v>
          </cell>
          <cell r="I508">
            <v>991</v>
          </cell>
          <cell r="J508" t="str">
            <v>7. Infancia</v>
          </cell>
          <cell r="K508" t="str">
            <v>INFANCIA</v>
          </cell>
          <cell r="L508">
            <v>991</v>
          </cell>
          <cell r="M508" t="str">
            <v>Inversión</v>
          </cell>
          <cell r="N508" t="str">
            <v>SOPORTE A LA GESTION DEL PROYECTO - APOYO EN CONTRATACION DE SERVICIOS</v>
          </cell>
          <cell r="O508" t="str">
            <v>Contratable</v>
          </cell>
          <cell r="P508" t="str">
            <v>SOPORTE A LA GESTIÓN DEL PROYECTO</v>
          </cell>
          <cell r="Q508" t="str">
            <v>C</v>
          </cell>
          <cell r="R508" t="str">
            <v>4102</v>
          </cell>
          <cell r="S508" t="str">
            <v>1500</v>
          </cell>
          <cell r="T508" t="str">
            <v>20</v>
          </cell>
          <cell r="U508" t="str">
            <v>0</v>
          </cell>
          <cell r="V508" t="str">
            <v>4102047</v>
          </cell>
          <cell r="W508" t="str">
            <v>02</v>
          </cell>
          <cell r="X508" t="str">
            <v>991</v>
          </cell>
        </row>
        <row r="509">
          <cell r="A509" t="str">
            <v>C-4102-1500-20-0-4102047-02-992</v>
          </cell>
          <cell r="B509" t="str">
            <v>C-4102-1500-20-0-4102047-02</v>
          </cell>
          <cell r="C509" t="str">
            <v>EJECUTOR</v>
          </cell>
          <cell r="D509" t="str">
            <v>INFANCIA</v>
          </cell>
          <cell r="E509" t="str">
            <v>DIRECTOR(A) DE INFANCIA</v>
          </cell>
          <cell r="F509">
            <v>992</v>
          </cell>
          <cell r="G509">
            <v>4102047</v>
          </cell>
          <cell r="H509" t="str">
            <v>SERVICIOS DE ASISTENCIA TÉCNICA EN POLÍTICAS PÚBLICAS DE INFANCIA, ADOLESCENCIA Y JUVENTUD</v>
          </cell>
          <cell r="I509">
            <v>992</v>
          </cell>
          <cell r="J509" t="str">
            <v>7. Infancia</v>
          </cell>
          <cell r="K509" t="str">
            <v>INFANCIA</v>
          </cell>
          <cell r="L509">
            <v>992</v>
          </cell>
          <cell r="M509" t="str">
            <v>Inversión</v>
          </cell>
          <cell r="N509" t="str">
            <v>SOPORTE A LA GESTION DEL PROYECTO - VIATICOS Y GASTOS DE VIAJE</v>
          </cell>
          <cell r="O509" t="str">
            <v>No Contratable</v>
          </cell>
          <cell r="P509" t="str">
            <v>SOPORTE A LA GESTIÓN DEL PROYECTO</v>
          </cell>
          <cell r="Q509" t="str">
            <v>C</v>
          </cell>
          <cell r="R509" t="str">
            <v>4102</v>
          </cell>
          <cell r="S509" t="str">
            <v>1500</v>
          </cell>
          <cell r="T509" t="str">
            <v>20</v>
          </cell>
          <cell r="U509" t="str">
            <v>0</v>
          </cell>
          <cell r="V509" t="str">
            <v>4102047</v>
          </cell>
          <cell r="W509" t="str">
            <v>02</v>
          </cell>
          <cell r="X509" t="str">
            <v>992</v>
          </cell>
        </row>
        <row r="510">
          <cell r="A510" t="str">
            <v>C-4102-1500-20-0-4102047-02-993</v>
          </cell>
          <cell r="B510" t="str">
            <v>C-4102-1500-20-0-4102047-02</v>
          </cell>
          <cell r="C510" t="str">
            <v>EJECUTOR</v>
          </cell>
          <cell r="D510" t="str">
            <v>INFANCIA</v>
          </cell>
          <cell r="E510" t="str">
            <v>DIRECTOR(A) DE INFANCIA</v>
          </cell>
          <cell r="F510">
            <v>993</v>
          </cell>
          <cell r="G510">
            <v>4102047</v>
          </cell>
          <cell r="H510" t="str">
            <v>SERVICIOS DE ASISTENCIA TÉCNICA EN POLÍTICAS PÚBLICAS DE INFANCIA, ADOLESCENCIA Y JUVENTUD</v>
          </cell>
          <cell r="I510">
            <v>993</v>
          </cell>
          <cell r="J510" t="str">
            <v>7. Infancia</v>
          </cell>
          <cell r="K510" t="str">
            <v>INFANCIA</v>
          </cell>
          <cell r="L510">
            <v>993</v>
          </cell>
          <cell r="M510" t="str">
            <v>Inversión</v>
          </cell>
          <cell r="N510" t="str">
            <v>SOPORTE A LA GESTION DEL PROYECTO - SEGUIMIENTO Y EVALUACION</v>
          </cell>
          <cell r="O510" t="str">
            <v>Contratable</v>
          </cell>
          <cell r="P510" t="str">
            <v>SOPORTE A LA GESTIÓN DEL PROYECTO</v>
          </cell>
          <cell r="Q510" t="str">
            <v>C</v>
          </cell>
          <cell r="R510" t="str">
            <v>4102</v>
          </cell>
          <cell r="S510" t="str">
            <v>1500</v>
          </cell>
          <cell r="T510" t="str">
            <v>20</v>
          </cell>
          <cell r="U510" t="str">
            <v>0</v>
          </cell>
          <cell r="V510" t="str">
            <v>4102047</v>
          </cell>
          <cell r="W510" t="str">
            <v>02</v>
          </cell>
          <cell r="X510" t="str">
            <v>993</v>
          </cell>
        </row>
        <row r="511">
          <cell r="A511" t="str">
            <v>C-4102-1500-20-0-4102047-02-994</v>
          </cell>
          <cell r="B511" t="str">
            <v>C-4102-1500-20-0-4102047-02</v>
          </cell>
          <cell r="C511" t="str">
            <v>EJECUTOR</v>
          </cell>
          <cell r="D511" t="str">
            <v>INFANCIA</v>
          </cell>
          <cell r="E511" t="str">
            <v>DIRECTOR(A) DE INFANCIA</v>
          </cell>
          <cell r="F511">
            <v>994</v>
          </cell>
          <cell r="G511">
            <v>4102047</v>
          </cell>
          <cell r="H511" t="str">
            <v>SERVICIOS DE ASISTENCIA TÉCNICA EN POLÍTICAS PÚBLICAS DE INFANCIA, ADOLESCENCIA Y JUVENTUD</v>
          </cell>
          <cell r="I511">
            <v>994</v>
          </cell>
          <cell r="J511" t="str">
            <v>7. Infancia</v>
          </cell>
          <cell r="K511" t="str">
            <v>INFANCIA</v>
          </cell>
          <cell r="L511">
            <v>994</v>
          </cell>
          <cell r="M511" t="str">
            <v>Inversión</v>
          </cell>
          <cell r="N511" t="str">
            <v>SOPORTE A LA GESTION DEL PROYECTO - DE TIPO LOGISTICO</v>
          </cell>
          <cell r="O511" t="str">
            <v>Contratable</v>
          </cell>
          <cell r="P511" t="str">
            <v>SOPORTE A LA GESTIÓN DEL PROYECTO</v>
          </cell>
          <cell r="Q511" t="str">
            <v>C</v>
          </cell>
          <cell r="R511" t="str">
            <v>4102</v>
          </cell>
          <cell r="S511" t="str">
            <v>1500</v>
          </cell>
          <cell r="T511" t="str">
            <v>20</v>
          </cell>
          <cell r="U511" t="str">
            <v>0</v>
          </cell>
          <cell r="V511" t="str">
            <v>4102047</v>
          </cell>
          <cell r="W511" t="str">
            <v>02</v>
          </cell>
          <cell r="X511" t="str">
            <v>994</v>
          </cell>
        </row>
        <row r="512">
          <cell r="A512" t="str">
            <v>C-4102-1500-20-0-4102047-02-999</v>
          </cell>
          <cell r="B512" t="str">
            <v>C-4102-1500-20-0-4102047-02</v>
          </cell>
          <cell r="C512" t="str">
            <v>EJECUTOR</v>
          </cell>
          <cell r="D512" t="str">
            <v>INFANCIA</v>
          </cell>
          <cell r="E512" t="str">
            <v>DIRECTOR(A) DE INFANCIA</v>
          </cell>
          <cell r="F512">
            <v>999</v>
          </cell>
          <cell r="G512">
            <v>4102047</v>
          </cell>
          <cell r="H512" t="str">
            <v>SERVICIOS DE ASISTENCIA TÉCNICA EN POLÍTICAS PÚBLICAS DE INFANCIA, ADOLESCENCIA Y JUVENTUD</v>
          </cell>
          <cell r="I512">
            <v>999</v>
          </cell>
          <cell r="J512" t="str">
            <v>7. Infancia</v>
          </cell>
          <cell r="K512" t="str">
            <v>INFANCIA</v>
          </cell>
          <cell r="L512">
            <v>999</v>
          </cell>
          <cell r="M512" t="str">
            <v>Inversión</v>
          </cell>
          <cell r="N512" t="str">
            <v>GRAVAMEN A LOS MOVIMIENTOS FINANCIEROS -GMF</v>
          </cell>
          <cell r="O512" t="str">
            <v>No Contratable</v>
          </cell>
          <cell r="P512" t="str">
            <v>GRAVAMEN A LOS MOVIMIENTOS FINANCIEROS</v>
          </cell>
          <cell r="Q512" t="str">
            <v>C</v>
          </cell>
          <cell r="R512" t="str">
            <v>4102</v>
          </cell>
          <cell r="S512" t="str">
            <v>1500</v>
          </cell>
          <cell r="T512" t="str">
            <v>20</v>
          </cell>
          <cell r="U512" t="str">
            <v>0</v>
          </cell>
          <cell r="V512" t="str">
            <v>4102047</v>
          </cell>
          <cell r="W512" t="str">
            <v>02</v>
          </cell>
          <cell r="X512" t="str">
            <v>999</v>
          </cell>
        </row>
        <row r="513">
          <cell r="A513" t="str">
            <v>C-4102-1500-21</v>
          </cell>
          <cell r="B513" t="str">
            <v>C-4102-1500-21</v>
          </cell>
          <cell r="C513" t="str">
            <v>NO EJECUTOR</v>
          </cell>
          <cell r="D513" t="str">
            <v>ADOLESCENCIA Y JUVENTUD</v>
          </cell>
          <cell r="E513" t="str">
            <v>DIRECTOR(A) ADMINISTRATIVO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 t="str">
            <v>8. Adolescencia y Juventud</v>
          </cell>
          <cell r="K513" t="str">
            <v xml:space="preserve">ADOLESCENCIA Y JUVENTUD </v>
          </cell>
          <cell r="L513">
            <v>0</v>
          </cell>
          <cell r="M513" t="str">
            <v>Inversión</v>
          </cell>
          <cell r="N513">
            <v>0</v>
          </cell>
          <cell r="O513" t="str">
            <v>Contratable</v>
          </cell>
          <cell r="P513" t="str">
            <v>APOYO PARA EL DESARROLLO DE LOS PROYECTOS DE VIDA PARA ADOLESCENTES Y JÓVENES A NIVEL NACIONAL</v>
          </cell>
          <cell r="Q513" t="str">
            <v>C</v>
          </cell>
          <cell r="R513" t="str">
            <v>4102</v>
          </cell>
          <cell r="S513" t="str">
            <v>1500</v>
          </cell>
          <cell r="T513" t="str">
            <v>21</v>
          </cell>
        </row>
        <row r="514">
          <cell r="A514" t="str">
            <v>C-4102-1500-21-0</v>
          </cell>
          <cell r="B514" t="str">
            <v>C-4102-1500-21-0</v>
          </cell>
          <cell r="C514" t="str">
            <v>NO EJECUTOR</v>
          </cell>
          <cell r="D514" t="str">
            <v>ADOLESCENCIA Y JUVENTUD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 t="str">
            <v>8. Adolescencia y Juventud</v>
          </cell>
          <cell r="K514" t="str">
            <v xml:space="preserve">ADOLESCENCIA Y JUVENTUD </v>
          </cell>
          <cell r="L514">
            <v>0</v>
          </cell>
          <cell r="M514" t="str">
            <v>Inversión</v>
          </cell>
          <cell r="N514">
            <v>0</v>
          </cell>
          <cell r="O514" t="str">
            <v>Contratable</v>
          </cell>
          <cell r="P514" t="str">
            <v>APOYO PARA EL DESARROLLO DE LOS PROYECTOS DE VIDA PARA ADOLESCENTES Y JÓVENES A NIVEL NACIONAL</v>
          </cell>
          <cell r="Q514" t="str">
            <v>C</v>
          </cell>
          <cell r="R514" t="str">
            <v>4102</v>
          </cell>
          <cell r="S514" t="str">
            <v>1500</v>
          </cell>
          <cell r="T514" t="str">
            <v>21</v>
          </cell>
          <cell r="U514" t="str">
            <v>0</v>
          </cell>
        </row>
        <row r="515">
          <cell r="A515" t="str">
            <v>C-4102-1500-21-0-4102035</v>
          </cell>
          <cell r="B515" t="str">
            <v>C-4102-1500-21-0-4102035</v>
          </cell>
          <cell r="C515" t="str">
            <v>NO EJECUTOR</v>
          </cell>
          <cell r="D515" t="str">
            <v>ADOLESCENCIA Y JUVENTUD</v>
          </cell>
          <cell r="F515">
            <v>0</v>
          </cell>
          <cell r="G515">
            <v>4102035</v>
          </cell>
          <cell r="H515" t="str">
            <v>DOCUMENTOS DE LINEAMIENTOS TECNICOS</v>
          </cell>
          <cell r="I515">
            <v>0</v>
          </cell>
          <cell r="J515" t="str">
            <v>8. Adolescencia y Juventud</v>
          </cell>
          <cell r="K515" t="str">
            <v xml:space="preserve">ADOLESCENCIA Y JUVENTUD </v>
          </cell>
          <cell r="L515">
            <v>0</v>
          </cell>
          <cell r="M515" t="str">
            <v>Inversión</v>
          </cell>
          <cell r="N515">
            <v>0</v>
          </cell>
          <cell r="O515" t="str">
            <v>Contratable</v>
          </cell>
          <cell r="P515" t="str">
            <v>DOCUMENTOS DE LINEAMIENTOS TÉCNICOS</v>
          </cell>
          <cell r="Q515" t="str">
            <v>C</v>
          </cell>
          <cell r="R515" t="str">
            <v>4102</v>
          </cell>
          <cell r="S515" t="str">
            <v>1500</v>
          </cell>
          <cell r="T515" t="str">
            <v>21</v>
          </cell>
          <cell r="U515" t="str">
            <v>0</v>
          </cell>
          <cell r="V515" t="str">
            <v>4102035</v>
          </cell>
        </row>
        <row r="516">
          <cell r="A516" t="str">
            <v>C-4102-1500-21-0-4102035-02-00</v>
          </cell>
          <cell r="B516" t="str">
            <v>C-4102-1500-21-0-4102035-02-00</v>
          </cell>
          <cell r="C516" t="str">
            <v>EJECUTOR</v>
          </cell>
          <cell r="D516" t="str">
            <v>ADOLESCENCIA Y JUVENTUD</v>
          </cell>
          <cell r="F516">
            <v>0</v>
          </cell>
          <cell r="G516">
            <v>4102035</v>
          </cell>
          <cell r="H516" t="str">
            <v>DOCUMENTOS DE LINEAMIENTOS TECNICOS</v>
          </cell>
          <cell r="I516">
            <v>0</v>
          </cell>
          <cell r="J516" t="str">
            <v>8. Adolescencia y Juventud</v>
          </cell>
          <cell r="K516" t="str">
            <v xml:space="preserve">ADOLESCENCIA Y JUVENTUD </v>
          </cell>
          <cell r="L516">
            <v>0</v>
          </cell>
          <cell r="M516" t="str">
            <v>Inversión</v>
          </cell>
          <cell r="N516">
            <v>0</v>
          </cell>
          <cell r="O516" t="str">
            <v>Contratable</v>
          </cell>
          <cell r="P516" t="str">
            <v>ADQUISICION DE BIENES Y SERVICIOS</v>
          </cell>
          <cell r="Q516" t="str">
            <v>C</v>
          </cell>
          <cell r="R516" t="str">
            <v>4102</v>
          </cell>
          <cell r="S516" t="str">
            <v>1500</v>
          </cell>
          <cell r="T516" t="str">
            <v>21</v>
          </cell>
          <cell r="U516" t="str">
            <v>0</v>
          </cell>
          <cell r="V516" t="str">
            <v>4102035</v>
          </cell>
          <cell r="W516" t="str">
            <v>02</v>
          </cell>
          <cell r="X516" t="str">
            <v>00</v>
          </cell>
        </row>
        <row r="517">
          <cell r="A517" t="str">
            <v>C-4102-1500-21-0-4102035-02-00-156</v>
          </cell>
          <cell r="B517" t="str">
            <v>C-4102-1500-21-0-4102035-02-00</v>
          </cell>
          <cell r="C517" t="str">
            <v>EJECUTOR</v>
          </cell>
          <cell r="D517" t="str">
            <v>ADOLESCENCIA Y JUVENTUD</v>
          </cell>
          <cell r="E517" t="str">
            <v xml:space="preserve">DIRECTOR(A) DE ADOLESCENCIA Y JUVENTUD </v>
          </cell>
          <cell r="F517">
            <v>156</v>
          </cell>
          <cell r="G517">
            <v>4102035</v>
          </cell>
          <cell r="H517" t="str">
            <v>DOCUMENTOS DE LINEAMIENTOS TECNICOS</v>
          </cell>
          <cell r="I517">
            <v>156</v>
          </cell>
          <cell r="J517" t="str">
            <v>8. Adolescencia y Juventud</v>
          </cell>
          <cell r="K517" t="str">
            <v xml:space="preserve">ADOLESCENCIA Y JUVENTUD </v>
          </cell>
          <cell r="L517">
            <v>156</v>
          </cell>
          <cell r="M517" t="str">
            <v>Inversión</v>
          </cell>
          <cell r="N517" t="str">
            <v>DOCUMENTOS DE LINEAMIENTOS TÉCNICOS</v>
          </cell>
          <cell r="O517" t="str">
            <v>Contratable</v>
          </cell>
          <cell r="P517" t="str">
            <v>DOCUMENTOS DE LINEAMIENTOS TÉCNICOS</v>
          </cell>
          <cell r="Q517" t="str">
            <v>C</v>
          </cell>
          <cell r="R517" t="str">
            <v>4102</v>
          </cell>
          <cell r="S517" t="str">
            <v>1500</v>
          </cell>
          <cell r="T517" t="str">
            <v>21</v>
          </cell>
          <cell r="U517" t="str">
            <v>0</v>
          </cell>
          <cell r="V517" t="str">
            <v>4102035</v>
          </cell>
          <cell r="W517" t="str">
            <v>02</v>
          </cell>
          <cell r="X517" t="str">
            <v>00</v>
          </cell>
          <cell r="Y517">
            <v>156</v>
          </cell>
        </row>
        <row r="518">
          <cell r="A518" t="str">
            <v>C-4102-1500-21-0-4102035-02-01</v>
          </cell>
          <cell r="B518" t="str">
            <v>C-4102-1500-21-0-4102035-02-01</v>
          </cell>
          <cell r="C518" t="str">
            <v>EJECUTOR</v>
          </cell>
          <cell r="D518" t="str">
            <v>ADOLESCENCIA Y JUVENTUD</v>
          </cell>
          <cell r="F518">
            <v>0</v>
          </cell>
          <cell r="G518">
            <v>4102035</v>
          </cell>
          <cell r="H518" t="str">
            <v>DOCUMENTOS DE LINEAMIENTOS TECNICOS</v>
          </cell>
          <cell r="I518">
            <v>0</v>
          </cell>
          <cell r="J518" t="str">
            <v>8. Adolescencia y Juventud</v>
          </cell>
          <cell r="K518" t="str">
            <v xml:space="preserve">ADOLESCENCIA Y JUVENTUD </v>
          </cell>
          <cell r="L518">
            <v>0</v>
          </cell>
          <cell r="M518" t="str">
            <v>Inversión</v>
          </cell>
          <cell r="N518">
            <v>0</v>
          </cell>
          <cell r="O518" t="str">
            <v>Contratable</v>
          </cell>
          <cell r="P518" t="str">
            <v>ARTICULACION DE LA POLITICA DE JUVENTUD NACIONAL Y TERRITORIAL</v>
          </cell>
          <cell r="Q518" t="str">
            <v>C</v>
          </cell>
          <cell r="R518" t="str">
            <v>4102</v>
          </cell>
          <cell r="S518" t="str">
            <v>1500</v>
          </cell>
          <cell r="T518" t="str">
            <v>21</v>
          </cell>
          <cell r="U518" t="str">
            <v>0</v>
          </cell>
          <cell r="V518" t="str">
            <v>4102035</v>
          </cell>
          <cell r="W518" t="str">
            <v>02</v>
          </cell>
          <cell r="X518" t="str">
            <v>01</v>
          </cell>
        </row>
        <row r="519">
          <cell r="A519" t="str">
            <v>C-4102-1500-21-0-4102035-02-01-156</v>
          </cell>
          <cell r="B519" t="str">
            <v>C-4102-1500-21-0-4102035-02-01</v>
          </cell>
          <cell r="C519" t="str">
            <v>EJECUTOR</v>
          </cell>
          <cell r="D519" t="str">
            <v>ADOLESCENCIA Y JUVENTUD</v>
          </cell>
          <cell r="E519" t="str">
            <v xml:space="preserve">DIRECTOR(A) DE ADOLESCENCIA Y JUVENTUD </v>
          </cell>
          <cell r="F519">
            <v>156</v>
          </cell>
          <cell r="G519">
            <v>4102035</v>
          </cell>
          <cell r="H519" t="str">
            <v>DOCUMENTOS DE LINEAMIENTOS TECNICOS</v>
          </cell>
          <cell r="I519">
            <v>156</v>
          </cell>
          <cell r="J519" t="str">
            <v>8. Adolescencia y Juventud</v>
          </cell>
          <cell r="K519" t="str">
            <v xml:space="preserve">ADOLESCENCIA Y JUVENTUD </v>
          </cell>
          <cell r="L519">
            <v>156</v>
          </cell>
          <cell r="M519" t="str">
            <v>Inversión</v>
          </cell>
          <cell r="N519" t="str">
            <v>DOCUMENTOS DE LINEAMIENTOS TÉCNICOS</v>
          </cell>
          <cell r="O519" t="str">
            <v>Contratable</v>
          </cell>
          <cell r="P519" t="str">
            <v>ARTICULACION DE LA POLITICA DE JUVENTUD NACIONAL Y TERRITORIAL</v>
          </cell>
          <cell r="Q519" t="str">
            <v>C</v>
          </cell>
          <cell r="R519" t="str">
            <v>4102</v>
          </cell>
          <cell r="S519" t="str">
            <v>1500</v>
          </cell>
          <cell r="T519" t="str">
            <v>21</v>
          </cell>
          <cell r="U519" t="str">
            <v>0</v>
          </cell>
          <cell r="V519" t="str">
            <v>4102035</v>
          </cell>
          <cell r="W519" t="str">
            <v>02</v>
          </cell>
          <cell r="X519" t="str">
            <v>01</v>
          </cell>
          <cell r="Y519">
            <v>156</v>
          </cell>
        </row>
        <row r="520">
          <cell r="A520" t="str">
            <v>C-4102-1500-21-0-4102035-02-00-989</v>
          </cell>
          <cell r="B520" t="str">
            <v>C-4102-1500-21-0-4102035-02-00</v>
          </cell>
          <cell r="C520" t="str">
            <v>EJECUTOR</v>
          </cell>
          <cell r="D520" t="str">
            <v>ADOLESCENCIA Y JUVENTUD</v>
          </cell>
          <cell r="E520" t="str">
            <v>DIRECTOR(A) ADMINISTRATIVO</v>
          </cell>
          <cell r="F520">
            <v>989</v>
          </cell>
          <cell r="G520">
            <v>4102035</v>
          </cell>
          <cell r="H520" t="str">
            <v>DOCUMENTOS DE LINEAMIENTOS TECNICOS</v>
          </cell>
          <cell r="I520">
            <v>989</v>
          </cell>
          <cell r="J520" t="str">
            <v>8. Adolescencia y Juventud</v>
          </cell>
          <cell r="K520" t="str">
            <v xml:space="preserve">ADOLESCENCIA Y JUVENTUD </v>
          </cell>
          <cell r="L520">
            <v>989</v>
          </cell>
          <cell r="M520" t="str">
            <v>Inversión</v>
          </cell>
          <cell r="N520" t="str">
            <v>SOPORTE A LA GESTION DEL PROYECTO - DE TIPO ADMINISTRATIVO</v>
          </cell>
          <cell r="O520" t="str">
            <v>Contratable</v>
          </cell>
          <cell r="P520" t="str">
            <v>SOPORTE A LA GESTIÓN DEL PROYECTO</v>
          </cell>
          <cell r="Q520" t="str">
            <v>C</v>
          </cell>
          <cell r="R520" t="str">
            <v>4102</v>
          </cell>
          <cell r="S520" t="str">
            <v>1500</v>
          </cell>
          <cell r="T520" t="str">
            <v>21</v>
          </cell>
          <cell r="U520" t="str">
            <v>0</v>
          </cell>
          <cell r="V520" t="str">
            <v>4102035</v>
          </cell>
          <cell r="W520" t="str">
            <v>02</v>
          </cell>
          <cell r="X520" t="str">
            <v>00</v>
          </cell>
          <cell r="Y520">
            <v>989</v>
          </cell>
        </row>
        <row r="521">
          <cell r="A521" t="str">
            <v>C-4102-1500-21-0-4102035-02-00-990</v>
          </cell>
          <cell r="B521" t="str">
            <v>C-4102-1500-21-0-4102035-02-00</v>
          </cell>
          <cell r="C521" t="str">
            <v>EJECUTOR</v>
          </cell>
          <cell r="D521" t="str">
            <v>ADOLESCENCIA Y JUVENTUD</v>
          </cell>
          <cell r="E521" t="str">
            <v xml:space="preserve">DIRECTOR(A) DE ADOLESCENCIA Y JUVENTUD </v>
          </cell>
          <cell r="F521">
            <v>990</v>
          </cell>
          <cell r="G521">
            <v>4102035</v>
          </cell>
          <cell r="H521" t="str">
            <v>DOCUMENTOS DE LINEAMIENTOS TECNICOS</v>
          </cell>
          <cell r="I521">
            <v>990</v>
          </cell>
          <cell r="J521" t="str">
            <v>8. Adolescencia y Juventud</v>
          </cell>
          <cell r="K521" t="str">
            <v xml:space="preserve">ADOLESCENCIA Y JUVENTUD </v>
          </cell>
          <cell r="L521">
            <v>990</v>
          </cell>
          <cell r="M521" t="str">
            <v>Inversión</v>
          </cell>
          <cell r="N521" t="str">
            <v>SOPORTE A LA GESTIÓN DEL PROYECTO PARA LA PROMOCIÓN Y DIFUSIÓN DE LOS DERECHOS DE LOS NIÑOS (AS) Y ADOLESCENTES</v>
          </cell>
          <cell r="O521" t="str">
            <v>Contratable</v>
          </cell>
          <cell r="P521" t="str">
            <v>SOPORTE A LA GESTIÓN DEL PROYECTO PARA LA PROMOCIÓN Y DIFUSIÓN DE LOS DERECHOS DE LOS NIÑOS (AS) Y ADOLESCENTES</v>
          </cell>
          <cell r="Q521" t="str">
            <v>C</v>
          </cell>
          <cell r="R521" t="str">
            <v>4102</v>
          </cell>
          <cell r="S521" t="str">
            <v>1500</v>
          </cell>
          <cell r="T521" t="str">
            <v>21</v>
          </cell>
          <cell r="U521" t="str">
            <v>0</v>
          </cell>
          <cell r="V521" t="str">
            <v>4102035</v>
          </cell>
          <cell r="W521" t="str">
            <v>02</v>
          </cell>
          <cell r="X521" t="str">
            <v>00</v>
          </cell>
          <cell r="Y521">
            <v>990</v>
          </cell>
        </row>
        <row r="522">
          <cell r="A522" t="str">
            <v>C-4102-1500-21-0-4102035-02-00-991</v>
          </cell>
          <cell r="B522" t="str">
            <v>C-4102-1500-21-0-4102035-02-00</v>
          </cell>
          <cell r="C522" t="str">
            <v>EJECUTOR</v>
          </cell>
          <cell r="D522" t="str">
            <v>ADOLESCENCIA Y JUVENTUD</v>
          </cell>
          <cell r="E522" t="str">
            <v xml:space="preserve">DIRECTOR(A) DE ADOLESCENCIA Y JUVENTUD </v>
          </cell>
          <cell r="F522">
            <v>991</v>
          </cell>
          <cell r="G522">
            <v>4102035</v>
          </cell>
          <cell r="H522" t="str">
            <v>DOCUMENTOS DE LINEAMIENTOS TECNICOS</v>
          </cell>
          <cell r="I522">
            <v>991</v>
          </cell>
          <cell r="J522" t="str">
            <v>8. Adolescencia y Juventud</v>
          </cell>
          <cell r="K522" t="str">
            <v xml:space="preserve">ADOLESCENCIA Y JUVENTUD </v>
          </cell>
          <cell r="L522">
            <v>991</v>
          </cell>
          <cell r="M522" t="str">
            <v>Inversión</v>
          </cell>
          <cell r="N522" t="str">
            <v>SOPORTE A LA GESTION DEL PROYECTO - APOYO EN CONTRATACION DE SERVICIOS</v>
          </cell>
          <cell r="O522" t="str">
            <v>Contratable</v>
          </cell>
          <cell r="P522" t="str">
            <v>SOPORTE A LA GESTIÓN DEL PROYECTO</v>
          </cell>
          <cell r="Q522" t="str">
            <v>C</v>
          </cell>
          <cell r="R522" t="str">
            <v>4102</v>
          </cell>
          <cell r="S522" t="str">
            <v>1500</v>
          </cell>
          <cell r="T522" t="str">
            <v>21</v>
          </cell>
          <cell r="U522" t="str">
            <v>0</v>
          </cell>
          <cell r="V522" t="str">
            <v>4102035</v>
          </cell>
          <cell r="W522" t="str">
            <v>02</v>
          </cell>
          <cell r="X522" t="str">
            <v>00</v>
          </cell>
          <cell r="Y522">
            <v>991</v>
          </cell>
        </row>
        <row r="523">
          <cell r="A523" t="str">
            <v>C-4102-1500-21-0-4102035-02-00-992</v>
          </cell>
          <cell r="B523" t="str">
            <v>C-4102-1500-21-0-4102035-02-00</v>
          </cell>
          <cell r="C523" t="str">
            <v>EJECUTOR</v>
          </cell>
          <cell r="D523" t="str">
            <v>ADOLESCENCIA Y JUVENTUD</v>
          </cell>
          <cell r="E523" t="str">
            <v xml:space="preserve">DIRECTOR(A) DE ADOLESCENCIA Y JUVENTUD </v>
          </cell>
          <cell r="F523">
            <v>992</v>
          </cell>
          <cell r="G523">
            <v>4102035</v>
          </cell>
          <cell r="H523" t="str">
            <v>DOCUMENTOS DE LINEAMIENTOS TECNICOS</v>
          </cell>
          <cell r="I523">
            <v>992</v>
          </cell>
          <cell r="J523" t="str">
            <v>8. Adolescencia y Juventud</v>
          </cell>
          <cell r="K523" t="str">
            <v xml:space="preserve">ADOLESCENCIA Y JUVENTUD </v>
          </cell>
          <cell r="L523">
            <v>992</v>
          </cell>
          <cell r="M523" t="str">
            <v>Inversión</v>
          </cell>
          <cell r="N523" t="str">
            <v>SOPORTE A LA GESTION DEL PROYECTO - VIATICOS Y GASTOS DE VIAJE</v>
          </cell>
          <cell r="O523" t="str">
            <v>No Contratable</v>
          </cell>
          <cell r="P523" t="str">
            <v>SOPORTE A LA GESTIÓN DEL PROYECTO</v>
          </cell>
          <cell r="Q523" t="str">
            <v>C</v>
          </cell>
          <cell r="R523" t="str">
            <v>4102</v>
          </cell>
          <cell r="S523" t="str">
            <v>1500</v>
          </cell>
          <cell r="T523" t="str">
            <v>21</v>
          </cell>
          <cell r="U523" t="str">
            <v>0</v>
          </cell>
          <cell r="V523" t="str">
            <v>4102035</v>
          </cell>
          <cell r="W523" t="str">
            <v>02</v>
          </cell>
          <cell r="X523" t="str">
            <v>00</v>
          </cell>
          <cell r="Y523">
            <v>992</v>
          </cell>
        </row>
        <row r="524">
          <cell r="A524" t="str">
            <v>C-4102-1500-21-0-4102035-02-00-993</v>
          </cell>
          <cell r="B524" t="str">
            <v>C-4102-1500-21-0-4102035-02-00</v>
          </cell>
          <cell r="C524" t="str">
            <v>EJECUTOR</v>
          </cell>
          <cell r="D524" t="str">
            <v>ADOLESCENCIA Y JUVENTUD</v>
          </cell>
          <cell r="E524" t="str">
            <v xml:space="preserve">DIRECTOR(A) DE ADOLESCENCIA Y JUVENTUD </v>
          </cell>
          <cell r="F524">
            <v>993</v>
          </cell>
          <cell r="G524">
            <v>4102035</v>
          </cell>
          <cell r="H524" t="str">
            <v>DOCUMENTOS DE LINEAMIENTOS TECNICOS</v>
          </cell>
          <cell r="I524">
            <v>993</v>
          </cell>
          <cell r="J524" t="str">
            <v>8. Adolescencia y Juventud</v>
          </cell>
          <cell r="K524" t="str">
            <v xml:space="preserve">ADOLESCENCIA Y JUVENTUD </v>
          </cell>
          <cell r="L524">
            <v>993</v>
          </cell>
          <cell r="M524" t="str">
            <v>Inversión</v>
          </cell>
          <cell r="N524" t="str">
            <v>SOPORTE A LA GESTION DEL PROYECTO - SEGUIMIENTO Y EVALUACION</v>
          </cell>
          <cell r="O524" t="str">
            <v>Contratable</v>
          </cell>
          <cell r="P524" t="str">
            <v>SOPORTE A LA GESTIÓN DEL PROYECTO</v>
          </cell>
          <cell r="Q524" t="str">
            <v>C</v>
          </cell>
          <cell r="R524" t="str">
            <v>4102</v>
          </cell>
          <cell r="S524" t="str">
            <v>1500</v>
          </cell>
          <cell r="T524" t="str">
            <v>21</v>
          </cell>
          <cell r="U524" t="str">
            <v>0</v>
          </cell>
          <cell r="V524" t="str">
            <v>4102035</v>
          </cell>
          <cell r="W524" t="str">
            <v>02</v>
          </cell>
          <cell r="X524" t="str">
            <v>00</v>
          </cell>
          <cell r="Y524">
            <v>993</v>
          </cell>
        </row>
        <row r="525">
          <cell r="A525" t="str">
            <v>C-4102-1500-21-0-4102035-02-00-994</v>
          </cell>
          <cell r="B525" t="str">
            <v>C-4102-1500-21-0-4102035-02-00</v>
          </cell>
          <cell r="C525" t="str">
            <v>EJECUTOR</v>
          </cell>
          <cell r="D525" t="str">
            <v>ADOLESCENCIA Y JUVENTUD</v>
          </cell>
          <cell r="E525" t="str">
            <v xml:space="preserve">DIRECTOR(A) DE ADOLESCENCIA Y JUVENTUD </v>
          </cell>
          <cell r="F525">
            <v>994</v>
          </cell>
          <cell r="G525">
            <v>4102035</v>
          </cell>
          <cell r="H525" t="str">
            <v>DOCUMENTOS DE LINEAMIENTOS TECNICOS</v>
          </cell>
          <cell r="I525">
            <v>994</v>
          </cell>
          <cell r="J525" t="str">
            <v>8. Adolescencia y Juventud</v>
          </cell>
          <cell r="K525" t="str">
            <v xml:space="preserve">ADOLESCENCIA Y JUVENTUD </v>
          </cell>
          <cell r="L525">
            <v>994</v>
          </cell>
          <cell r="M525" t="str">
            <v>Inversión</v>
          </cell>
          <cell r="N525" t="str">
            <v>SOPORTE A LA GESTION DEL PROYECTO - DE TIPO LOGISTICO</v>
          </cell>
          <cell r="O525" t="str">
            <v>Contratable</v>
          </cell>
          <cell r="P525" t="str">
            <v>SOPORTE A LA GESTIÓN DEL PROYECTO</v>
          </cell>
          <cell r="Q525" t="str">
            <v>C</v>
          </cell>
          <cell r="R525" t="str">
            <v>4102</v>
          </cell>
          <cell r="S525" t="str">
            <v>1500</v>
          </cell>
          <cell r="T525" t="str">
            <v>21</v>
          </cell>
          <cell r="U525" t="str">
            <v>0</v>
          </cell>
          <cell r="V525" t="str">
            <v>4102035</v>
          </cell>
          <cell r="W525" t="str">
            <v>02</v>
          </cell>
          <cell r="X525" t="str">
            <v>00</v>
          </cell>
          <cell r="Y525">
            <v>994</v>
          </cell>
        </row>
        <row r="526">
          <cell r="A526" t="str">
            <v>C-4102-1500-21-0-4102035-02-00-999</v>
          </cell>
          <cell r="B526" t="str">
            <v>C-4102-1500-21-0-4102035-02-00</v>
          </cell>
          <cell r="C526" t="str">
            <v>EJECUTOR</v>
          </cell>
          <cell r="D526" t="str">
            <v>ADOLESCENCIA Y JUVENTUD</v>
          </cell>
          <cell r="E526" t="str">
            <v xml:space="preserve">DIRECTOR(A) DE ADOLESCENCIA Y JUVENTUD </v>
          </cell>
          <cell r="F526">
            <v>999</v>
          </cell>
          <cell r="G526">
            <v>4102035</v>
          </cell>
          <cell r="H526" t="str">
            <v>DOCUMENTOS DE LINEAMIENTOS TECNICOS</v>
          </cell>
          <cell r="I526">
            <v>999</v>
          </cell>
          <cell r="J526" t="str">
            <v>8. Adolescencia y Juventud</v>
          </cell>
          <cell r="K526" t="str">
            <v xml:space="preserve">ADOLESCENCIA Y JUVENTUD </v>
          </cell>
          <cell r="L526">
            <v>999</v>
          </cell>
          <cell r="M526" t="str">
            <v>Inversión</v>
          </cell>
          <cell r="N526" t="str">
            <v>GRAVAMEN A LOS MOVIMIENTOS FINANCIEROS -GMF</v>
          </cell>
          <cell r="O526" t="str">
            <v>No Contratable</v>
          </cell>
          <cell r="P526" t="str">
            <v>GRAVAMEN A LOS MOVIMIENTOS FINANCIEROS</v>
          </cell>
          <cell r="Q526" t="str">
            <v>C</v>
          </cell>
          <cell r="R526" t="str">
            <v>4102</v>
          </cell>
          <cell r="S526" t="str">
            <v>1500</v>
          </cell>
          <cell r="T526" t="str">
            <v>21</v>
          </cell>
          <cell r="U526" t="str">
            <v>0</v>
          </cell>
          <cell r="V526" t="str">
            <v>4102035</v>
          </cell>
          <cell r="W526" t="str">
            <v>02</v>
          </cell>
          <cell r="X526" t="str">
            <v>00</v>
          </cell>
          <cell r="Y526">
            <v>999</v>
          </cell>
        </row>
        <row r="527">
          <cell r="A527" t="str">
            <v>C-4102-1500-21-0-4102045</v>
          </cell>
          <cell r="B527" t="str">
            <v>C-4102-1500-21-0-4102045</v>
          </cell>
          <cell r="C527" t="str">
            <v>NO EJECUTOR</v>
          </cell>
          <cell r="D527" t="str">
            <v>ADOLESCENCIA Y JUVENTUD</v>
          </cell>
          <cell r="E527" t="str">
            <v xml:space="preserve">DIRECTOR(A) DE ADOLESCENCIA Y JUVENTUD </v>
          </cell>
          <cell r="F527">
            <v>0</v>
          </cell>
          <cell r="G527">
            <v>4102045</v>
          </cell>
          <cell r="H527" t="str">
            <v>SERVICIOS DE EDUCACIÓN INFORMAL A NIÑOS, NIÑAS, ADOLESCENTES  Y JÓVENES PARA EL RECONOCIMIENTO DE SUS DERECHOS</v>
          </cell>
          <cell r="I527">
            <v>0</v>
          </cell>
          <cell r="J527" t="str">
            <v>8. Adolescencia y Juventud</v>
          </cell>
          <cell r="K527" t="str">
            <v xml:space="preserve">ADOLESCENCIA Y JUVENTUD </v>
          </cell>
          <cell r="L527">
            <v>0</v>
          </cell>
          <cell r="M527" t="str">
            <v>Inversión</v>
          </cell>
          <cell r="N527">
            <v>0</v>
          </cell>
          <cell r="O527" t="str">
            <v>Contratable</v>
          </cell>
          <cell r="P527" t="str">
            <v>SERVICIOS DE EDUCACIÓN INFORMAL A NIÑOS, NIÑAS, ADOLESCENTES Y JÓVENES PARA EL RECONOCIMIENTO DE SUS DERECHOS</v>
          </cell>
          <cell r="Q527" t="str">
            <v>C</v>
          </cell>
          <cell r="R527" t="str">
            <v>4102</v>
          </cell>
          <cell r="S527" t="str">
            <v>1500</v>
          </cell>
          <cell r="T527" t="str">
            <v>21</v>
          </cell>
          <cell r="U527" t="str">
            <v>0</v>
          </cell>
          <cell r="V527" t="str">
            <v>4102045</v>
          </cell>
        </row>
        <row r="528">
          <cell r="A528" t="str">
            <v>C-4102-1500-21-0-4102045-02-00</v>
          </cell>
          <cell r="B528" t="str">
            <v>C-4102-1500-21-0-4102045-02-00</v>
          </cell>
          <cell r="C528" t="str">
            <v>EJECUTOR</v>
          </cell>
          <cell r="D528" t="str">
            <v>ADOLESCENCIA Y JUVENTUD</v>
          </cell>
          <cell r="E528" t="str">
            <v xml:space="preserve">DIRECTOR(A) DE ADOLESCENCIA Y JUVENTUD </v>
          </cell>
          <cell r="F528">
            <v>0</v>
          </cell>
          <cell r="G528">
            <v>4102045</v>
          </cell>
          <cell r="H528" t="str">
            <v>SERVICIOS DE EDUCACIÓN INFORMAL A NIÑOS, NIÑAS, ADOLESCENTES  Y JÓVENES PARA EL RECONOCIMIENTO DE SUS DERECHOS</v>
          </cell>
          <cell r="I528">
            <v>0</v>
          </cell>
          <cell r="J528" t="str">
            <v>8. Adolescencia y Juventud</v>
          </cell>
          <cell r="K528" t="str">
            <v xml:space="preserve">ADOLESCENCIA Y JUVENTUD </v>
          </cell>
          <cell r="L528">
            <v>0</v>
          </cell>
          <cell r="M528" t="str">
            <v>Inversión</v>
          </cell>
          <cell r="N528">
            <v>0</v>
          </cell>
          <cell r="O528" t="str">
            <v>Contratable</v>
          </cell>
          <cell r="P528" t="str">
            <v>ADQUISICIÓN DE BIENES Y SERVICIOS</v>
          </cell>
          <cell r="Q528" t="str">
            <v>C</v>
          </cell>
          <cell r="R528" t="str">
            <v>4102</v>
          </cell>
          <cell r="S528" t="str">
            <v>1500</v>
          </cell>
          <cell r="T528" t="str">
            <v>21</v>
          </cell>
          <cell r="U528" t="str">
            <v>0</v>
          </cell>
          <cell r="V528" t="str">
            <v>4102045</v>
          </cell>
          <cell r="W528" t="str">
            <v>02</v>
          </cell>
          <cell r="X528" t="str">
            <v>00</v>
          </cell>
        </row>
        <row r="529">
          <cell r="A529" t="str">
            <v>C-4102-1500-21-0-4102045-02-00-123</v>
          </cell>
          <cell r="B529" t="str">
            <v>C-4102-1500-21-0-4102045-02-00</v>
          </cell>
          <cell r="C529" t="str">
            <v>EJECUTOR</v>
          </cell>
          <cell r="D529" t="str">
            <v>ADOLESCENCIA Y JUVENTUD</v>
          </cell>
          <cell r="E529" t="str">
            <v xml:space="preserve">DIRECTOR(A) DE ADOLESCENCIA Y JUVENTUD </v>
          </cell>
          <cell r="F529">
            <v>123</v>
          </cell>
          <cell r="G529">
            <v>4102045</v>
          </cell>
          <cell r="H529" t="str">
            <v>SERVICIOS DE EDUCACIÓN INFORMAL A NIÑOS, NIÑAS, ADOLESCENTES  Y JÓVENES PARA EL RECONOCIMIENTO DE SUS DERECHOS</v>
          </cell>
          <cell r="I529">
            <v>123</v>
          </cell>
          <cell r="J529" t="str">
            <v>8. Adolescencia y Juventud</v>
          </cell>
          <cell r="K529" t="str">
            <v xml:space="preserve">ADOLESCENCIA Y JUVENTUD </v>
          </cell>
          <cell r="L529">
            <v>123</v>
          </cell>
          <cell r="M529" t="str">
            <v>Inversión</v>
          </cell>
          <cell r="N529" t="str">
            <v>MODALIDADES DE ACOGIMIENTO</v>
          </cell>
          <cell r="O529" t="str">
            <v>Contratable</v>
          </cell>
          <cell r="P529" t="str">
            <v>ADQUISICION DE BIENES  Y SERVICIOS - SERVICIOS DE EDUCACIÓN INFORMAL A NIÑOS, NIÑAS, ADOLESCENTES Y JÓVENES PARA EL RECONOCIMIENTO DE SUS DERECHOS - APOYO PARA EL DESARROLLO DE LOS PROYECTOS DE VIDA PARA ADOLESCENTES Y JOVENES A NIVEL NACIONAL</v>
          </cell>
          <cell r="Q529" t="str">
            <v>C</v>
          </cell>
          <cell r="R529" t="str">
            <v>4102</v>
          </cell>
          <cell r="S529" t="str">
            <v>1500</v>
          </cell>
          <cell r="T529" t="str">
            <v>21</v>
          </cell>
          <cell r="U529" t="str">
            <v>0</v>
          </cell>
          <cell r="V529" t="str">
            <v>4102045</v>
          </cell>
          <cell r="W529" t="str">
            <v>02</v>
          </cell>
          <cell r="X529" t="str">
            <v>00</v>
          </cell>
          <cell r="Y529">
            <v>123</v>
          </cell>
        </row>
        <row r="530">
          <cell r="A530" t="str">
            <v>C-4102-1500-21-0-4102045-02-00-127</v>
          </cell>
          <cell r="B530" t="str">
            <v>C-4102-1500-21-0-4102045-02-00</v>
          </cell>
          <cell r="C530" t="str">
            <v>EJECUTOR</v>
          </cell>
          <cell r="D530" t="str">
            <v>ADOLESCENCIA Y JUVENTUD</v>
          </cell>
          <cell r="E530" t="str">
            <v xml:space="preserve">DIRECTOR(A) DE ADOLESCENCIA Y JUVENTUD </v>
          </cell>
          <cell r="F530">
            <v>127</v>
          </cell>
          <cell r="G530">
            <v>4102045</v>
          </cell>
          <cell r="H530" t="str">
            <v>SERVICIOS DE EDUCACIÓN INFORMAL A NIÑOS, NIÑAS, ADOLESCENTES  Y JÓVENES PARA EL RECONOCIMIENTO DE SUS DERECHOS</v>
          </cell>
          <cell r="I530">
            <v>127</v>
          </cell>
          <cell r="J530" t="str">
            <v>8. Adolescencia y Juventud</v>
          </cell>
          <cell r="K530" t="str">
            <v xml:space="preserve">ADOLESCENCIA Y JUVENTUD </v>
          </cell>
          <cell r="L530">
            <v>127</v>
          </cell>
          <cell r="M530" t="str">
            <v>Inversión</v>
          </cell>
          <cell r="N530" t="str">
            <v>MODALIDADES DE ACOGIMIENTO</v>
          </cell>
          <cell r="O530" t="str">
            <v>Contratable</v>
          </cell>
          <cell r="P530" t="str">
            <v>ADQUISICION DE BIENES  Y SERVICIOS - SERVICIOS DE EDUCACIÓN INFORMAL A NIÑOS, NIÑAS, ADOLESCENTES Y JÓVENES PARA EL RECONOCIMIENTO DE SUS DERECHOS - APOYO PARA EL DESARROLLO DE LOS PROYECTOS DE VIDA PARA ADOLESCENTES Y JOVENES A NIVEL NACIONAL</v>
          </cell>
          <cell r="Q530" t="str">
            <v>C</v>
          </cell>
          <cell r="R530" t="str">
            <v>4102</v>
          </cell>
          <cell r="S530" t="str">
            <v>1500</v>
          </cell>
          <cell r="T530" t="str">
            <v>21</v>
          </cell>
          <cell r="U530" t="str">
            <v>0</v>
          </cell>
          <cell r="V530" t="str">
            <v>4102045</v>
          </cell>
          <cell r="W530" t="str">
            <v>02</v>
          </cell>
          <cell r="X530" t="str">
            <v>00</v>
          </cell>
          <cell r="Y530">
            <v>127</v>
          </cell>
        </row>
        <row r="531">
          <cell r="A531" t="str">
            <v>C-4102-1500-21-0-4102045-02-00-151</v>
          </cell>
          <cell r="B531" t="str">
            <v>C-4102-1500-21-0-4102045-02-00</v>
          </cell>
          <cell r="C531" t="str">
            <v>EJECUTOR</v>
          </cell>
          <cell r="D531" t="str">
            <v>ADOLESCENCIA Y JUVENTUD</v>
          </cell>
          <cell r="E531" t="str">
            <v xml:space="preserve">DIRECTOR(A) DE ADOLESCENCIA Y JUVENTUD </v>
          </cell>
          <cell r="F531">
            <v>151</v>
          </cell>
          <cell r="G531">
            <v>4102045</v>
          </cell>
          <cell r="H531" t="str">
            <v>SERVICIOS DE EDUCACIÓN INFORMAL A NIÑOS, NIÑAS, ADOLESCENTES  Y JÓVENES PARA EL RECONOCIMIENTO DE SUS DERECHOS</v>
          </cell>
          <cell r="I531">
            <v>151</v>
          </cell>
          <cell r="J531" t="str">
            <v>8. Adolescencia y Juventud</v>
          </cell>
          <cell r="K531" t="str">
            <v xml:space="preserve">ADOLESCENCIA Y JUVENTUD </v>
          </cell>
          <cell r="L531">
            <v>151</v>
          </cell>
          <cell r="M531" t="str">
            <v>Inversión</v>
          </cell>
          <cell r="N531" t="str">
            <v>PROMOCION Y PREVENCION PARA EL DESARROLLO INTEGRAL DE NNA</v>
          </cell>
          <cell r="O531" t="str">
            <v>Contratable</v>
          </cell>
          <cell r="P531" t="str">
            <v>ADQUISICION DE BIENES  Y SERVICIOS - SERVICIOS DE EDUCACIÓN INFORMAL A NIÑOS, NIÑAS, ADOLESCENTES Y JÓVENES PARA EL RECONOCIMIENTO DE SUS DERECHOS - APOYO PARA EL DESARROLLO DE LOS PROYECTOS DE VIDA PARA ADOLESCENTES Y JOVENES A NIVEL NACIONAL</v>
          </cell>
          <cell r="Q531" t="str">
            <v>C</v>
          </cell>
          <cell r="R531" t="str">
            <v>4102</v>
          </cell>
          <cell r="S531" t="str">
            <v>1500</v>
          </cell>
          <cell r="T531" t="str">
            <v>21</v>
          </cell>
          <cell r="U531" t="str">
            <v>0</v>
          </cell>
          <cell r="V531" t="str">
            <v>4102045</v>
          </cell>
          <cell r="W531" t="str">
            <v>02</v>
          </cell>
          <cell r="X531" t="str">
            <v>00</v>
          </cell>
          <cell r="Y531">
            <v>151</v>
          </cell>
        </row>
        <row r="532">
          <cell r="A532" t="str">
            <v>C-4102-1500-21-0-4102045-02-00-153</v>
          </cell>
          <cell r="B532" t="str">
            <v>C-4102-1500-21-0-4102045-02-00</v>
          </cell>
          <cell r="C532" t="str">
            <v>EJECUTOR</v>
          </cell>
          <cell r="D532" t="str">
            <v>ADOLESCENCIA Y JUVENTUD</v>
          </cell>
          <cell r="E532" t="str">
            <v xml:space="preserve">DIRECTOR(A) DE ADOLESCENCIA Y JUVENTUD </v>
          </cell>
          <cell r="F532">
            <v>153</v>
          </cell>
          <cell r="G532">
            <v>4102045</v>
          </cell>
          <cell r="H532" t="str">
            <v>SERVICIOS DE EDUCACIÓN INFORMAL A NIÑOS, NIÑAS, ADOLESCENTES  Y JÓVENES PARA EL RECONOCIMIENTO DE SUS DERECHOS</v>
          </cell>
          <cell r="I532">
            <v>153</v>
          </cell>
          <cell r="J532" t="str">
            <v>8. Adolescencia y Juventud</v>
          </cell>
          <cell r="K532" t="str">
            <v xml:space="preserve">ADOLESCENCIA Y JUVENTUD </v>
          </cell>
          <cell r="L532">
            <v>153</v>
          </cell>
          <cell r="M532" t="str">
            <v>Inversión</v>
          </cell>
          <cell r="N532" t="str">
            <v>APOYO PARA EL DESARROLLO DE LOS  PROYECTOS DE VIDA PARA ADOLESCENTES Y JÓVENES</v>
          </cell>
          <cell r="O532" t="str">
            <v>Contratable</v>
          </cell>
          <cell r="P532" t="str">
            <v>ADQUISICION DE BIENES  Y SERVICIOS - SERVICIOS DE EDUCACIÓN INFORMAL A NIÑOS, NIÑAS, ADOLESCENTES Y JÓVENES PARA EL RECONOCIMIENTO DE SUS DERECHOS - APOYO PARA EL DESARROLLO DE LOS PROYECTOS DE VIDA PARA ADOLESCENTES Y JOVENES A NIVEL NACIONAL</v>
          </cell>
          <cell r="Q532" t="str">
            <v>C</v>
          </cell>
          <cell r="R532" t="str">
            <v>4102</v>
          </cell>
          <cell r="S532" t="str">
            <v>1500</v>
          </cell>
          <cell r="T532" t="str">
            <v>21</v>
          </cell>
          <cell r="U532" t="str">
            <v>0</v>
          </cell>
          <cell r="V532" t="str">
            <v>4102045</v>
          </cell>
          <cell r="W532" t="str">
            <v>02</v>
          </cell>
          <cell r="X532" t="str">
            <v>00</v>
          </cell>
          <cell r="Y532">
            <v>153</v>
          </cell>
        </row>
        <row r="533">
          <cell r="A533" t="str">
            <v>C-4102-1500-21-0-4102045-02-04</v>
          </cell>
          <cell r="B533" t="str">
            <v>C-4102-1500-21-0-4102045-02-04</v>
          </cell>
          <cell r="C533" t="str">
            <v>EJECUTOR</v>
          </cell>
          <cell r="D533" t="str">
            <v>ADOLESCENCIA Y JUVENTUD</v>
          </cell>
          <cell r="F533">
            <v>0</v>
          </cell>
          <cell r="G533">
            <v>4102045</v>
          </cell>
          <cell r="H533" t="str">
            <v>SERVICIOS DE EDUCACIÓN INFORMAL A NIÑOS, NIÑAS, ADOLESCENTES  Y JÓVENES PARA EL RECONOCIMIENTO DE SUS DERECHOS</v>
          </cell>
          <cell r="I533">
            <v>0</v>
          </cell>
          <cell r="J533" t="str">
            <v>8. Adolescencia y Juventud</v>
          </cell>
          <cell r="K533" t="str">
            <v xml:space="preserve">ADOLESCENCIA Y JUVENTUD </v>
          </cell>
          <cell r="L533">
            <v>0</v>
          </cell>
          <cell r="M533" t="str">
            <v>Inversión</v>
          </cell>
          <cell r="N533">
            <v>0</v>
          </cell>
          <cell r="O533" t="str">
            <v>Contratable</v>
          </cell>
          <cell r="P533" t="str">
            <v>ADMINISTRACIÓN, AUDITORÍA, EVALUACIÓN Y MONITOREO</v>
          </cell>
          <cell r="Q533" t="str">
            <v>C</v>
          </cell>
          <cell r="R533" t="str">
            <v>4102</v>
          </cell>
          <cell r="S533" t="str">
            <v>1500</v>
          </cell>
          <cell r="T533" t="str">
            <v>21</v>
          </cell>
          <cell r="U533" t="str">
            <v>0</v>
          </cell>
          <cell r="V533" t="str">
            <v>4102045</v>
          </cell>
          <cell r="W533" t="str">
            <v>02</v>
          </cell>
          <cell r="X533" t="str">
            <v>04</v>
          </cell>
        </row>
        <row r="534">
          <cell r="A534" t="str">
            <v>C-4102-1500-21-0-4102045-02-04-153</v>
          </cell>
          <cell r="B534" t="str">
            <v>C-4102-1500-21-0-4102045-02-04</v>
          </cell>
          <cell r="C534" t="str">
            <v>EJECUTOR</v>
          </cell>
          <cell r="D534" t="str">
            <v>ADOLESCENCIA Y JUVENTUD</v>
          </cell>
          <cell r="E534" t="str">
            <v xml:space="preserve">DIRECTOR(A) DE ADOLESCENCIA Y JUVENTUD </v>
          </cell>
          <cell r="F534">
            <v>153</v>
          </cell>
          <cell r="G534">
            <v>4102045</v>
          </cell>
          <cell r="H534" t="str">
            <v>SERVICIOS DE EDUCACIÓN INFORMAL A NIÑOS, NIÑAS, ADOLESCENTES  Y JÓVENES PARA EL RECONOCIMIENTO DE SUS DERECHOS</v>
          </cell>
          <cell r="I534">
            <v>153</v>
          </cell>
          <cell r="J534" t="str">
            <v>8. Adolescencia y Juventud</v>
          </cell>
          <cell r="K534" t="str">
            <v xml:space="preserve">ADOLESCENCIA Y JUVENTUD </v>
          </cell>
          <cell r="L534">
            <v>153</v>
          </cell>
          <cell r="M534" t="str">
            <v>Inversión</v>
          </cell>
          <cell r="N534" t="str">
            <v>APOYO PARA EL DESARROLLO DE LOS  PROYECTOS DE VIDA PARA ADOLESCENTES Y JÓVENES</v>
          </cell>
          <cell r="O534" t="str">
            <v>Contratable</v>
          </cell>
          <cell r="P534" t="str">
            <v>ADMINISTRACION, AUDITORIA, EVALUACION Y MONITOREO</v>
          </cell>
          <cell r="Q534" t="str">
            <v>C</v>
          </cell>
          <cell r="R534" t="str">
            <v>4102</v>
          </cell>
          <cell r="S534" t="str">
            <v>1500</v>
          </cell>
          <cell r="T534" t="str">
            <v>21</v>
          </cell>
          <cell r="U534" t="str">
            <v>0</v>
          </cell>
          <cell r="V534" t="str">
            <v>4102045</v>
          </cell>
          <cell r="W534" t="str">
            <v>02</v>
          </cell>
          <cell r="X534" t="str">
            <v>04</v>
          </cell>
          <cell r="Y534">
            <v>153</v>
          </cell>
        </row>
        <row r="535">
          <cell r="A535" t="str">
            <v>C-4102-1500-21-0-4102045-02-04-252</v>
          </cell>
          <cell r="B535" t="str">
            <v>C-4102-1500-21-0-4102045-02-04</v>
          </cell>
          <cell r="C535" t="str">
            <v>EJECUTOR</v>
          </cell>
          <cell r="D535" t="str">
            <v>ADOLESCENCIA Y JUVENTUD</v>
          </cell>
          <cell r="E535" t="str">
            <v xml:space="preserve">DIRECTOR(A) DE ADOLESCENCIA Y JUVENTUD </v>
          </cell>
          <cell r="F535">
            <v>252</v>
          </cell>
          <cell r="G535">
            <v>4102045</v>
          </cell>
          <cell r="H535" t="str">
            <v>SERVICIOS DE EDUCACIÓN INFORMAL A NIÑOS, NIÑAS, ADOLESCENTES  Y JÓVENES PARA EL RECONOCIMIENTO DE SUS DERECHOS</v>
          </cell>
          <cell r="I535">
            <v>252</v>
          </cell>
          <cell r="J535" t="str">
            <v>8. Adolescencia y Juventud</v>
          </cell>
          <cell r="K535" t="str">
            <v xml:space="preserve">ADOLESCENCIA Y JUVENTUD </v>
          </cell>
          <cell r="L535">
            <v>252</v>
          </cell>
          <cell r="M535" t="str">
            <v>Inversión</v>
          </cell>
          <cell r="N535" t="str">
            <v>APOYO PARA EL DESARROLLO DE LOS  PROYECTOS DE VIDA PARA ADOLESCENTES Y JÓVENES</v>
          </cell>
          <cell r="O535" t="str">
            <v>Contratable</v>
          </cell>
          <cell r="P535" t="str">
            <v>ADMINISTRACION, AUDITORIA, EVALUACION Y MONITOREO</v>
          </cell>
          <cell r="Q535" t="str">
            <v>C</v>
          </cell>
          <cell r="R535" t="str">
            <v>4102</v>
          </cell>
          <cell r="S535" t="str">
            <v>1500</v>
          </cell>
          <cell r="T535" t="str">
            <v>21</v>
          </cell>
          <cell r="U535" t="str">
            <v>0</v>
          </cell>
          <cell r="V535" t="str">
            <v>4102045</v>
          </cell>
          <cell r="W535" t="str">
            <v>02</v>
          </cell>
          <cell r="X535" t="str">
            <v>04</v>
          </cell>
          <cell r="Y535">
            <v>252</v>
          </cell>
        </row>
        <row r="536">
          <cell r="A536" t="str">
            <v>C-4102-1500-21-0-4102045-02-21</v>
          </cell>
          <cell r="B536" t="str">
            <v>C-4102-1500-21-0-4102045-02-21</v>
          </cell>
          <cell r="C536" t="str">
            <v>EJECUTOR</v>
          </cell>
          <cell r="D536" t="str">
            <v>ADOLESCENCIA Y JUVENTUD</v>
          </cell>
          <cell r="F536">
            <v>0</v>
          </cell>
          <cell r="G536">
            <v>4102045</v>
          </cell>
          <cell r="H536" t="str">
            <v>SERVICIOS DE EDUCACIÓN INFORMAL A NIÑOS, NIÑAS, ADOLESCENTES  Y JÓVENES PARA EL RECONOCIMIENTO DE SUS DERECHOS</v>
          </cell>
          <cell r="I536">
            <v>0</v>
          </cell>
          <cell r="J536" t="str">
            <v>8. Adolescencia y Juventud</v>
          </cell>
          <cell r="K536" t="str">
            <v xml:space="preserve">ADOLESCENCIA Y JUVENTUD </v>
          </cell>
          <cell r="L536">
            <v>0</v>
          </cell>
          <cell r="M536" t="str">
            <v>Inversión</v>
          </cell>
          <cell r="N536">
            <v>0</v>
          </cell>
          <cell r="O536" t="str">
            <v>Contratable</v>
          </cell>
          <cell r="P536" t="str">
            <v>OPERACIÓN DE GENERACIONES SACUDETE - (OPERACIÓN DEL MODELO B-LEARNING)</v>
          </cell>
          <cell r="Q536" t="str">
            <v>C</v>
          </cell>
          <cell r="R536" t="str">
            <v>4102</v>
          </cell>
          <cell r="S536" t="str">
            <v>1500</v>
          </cell>
          <cell r="T536" t="str">
            <v>21</v>
          </cell>
          <cell r="U536" t="str">
            <v>0</v>
          </cell>
          <cell r="V536" t="str">
            <v>4102045</v>
          </cell>
          <cell r="W536" t="str">
            <v>02</v>
          </cell>
          <cell r="X536" t="str">
            <v>21</v>
          </cell>
        </row>
        <row r="537">
          <cell r="A537" t="str">
            <v>C-4102-1500-21-0-4102045-02-21-153</v>
          </cell>
          <cell r="B537" t="str">
            <v>C-4102-1500-21-0-4102045-02-21</v>
          </cell>
          <cell r="C537" t="str">
            <v>EJECUTOR</v>
          </cell>
          <cell r="D537" t="str">
            <v>ADOLESCENCIA Y JUVENTUD</v>
          </cell>
          <cell r="E537" t="str">
            <v xml:space="preserve">DIRECTOR(A) DE ADOLESCENCIA Y JUVENTUD </v>
          </cell>
          <cell r="F537">
            <v>153</v>
          </cell>
          <cell r="G537">
            <v>4102045</v>
          </cell>
          <cell r="H537" t="str">
            <v>SERVICIOS DE EDUCACIÓN INFORMAL A NIÑOS, NIÑAS, ADOLESCENTES  Y JÓVENES PARA EL RECONOCIMIENTO DE SUS DERECHOS</v>
          </cell>
          <cell r="I537">
            <v>153</v>
          </cell>
          <cell r="J537" t="str">
            <v>8. Adolescencia y Juventud</v>
          </cell>
          <cell r="K537" t="str">
            <v xml:space="preserve">ADOLESCENCIA Y JUVENTUD </v>
          </cell>
          <cell r="L537">
            <v>153</v>
          </cell>
          <cell r="M537" t="str">
            <v>Inversión</v>
          </cell>
          <cell r="N537" t="str">
            <v>APOYO PARA EL DESARROLLO DE LOS  PROYECTOS DE VIDA PARA ADOLESCENTES Y JÓVENES</v>
          </cell>
          <cell r="O537" t="str">
            <v>Contratable</v>
          </cell>
          <cell r="P537" t="str">
            <v>OPERACIÓN DE GENERACIONES SACUDETE - (OPERACIÓN DEL MODELO B-LEARNING)</v>
          </cell>
          <cell r="Q537" t="str">
            <v>C</v>
          </cell>
          <cell r="R537" t="str">
            <v>4102</v>
          </cell>
          <cell r="S537" t="str">
            <v>1500</v>
          </cell>
          <cell r="T537" t="str">
            <v>21</v>
          </cell>
          <cell r="U537" t="str">
            <v>0</v>
          </cell>
          <cell r="V537" t="str">
            <v>4102045</v>
          </cell>
          <cell r="W537" t="str">
            <v>02</v>
          </cell>
          <cell r="X537" t="str">
            <v>21</v>
          </cell>
          <cell r="Y537">
            <v>153</v>
          </cell>
        </row>
        <row r="538">
          <cell r="A538" t="str">
            <v>C-4102-1500-21-0-4102045-02-21-253</v>
          </cell>
          <cell r="B538" t="str">
            <v>C-4102-1500-21-0-4102045-02-21</v>
          </cell>
          <cell r="C538" t="str">
            <v>EJECUTOR</v>
          </cell>
          <cell r="D538" t="str">
            <v>ADOLESCENCIA Y JUVENTUD</v>
          </cell>
          <cell r="E538" t="str">
            <v xml:space="preserve">DIRECTOR(A) DE ADOLESCENCIA Y JUVENTUD </v>
          </cell>
          <cell r="F538">
            <v>253</v>
          </cell>
          <cell r="G538">
            <v>4102045</v>
          </cell>
          <cell r="H538" t="str">
            <v>SERVICIOS DE EDUCACIÓN INFORMAL A NIÑOS, NIÑAS, ADOLESCENTES  Y JÓVENES PARA EL RECONOCIMIENTO DE SUS DERECHOS</v>
          </cell>
          <cell r="I538">
            <v>253</v>
          </cell>
          <cell r="J538" t="str">
            <v>8. Adolescencia y Juventud</v>
          </cell>
          <cell r="K538" t="str">
            <v xml:space="preserve">ADOLESCENCIA Y JUVENTUD </v>
          </cell>
          <cell r="L538">
            <v>253</v>
          </cell>
          <cell r="M538" t="str">
            <v>Inversión</v>
          </cell>
          <cell r="N538" t="str">
            <v>APOYO PARA EL DESARROLLO DE LOS  PROYECTOS DE VIDA PARA ADOLESCENTES Y JÓVENES</v>
          </cell>
          <cell r="O538" t="str">
            <v>Contratable</v>
          </cell>
          <cell r="P538" t="str">
            <v>OPERACIÓN DE GENERACIONES SACUDETE - (OPERACIÓN DEL MODELO B-LEARNING)</v>
          </cell>
          <cell r="Q538" t="str">
            <v>C</v>
          </cell>
          <cell r="R538" t="str">
            <v>4102</v>
          </cell>
          <cell r="S538" t="str">
            <v>1500</v>
          </cell>
          <cell r="T538" t="str">
            <v>21</v>
          </cell>
          <cell r="U538" t="str">
            <v>0</v>
          </cell>
          <cell r="V538" t="str">
            <v>4102045</v>
          </cell>
          <cell r="W538" t="str">
            <v>02</v>
          </cell>
          <cell r="X538" t="str">
            <v>21</v>
          </cell>
          <cell r="Y538">
            <v>253</v>
          </cell>
        </row>
        <row r="539">
          <cell r="A539" t="str">
            <v>C-4102-1500-21-0-4102045-02-22</v>
          </cell>
          <cell r="B539" t="str">
            <v>C-4102-1500-21-0-4102045-02-22</v>
          </cell>
          <cell r="C539" t="str">
            <v>EJECUTOR</v>
          </cell>
          <cell r="D539" t="str">
            <v>ADOLESCENCIA Y JUVENTUD</v>
          </cell>
          <cell r="F539">
            <v>0</v>
          </cell>
          <cell r="G539">
            <v>4102045</v>
          </cell>
          <cell r="H539" t="str">
            <v>SERVICIOS DE EDUCACIÓN INFORMAL A NIÑOS, NIÑAS, ADOLESCENTES  Y JÓVENES PARA EL RECONOCIMIENTO DE SUS DERECHOS</v>
          </cell>
          <cell r="I539">
            <v>0</v>
          </cell>
          <cell r="J539" t="str">
            <v>8. Adolescencia y Juventud</v>
          </cell>
          <cell r="K539" t="str">
            <v xml:space="preserve">ADOLESCENCIA Y JUVENTUD </v>
          </cell>
          <cell r="L539">
            <v>0</v>
          </cell>
          <cell r="M539" t="str">
            <v>Inversión</v>
          </cell>
          <cell r="N539">
            <v>0</v>
          </cell>
          <cell r="O539" t="str">
            <v>Contratable</v>
          </cell>
          <cell r="P539" t="str">
            <v>OPERACIÓN DEL MODELO VIRTUAL</v>
          </cell>
          <cell r="Q539" t="str">
            <v>C</v>
          </cell>
          <cell r="R539" t="str">
            <v>4102</v>
          </cell>
          <cell r="S539" t="str">
            <v>1500</v>
          </cell>
          <cell r="T539" t="str">
            <v>21</v>
          </cell>
          <cell r="U539" t="str">
            <v>0</v>
          </cell>
          <cell r="V539" t="str">
            <v>4102045</v>
          </cell>
          <cell r="W539" t="str">
            <v>02</v>
          </cell>
          <cell r="X539" t="str">
            <v>22</v>
          </cell>
        </row>
        <row r="540">
          <cell r="A540" t="str">
            <v>C-4102-1500-21-0-4102045-02-22-153</v>
          </cell>
          <cell r="B540" t="str">
            <v>C-4102-1500-21-0-4102045-02-22</v>
          </cell>
          <cell r="C540" t="str">
            <v>EJECUTOR</v>
          </cell>
          <cell r="D540" t="str">
            <v>ADOLESCENCIA Y JUVENTUD</v>
          </cell>
          <cell r="E540" t="str">
            <v xml:space="preserve">DIRECTOR(A) DE ADOLESCENCIA Y JUVENTUD </v>
          </cell>
          <cell r="F540">
            <v>153</v>
          </cell>
          <cell r="G540">
            <v>4102045</v>
          </cell>
          <cell r="H540" t="str">
            <v>SERVICIOS DE EDUCACIÓN INFORMAL A NIÑOS, NIÑAS, ADOLESCENTES  Y JÓVENES PARA EL RECONOCIMIENTO DE SUS DERECHOS</v>
          </cell>
          <cell r="I540">
            <v>153</v>
          </cell>
          <cell r="J540" t="str">
            <v>8. Adolescencia y Juventud</v>
          </cell>
          <cell r="K540" t="str">
            <v xml:space="preserve">ADOLESCENCIA Y JUVENTUD </v>
          </cell>
          <cell r="L540">
            <v>153</v>
          </cell>
          <cell r="M540" t="str">
            <v>Inversión</v>
          </cell>
          <cell r="N540" t="str">
            <v>APOYO PARA EL DESARROLLO DE LOS  PROYECTOS DE VIDA PARA ADOLESCENTES Y JÓVENES</v>
          </cell>
          <cell r="O540" t="str">
            <v>Contratable</v>
          </cell>
          <cell r="P540" t="str">
            <v>OPERACIÓN DEL MODELO VIRTUAL</v>
          </cell>
          <cell r="Q540" t="str">
            <v>C</v>
          </cell>
          <cell r="R540" t="str">
            <v>4102</v>
          </cell>
          <cell r="S540" t="str">
            <v>1500</v>
          </cell>
          <cell r="T540" t="str">
            <v>21</v>
          </cell>
          <cell r="U540" t="str">
            <v>0</v>
          </cell>
          <cell r="V540" t="str">
            <v>4102045</v>
          </cell>
          <cell r="W540" t="str">
            <v>02</v>
          </cell>
          <cell r="X540" t="str">
            <v>22</v>
          </cell>
          <cell r="Y540">
            <v>153</v>
          </cell>
        </row>
        <row r="541">
          <cell r="A541" t="str">
            <v>C-4102-1500-21-0-4102045-02-22-254</v>
          </cell>
          <cell r="B541" t="str">
            <v>C-4102-1500-21-0-4102045-02-22</v>
          </cell>
          <cell r="C541" t="str">
            <v>EJECUTOR</v>
          </cell>
          <cell r="D541" t="str">
            <v>ADOLESCENCIA Y JUVENTUD</v>
          </cell>
          <cell r="E541" t="str">
            <v xml:space="preserve">DIRECTOR(A) DE ADOLESCENCIA Y JUVENTUD </v>
          </cell>
          <cell r="F541">
            <v>254</v>
          </cell>
          <cell r="G541">
            <v>4102045</v>
          </cell>
          <cell r="H541" t="str">
            <v>SERVICIOS DE EDUCACIÓN INFORMAL A NIÑOS, NIÑAS, ADOLESCENTES  Y JÓVENES PARA EL RECONOCIMIENTO DE SUS DERECHOS</v>
          </cell>
          <cell r="I541">
            <v>254</v>
          </cell>
          <cell r="J541" t="str">
            <v>8. Adolescencia y Juventud</v>
          </cell>
          <cell r="K541" t="str">
            <v xml:space="preserve">ADOLESCENCIA Y JUVENTUD </v>
          </cell>
          <cell r="L541">
            <v>254</v>
          </cell>
          <cell r="M541" t="str">
            <v>Inversión</v>
          </cell>
          <cell r="N541" t="str">
            <v>APOYO PARA EL DESARROLLO DE LOS  PROYECTOS DE VIDA PARA ADOLESCENTES Y JÓVENES</v>
          </cell>
          <cell r="O541" t="str">
            <v>Contratable</v>
          </cell>
          <cell r="P541" t="str">
            <v>OPERACIÓN DEL MODELO VIRTUAL</v>
          </cell>
          <cell r="Q541" t="str">
            <v>C</v>
          </cell>
          <cell r="R541" t="str">
            <v>4102</v>
          </cell>
          <cell r="S541" t="str">
            <v>1500</v>
          </cell>
          <cell r="T541" t="str">
            <v>21</v>
          </cell>
          <cell r="U541" t="str">
            <v>0</v>
          </cell>
          <cell r="V541" t="str">
            <v>4102045</v>
          </cell>
          <cell r="W541" t="str">
            <v>02</v>
          </cell>
          <cell r="X541" t="str">
            <v>22</v>
          </cell>
          <cell r="Y541">
            <v>254</v>
          </cell>
        </row>
        <row r="542">
          <cell r="A542" t="str">
            <v>C-4102-1500-21-0-4102045-02-23</v>
          </cell>
          <cell r="B542" t="str">
            <v>C-4102-1500-21-0-4102045-02-23</v>
          </cell>
          <cell r="C542" t="str">
            <v>EJECUTOR</v>
          </cell>
          <cell r="D542" t="str">
            <v>ADOLESCENCIA Y JUVENTUD</v>
          </cell>
          <cell r="F542">
            <v>0</v>
          </cell>
          <cell r="G542">
            <v>4102045</v>
          </cell>
          <cell r="H542" t="str">
            <v>SERVICIOS DE EDUCACIÓN INFORMAL A NIÑOS, NIÑAS, ADOLESCENTES  Y JÓVENES PARA EL RECONOCIMIENTO DE SUS DERECHOS</v>
          </cell>
          <cell r="I542">
            <v>0</v>
          </cell>
          <cell r="J542" t="str">
            <v>8. Adolescencia y Juventud</v>
          </cell>
          <cell r="K542" t="str">
            <v xml:space="preserve">ADOLESCENCIA Y JUVENTUD </v>
          </cell>
          <cell r="L542">
            <v>0</v>
          </cell>
          <cell r="M542" t="str">
            <v>Inversión</v>
          </cell>
          <cell r="N542">
            <v>0</v>
          </cell>
          <cell r="O542" t="str">
            <v>Contratable</v>
          </cell>
          <cell r="P542" t="str">
            <v>METODOLOGÍA Y MODELO DE OPERACIÓN DEL PROGRAMA SACÚDETE</v>
          </cell>
          <cell r="Q542" t="str">
            <v>C</v>
          </cell>
          <cell r="R542" t="str">
            <v>4102</v>
          </cell>
          <cell r="S542" t="str">
            <v>1500</v>
          </cell>
          <cell r="T542" t="str">
            <v>21</v>
          </cell>
          <cell r="U542" t="str">
            <v>0</v>
          </cell>
          <cell r="V542" t="str">
            <v>4102045</v>
          </cell>
          <cell r="W542" t="str">
            <v>02</v>
          </cell>
          <cell r="X542" t="str">
            <v>23</v>
          </cell>
        </row>
        <row r="543">
          <cell r="A543" t="str">
            <v>C-4102-1500-21-0-4102045-02-23-153</v>
          </cell>
          <cell r="B543" t="str">
            <v>C-4102-1500-21-0-4102045-02-23</v>
          </cell>
          <cell r="C543" t="str">
            <v>EJECUTOR</v>
          </cell>
          <cell r="D543" t="str">
            <v>ADOLESCENCIA Y JUVENTUD</v>
          </cell>
          <cell r="E543" t="str">
            <v xml:space="preserve">DIRECTOR(A) DE ADOLESCENCIA Y JUVENTUD </v>
          </cell>
          <cell r="F543">
            <v>153</v>
          </cell>
          <cell r="G543">
            <v>4102045</v>
          </cell>
          <cell r="H543" t="str">
            <v>SERVICIOS DE EDUCACIÓN INFORMAL A NIÑOS, NIÑAS, ADOLESCENTES  Y JÓVENES PARA EL RECONOCIMIENTO DE SUS DERECHOS</v>
          </cell>
          <cell r="I543">
            <v>153</v>
          </cell>
          <cell r="J543" t="str">
            <v>8. Adolescencia y Juventud</v>
          </cell>
          <cell r="K543" t="str">
            <v xml:space="preserve">ADOLESCENCIA Y JUVENTUD </v>
          </cell>
          <cell r="L543">
            <v>153</v>
          </cell>
          <cell r="M543" t="str">
            <v>Inversión</v>
          </cell>
          <cell r="N543" t="str">
            <v>APOYO PARA EL DESARROLLO DE LOS  PROYECTOS DE VIDA PARA ADOLESCENTES Y JÓVENES</v>
          </cell>
          <cell r="O543" t="str">
            <v>Contratable</v>
          </cell>
          <cell r="P543" t="str">
            <v>METODOLOGÍA Y MODELO DE OPERACIÓN DEL PROGRAMA SACÚDETE</v>
          </cell>
          <cell r="Q543" t="str">
            <v>C</v>
          </cell>
          <cell r="R543" t="str">
            <v>4102</v>
          </cell>
          <cell r="S543" t="str">
            <v>1500</v>
          </cell>
          <cell r="T543" t="str">
            <v>21</v>
          </cell>
          <cell r="U543" t="str">
            <v>0</v>
          </cell>
          <cell r="V543" t="str">
            <v>4102045</v>
          </cell>
          <cell r="W543" t="str">
            <v>02</v>
          </cell>
          <cell r="X543" t="str">
            <v>23</v>
          </cell>
          <cell r="Y543">
            <v>153</v>
          </cell>
        </row>
        <row r="544">
          <cell r="A544" t="str">
            <v>C-4102-1500-21-0-4102045-02-23-255</v>
          </cell>
          <cell r="B544" t="str">
            <v>C-4102-1500-21-0-4102045-02-23</v>
          </cell>
          <cell r="C544" t="str">
            <v>EJECUTOR</v>
          </cell>
          <cell r="D544" t="str">
            <v>ADOLESCENCIA Y JUVENTUD</v>
          </cell>
          <cell r="E544" t="str">
            <v xml:space="preserve">DIRECTOR(A) DE ADOLESCENCIA Y JUVENTUD </v>
          </cell>
          <cell r="F544">
            <v>255</v>
          </cell>
          <cell r="G544">
            <v>4102045</v>
          </cell>
          <cell r="H544" t="str">
            <v>SERVICIOS DE EDUCACIÓN INFORMAL A NIÑOS, NIÑAS, ADOLESCENTES  Y JÓVENES PARA EL RECONOCIMIENTO DE SUS DERECHOS</v>
          </cell>
          <cell r="I544">
            <v>255</v>
          </cell>
          <cell r="J544" t="str">
            <v>8. Adolescencia y Juventud</v>
          </cell>
          <cell r="K544" t="str">
            <v xml:space="preserve">ADOLESCENCIA Y JUVENTUD </v>
          </cell>
          <cell r="L544">
            <v>255</v>
          </cell>
          <cell r="M544" t="str">
            <v>Inversión</v>
          </cell>
          <cell r="N544" t="str">
            <v>APOYO PARA EL DESARROLLO DE LOS  PROYECTOS DE VIDA PARA ADOLESCENTES Y JÓVENES</v>
          </cell>
          <cell r="O544" t="str">
            <v>Contratable</v>
          </cell>
          <cell r="P544" t="str">
            <v>METODOLOGÍA Y MODELO DE OPERACIÓN DEL PROGRAMA SACÚDETE</v>
          </cell>
          <cell r="Q544" t="str">
            <v>C</v>
          </cell>
          <cell r="R544" t="str">
            <v>4102</v>
          </cell>
          <cell r="S544" t="str">
            <v>1500</v>
          </cell>
          <cell r="T544" t="str">
            <v>21</v>
          </cell>
          <cell r="U544" t="str">
            <v>0</v>
          </cell>
          <cell r="V544" t="str">
            <v>4102045</v>
          </cell>
          <cell r="W544" t="str">
            <v>02</v>
          </cell>
          <cell r="X544" t="str">
            <v>23</v>
          </cell>
          <cell r="Y544">
            <v>255</v>
          </cell>
        </row>
        <row r="545">
          <cell r="A545" t="str">
            <v>C-4102-1500-21-0-4102045-02-00-157</v>
          </cell>
          <cell r="B545" t="str">
            <v>C-4102-1500-21-0-4102045-02-00</v>
          </cell>
          <cell r="C545" t="str">
            <v>EJECUTOR</v>
          </cell>
          <cell r="D545" t="str">
            <v>ADOLESCENCIA Y JUVENTUD</v>
          </cell>
          <cell r="E545" t="str">
            <v xml:space="preserve">DIRECTOR(A) DE ADOLESCENCIA Y JUVENTUD </v>
          </cell>
          <cell r="F545">
            <v>157</v>
          </cell>
          <cell r="G545">
            <v>4102045</v>
          </cell>
          <cell r="H545" t="str">
            <v>SERVICIOS DE EDUCACIÓN INFORMAL A NIÑOS, NIÑAS, ADOLESCENTES  Y JÓVENES PARA EL RECONOCIMIENTO DE SUS DERECHOS</v>
          </cell>
          <cell r="I545">
            <v>157</v>
          </cell>
          <cell r="J545" t="str">
            <v>8. Adolescencia y Juventud</v>
          </cell>
          <cell r="K545" t="str">
            <v xml:space="preserve">ADOLESCENCIA Y JUVENTUD </v>
          </cell>
          <cell r="L545">
            <v>157</v>
          </cell>
          <cell r="M545" t="str">
            <v>Inversión</v>
          </cell>
          <cell r="N545" t="str">
            <v>CICLO DE POLITICAS PUBLICAS DE  ADOLESCENCIA Y JUVENTUD</v>
          </cell>
          <cell r="O545" t="str">
            <v>Contratable</v>
          </cell>
          <cell r="P545" t="str">
            <v>GENERACIONES "SACÚDETE" – JÓVENES (BID)</v>
          </cell>
          <cell r="Q545" t="str">
            <v>C</v>
          </cell>
          <cell r="R545" t="str">
            <v>4102</v>
          </cell>
          <cell r="S545" t="str">
            <v>1500</v>
          </cell>
          <cell r="T545" t="str">
            <v>21</v>
          </cell>
          <cell r="U545" t="str">
            <v>0</v>
          </cell>
          <cell r="V545" t="str">
            <v>4102045</v>
          </cell>
          <cell r="W545" t="str">
            <v>02</v>
          </cell>
          <cell r="X545" t="str">
            <v>00</v>
          </cell>
          <cell r="Y545">
            <v>157</v>
          </cell>
        </row>
        <row r="546">
          <cell r="A546" t="str">
            <v>C-4102-1500-21-0-4102045-02-00-989</v>
          </cell>
          <cell r="B546" t="str">
            <v>C-4102-1500-21-0-4102045-02-00</v>
          </cell>
          <cell r="C546" t="str">
            <v>EJECUTOR</v>
          </cell>
          <cell r="D546" t="str">
            <v>ADOLESCENCIA Y JUVENTUD</v>
          </cell>
          <cell r="E546" t="str">
            <v>DIRECTOR(A) ADMINISTRATIVO</v>
          </cell>
          <cell r="F546">
            <v>989</v>
          </cell>
          <cell r="G546">
            <v>4102045</v>
          </cell>
          <cell r="H546" t="str">
            <v>SERVICIOS DE EDUCACIÓN INFORMAL A NIÑOS, NIÑAS, ADOLESCENTES  Y JÓVENES PARA EL RECONOCIMIENTO DE SUS DERECHOS</v>
          </cell>
          <cell r="I546">
            <v>989</v>
          </cell>
          <cell r="J546" t="str">
            <v>8. Adolescencia y Juventud</v>
          </cell>
          <cell r="K546" t="str">
            <v xml:space="preserve">ADOLESCENCIA Y JUVENTUD </v>
          </cell>
          <cell r="L546">
            <v>989</v>
          </cell>
          <cell r="M546" t="str">
            <v>Inversión</v>
          </cell>
          <cell r="N546" t="str">
            <v>SOPORTE A LA GESTION DEL PROYECTO - DE TIPO ADMINISTRATIVO</v>
          </cell>
          <cell r="O546" t="str">
            <v>Contratable</v>
          </cell>
          <cell r="P546" t="str">
            <v>SOPORTE A LA GESTIÓN DEL PROYECTO</v>
          </cell>
          <cell r="Q546" t="str">
            <v>C</v>
          </cell>
          <cell r="R546" t="str">
            <v>4102</v>
          </cell>
          <cell r="S546" t="str">
            <v>1500</v>
          </cell>
          <cell r="T546" t="str">
            <v>21</v>
          </cell>
          <cell r="U546" t="str">
            <v>0</v>
          </cell>
          <cell r="V546" t="str">
            <v>4102045</v>
          </cell>
          <cell r="W546" t="str">
            <v>02</v>
          </cell>
          <cell r="X546" t="str">
            <v>00</v>
          </cell>
          <cell r="Y546">
            <v>989</v>
          </cell>
        </row>
        <row r="547">
          <cell r="A547" t="str">
            <v>C-4102-1500-21-0-4102045-02-00-990</v>
          </cell>
          <cell r="B547" t="str">
            <v>C-4102-1500-21-0-4102045-02-00</v>
          </cell>
          <cell r="C547" t="str">
            <v>EJECUTOR</v>
          </cell>
          <cell r="D547" t="str">
            <v>ADOLESCENCIA Y JUVENTUD</v>
          </cell>
          <cell r="E547" t="str">
            <v xml:space="preserve">DIRECTOR(A) DE ADOLESCENCIA Y JUVENTUD </v>
          </cell>
          <cell r="F547">
            <v>990</v>
          </cell>
          <cell r="G547">
            <v>4102045</v>
          </cell>
          <cell r="H547" t="str">
            <v>SERVICIOS DE EDUCACIÓN INFORMAL A NIÑOS, NIÑAS, ADOLESCENTES  Y JÓVENES PARA EL RECONOCIMIENTO DE SUS DERECHOS</v>
          </cell>
          <cell r="I547">
            <v>990</v>
          </cell>
          <cell r="J547" t="str">
            <v>8. Adolescencia y Juventud</v>
          </cell>
          <cell r="K547" t="str">
            <v xml:space="preserve">ADOLESCENCIA Y JUVENTUD </v>
          </cell>
          <cell r="L547">
            <v>990</v>
          </cell>
          <cell r="M547" t="str">
            <v>Inversión</v>
          </cell>
          <cell r="N547" t="str">
            <v>SOPORTE A LA GESTIÓN DEL PROYECTO PARA LA PROMOCIÓN Y DIFUSIÓN DE LOS DERECHOS DE LOS NIÑOS (AS) Y ADOLESCENTES</v>
          </cell>
          <cell r="O547" t="str">
            <v>Contratable</v>
          </cell>
          <cell r="P547" t="str">
            <v>ADQUISICION DE BIENES  Y SERVICIOS - SERVICIOS DE EDUCACIÓN INFORMAL A NIÑOS, NIÑAS, ADOLESCENTES Y JÓVENES PARA EL RECONOCIMIENTO DE SUS DERECHOS - APOYO PARA EL DESARROLLO DE LOS PROYECTOS DE VIDA PARA ADOLESCENTES Y JOVENES A NIVEL NACIONAL</v>
          </cell>
          <cell r="Q547" t="str">
            <v>C</v>
          </cell>
          <cell r="R547" t="str">
            <v>4102</v>
          </cell>
          <cell r="S547" t="str">
            <v>1500</v>
          </cell>
          <cell r="T547" t="str">
            <v>21</v>
          </cell>
          <cell r="U547" t="str">
            <v>0</v>
          </cell>
          <cell r="V547" t="str">
            <v>4102045</v>
          </cell>
          <cell r="W547" t="str">
            <v>02</v>
          </cell>
          <cell r="X547" t="str">
            <v>00</v>
          </cell>
          <cell r="Y547">
            <v>990</v>
          </cell>
        </row>
        <row r="548">
          <cell r="A548" t="str">
            <v>C-4102-1500-21-0-4102045-02-00-991</v>
          </cell>
          <cell r="B548" t="str">
            <v>C-4102-1500-21-0-4102045-02-00</v>
          </cell>
          <cell r="C548" t="str">
            <v>EJECUTOR</v>
          </cell>
          <cell r="D548" t="str">
            <v>ADOLESCENCIA Y JUVENTUD</v>
          </cell>
          <cell r="E548" t="str">
            <v xml:space="preserve">DIRECTOR(A) DE ADOLESCENCIA Y JUVENTUD </v>
          </cell>
          <cell r="F548">
            <v>991</v>
          </cell>
          <cell r="G548">
            <v>4102045</v>
          </cell>
          <cell r="H548" t="str">
            <v>SERVICIOS DE EDUCACIÓN INFORMAL A NIÑOS, NIÑAS, ADOLESCENTES  Y JÓVENES PARA EL RECONOCIMIENTO DE SUS DERECHOS</v>
          </cell>
          <cell r="I548">
            <v>991</v>
          </cell>
          <cell r="J548" t="str">
            <v>8. Adolescencia y Juventud</v>
          </cell>
          <cell r="K548" t="str">
            <v xml:space="preserve">ADOLESCENCIA Y JUVENTUD </v>
          </cell>
          <cell r="L548">
            <v>991</v>
          </cell>
          <cell r="M548" t="str">
            <v>Inversión</v>
          </cell>
          <cell r="N548" t="str">
            <v>SOPORTE A LA GESTION DEL PROYECTO - APOYO EN CONTRATACION DE SERVICIOS</v>
          </cell>
          <cell r="O548" t="str">
            <v>Contratable</v>
          </cell>
          <cell r="P548" t="str">
            <v>ADQUISICION DE BIENES  Y SERVICIOS - SERVICIOS DE EDUCACIÓN INFORMAL A NIÑOS, NIÑAS, ADOLESCENTES Y JÓVENES PARA EL RECONOCIMIENTO DE SUS DERECHOS - APOYO PARA EL DESARROLLO DE LOS PROYECTOS DE VIDA PARA ADOLESCENTES Y JOVENES A NIVEL NACIONAL</v>
          </cell>
          <cell r="Q548" t="str">
            <v>C</v>
          </cell>
          <cell r="R548" t="str">
            <v>4102</v>
          </cell>
          <cell r="S548" t="str">
            <v>1500</v>
          </cell>
          <cell r="T548" t="str">
            <v>21</v>
          </cell>
          <cell r="U548" t="str">
            <v>0</v>
          </cell>
          <cell r="V548" t="str">
            <v>4102045</v>
          </cell>
          <cell r="W548" t="str">
            <v>02</v>
          </cell>
          <cell r="X548" t="str">
            <v>00</v>
          </cell>
          <cell r="Y548">
            <v>991</v>
          </cell>
        </row>
        <row r="549">
          <cell r="A549" t="str">
            <v>C-4102-1500-21-0-4102045-02-00-992</v>
          </cell>
          <cell r="B549" t="str">
            <v>C-4102-1500-21-0-4102045-02-00</v>
          </cell>
          <cell r="C549" t="str">
            <v>EJECUTOR</v>
          </cell>
          <cell r="D549" t="str">
            <v>ADOLESCENCIA Y JUVENTUD</v>
          </cell>
          <cell r="E549" t="str">
            <v xml:space="preserve">DIRECTOR(A) DE ADOLESCENCIA Y JUVENTUD </v>
          </cell>
          <cell r="F549">
            <v>992</v>
          </cell>
          <cell r="G549">
            <v>4102045</v>
          </cell>
          <cell r="H549" t="str">
            <v>SERVICIOS DE EDUCACIÓN INFORMAL A NIÑOS, NIÑAS, ADOLESCENTES  Y JÓVENES PARA EL RECONOCIMIENTO DE SUS DERECHOS</v>
          </cell>
          <cell r="I549">
            <v>992</v>
          </cell>
          <cell r="J549" t="str">
            <v>8. Adolescencia y Juventud</v>
          </cell>
          <cell r="K549" t="str">
            <v xml:space="preserve">ADOLESCENCIA Y JUVENTUD </v>
          </cell>
          <cell r="L549">
            <v>992</v>
          </cell>
          <cell r="M549" t="str">
            <v>Inversión</v>
          </cell>
          <cell r="N549" t="str">
            <v>SOPORTE A LA GESTION DEL PROYECTO - VIATICOS Y GASTOS DE VIAJE</v>
          </cell>
          <cell r="O549" t="str">
            <v>No Contratable</v>
          </cell>
          <cell r="P549" t="str">
            <v>ADQUISICION DE BIENES  Y SERVICIOS - SERVICIOS DE EDUCACIÓN INFORMAL A NIÑOS, NIÑAS, ADOLESCENTES Y JÓVENES PARA EL RECONOCIMIENTO DE SUS DERECHOS - APOYO PARA EL DESARROLLO DE LOS PROYECTOS DE VIDA PARA ADOLESCENTES Y JOVENES A NIVEL NACIONAL</v>
          </cell>
          <cell r="Q549" t="str">
            <v>C</v>
          </cell>
          <cell r="R549" t="str">
            <v>4102</v>
          </cell>
          <cell r="S549" t="str">
            <v>1500</v>
          </cell>
          <cell r="T549" t="str">
            <v>21</v>
          </cell>
          <cell r="U549" t="str">
            <v>0</v>
          </cell>
          <cell r="V549" t="str">
            <v>4102045</v>
          </cell>
          <cell r="W549" t="str">
            <v>02</v>
          </cell>
          <cell r="X549" t="str">
            <v>00</v>
          </cell>
          <cell r="Y549">
            <v>992</v>
          </cell>
        </row>
        <row r="550">
          <cell r="A550" t="str">
            <v>C-4102-1500-21-0-4102045-02-00-993</v>
          </cell>
          <cell r="B550" t="str">
            <v>C-4102-1500-21-0-4102045-02-00</v>
          </cell>
          <cell r="C550" t="str">
            <v>EJECUTOR</v>
          </cell>
          <cell r="D550" t="str">
            <v>ADOLESCENCIA Y JUVENTUD</v>
          </cell>
          <cell r="E550" t="str">
            <v xml:space="preserve">DIRECTOR(A) DE ADOLESCENCIA Y JUVENTUD </v>
          </cell>
          <cell r="F550">
            <v>993</v>
          </cell>
          <cell r="G550">
            <v>4102045</v>
          </cell>
          <cell r="H550" t="str">
            <v>SERVICIOS DE EDUCACIÓN INFORMAL A NIÑOS, NIÑAS, ADOLESCENTES  Y JÓVENES PARA EL RECONOCIMIENTO DE SUS DERECHOS</v>
          </cell>
          <cell r="I550">
            <v>993</v>
          </cell>
          <cell r="J550" t="str">
            <v>8. Adolescencia y Juventud</v>
          </cell>
          <cell r="K550" t="str">
            <v xml:space="preserve">ADOLESCENCIA Y JUVENTUD </v>
          </cell>
          <cell r="L550">
            <v>993</v>
          </cell>
          <cell r="M550" t="str">
            <v>Inversión</v>
          </cell>
          <cell r="N550" t="str">
            <v>SOPORTE A LA GESTION DEL PROYECTO - SEGUIMIENTO Y EVALUACION</v>
          </cell>
          <cell r="O550" t="str">
            <v>Contratable</v>
          </cell>
          <cell r="P550" t="str">
            <v>SOPORTE A LA GESTIÓN DEL PROYECTO</v>
          </cell>
          <cell r="Q550" t="str">
            <v>C</v>
          </cell>
          <cell r="R550" t="str">
            <v>4102</v>
          </cell>
          <cell r="S550" t="str">
            <v>1500</v>
          </cell>
          <cell r="T550" t="str">
            <v>21</v>
          </cell>
          <cell r="U550" t="str">
            <v>0</v>
          </cell>
          <cell r="V550" t="str">
            <v>4102045</v>
          </cell>
          <cell r="W550" t="str">
            <v>02</v>
          </cell>
          <cell r="X550" t="str">
            <v>00</v>
          </cell>
          <cell r="Y550">
            <v>993</v>
          </cell>
        </row>
        <row r="551">
          <cell r="A551" t="str">
            <v>C-4102-1500-21-0-4102045-02-00-994</v>
          </cell>
          <cell r="B551" t="str">
            <v>C-4102-1500-21-0-4102045-02-00</v>
          </cell>
          <cell r="C551" t="str">
            <v>EJECUTOR</v>
          </cell>
          <cell r="D551" t="str">
            <v>ADOLESCENCIA Y JUVENTUD</v>
          </cell>
          <cell r="E551" t="str">
            <v xml:space="preserve">DIRECTOR(A) DE ADOLESCENCIA Y JUVENTUD </v>
          </cell>
          <cell r="F551">
            <v>994</v>
          </cell>
          <cell r="G551">
            <v>4102045</v>
          </cell>
          <cell r="H551" t="str">
            <v>SERVICIOS DE EDUCACIÓN INFORMAL A NIÑOS, NIÑAS, ADOLESCENTES  Y JÓVENES PARA EL RECONOCIMIENTO DE SUS DERECHOS</v>
          </cell>
          <cell r="I551">
            <v>994</v>
          </cell>
          <cell r="J551" t="str">
            <v>8. Adolescencia y Juventud</v>
          </cell>
          <cell r="K551" t="str">
            <v xml:space="preserve">ADOLESCENCIA Y JUVENTUD </v>
          </cell>
          <cell r="L551">
            <v>994</v>
          </cell>
          <cell r="M551" t="str">
            <v>Inversión</v>
          </cell>
          <cell r="N551" t="str">
            <v>SOPORTE A LA GESTION DEL PROYECTO - DE TIPO LOGISTICO</v>
          </cell>
          <cell r="O551" t="str">
            <v>Contratable</v>
          </cell>
          <cell r="P551" t="str">
            <v>SOPORTE A LA GESTIÓN DEL PROYECTO</v>
          </cell>
          <cell r="Q551" t="str">
            <v>C</v>
          </cell>
          <cell r="R551" t="str">
            <v>4102</v>
          </cell>
          <cell r="S551" t="str">
            <v>1500</v>
          </cell>
          <cell r="T551" t="str">
            <v>21</v>
          </cell>
          <cell r="U551" t="str">
            <v>0</v>
          </cell>
          <cell r="V551" t="str">
            <v>4102045</v>
          </cell>
          <cell r="W551" t="str">
            <v>02</v>
          </cell>
          <cell r="X551" t="str">
            <v>00</v>
          </cell>
          <cell r="Y551">
            <v>994</v>
          </cell>
        </row>
        <row r="552">
          <cell r="A552" t="str">
            <v>C-4102-1500-21-0-4102045-02-00-999</v>
          </cell>
          <cell r="B552" t="str">
            <v>C-4102-1500-21-0-4102045-02-00</v>
          </cell>
          <cell r="C552" t="str">
            <v>EJECUTOR</v>
          </cell>
          <cell r="D552" t="str">
            <v>ADOLESCENCIA Y JUVENTUD</v>
          </cell>
          <cell r="E552" t="str">
            <v xml:space="preserve">DIRECTOR(A) DE ADOLESCENCIA Y JUVENTUD </v>
          </cell>
          <cell r="F552">
            <v>999</v>
          </cell>
          <cell r="G552">
            <v>4102045</v>
          </cell>
          <cell r="H552" t="str">
            <v>SERVICIOS DE EDUCACIÓN INFORMAL A NIÑOS, NIÑAS, ADOLESCENTES  Y JÓVENES PARA EL RECONOCIMIENTO DE SUS DERECHOS</v>
          </cell>
          <cell r="I552">
            <v>999</v>
          </cell>
          <cell r="J552" t="str">
            <v>8. Adolescencia y Juventud</v>
          </cell>
          <cell r="K552" t="str">
            <v xml:space="preserve">ADOLESCENCIA Y JUVENTUD </v>
          </cell>
          <cell r="L552">
            <v>999</v>
          </cell>
          <cell r="M552" t="str">
            <v>Inversión</v>
          </cell>
          <cell r="N552" t="str">
            <v>GRAVAMEN A LOS MOVIMIENTOS FINANCIEROS -GMF</v>
          </cell>
          <cell r="O552" t="str">
            <v>No Contratable</v>
          </cell>
          <cell r="P552" t="str">
            <v>ADQUISICION DE BIENES  Y SERVICIOS - SERVICIOS DE EDUCACIÓN INFORMAL A NIÑOS, NIÑAS, ADOLESCENTES Y JÓVENES PARA EL RECONOCIMIENTO DE SUS DERECHOS - APOYO PARA EL DESARROLLO DE LOS PROYECTOS DE VIDA PARA ADOLESCENTES Y JOVENES A NIVEL NACIONAL</v>
          </cell>
          <cell r="Q552" t="str">
            <v>C</v>
          </cell>
          <cell r="R552" t="str">
            <v>4102</v>
          </cell>
          <cell r="S552" t="str">
            <v>1500</v>
          </cell>
          <cell r="T552" t="str">
            <v>21</v>
          </cell>
          <cell r="U552" t="str">
            <v>0</v>
          </cell>
          <cell r="V552" t="str">
            <v>4102045</v>
          </cell>
          <cell r="W552" t="str">
            <v>02</v>
          </cell>
          <cell r="X552" t="str">
            <v>00</v>
          </cell>
          <cell r="Y552">
            <v>999</v>
          </cell>
        </row>
        <row r="553">
          <cell r="A553" t="str">
            <v>C-4102-1500-21-0-4102045-02-00-154</v>
          </cell>
          <cell r="B553" t="str">
            <v>C-4102-1500-21-0-4102045-02-00</v>
          </cell>
          <cell r="C553" t="str">
            <v>EJECUTOR</v>
          </cell>
          <cell r="D553" t="str">
            <v>ADOLESCENCIA Y JUVENTUD</v>
          </cell>
          <cell r="E553" t="str">
            <v xml:space="preserve">DIRECTOR(A) DE ADOLESCENCIA Y JUVENTUD </v>
          </cell>
          <cell r="F553">
            <v>154</v>
          </cell>
          <cell r="G553">
            <v>4102045</v>
          </cell>
          <cell r="H553" t="str">
            <v>SERVICIOS DE EDUCACIÓN INFORMAL A NIÑOS, NIÑAS, ADOLESCENTES  Y JÓVENES PARA EL RECONOCIMIENTO DE SUS DERECHOS</v>
          </cell>
          <cell r="I553">
            <v>154</v>
          </cell>
          <cell r="J553" t="str">
            <v>8. Adolescencia y Juventud</v>
          </cell>
          <cell r="K553" t="str">
            <v xml:space="preserve">ADOLESCENCIA Y JUVENTUD </v>
          </cell>
          <cell r="L553">
            <v>154</v>
          </cell>
          <cell r="M553" t="str">
            <v>Inversión</v>
          </cell>
          <cell r="N553" t="str">
            <v>INICIATIVAS DE MOVILIZACION SOCIAL</v>
          </cell>
          <cell r="O553" t="str">
            <v>No Contratable</v>
          </cell>
          <cell r="P553" t="str">
            <v>GRAVAMEN A LOS MOVIMIENTOS FINANCIEROS</v>
          </cell>
          <cell r="Q553" t="str">
            <v>C</v>
          </cell>
          <cell r="R553" t="str">
            <v>4102</v>
          </cell>
          <cell r="S553" t="str">
            <v>1500</v>
          </cell>
          <cell r="T553" t="str">
            <v>21</v>
          </cell>
          <cell r="U553" t="str">
            <v>0</v>
          </cell>
          <cell r="V553" t="str">
            <v>4102045</v>
          </cell>
          <cell r="W553" t="str">
            <v>02</v>
          </cell>
          <cell r="X553" t="str">
            <v>00</v>
          </cell>
          <cell r="Y553">
            <v>154</v>
          </cell>
        </row>
        <row r="554">
          <cell r="A554" t="str">
            <v>C-4102-1500-21-0-4102046</v>
          </cell>
          <cell r="B554" t="str">
            <v>C-4102-1500-21-0-4102046</v>
          </cell>
          <cell r="C554" t="str">
            <v>NO EJECUTOR</v>
          </cell>
          <cell r="D554" t="str">
            <v>ADOLESCENCIA Y JUVENTUD</v>
          </cell>
          <cell r="F554">
            <v>0</v>
          </cell>
          <cell r="G554">
            <v>4102046</v>
          </cell>
          <cell r="H554" t="str">
            <v>SERVICIOS DE PROMOCIÓN DE LOS DERECHOS DE LOS NIÑOS, NIÑAS, ADOLESCENTES Y JÓVENES</v>
          </cell>
          <cell r="I554">
            <v>0</v>
          </cell>
          <cell r="J554" t="str">
            <v>8. Adolescencia y Juventud</v>
          </cell>
          <cell r="K554" t="str">
            <v xml:space="preserve">ADOLESCENCIA Y JUVENTUD </v>
          </cell>
          <cell r="L554">
            <v>0</v>
          </cell>
          <cell r="M554" t="str">
            <v>Inversión</v>
          </cell>
          <cell r="N554">
            <v>0</v>
          </cell>
          <cell r="O554" t="str">
            <v>Contratable</v>
          </cell>
          <cell r="P554" t="str">
            <v>SERVICIOS DE PROMOCIÓN DE LOS DERECHOS DE LOS NIÑOS, NIÑAS, ADOLESCENTES Y JÓVENES</v>
          </cell>
          <cell r="Q554" t="str">
            <v>C</v>
          </cell>
          <cell r="R554" t="str">
            <v>4102</v>
          </cell>
          <cell r="S554" t="str">
            <v>1500</v>
          </cell>
          <cell r="T554" t="str">
            <v>21</v>
          </cell>
          <cell r="U554" t="str">
            <v>0</v>
          </cell>
          <cell r="V554" t="str">
            <v>4102046</v>
          </cell>
        </row>
        <row r="555">
          <cell r="A555" t="str">
            <v>C-4102-1500-21-0-4102046-02-00</v>
          </cell>
          <cell r="B555" t="str">
            <v>C-4102-1500-21-0-4102046-02-00</v>
          </cell>
          <cell r="C555" t="str">
            <v>EJECUTOR</v>
          </cell>
          <cell r="D555" t="str">
            <v>ADOLESCENCIA Y JUVENTUD</v>
          </cell>
          <cell r="F555">
            <v>0</v>
          </cell>
          <cell r="G555">
            <v>4102046</v>
          </cell>
          <cell r="H555" t="str">
            <v>SERVICIOS DE PROMOCIÓN DE LOS DERECHOS DE LOS NIÑOS, NIÑAS, ADOLESCENTES Y JÓVENES</v>
          </cell>
          <cell r="I555">
            <v>0</v>
          </cell>
          <cell r="J555" t="str">
            <v>8. Adolescencia y Juventud</v>
          </cell>
          <cell r="K555" t="str">
            <v xml:space="preserve">ADOLESCENCIA Y JUVENTUD </v>
          </cell>
          <cell r="L555">
            <v>0</v>
          </cell>
          <cell r="M555" t="str">
            <v>Inversión</v>
          </cell>
          <cell r="N555">
            <v>0</v>
          </cell>
          <cell r="O555" t="str">
            <v>Contratable</v>
          </cell>
          <cell r="P555" t="str">
            <v>ADQUISICIÓN DE BIENES Y SERVICIOS</v>
          </cell>
          <cell r="Q555" t="str">
            <v>C</v>
          </cell>
          <cell r="R555" t="str">
            <v>4102</v>
          </cell>
          <cell r="S555" t="str">
            <v>1500</v>
          </cell>
          <cell r="T555" t="str">
            <v>21</v>
          </cell>
          <cell r="U555" t="str">
            <v>0</v>
          </cell>
          <cell r="V555" t="str">
            <v>4102046</v>
          </cell>
          <cell r="W555" t="str">
            <v>02</v>
          </cell>
          <cell r="X555" t="str">
            <v>00</v>
          </cell>
        </row>
        <row r="556">
          <cell r="A556" t="str">
            <v>C-4102-1500-21-0-4102046-02-00-154</v>
          </cell>
          <cell r="B556" t="str">
            <v>C-4102-1500-21-0-4102046-02-00</v>
          </cell>
          <cell r="C556" t="str">
            <v>EJECUTOR</v>
          </cell>
          <cell r="D556" t="str">
            <v>ADOLESCENCIA Y JUVENTUD</v>
          </cell>
          <cell r="E556" t="str">
            <v xml:space="preserve">DIRECTOR(A) DE ADOLESCENCIA Y JUVENTUD </v>
          </cell>
          <cell r="F556">
            <v>154</v>
          </cell>
          <cell r="G556">
            <v>4102046</v>
          </cell>
          <cell r="H556" t="str">
            <v>SERVICIOS DE PROMOCIÓN DE LOS DERECHOS DE LOS NIÑOS, NIÑAS, ADOLESCENTES Y JÓVENES</v>
          </cell>
          <cell r="I556">
            <v>154</v>
          </cell>
          <cell r="J556" t="str">
            <v>8. Adolescencia y Juventud</v>
          </cell>
          <cell r="K556" t="str">
            <v xml:space="preserve">ADOLESCENCIA Y JUVENTUD </v>
          </cell>
          <cell r="L556">
            <v>154</v>
          </cell>
          <cell r="M556" t="str">
            <v>Inversión</v>
          </cell>
          <cell r="N556" t="str">
            <v>INICIATIVAS DE MOVILIZACION SOCIAL</v>
          </cell>
          <cell r="O556" t="str">
            <v>Contratable</v>
          </cell>
          <cell r="P556" t="str">
            <v>ADQUISICION DE BIENES  Y SERVICIOS - SERVICIOS DE PROMOCIÓN DE LOS DERECHOS DE LOS NIÑOS, NIÑAS, ADOLESCENTES Y JÓVENES - APOYO PARA EL DESARROLLO DE LOS PROYECTOS DE VIDA PARA ADOLESCENTES Y JOVENES A NIVEL NACIONAL</v>
          </cell>
          <cell r="Q556" t="str">
            <v>C</v>
          </cell>
          <cell r="R556" t="str">
            <v>4102</v>
          </cell>
          <cell r="S556" t="str">
            <v>1500</v>
          </cell>
          <cell r="T556" t="str">
            <v>21</v>
          </cell>
          <cell r="U556" t="str">
            <v>0</v>
          </cell>
          <cell r="V556" t="str">
            <v>4102046</v>
          </cell>
          <cell r="W556" t="str">
            <v>02</v>
          </cell>
          <cell r="X556" t="str">
            <v>00</v>
          </cell>
          <cell r="Y556">
            <v>154</v>
          </cell>
        </row>
        <row r="557">
          <cell r="A557" t="str">
            <v>C-4102-1500-21-0-4102046-02-00-989</v>
          </cell>
          <cell r="B557" t="str">
            <v>C-4102-1500-21-0-4102046-02-00</v>
          </cell>
          <cell r="C557" t="str">
            <v>EJECUTOR</v>
          </cell>
          <cell r="D557" t="str">
            <v>ADOLESCENCIA Y JUVENTUD</v>
          </cell>
          <cell r="E557" t="str">
            <v>DIRECTOR(A) ADMINISTRATIVO</v>
          </cell>
          <cell r="F557">
            <v>989</v>
          </cell>
          <cell r="G557">
            <v>4102046</v>
          </cell>
          <cell r="H557" t="str">
            <v>SERVICIOS DE PROMOCIÓN DE LOS DERECHOS DE LOS NIÑOS, NIÑAS, ADOLESCENTES Y JÓVENES</v>
          </cell>
          <cell r="I557">
            <v>989</v>
          </cell>
          <cell r="J557" t="str">
            <v>8. Adolescencia y Juventud</v>
          </cell>
          <cell r="K557" t="str">
            <v xml:space="preserve">ADOLESCENCIA Y JUVENTUD </v>
          </cell>
          <cell r="L557">
            <v>989</v>
          </cell>
          <cell r="M557" t="str">
            <v>Inversión</v>
          </cell>
          <cell r="N557" t="str">
            <v>SOPORTE A LA GESTION DEL PROYECTO - DE TIPO ADMINISTRATIVO</v>
          </cell>
          <cell r="O557" t="str">
            <v>Contratable</v>
          </cell>
          <cell r="P557" t="str">
            <v>SOPORTE A LA GESTIÓN DEL PROYECTO</v>
          </cell>
          <cell r="Q557" t="str">
            <v>C</v>
          </cell>
          <cell r="R557" t="str">
            <v>4102</v>
          </cell>
          <cell r="S557" t="str">
            <v>1500</v>
          </cell>
          <cell r="T557" t="str">
            <v>21</v>
          </cell>
          <cell r="U557" t="str">
            <v>0</v>
          </cell>
          <cell r="V557" t="str">
            <v>4102046</v>
          </cell>
          <cell r="W557" t="str">
            <v>02</v>
          </cell>
          <cell r="X557" t="str">
            <v>00</v>
          </cell>
          <cell r="Y557">
            <v>989</v>
          </cell>
        </row>
        <row r="558">
          <cell r="A558" t="str">
            <v>C-4102-1500-21-0-4102046-02-00-990</v>
          </cell>
          <cell r="B558" t="str">
            <v>C-4102-1500-21-0-4102046-02-00</v>
          </cell>
          <cell r="C558" t="str">
            <v>EJECUTOR</v>
          </cell>
          <cell r="D558" t="str">
            <v>ADOLESCENCIA Y JUVENTUD</v>
          </cell>
          <cell r="E558" t="str">
            <v xml:space="preserve">DIRECTOR(A) DE ADOLESCENCIA Y JUVENTUD </v>
          </cell>
          <cell r="F558">
            <v>990</v>
          </cell>
          <cell r="G558">
            <v>4102046</v>
          </cell>
          <cell r="H558" t="str">
            <v>SERVICIOS DE PROMOCIÓN DE LOS DERECHOS DE LOS NIÑOS, NIÑAS, ADOLESCENTES Y JÓVENES</v>
          </cell>
          <cell r="I558">
            <v>990</v>
          </cell>
          <cell r="J558" t="str">
            <v>8. Adolescencia y Juventud</v>
          </cell>
          <cell r="K558" t="str">
            <v xml:space="preserve">ADOLESCENCIA Y JUVENTUD </v>
          </cell>
          <cell r="L558">
            <v>990</v>
          </cell>
          <cell r="M558" t="str">
            <v>Inversión</v>
          </cell>
          <cell r="N558" t="str">
            <v>SOPORTE A LA GESTIÓN DEL PROYECTO PARA LA PROMOCIÓN Y DIFUSIÓN DE LOS DERECHOS DE LOS NIÑOS (AS) Y ADOLESCENTES</v>
          </cell>
          <cell r="O558" t="str">
            <v>Contratable</v>
          </cell>
          <cell r="P558" t="str">
            <v>SOPORTE A LA GESTIÓN DEL PROYECTO PARA LA PROMOCIÓN Y DIFUSIÓN DE LOS DERECHOS DE LOS NIÑOS (AS) Y ADOLESCENTES</v>
          </cell>
          <cell r="Q558" t="str">
            <v>C</v>
          </cell>
          <cell r="R558" t="str">
            <v>4102</v>
          </cell>
          <cell r="S558" t="str">
            <v>1500</v>
          </cell>
          <cell r="T558" t="str">
            <v>21</v>
          </cell>
          <cell r="U558" t="str">
            <v>0</v>
          </cell>
          <cell r="V558" t="str">
            <v>4102046</v>
          </cell>
          <cell r="W558" t="str">
            <v>02</v>
          </cell>
          <cell r="X558" t="str">
            <v>00</v>
          </cell>
          <cell r="Y558">
            <v>990</v>
          </cell>
        </row>
        <row r="559">
          <cell r="A559" t="str">
            <v>C-4102-1500-21-0-4102046-02-00-991</v>
          </cell>
          <cell r="B559" t="str">
            <v>C-4102-1500-21-0-4102046-02-00</v>
          </cell>
          <cell r="C559" t="str">
            <v>EJECUTOR</v>
          </cell>
          <cell r="D559" t="str">
            <v>ADOLESCENCIA Y JUVENTUD</v>
          </cell>
          <cell r="E559" t="str">
            <v xml:space="preserve">DIRECTOR(A) DE ADOLESCENCIA Y JUVENTUD </v>
          </cell>
          <cell r="F559">
            <v>991</v>
          </cell>
          <cell r="G559">
            <v>4102046</v>
          </cell>
          <cell r="H559" t="str">
            <v>SERVICIOS DE PROMOCIÓN DE LOS DERECHOS DE LOS NIÑOS, NIÑAS, ADOLESCENTES Y JÓVENES</v>
          </cell>
          <cell r="I559">
            <v>991</v>
          </cell>
          <cell r="J559" t="str">
            <v>8. Adolescencia y Juventud</v>
          </cell>
          <cell r="K559" t="str">
            <v xml:space="preserve">ADOLESCENCIA Y JUVENTUD </v>
          </cell>
          <cell r="L559">
            <v>991</v>
          </cell>
          <cell r="M559" t="str">
            <v>Inversión</v>
          </cell>
          <cell r="N559" t="str">
            <v>SOPORTE A LA GESTION DEL PROYECTO - APOYO EN CONTRATACION DE SERVICIOS</v>
          </cell>
          <cell r="O559" t="str">
            <v>Contratable</v>
          </cell>
          <cell r="P559" t="str">
            <v>SOPORTE A LA GESTIÓN DEL PROYECTO</v>
          </cell>
          <cell r="Q559" t="str">
            <v>C</v>
          </cell>
          <cell r="R559" t="str">
            <v>4102</v>
          </cell>
          <cell r="S559" t="str">
            <v>1500</v>
          </cell>
          <cell r="T559" t="str">
            <v>21</v>
          </cell>
          <cell r="U559" t="str">
            <v>0</v>
          </cell>
          <cell r="V559" t="str">
            <v>4102046</v>
          </cell>
          <cell r="W559" t="str">
            <v>02</v>
          </cell>
          <cell r="X559" t="str">
            <v>00</v>
          </cell>
          <cell r="Y559">
            <v>991</v>
          </cell>
        </row>
        <row r="560">
          <cell r="A560" t="str">
            <v>C-4102-1500-21-0-4102046-02-00-992</v>
          </cell>
          <cell r="B560" t="str">
            <v>C-4102-1500-21-0-4102046-02-00</v>
          </cell>
          <cell r="C560" t="str">
            <v>EJECUTOR</v>
          </cell>
          <cell r="D560" t="str">
            <v>ADOLESCENCIA Y JUVENTUD</v>
          </cell>
          <cell r="E560" t="str">
            <v xml:space="preserve">DIRECTOR(A) DE ADOLESCENCIA Y JUVENTUD </v>
          </cell>
          <cell r="F560">
            <v>992</v>
          </cell>
          <cell r="G560">
            <v>4102046</v>
          </cell>
          <cell r="H560" t="str">
            <v>SERVICIOS DE PROMOCIÓN DE LOS DERECHOS DE LOS NIÑOS, NIÑAS, ADOLESCENTES Y JÓVENES</v>
          </cell>
          <cell r="I560">
            <v>992</v>
          </cell>
          <cell r="J560" t="str">
            <v>8. Adolescencia y Juventud</v>
          </cell>
          <cell r="K560" t="str">
            <v xml:space="preserve">ADOLESCENCIA Y JUVENTUD </v>
          </cell>
          <cell r="L560">
            <v>992</v>
          </cell>
          <cell r="M560" t="str">
            <v>Inversión</v>
          </cell>
          <cell r="N560" t="str">
            <v>SOPORTE A LA GESTION DEL PROYECTO - VIATICOS Y GASTOS DE VIAJE</v>
          </cell>
          <cell r="O560" t="str">
            <v>No Contratable</v>
          </cell>
          <cell r="P560" t="str">
            <v>SOPORTE A LA GESTIÓN DEL PROYECTO</v>
          </cell>
          <cell r="Q560" t="str">
            <v>C</v>
          </cell>
          <cell r="R560" t="str">
            <v>4102</v>
          </cell>
          <cell r="S560" t="str">
            <v>1500</v>
          </cell>
          <cell r="T560" t="str">
            <v>21</v>
          </cell>
          <cell r="U560" t="str">
            <v>0</v>
          </cell>
          <cell r="V560" t="str">
            <v>4102046</v>
          </cell>
          <cell r="W560" t="str">
            <v>02</v>
          </cell>
          <cell r="X560" t="str">
            <v>00</v>
          </cell>
          <cell r="Y560">
            <v>992</v>
          </cell>
        </row>
        <row r="561">
          <cell r="A561" t="str">
            <v>C-4102-1500-21-0-4102046-02-00-993</v>
          </cell>
          <cell r="B561" t="str">
            <v>C-4102-1500-21-0-4102046-02-00</v>
          </cell>
          <cell r="C561" t="str">
            <v>EJECUTOR</v>
          </cell>
          <cell r="D561" t="str">
            <v>ADOLESCENCIA Y JUVENTUD</v>
          </cell>
          <cell r="E561" t="str">
            <v xml:space="preserve">DIRECTOR(A) DE ADOLESCENCIA Y JUVENTUD </v>
          </cell>
          <cell r="F561">
            <v>993</v>
          </cell>
          <cell r="G561">
            <v>4102046</v>
          </cell>
          <cell r="H561" t="str">
            <v>SERVICIOS DE PROMOCIÓN DE LOS DERECHOS DE LOS NIÑOS, NIÑAS, ADOLESCENTES Y JÓVENES</v>
          </cell>
          <cell r="I561">
            <v>993</v>
          </cell>
          <cell r="J561" t="str">
            <v>8. Adolescencia y Juventud</v>
          </cell>
          <cell r="K561" t="str">
            <v xml:space="preserve">ADOLESCENCIA Y JUVENTUD </v>
          </cell>
          <cell r="L561">
            <v>993</v>
          </cell>
          <cell r="M561" t="str">
            <v>Inversión</v>
          </cell>
          <cell r="N561" t="str">
            <v>SOPORTE A LA GESTION DEL PROYECTO - SEGUIMIENTO Y EVALUACION</v>
          </cell>
          <cell r="O561" t="str">
            <v>Contratable</v>
          </cell>
          <cell r="P561" t="str">
            <v>SOPORTE A LA GESTIÓN DEL PROYECTO</v>
          </cell>
          <cell r="Q561" t="str">
            <v>C</v>
          </cell>
          <cell r="R561" t="str">
            <v>4102</v>
          </cell>
          <cell r="S561" t="str">
            <v>1500</v>
          </cell>
          <cell r="T561" t="str">
            <v>21</v>
          </cell>
          <cell r="U561" t="str">
            <v>0</v>
          </cell>
          <cell r="V561" t="str">
            <v>4102046</v>
          </cell>
          <cell r="W561" t="str">
            <v>02</v>
          </cell>
          <cell r="X561" t="str">
            <v>00</v>
          </cell>
          <cell r="Y561">
            <v>993</v>
          </cell>
        </row>
        <row r="562">
          <cell r="A562" t="str">
            <v>C-4102-1500-21-0-4102046-02-00-994</v>
          </cell>
          <cell r="B562" t="str">
            <v>C-4102-1500-21-0-4102046-02-00</v>
          </cell>
          <cell r="C562" t="str">
            <v>EJECUTOR</v>
          </cell>
          <cell r="D562" t="str">
            <v>ADOLESCENCIA Y JUVENTUD</v>
          </cell>
          <cell r="E562" t="str">
            <v xml:space="preserve">DIRECTOR(A) DE ADOLESCENCIA Y JUVENTUD </v>
          </cell>
          <cell r="F562">
            <v>994</v>
          </cell>
          <cell r="G562">
            <v>4102046</v>
          </cell>
          <cell r="H562" t="str">
            <v>SERVICIOS DE PROMOCIÓN DE LOS DERECHOS DE LOS NIÑOS, NIÑAS, ADOLESCENTES Y JÓVENES</v>
          </cell>
          <cell r="I562">
            <v>994</v>
          </cell>
          <cell r="J562" t="str">
            <v>8. Adolescencia y Juventud</v>
          </cell>
          <cell r="K562" t="str">
            <v xml:space="preserve">ADOLESCENCIA Y JUVENTUD </v>
          </cell>
          <cell r="L562">
            <v>994</v>
          </cell>
          <cell r="M562" t="str">
            <v>Inversión</v>
          </cell>
          <cell r="N562" t="str">
            <v>SOPORTE A LA GESTION DEL PROYECTO - DE TIPO LOGISTICO</v>
          </cell>
          <cell r="O562" t="str">
            <v>Contratable</v>
          </cell>
          <cell r="P562" t="str">
            <v>SOPORTE A LA GESTIÓN DEL PROYECTO</v>
          </cell>
          <cell r="Q562" t="str">
            <v>C</v>
          </cell>
          <cell r="R562" t="str">
            <v>4102</v>
          </cell>
          <cell r="S562" t="str">
            <v>1500</v>
          </cell>
          <cell r="T562" t="str">
            <v>21</v>
          </cell>
          <cell r="U562" t="str">
            <v>0</v>
          </cell>
          <cell r="V562" t="str">
            <v>4102046</v>
          </cell>
          <cell r="W562" t="str">
            <v>02</v>
          </cell>
          <cell r="X562" t="str">
            <v>00</v>
          </cell>
          <cell r="Y562">
            <v>994</v>
          </cell>
        </row>
        <row r="563">
          <cell r="A563" t="str">
            <v>C-4102-1500-21-0-4102046-02-00-999</v>
          </cell>
          <cell r="B563" t="str">
            <v>C-4102-1500-21-0-4102046-02-00</v>
          </cell>
          <cell r="C563" t="str">
            <v>EJECUTOR</v>
          </cell>
          <cell r="D563" t="str">
            <v>ADOLESCENCIA Y JUVENTUD</v>
          </cell>
          <cell r="E563" t="str">
            <v xml:space="preserve">DIRECTOR(A) DE ADOLESCENCIA Y JUVENTUD </v>
          </cell>
          <cell r="F563">
            <v>999</v>
          </cell>
          <cell r="G563">
            <v>4102046</v>
          </cell>
          <cell r="H563" t="str">
            <v>SERVICIOS DE PROMOCIÓN DE LOS DERECHOS DE LOS NIÑOS, NIÑAS, ADOLESCENTES Y JÓVENES</v>
          </cell>
          <cell r="I563">
            <v>999</v>
          </cell>
          <cell r="J563" t="str">
            <v>8. Adolescencia y Juventud</v>
          </cell>
          <cell r="K563" t="str">
            <v xml:space="preserve">ADOLESCENCIA Y JUVENTUD </v>
          </cell>
          <cell r="L563">
            <v>999</v>
          </cell>
          <cell r="M563" t="str">
            <v>Inversión</v>
          </cell>
          <cell r="N563" t="str">
            <v>GRAVAMEN A LOS MOVIMIENTOS FINANCIEROS -GMF</v>
          </cell>
          <cell r="O563" t="str">
            <v>No Contratable</v>
          </cell>
          <cell r="P563" t="str">
            <v>GRAVAMEN A LOS MOVIMIENTOS FINANCIEROS</v>
          </cell>
          <cell r="Q563" t="str">
            <v>C</v>
          </cell>
          <cell r="R563" t="str">
            <v>4102</v>
          </cell>
          <cell r="S563" t="str">
            <v>1500</v>
          </cell>
          <cell r="T563" t="str">
            <v>21</v>
          </cell>
          <cell r="U563" t="str">
            <v>0</v>
          </cell>
          <cell r="V563" t="str">
            <v>4102046</v>
          </cell>
          <cell r="W563" t="str">
            <v>02</v>
          </cell>
          <cell r="X563" t="str">
            <v>00</v>
          </cell>
          <cell r="Y563">
            <v>999</v>
          </cell>
        </row>
        <row r="564">
          <cell r="A564" t="str">
            <v>C-4102-1500-21-0-4102047</v>
          </cell>
          <cell r="B564" t="str">
            <v>C-4102-1500-21-0-4102047</v>
          </cell>
          <cell r="C564" t="str">
            <v>NO EJECUTOR</v>
          </cell>
          <cell r="D564" t="str">
            <v>ADOLESCENCIA Y JUVENTUD</v>
          </cell>
          <cell r="F564">
            <v>0</v>
          </cell>
          <cell r="G564">
            <v>4102047</v>
          </cell>
          <cell r="H564" t="str">
            <v>SERVICIOS DE ASISTENCIA TÉCNICA EN POLÍTICAS PÚBLICAS DE INFANCIA, ADOLESCENCIA Y JUVENTUD</v>
          </cell>
          <cell r="I564">
            <v>0</v>
          </cell>
          <cell r="J564" t="str">
            <v>8. Adolescencia y Juventud</v>
          </cell>
          <cell r="K564" t="str">
            <v xml:space="preserve">ADOLESCENCIA Y JUVENTUD </v>
          </cell>
          <cell r="L564">
            <v>0</v>
          </cell>
          <cell r="M564" t="str">
            <v>Inversión</v>
          </cell>
          <cell r="N564">
            <v>0</v>
          </cell>
          <cell r="O564" t="str">
            <v>Contratable</v>
          </cell>
          <cell r="P564" t="str">
            <v>SERVICIOS DE ASISTENCIA TÉCNICA EN POLÍTICAS PÚBLICAS DE INFANCIA, ADOLESCENCIA Y JUVENTUD</v>
          </cell>
          <cell r="Q564" t="str">
            <v>C</v>
          </cell>
          <cell r="R564" t="str">
            <v>4102</v>
          </cell>
          <cell r="S564" t="str">
            <v>1500</v>
          </cell>
          <cell r="T564" t="str">
            <v>21</v>
          </cell>
          <cell r="U564" t="str">
            <v>0</v>
          </cell>
          <cell r="V564" t="str">
            <v>4102047</v>
          </cell>
        </row>
        <row r="565">
          <cell r="A565" t="str">
            <v>C-4102-1500-21-0-4102047-02-00</v>
          </cell>
          <cell r="B565" t="str">
            <v>C-4102-1500-21-0-4102047-02-00</v>
          </cell>
          <cell r="C565" t="str">
            <v>EJECUTOR</v>
          </cell>
          <cell r="D565" t="str">
            <v>ADOLESCENCIA Y JUVENTUD</v>
          </cell>
          <cell r="F565">
            <v>0</v>
          </cell>
          <cell r="G565">
            <v>4102047</v>
          </cell>
          <cell r="H565" t="str">
            <v>SERVICIOS DE ASISTENCIA TÉCNICA EN POLÍTICAS PÚBLICAS DE INFANCIA, ADOLESCENCIA Y JUVENTUD</v>
          </cell>
          <cell r="I565">
            <v>0</v>
          </cell>
          <cell r="J565" t="str">
            <v>8. Adolescencia y Juventud</v>
          </cell>
          <cell r="K565" t="str">
            <v xml:space="preserve">ADOLESCENCIA Y JUVENTUD </v>
          </cell>
          <cell r="L565">
            <v>0</v>
          </cell>
          <cell r="M565" t="str">
            <v>Inversión</v>
          </cell>
          <cell r="N565">
            <v>0</v>
          </cell>
          <cell r="O565" t="str">
            <v>Contratable</v>
          </cell>
          <cell r="P565" t="str">
            <v>ADQUISICIÓN DE BIENES Y SERVICIOS</v>
          </cell>
          <cell r="Q565" t="str">
            <v>C</v>
          </cell>
          <cell r="R565" t="str">
            <v>4102</v>
          </cell>
          <cell r="S565" t="str">
            <v>1500</v>
          </cell>
          <cell r="T565" t="str">
            <v>21</v>
          </cell>
          <cell r="U565" t="str">
            <v>0</v>
          </cell>
          <cell r="V565" t="str">
            <v>4102047</v>
          </cell>
          <cell r="W565" t="str">
            <v>02</v>
          </cell>
          <cell r="X565" t="str">
            <v>00</v>
          </cell>
        </row>
        <row r="566">
          <cell r="A566" t="str">
            <v>C-4102-1500-21-0-4102047-02-00-155</v>
          </cell>
          <cell r="B566" t="str">
            <v>C-4102-1500-21-0-4102047-02-00</v>
          </cell>
          <cell r="C566" t="str">
            <v>EJECUTOR</v>
          </cell>
          <cell r="D566" t="str">
            <v>ADOLESCENCIA Y JUVENTUD</v>
          </cell>
          <cell r="E566" t="str">
            <v xml:space="preserve">DIRECTOR(A) DE ADOLESCENCIA Y JUVENTUD </v>
          </cell>
          <cell r="F566">
            <v>155</v>
          </cell>
          <cell r="G566">
            <v>4102047</v>
          </cell>
          <cell r="H566" t="str">
            <v>SERVICIOS DE ASISTENCIA TÉCNICA EN POLÍTICAS PÚBLICAS DE INFANCIA, ADOLESCENCIA Y JUVENTUD</v>
          </cell>
          <cell r="I566">
            <v>155</v>
          </cell>
          <cell r="J566" t="str">
            <v>8. Adolescencia y Juventud</v>
          </cell>
          <cell r="K566" t="str">
            <v xml:space="preserve">ADOLESCENCIA Y JUVENTUD </v>
          </cell>
          <cell r="L566">
            <v>155</v>
          </cell>
          <cell r="M566" t="str">
            <v>Inversión</v>
          </cell>
          <cell r="N566" t="str">
            <v>CICLO DE POLÍTICAS PUBLICAS DE ADOLESCENCIA Y JUVENTUD</v>
          </cell>
          <cell r="O566" t="str">
            <v>Contratable</v>
          </cell>
          <cell r="P566" t="str">
            <v>CICLO DE POLÍTICAS PUBLICAS DE  ADOLESCENCIA Y JUVENTUD</v>
          </cell>
          <cell r="Q566" t="str">
            <v>C</v>
          </cell>
          <cell r="R566" t="str">
            <v>4102</v>
          </cell>
          <cell r="S566" t="str">
            <v>1500</v>
          </cell>
          <cell r="T566" t="str">
            <v>21</v>
          </cell>
          <cell r="U566" t="str">
            <v>0</v>
          </cell>
          <cell r="V566" t="str">
            <v>4102047</v>
          </cell>
          <cell r="W566" t="str">
            <v>02</v>
          </cell>
          <cell r="X566" t="str">
            <v>00</v>
          </cell>
          <cell r="Y566">
            <v>155</v>
          </cell>
        </row>
        <row r="567">
          <cell r="A567" t="str">
            <v>C-4102-1500-21-0-4102047-02-00-989</v>
          </cell>
          <cell r="B567" t="str">
            <v>C-4102-1500-21-0-4102047-02-00</v>
          </cell>
          <cell r="C567" t="str">
            <v>EJECUTOR</v>
          </cell>
          <cell r="D567" t="str">
            <v>ADOLESCENCIA Y JUVENTUD</v>
          </cell>
          <cell r="E567" t="str">
            <v>DIRECTOR(A) ADMINISTRATIVO</v>
          </cell>
          <cell r="F567">
            <v>989</v>
          </cell>
          <cell r="G567">
            <v>4102047</v>
          </cell>
          <cell r="H567" t="str">
            <v>SERVICIOS DE ASISTENCIA TÉCNICA EN POLÍTICAS PÚBLICAS DE INFANCIA, ADOLESCENCIA Y JUVENTUD</v>
          </cell>
          <cell r="I567">
            <v>989</v>
          </cell>
          <cell r="J567" t="str">
            <v>8. Adolescencia y Juventud</v>
          </cell>
          <cell r="K567" t="str">
            <v xml:space="preserve">ADOLESCENCIA Y JUVENTUD </v>
          </cell>
          <cell r="L567">
            <v>989</v>
          </cell>
          <cell r="M567" t="str">
            <v>Inversión</v>
          </cell>
          <cell r="N567" t="str">
            <v>SOPORTE A LA GESTION DEL PROYECTO - DE TIPO ADMINISTRATIVO</v>
          </cell>
          <cell r="O567" t="str">
            <v>Contratable</v>
          </cell>
          <cell r="P567" t="str">
            <v>SOPORTE A LA GESTIÓN DEL PROYECTO</v>
          </cell>
          <cell r="Q567" t="str">
            <v>C</v>
          </cell>
          <cell r="R567" t="str">
            <v>4102</v>
          </cell>
          <cell r="S567" t="str">
            <v>1500</v>
          </cell>
          <cell r="T567" t="str">
            <v>21</v>
          </cell>
          <cell r="U567" t="str">
            <v>0</v>
          </cell>
          <cell r="V567" t="str">
            <v>4102047</v>
          </cell>
          <cell r="W567" t="str">
            <v>02</v>
          </cell>
          <cell r="X567" t="str">
            <v>00</v>
          </cell>
          <cell r="Y567">
            <v>989</v>
          </cell>
        </row>
        <row r="568">
          <cell r="A568" t="str">
            <v>C-4102-1500-21-0-4102047-02-00-990</v>
          </cell>
          <cell r="B568" t="str">
            <v>C-4102-1500-21-0-4102047-02-00</v>
          </cell>
          <cell r="C568" t="str">
            <v>EJECUTOR</v>
          </cell>
          <cell r="D568" t="str">
            <v>ADOLESCENCIA Y JUVENTUD</v>
          </cell>
          <cell r="E568" t="str">
            <v xml:space="preserve">DIRECTOR(A) DE ADOLESCENCIA Y JUVENTUD </v>
          </cell>
          <cell r="F568">
            <v>990</v>
          </cell>
          <cell r="G568">
            <v>4102047</v>
          </cell>
          <cell r="H568" t="str">
            <v>SERVICIOS DE ASISTENCIA TÉCNICA EN POLÍTICAS PÚBLICAS DE INFANCIA, ADOLESCENCIA Y JUVENTUD</v>
          </cell>
          <cell r="I568">
            <v>990</v>
          </cell>
          <cell r="J568" t="str">
            <v>8. Adolescencia y Juventud</v>
          </cell>
          <cell r="K568" t="str">
            <v xml:space="preserve">ADOLESCENCIA Y JUVENTUD </v>
          </cell>
          <cell r="L568">
            <v>990</v>
          </cell>
          <cell r="M568" t="str">
            <v>Inversión</v>
          </cell>
          <cell r="N568" t="str">
            <v>SOPORTE A LA GESTIÓN DEL PROYECTO PARA LA PROMOCIÓN Y DIFUSIÓN DE LOS DERECHOS DE LOS NIÑOS (AS) Y ADOLESCENTES</v>
          </cell>
          <cell r="O568" t="str">
            <v>Contratable</v>
          </cell>
          <cell r="P568" t="str">
            <v>SOPORTE A LA GESTIÓN DEL PROYECTO PARA LA PROMOCIÓN Y DIFUSIÓN DE LOS DERECHOS DE LOS NIÑOS (AS) Y ADOLESCENTES</v>
          </cell>
          <cell r="Q568" t="str">
            <v>C</v>
          </cell>
          <cell r="R568" t="str">
            <v>4102</v>
          </cell>
          <cell r="S568" t="str">
            <v>1500</v>
          </cell>
          <cell r="T568" t="str">
            <v>21</v>
          </cell>
          <cell r="U568" t="str">
            <v>0</v>
          </cell>
          <cell r="V568" t="str">
            <v>4102047</v>
          </cell>
          <cell r="W568" t="str">
            <v>02</v>
          </cell>
          <cell r="X568" t="str">
            <v>00</v>
          </cell>
          <cell r="Y568">
            <v>990</v>
          </cell>
        </row>
        <row r="569">
          <cell r="A569" t="str">
            <v>C-4102-1500-21-0-4102047-02-00-991</v>
          </cell>
          <cell r="B569" t="str">
            <v>C-4102-1500-21-0-4102047-02-00</v>
          </cell>
          <cell r="C569" t="str">
            <v>EJECUTOR</v>
          </cell>
          <cell r="D569" t="str">
            <v>ADOLESCENCIA Y JUVENTUD</v>
          </cell>
          <cell r="E569" t="str">
            <v xml:space="preserve">DIRECTOR(A) DE ADOLESCENCIA Y JUVENTUD </v>
          </cell>
          <cell r="F569">
            <v>991</v>
          </cell>
          <cell r="G569">
            <v>4102047</v>
          </cell>
          <cell r="H569" t="str">
            <v>SERVICIOS DE ASISTENCIA TÉCNICA EN POLÍTICAS PÚBLICAS DE INFANCIA, ADOLESCENCIA Y JUVENTUD</v>
          </cell>
          <cell r="I569">
            <v>991</v>
          </cell>
          <cell r="J569" t="str">
            <v>8. Adolescencia y Juventud</v>
          </cell>
          <cell r="K569" t="str">
            <v xml:space="preserve">ADOLESCENCIA Y JUVENTUD </v>
          </cell>
          <cell r="L569">
            <v>991</v>
          </cell>
          <cell r="M569" t="str">
            <v>Inversión</v>
          </cell>
          <cell r="N569" t="str">
            <v>SOPORTE A LA GESTION DEL PROYECTO - APOYO EN CONTRATACION DE SERVICIOS</v>
          </cell>
          <cell r="O569" t="str">
            <v>Contratable</v>
          </cell>
          <cell r="P569" t="str">
            <v>SOPORTE A LA GESTIÓN DEL PROYECTO</v>
          </cell>
          <cell r="Q569" t="str">
            <v>C</v>
          </cell>
          <cell r="R569" t="str">
            <v>4102</v>
          </cell>
          <cell r="S569" t="str">
            <v>1500</v>
          </cell>
          <cell r="T569" t="str">
            <v>21</v>
          </cell>
          <cell r="U569" t="str">
            <v>0</v>
          </cell>
          <cell r="V569" t="str">
            <v>4102047</v>
          </cell>
          <cell r="W569" t="str">
            <v>02</v>
          </cell>
          <cell r="X569" t="str">
            <v>00</v>
          </cell>
          <cell r="Y569">
            <v>991</v>
          </cell>
        </row>
        <row r="570">
          <cell r="A570" t="str">
            <v>C-4102-1500-21-0-4102047-02-00-992</v>
          </cell>
          <cell r="B570" t="str">
            <v>C-4102-1500-21-0-4102047-02-00</v>
          </cell>
          <cell r="C570" t="str">
            <v>EJECUTOR</v>
          </cell>
          <cell r="D570" t="str">
            <v>ADOLESCENCIA Y JUVENTUD</v>
          </cell>
          <cell r="E570" t="str">
            <v xml:space="preserve">DIRECTOR(A) DE ADOLESCENCIA Y JUVENTUD </v>
          </cell>
          <cell r="F570">
            <v>992</v>
          </cell>
          <cell r="G570">
            <v>4102047</v>
          </cell>
          <cell r="H570" t="str">
            <v>SERVICIOS DE ASISTENCIA TÉCNICA EN POLÍTICAS PÚBLICAS DE INFANCIA, ADOLESCENCIA Y JUVENTUD</v>
          </cell>
          <cell r="I570">
            <v>992</v>
          </cell>
          <cell r="J570" t="str">
            <v>8. Adolescencia y Juventud</v>
          </cell>
          <cell r="K570" t="str">
            <v xml:space="preserve">ADOLESCENCIA Y JUVENTUD </v>
          </cell>
          <cell r="L570">
            <v>992</v>
          </cell>
          <cell r="M570" t="str">
            <v>Inversión</v>
          </cell>
          <cell r="N570" t="str">
            <v>SOPORTE A LA GESTION DEL PROYECTO - VIATICOS Y GASTOS DE VIAJE</v>
          </cell>
          <cell r="O570" t="str">
            <v>No Contratable</v>
          </cell>
          <cell r="P570" t="str">
            <v>SOPORTE A LA GESTIÓN DEL PROYECTO</v>
          </cell>
          <cell r="Q570" t="str">
            <v>C</v>
          </cell>
          <cell r="R570" t="str">
            <v>4102</v>
          </cell>
          <cell r="S570" t="str">
            <v>1500</v>
          </cell>
          <cell r="T570" t="str">
            <v>21</v>
          </cell>
          <cell r="U570" t="str">
            <v>0</v>
          </cell>
          <cell r="V570" t="str">
            <v>4102047</v>
          </cell>
          <cell r="W570" t="str">
            <v>02</v>
          </cell>
          <cell r="X570" t="str">
            <v>00</v>
          </cell>
          <cell r="Y570">
            <v>992</v>
          </cell>
        </row>
        <row r="571">
          <cell r="A571" t="str">
            <v>C-4102-1500-21-0-4102047-02-00-993</v>
          </cell>
          <cell r="B571" t="str">
            <v>C-4102-1500-21-0-4102047-02-00</v>
          </cell>
          <cell r="C571" t="str">
            <v>EJECUTOR</v>
          </cell>
          <cell r="D571" t="str">
            <v>ADOLESCENCIA Y JUVENTUD</v>
          </cell>
          <cell r="E571" t="str">
            <v xml:space="preserve">DIRECTOR(A) DE ADOLESCENCIA Y JUVENTUD </v>
          </cell>
          <cell r="F571">
            <v>993</v>
          </cell>
          <cell r="G571">
            <v>4102047</v>
          </cell>
          <cell r="H571" t="str">
            <v>SERVICIOS DE ASISTENCIA TÉCNICA EN POLÍTICAS PÚBLICAS DE INFANCIA, ADOLESCENCIA Y JUVENTUD</v>
          </cell>
          <cell r="I571">
            <v>993</v>
          </cell>
          <cell r="J571" t="str">
            <v>8. Adolescencia y Juventud</v>
          </cell>
          <cell r="K571" t="str">
            <v xml:space="preserve">ADOLESCENCIA Y JUVENTUD </v>
          </cell>
          <cell r="L571">
            <v>993</v>
          </cell>
          <cell r="M571" t="str">
            <v>Inversión</v>
          </cell>
          <cell r="N571" t="str">
            <v>SOPORTE A LA GESTION DEL PROYECTO - SEGUIMIENTO Y EVALUACION</v>
          </cell>
          <cell r="O571" t="str">
            <v>Contratable</v>
          </cell>
          <cell r="P571" t="str">
            <v>SOPORTE A LA GESTIÓN DEL PROYECTO</v>
          </cell>
          <cell r="Q571" t="str">
            <v>C</v>
          </cell>
          <cell r="R571" t="str">
            <v>4102</v>
          </cell>
          <cell r="S571" t="str">
            <v>1500</v>
          </cell>
          <cell r="T571" t="str">
            <v>21</v>
          </cell>
          <cell r="U571" t="str">
            <v>0</v>
          </cell>
          <cell r="V571" t="str">
            <v>4102047</v>
          </cell>
          <cell r="W571" t="str">
            <v>02</v>
          </cell>
          <cell r="X571" t="str">
            <v>00</v>
          </cell>
          <cell r="Y571">
            <v>993</v>
          </cell>
        </row>
        <row r="572">
          <cell r="A572" t="str">
            <v>C-4102-1500-21-0-4102047-02-00-994</v>
          </cell>
          <cell r="B572" t="str">
            <v>C-4102-1500-21-0-4102047-02-00</v>
          </cell>
          <cell r="C572" t="str">
            <v>EJECUTOR</v>
          </cell>
          <cell r="D572" t="str">
            <v>ADOLESCENCIA Y JUVENTUD</v>
          </cell>
          <cell r="E572" t="str">
            <v xml:space="preserve">DIRECTOR(A) DE ADOLESCENCIA Y JUVENTUD </v>
          </cell>
          <cell r="F572">
            <v>994</v>
          </cell>
          <cell r="G572">
            <v>4102047</v>
          </cell>
          <cell r="H572" t="str">
            <v>SERVICIOS DE ASISTENCIA TÉCNICA EN POLÍTICAS PÚBLICAS DE INFANCIA, ADOLESCENCIA Y JUVENTUD</v>
          </cell>
          <cell r="I572">
            <v>994</v>
          </cell>
          <cell r="J572" t="str">
            <v>8. Adolescencia y Juventud</v>
          </cell>
          <cell r="K572" t="str">
            <v xml:space="preserve">ADOLESCENCIA Y JUVENTUD </v>
          </cell>
          <cell r="L572">
            <v>994</v>
          </cell>
          <cell r="M572" t="str">
            <v>Inversión</v>
          </cell>
          <cell r="N572" t="str">
            <v>SOPORTE A LA GESTION DEL PROYECTO - DE TIPO LOGISTICO</v>
          </cell>
          <cell r="O572" t="str">
            <v>Contratable</v>
          </cell>
          <cell r="P572" t="str">
            <v>SOPORTE A LA GESTIÓN DEL PROYECTO</v>
          </cell>
          <cell r="Q572" t="str">
            <v>C</v>
          </cell>
          <cell r="R572" t="str">
            <v>4102</v>
          </cell>
          <cell r="S572" t="str">
            <v>1500</v>
          </cell>
          <cell r="T572" t="str">
            <v>21</v>
          </cell>
          <cell r="U572" t="str">
            <v>0</v>
          </cell>
          <cell r="V572" t="str">
            <v>4102047</v>
          </cell>
          <cell r="W572" t="str">
            <v>02</v>
          </cell>
          <cell r="X572" t="str">
            <v>00</v>
          </cell>
          <cell r="Y572">
            <v>994</v>
          </cell>
        </row>
        <row r="573">
          <cell r="A573" t="str">
            <v>C-4102-1500-21-0-4102047-02-00-999</v>
          </cell>
          <cell r="B573" t="str">
            <v>C-4102-1500-21-0-4102047-02-00</v>
          </cell>
          <cell r="C573" t="str">
            <v>EJECUTOR</v>
          </cell>
          <cell r="D573" t="str">
            <v>ADOLESCENCIA Y JUVENTUD</v>
          </cell>
          <cell r="E573" t="str">
            <v xml:space="preserve">DIRECTOR(A) DE ADOLESCENCIA Y JUVENTUD </v>
          </cell>
          <cell r="F573">
            <v>999</v>
          </cell>
          <cell r="G573">
            <v>4102047</v>
          </cell>
          <cell r="H573" t="str">
            <v>SERVICIOS DE ASISTENCIA TÉCNICA EN POLÍTICAS PÚBLICAS DE INFANCIA, ADOLESCENCIA Y JUVENTUD</v>
          </cell>
          <cell r="I573">
            <v>999</v>
          </cell>
          <cell r="J573" t="str">
            <v>8. Adolescencia y Juventud</v>
          </cell>
          <cell r="K573" t="str">
            <v xml:space="preserve">ADOLESCENCIA Y JUVENTUD </v>
          </cell>
          <cell r="L573">
            <v>999</v>
          </cell>
          <cell r="M573" t="str">
            <v>Inversión</v>
          </cell>
          <cell r="N573" t="str">
            <v>GRAVAMEN A LOS MOVIMIENTOS FINANCIEROS -GMF</v>
          </cell>
          <cell r="O573" t="str">
            <v>No Contratable</v>
          </cell>
          <cell r="P573" t="str">
            <v>GRAVAMEN A LOS MOVIMIENTOS FINANCIEROS</v>
          </cell>
          <cell r="Q573" t="str">
            <v>C</v>
          </cell>
          <cell r="R573" t="str">
            <v>4102</v>
          </cell>
          <cell r="S573" t="str">
            <v>1500</v>
          </cell>
          <cell r="T573" t="str">
            <v>21</v>
          </cell>
          <cell r="U573" t="str">
            <v>0</v>
          </cell>
          <cell r="V573" t="str">
            <v>4102047</v>
          </cell>
          <cell r="W573" t="str">
            <v>02</v>
          </cell>
          <cell r="X573" t="str">
            <v>00</v>
          </cell>
          <cell r="Y573">
            <v>999</v>
          </cell>
        </row>
        <row r="574">
          <cell r="A574" t="str">
            <v>C-4102-1500-21-0-4102048</v>
          </cell>
          <cell r="B574" t="str">
            <v>C-4102-1500-21-0-4102048</v>
          </cell>
          <cell r="C574" t="str">
            <v>NO EJECUTOR</v>
          </cell>
          <cell r="D574" t="str">
            <v>ADOLESCENCIA Y JUVENTUD</v>
          </cell>
          <cell r="F574">
            <v>0</v>
          </cell>
          <cell r="G574">
            <v>4102048</v>
          </cell>
          <cell r="H574" t="str">
            <v xml:space="preserve">EDIFICACIONES DE ATENCIÓN A LA ADOLESCENCIA Y JUVENTUD CONSTRUIDAS </v>
          </cell>
          <cell r="I574">
            <v>0</v>
          </cell>
          <cell r="J574" t="str">
            <v>8. Adolescencia y Juventud</v>
          </cell>
          <cell r="K574" t="str">
            <v xml:space="preserve">ADOLESCENCIA Y JUVENTUD </v>
          </cell>
          <cell r="L574">
            <v>0</v>
          </cell>
          <cell r="M574" t="str">
            <v>Inversión</v>
          </cell>
          <cell r="N574">
            <v>0</v>
          </cell>
          <cell r="O574" t="str">
            <v>Contratable</v>
          </cell>
          <cell r="P574" t="str">
            <v xml:space="preserve">EDIFICACIONES DE ATENCIÓN A LA ADOLESCENCIA Y JUVENTUD CONSTRUIDAS </v>
          </cell>
          <cell r="Q574" t="str">
            <v>C</v>
          </cell>
          <cell r="R574" t="str">
            <v>4102</v>
          </cell>
          <cell r="S574" t="str">
            <v>1500</v>
          </cell>
          <cell r="T574" t="str">
            <v>21</v>
          </cell>
          <cell r="U574" t="str">
            <v>0</v>
          </cell>
          <cell r="V574" t="str">
            <v>4102048</v>
          </cell>
        </row>
        <row r="575">
          <cell r="A575" t="str">
            <v>C-4102-1500-21-0-4102048-02-00</v>
          </cell>
          <cell r="B575" t="str">
            <v>C-4102-1500-21-0-4102048-02-00</v>
          </cell>
          <cell r="C575" t="str">
            <v>EJECUTOR</v>
          </cell>
          <cell r="D575" t="str">
            <v>ADOLESCENCIA Y JUVENTUD</v>
          </cell>
          <cell r="F575">
            <v>0</v>
          </cell>
          <cell r="G575">
            <v>4102048</v>
          </cell>
          <cell r="H575" t="str">
            <v xml:space="preserve">EDIFICACIONES DE ATENCIÓN A LA ADOLESCENCIA Y JUVENTUD CONSTRUIDAS </v>
          </cell>
          <cell r="I575">
            <v>0</v>
          </cell>
          <cell r="J575" t="str">
            <v>8. Adolescencia y Juventud</v>
          </cell>
          <cell r="K575" t="str">
            <v xml:space="preserve">ADOLESCENCIA Y JUVENTUD </v>
          </cell>
          <cell r="L575">
            <v>0</v>
          </cell>
          <cell r="M575" t="str">
            <v>Inversión</v>
          </cell>
          <cell r="N575">
            <v>0</v>
          </cell>
          <cell r="O575" t="str">
            <v>Contratable</v>
          </cell>
          <cell r="P575" t="str">
            <v>ADQUISICIÓN DE BIENES Y SERVICIOS</v>
          </cell>
          <cell r="Q575" t="str">
            <v>C</v>
          </cell>
          <cell r="R575" t="str">
            <v>4102</v>
          </cell>
          <cell r="S575" t="str">
            <v>1500</v>
          </cell>
          <cell r="T575" t="str">
            <v>21</v>
          </cell>
          <cell r="U575" t="str">
            <v>0</v>
          </cell>
          <cell r="V575" t="str">
            <v>4102048</v>
          </cell>
          <cell r="W575" t="str">
            <v>02</v>
          </cell>
          <cell r="X575" t="str">
            <v>00</v>
          </cell>
        </row>
        <row r="576">
          <cell r="A576" t="str">
            <v>C-4102-1500-21-0-4102048-02-00-991</v>
          </cell>
          <cell r="B576" t="str">
            <v>C-4102-1500-21-0-4102048-02-00</v>
          </cell>
          <cell r="C576" t="str">
            <v>EJECUTOR</v>
          </cell>
          <cell r="D576" t="str">
            <v>ADOLESCENCIA Y JUVENTUD</v>
          </cell>
          <cell r="E576" t="str">
            <v xml:space="preserve">DIRECTOR(A) DE ADOLESCENCIA Y JUVENTUD </v>
          </cell>
          <cell r="F576">
            <v>991</v>
          </cell>
          <cell r="G576">
            <v>4102048</v>
          </cell>
          <cell r="H576" t="str">
            <v xml:space="preserve">EDIFICACIONES DE ATENCIÓN A LA ADOLESCENCIA Y JUVENTUD CONSTRUIDAS </v>
          </cell>
          <cell r="I576">
            <v>991</v>
          </cell>
          <cell r="J576" t="str">
            <v>8. Adolescencia y Juventud</v>
          </cell>
          <cell r="K576" t="str">
            <v xml:space="preserve">ADOLESCENCIA Y JUVENTUD </v>
          </cell>
          <cell r="L576">
            <v>991</v>
          </cell>
          <cell r="M576" t="str">
            <v>Inversión</v>
          </cell>
          <cell r="N576" t="str">
            <v>SOPORTE A LA GESTION DEL PROYECTO - APOYO EN CONTRATACION DE SERVICIOS</v>
          </cell>
          <cell r="O576" t="str">
            <v>Contratable</v>
          </cell>
          <cell r="P576" t="str">
            <v>SOPORTE A LA GESTIÓN DEL PROYECTO</v>
          </cell>
          <cell r="Q576" t="str">
            <v>C</v>
          </cell>
          <cell r="R576" t="str">
            <v>4102</v>
          </cell>
          <cell r="S576" t="str">
            <v>1500</v>
          </cell>
          <cell r="T576" t="str">
            <v>21</v>
          </cell>
          <cell r="U576" t="str">
            <v>0</v>
          </cell>
          <cell r="V576" t="str">
            <v>4102048</v>
          </cell>
          <cell r="W576" t="str">
            <v>02</v>
          </cell>
          <cell r="X576" t="str">
            <v>00</v>
          </cell>
          <cell r="Y576">
            <v>991</v>
          </cell>
        </row>
        <row r="577">
          <cell r="A577" t="str">
            <v>C-4102-1500-21-0-4102048-02-00-992</v>
          </cell>
          <cell r="B577" t="str">
            <v>C-4102-1500-21-0-4102048-02-00</v>
          </cell>
          <cell r="C577" t="str">
            <v>EJECUTOR</v>
          </cell>
          <cell r="D577" t="str">
            <v>ADOLESCENCIA Y JUVENTUD</v>
          </cell>
          <cell r="E577" t="str">
            <v xml:space="preserve">DIRECTOR(A) DE ADOLESCENCIA Y JUVENTUD </v>
          </cell>
          <cell r="F577">
            <v>992</v>
          </cell>
          <cell r="G577">
            <v>4102048</v>
          </cell>
          <cell r="H577" t="str">
            <v xml:space="preserve">EDIFICACIONES DE ATENCIÓN A LA ADOLESCENCIA Y JUVENTUD CONSTRUIDAS </v>
          </cell>
          <cell r="I577">
            <v>992</v>
          </cell>
          <cell r="J577" t="str">
            <v>8. Adolescencia y Juventud</v>
          </cell>
          <cell r="K577" t="str">
            <v xml:space="preserve">ADOLESCENCIA Y JUVENTUD </v>
          </cell>
          <cell r="L577">
            <v>992</v>
          </cell>
          <cell r="M577" t="str">
            <v>Inversión</v>
          </cell>
          <cell r="N577" t="str">
            <v>SOPORTE A LA GESTION DEL PROYECTO - VIATICOS Y GASTOS DE VIAJE</v>
          </cell>
          <cell r="O577" t="str">
            <v>No Contratable</v>
          </cell>
          <cell r="P577" t="str">
            <v>SOPORTE A LA GESTIÓN DEL PROYECTO</v>
          </cell>
          <cell r="Q577" t="str">
            <v>C</v>
          </cell>
          <cell r="R577" t="str">
            <v>4102</v>
          </cell>
          <cell r="S577" t="str">
            <v>1500</v>
          </cell>
          <cell r="T577" t="str">
            <v>21</v>
          </cell>
          <cell r="U577" t="str">
            <v>0</v>
          </cell>
          <cell r="V577" t="str">
            <v>4102048</v>
          </cell>
          <cell r="W577" t="str">
            <v>02</v>
          </cell>
          <cell r="X577" t="str">
            <v>00</v>
          </cell>
          <cell r="Y577">
            <v>992</v>
          </cell>
        </row>
        <row r="578">
          <cell r="A578" t="str">
            <v>C-4102-1500-21-0-4102048-02-00-997</v>
          </cell>
          <cell r="B578" t="str">
            <v>C-4102-1500-21-0-4102048-02-00</v>
          </cell>
          <cell r="C578" t="str">
            <v>EJECUTOR</v>
          </cell>
          <cell r="D578" t="str">
            <v>ADOLESCENCIA Y JUVENTUD</v>
          </cell>
          <cell r="E578" t="str">
            <v>DIRECTOR(A) ADMINISTRATIVO</v>
          </cell>
          <cell r="F578">
            <v>997</v>
          </cell>
          <cell r="G578">
            <v>4102048</v>
          </cell>
          <cell r="H578" t="str">
            <v xml:space="preserve">EDIFICACIONES DE ATENCIÓN A LA ADOLESCENCIA Y JUVENTUD CONSTRUIDAS </v>
          </cell>
          <cell r="I578">
            <v>997</v>
          </cell>
          <cell r="J578" t="str">
            <v>8. Adolescencia y Juventud</v>
          </cell>
          <cell r="K578" t="str">
            <v xml:space="preserve">ADOLESCENCIA Y JUVENTUD </v>
          </cell>
          <cell r="L578">
            <v>997</v>
          </cell>
          <cell r="M578" t="str">
            <v>Inversión</v>
          </cell>
          <cell r="N578" t="str">
            <v>INFRAESTRUCTURA</v>
          </cell>
          <cell r="O578" t="str">
            <v>Contratable</v>
          </cell>
          <cell r="P578" t="str">
            <v>ADQUISICIÓN DE BIENES  Y SERVICIOS - EDIFICACIONES DE ATENCIÓN A LA ADOLESCENCIA Y JUVENTUD CONSTRUIDAS - APOYO PARA EL DESARROLLO DE LOS PROYECTOS DE VIDA PARA ADOLESCENTES Y JOVENES A NIVEL NACIONAL</v>
          </cell>
          <cell r="Q578" t="str">
            <v>C</v>
          </cell>
          <cell r="R578" t="str">
            <v>4102</v>
          </cell>
          <cell r="S578" t="str">
            <v>1500</v>
          </cell>
          <cell r="T578" t="str">
            <v>21</v>
          </cell>
          <cell r="U578" t="str">
            <v>0</v>
          </cell>
          <cell r="V578" t="str">
            <v>4102048</v>
          </cell>
          <cell r="W578" t="str">
            <v>02</v>
          </cell>
          <cell r="X578" t="str">
            <v>00</v>
          </cell>
          <cell r="Y578">
            <v>997</v>
          </cell>
        </row>
        <row r="579">
          <cell r="A579" t="str">
            <v>C-4102-1500-21-0-4102049</v>
          </cell>
          <cell r="B579" t="str">
            <v>C-4102-1500-21-0-4102049</v>
          </cell>
          <cell r="C579" t="str">
            <v>NO EJECUTOR</v>
          </cell>
          <cell r="D579" t="str">
            <v>ADOLESCENCIA Y JUVENTUD</v>
          </cell>
          <cell r="F579">
            <v>0</v>
          </cell>
          <cell r="G579">
            <v>4102049</v>
          </cell>
          <cell r="H579" t="str">
            <v>EDIFICACIONES DE ATENCIÓN A LA ADOLESCENCIA Y JUVENTUD ADECUADAS</v>
          </cell>
          <cell r="I579">
            <v>0</v>
          </cell>
          <cell r="J579" t="str">
            <v>8. Adolescencia y Juventud</v>
          </cell>
          <cell r="K579" t="str">
            <v xml:space="preserve">ADOLESCENCIA Y JUVENTUD </v>
          </cell>
          <cell r="L579">
            <v>0</v>
          </cell>
          <cell r="M579" t="str">
            <v>Inversión</v>
          </cell>
          <cell r="N579">
            <v>0</v>
          </cell>
          <cell r="O579" t="str">
            <v>Contratable</v>
          </cell>
          <cell r="P579" t="str">
            <v>EDIFICACIONES DE ATENCIÓN A LA ADOLESCENCIA Y JUVENTUD ADECUADAS</v>
          </cell>
          <cell r="Q579" t="str">
            <v>C</v>
          </cell>
          <cell r="R579" t="str">
            <v>4102</v>
          </cell>
          <cell r="S579" t="str">
            <v>1500</v>
          </cell>
          <cell r="T579" t="str">
            <v>21</v>
          </cell>
          <cell r="U579" t="str">
            <v>0</v>
          </cell>
          <cell r="V579" t="str">
            <v>4102049</v>
          </cell>
        </row>
        <row r="580">
          <cell r="A580" t="str">
            <v>C-4102-1500-21-0-4102049-02-00</v>
          </cell>
          <cell r="B580" t="str">
            <v>C-4102-1500-21-0-4102049-02-00</v>
          </cell>
          <cell r="C580" t="str">
            <v>EJECUTOR</v>
          </cell>
          <cell r="D580" t="str">
            <v>ADOLESCENCIA Y JUVENTUD</v>
          </cell>
          <cell r="F580">
            <v>0</v>
          </cell>
          <cell r="G580">
            <v>4102049</v>
          </cell>
          <cell r="H580" t="str">
            <v>EDIFICACIONES DE ATENCIÓN A LA ADOLESCENCIA Y JUVENTUD ADECUADAS</v>
          </cell>
          <cell r="I580">
            <v>0</v>
          </cell>
          <cell r="J580" t="str">
            <v>8. Adolescencia y Juventud</v>
          </cell>
          <cell r="K580" t="str">
            <v xml:space="preserve">ADOLESCENCIA Y JUVENTUD </v>
          </cell>
          <cell r="L580">
            <v>0</v>
          </cell>
          <cell r="M580" t="str">
            <v>Inversión</v>
          </cell>
          <cell r="N580">
            <v>0</v>
          </cell>
          <cell r="O580" t="str">
            <v>Contratable</v>
          </cell>
          <cell r="P580" t="str">
            <v>ADQUISICIÓN DE BIENES Y SERVICIOS</v>
          </cell>
          <cell r="Q580" t="str">
            <v>C</v>
          </cell>
          <cell r="R580" t="str">
            <v>4102</v>
          </cell>
          <cell r="S580" t="str">
            <v>1500</v>
          </cell>
          <cell r="T580" t="str">
            <v>21</v>
          </cell>
          <cell r="U580" t="str">
            <v>0</v>
          </cell>
          <cell r="V580" t="str">
            <v>4102049</v>
          </cell>
          <cell r="W580" t="str">
            <v>02</v>
          </cell>
          <cell r="X580" t="str">
            <v>00</v>
          </cell>
        </row>
        <row r="581">
          <cell r="A581" t="str">
            <v>C-4102-1500-21-0-4102049-02-00-997</v>
          </cell>
          <cell r="B581" t="str">
            <v>C-4102-1500-21-0-4102049-02-00</v>
          </cell>
          <cell r="C581" t="str">
            <v>EJECUTOR</v>
          </cell>
          <cell r="D581" t="str">
            <v>ADOLESCENCIA Y JUVENTUD</v>
          </cell>
          <cell r="E581" t="str">
            <v>DIRECTOR(A) ADMINISTRATIVO</v>
          </cell>
          <cell r="F581">
            <v>997</v>
          </cell>
          <cell r="G581">
            <v>4102049</v>
          </cell>
          <cell r="H581" t="str">
            <v>EDIFICACIONES DE ATENCIÓN A LA ADOLESCENCIA Y JUVENTUD ADECUADAS</v>
          </cell>
          <cell r="I581">
            <v>997</v>
          </cell>
          <cell r="J581" t="str">
            <v>8. Adolescencia y Juventud</v>
          </cell>
          <cell r="K581" t="str">
            <v xml:space="preserve">ADOLESCENCIA Y JUVENTUD </v>
          </cell>
          <cell r="L581">
            <v>997</v>
          </cell>
          <cell r="M581" t="str">
            <v>Inversión</v>
          </cell>
          <cell r="N581" t="str">
            <v>INFRAESTRUCTURA</v>
          </cell>
          <cell r="O581" t="str">
            <v>Contratable</v>
          </cell>
          <cell r="P581" t="str">
            <v>ADQUISICIÓN DE BIENES  Y SERVICIOS - EDIFICACIONES DE ATENCIÓN A LA ADOLESCENCIA Y JUVENTUD ADECUADAS - APOYO PARA EL DESARROLLO DE LOS PROYECTOS DE VIDA PARA ADOLESCENTES Y JOVENES A NIVEL NACIONAL</v>
          </cell>
          <cell r="Q581" t="str">
            <v>C</v>
          </cell>
          <cell r="R581" t="str">
            <v>4102</v>
          </cell>
          <cell r="S581" t="str">
            <v>1500</v>
          </cell>
          <cell r="T581" t="str">
            <v>21</v>
          </cell>
          <cell r="U581" t="str">
            <v>0</v>
          </cell>
          <cell r="V581" t="str">
            <v>4102049</v>
          </cell>
          <cell r="W581" t="str">
            <v>02</v>
          </cell>
          <cell r="X581" t="str">
            <v>00</v>
          </cell>
          <cell r="Y581">
            <v>997</v>
          </cell>
        </row>
        <row r="582">
          <cell r="A582" t="str">
            <v>C-4102-1500-21-0-4102049-02-31</v>
          </cell>
          <cell r="B582" t="str">
            <v>C-4102-1500-21-0-4102049-02-31</v>
          </cell>
          <cell r="C582" t="str">
            <v>EJECUTOR</v>
          </cell>
          <cell r="D582" t="str">
            <v>ADOLESCENCIA Y JUVENTUD</v>
          </cell>
          <cell r="E582" t="str">
            <v>DIRECTOR(A) ADMINISTRATIVO</v>
          </cell>
          <cell r="F582">
            <v>0</v>
          </cell>
          <cell r="G582">
            <v>4102049</v>
          </cell>
          <cell r="H582" t="str">
            <v>EDIFICACIONES DE ATENCIÓN A LA ADOLESCENCIA Y JUVENTUD ADECUADAS</v>
          </cell>
          <cell r="I582">
            <v>0</v>
          </cell>
          <cell r="J582" t="str">
            <v>8. Adolescencia y Juventud</v>
          </cell>
          <cell r="K582" t="str">
            <v xml:space="preserve">ADOLESCENCIA Y JUVENTUD </v>
          </cell>
          <cell r="L582">
            <v>0</v>
          </cell>
          <cell r="M582" t="str">
            <v>Inversión</v>
          </cell>
          <cell r="N582">
            <v>0</v>
          </cell>
          <cell r="O582" t="str">
            <v>Contratable</v>
          </cell>
          <cell r="P582" t="str">
            <v>ADECUACION DE INFRAESTRUCTURA CENTROS SACUDETE</v>
          </cell>
          <cell r="Q582" t="str">
            <v>C</v>
          </cell>
          <cell r="R582" t="str">
            <v>4102</v>
          </cell>
          <cell r="S582" t="str">
            <v>1500</v>
          </cell>
          <cell r="T582" t="str">
            <v>21</v>
          </cell>
          <cell r="U582" t="str">
            <v>0</v>
          </cell>
          <cell r="V582" t="str">
            <v>4102049</v>
          </cell>
          <cell r="W582" t="str">
            <v>02</v>
          </cell>
          <cell r="X582" t="str">
            <v>31</v>
          </cell>
        </row>
        <row r="583">
          <cell r="A583" t="str">
            <v>C-4102-1500-21-0-4102049-02-31-997</v>
          </cell>
          <cell r="B583" t="str">
            <v>C-4102-1500-21-0-4102049-02-31</v>
          </cell>
          <cell r="C583" t="str">
            <v>EJECUTOR</v>
          </cell>
          <cell r="D583" t="str">
            <v>ADOLESCENCIA Y JUVENTUD</v>
          </cell>
          <cell r="E583" t="str">
            <v>DIRECTOR(A) ADMINISTRATIVO</v>
          </cell>
          <cell r="F583">
            <v>997</v>
          </cell>
          <cell r="G583">
            <v>4102049</v>
          </cell>
          <cell r="H583" t="str">
            <v>EDIFICACIONES DE ATENCIÓN A LA ADOLESCENCIA Y JUVENTUD ADECUADAS</v>
          </cell>
          <cell r="I583">
            <v>997</v>
          </cell>
          <cell r="J583" t="str">
            <v>8. Adolescencia y Juventud</v>
          </cell>
          <cell r="K583" t="str">
            <v xml:space="preserve">ADOLESCENCIA Y JUVENTUD </v>
          </cell>
          <cell r="L583">
            <v>997</v>
          </cell>
          <cell r="M583" t="str">
            <v>Inversión</v>
          </cell>
          <cell r="N583" t="str">
            <v>INFRAESTRUCTURA</v>
          </cell>
          <cell r="O583" t="str">
            <v>Contratable</v>
          </cell>
          <cell r="P583" t="str">
            <v>ADECUACION DE INFRAESTRUCTURA CENTROS SACUDETE</v>
          </cell>
          <cell r="Q583" t="str">
            <v>C</v>
          </cell>
          <cell r="R583" t="str">
            <v>4102</v>
          </cell>
          <cell r="S583" t="str">
            <v>1500</v>
          </cell>
          <cell r="T583" t="str">
            <v>21</v>
          </cell>
          <cell r="U583" t="str">
            <v>0</v>
          </cell>
          <cell r="V583" t="str">
            <v>4102049</v>
          </cell>
          <cell r="W583" t="str">
            <v>02</v>
          </cell>
          <cell r="X583" t="str">
            <v>31</v>
          </cell>
          <cell r="Y583">
            <v>997</v>
          </cell>
        </row>
        <row r="584">
          <cell r="A584" t="str">
            <v>C-4102-1500-21-0-4102049-02-00-991</v>
          </cell>
          <cell r="B584" t="str">
            <v>C-4102-1500-21-0-4102049-02-00</v>
          </cell>
          <cell r="C584" t="str">
            <v>EJECUTOR</v>
          </cell>
          <cell r="D584" t="str">
            <v>ADOLESCENCIA Y JUVENTUD</v>
          </cell>
          <cell r="E584" t="str">
            <v xml:space="preserve">DIRECTOR(A) DE ADOLESCENCIA Y JUVENTUD </v>
          </cell>
          <cell r="F584">
            <v>991</v>
          </cell>
          <cell r="G584">
            <v>4102049</v>
          </cell>
          <cell r="H584" t="str">
            <v>EDIFICACIONES DE ATENCIÓN A LA ADOLESCENCIA Y JUVENTUD ADECUADAS</v>
          </cell>
          <cell r="I584">
            <v>991</v>
          </cell>
          <cell r="J584" t="str">
            <v>8. Adolescencia y Juventud</v>
          </cell>
          <cell r="K584" t="str">
            <v xml:space="preserve">ADOLESCENCIA Y JUVENTUD </v>
          </cell>
          <cell r="L584">
            <v>991</v>
          </cell>
          <cell r="M584" t="str">
            <v>Inversión</v>
          </cell>
          <cell r="N584" t="str">
            <v>SOPORTE A LA GESTION DEL PROYECTO - APOYO EN CONTRATACION DE SERVICIOS</v>
          </cell>
          <cell r="O584" t="str">
            <v>Contratable</v>
          </cell>
          <cell r="P584" t="str">
            <v>SOPORTE A LA GESTIÓN DEL PROYECTO</v>
          </cell>
          <cell r="Q584" t="str">
            <v>C</v>
          </cell>
          <cell r="R584" t="str">
            <v>4102</v>
          </cell>
          <cell r="S584" t="str">
            <v>1500</v>
          </cell>
          <cell r="T584" t="str">
            <v>21</v>
          </cell>
          <cell r="U584" t="str">
            <v>0</v>
          </cell>
          <cell r="V584" t="str">
            <v>4102049</v>
          </cell>
          <cell r="W584" t="str">
            <v>02</v>
          </cell>
          <cell r="X584" t="str">
            <v>00</v>
          </cell>
          <cell r="Y584">
            <v>991</v>
          </cell>
        </row>
        <row r="585">
          <cell r="A585" t="str">
            <v>C-4102-1500-21-0-4102049-02-00-992</v>
          </cell>
          <cell r="B585" t="str">
            <v>C-4102-1500-21-0-4102049-02-00</v>
          </cell>
          <cell r="C585" t="str">
            <v>EJECUTOR</v>
          </cell>
          <cell r="D585" t="str">
            <v>ADOLESCENCIA Y JUVENTUD</v>
          </cell>
          <cell r="E585" t="str">
            <v xml:space="preserve">DIRECTOR(A) DE ADOLESCENCIA Y JUVENTUD </v>
          </cell>
          <cell r="F585">
            <v>992</v>
          </cell>
          <cell r="G585">
            <v>4102049</v>
          </cell>
          <cell r="H585" t="str">
            <v>EDIFICACIONES DE ATENCIÓN A LA ADOLESCENCIA Y JUVENTUD ADECUADAS</v>
          </cell>
          <cell r="I585">
            <v>992</v>
          </cell>
          <cell r="J585" t="str">
            <v>8. Adolescencia y Juventud</v>
          </cell>
          <cell r="K585" t="str">
            <v xml:space="preserve">ADOLESCENCIA Y JUVENTUD </v>
          </cell>
          <cell r="L585">
            <v>992</v>
          </cell>
          <cell r="M585" t="str">
            <v>Inversión</v>
          </cell>
          <cell r="N585" t="str">
            <v>SOPORTE A LA GESTION DEL PROYECTO - VIATICOS Y GASTOS DE VIAJE</v>
          </cell>
          <cell r="O585" t="str">
            <v>No Contratable</v>
          </cell>
          <cell r="P585" t="str">
            <v>SOPORTE A LA GESTIÓN DEL PROYECTO</v>
          </cell>
          <cell r="Q585" t="str">
            <v>C</v>
          </cell>
          <cell r="R585" t="str">
            <v>4102</v>
          </cell>
          <cell r="S585" t="str">
            <v>1500</v>
          </cell>
          <cell r="T585" t="str">
            <v>21</v>
          </cell>
          <cell r="U585" t="str">
            <v>0</v>
          </cell>
          <cell r="V585" t="str">
            <v>4102049</v>
          </cell>
          <cell r="W585" t="str">
            <v>02</v>
          </cell>
          <cell r="X585" t="str">
            <v>00</v>
          </cell>
          <cell r="Y585">
            <v>992</v>
          </cell>
        </row>
        <row r="586">
          <cell r="A586" t="str">
            <v>C-4102-1500-21-0-4102050</v>
          </cell>
          <cell r="B586" t="str">
            <v>C-4102-1500-21-0-4102050</v>
          </cell>
          <cell r="C586" t="str">
            <v>NO EJECUTOR</v>
          </cell>
          <cell r="D586" t="str">
            <v>ADOLESCENCIA Y JUVENTUD</v>
          </cell>
          <cell r="F586">
            <v>0</v>
          </cell>
          <cell r="G586">
            <v>4102050</v>
          </cell>
          <cell r="H586" t="str">
            <v>EDIFICACIONES DE ATENCIÓN A LA ADOLESCENCIA Y JUVENTUD DOTADAS</v>
          </cell>
          <cell r="I586">
            <v>0</v>
          </cell>
          <cell r="J586" t="str">
            <v>8. Adolescencia y Juventud</v>
          </cell>
          <cell r="K586" t="str">
            <v xml:space="preserve">ADOLESCENCIA Y JUVENTUD </v>
          </cell>
          <cell r="L586">
            <v>0</v>
          </cell>
          <cell r="M586" t="str">
            <v>Inversión</v>
          </cell>
          <cell r="N586">
            <v>0</v>
          </cell>
          <cell r="O586" t="str">
            <v>Contratable</v>
          </cell>
          <cell r="P586" t="str">
            <v>EDIFICACIONES DE ATENCIÓN A LA ADOLESCENCIA Y JUVENTUD DOTADAS</v>
          </cell>
          <cell r="Q586" t="str">
            <v>C</v>
          </cell>
          <cell r="R586" t="str">
            <v>4102</v>
          </cell>
          <cell r="S586" t="str">
            <v>1500</v>
          </cell>
          <cell r="T586" t="str">
            <v>21</v>
          </cell>
          <cell r="U586" t="str">
            <v>0</v>
          </cell>
          <cell r="V586" t="str">
            <v>4102050</v>
          </cell>
        </row>
        <row r="587">
          <cell r="A587" t="str">
            <v>C-4102-1500-21-0-4102050-02-00</v>
          </cell>
          <cell r="B587" t="str">
            <v>C-4102-1500-21-0-4102050-02-00</v>
          </cell>
          <cell r="C587" t="str">
            <v>EJECUTOR</v>
          </cell>
          <cell r="D587" t="str">
            <v>ADOLESCENCIA Y JUVENTUD</v>
          </cell>
          <cell r="E587" t="str">
            <v>DIRECTOR(A) ADMINISTRATIVO</v>
          </cell>
          <cell r="F587">
            <v>0</v>
          </cell>
          <cell r="G587">
            <v>4102050</v>
          </cell>
          <cell r="H587" t="str">
            <v>EDIFICACIONES DE ATENCIÓN A LA ADOLESCENCIA Y JUVENTUD DOTADAS</v>
          </cell>
          <cell r="I587">
            <v>0</v>
          </cell>
          <cell r="J587" t="str">
            <v>8. Adolescencia y Juventud</v>
          </cell>
          <cell r="K587" t="str">
            <v xml:space="preserve">ADOLESCENCIA Y JUVENTUD </v>
          </cell>
          <cell r="L587">
            <v>0</v>
          </cell>
          <cell r="M587" t="str">
            <v>Inversión</v>
          </cell>
          <cell r="N587">
            <v>0</v>
          </cell>
          <cell r="O587" t="str">
            <v>Contratable</v>
          </cell>
          <cell r="P587" t="str">
            <v>ADQUISICIÓN DE BIENES Y SERVICIOS</v>
          </cell>
          <cell r="Q587" t="str">
            <v>C</v>
          </cell>
          <cell r="R587" t="str">
            <v>4102</v>
          </cell>
          <cell r="S587" t="str">
            <v>1500</v>
          </cell>
          <cell r="T587" t="str">
            <v>21</v>
          </cell>
          <cell r="U587" t="str">
            <v>0</v>
          </cell>
          <cell r="V587" t="str">
            <v>4102050</v>
          </cell>
          <cell r="W587" t="str">
            <v>02</v>
          </cell>
          <cell r="X587" t="str">
            <v>00</v>
          </cell>
        </row>
        <row r="588">
          <cell r="A588" t="str">
            <v>C-4102-1500-21-0-4102050-02-00-198</v>
          </cell>
          <cell r="B588" t="str">
            <v>C-4102-1500-21-0-4102050-02-00</v>
          </cell>
          <cell r="C588" t="str">
            <v>EJECUTOR</v>
          </cell>
          <cell r="D588" t="str">
            <v>ADOLESCENCIA Y JUVENTUD</v>
          </cell>
          <cell r="E588" t="str">
            <v>DIRECTOR(A) ADMINISTRATIVO</v>
          </cell>
          <cell r="F588">
            <v>198</v>
          </cell>
          <cell r="G588">
            <v>4102050</v>
          </cell>
          <cell r="H588" t="str">
            <v>EDIFICACIONES DE ATENCIÓN A LA ADOLESCENCIA Y JUVENTUD DOTADAS</v>
          </cell>
          <cell r="I588">
            <v>198</v>
          </cell>
          <cell r="J588" t="str">
            <v>8. Adolescencia y Juventud</v>
          </cell>
          <cell r="K588" t="str">
            <v xml:space="preserve">ADOLESCENCIA Y JUVENTUD </v>
          </cell>
          <cell r="L588">
            <v>198</v>
          </cell>
          <cell r="M588" t="str">
            <v>Inversión</v>
          </cell>
          <cell r="N588" t="str">
            <v>DOTACION</v>
          </cell>
          <cell r="O588" t="str">
            <v>Contratable</v>
          </cell>
          <cell r="P588" t="str">
            <v>DOTACIÖN</v>
          </cell>
          <cell r="Q588" t="str">
            <v>C</v>
          </cell>
          <cell r="R588" t="str">
            <v>4102</v>
          </cell>
          <cell r="S588" t="str">
            <v>1500</v>
          </cell>
          <cell r="T588" t="str">
            <v>21</v>
          </cell>
          <cell r="U588" t="str">
            <v>0</v>
          </cell>
          <cell r="V588" t="str">
            <v>4102050</v>
          </cell>
          <cell r="W588" t="str">
            <v>02</v>
          </cell>
          <cell r="X588" t="str">
            <v>00</v>
          </cell>
          <cell r="Y588">
            <v>198</v>
          </cell>
        </row>
        <row r="589">
          <cell r="A589" t="str">
            <v>C-4102-1500-21-0-4102050-02-31</v>
          </cell>
          <cell r="B589" t="str">
            <v>C-4102-1500-21-0-4102050-02-00</v>
          </cell>
          <cell r="C589" t="str">
            <v>EJECUTOR</v>
          </cell>
          <cell r="D589" t="str">
            <v>ADOLESCENCIA Y JUVENTUD</v>
          </cell>
          <cell r="E589" t="str">
            <v>DIRECTOR(A) ADMINISTRATIVO</v>
          </cell>
          <cell r="F589">
            <v>0</v>
          </cell>
          <cell r="G589">
            <v>4102050</v>
          </cell>
          <cell r="H589" t="str">
            <v>EDIFICACIONES DE ATENCIÓN A LA ADOLESCENCIA Y JUVENTUD DOTADAS</v>
          </cell>
          <cell r="I589">
            <v>0</v>
          </cell>
          <cell r="J589" t="str">
            <v>8. Adolescencia y Juventud</v>
          </cell>
          <cell r="K589" t="str">
            <v xml:space="preserve">ADOLESCENCIA Y JUVENTUD </v>
          </cell>
          <cell r="L589">
            <v>0</v>
          </cell>
          <cell r="M589" t="str">
            <v>Inversión</v>
          </cell>
          <cell r="N589">
            <v>0</v>
          </cell>
          <cell r="O589" t="str">
            <v>Contratable</v>
          </cell>
          <cell r="P589" t="str">
            <v>DOTACIÓN DE INFRAESTRUCTURA CENTROS SACUDETE</v>
          </cell>
          <cell r="Q589" t="str">
            <v>C</v>
          </cell>
          <cell r="R589" t="str">
            <v>4102</v>
          </cell>
          <cell r="S589" t="str">
            <v>1500</v>
          </cell>
          <cell r="T589" t="str">
            <v>21</v>
          </cell>
          <cell r="U589" t="str">
            <v>0</v>
          </cell>
          <cell r="V589" t="str">
            <v>4102050</v>
          </cell>
          <cell r="W589" t="str">
            <v>02</v>
          </cell>
          <cell r="X589" t="str">
            <v>31</v>
          </cell>
        </row>
        <row r="590">
          <cell r="A590" t="str">
            <v>C-4102-1500-21-0-4102050-02-31-198</v>
          </cell>
          <cell r="B590" t="str">
            <v>C-4102-1500-21-0-4102050-02-00</v>
          </cell>
          <cell r="C590" t="str">
            <v>EJECUTOR</v>
          </cell>
          <cell r="D590" t="str">
            <v>ADOLESCENCIA Y JUVENTUD</v>
          </cell>
          <cell r="E590" t="str">
            <v>DIRECTOR(A) ADMINISTRATIVO</v>
          </cell>
          <cell r="F590">
            <v>198</v>
          </cell>
          <cell r="G590">
            <v>4102050</v>
          </cell>
          <cell r="H590" t="str">
            <v>EDIFICACIONES DE ATENCIÓN A LA ADOLESCENCIA Y JUVENTUD DOTADAS</v>
          </cell>
          <cell r="I590">
            <v>198</v>
          </cell>
          <cell r="J590" t="str">
            <v>8. Adolescencia y Juventud</v>
          </cell>
          <cell r="K590" t="str">
            <v xml:space="preserve">ADOLESCENCIA Y JUVENTUD </v>
          </cell>
          <cell r="L590">
            <v>198</v>
          </cell>
          <cell r="M590" t="str">
            <v>Inversión</v>
          </cell>
          <cell r="N590" t="str">
            <v>DOTACION</v>
          </cell>
          <cell r="O590" t="str">
            <v>Contratable</v>
          </cell>
          <cell r="P590" t="str">
            <v>DOTACIÓN DE INFRAESTRUCTURA CENTROS SACUDETE</v>
          </cell>
          <cell r="Q590" t="str">
            <v>C</v>
          </cell>
          <cell r="R590" t="str">
            <v>4102</v>
          </cell>
          <cell r="S590" t="str">
            <v>1500</v>
          </cell>
          <cell r="T590" t="str">
            <v>21</v>
          </cell>
          <cell r="U590" t="str">
            <v>0</v>
          </cell>
          <cell r="V590" t="str">
            <v>4102050</v>
          </cell>
          <cell r="W590" t="str">
            <v>02</v>
          </cell>
          <cell r="X590" t="str">
            <v>31</v>
          </cell>
          <cell r="Y590">
            <v>198</v>
          </cell>
        </row>
        <row r="591">
          <cell r="A591" t="str">
            <v>C-4199-1500-7</v>
          </cell>
          <cell r="B591" t="str">
            <v>C-4199-1500-7</v>
          </cell>
          <cell r="C591" t="str">
            <v>NO EJECUTOR</v>
          </cell>
          <cell r="D591" t="str">
            <v>TECNOLOGÍA</v>
          </cell>
          <cell r="E591" t="str">
            <v>DIRECTOR(A) DE INFORMACION Y TECNOLOGIA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 t="str">
            <v>9. Tecnología</v>
          </cell>
          <cell r="K591" t="str">
            <v>INFORMACION Y TECNOLOGIA</v>
          </cell>
          <cell r="L591">
            <v>0</v>
          </cell>
          <cell r="M591" t="str">
            <v>Inversión</v>
          </cell>
          <cell r="N591">
            <v>0</v>
          </cell>
          <cell r="O591" t="str">
            <v>Contratable</v>
          </cell>
          <cell r="P591" t="str">
            <v>FORTALECIMIENTO DE LAS TECNOLOGIAS DE LA INFORMACIÓN Y LAS COMUNICACIONES -TIC EN EL ICBF A NIVEL NACIONAL</v>
          </cell>
          <cell r="Q591" t="str">
            <v>C</v>
          </cell>
          <cell r="R591" t="str">
            <v>4199</v>
          </cell>
          <cell r="S591" t="str">
            <v>1500</v>
          </cell>
          <cell r="T591" t="str">
            <v>7</v>
          </cell>
        </row>
        <row r="592">
          <cell r="A592" t="str">
            <v>C-4199-1500-7-0</v>
          </cell>
          <cell r="B592" t="str">
            <v>C-4199-1500-7-0</v>
          </cell>
          <cell r="C592" t="str">
            <v>NO EJECUTOR</v>
          </cell>
          <cell r="D592" t="str">
            <v>TECNOLOGÍA</v>
          </cell>
          <cell r="E592" t="str">
            <v>DIRECTOR(A) DE INFORMACION Y TECNOLOGIA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 t="str">
            <v>9. Tecnología</v>
          </cell>
          <cell r="K592" t="str">
            <v>INFORMACION Y TECNOLOGIA</v>
          </cell>
          <cell r="L592">
            <v>0</v>
          </cell>
          <cell r="M592" t="str">
            <v>Inversión</v>
          </cell>
          <cell r="N592">
            <v>0</v>
          </cell>
          <cell r="O592" t="str">
            <v>Contratable</v>
          </cell>
          <cell r="P592" t="str">
            <v>FORTALECIMIENTO DE LAS TECNOLOGIAS DE LA INFORMACIÓN Y LAS COMUNICACIONES -TIC EN EL ICBF A NIVEL NACIONAL</v>
          </cell>
          <cell r="Q592" t="str">
            <v>C</v>
          </cell>
          <cell r="R592" t="str">
            <v>4199</v>
          </cell>
          <cell r="S592" t="str">
            <v>1500</v>
          </cell>
          <cell r="T592" t="str">
            <v>7</v>
          </cell>
          <cell r="U592" t="str">
            <v>0</v>
          </cell>
        </row>
        <row r="593">
          <cell r="A593" t="str">
            <v>C-4199-1500-7-0-4199060</v>
          </cell>
          <cell r="B593" t="str">
            <v>C-4199-1500-7-0-4199060</v>
          </cell>
          <cell r="C593" t="str">
            <v>NO EJECUTOR</v>
          </cell>
          <cell r="D593" t="str">
            <v>TECNOLOGÍA</v>
          </cell>
          <cell r="E593" t="str">
            <v>DIRECTOR(A) DE INFORMACION Y TECNOLOGIA</v>
          </cell>
          <cell r="F593">
            <v>0</v>
          </cell>
          <cell r="G593">
            <v>4199060</v>
          </cell>
          <cell r="H593" t="str">
            <v>SERVICIOS DE INFORMACION ACTUALIZADOS</v>
          </cell>
          <cell r="I593">
            <v>0</v>
          </cell>
          <cell r="J593" t="str">
            <v>9. Tecnología</v>
          </cell>
          <cell r="K593" t="str">
            <v>INFORMACION Y TECNOLOGIA</v>
          </cell>
          <cell r="L593">
            <v>0</v>
          </cell>
          <cell r="M593" t="str">
            <v>Inversión</v>
          </cell>
          <cell r="N593">
            <v>0</v>
          </cell>
          <cell r="O593" t="str">
            <v>Contratable</v>
          </cell>
          <cell r="P593" t="str">
            <v>SERVICIOS DE INFORMACIÓN ACTUALIZADOS</v>
          </cell>
          <cell r="Q593" t="str">
            <v>C</v>
          </cell>
          <cell r="R593" t="str">
            <v>4199</v>
          </cell>
          <cell r="S593" t="str">
            <v>1500</v>
          </cell>
          <cell r="T593" t="str">
            <v>7</v>
          </cell>
          <cell r="U593" t="str">
            <v>0</v>
          </cell>
          <cell r="V593" t="str">
            <v>4199060</v>
          </cell>
        </row>
        <row r="594">
          <cell r="A594" t="str">
            <v>C-4199-1500-7-0-4199060-02</v>
          </cell>
          <cell r="B594" t="str">
            <v>C-4199-1500-7-0-4199060-02</v>
          </cell>
          <cell r="C594" t="str">
            <v>EJECUTOR</v>
          </cell>
          <cell r="D594" t="str">
            <v>TECNOLOGÍA</v>
          </cell>
          <cell r="E594" t="str">
            <v>DIRECTOR(A) DE INFORMACION Y TECNOLOGIA</v>
          </cell>
          <cell r="F594">
            <v>0</v>
          </cell>
          <cell r="G594">
            <v>4199060</v>
          </cell>
          <cell r="H594" t="str">
            <v>SERVICIOS DE INFORMACION ACTUALIZADOS</v>
          </cell>
          <cell r="I594">
            <v>0</v>
          </cell>
          <cell r="J594" t="str">
            <v>9. Tecnología</v>
          </cell>
          <cell r="K594" t="str">
            <v>INFORMACION Y TECNOLOGIA</v>
          </cell>
          <cell r="L594">
            <v>0</v>
          </cell>
          <cell r="M594" t="str">
            <v>Inversión</v>
          </cell>
          <cell r="N594">
            <v>0</v>
          </cell>
          <cell r="O594" t="str">
            <v>Contratable</v>
          </cell>
          <cell r="P594" t="str">
            <v>ADQUISICIÓN DE BIENES Y SERVICIOS</v>
          </cell>
          <cell r="Q594" t="str">
            <v>C</v>
          </cell>
          <cell r="R594" t="str">
            <v>4199</v>
          </cell>
          <cell r="S594" t="str">
            <v>1500</v>
          </cell>
          <cell r="T594" t="str">
            <v>7</v>
          </cell>
          <cell r="U594" t="str">
            <v>0</v>
          </cell>
          <cell r="V594" t="str">
            <v>4199060</v>
          </cell>
          <cell r="W594" t="str">
            <v>02</v>
          </cell>
        </row>
        <row r="595">
          <cell r="A595" t="str">
            <v>C-4199-1500-7-0-4199060-02-171</v>
          </cell>
          <cell r="B595" t="str">
            <v>C-4199-1500-7-0-4199060-02</v>
          </cell>
          <cell r="C595" t="str">
            <v>EJECUTOR</v>
          </cell>
          <cell r="D595" t="str">
            <v>TECNOLOGÍA</v>
          </cell>
          <cell r="E595" t="str">
            <v>DIRECTOR(A) DE INFORMACION Y TECNOLOGIA</v>
          </cell>
          <cell r="F595">
            <v>171</v>
          </cell>
          <cell r="G595">
            <v>4199060</v>
          </cell>
          <cell r="H595" t="str">
            <v>SERVICIOS DE INFORMACION ACTUALIZADOS</v>
          </cell>
          <cell r="I595">
            <v>171</v>
          </cell>
          <cell r="J595" t="str">
            <v>9. Tecnología</v>
          </cell>
          <cell r="K595" t="str">
            <v>INFORMACION Y TECNOLOGIA</v>
          </cell>
          <cell r="L595">
            <v>171</v>
          </cell>
          <cell r="M595" t="str">
            <v>Inversión</v>
          </cell>
          <cell r="N595" t="str">
            <v>IMPLEMENTACION DEL PLAN ESTRATEGICO</v>
          </cell>
          <cell r="O595" t="str">
            <v>Contratable</v>
          </cell>
          <cell r="P595" t="str">
            <v>ADQUISICIÓN DE BIENES Y SERVICIOS - SERVICIOS DE INFORMACIÓN ACTUALIZADOS - FORTALECIMIENTO DE LAS TECNOLOGÍAS DE LA INFORMACIÓN Y LAS COMUNICACIONES -TIC EN EL ICBF A NIVEL   NACIONAL</v>
          </cell>
          <cell r="Q595" t="str">
            <v>C</v>
          </cell>
          <cell r="R595" t="str">
            <v>4199</v>
          </cell>
          <cell r="S595" t="str">
            <v>1500</v>
          </cell>
          <cell r="T595" t="str">
            <v>7</v>
          </cell>
          <cell r="U595" t="str">
            <v>0</v>
          </cell>
          <cell r="V595" t="str">
            <v>4199060</v>
          </cell>
          <cell r="W595" t="str">
            <v>02</v>
          </cell>
          <cell r="X595" t="str">
            <v>171</v>
          </cell>
        </row>
        <row r="596">
          <cell r="A596" t="str">
            <v>C-4199-1500-7-0-4199060-02-991</v>
          </cell>
          <cell r="B596" t="str">
            <v>C-4199-1500-7-0-4199060-02</v>
          </cell>
          <cell r="C596" t="str">
            <v>EJECUTOR</v>
          </cell>
          <cell r="D596" t="str">
            <v>TECNOLOGÍA</v>
          </cell>
          <cell r="E596" t="str">
            <v>DIRECTOR(A) DE INFORMACION Y TECNOLOGIA</v>
          </cell>
          <cell r="F596">
            <v>991</v>
          </cell>
          <cell r="G596">
            <v>4199060</v>
          </cell>
          <cell r="H596" t="str">
            <v>SERVICIOS DE INFORMACION ACTUALIZADOS</v>
          </cell>
          <cell r="I596">
            <v>991</v>
          </cell>
          <cell r="J596" t="str">
            <v>9. Tecnología</v>
          </cell>
          <cell r="K596" t="str">
            <v>INFORMACION Y TECNOLOGIA</v>
          </cell>
          <cell r="L596">
            <v>991</v>
          </cell>
          <cell r="M596" t="str">
            <v>Inversión</v>
          </cell>
          <cell r="N596" t="str">
            <v>SOPORTE A LA GESTION DEL PROYECTO - APOYO EN CONTRATACION DE SERVICIOS</v>
          </cell>
          <cell r="O596" t="str">
            <v>Contratable</v>
          </cell>
          <cell r="P596" t="str">
            <v>ADQUISICIÓN DE BIENES Y SERVICIOS - SERVICIOS DE INFORMACIÓN ACTUALIZADOS - FORTALECIMIENTO DE LAS TECNOLOGÍAS DE LA INFORMACIÓN Y LAS COMUNICACIONES -TIC EN EL ICBF A NIVEL   NACIONAL</v>
          </cell>
          <cell r="Q596" t="str">
            <v>C</v>
          </cell>
          <cell r="R596" t="str">
            <v>4199</v>
          </cell>
          <cell r="S596" t="str">
            <v>1500</v>
          </cell>
          <cell r="T596" t="str">
            <v>7</v>
          </cell>
          <cell r="U596" t="str">
            <v>0</v>
          </cell>
          <cell r="V596" t="str">
            <v>4199060</v>
          </cell>
          <cell r="W596" t="str">
            <v>02</v>
          </cell>
          <cell r="X596" t="str">
            <v>991</v>
          </cell>
        </row>
        <row r="597">
          <cell r="A597" t="str">
            <v>C-4199-1500-7-0-4199060-02-992</v>
          </cell>
          <cell r="B597" t="str">
            <v>C-4199-1500-7-0-4199060-02</v>
          </cell>
          <cell r="C597" t="str">
            <v>EJECUTOR</v>
          </cell>
          <cell r="D597" t="str">
            <v>TECNOLOGÍA</v>
          </cell>
          <cell r="E597" t="str">
            <v>DIRECTOR(A) DE INFORMACION Y TECNOLOGIA</v>
          </cell>
          <cell r="F597">
            <v>992</v>
          </cell>
          <cell r="G597">
            <v>4199060</v>
          </cell>
          <cell r="H597" t="str">
            <v>SERVICIOS DE INFORMACION ACTUALIZADOS</v>
          </cell>
          <cell r="I597">
            <v>992</v>
          </cell>
          <cell r="J597" t="str">
            <v>9. Tecnología</v>
          </cell>
          <cell r="K597" t="str">
            <v>INFORMACION Y TECNOLOGIA</v>
          </cell>
          <cell r="L597">
            <v>992</v>
          </cell>
          <cell r="M597" t="str">
            <v>Inversión</v>
          </cell>
          <cell r="N597" t="str">
            <v>SOPORTE A LA GESTION DEL PROYECTO - VIATICOS Y GASTOS DE VIAJE</v>
          </cell>
          <cell r="O597" t="str">
            <v>No Contratable</v>
          </cell>
          <cell r="P597" t="str">
            <v>ADQUISICIÓN DE BIENES Y SERVICIOS - SERVICIOS DE INFORMACIÓN ACTUALIZADOS - FORTALECIMIENTO DE LAS TECNOLOGÍAS DE LA INFORMACIÓN Y LAS COMUNICACIONES -TIC EN EL ICBF A NIVEL   NACIONAL</v>
          </cell>
          <cell r="Q597" t="str">
            <v>C</v>
          </cell>
          <cell r="R597" t="str">
            <v>4199</v>
          </cell>
          <cell r="S597" t="str">
            <v>1500</v>
          </cell>
          <cell r="T597" t="str">
            <v>7</v>
          </cell>
          <cell r="U597" t="str">
            <v>0</v>
          </cell>
          <cell r="V597" t="str">
            <v>4199060</v>
          </cell>
          <cell r="W597" t="str">
            <v>02</v>
          </cell>
          <cell r="X597" t="str">
            <v>992</v>
          </cell>
        </row>
        <row r="598">
          <cell r="A598" t="str">
            <v>C-4199-1500-7-0-4199060-02-999</v>
          </cell>
          <cell r="B598" t="str">
            <v>C-4199-1500-7-0-4199060-02</v>
          </cell>
          <cell r="C598" t="str">
            <v>EJECUTOR</v>
          </cell>
          <cell r="D598" t="str">
            <v>TECNOLOGÍA</v>
          </cell>
          <cell r="E598" t="str">
            <v>DIRECTOR(A) DE INFORMACION Y TECNOLOGIA</v>
          </cell>
          <cell r="F598">
            <v>999</v>
          </cell>
          <cell r="G598">
            <v>4199060</v>
          </cell>
          <cell r="H598" t="str">
            <v>SERVICIOS DE INFORMACION ACTUALIZADOS</v>
          </cell>
          <cell r="I598">
            <v>999</v>
          </cell>
          <cell r="J598" t="str">
            <v>9. Tecnología</v>
          </cell>
          <cell r="K598" t="str">
            <v>INFORMACION Y TECNOLOGIA</v>
          </cell>
          <cell r="L598">
            <v>999</v>
          </cell>
          <cell r="M598" t="str">
            <v>Inversión</v>
          </cell>
          <cell r="N598" t="str">
            <v>GRAVAMEN A LOS MOVIMIENTOS FINANCIEROS -GMF</v>
          </cell>
          <cell r="O598" t="str">
            <v>No Contratable</v>
          </cell>
          <cell r="P598" t="str">
            <v>GRAVAMEN A LOS MOVIMIENTOS FINANCIEROS</v>
          </cell>
          <cell r="Q598" t="str">
            <v>C</v>
          </cell>
          <cell r="R598" t="str">
            <v>4199</v>
          </cell>
          <cell r="S598" t="str">
            <v>1500</v>
          </cell>
          <cell r="T598" t="str">
            <v>7</v>
          </cell>
          <cell r="U598" t="str">
            <v>0</v>
          </cell>
          <cell r="V598" t="str">
            <v>4199060</v>
          </cell>
          <cell r="W598" t="str">
            <v>02</v>
          </cell>
          <cell r="X598" t="str">
            <v>999</v>
          </cell>
        </row>
        <row r="599">
          <cell r="A599" t="str">
            <v>C-4199-1500-7-0-4199062</v>
          </cell>
          <cell r="B599" t="str">
            <v>C-4199-1500-7-0-4199062</v>
          </cell>
          <cell r="C599" t="str">
            <v>NO EJECUTOR</v>
          </cell>
          <cell r="D599" t="str">
            <v>TECNOLOGÍA</v>
          </cell>
          <cell r="E599" t="str">
            <v>DIRECTOR(A) DE INFORMACION Y TECNOLOGIA</v>
          </cell>
          <cell r="F599">
            <v>0</v>
          </cell>
          <cell r="G599">
            <v>4199062</v>
          </cell>
          <cell r="H599" t="str">
            <v>SERVICIOS TECNOLOGICOS</v>
          </cell>
          <cell r="I599">
            <v>0</v>
          </cell>
          <cell r="J599" t="str">
            <v>9. Tecnología</v>
          </cell>
          <cell r="K599" t="str">
            <v>INFORMACION Y TECNOLOGIA</v>
          </cell>
          <cell r="L599">
            <v>0</v>
          </cell>
          <cell r="M599" t="str">
            <v>Inversión</v>
          </cell>
          <cell r="N599">
            <v>0</v>
          </cell>
          <cell r="O599" t="str">
            <v>Contratable</v>
          </cell>
          <cell r="P599" t="str">
            <v>SERVICIOS TECNOLOGICOS</v>
          </cell>
          <cell r="Q599" t="str">
            <v>C</v>
          </cell>
          <cell r="R599" t="str">
            <v>4199</v>
          </cell>
          <cell r="S599" t="str">
            <v>1500</v>
          </cell>
          <cell r="T599" t="str">
            <v>7</v>
          </cell>
          <cell r="U599" t="str">
            <v>0</v>
          </cell>
          <cell r="V599" t="str">
            <v>4199062</v>
          </cell>
        </row>
        <row r="600">
          <cell r="A600" t="str">
            <v>C-4199-1500-7-0-4199062-02</v>
          </cell>
          <cell r="B600" t="str">
            <v>C-4199-1500-7-0-4199062-02</v>
          </cell>
          <cell r="C600" t="str">
            <v>EJECUTOR</v>
          </cell>
          <cell r="D600" t="str">
            <v>TECNOLOGÍA</v>
          </cell>
          <cell r="E600" t="str">
            <v>DIRECTOR(A) DE INFORMACION Y TECNOLOGIA</v>
          </cell>
          <cell r="F600">
            <v>0</v>
          </cell>
          <cell r="G600">
            <v>4199062</v>
          </cell>
          <cell r="H600" t="str">
            <v>SERVICIOS TECNOLOGICOS</v>
          </cell>
          <cell r="I600">
            <v>0</v>
          </cell>
          <cell r="J600" t="str">
            <v>9. Tecnología</v>
          </cell>
          <cell r="K600" t="str">
            <v>INFORMACION Y TECNOLOGIA</v>
          </cell>
          <cell r="L600">
            <v>0</v>
          </cell>
          <cell r="M600" t="str">
            <v>Inversión</v>
          </cell>
          <cell r="N600">
            <v>0</v>
          </cell>
          <cell r="O600" t="str">
            <v>Contratable</v>
          </cell>
          <cell r="P600" t="str">
            <v>ADQUISICIÓN DE BIENES Y SERVICIOS</v>
          </cell>
          <cell r="Q600" t="str">
            <v>C</v>
          </cell>
          <cell r="R600" t="str">
            <v>4199</v>
          </cell>
          <cell r="S600" t="str">
            <v>1500</v>
          </cell>
          <cell r="T600" t="str">
            <v>7</v>
          </cell>
          <cell r="U600" t="str">
            <v>0</v>
          </cell>
          <cell r="V600" t="str">
            <v>4199062</v>
          </cell>
          <cell r="W600" t="str">
            <v>02</v>
          </cell>
        </row>
        <row r="601">
          <cell r="A601" t="str">
            <v>C-4199-1500-7-0-4199062-02-171</v>
          </cell>
          <cell r="B601" t="str">
            <v>C-4199-1500-7-0-4199062-02</v>
          </cell>
          <cell r="C601" t="str">
            <v>EJECUTOR</v>
          </cell>
          <cell r="D601" t="str">
            <v>TECNOLOGÍA</v>
          </cell>
          <cell r="E601" t="str">
            <v>DIRECTOR(A) DE INFORMACION Y TECNOLOGIA</v>
          </cell>
          <cell r="F601">
            <v>171</v>
          </cell>
          <cell r="G601">
            <v>4199062</v>
          </cell>
          <cell r="H601" t="str">
            <v>SERVICIOS TECNOLOGICOS</v>
          </cell>
          <cell r="I601">
            <v>171</v>
          </cell>
          <cell r="J601" t="str">
            <v>9. Tecnología</v>
          </cell>
          <cell r="K601" t="str">
            <v>INFORMACION Y TECNOLOGIA</v>
          </cell>
          <cell r="L601">
            <v>171</v>
          </cell>
          <cell r="M601" t="str">
            <v>Inversión</v>
          </cell>
          <cell r="N601" t="str">
            <v>IMPLEMENTACION DEL PLAN ESTRATEGICO</v>
          </cell>
          <cell r="O601" t="str">
            <v>Contratable</v>
          </cell>
          <cell r="P601" t="str">
            <v>ADQUISICIÓN DE BIENES Y SERVICIOS - SERVICIOS TECNOLÓGICOS  - FORTALECIMIENTO DE LAS TECNOLOGÍAS DE LA INFORMACIÓN Y LAS COMUNICACIONES -TIC EN EL ICBF A NIVEL   NACIONAL</v>
          </cell>
          <cell r="Q601" t="str">
            <v>C</v>
          </cell>
          <cell r="R601" t="str">
            <v>4199</v>
          </cell>
          <cell r="S601" t="str">
            <v>1500</v>
          </cell>
          <cell r="T601" t="str">
            <v>7</v>
          </cell>
          <cell r="U601" t="str">
            <v>0</v>
          </cell>
          <cell r="V601" t="str">
            <v>4199062</v>
          </cell>
          <cell r="W601" t="str">
            <v>02</v>
          </cell>
          <cell r="X601" t="str">
            <v>171</v>
          </cell>
        </row>
        <row r="602">
          <cell r="A602" t="str">
            <v>C-4199-1500-7-0-4199062-02-991</v>
          </cell>
          <cell r="B602" t="str">
            <v>C-4199-1500-7-0-4199062-02</v>
          </cell>
          <cell r="C602" t="str">
            <v>EJECUTOR</v>
          </cell>
          <cell r="D602" t="str">
            <v>TECNOLOGÍA</v>
          </cell>
          <cell r="E602" t="str">
            <v>DIRECTOR(A) DE INFORMACION Y TECNOLOGIA</v>
          </cell>
          <cell r="F602">
            <v>991</v>
          </cell>
          <cell r="G602">
            <v>4199062</v>
          </cell>
          <cell r="H602" t="str">
            <v>SERVICIOS TECNOLOGICOS</v>
          </cell>
          <cell r="I602">
            <v>991</v>
          </cell>
          <cell r="J602" t="str">
            <v>9. Tecnología</v>
          </cell>
          <cell r="K602" t="str">
            <v>INFORMACION Y TECNOLOGIA</v>
          </cell>
          <cell r="L602">
            <v>991</v>
          </cell>
          <cell r="M602" t="str">
            <v>Inversión</v>
          </cell>
          <cell r="N602" t="str">
            <v>SOPORTE A LA GESTION DEL PROYECTO - APOYO EN CONTRATACION DE SERVICIOS</v>
          </cell>
          <cell r="O602" t="str">
            <v>Contratable</v>
          </cell>
          <cell r="P602" t="str">
            <v>ADQUISICIÓN DE BIENES Y SERVICIOS - SERVICIOS TECNOLÓGICOS  - FORTALECIMIENTO DE LAS TECNOLOGÍAS DE LA INFORMACIÓN Y LAS COMUNICACIONES -TIC EN EL ICBF A NIVEL   NACIONAL</v>
          </cell>
          <cell r="Q602" t="str">
            <v>C</v>
          </cell>
          <cell r="R602" t="str">
            <v>4199</v>
          </cell>
          <cell r="S602" t="str">
            <v>1500</v>
          </cell>
          <cell r="T602" t="str">
            <v>7</v>
          </cell>
          <cell r="U602" t="str">
            <v>0</v>
          </cell>
          <cell r="V602" t="str">
            <v>4199062</v>
          </cell>
          <cell r="W602" t="str">
            <v>02</v>
          </cell>
          <cell r="X602" t="str">
            <v>991</v>
          </cell>
        </row>
        <row r="603">
          <cell r="A603" t="str">
            <v>C-4199-1500-7-0-4199062-02-992</v>
          </cell>
          <cell r="B603" t="str">
            <v>C-4199-1500-7-0-4199062-02</v>
          </cell>
          <cell r="C603" t="str">
            <v>EJECUTOR</v>
          </cell>
          <cell r="D603" t="str">
            <v>TECNOLOGÍA</v>
          </cell>
          <cell r="E603" t="str">
            <v>DIRECTOR(A) DE INFORMACION Y TECNOLOGIA</v>
          </cell>
          <cell r="F603">
            <v>992</v>
          </cell>
          <cell r="G603">
            <v>4199062</v>
          </cell>
          <cell r="H603" t="str">
            <v>SERVICIOS TECNOLOGICOS</v>
          </cell>
          <cell r="I603">
            <v>992</v>
          </cell>
          <cell r="J603" t="str">
            <v>9. Tecnología</v>
          </cell>
          <cell r="K603" t="str">
            <v>INFORMACION Y TECNOLOGIA</v>
          </cell>
          <cell r="L603">
            <v>992</v>
          </cell>
          <cell r="M603" t="str">
            <v>Inversión</v>
          </cell>
          <cell r="N603" t="str">
            <v>SOPORTE A LA GESTION DEL PROYECTO - VIATICOS Y GASTOS DE VIAJE</v>
          </cell>
          <cell r="O603" t="str">
            <v>No Contratable</v>
          </cell>
          <cell r="P603" t="str">
            <v>ADQUISICIÓN DE BIENES Y SERVICIOS - SERVICIOS TECNOLÓGICOS  - FORTALECIMIENTO DE LAS TECNOLOGÍAS DE LA INFORMACIÓN Y LAS COMUNICACIONES -TIC EN EL ICBF A NIVEL   NACIONAL</v>
          </cell>
          <cell r="Q603" t="str">
            <v>C</v>
          </cell>
          <cell r="R603" t="str">
            <v>4199</v>
          </cell>
          <cell r="S603" t="str">
            <v>1500</v>
          </cell>
          <cell r="T603" t="str">
            <v>7</v>
          </cell>
          <cell r="U603" t="str">
            <v>0</v>
          </cell>
          <cell r="V603" t="str">
            <v>4199062</v>
          </cell>
          <cell r="W603" t="str">
            <v>02</v>
          </cell>
          <cell r="X603" t="str">
            <v>992</v>
          </cell>
        </row>
        <row r="604">
          <cell r="A604" t="str">
            <v>C-4199-1500-7-0-4199062-02-999</v>
          </cell>
          <cell r="B604" t="str">
            <v>C-4199-1500-7-0-4199062-02</v>
          </cell>
          <cell r="C604" t="str">
            <v>EJECUTOR</v>
          </cell>
          <cell r="D604" t="str">
            <v>TECNOLOGÍA</v>
          </cell>
          <cell r="E604" t="str">
            <v>DIRECTOR(A) DE INFORMACION Y TECNOLOGIA</v>
          </cell>
          <cell r="F604">
            <v>999</v>
          </cell>
          <cell r="G604">
            <v>4199062</v>
          </cell>
          <cell r="H604" t="str">
            <v>SERVICIOS TECNOLOGICOS</v>
          </cell>
          <cell r="I604">
            <v>999</v>
          </cell>
          <cell r="J604" t="str">
            <v>9. Tecnología</v>
          </cell>
          <cell r="K604" t="str">
            <v>INFORMACION Y TECNOLOGIA</v>
          </cell>
          <cell r="L604">
            <v>999</v>
          </cell>
          <cell r="M604" t="str">
            <v>Inversión</v>
          </cell>
          <cell r="N604" t="str">
            <v>GRAVAMEN A LOS MOVIMIENTOS FINANCIEROS -GMF</v>
          </cell>
          <cell r="O604" t="str">
            <v>No Contratable</v>
          </cell>
          <cell r="P604" t="str">
            <v>ADQUISICIÓN DE BIENES Y SERVICIOS - SERVICIOS TECNOLÓGICOS  - FORTALECIMIENTO DE LAS TECNOLOGÍAS DE LA INFORMACIÓN Y LAS COMUNICACIONES -TIC EN EL ICBF A NIVEL   NACIONAL</v>
          </cell>
          <cell r="Q604" t="str">
            <v>C</v>
          </cell>
          <cell r="R604" t="str">
            <v>4199</v>
          </cell>
          <cell r="S604" t="str">
            <v>1500</v>
          </cell>
          <cell r="T604" t="str">
            <v>7</v>
          </cell>
          <cell r="U604" t="str">
            <v>0</v>
          </cell>
          <cell r="V604" t="str">
            <v>4199062</v>
          </cell>
          <cell r="W604" t="str">
            <v>02</v>
          </cell>
          <cell r="X604" t="str">
            <v>999</v>
          </cell>
        </row>
        <row r="605">
          <cell r="A605" t="str">
            <v>C-4199-1500-8</v>
          </cell>
          <cell r="B605" t="str">
            <v>C-4199-1500-8</v>
          </cell>
          <cell r="C605" t="str">
            <v>NO EJECUTOR</v>
          </cell>
          <cell r="D605" t="str">
            <v>FORTALECIMIENTO</v>
          </cell>
          <cell r="E605" t="str">
            <v>DIRECTOR(A) DE GESTION HUMANA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 t="str">
            <v>8. Fortalecimiento</v>
          </cell>
          <cell r="K605" t="str">
            <v>GESTION HUMANA</v>
          </cell>
          <cell r="L605">
            <v>0</v>
          </cell>
          <cell r="M605" t="str">
            <v>Inversión</v>
          </cell>
          <cell r="N605">
            <v>0</v>
          </cell>
          <cell r="O605" t="str">
            <v>Contratable</v>
          </cell>
          <cell r="P605" t="str">
            <v>FORTALECIMIENTO INSTITUCIONAL EN EL ICBF A NIVEL NACIONAL</v>
          </cell>
          <cell r="Q605" t="str">
            <v>C</v>
          </cell>
          <cell r="R605" t="str">
            <v>4199</v>
          </cell>
          <cell r="S605" t="str">
            <v>1500</v>
          </cell>
          <cell r="T605" t="str">
            <v>8</v>
          </cell>
        </row>
        <row r="606">
          <cell r="A606" t="str">
            <v>C-4199-1500-8-0</v>
          </cell>
          <cell r="B606" t="str">
            <v>C-4199-1500-8-0</v>
          </cell>
          <cell r="C606" t="str">
            <v>NO EJECUTOR</v>
          </cell>
          <cell r="D606" t="str">
            <v>FORTALECIMIENTO</v>
          </cell>
          <cell r="E606" t="str">
            <v>DIRECTOR(A) DE GESTION HUMANA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 t="str">
            <v>8. Fortalecimiento</v>
          </cell>
          <cell r="K606" t="str">
            <v>GESTION HUMANA</v>
          </cell>
          <cell r="L606">
            <v>0</v>
          </cell>
          <cell r="M606" t="str">
            <v>Inversión</v>
          </cell>
          <cell r="N606">
            <v>0</v>
          </cell>
          <cell r="O606" t="str">
            <v>Contratable</v>
          </cell>
          <cell r="P606" t="str">
            <v>FORTALECIMIENTO INSTITUCIONAL EN EL ICBF A NIVEL NACIONAL</v>
          </cell>
          <cell r="Q606" t="str">
            <v>C</v>
          </cell>
          <cell r="R606" t="str">
            <v>4199</v>
          </cell>
          <cell r="S606" t="str">
            <v>1500</v>
          </cell>
          <cell r="T606" t="str">
            <v>8</v>
          </cell>
          <cell r="U606" t="str">
            <v>0</v>
          </cell>
        </row>
        <row r="607">
          <cell r="A607" t="str">
            <v>C-4199-1500-8-0-4199008</v>
          </cell>
          <cell r="B607" t="str">
            <v>C-4199-1500-8-0-4199008</v>
          </cell>
          <cell r="C607" t="str">
            <v>NO EJECUTOR</v>
          </cell>
          <cell r="D607" t="str">
            <v>FORTALECIMIENTO</v>
          </cell>
          <cell r="E607" t="str">
            <v>SUBDIRECTOR(A) DE MEJORAMIENTO ORGANIZACIONAL</v>
          </cell>
          <cell r="F607">
            <v>0</v>
          </cell>
          <cell r="G607">
            <v>4199008</v>
          </cell>
          <cell r="H607" t="str">
            <v>DOCUMENTOS DE PLANEACION</v>
          </cell>
          <cell r="I607">
            <v>0</v>
          </cell>
          <cell r="J607" t="str">
            <v>8. Fortalecimiento</v>
          </cell>
          <cell r="K607" t="str">
            <v>PLANEACION Y CONTROL DE LA GESTION</v>
          </cell>
          <cell r="L607">
            <v>0</v>
          </cell>
          <cell r="M607" t="str">
            <v>Inversión</v>
          </cell>
          <cell r="N607">
            <v>0</v>
          </cell>
          <cell r="O607" t="str">
            <v>Contratable</v>
          </cell>
          <cell r="P607" t="str">
            <v>DOCUMENTOS DE PLANEACION</v>
          </cell>
          <cell r="Q607" t="str">
            <v>C</v>
          </cell>
          <cell r="R607" t="str">
            <v>4199</v>
          </cell>
          <cell r="S607" t="str">
            <v>1500</v>
          </cell>
          <cell r="T607" t="str">
            <v>8</v>
          </cell>
          <cell r="U607" t="str">
            <v>0</v>
          </cell>
          <cell r="V607" t="str">
            <v>4199008</v>
          </cell>
        </row>
        <row r="608">
          <cell r="A608" t="str">
            <v>C-4199-1500-8-0-4199008-02</v>
          </cell>
          <cell r="B608" t="str">
            <v>C-4199-1500-8-0-4199008-02</v>
          </cell>
          <cell r="C608" t="str">
            <v>EJECUTOR</v>
          </cell>
          <cell r="D608" t="str">
            <v>FORTALECIMIENTO</v>
          </cell>
          <cell r="E608" t="str">
            <v>SUBDIRECTOR(A) DE MEJORAMIENTO ORGANIZACIONAL</v>
          </cell>
          <cell r="F608">
            <v>0</v>
          </cell>
          <cell r="G608">
            <v>4199008</v>
          </cell>
          <cell r="H608" t="str">
            <v>DOCUMENTOS DE PLANEACION</v>
          </cell>
          <cell r="I608">
            <v>0</v>
          </cell>
          <cell r="J608" t="str">
            <v>8. Fortalecimiento</v>
          </cell>
          <cell r="K608" t="str">
            <v>PLANEACION Y CONTROL DE LA GESTION</v>
          </cell>
          <cell r="L608">
            <v>0</v>
          </cell>
          <cell r="M608" t="str">
            <v>Inversión</v>
          </cell>
          <cell r="N608">
            <v>0</v>
          </cell>
          <cell r="O608" t="str">
            <v>Contratable</v>
          </cell>
          <cell r="P608" t="str">
            <v>ADQUISICION DE BIENES Y SERVICIOS</v>
          </cell>
          <cell r="Q608" t="str">
            <v>C</v>
          </cell>
          <cell r="R608" t="str">
            <v>4199</v>
          </cell>
          <cell r="S608" t="str">
            <v>1500</v>
          </cell>
          <cell r="T608" t="str">
            <v>8</v>
          </cell>
          <cell r="U608" t="str">
            <v>0</v>
          </cell>
          <cell r="V608" t="str">
            <v>4199008</v>
          </cell>
          <cell r="W608" t="str">
            <v>02</v>
          </cell>
        </row>
        <row r="609">
          <cell r="A609" t="str">
            <v>C-4199-1500-8-0-4199008-02-191</v>
          </cell>
          <cell r="B609" t="str">
            <v>C-4199-1500-8-0-4199008-02</v>
          </cell>
          <cell r="C609" t="str">
            <v>EJECUTOR</v>
          </cell>
          <cell r="D609" t="str">
            <v>FORTALECIMIENTO</v>
          </cell>
          <cell r="E609" t="str">
            <v>SUBDIRECTOR(A) DE MEJORAMIENTO ORGANIZACIONAL</v>
          </cell>
          <cell r="F609">
            <v>191</v>
          </cell>
          <cell r="G609">
            <v>4199008</v>
          </cell>
          <cell r="H609" t="str">
            <v>DOCUMENTOS DE PLANEACION</v>
          </cell>
          <cell r="I609">
            <v>191</v>
          </cell>
          <cell r="J609" t="str">
            <v>8. Fortalecimiento</v>
          </cell>
          <cell r="K609" t="str">
            <v>PLANEACION Y CONTROL DE LA GESTION</v>
          </cell>
          <cell r="L609">
            <v>191</v>
          </cell>
          <cell r="M609" t="str">
            <v>Inversión</v>
          </cell>
          <cell r="N609" t="str">
            <v>MEJORAMIENTO A LA GESTION INSTITUCIONAL</v>
          </cell>
          <cell r="O609" t="str">
            <v>Contratable</v>
          </cell>
          <cell r="P609" t="str">
            <v>ADQUISICIÓN DE BIENES Y SERVICIOS - DOCUMENTOS DE PLANEACIÓN - FORTALECIMIENTO INSTITUCIONAL EN EL ICBF A NIVEL  NACIONAL</v>
          </cell>
          <cell r="Q609" t="str">
            <v>C</v>
          </cell>
          <cell r="R609" t="str">
            <v>4199</v>
          </cell>
          <cell r="S609" t="str">
            <v>1500</v>
          </cell>
          <cell r="T609" t="str">
            <v>8</v>
          </cell>
          <cell r="U609" t="str">
            <v>0</v>
          </cell>
          <cell r="V609" t="str">
            <v>4199008</v>
          </cell>
          <cell r="W609" t="str">
            <v>02</v>
          </cell>
          <cell r="X609" t="str">
            <v>191</v>
          </cell>
        </row>
        <row r="610">
          <cell r="A610" t="str">
            <v>C-4199-1500-8-0-4199010</v>
          </cell>
          <cell r="B610" t="str">
            <v>C-4199-1500-8-0-4199010</v>
          </cell>
          <cell r="C610" t="str">
            <v>NO EJECUTOR</v>
          </cell>
          <cell r="D610" t="str">
            <v>FORTALECIMIENTO</v>
          </cell>
          <cell r="E610" t="str">
            <v>DIRECTOR(A) ADMINISTRATIVO</v>
          </cell>
          <cell r="F610">
            <v>0</v>
          </cell>
          <cell r="G610">
            <v>4199010</v>
          </cell>
          <cell r="H610" t="str">
            <v>SEDES AMPLIADAS</v>
          </cell>
          <cell r="I610">
            <v>0</v>
          </cell>
          <cell r="J610" t="str">
            <v>8. Fortalecimiento</v>
          </cell>
          <cell r="K610" t="str">
            <v>ADMINISTRATIVO</v>
          </cell>
          <cell r="L610">
            <v>0</v>
          </cell>
          <cell r="M610" t="str">
            <v>Inversión</v>
          </cell>
          <cell r="N610">
            <v>0</v>
          </cell>
          <cell r="O610" t="str">
            <v>Contratable</v>
          </cell>
          <cell r="P610" t="str">
            <v>SEDES AMPLIADAS</v>
          </cell>
          <cell r="Q610" t="str">
            <v>C</v>
          </cell>
          <cell r="R610" t="str">
            <v>4199</v>
          </cell>
          <cell r="S610" t="str">
            <v>1500</v>
          </cell>
          <cell r="T610" t="str">
            <v>8</v>
          </cell>
          <cell r="U610" t="str">
            <v>0</v>
          </cell>
          <cell r="V610" t="str">
            <v>4199010</v>
          </cell>
        </row>
        <row r="611">
          <cell r="A611" t="str">
            <v>C-4199-1500-8-0-4199010-02</v>
          </cell>
          <cell r="B611" t="str">
            <v>C-4199-1500-8-0-4199010-02</v>
          </cell>
          <cell r="C611" t="str">
            <v>EJECUTOR</v>
          </cell>
          <cell r="D611" t="str">
            <v>FORTALECIMIENTO</v>
          </cell>
          <cell r="E611" t="str">
            <v>DIRECTOR(A) ADMINISTRATIVO</v>
          </cell>
          <cell r="F611">
            <v>0</v>
          </cell>
          <cell r="G611">
            <v>4199010</v>
          </cell>
          <cell r="H611" t="str">
            <v>SEDES AMPLIADAS</v>
          </cell>
          <cell r="I611">
            <v>0</v>
          </cell>
          <cell r="J611" t="str">
            <v>8. Fortalecimiento</v>
          </cell>
          <cell r="K611" t="str">
            <v>ADMINISTRATIVO</v>
          </cell>
          <cell r="L611">
            <v>0</v>
          </cell>
          <cell r="M611" t="str">
            <v>Inversión</v>
          </cell>
          <cell r="N611">
            <v>0</v>
          </cell>
          <cell r="O611" t="str">
            <v>Contratable</v>
          </cell>
          <cell r="P611" t="str">
            <v>ADQUISICIÓN DE BIENES Y SERVICIOS</v>
          </cell>
          <cell r="Q611" t="str">
            <v>C</v>
          </cell>
          <cell r="R611" t="str">
            <v>4199</v>
          </cell>
          <cell r="S611" t="str">
            <v>1500</v>
          </cell>
          <cell r="T611" t="str">
            <v>8</v>
          </cell>
          <cell r="U611" t="str">
            <v>0</v>
          </cell>
          <cell r="V611" t="str">
            <v>4199010</v>
          </cell>
          <cell r="W611" t="str">
            <v>02</v>
          </cell>
        </row>
        <row r="612">
          <cell r="A612" t="str">
            <v>C-4199-1500-8-0-4199010-02-196</v>
          </cell>
          <cell r="B612" t="str">
            <v>C-4199-1500-8-0-4199010-02</v>
          </cell>
          <cell r="C612" t="str">
            <v>EJECUTOR</v>
          </cell>
          <cell r="D612" t="str">
            <v>FORTALECIMIENTO</v>
          </cell>
          <cell r="E612" t="str">
            <v>DIRECTOR(A) ADMINISTRATIVO</v>
          </cell>
          <cell r="F612">
            <v>196</v>
          </cell>
          <cell r="G612">
            <v>4199010</v>
          </cell>
          <cell r="H612" t="str">
            <v>SEDES AMPLIADAS</v>
          </cell>
          <cell r="I612">
            <v>196</v>
          </cell>
          <cell r="J612" t="str">
            <v>8. Fortalecimiento</v>
          </cell>
          <cell r="K612" t="str">
            <v>ADMINISTRATIVO</v>
          </cell>
          <cell r="L612">
            <v>196</v>
          </cell>
          <cell r="M612" t="str">
            <v>Inversión</v>
          </cell>
          <cell r="N612" t="str">
            <v>CONSTRUCCION, AMPLIACION Y ADECUACION DE LA INFRAESTRUCTURA</v>
          </cell>
          <cell r="O612" t="str">
            <v>Contratable</v>
          </cell>
          <cell r="P612" t="str">
            <v>CONSTRUCCIÓN, AMPLIACION Y ADECUACION DE LA INFRAESTRUCTURA</v>
          </cell>
          <cell r="Q612" t="str">
            <v>C</v>
          </cell>
          <cell r="R612" t="str">
            <v>4199</v>
          </cell>
          <cell r="S612" t="str">
            <v>1500</v>
          </cell>
          <cell r="T612" t="str">
            <v>8</v>
          </cell>
          <cell r="U612" t="str">
            <v>0</v>
          </cell>
          <cell r="V612" t="str">
            <v>4199010</v>
          </cell>
          <cell r="W612" t="str">
            <v>02</v>
          </cell>
          <cell r="X612" t="str">
            <v>196</v>
          </cell>
        </row>
        <row r="613">
          <cell r="A613" t="str">
            <v>C-4199-1500-8-0-4199010-02-198</v>
          </cell>
          <cell r="B613" t="str">
            <v>C-4199-1500-8-0-4199010-02</v>
          </cell>
          <cell r="C613" t="str">
            <v>EJECUTOR</v>
          </cell>
          <cell r="D613" t="str">
            <v>FORTALECIMIENTO</v>
          </cell>
          <cell r="E613" t="str">
            <v>DIRECTOR(A) ADMINISTRATIVO</v>
          </cell>
          <cell r="F613">
            <v>198</v>
          </cell>
          <cell r="G613">
            <v>4199010</v>
          </cell>
          <cell r="H613" t="str">
            <v>SEDES AMPLIADAS</v>
          </cell>
          <cell r="I613">
            <v>198</v>
          </cell>
          <cell r="J613" t="str">
            <v>8. Fortalecimiento</v>
          </cell>
          <cell r="K613" t="str">
            <v>ADMINISTRATIVO</v>
          </cell>
          <cell r="L613">
            <v>198</v>
          </cell>
          <cell r="M613" t="str">
            <v>Inversión</v>
          </cell>
          <cell r="N613" t="str">
            <v>DOTACION</v>
          </cell>
          <cell r="O613" t="str">
            <v>Contratable</v>
          </cell>
          <cell r="P613" t="str">
            <v>DOTACIÓN</v>
          </cell>
          <cell r="Q613" t="str">
            <v>C</v>
          </cell>
          <cell r="R613" t="str">
            <v>4199</v>
          </cell>
          <cell r="S613" t="str">
            <v>1500</v>
          </cell>
          <cell r="T613" t="str">
            <v>8</v>
          </cell>
          <cell r="U613" t="str">
            <v>0</v>
          </cell>
          <cell r="V613" t="str">
            <v>4199010</v>
          </cell>
          <cell r="W613" t="str">
            <v>02</v>
          </cell>
          <cell r="X613" t="str">
            <v>198</v>
          </cell>
        </row>
        <row r="614">
          <cell r="A614" t="str">
            <v>C-4199-1500-8-0-4199011</v>
          </cell>
          <cell r="B614" t="str">
            <v>C-4199-1500-8-0-4199011</v>
          </cell>
          <cell r="C614" t="str">
            <v>NO EJECUTOR</v>
          </cell>
          <cell r="D614" t="str">
            <v>FORTALECIMIENTO</v>
          </cell>
          <cell r="E614" t="str">
            <v>DIRECTOR(A) ADMINISTRATIVO</v>
          </cell>
          <cell r="F614">
            <v>0</v>
          </cell>
          <cell r="G614">
            <v>4199011</v>
          </cell>
          <cell r="H614" t="str">
            <v>SEDES ADECUADAS</v>
          </cell>
          <cell r="I614">
            <v>0</v>
          </cell>
          <cell r="J614" t="str">
            <v>8. Fortalecimiento</v>
          </cell>
          <cell r="K614" t="str">
            <v>ADMINISTRATIVO</v>
          </cell>
          <cell r="L614">
            <v>0</v>
          </cell>
          <cell r="M614" t="str">
            <v>Inversión</v>
          </cell>
          <cell r="N614">
            <v>0</v>
          </cell>
          <cell r="O614" t="str">
            <v>Contratable</v>
          </cell>
          <cell r="P614" t="str">
            <v>SEDES ADECUADAS</v>
          </cell>
          <cell r="Q614" t="str">
            <v>C</v>
          </cell>
          <cell r="R614" t="str">
            <v>4199</v>
          </cell>
          <cell r="S614" t="str">
            <v>1500</v>
          </cell>
          <cell r="T614" t="str">
            <v>8</v>
          </cell>
          <cell r="U614" t="str">
            <v>0</v>
          </cell>
          <cell r="V614" t="str">
            <v>4199011</v>
          </cell>
        </row>
        <row r="615">
          <cell r="A615" t="str">
            <v>C-4199-1500-8-0-4199011-02</v>
          </cell>
          <cell r="B615" t="str">
            <v>C-4199-1500-8-0-4199011-02</v>
          </cell>
          <cell r="C615" t="str">
            <v>EJECUTOR</v>
          </cell>
          <cell r="D615" t="str">
            <v>FORTALECIMIENTO</v>
          </cell>
          <cell r="E615" t="str">
            <v>DIRECTOR(A) ADMINISTRATIVO</v>
          </cell>
          <cell r="F615">
            <v>0</v>
          </cell>
          <cell r="G615">
            <v>4199011</v>
          </cell>
          <cell r="H615" t="str">
            <v>SEDES ADECUADAS</v>
          </cell>
          <cell r="I615">
            <v>0</v>
          </cell>
          <cell r="J615" t="str">
            <v>8. Fortalecimiento</v>
          </cell>
          <cell r="K615" t="str">
            <v>ADMINISTRATIVO</v>
          </cell>
          <cell r="L615">
            <v>0</v>
          </cell>
          <cell r="M615" t="str">
            <v>Inversión</v>
          </cell>
          <cell r="N615">
            <v>0</v>
          </cell>
          <cell r="O615" t="str">
            <v>Contratable</v>
          </cell>
          <cell r="P615" t="str">
            <v>ADQUISICIÓN DE BIENES Y SERVICIOS</v>
          </cell>
          <cell r="Q615" t="str">
            <v>C</v>
          </cell>
          <cell r="R615" t="str">
            <v>4199</v>
          </cell>
          <cell r="S615" t="str">
            <v>1500</v>
          </cell>
          <cell r="T615" t="str">
            <v>8</v>
          </cell>
          <cell r="U615" t="str">
            <v>0</v>
          </cell>
          <cell r="V615" t="str">
            <v>4199011</v>
          </cell>
          <cell r="W615" t="str">
            <v>02</v>
          </cell>
        </row>
        <row r="616">
          <cell r="A616" t="str">
            <v>C-4199-1500-8-0-4199011-02-196</v>
          </cell>
          <cell r="B616" t="str">
            <v>C-4199-1500-8-0-4199011-02</v>
          </cell>
          <cell r="C616" t="str">
            <v>EJECUTOR</v>
          </cell>
          <cell r="D616" t="str">
            <v>FORTALECIMIENTO</v>
          </cell>
          <cell r="E616" t="str">
            <v>DIRECTOR(A) ADMINISTRATIVO</v>
          </cell>
          <cell r="F616">
            <v>196</v>
          </cell>
          <cell r="G616">
            <v>4199011</v>
          </cell>
          <cell r="H616" t="str">
            <v>SEDES ADECUADAS</v>
          </cell>
          <cell r="I616">
            <v>196</v>
          </cell>
          <cell r="J616" t="str">
            <v>8. Fortalecimiento</v>
          </cell>
          <cell r="K616" t="str">
            <v>ADMINISTRATIVO</v>
          </cell>
          <cell r="L616">
            <v>196</v>
          </cell>
          <cell r="M616" t="str">
            <v>Inversión</v>
          </cell>
          <cell r="N616" t="str">
            <v>CONSTRUCCION, AMPLIACION Y ADECUACION DE LA INFRAESTRUCTURA</v>
          </cell>
          <cell r="O616" t="str">
            <v>Contratable</v>
          </cell>
          <cell r="P616" t="str">
            <v>ADQUISICIÓN DE BIENES Y SERVICIOS - SEDES ADECUADAS - FORTALECIMIENTO INSTITUCIONAL EN EL ICBF A NIVEL  NACIONAL</v>
          </cell>
          <cell r="Q616" t="str">
            <v>C</v>
          </cell>
          <cell r="R616" t="str">
            <v>4199</v>
          </cell>
          <cell r="S616" t="str">
            <v>1500</v>
          </cell>
          <cell r="T616" t="str">
            <v>8</v>
          </cell>
          <cell r="U616" t="str">
            <v>0</v>
          </cell>
          <cell r="V616" t="str">
            <v>4199011</v>
          </cell>
          <cell r="W616" t="str">
            <v>02</v>
          </cell>
          <cell r="X616" t="str">
            <v>196</v>
          </cell>
        </row>
        <row r="617">
          <cell r="A617" t="str">
            <v>C-4199-1500-8-0-4199011-02-198</v>
          </cell>
          <cell r="B617" t="str">
            <v>C-4199-1500-8-0-4199011-02</v>
          </cell>
          <cell r="C617" t="str">
            <v>EJECUTOR</v>
          </cell>
          <cell r="D617" t="str">
            <v>FORTALECIMIENTO</v>
          </cell>
          <cell r="E617" t="str">
            <v>DIRECTOR(A) ADMINISTRATIVO</v>
          </cell>
          <cell r="F617">
            <v>198</v>
          </cell>
          <cell r="G617">
            <v>4199011</v>
          </cell>
          <cell r="H617" t="str">
            <v>SEDES ADECUADAS</v>
          </cell>
          <cell r="I617">
            <v>198</v>
          </cell>
          <cell r="J617" t="str">
            <v>8. Fortalecimiento</v>
          </cell>
          <cell r="K617" t="str">
            <v>ADMINISTRATIVO</v>
          </cell>
          <cell r="L617">
            <v>198</v>
          </cell>
          <cell r="M617" t="str">
            <v>Inversión</v>
          </cell>
          <cell r="N617" t="str">
            <v>DOTACION</v>
          </cell>
          <cell r="O617" t="str">
            <v>Contratable</v>
          </cell>
          <cell r="P617" t="str">
            <v>ADQUISICIÓN DE BIENES Y SERVICIOS - SEDES ADECUADAS - FORTALECIMIENTO INSTITUCIONAL EN EL ICBF A NIVEL  NACIONAL</v>
          </cell>
          <cell r="Q617" t="str">
            <v>C</v>
          </cell>
          <cell r="R617" t="str">
            <v>4199</v>
          </cell>
          <cell r="S617" t="str">
            <v>1500</v>
          </cell>
          <cell r="T617" t="str">
            <v>8</v>
          </cell>
          <cell r="U617" t="str">
            <v>0</v>
          </cell>
          <cell r="V617" t="str">
            <v>4199011</v>
          </cell>
          <cell r="W617" t="str">
            <v>02</v>
          </cell>
          <cell r="X617" t="str">
            <v>198</v>
          </cell>
        </row>
        <row r="618">
          <cell r="A618" t="str">
            <v>C-4199-1500-8-0-4199013</v>
          </cell>
          <cell r="B618" t="str">
            <v>C-4199-1500-8-0-4199013</v>
          </cell>
          <cell r="C618" t="str">
            <v>NO EJECUTOR</v>
          </cell>
          <cell r="D618" t="str">
            <v>FORTALECIMIENTO</v>
          </cell>
          <cell r="E618" t="str">
            <v>DIRECTOR(A) ADMINISTRATIVO</v>
          </cell>
          <cell r="F618">
            <v>0</v>
          </cell>
          <cell r="G618">
            <v>4199013</v>
          </cell>
          <cell r="H618" t="str">
            <v>SEDES RESTAURADAS</v>
          </cell>
          <cell r="I618">
            <v>0</v>
          </cell>
          <cell r="J618" t="str">
            <v>8. Fortalecimiento</v>
          </cell>
          <cell r="K618" t="str">
            <v>ADMINISTRATIVO</v>
          </cell>
          <cell r="L618">
            <v>0</v>
          </cell>
          <cell r="M618" t="str">
            <v>Inversión</v>
          </cell>
          <cell r="N618">
            <v>0</v>
          </cell>
          <cell r="O618" t="str">
            <v>Contratable</v>
          </cell>
          <cell r="P618" t="str">
            <v>SEDES RESTAURADAS</v>
          </cell>
          <cell r="Q618" t="str">
            <v>C</v>
          </cell>
          <cell r="R618" t="str">
            <v>4199</v>
          </cell>
          <cell r="S618" t="str">
            <v>1500</v>
          </cell>
          <cell r="T618" t="str">
            <v>8</v>
          </cell>
          <cell r="U618" t="str">
            <v>0</v>
          </cell>
          <cell r="V618" t="str">
            <v>4199013</v>
          </cell>
        </row>
        <row r="619">
          <cell r="A619" t="str">
            <v>C-4199-1500-8-0-4199013-02</v>
          </cell>
          <cell r="B619" t="str">
            <v>C-4199-1500-8-0-4199013-02</v>
          </cell>
          <cell r="C619" t="str">
            <v>EJECUTOR</v>
          </cell>
          <cell r="D619" t="str">
            <v>FORTALECIMIENTO</v>
          </cell>
          <cell r="E619" t="str">
            <v>DIRECTOR(A) ADMINISTRATIVO</v>
          </cell>
          <cell r="F619">
            <v>0</v>
          </cell>
          <cell r="G619">
            <v>4199013</v>
          </cell>
          <cell r="H619" t="str">
            <v>SEDES RESTAURADAS</v>
          </cell>
          <cell r="I619">
            <v>0</v>
          </cell>
          <cell r="J619" t="str">
            <v>8. Fortalecimiento</v>
          </cell>
          <cell r="K619" t="str">
            <v>ADMINISTRATIVO</v>
          </cell>
          <cell r="L619">
            <v>0</v>
          </cell>
          <cell r="M619" t="str">
            <v>Inversión</v>
          </cell>
          <cell r="N619">
            <v>0</v>
          </cell>
          <cell r="O619" t="str">
            <v>Contratable</v>
          </cell>
          <cell r="P619" t="str">
            <v>ADQUISICIÓN DE BIENES Y SERVICIOS</v>
          </cell>
          <cell r="Q619" t="str">
            <v>C</v>
          </cell>
          <cell r="R619" t="str">
            <v>4199</v>
          </cell>
          <cell r="S619" t="str">
            <v>1500</v>
          </cell>
          <cell r="T619" t="str">
            <v>8</v>
          </cell>
          <cell r="U619" t="str">
            <v>0</v>
          </cell>
          <cell r="V619" t="str">
            <v>4199013</v>
          </cell>
          <cell r="W619" t="str">
            <v>02</v>
          </cell>
        </row>
        <row r="620">
          <cell r="A620" t="str">
            <v>C-4199-1500-8-0-4199013-02-196</v>
          </cell>
          <cell r="B620" t="str">
            <v>C-4199-1500-8-0-4199013-02</v>
          </cell>
          <cell r="C620" t="str">
            <v>EJECUTOR</v>
          </cell>
          <cell r="D620" t="str">
            <v>FORTALECIMIENTO</v>
          </cell>
          <cell r="E620" t="str">
            <v>DIRECTOR(A) ADMINISTRATIVO</v>
          </cell>
          <cell r="F620">
            <v>196</v>
          </cell>
          <cell r="G620">
            <v>4199013</v>
          </cell>
          <cell r="H620" t="str">
            <v>SEDES RESTAURADAS</v>
          </cell>
          <cell r="I620">
            <v>196</v>
          </cell>
          <cell r="J620" t="str">
            <v>8. Fortalecimiento</v>
          </cell>
          <cell r="K620" t="str">
            <v>ADMINISTRATIVO</v>
          </cell>
          <cell r="L620">
            <v>196</v>
          </cell>
          <cell r="M620" t="str">
            <v>Inversión</v>
          </cell>
          <cell r="N620" t="str">
            <v>CONSTRUCCION, AMPLIACION Y ADECUACION DE LA INFRAESTRUCTURA</v>
          </cell>
          <cell r="O620" t="str">
            <v>Contratable</v>
          </cell>
          <cell r="P620" t="str">
            <v>CONSTRUCCIÓN, AMPLIACIÓN Y ADECUACIÓN DE LA INFRAESTRUCTURA</v>
          </cell>
          <cell r="Q620" t="str">
            <v>C</v>
          </cell>
          <cell r="R620" t="str">
            <v>4199</v>
          </cell>
          <cell r="S620" t="str">
            <v>1500</v>
          </cell>
          <cell r="T620" t="str">
            <v>8</v>
          </cell>
          <cell r="U620" t="str">
            <v>0</v>
          </cell>
          <cell r="V620" t="str">
            <v>4199013</v>
          </cell>
          <cell r="W620" t="str">
            <v>02</v>
          </cell>
          <cell r="X620" t="str">
            <v>196</v>
          </cell>
        </row>
        <row r="621">
          <cell r="A621" t="str">
            <v>C-4199-1500-8-0-4199013-02-198</v>
          </cell>
          <cell r="B621" t="str">
            <v>C-4199-1500-8-0-4199013-02</v>
          </cell>
          <cell r="C621" t="str">
            <v>EJECUTOR</v>
          </cell>
          <cell r="D621" t="str">
            <v>FORTALECIMIENTO</v>
          </cell>
          <cell r="E621" t="str">
            <v>DIRECTOR(A) ADMINISTRATIVO</v>
          </cell>
          <cell r="F621">
            <v>198</v>
          </cell>
          <cell r="G621">
            <v>4199013</v>
          </cell>
          <cell r="H621" t="str">
            <v>SEDES RESTAURADAS</v>
          </cell>
          <cell r="I621">
            <v>198</v>
          </cell>
          <cell r="J621" t="str">
            <v>8. Fortalecimiento</v>
          </cell>
          <cell r="K621" t="str">
            <v>ADMINISTRATIVO</v>
          </cell>
          <cell r="L621">
            <v>198</v>
          </cell>
          <cell r="M621" t="str">
            <v>Inversión</v>
          </cell>
          <cell r="N621" t="str">
            <v>DOTACION</v>
          </cell>
          <cell r="O621" t="str">
            <v>Contratable</v>
          </cell>
          <cell r="P621" t="str">
            <v>DOTACIÓN</v>
          </cell>
          <cell r="Q621" t="str">
            <v>C</v>
          </cell>
          <cell r="R621" t="str">
            <v>4199</v>
          </cell>
          <cell r="S621" t="str">
            <v>1500</v>
          </cell>
          <cell r="T621" t="str">
            <v>8</v>
          </cell>
          <cell r="U621" t="str">
            <v>0</v>
          </cell>
          <cell r="V621" t="str">
            <v>4199013</v>
          </cell>
          <cell r="W621" t="str">
            <v>02</v>
          </cell>
          <cell r="X621" t="str">
            <v>198</v>
          </cell>
        </row>
        <row r="622">
          <cell r="A622" t="str">
            <v>C-4199-1500-8-0-4199014</v>
          </cell>
          <cell r="B622" t="str">
            <v>C-4199-1500-8-0-4199014</v>
          </cell>
          <cell r="C622" t="str">
            <v>NO EJECUTOR</v>
          </cell>
          <cell r="D622" t="str">
            <v>FORTALECIMIENTO</v>
          </cell>
          <cell r="E622" t="str">
            <v>DIRECTOR(A) ADMINISTRATIVO</v>
          </cell>
          <cell r="F622">
            <v>0</v>
          </cell>
          <cell r="G622">
            <v>4199014</v>
          </cell>
          <cell r="H622" t="str">
            <v>SEDES CON REFORZAMIENTO ESTRUCTURAL</v>
          </cell>
          <cell r="I622">
            <v>0</v>
          </cell>
          <cell r="J622" t="str">
            <v>8. Fortalecimiento</v>
          </cell>
          <cell r="K622" t="str">
            <v>ADMINISTRATIVO</v>
          </cell>
          <cell r="L622">
            <v>0</v>
          </cell>
          <cell r="M622" t="str">
            <v>Inversión</v>
          </cell>
          <cell r="N622">
            <v>0</v>
          </cell>
          <cell r="O622" t="str">
            <v>Contratable</v>
          </cell>
          <cell r="P622" t="str">
            <v>SEDES CON REFORZAMIENTO ESTRUCTURAL</v>
          </cell>
          <cell r="Q622" t="str">
            <v>C</v>
          </cell>
          <cell r="R622" t="str">
            <v>4199</v>
          </cell>
          <cell r="S622" t="str">
            <v>1500</v>
          </cell>
          <cell r="T622" t="str">
            <v>8</v>
          </cell>
          <cell r="U622" t="str">
            <v>0</v>
          </cell>
          <cell r="V622" t="str">
            <v>4199014</v>
          </cell>
        </row>
        <row r="623">
          <cell r="A623" t="str">
            <v>C-4199-1500-8-0-4199014-02</v>
          </cell>
          <cell r="B623" t="str">
            <v>C-4199-1500-8-0-4199014-02</v>
          </cell>
          <cell r="C623" t="str">
            <v>EJECUTOR</v>
          </cell>
          <cell r="D623" t="str">
            <v>FORTALECIMIENTO</v>
          </cell>
          <cell r="E623" t="str">
            <v>DIRECTOR(A) ADMINISTRATIVO</v>
          </cell>
          <cell r="F623">
            <v>0</v>
          </cell>
          <cell r="G623">
            <v>4199014</v>
          </cell>
          <cell r="H623" t="str">
            <v>SEDES CON REFORZAMIENTO ESTRUCTURAL</v>
          </cell>
          <cell r="I623">
            <v>0</v>
          </cell>
          <cell r="J623" t="str">
            <v>8. Fortalecimiento</v>
          </cell>
          <cell r="K623" t="str">
            <v>ADMINISTRATIVO</v>
          </cell>
          <cell r="L623">
            <v>0</v>
          </cell>
          <cell r="M623" t="str">
            <v>Inversión</v>
          </cell>
          <cell r="N623">
            <v>0</v>
          </cell>
          <cell r="O623" t="str">
            <v>Contratable</v>
          </cell>
          <cell r="P623" t="str">
            <v>ADQUISICIÓN DE BIENES Y SERVICIOS</v>
          </cell>
          <cell r="Q623" t="str">
            <v>C</v>
          </cell>
          <cell r="R623" t="str">
            <v>4199</v>
          </cell>
          <cell r="S623" t="str">
            <v>1500</v>
          </cell>
          <cell r="T623" t="str">
            <v>8</v>
          </cell>
          <cell r="U623" t="str">
            <v>0</v>
          </cell>
          <cell r="V623" t="str">
            <v>4199014</v>
          </cell>
          <cell r="W623" t="str">
            <v>02</v>
          </cell>
        </row>
        <row r="624">
          <cell r="A624" t="str">
            <v>C-4199-1500-8-0-4199014-02-196</v>
          </cell>
          <cell r="B624" t="str">
            <v>C-4199-1500-8-0-4199014-02</v>
          </cell>
          <cell r="C624" t="str">
            <v>EJECUTOR</v>
          </cell>
          <cell r="D624" t="str">
            <v>FORTALECIMIENTO</v>
          </cell>
          <cell r="E624" t="str">
            <v>DIRECTOR(A) ADMINISTRATIVO</v>
          </cell>
          <cell r="F624">
            <v>196</v>
          </cell>
          <cell r="G624">
            <v>4199014</v>
          </cell>
          <cell r="H624" t="str">
            <v>SEDES CON REFORZAMIENTO ESTRUCTURAL</v>
          </cell>
          <cell r="I624">
            <v>196</v>
          </cell>
          <cell r="J624" t="str">
            <v>8. Fortalecimiento</v>
          </cell>
          <cell r="K624" t="str">
            <v>ADMINISTRATIVO</v>
          </cell>
          <cell r="L624">
            <v>196</v>
          </cell>
          <cell r="M624" t="str">
            <v>Inversión</v>
          </cell>
          <cell r="N624" t="str">
            <v>CONSTRUCCION, AMPLIACION Y ADECUACION DE LA INFRAESTRUCTURA</v>
          </cell>
          <cell r="O624" t="str">
            <v>Contratable</v>
          </cell>
          <cell r="P624" t="str">
            <v>CONSTRUCCIÓN, AMPLIACIÓN Y ADECUACIÓN DE LA INFRAESTRUCTURA</v>
          </cell>
          <cell r="Q624" t="str">
            <v>C</v>
          </cell>
          <cell r="R624" t="str">
            <v>4199</v>
          </cell>
          <cell r="S624" t="str">
            <v>1500</v>
          </cell>
          <cell r="T624" t="str">
            <v>8</v>
          </cell>
          <cell r="U624" t="str">
            <v>0</v>
          </cell>
          <cell r="V624" t="str">
            <v>4199014</v>
          </cell>
          <cell r="W624" t="str">
            <v>02</v>
          </cell>
          <cell r="X624" t="str">
            <v>196</v>
          </cell>
        </row>
        <row r="625">
          <cell r="A625" t="str">
            <v>C-4199-1500-8-0-4199014-02-198</v>
          </cell>
          <cell r="B625" t="str">
            <v>C-4199-1500-8-0-4199014-02</v>
          </cell>
          <cell r="C625" t="str">
            <v>EJECUTOR</v>
          </cell>
          <cell r="D625" t="str">
            <v>FORTALECIMIENTO</v>
          </cell>
          <cell r="E625" t="str">
            <v>DIRECTOR(A) ADMINISTRATIVO</v>
          </cell>
          <cell r="F625">
            <v>198</v>
          </cell>
          <cell r="G625">
            <v>4199014</v>
          </cell>
          <cell r="H625" t="str">
            <v>SEDES CON REFORZAMIENTO ESTRUCTURAL</v>
          </cell>
          <cell r="I625">
            <v>198</v>
          </cell>
          <cell r="J625" t="str">
            <v>8. Fortalecimiento</v>
          </cell>
          <cell r="K625" t="str">
            <v>ADMINISTRATIVO</v>
          </cell>
          <cell r="L625">
            <v>198</v>
          </cell>
          <cell r="M625" t="str">
            <v>Inversión</v>
          </cell>
          <cell r="N625" t="str">
            <v>DOTACION</v>
          </cell>
          <cell r="O625" t="str">
            <v>Contratable</v>
          </cell>
          <cell r="P625" t="str">
            <v>DOTACIÓN</v>
          </cell>
          <cell r="Q625" t="str">
            <v>C</v>
          </cell>
          <cell r="R625" t="str">
            <v>4199</v>
          </cell>
          <cell r="S625" t="str">
            <v>1500</v>
          </cell>
          <cell r="T625" t="str">
            <v>8</v>
          </cell>
          <cell r="U625" t="str">
            <v>0</v>
          </cell>
          <cell r="V625" t="str">
            <v>4199014</v>
          </cell>
          <cell r="W625" t="str">
            <v>02</v>
          </cell>
          <cell r="X625" t="str">
            <v>198</v>
          </cell>
        </row>
        <row r="626">
          <cell r="A626" t="str">
            <v>C-4199-1500-8-0-4199016</v>
          </cell>
          <cell r="B626" t="str">
            <v>C-4199-1500-8-0-4199016</v>
          </cell>
          <cell r="C626" t="str">
            <v>NO EJECUTOR</v>
          </cell>
          <cell r="D626" t="str">
            <v>FORTALECIMIENTO</v>
          </cell>
          <cell r="E626" t="str">
            <v>DIRECTOR(A) ADMINISTRATIVO</v>
          </cell>
          <cell r="F626">
            <v>0</v>
          </cell>
          <cell r="G626">
            <v>4199016</v>
          </cell>
          <cell r="H626" t="str">
            <v>SEDES MANTENIDAS</v>
          </cell>
          <cell r="I626">
            <v>0</v>
          </cell>
          <cell r="J626" t="str">
            <v>8. Fortalecimiento</v>
          </cell>
          <cell r="K626" t="str">
            <v>ADMINISTRATIVO</v>
          </cell>
          <cell r="L626">
            <v>0</v>
          </cell>
          <cell r="M626" t="str">
            <v>Inversión</v>
          </cell>
          <cell r="N626">
            <v>0</v>
          </cell>
          <cell r="O626" t="str">
            <v>Contratable</v>
          </cell>
          <cell r="P626" t="str">
            <v>SEDES MANTENIDAS</v>
          </cell>
          <cell r="Q626" t="str">
            <v>C</v>
          </cell>
          <cell r="R626" t="str">
            <v>4199</v>
          </cell>
          <cell r="S626" t="str">
            <v>1500</v>
          </cell>
          <cell r="T626" t="str">
            <v>8</v>
          </cell>
          <cell r="U626" t="str">
            <v>0</v>
          </cell>
          <cell r="V626" t="str">
            <v>4199016</v>
          </cell>
        </row>
        <row r="627">
          <cell r="A627" t="str">
            <v>C-4199-1500-8-0-4199016-02</v>
          </cell>
          <cell r="B627" t="str">
            <v>C-4199-1500-8-0-4199016-02</v>
          </cell>
          <cell r="C627" t="str">
            <v>EJECUTOR</v>
          </cell>
          <cell r="D627" t="str">
            <v>FORTALECIMIENTO</v>
          </cell>
          <cell r="E627" t="str">
            <v>DIRECTOR(A) ADMINISTRATIVO</v>
          </cell>
          <cell r="F627">
            <v>0</v>
          </cell>
          <cell r="G627">
            <v>4199016</v>
          </cell>
          <cell r="H627" t="str">
            <v>SEDES MANTENIDAS</v>
          </cell>
          <cell r="I627">
            <v>0</v>
          </cell>
          <cell r="J627" t="str">
            <v>8. Fortalecimiento</v>
          </cell>
          <cell r="K627" t="str">
            <v>ADMINISTRATIVO</v>
          </cell>
          <cell r="L627">
            <v>0</v>
          </cell>
          <cell r="M627" t="str">
            <v>Inversión</v>
          </cell>
          <cell r="N627">
            <v>0</v>
          </cell>
          <cell r="O627" t="str">
            <v>Contratable</v>
          </cell>
          <cell r="P627" t="str">
            <v>ADQUISICIÓN DE BIENES Y SERVICIOS</v>
          </cell>
          <cell r="Q627" t="str">
            <v>C</v>
          </cell>
          <cell r="R627" t="str">
            <v>4199</v>
          </cell>
          <cell r="S627" t="str">
            <v>1500</v>
          </cell>
          <cell r="T627" t="str">
            <v>8</v>
          </cell>
          <cell r="U627" t="str">
            <v>0</v>
          </cell>
          <cell r="V627" t="str">
            <v>4199016</v>
          </cell>
          <cell r="W627" t="str">
            <v>02</v>
          </cell>
        </row>
        <row r="628">
          <cell r="A628" t="str">
            <v>C-4199-1500-8-0-4199016-02-197</v>
          </cell>
          <cell r="B628" t="str">
            <v>C-4199-1500-8-0-4199016-02</v>
          </cell>
          <cell r="C628" t="str">
            <v>EJECUTOR</v>
          </cell>
          <cell r="D628" t="str">
            <v>FORTALECIMIENTO</v>
          </cell>
          <cell r="E628" t="str">
            <v>DIRECTOR(A) ADMINISTRATIVO</v>
          </cell>
          <cell r="F628">
            <v>197</v>
          </cell>
          <cell r="G628">
            <v>4199016</v>
          </cell>
          <cell r="H628" t="str">
            <v>SEDES MANTENIDAS</v>
          </cell>
          <cell r="I628">
            <v>197</v>
          </cell>
          <cell r="J628" t="str">
            <v>8. Fortalecimiento</v>
          </cell>
          <cell r="K628" t="str">
            <v>ADMINISTRATIVO</v>
          </cell>
          <cell r="L628">
            <v>197</v>
          </cell>
          <cell r="M628" t="str">
            <v>Inversión</v>
          </cell>
          <cell r="N628" t="str">
            <v>MANTENIMIENTO</v>
          </cell>
          <cell r="O628" t="str">
            <v>Contratable</v>
          </cell>
          <cell r="P628" t="str">
            <v>ADQUISICIÓN DE BIENES Y SERVICIOS - SEDES MANTENIDAS - FORTALECIMIENTO INSTITUCIONAL EN EL ICBF A NIVEL  NACIONAL</v>
          </cell>
          <cell r="Q628" t="str">
            <v>C</v>
          </cell>
          <cell r="R628" t="str">
            <v>4199</v>
          </cell>
          <cell r="S628" t="str">
            <v>1500</v>
          </cell>
          <cell r="T628" t="str">
            <v>8</v>
          </cell>
          <cell r="U628" t="str">
            <v>0</v>
          </cell>
          <cell r="V628" t="str">
            <v>4199016</v>
          </cell>
          <cell r="W628" t="str">
            <v>02</v>
          </cell>
          <cell r="X628" t="str">
            <v>197</v>
          </cell>
        </row>
        <row r="629">
          <cell r="A629" t="str">
            <v>C-4199-1500-8-0-4199016-02-997</v>
          </cell>
          <cell r="B629" t="str">
            <v>C-4199-1500-8-0-4199016-02</v>
          </cell>
          <cell r="C629" t="str">
            <v>EJECUTOR</v>
          </cell>
          <cell r="D629" t="str">
            <v>FORTALECIMIENTO</v>
          </cell>
          <cell r="E629" t="str">
            <v>DIRECTOR(A) ADMINISTRATIVO</v>
          </cell>
          <cell r="F629">
            <v>997</v>
          </cell>
          <cell r="G629">
            <v>4199016</v>
          </cell>
          <cell r="H629" t="str">
            <v>SEDES MANTENIDAS</v>
          </cell>
          <cell r="I629">
            <v>997</v>
          </cell>
          <cell r="J629" t="str">
            <v>8. Fortalecimiento</v>
          </cell>
          <cell r="K629" t="str">
            <v>ADMINISTRATIVO</v>
          </cell>
          <cell r="L629">
            <v>997</v>
          </cell>
          <cell r="M629" t="str">
            <v>Inversión</v>
          </cell>
          <cell r="N629" t="str">
            <v>MANTENIMIENTO</v>
          </cell>
          <cell r="O629" t="str">
            <v>Contratable</v>
          </cell>
          <cell r="P629" t="str">
            <v>ADQUISICIÓN DE BIENES Y SERVICIOS - SEDES MANTENIDAS - FORTALECIMIENTO INSTITUCIONAL EN EL ICBF A NIVEL  NACIONAL</v>
          </cell>
          <cell r="Q629" t="str">
            <v>C</v>
          </cell>
          <cell r="R629" t="str">
            <v>4199</v>
          </cell>
          <cell r="S629" t="str">
            <v>1500</v>
          </cell>
          <cell r="T629" t="str">
            <v>8</v>
          </cell>
          <cell r="U629" t="str">
            <v>0</v>
          </cell>
          <cell r="V629" t="str">
            <v>4199016</v>
          </cell>
          <cell r="W629" t="str">
            <v>02</v>
          </cell>
          <cell r="X629">
            <v>997</v>
          </cell>
        </row>
        <row r="630">
          <cell r="A630" t="str">
            <v>C-4199-1500-8-0-4199044</v>
          </cell>
          <cell r="B630" t="str">
            <v>C-4199-1500-8-0-4199044</v>
          </cell>
          <cell r="C630" t="str">
            <v>NO EJECUTOR</v>
          </cell>
          <cell r="D630" t="str">
            <v>FORTALECIMIENTO</v>
          </cell>
          <cell r="E630" t="str">
            <v>JEFE (A) OFICINA ASESORA JURIDICA</v>
          </cell>
          <cell r="F630">
            <v>0</v>
          </cell>
          <cell r="G630">
            <v>4199044</v>
          </cell>
          <cell r="H630" t="str">
            <v>DERECHO DE BENEFICIO FIDUCIARIO</v>
          </cell>
          <cell r="I630">
            <v>0</v>
          </cell>
          <cell r="J630" t="str">
            <v>8. Fortalecimiento</v>
          </cell>
          <cell r="K630" t="str">
            <v>OFICINA ASESORA JURIDICA</v>
          </cell>
          <cell r="L630">
            <v>0</v>
          </cell>
          <cell r="M630" t="str">
            <v>Inversión</v>
          </cell>
          <cell r="N630">
            <v>0</v>
          </cell>
          <cell r="O630" t="str">
            <v>Contratable</v>
          </cell>
          <cell r="P630" t="str">
            <v>DERECHO DE BENEFICIO FIDUCIARIO</v>
          </cell>
          <cell r="Q630" t="str">
            <v>C</v>
          </cell>
          <cell r="R630" t="str">
            <v>4199</v>
          </cell>
          <cell r="S630" t="str">
            <v>1500</v>
          </cell>
          <cell r="T630" t="str">
            <v>8</v>
          </cell>
          <cell r="U630" t="str">
            <v>0</v>
          </cell>
          <cell r="V630" t="str">
            <v>4199044</v>
          </cell>
        </row>
        <row r="631">
          <cell r="A631" t="str">
            <v>C-4199-1500-8-0-4199044-02</v>
          </cell>
          <cell r="B631" t="str">
            <v>C-4199-1500-8-0-4199044-02</v>
          </cell>
          <cell r="C631" t="str">
            <v>EJECUTOR</v>
          </cell>
          <cell r="D631" t="str">
            <v>FORTALECIMIENTO</v>
          </cell>
          <cell r="E631" t="str">
            <v>JEFE (A) OFICINA ASESORA JURIDICA</v>
          </cell>
          <cell r="F631">
            <v>0</v>
          </cell>
          <cell r="G631">
            <v>4199044</v>
          </cell>
          <cell r="H631" t="str">
            <v>DERECHO DE BENEFICIO FIDUCIARIO</v>
          </cell>
          <cell r="I631">
            <v>0</v>
          </cell>
          <cell r="J631" t="str">
            <v>8. Fortalecimiento</v>
          </cell>
          <cell r="K631" t="str">
            <v>OFICINA ASESORA JURIDICA</v>
          </cell>
          <cell r="L631">
            <v>0</v>
          </cell>
          <cell r="M631" t="str">
            <v>Inversión</v>
          </cell>
          <cell r="N631">
            <v>0</v>
          </cell>
          <cell r="O631" t="str">
            <v>Contratable</v>
          </cell>
          <cell r="P631" t="str">
            <v>ADQUISICIÓN DE BIENES Y SERVICIOS</v>
          </cell>
          <cell r="Q631" t="str">
            <v>C</v>
          </cell>
          <cell r="R631" t="str">
            <v>4199</v>
          </cell>
          <cell r="S631" t="str">
            <v>1500</v>
          </cell>
          <cell r="T631" t="str">
            <v>8</v>
          </cell>
          <cell r="U631" t="str">
            <v>0</v>
          </cell>
          <cell r="V631" t="str">
            <v>4199044</v>
          </cell>
          <cell r="W631" t="str">
            <v>02</v>
          </cell>
        </row>
        <row r="632">
          <cell r="A632" t="str">
            <v>C-4199-1500-8-0-4199044-02-180</v>
          </cell>
          <cell r="B632" t="str">
            <v>C-4199-1500-8-0-4199044-02</v>
          </cell>
          <cell r="C632" t="str">
            <v>EJECUTOR</v>
          </cell>
          <cell r="D632" t="str">
            <v>FORTALECIMIENTO</v>
          </cell>
          <cell r="E632" t="str">
            <v>DIRECTOR(A) FINANCIERA</v>
          </cell>
          <cell r="F632">
            <v>180</v>
          </cell>
          <cell r="G632">
            <v>4199044</v>
          </cell>
          <cell r="H632" t="str">
            <v>DERECHO DE BENEFICIO FIDUCIARIO</v>
          </cell>
          <cell r="I632">
            <v>180</v>
          </cell>
          <cell r="J632" t="str">
            <v>8. Fortalecimiento</v>
          </cell>
          <cell r="K632" t="str">
            <v>FINANCIERA</v>
          </cell>
          <cell r="L632">
            <v>180</v>
          </cell>
          <cell r="M632" t="str">
            <v>Inversión</v>
          </cell>
          <cell r="N632" t="str">
            <v>GASTOS DE ADMINISTRACION DEL RECAUDO PILA</v>
          </cell>
          <cell r="O632" t="str">
            <v>Contratable</v>
          </cell>
          <cell r="P632" t="str">
            <v>ADQUISICIÓN DE BIENES Y SERVICIOS - DERECHO DE BENEFICIO FIDUCIARIO - FORTALECIMIENTO INSTITUCIONAL EN EL ICBF A NIVEL  NACIONAL</v>
          </cell>
          <cell r="Q632" t="str">
            <v>C</v>
          </cell>
          <cell r="R632" t="str">
            <v>4199</v>
          </cell>
          <cell r="S632" t="str">
            <v>1500</v>
          </cell>
          <cell r="T632" t="str">
            <v>8</v>
          </cell>
          <cell r="U632" t="str">
            <v>0</v>
          </cell>
          <cell r="V632" t="str">
            <v>4199044</v>
          </cell>
          <cell r="W632" t="str">
            <v>02</v>
          </cell>
          <cell r="X632" t="str">
            <v>180</v>
          </cell>
        </row>
        <row r="633">
          <cell r="A633" t="str">
            <v>C-4199-1500-8-0-4199044-02-181</v>
          </cell>
          <cell r="B633" t="str">
            <v>C-4199-1500-8-0-4199044-02</v>
          </cell>
          <cell r="C633" t="str">
            <v>EJECUTOR</v>
          </cell>
          <cell r="D633" t="str">
            <v>FORTALECIMIENTO</v>
          </cell>
          <cell r="E633" t="str">
            <v>JEFE (A) OFICINA ASESORA JURIDICA</v>
          </cell>
          <cell r="F633">
            <v>181</v>
          </cell>
          <cell r="G633">
            <v>4199044</v>
          </cell>
          <cell r="H633" t="str">
            <v>DERECHO DE BENEFICIO FIDUCIARIO</v>
          </cell>
          <cell r="I633">
            <v>181</v>
          </cell>
          <cell r="J633" t="str">
            <v>8. Fortalecimiento</v>
          </cell>
          <cell r="K633" t="str">
            <v>OFICINA ASESORA JURIDICA</v>
          </cell>
          <cell r="L633">
            <v>181</v>
          </cell>
          <cell r="M633" t="str">
            <v>Inversión</v>
          </cell>
          <cell r="N633" t="str">
            <v>APOYO TECNICO</v>
          </cell>
          <cell r="O633" t="str">
            <v>Contratable</v>
          </cell>
          <cell r="P633" t="str">
            <v>ADQUISICIÓN DE BIENES Y SERVICIOS - DERECHO DE BENEFICIO FIDUCIARIO - FORTALECIMIENTO INSTITUCIONAL EN EL ICBF A NIVEL  NACIONAL</v>
          </cell>
          <cell r="Q633" t="str">
            <v>C</v>
          </cell>
          <cell r="R633" t="str">
            <v>4199</v>
          </cell>
          <cell r="S633" t="str">
            <v>1500</v>
          </cell>
          <cell r="T633" t="str">
            <v>8</v>
          </cell>
          <cell r="U633" t="str">
            <v>0</v>
          </cell>
          <cell r="V633" t="str">
            <v>4199044</v>
          </cell>
          <cell r="W633" t="str">
            <v>02</v>
          </cell>
          <cell r="X633" t="str">
            <v>181</v>
          </cell>
        </row>
        <row r="634">
          <cell r="A634" t="str">
            <v>C-4199-1500-8-0-4199044-02-182</v>
          </cell>
          <cell r="B634" t="str">
            <v>C-4199-1500-8-0-4199044-02</v>
          </cell>
          <cell r="C634" t="str">
            <v>EJECUTOR</v>
          </cell>
          <cell r="D634" t="str">
            <v>FORTALECIMIENTO</v>
          </cell>
          <cell r="E634" t="str">
            <v>DIRECTOR(A) FINANCIERA</v>
          </cell>
          <cell r="F634">
            <v>182</v>
          </cell>
          <cell r="G634">
            <v>4199044</v>
          </cell>
          <cell r="H634" t="str">
            <v>DERECHO DE BENEFICIO FIDUCIARIO</v>
          </cell>
          <cell r="I634">
            <v>182</v>
          </cell>
          <cell r="J634" t="str">
            <v>8. Fortalecimiento</v>
          </cell>
          <cell r="K634" t="str">
            <v>FINANCIERA</v>
          </cell>
          <cell r="L634">
            <v>182</v>
          </cell>
          <cell r="M634" t="str">
            <v>Inversión</v>
          </cell>
          <cell r="N634" t="str">
            <v>DESARROLLO NORMATIVO</v>
          </cell>
          <cell r="O634" t="str">
            <v>Contratable</v>
          </cell>
          <cell r="P634" t="str">
            <v>ADQUISICIÓN DE BIENES Y SERVICIOS - DERECHO DE BENEFICIO FIDUCIARIO - FORTALECIMIENTO INSTITUCIONAL EN EL ICBF A NIVEL  NACIONAL</v>
          </cell>
          <cell r="Q634" t="str">
            <v>C</v>
          </cell>
          <cell r="R634" t="str">
            <v>4199</v>
          </cell>
          <cell r="S634" t="str">
            <v>1500</v>
          </cell>
          <cell r="T634" t="str">
            <v>8</v>
          </cell>
          <cell r="U634" t="str">
            <v>0</v>
          </cell>
          <cell r="V634" t="str">
            <v>4199044</v>
          </cell>
          <cell r="W634" t="str">
            <v>02</v>
          </cell>
          <cell r="X634" t="str">
            <v>182</v>
          </cell>
        </row>
        <row r="635">
          <cell r="A635" t="str">
            <v>C-4199-1500-8-0-4199044-02-183</v>
          </cell>
          <cell r="B635" t="str">
            <v>C-4199-1500-8-0-4199044-02</v>
          </cell>
          <cell r="C635" t="str">
            <v>EJECUTOR</v>
          </cell>
          <cell r="D635" t="str">
            <v>FORTALECIMIENTO</v>
          </cell>
          <cell r="E635" t="str">
            <v>JEFE (A) OFICINA ASESORA JURIDICA</v>
          </cell>
          <cell r="F635">
            <v>183</v>
          </cell>
          <cell r="G635">
            <v>4199044</v>
          </cell>
          <cell r="H635" t="str">
            <v>DERECHO DE BENEFICIO FIDUCIARIO</v>
          </cell>
          <cell r="I635">
            <v>183</v>
          </cell>
          <cell r="J635" t="str">
            <v>8. Fortalecimiento</v>
          </cell>
          <cell r="K635" t="str">
            <v>OFICINA ASESORA JURIDICA</v>
          </cell>
          <cell r="L635">
            <v>183</v>
          </cell>
          <cell r="M635" t="str">
            <v>Inversión</v>
          </cell>
          <cell r="N635" t="str">
            <v>GASTOS DE COBRO COACTIVO</v>
          </cell>
          <cell r="O635" t="str">
            <v>Contratable</v>
          </cell>
          <cell r="P635" t="str">
            <v>ADQUISICIÓN DE BIENES Y SERVICIOS - DERECHO DE BENEFICIO FIDUCIARIO - FORTALECIMIENTO INSTITUCIONAL EN EL ICBF A NIVEL  NACIONAL</v>
          </cell>
          <cell r="Q635" t="str">
            <v>C</v>
          </cell>
          <cell r="R635" t="str">
            <v>4199</v>
          </cell>
          <cell r="S635" t="str">
            <v>1500</v>
          </cell>
          <cell r="T635" t="str">
            <v>8</v>
          </cell>
          <cell r="U635" t="str">
            <v>0</v>
          </cell>
          <cell r="V635" t="str">
            <v>4199044</v>
          </cell>
          <cell r="W635" t="str">
            <v>02</v>
          </cell>
          <cell r="X635" t="str">
            <v>183</v>
          </cell>
        </row>
        <row r="636">
          <cell r="A636" t="str">
            <v>C-4199-1500-8-0-4199044-02-188</v>
          </cell>
          <cell r="B636" t="str">
            <v>C-4199-1500-8-0-4199044-02</v>
          </cell>
          <cell r="C636" t="str">
            <v>EJECUTOR</v>
          </cell>
          <cell r="D636" t="str">
            <v>FORTALECIMIENTO</v>
          </cell>
          <cell r="E636" t="str">
            <v>JEFE (A) OFICINA ASESORA JURIDICA</v>
          </cell>
          <cell r="F636">
            <v>188</v>
          </cell>
          <cell r="G636">
            <v>4199044</v>
          </cell>
          <cell r="H636" t="str">
            <v>DERECHO DE BENEFICIO FIDUCIARIO</v>
          </cell>
          <cell r="I636">
            <v>188</v>
          </cell>
          <cell r="J636" t="str">
            <v>8. Fortalecimiento</v>
          </cell>
          <cell r="K636" t="str">
            <v>OFICINA ASESORA JURIDICA</v>
          </cell>
          <cell r="L636">
            <v>188</v>
          </cell>
          <cell r="M636" t="str">
            <v>Inversión</v>
          </cell>
          <cell r="N636" t="str">
            <v>OTROS GASTOS DE COBRO COACTIVO</v>
          </cell>
          <cell r="O636" t="str">
            <v>Contratable</v>
          </cell>
          <cell r="P636" t="str">
            <v>ADQUISICIÓN DE BIENES Y SERVICIOS - DERECHO DE BENEFICIO FIDUCIARIO - FORTALECIMIENTO INSTITUCIONAL EN EL ICBF A NIVEL  NACIONAL</v>
          </cell>
          <cell r="Q636" t="str">
            <v>C</v>
          </cell>
          <cell r="R636" t="str">
            <v>4199</v>
          </cell>
          <cell r="S636" t="str">
            <v>1500</v>
          </cell>
          <cell r="T636" t="str">
            <v>8</v>
          </cell>
          <cell r="U636" t="str">
            <v>0</v>
          </cell>
          <cell r="V636" t="str">
            <v>4199044</v>
          </cell>
          <cell r="W636" t="str">
            <v>02</v>
          </cell>
          <cell r="X636" t="str">
            <v>188</v>
          </cell>
        </row>
        <row r="637">
          <cell r="A637" t="str">
            <v>C-4199-1500-8-0-4199044-02-999</v>
          </cell>
          <cell r="B637" t="str">
            <v>C-4199-1500-8-0-4199044-02</v>
          </cell>
          <cell r="C637" t="str">
            <v>EJECUTOR</v>
          </cell>
          <cell r="D637" t="str">
            <v>FORTALECIMIENTO</v>
          </cell>
          <cell r="E637" t="str">
            <v>DIRECTOR(A) FINANCIERA</v>
          </cell>
          <cell r="F637">
            <v>999</v>
          </cell>
          <cell r="G637">
            <v>4199044</v>
          </cell>
          <cell r="H637" t="str">
            <v>DERECHO DE BENEFICIO FIDUCIARIO</v>
          </cell>
          <cell r="I637">
            <v>999</v>
          </cell>
          <cell r="J637" t="str">
            <v>8. Fortalecimiento</v>
          </cell>
          <cell r="K637" t="str">
            <v>FINANCIERA</v>
          </cell>
          <cell r="L637">
            <v>999</v>
          </cell>
          <cell r="M637" t="str">
            <v>Inversión</v>
          </cell>
          <cell r="N637" t="str">
            <v>GRAVAMEN A LOS MOVIMIENTOS FINANCIEROS -GMF</v>
          </cell>
          <cell r="O637" t="str">
            <v>No Contratable</v>
          </cell>
          <cell r="P637" t="str">
            <v>ADQUISICIÓN DE BIENES Y SERVICIOS - DERECHO DE BENEFICIO FIDUCIARIO - FORTALECIMIENTO INSTITUCIONAL EN EL ICBF A NIVEL  NACIONAL</v>
          </cell>
          <cell r="Q637" t="str">
            <v>C</v>
          </cell>
          <cell r="R637" t="str">
            <v>4199</v>
          </cell>
          <cell r="S637" t="str">
            <v>1500</v>
          </cell>
          <cell r="T637" t="str">
            <v>8</v>
          </cell>
          <cell r="U637" t="str">
            <v>0</v>
          </cell>
          <cell r="V637" t="str">
            <v>4199044</v>
          </cell>
          <cell r="W637" t="str">
            <v>02</v>
          </cell>
          <cell r="X637" t="str">
            <v>999</v>
          </cell>
        </row>
        <row r="638">
          <cell r="A638" t="str">
            <v>C-4199-1500-8-0-4199053</v>
          </cell>
          <cell r="B638" t="str">
            <v>C-4199-1500-8-0-4199053</v>
          </cell>
          <cell r="C638" t="str">
            <v>NO EJECUTOR</v>
          </cell>
          <cell r="D638" t="str">
            <v>FORTALECIMIENTO</v>
          </cell>
          <cell r="E638" t="str">
            <v>DIRECTOR(A) DE GESTION HUMANA</v>
          </cell>
          <cell r="F638">
            <v>0</v>
          </cell>
          <cell r="G638">
            <v>4199053</v>
          </cell>
          <cell r="H638" t="str">
            <v>DOCUMENTOS DE LINEAMIENTOS TECNICOS</v>
          </cell>
          <cell r="I638">
            <v>0</v>
          </cell>
          <cell r="J638" t="str">
            <v>8. Fortalecimiento</v>
          </cell>
          <cell r="K638" t="str">
            <v>GESTION HUMANA</v>
          </cell>
          <cell r="L638">
            <v>0</v>
          </cell>
          <cell r="M638" t="str">
            <v>Inversión</v>
          </cell>
          <cell r="N638">
            <v>0</v>
          </cell>
          <cell r="O638" t="str">
            <v>Contratable</v>
          </cell>
          <cell r="P638" t="str">
            <v>DOCUMENTOS DE LINEAMIENTOS TÉCNICOS</v>
          </cell>
          <cell r="Q638" t="str">
            <v>C</v>
          </cell>
          <cell r="R638" t="str">
            <v>4199</v>
          </cell>
          <cell r="S638" t="str">
            <v>1500</v>
          </cell>
          <cell r="T638" t="str">
            <v>8</v>
          </cell>
          <cell r="U638" t="str">
            <v>0</v>
          </cell>
          <cell r="V638" t="str">
            <v>4199053</v>
          </cell>
        </row>
        <row r="639">
          <cell r="A639" t="str">
            <v>C-4199-1500-8-0-4199053-02</v>
          </cell>
          <cell r="B639" t="str">
            <v>C-4199-1500-8-0-4199053-02</v>
          </cell>
          <cell r="C639" t="str">
            <v>EJECUTOR</v>
          </cell>
          <cell r="D639" t="str">
            <v>FORTALECIMIENTO</v>
          </cell>
          <cell r="E639" t="str">
            <v>DIRECTOR(A) DE GESTION HUMANA</v>
          </cell>
          <cell r="F639">
            <v>0</v>
          </cell>
          <cell r="G639">
            <v>4199053</v>
          </cell>
          <cell r="H639" t="str">
            <v>DOCUMENTOS DE LINEAMIENTOS TECNICOS</v>
          </cell>
          <cell r="I639">
            <v>0</v>
          </cell>
          <cell r="J639" t="str">
            <v>8. Fortalecimiento</v>
          </cell>
          <cell r="K639" t="str">
            <v>GESTION HUMANA</v>
          </cell>
          <cell r="L639">
            <v>0</v>
          </cell>
          <cell r="M639" t="str">
            <v>Inversión</v>
          </cell>
          <cell r="N639">
            <v>0</v>
          </cell>
          <cell r="O639" t="str">
            <v>Contratable</v>
          </cell>
          <cell r="P639" t="str">
            <v>ADQUISICIÓN DE BIENES Y SERVICIOS</v>
          </cell>
          <cell r="Q639" t="str">
            <v>C</v>
          </cell>
          <cell r="R639" t="str">
            <v>4199</v>
          </cell>
          <cell r="S639" t="str">
            <v>1500</v>
          </cell>
          <cell r="T639" t="str">
            <v>8</v>
          </cell>
          <cell r="U639" t="str">
            <v>0</v>
          </cell>
          <cell r="V639" t="str">
            <v>4199053</v>
          </cell>
          <cell r="W639" t="str">
            <v>02</v>
          </cell>
        </row>
        <row r="640">
          <cell r="A640" t="str">
            <v>C-4199-1500-8-0-4199053-02-189</v>
          </cell>
          <cell r="B640" t="str">
            <v>C-4199-1500-8-0-4199053-02</v>
          </cell>
          <cell r="C640" t="str">
            <v>EJECUTOR</v>
          </cell>
          <cell r="D640" t="str">
            <v>FORTALECIMIENTO</v>
          </cell>
          <cell r="E640" t="str">
            <v>JEFE (A) OFICINA ASESORA JURIDICA</v>
          </cell>
          <cell r="F640">
            <v>189</v>
          </cell>
          <cell r="G640">
            <v>4199053</v>
          </cell>
          <cell r="H640" t="str">
            <v>DOCUMENTOS DE LINEAMIENTOS TECNICOS</v>
          </cell>
          <cell r="I640">
            <v>189</v>
          </cell>
          <cell r="J640" t="str">
            <v>8. Fortalecimiento</v>
          </cell>
          <cell r="K640" t="str">
            <v>OFICINA ASESORA JURIDICA</v>
          </cell>
          <cell r="L640">
            <v>189</v>
          </cell>
          <cell r="M640" t="str">
            <v>Inversión</v>
          </cell>
          <cell r="N640" t="str">
            <v>VIGILANCIA Y CONTROL JUDICIAL</v>
          </cell>
          <cell r="O640" t="str">
            <v>Contratable</v>
          </cell>
          <cell r="P640" t="str">
            <v>ADQUISICIÓN DE BIENES Y SERVICIOS - DOCUMENTOS DE LINEAMIENTOS TÉCNICOS - FORTALECIMIENTO INSTITUCIONAL EN EL ICBF A NIVEL  NACIONAL</v>
          </cell>
          <cell r="Q640" t="str">
            <v>C</v>
          </cell>
          <cell r="R640" t="str">
            <v>4199</v>
          </cell>
          <cell r="S640" t="str">
            <v>1500</v>
          </cell>
          <cell r="T640" t="str">
            <v>8</v>
          </cell>
          <cell r="U640" t="str">
            <v>0</v>
          </cell>
          <cell r="V640" t="str">
            <v>4199053</v>
          </cell>
          <cell r="W640" t="str">
            <v>02</v>
          </cell>
          <cell r="X640" t="str">
            <v>189</v>
          </cell>
        </row>
        <row r="641">
          <cell r="A641" t="str">
            <v>C-4199-1500-8-0-4199053-02-190</v>
          </cell>
          <cell r="B641" t="str">
            <v>C-4199-1500-8-0-4199053-02</v>
          </cell>
          <cell r="C641" t="str">
            <v>EJECUTOR</v>
          </cell>
          <cell r="D641" t="str">
            <v>FORTALECIMIENTO</v>
          </cell>
          <cell r="E641" t="str">
            <v>DIRECTOR(A) DE CONTRATACION</v>
          </cell>
          <cell r="F641">
            <v>190</v>
          </cell>
          <cell r="G641">
            <v>4199053</v>
          </cell>
          <cell r="H641" t="str">
            <v>DOCUMENTOS DE LINEAMIENTOS TECNICOS</v>
          </cell>
          <cell r="I641">
            <v>190</v>
          </cell>
          <cell r="J641" t="str">
            <v>8. Fortalecimiento</v>
          </cell>
          <cell r="K641" t="str">
            <v>CONTRATACION</v>
          </cell>
          <cell r="L641">
            <v>190</v>
          </cell>
          <cell r="M641" t="str">
            <v>Inversión</v>
          </cell>
          <cell r="N641" t="str">
            <v>APOYO AL PROCESO DE GESTION DE CONTRATACION</v>
          </cell>
          <cell r="O641" t="str">
            <v>Contratable</v>
          </cell>
          <cell r="P641" t="str">
            <v>ADQUISICIÓN DE BIENES Y SERVICIOS - DOCUMENTOS DE LINEAMIENTOS TÉCNICOS - FORTALECIMIENTO INSTITUCIONAL EN EL ICBF A NIVEL  NACIONAL</v>
          </cell>
          <cell r="Q641" t="str">
            <v>C</v>
          </cell>
          <cell r="R641" t="str">
            <v>4199</v>
          </cell>
          <cell r="S641" t="str">
            <v>1500</v>
          </cell>
          <cell r="T641" t="str">
            <v>8</v>
          </cell>
          <cell r="U641" t="str">
            <v>0</v>
          </cell>
          <cell r="V641" t="str">
            <v>4199053</v>
          </cell>
          <cell r="W641" t="str">
            <v>02</v>
          </cell>
          <cell r="X641" t="str">
            <v>190</v>
          </cell>
        </row>
        <row r="642">
          <cell r="A642" t="str">
            <v>C-4199-1500-8-0-4199053-02-191</v>
          </cell>
          <cell r="B642" t="str">
            <v>C-4199-1500-8-0-4199053-02</v>
          </cell>
          <cell r="C642" t="str">
            <v>EJECUTOR</v>
          </cell>
          <cell r="D642" t="str">
            <v>FORTALECIMIENTO</v>
          </cell>
          <cell r="E642" t="str">
            <v>SUBDIRECTOR(A) DE MEJORAMIENTO ORGANIZACIONAL</v>
          </cell>
          <cell r="F642">
            <v>191</v>
          </cell>
          <cell r="G642">
            <v>4199053</v>
          </cell>
          <cell r="H642" t="str">
            <v>DOCUMENTOS DE LINEAMIENTOS TECNICOS</v>
          </cell>
          <cell r="I642">
            <v>191</v>
          </cell>
          <cell r="J642" t="str">
            <v>8. Fortalecimiento</v>
          </cell>
          <cell r="K642" t="str">
            <v>PLANEACION Y CONTROL DE LA GESTION</v>
          </cell>
          <cell r="L642">
            <v>191</v>
          </cell>
          <cell r="M642" t="str">
            <v>Inversión</v>
          </cell>
          <cell r="N642" t="str">
            <v>MEJORAMIENTO A LA GESTION INSTITUCIONAL</v>
          </cell>
          <cell r="O642" t="str">
            <v>Contratable</v>
          </cell>
          <cell r="P642" t="str">
            <v>MEJORAMIENTO A LA GESTIÓN INSTITUCIONAL</v>
          </cell>
          <cell r="Q642" t="str">
            <v>C</v>
          </cell>
          <cell r="R642" t="str">
            <v>4199</v>
          </cell>
          <cell r="S642" t="str">
            <v>1500</v>
          </cell>
          <cell r="T642" t="str">
            <v>8</v>
          </cell>
          <cell r="U642" t="str">
            <v>0</v>
          </cell>
          <cell r="V642" t="str">
            <v>4199053</v>
          </cell>
          <cell r="W642" t="str">
            <v>02</v>
          </cell>
          <cell r="X642" t="str">
            <v>191</v>
          </cell>
        </row>
        <row r="643">
          <cell r="A643" t="str">
            <v>C-4199-1500-8-0-4199053-02-192</v>
          </cell>
          <cell r="B643" t="str">
            <v>C-4199-1500-8-0-4199053-02</v>
          </cell>
          <cell r="C643" t="str">
            <v>EJECUTOR</v>
          </cell>
          <cell r="D643" t="str">
            <v>FORTALECIMIENTO</v>
          </cell>
          <cell r="E643" t="str">
            <v>DIRECTOR(A) DE GESTION HUMANA</v>
          </cell>
          <cell r="F643">
            <v>192</v>
          </cell>
          <cell r="G643">
            <v>4199053</v>
          </cell>
          <cell r="H643" t="str">
            <v>DOCUMENTOS DE LINEAMIENTOS TECNICOS</v>
          </cell>
          <cell r="I643">
            <v>192</v>
          </cell>
          <cell r="J643" t="str">
            <v>8. Fortalecimiento</v>
          </cell>
          <cell r="K643" t="str">
            <v>GESTION HUMANA</v>
          </cell>
          <cell r="L643">
            <v>192</v>
          </cell>
          <cell r="M643" t="str">
            <v>Inversión</v>
          </cell>
          <cell r="N643" t="str">
            <v>ACCIONES COMPLEMENTARIAS DE MEJORAMIENTO</v>
          </cell>
          <cell r="O643" t="str">
            <v>Contratable</v>
          </cell>
          <cell r="P643" t="str">
            <v>ADQUISICIÓN DE BIENES Y SERVICIOS - DOCUMENTOS DE LINEAMIENTOS TÉCNICOS - FORTALECIMIENTO INSTITUCIONAL EN EL ICBF A NIVEL  NACIONAL</v>
          </cell>
          <cell r="Q643" t="str">
            <v>C</v>
          </cell>
          <cell r="R643" t="str">
            <v>4199</v>
          </cell>
          <cell r="S643" t="str">
            <v>1500</v>
          </cell>
          <cell r="T643" t="str">
            <v>8</v>
          </cell>
          <cell r="U643" t="str">
            <v>0</v>
          </cell>
          <cell r="V643" t="str">
            <v>4199053</v>
          </cell>
          <cell r="W643" t="str">
            <v>02</v>
          </cell>
          <cell r="X643" t="str">
            <v>192</v>
          </cell>
        </row>
        <row r="644">
          <cell r="A644" t="str">
            <v>C-4199-1500-8-0-4199053-02-193</v>
          </cell>
          <cell r="B644" t="str">
            <v>C-4199-1500-8-0-4199053-02</v>
          </cell>
          <cell r="C644" t="str">
            <v>EJECUTOR</v>
          </cell>
          <cell r="D644" t="str">
            <v>FORTALECIMIENTO</v>
          </cell>
          <cell r="E644" t="str">
            <v>DIRECTOR(A) DE GESTION HUMANA</v>
          </cell>
          <cell r="F644">
            <v>193</v>
          </cell>
          <cell r="G644">
            <v>4199053</v>
          </cell>
          <cell r="H644" t="str">
            <v>DOCUMENTOS DE LINEAMIENTOS TECNICOS</v>
          </cell>
          <cell r="I644">
            <v>193</v>
          </cell>
          <cell r="J644" t="str">
            <v>8. Fortalecimiento</v>
          </cell>
          <cell r="K644" t="str">
            <v>GESTION HUMANA</v>
          </cell>
          <cell r="L644">
            <v>193</v>
          </cell>
          <cell r="M644" t="str">
            <v>Inversión</v>
          </cell>
          <cell r="N644" t="str">
            <v>CAPACITACION FORMAL Y NO FORMAL</v>
          </cell>
          <cell r="O644" t="str">
            <v>Contratable</v>
          </cell>
          <cell r="P644" t="str">
            <v>ADQUISICIÓN DE BIENES Y SERVICIOS - DOCUMENTOS DE LINEAMIENTOS TÉCNICOS - FORTALECIMIENTO INSTITUCIONAL EN EL ICBF A NIVEL  NACIONAL</v>
          </cell>
          <cell r="Q644" t="str">
            <v>C</v>
          </cell>
          <cell r="R644" t="str">
            <v>4199</v>
          </cell>
          <cell r="S644" t="str">
            <v>1500</v>
          </cell>
          <cell r="T644" t="str">
            <v>8</v>
          </cell>
          <cell r="U644" t="str">
            <v>0</v>
          </cell>
          <cell r="V644" t="str">
            <v>4199053</v>
          </cell>
          <cell r="W644" t="str">
            <v>02</v>
          </cell>
          <cell r="X644" t="str">
            <v>193</v>
          </cell>
        </row>
        <row r="645">
          <cell r="A645" t="str">
            <v>C-4199-1500-8-0-4199053-02-199</v>
          </cell>
          <cell r="B645" t="str">
            <v>C-4199-1500-8-0-4199053-02</v>
          </cell>
          <cell r="C645" t="str">
            <v>EJECUTOR</v>
          </cell>
          <cell r="D645" t="str">
            <v>FORTALECIMIENTO</v>
          </cell>
          <cell r="E645" t="str">
            <v>DIRECTOR(A) ADMINISTRATIVO</v>
          </cell>
          <cell r="F645">
            <v>199</v>
          </cell>
          <cell r="G645">
            <v>4199053</v>
          </cell>
          <cell r="H645" t="str">
            <v>DOCUMENTOS DE LINEAMIENTOS TECNICOS</v>
          </cell>
          <cell r="I645">
            <v>199</v>
          </cell>
          <cell r="J645" t="str">
            <v>8. Fortalecimiento</v>
          </cell>
          <cell r="K645" t="str">
            <v>ADMINISTRATIVO</v>
          </cell>
          <cell r="L645">
            <v>199</v>
          </cell>
          <cell r="M645" t="str">
            <v>Inversión</v>
          </cell>
          <cell r="N645" t="str">
            <v>GESTION AMBIENTAL</v>
          </cell>
          <cell r="O645" t="str">
            <v>Contratable</v>
          </cell>
          <cell r="P645" t="str">
            <v>ADQUISICIÓN DE BIENES Y SERVICIOS - DOCUMENTOS DE LINEAMIENTOS TÉCNICOS - FORTALECIMIENTO INSTITUCIONAL EN EL ICBF A NIVEL  NACIONAL</v>
          </cell>
          <cell r="Q645" t="str">
            <v>C</v>
          </cell>
          <cell r="R645" t="str">
            <v>4199</v>
          </cell>
          <cell r="S645" t="str">
            <v>1500</v>
          </cell>
          <cell r="T645" t="str">
            <v>8</v>
          </cell>
          <cell r="U645" t="str">
            <v>0</v>
          </cell>
          <cell r="V645" t="str">
            <v>4199053</v>
          </cell>
          <cell r="W645" t="str">
            <v>02</v>
          </cell>
          <cell r="X645" t="str">
            <v>199</v>
          </cell>
        </row>
        <row r="646">
          <cell r="A646" t="str">
            <v>C-4199-1500-8-0-4199053-02-202</v>
          </cell>
          <cell r="B646" t="str">
            <v>C-4199-1500-8-0-4199053-02</v>
          </cell>
          <cell r="C646" t="str">
            <v>EJECUTOR</v>
          </cell>
          <cell r="D646" t="str">
            <v>FORTALECIMIENTO</v>
          </cell>
          <cell r="E646" t="str">
            <v>DIRECTOR(A) ADMINISTRATIVO</v>
          </cell>
          <cell r="F646">
            <v>202</v>
          </cell>
          <cell r="G646">
            <v>4199053</v>
          </cell>
          <cell r="H646" t="str">
            <v>DOCUMENTOS DE LINEAMIENTOS TECNICOS</v>
          </cell>
          <cell r="I646">
            <v>202</v>
          </cell>
          <cell r="J646" t="str">
            <v>8. Fortalecimiento</v>
          </cell>
          <cell r="K646" t="str">
            <v>ADMINISTRATIVO</v>
          </cell>
          <cell r="L646">
            <v>202</v>
          </cell>
          <cell r="M646" t="str">
            <v>Inversión</v>
          </cell>
          <cell r="N646" t="str">
            <v>PLAN MAESTRO DE INFRAESTRUCTURA</v>
          </cell>
          <cell r="O646" t="str">
            <v>Contratable</v>
          </cell>
          <cell r="P646" t="str">
            <v>PLAN MAESTRO DE INFRAESTRUCTURA</v>
          </cell>
          <cell r="Q646" t="str">
            <v>C</v>
          </cell>
          <cell r="R646" t="str">
            <v>4199</v>
          </cell>
          <cell r="S646" t="str">
            <v>1500</v>
          </cell>
          <cell r="T646" t="str">
            <v>8</v>
          </cell>
          <cell r="U646" t="str">
            <v>0</v>
          </cell>
          <cell r="V646" t="str">
            <v>4199053</v>
          </cell>
          <cell r="W646" t="str">
            <v>02</v>
          </cell>
          <cell r="X646" t="str">
            <v>202</v>
          </cell>
        </row>
        <row r="647">
          <cell r="A647" t="str">
            <v>C-4199-1500-8-0-4199055</v>
          </cell>
          <cell r="B647" t="str">
            <v>C-4199-1500-8-0-4199055</v>
          </cell>
          <cell r="C647" t="str">
            <v>NO EJECUTOR</v>
          </cell>
          <cell r="D647" t="str">
            <v>FORTALECIMIENTO</v>
          </cell>
          <cell r="E647" t="str">
            <v>SUBDIRECTOR(A) DE MONITOREO Y EVALUACION</v>
          </cell>
          <cell r="F647">
            <v>0</v>
          </cell>
          <cell r="G647">
            <v>4199055</v>
          </cell>
          <cell r="H647" t="str">
            <v>DOCUMENTOS METODOLOGICOS</v>
          </cell>
          <cell r="I647">
            <v>0</v>
          </cell>
          <cell r="J647" t="str">
            <v>8. Fortalecimiento</v>
          </cell>
          <cell r="K647" t="str">
            <v>SUBMONITOREO Y EVALUACION</v>
          </cell>
          <cell r="L647">
            <v>0</v>
          </cell>
          <cell r="M647" t="str">
            <v>Inversión</v>
          </cell>
          <cell r="N647">
            <v>0</v>
          </cell>
          <cell r="O647" t="str">
            <v>Contratable</v>
          </cell>
          <cell r="P647" t="str">
            <v>DOCUMENTOS METODOLOGICOS</v>
          </cell>
          <cell r="Q647" t="str">
            <v>C</v>
          </cell>
          <cell r="R647" t="str">
            <v>4199</v>
          </cell>
          <cell r="S647" t="str">
            <v>1500</v>
          </cell>
          <cell r="T647" t="str">
            <v>8</v>
          </cell>
          <cell r="U647" t="str">
            <v>0</v>
          </cell>
          <cell r="V647" t="str">
            <v>4199055</v>
          </cell>
        </row>
        <row r="648">
          <cell r="A648" t="str">
            <v>C-4199-1500-8-0-4199055-02</v>
          </cell>
          <cell r="B648" t="str">
            <v>C-4199-1500-8-0-4199055-02</v>
          </cell>
          <cell r="C648" t="str">
            <v>EJECUTOR</v>
          </cell>
          <cell r="D648" t="str">
            <v>FORTALECIMIENTO</v>
          </cell>
          <cell r="E648" t="str">
            <v>SUBDIRECTOR(A) DE MONITOREO Y EVALUACION</v>
          </cell>
          <cell r="F648">
            <v>0</v>
          </cell>
          <cell r="G648">
            <v>4199055</v>
          </cell>
          <cell r="H648" t="str">
            <v>DOCUMENTOS METODOLOGICOS</v>
          </cell>
          <cell r="I648">
            <v>0</v>
          </cell>
          <cell r="J648" t="str">
            <v>8. Fortalecimiento</v>
          </cell>
          <cell r="K648" t="str">
            <v>SUBMONITOREO Y EVALUACION</v>
          </cell>
          <cell r="L648">
            <v>0</v>
          </cell>
          <cell r="M648" t="str">
            <v>Inversión</v>
          </cell>
          <cell r="N648">
            <v>0</v>
          </cell>
          <cell r="O648" t="str">
            <v>Contratable</v>
          </cell>
          <cell r="P648" t="str">
            <v>ADQUISICIÓN DE BIENES Y SERVICIOS</v>
          </cell>
          <cell r="Q648" t="str">
            <v>C</v>
          </cell>
          <cell r="R648" t="str">
            <v>4199</v>
          </cell>
          <cell r="S648" t="str">
            <v>1500</v>
          </cell>
          <cell r="T648" t="str">
            <v>8</v>
          </cell>
          <cell r="U648" t="str">
            <v>0</v>
          </cell>
          <cell r="V648" t="str">
            <v>4199055</v>
          </cell>
          <cell r="W648" t="str">
            <v>02</v>
          </cell>
        </row>
        <row r="649">
          <cell r="A649" t="str">
            <v>C-4199-1500-8-0-4199055-02-194</v>
          </cell>
          <cell r="B649" t="str">
            <v>C-4199-1500-8-0-4199055-02</v>
          </cell>
          <cell r="C649" t="str">
            <v>EJECUTOR</v>
          </cell>
          <cell r="D649" t="str">
            <v>FORTALECIMIENTO</v>
          </cell>
          <cell r="E649" t="str">
            <v>SUBDIRECTOR(A) DE MONITOREO Y EVALUACION</v>
          </cell>
          <cell r="F649">
            <v>194</v>
          </cell>
          <cell r="G649">
            <v>4199055</v>
          </cell>
          <cell r="H649" t="str">
            <v>DOCUMENTOS METODOLOGICOS</v>
          </cell>
          <cell r="I649">
            <v>194</v>
          </cell>
          <cell r="J649" t="str">
            <v>8. Fortalecimiento</v>
          </cell>
          <cell r="K649" t="str">
            <v>SUBMONITOREO Y EVALUACION</v>
          </cell>
          <cell r="L649">
            <v>194</v>
          </cell>
          <cell r="M649" t="str">
            <v>Inversión</v>
          </cell>
          <cell r="N649" t="str">
            <v>SEGUIMIENTO Y EVALUACION</v>
          </cell>
          <cell r="O649" t="str">
            <v>Contratable</v>
          </cell>
          <cell r="P649" t="str">
            <v>ADQUISICIÓN DE BIENES Y SERVICIOS - DOCUMENTOS METODOLÓGICOS - FORTALECIMIENTO INSTITUCIONAL EN EL ICBF A NIVEL  NACIONAL</v>
          </cell>
          <cell r="Q649" t="str">
            <v>C</v>
          </cell>
          <cell r="R649" t="str">
            <v>4199</v>
          </cell>
          <cell r="S649" t="str">
            <v>1500</v>
          </cell>
          <cell r="T649" t="str">
            <v>8</v>
          </cell>
          <cell r="U649" t="str">
            <v>0</v>
          </cell>
          <cell r="V649" t="str">
            <v>4199055</v>
          </cell>
          <cell r="W649" t="str">
            <v>02</v>
          </cell>
          <cell r="X649" t="str">
            <v>194</v>
          </cell>
        </row>
        <row r="650">
          <cell r="A650" t="str">
            <v>C-4199-1500-8-0-4199056</v>
          </cell>
          <cell r="B650" t="str">
            <v>C-4199-1500-8-0-4199056</v>
          </cell>
          <cell r="C650" t="str">
            <v>NO EJECUTOR</v>
          </cell>
          <cell r="D650" t="str">
            <v>FORTALECIMIENTO</v>
          </cell>
          <cell r="E650" t="str">
            <v>DIRECTOR(A) DE GESTION HUMANA</v>
          </cell>
          <cell r="F650">
            <v>0</v>
          </cell>
          <cell r="G650">
            <v>4199056</v>
          </cell>
          <cell r="H650" t="str">
            <v>DOCUMENTOS NORMATIVOS</v>
          </cell>
          <cell r="I650">
            <v>0</v>
          </cell>
          <cell r="J650" t="str">
            <v>8. Fortalecimiento</v>
          </cell>
          <cell r="K650" t="str">
            <v>GESTION HUMANA</v>
          </cell>
          <cell r="L650">
            <v>0</v>
          </cell>
          <cell r="M650" t="str">
            <v>Inversión</v>
          </cell>
          <cell r="N650">
            <v>0</v>
          </cell>
          <cell r="O650" t="str">
            <v>Contratable</v>
          </cell>
          <cell r="P650" t="str">
            <v>DOCUMENTOS NORMATIVOS</v>
          </cell>
          <cell r="Q650" t="str">
            <v>C</v>
          </cell>
          <cell r="R650" t="str">
            <v>4199</v>
          </cell>
          <cell r="S650" t="str">
            <v>1500</v>
          </cell>
          <cell r="T650" t="str">
            <v>8</v>
          </cell>
          <cell r="U650" t="str">
            <v>0</v>
          </cell>
          <cell r="V650" t="str">
            <v>4199056</v>
          </cell>
        </row>
        <row r="651">
          <cell r="A651" t="str">
            <v>C-4199-1500-8-0-4199056-02</v>
          </cell>
          <cell r="B651" t="str">
            <v>C-4199-1500-8-0-4199056-02</v>
          </cell>
          <cell r="C651" t="str">
            <v>EJECUTOR</v>
          </cell>
          <cell r="D651" t="str">
            <v>FORTALECIMIENTO</v>
          </cell>
          <cell r="E651" t="str">
            <v>DIRECTOR(A) DE GESTION HUMANA</v>
          </cell>
          <cell r="F651">
            <v>0</v>
          </cell>
          <cell r="G651">
            <v>4199056</v>
          </cell>
          <cell r="H651" t="str">
            <v>DOCUMENTOS NORMATIVOS</v>
          </cell>
          <cell r="I651">
            <v>0</v>
          </cell>
          <cell r="J651" t="str">
            <v>8. Fortalecimiento</v>
          </cell>
          <cell r="K651" t="str">
            <v>GESTION HUMANA</v>
          </cell>
          <cell r="L651">
            <v>0</v>
          </cell>
          <cell r="M651" t="str">
            <v>Inversión</v>
          </cell>
          <cell r="N651">
            <v>0</v>
          </cell>
          <cell r="O651" t="str">
            <v>Contratable</v>
          </cell>
          <cell r="P651" t="str">
            <v>ADQUISICIÓN DE BIENES Y SERVICIOS</v>
          </cell>
          <cell r="Q651" t="str">
            <v>C</v>
          </cell>
          <cell r="R651" t="str">
            <v>4199</v>
          </cell>
          <cell r="S651" t="str">
            <v>1500</v>
          </cell>
          <cell r="T651" t="str">
            <v>8</v>
          </cell>
          <cell r="U651" t="str">
            <v>0</v>
          </cell>
          <cell r="V651" t="str">
            <v>4199056</v>
          </cell>
          <cell r="W651" t="str">
            <v>02</v>
          </cell>
        </row>
        <row r="652">
          <cell r="A652" t="str">
            <v>C-4199-1500-8-0-4199056-02-991</v>
          </cell>
          <cell r="B652" t="str">
            <v>C-4199-1500-8-0-4199056-02</v>
          </cell>
          <cell r="C652" t="str">
            <v>EJECUTOR</v>
          </cell>
          <cell r="D652" t="str">
            <v>FORTALECIMIENTO</v>
          </cell>
          <cell r="E652" t="str">
            <v>DIRECTOR(A) DE GESTION HUMANA</v>
          </cell>
          <cell r="F652">
            <v>991</v>
          </cell>
          <cell r="G652">
            <v>4199056</v>
          </cell>
          <cell r="H652" t="str">
            <v>DOCUMENTOS NORMATIVOS</v>
          </cell>
          <cell r="I652">
            <v>991</v>
          </cell>
          <cell r="J652" t="str">
            <v>8. Fortalecimiento</v>
          </cell>
          <cell r="K652" t="str">
            <v>GESTION HUMANA</v>
          </cell>
          <cell r="L652">
            <v>991</v>
          </cell>
          <cell r="M652" t="str">
            <v>Inversión</v>
          </cell>
          <cell r="N652" t="str">
            <v>SOPORTE A LA GESTION DEL PROYECTO - APOYO EN CONTRATACION DE SERVICIOS</v>
          </cell>
          <cell r="O652" t="str">
            <v>Contratable</v>
          </cell>
          <cell r="P652" t="str">
            <v>ADQUISICIÓN DE BIENES Y SERVICIOS - DOCUMENTOS NORMATIVOS - FORTALECIMIENTO INSTITUCIONAL EN EL ICBF A NIVEL  NACIONAL</v>
          </cell>
          <cell r="Q652" t="str">
            <v>C</v>
          </cell>
          <cell r="R652" t="str">
            <v>4199</v>
          </cell>
          <cell r="S652" t="str">
            <v>1500</v>
          </cell>
          <cell r="T652" t="str">
            <v>8</v>
          </cell>
          <cell r="U652" t="str">
            <v>0</v>
          </cell>
          <cell r="V652" t="str">
            <v>4199056</v>
          </cell>
          <cell r="W652" t="str">
            <v>02</v>
          </cell>
          <cell r="X652" t="str">
            <v>991</v>
          </cell>
        </row>
        <row r="653">
          <cell r="A653" t="str">
            <v>C-4199-1500-8-0-4199056-02-992</v>
          </cell>
          <cell r="B653" t="str">
            <v>C-4199-1500-8-0-4199056-02</v>
          </cell>
          <cell r="C653" t="str">
            <v>EJECUTOR</v>
          </cell>
          <cell r="D653" t="str">
            <v>FORTALECIMIENTO</v>
          </cell>
          <cell r="E653" t="str">
            <v>DIRECTOR(A) DE GESTION HUMANA</v>
          </cell>
          <cell r="F653">
            <v>992</v>
          </cell>
          <cell r="G653">
            <v>4199056</v>
          </cell>
          <cell r="H653" t="str">
            <v>DOCUMENTOS NORMATIVOS</v>
          </cell>
          <cell r="I653">
            <v>992</v>
          </cell>
          <cell r="J653" t="str">
            <v>8. Fortalecimiento</v>
          </cell>
          <cell r="K653" t="str">
            <v>GESTION HUMANA</v>
          </cell>
          <cell r="L653">
            <v>992</v>
          </cell>
          <cell r="M653" t="str">
            <v>Inversión</v>
          </cell>
          <cell r="N653" t="str">
            <v>SOPORTE A LA GESTION DEL PROYECTO - VIATICOS Y GASTOS DE VIAJE</v>
          </cell>
          <cell r="O653" t="str">
            <v>No Contratable</v>
          </cell>
          <cell r="P653" t="str">
            <v>SOPORTE A LA GESTIÓN DEL PROYECTO</v>
          </cell>
          <cell r="Q653" t="str">
            <v>C</v>
          </cell>
          <cell r="R653" t="str">
            <v>4199</v>
          </cell>
          <cell r="S653" t="str">
            <v>1500</v>
          </cell>
          <cell r="T653" t="str">
            <v>8</v>
          </cell>
          <cell r="U653" t="str">
            <v>0</v>
          </cell>
          <cell r="V653" t="str">
            <v>4199056</v>
          </cell>
          <cell r="W653" t="str">
            <v>02</v>
          </cell>
          <cell r="X653" t="str">
            <v>992</v>
          </cell>
        </row>
        <row r="654">
          <cell r="A654" t="str">
            <v>C-4199-1500-8-0-4199060</v>
          </cell>
          <cell r="B654" t="str">
            <v>C-4199-1500-8-0-4199060</v>
          </cell>
          <cell r="C654" t="str">
            <v>NO EJECUTOR</v>
          </cell>
          <cell r="D654" t="str">
            <v>FORTALECIMIENTO</v>
          </cell>
          <cell r="E654" t="str">
            <v>DIRECTOR(A) DE SERVICIO Y ATENCION</v>
          </cell>
          <cell r="F654">
            <v>0</v>
          </cell>
          <cell r="G654">
            <v>4199060</v>
          </cell>
          <cell r="H654" t="str">
            <v>SERVICIOS DE INFORMACION ACTUALIZADOS</v>
          </cell>
          <cell r="I654">
            <v>0</v>
          </cell>
          <cell r="J654" t="str">
            <v>8. Fortalecimiento</v>
          </cell>
          <cell r="K654" t="str">
            <v>SERVICIO Y ATENCION</v>
          </cell>
          <cell r="L654">
            <v>0</v>
          </cell>
          <cell r="M654" t="str">
            <v>Inversión</v>
          </cell>
          <cell r="N654">
            <v>0</v>
          </cell>
          <cell r="O654" t="str">
            <v>Contratable</v>
          </cell>
          <cell r="P654" t="str">
            <v>SERVICIOS DE INFORMACIÓN ACTUALIZADOS</v>
          </cell>
          <cell r="Q654" t="str">
            <v>C</v>
          </cell>
          <cell r="R654" t="str">
            <v>4199</v>
          </cell>
          <cell r="S654" t="str">
            <v>1500</v>
          </cell>
          <cell r="T654" t="str">
            <v>8</v>
          </cell>
          <cell r="U654" t="str">
            <v>0</v>
          </cell>
          <cell r="V654" t="str">
            <v>4199060</v>
          </cell>
        </row>
        <row r="655">
          <cell r="A655" t="str">
            <v>C-4199-1500-8-0-4199060-02</v>
          </cell>
          <cell r="B655" t="str">
            <v>C-4199-1500-8-0-4199060-02</v>
          </cell>
          <cell r="C655" t="str">
            <v>EJECUTOR</v>
          </cell>
          <cell r="D655" t="str">
            <v>FORTALECIMIENTO</v>
          </cell>
          <cell r="E655" t="str">
            <v>DIRECTOR(A) DE SERVICIO Y ATENCION</v>
          </cell>
          <cell r="F655">
            <v>0</v>
          </cell>
          <cell r="G655">
            <v>4199060</v>
          </cell>
          <cell r="H655" t="str">
            <v>SERVICIOS DE INFORMACION ACTUALIZADOS</v>
          </cell>
          <cell r="I655">
            <v>0</v>
          </cell>
          <cell r="J655" t="str">
            <v>8. Fortalecimiento</v>
          </cell>
          <cell r="K655" t="str">
            <v>SERVICIO Y ATENCION</v>
          </cell>
          <cell r="L655">
            <v>0</v>
          </cell>
          <cell r="M655" t="str">
            <v>Inversión</v>
          </cell>
          <cell r="N655">
            <v>0</v>
          </cell>
          <cell r="O655" t="str">
            <v>Contratable</v>
          </cell>
          <cell r="P655" t="str">
            <v>ADQUISICIÓN DE BIENES Y SERVICIOS</v>
          </cell>
          <cell r="Q655" t="str">
            <v>C</v>
          </cell>
          <cell r="R655" t="str">
            <v>4199</v>
          </cell>
          <cell r="S655" t="str">
            <v>1500</v>
          </cell>
          <cell r="T655" t="str">
            <v>8</v>
          </cell>
          <cell r="U655" t="str">
            <v>0</v>
          </cell>
          <cell r="V655" t="str">
            <v>4199060</v>
          </cell>
          <cell r="W655" t="str">
            <v>02</v>
          </cell>
        </row>
        <row r="656">
          <cell r="A656" t="str">
            <v>C-4199-1500-8-0-4199060-02-200</v>
          </cell>
          <cell r="B656" t="str">
            <v>C-4199-1500-8-0-4199060-02</v>
          </cell>
          <cell r="C656" t="str">
            <v>EJECUTOR</v>
          </cell>
          <cell r="D656" t="str">
            <v>FORTALECIMIENTO</v>
          </cell>
          <cell r="E656" t="str">
            <v>DIRECTOR(A) DE SERVICIO Y ATENCION</v>
          </cell>
          <cell r="F656">
            <v>200</v>
          </cell>
          <cell r="G656">
            <v>4199060</v>
          </cell>
          <cell r="H656" t="str">
            <v>SERVICIOS DE INFORMACION ACTUALIZADOS</v>
          </cell>
          <cell r="I656">
            <v>200</v>
          </cell>
          <cell r="J656" t="str">
            <v>8. Fortalecimiento</v>
          </cell>
          <cell r="K656" t="str">
            <v>SERVICIO Y ATENCION</v>
          </cell>
          <cell r="L656">
            <v>200</v>
          </cell>
          <cell r="M656" t="str">
            <v>Inversión</v>
          </cell>
          <cell r="N656" t="str">
            <v>SOPORTE A LA GESTION DEL PROYECTO – RELACIONADA CON LOS SERVICIOS DE ATENCION</v>
          </cell>
          <cell r="O656" t="str">
            <v>Contratable</v>
          </cell>
          <cell r="P656" t="str">
            <v>ADQUISICIÓN DE BIENES Y SERVICIOS - SERVICIOS DE INFORMACIÓN ACTUALIZADOS - FORTALECIMIENTO INSTITUCIONAL EN EL ICBF A NIVEL  NACIONAL</v>
          </cell>
          <cell r="Q656" t="str">
            <v>C</v>
          </cell>
          <cell r="R656" t="str">
            <v>4199</v>
          </cell>
          <cell r="S656" t="str">
            <v>1500</v>
          </cell>
          <cell r="T656" t="str">
            <v>8</v>
          </cell>
          <cell r="U656" t="str">
            <v>0</v>
          </cell>
          <cell r="V656" t="str">
            <v>4199060</v>
          </cell>
          <cell r="W656" t="str">
            <v>02</v>
          </cell>
          <cell r="X656" t="str">
            <v>200</v>
          </cell>
        </row>
        <row r="657">
          <cell r="A657" t="str">
            <v>C-4199-1500-8-0-4199061</v>
          </cell>
          <cell r="B657" t="str">
            <v>C-4199-1500-8-0-4199061</v>
          </cell>
          <cell r="C657" t="str">
            <v>NO EJECUTOR</v>
          </cell>
          <cell r="D657" t="str">
            <v>FORTALECIMIENTO</v>
          </cell>
          <cell r="E657" t="str">
            <v>JEFE (A) DE OFICINA DE ASESORA DE COMUNICACIONES</v>
          </cell>
          <cell r="F657">
            <v>0</v>
          </cell>
          <cell r="G657">
            <v>4199061</v>
          </cell>
          <cell r="H657" t="str">
            <v>SERVICIOS DE INFORMACION IMPLEMENTADOS</v>
          </cell>
          <cell r="I657">
            <v>0</v>
          </cell>
          <cell r="J657" t="str">
            <v>8. Fortalecimiento</v>
          </cell>
          <cell r="K657" t="str">
            <v>OFICINA DE ASESORA DE COMUNICACIONES</v>
          </cell>
          <cell r="L657">
            <v>0</v>
          </cell>
          <cell r="M657" t="str">
            <v>Inversión</v>
          </cell>
          <cell r="N657">
            <v>0</v>
          </cell>
          <cell r="O657" t="str">
            <v>Contratable</v>
          </cell>
          <cell r="P657" t="str">
            <v>SERVICIOS DE INFORMACIÓN IMPLEMENTADOS</v>
          </cell>
          <cell r="Q657" t="str">
            <v>C</v>
          </cell>
          <cell r="R657" t="str">
            <v>4199</v>
          </cell>
          <cell r="S657" t="str">
            <v>1500</v>
          </cell>
          <cell r="T657" t="str">
            <v>8</v>
          </cell>
          <cell r="U657" t="str">
            <v>0</v>
          </cell>
          <cell r="V657" t="str">
            <v>4199061</v>
          </cell>
        </row>
        <row r="658">
          <cell r="A658" t="str">
            <v>C-4199-1500-8-0-4199061-02</v>
          </cell>
          <cell r="B658" t="str">
            <v>C-4199-1500-8-0-4199061-02</v>
          </cell>
          <cell r="C658" t="str">
            <v>EJECUTOR</v>
          </cell>
          <cell r="D658" t="str">
            <v>FORTALECIMIENTO</v>
          </cell>
          <cell r="E658" t="str">
            <v>JEFE (A) DE OFICINA DE ASESORA DE COMUNICACIONES</v>
          </cell>
          <cell r="F658">
            <v>0</v>
          </cell>
          <cell r="G658">
            <v>4199061</v>
          </cell>
          <cell r="H658" t="str">
            <v>SERVICIOS DE INFORMACION IMPLEMENTADOS</v>
          </cell>
          <cell r="I658">
            <v>0</v>
          </cell>
          <cell r="J658" t="str">
            <v>8. Fortalecimiento</v>
          </cell>
          <cell r="K658" t="str">
            <v>OFICINA DE ASESORA DE COMUNICACIONES</v>
          </cell>
          <cell r="L658">
            <v>0</v>
          </cell>
          <cell r="M658" t="str">
            <v>Inversión</v>
          </cell>
          <cell r="N658">
            <v>0</v>
          </cell>
          <cell r="O658" t="str">
            <v>Contratable</v>
          </cell>
          <cell r="P658" t="str">
            <v>ADQUISICIÓN DE BIENES Y SERVICIOS</v>
          </cell>
          <cell r="Q658" t="str">
            <v>C</v>
          </cell>
          <cell r="R658" t="str">
            <v>4199</v>
          </cell>
          <cell r="S658" t="str">
            <v>1500</v>
          </cell>
          <cell r="T658" t="str">
            <v>8</v>
          </cell>
          <cell r="U658" t="str">
            <v>0</v>
          </cell>
          <cell r="V658" t="str">
            <v>4199061</v>
          </cell>
          <cell r="W658" t="str">
            <v>02</v>
          </cell>
        </row>
        <row r="659">
          <cell r="A659" t="str">
            <v>C-4199-1500-8-0-4199061-02-195</v>
          </cell>
          <cell r="B659" t="str">
            <v>C-4199-1500-8-0-4199061-02</v>
          </cell>
          <cell r="C659" t="str">
            <v>EJECUTOR</v>
          </cell>
          <cell r="D659" t="str">
            <v>FORTALECIMIENTO</v>
          </cell>
          <cell r="E659" t="str">
            <v>JEFE (A) DE OFICINA DE ASESORA DE COMUNICACIONES</v>
          </cell>
          <cell r="F659">
            <v>195</v>
          </cell>
          <cell r="G659">
            <v>4199061</v>
          </cell>
          <cell r="H659" t="str">
            <v>SERVICIOS DE INFORMACION IMPLEMENTADOS</v>
          </cell>
          <cell r="I659">
            <v>195</v>
          </cell>
          <cell r="J659" t="str">
            <v>8. Fortalecimiento</v>
          </cell>
          <cell r="K659" t="str">
            <v>OFICINA DE ASESORA DE COMUNICACIONES</v>
          </cell>
          <cell r="L659">
            <v>195</v>
          </cell>
          <cell r="M659" t="str">
            <v>Inversión</v>
          </cell>
          <cell r="N659" t="str">
            <v>PROMOCION Y FOMENTO DE UNA CULTURA DE GARANTIA Y DERECHOS DE LA NINEZ Y LA FAMILIA</v>
          </cell>
          <cell r="O659" t="str">
            <v>Contratable</v>
          </cell>
          <cell r="P659" t="str">
            <v>ADQUISICIÓN DE BIENES Y SERVICIOS - SERVICIOS DE INFORMACIÓN IMPLEMENTADOS - FORTALECIMIENTO INSTITUCIONAL EN EL ICBF A NIVEL  NACIONAL</v>
          </cell>
          <cell r="Q659" t="str">
            <v>C</v>
          </cell>
          <cell r="R659" t="str">
            <v>4199</v>
          </cell>
          <cell r="S659" t="str">
            <v>1500</v>
          </cell>
          <cell r="T659" t="str">
            <v>8</v>
          </cell>
          <cell r="U659" t="str">
            <v>0</v>
          </cell>
          <cell r="V659" t="str">
            <v>4199061</v>
          </cell>
          <cell r="W659" t="str">
            <v>02</v>
          </cell>
          <cell r="X659" t="str">
            <v>195</v>
          </cell>
        </row>
        <row r="660">
          <cell r="A660" t="str">
            <v>C-4199-1500-8-0-4199064</v>
          </cell>
          <cell r="B660" t="str">
            <v>C-4199-1500-8-0-4199064</v>
          </cell>
          <cell r="C660" t="str">
            <v>NO EJECUTOR</v>
          </cell>
          <cell r="D660" t="str">
            <v>FORTALECIMIENTO</v>
          </cell>
          <cell r="E660" t="str">
            <v>DIRECTOR(A) DE GESTION HUMANA</v>
          </cell>
          <cell r="F660">
            <v>0</v>
          </cell>
          <cell r="G660">
            <v>4199064</v>
          </cell>
          <cell r="H660" t="str">
            <v>SERVICIO DE IMPLEMENTACION DE SISTEMAS DE GESTION</v>
          </cell>
          <cell r="I660">
            <v>0</v>
          </cell>
          <cell r="J660" t="str">
            <v>8. Fortalecimiento</v>
          </cell>
          <cell r="K660" t="str">
            <v>GESTION HUMANA</v>
          </cell>
          <cell r="L660">
            <v>0</v>
          </cell>
          <cell r="M660" t="str">
            <v>Inversión</v>
          </cell>
          <cell r="N660">
            <v>0</v>
          </cell>
          <cell r="O660" t="str">
            <v>Contratable</v>
          </cell>
          <cell r="P660" t="str">
            <v>SERVICIO DE IIMPLEMENTACIÓN DE SISTEMAS DE GESTIÓN</v>
          </cell>
          <cell r="Q660" t="str">
            <v>C</v>
          </cell>
          <cell r="R660" t="str">
            <v>4199</v>
          </cell>
          <cell r="S660" t="str">
            <v>1500</v>
          </cell>
          <cell r="T660" t="str">
            <v>8</v>
          </cell>
          <cell r="U660" t="str">
            <v>0</v>
          </cell>
          <cell r="V660" t="str">
            <v>4199064</v>
          </cell>
        </row>
        <row r="661">
          <cell r="A661" t="str">
            <v>C-4199-1500-8-0-4199064-02</v>
          </cell>
          <cell r="B661" t="str">
            <v>C-4199-1500-8-0-4199064-02</v>
          </cell>
          <cell r="C661" t="str">
            <v>EJECUTOR</v>
          </cell>
          <cell r="D661" t="str">
            <v>FORTALECIMIENTO</v>
          </cell>
          <cell r="E661" t="str">
            <v>DIRECTOR(A) DE GESTION HUMANA</v>
          </cell>
          <cell r="F661">
            <v>0</v>
          </cell>
          <cell r="G661">
            <v>4199064</v>
          </cell>
          <cell r="H661" t="str">
            <v>SERVICIO DE IMPLEMENTACION DE SISTEMAS DE GESTION</v>
          </cell>
          <cell r="I661">
            <v>0</v>
          </cell>
          <cell r="J661" t="str">
            <v>8. Fortalecimiento</v>
          </cell>
          <cell r="K661" t="str">
            <v>GESTION HUMANA</v>
          </cell>
          <cell r="L661">
            <v>0</v>
          </cell>
          <cell r="M661" t="str">
            <v>Inversión</v>
          </cell>
          <cell r="N661">
            <v>0</v>
          </cell>
          <cell r="O661" t="str">
            <v>Contratable</v>
          </cell>
          <cell r="P661" t="str">
            <v>ADQUISICIÓN DE BIENES Y SERVICIOS</v>
          </cell>
          <cell r="Q661" t="str">
            <v>C</v>
          </cell>
          <cell r="R661" t="str">
            <v>4199</v>
          </cell>
          <cell r="S661" t="str">
            <v>1500</v>
          </cell>
          <cell r="T661" t="str">
            <v>8</v>
          </cell>
          <cell r="U661" t="str">
            <v>0</v>
          </cell>
          <cell r="V661" t="str">
            <v>4199064</v>
          </cell>
          <cell r="W661" t="str">
            <v>02</v>
          </cell>
        </row>
        <row r="662">
          <cell r="A662" t="str">
            <v>C-4199-1500-8-0-4199064-02-184</v>
          </cell>
          <cell r="B662" t="str">
            <v>C-4199-1500-8-0-4199064-02</v>
          </cell>
          <cell r="C662" t="str">
            <v>EJECUTOR</v>
          </cell>
          <cell r="D662" t="str">
            <v>FORTALECIMIENTO</v>
          </cell>
          <cell r="E662" t="str">
            <v>DIRECTOR(A) ADMINISTRATIVO</v>
          </cell>
          <cell r="F662">
            <v>184</v>
          </cell>
          <cell r="G662">
            <v>4199064</v>
          </cell>
          <cell r="H662" t="str">
            <v>SERVICIO DE IMPLEMENTACION DE SISTEMAS DE GESTION</v>
          </cell>
          <cell r="I662">
            <v>184</v>
          </cell>
          <cell r="J662" t="str">
            <v>8. Fortalecimiento</v>
          </cell>
          <cell r="K662" t="str">
            <v>ADMINISTRATIVO</v>
          </cell>
          <cell r="L662">
            <v>184</v>
          </cell>
          <cell r="M662" t="str">
            <v>Inversión</v>
          </cell>
          <cell r="N662" t="str">
            <v>ADMINISTRACION DE PLANTA FISICA - ARRENDAMIENTOS</v>
          </cell>
          <cell r="O662" t="str">
            <v>Contratable</v>
          </cell>
          <cell r="P662" t="str">
            <v>ADQUISICIÓN DE BIENES Y SERVICIOS - SERVICIO DE IMPLEMENTACIÓN DE SISTEMAS DE GESTIÓN - FORTALECIMIENTO INSTITUCIONAL EN EL ICBF A NIVEL  NACIONAL</v>
          </cell>
          <cell r="Q662" t="str">
            <v>C</v>
          </cell>
          <cell r="R662" t="str">
            <v>4199</v>
          </cell>
          <cell r="S662" t="str">
            <v>1500</v>
          </cell>
          <cell r="T662" t="str">
            <v>8</v>
          </cell>
          <cell r="U662" t="str">
            <v>0</v>
          </cell>
          <cell r="V662" t="str">
            <v>4199064</v>
          </cell>
          <cell r="W662" t="str">
            <v>02</v>
          </cell>
          <cell r="X662" t="str">
            <v>184</v>
          </cell>
        </row>
        <row r="663">
          <cell r="A663" t="str">
            <v>C-4199-1500-8-0-4199064-02-185</v>
          </cell>
          <cell r="B663" t="str">
            <v>C-4199-1500-8-0-4199064-02</v>
          </cell>
          <cell r="C663" t="str">
            <v>EJECUTOR</v>
          </cell>
          <cell r="D663" t="str">
            <v>FORTALECIMIENTO</v>
          </cell>
          <cell r="E663" t="str">
            <v>DIRECTOR(A) ADMINISTRATIVO</v>
          </cell>
          <cell r="F663">
            <v>185</v>
          </cell>
          <cell r="G663">
            <v>4199064</v>
          </cell>
          <cell r="H663" t="str">
            <v>SERVICIO DE IMPLEMENTACION DE SISTEMAS DE GESTION</v>
          </cell>
          <cell r="I663">
            <v>185</v>
          </cell>
          <cell r="J663" t="str">
            <v>8. Fortalecimiento</v>
          </cell>
          <cell r="K663" t="str">
            <v>ADMINISTRATIVO</v>
          </cell>
          <cell r="L663">
            <v>185</v>
          </cell>
          <cell r="M663" t="str">
            <v>Inversión</v>
          </cell>
          <cell r="N663" t="str">
            <v>ADMINISTRACION DE PLANTA FISICA - VIGILANCIA</v>
          </cell>
          <cell r="O663" t="str">
            <v>Contratable</v>
          </cell>
          <cell r="P663" t="str">
            <v>ADQUISICIÓN DE BIENES Y SERVICIOS - SERVICIO DE IMPLEMENTACIÓN DE SISTEMAS DE GESTIÓN - FORTALECIMIENTO INSTITUCIONAL EN EL ICBF A NIVEL  NACIONAL</v>
          </cell>
          <cell r="Q663" t="str">
            <v>C</v>
          </cell>
          <cell r="R663" t="str">
            <v>4199</v>
          </cell>
          <cell r="S663" t="str">
            <v>1500</v>
          </cell>
          <cell r="T663" t="str">
            <v>8</v>
          </cell>
          <cell r="U663" t="str">
            <v>0</v>
          </cell>
          <cell r="V663" t="str">
            <v>4199064</v>
          </cell>
          <cell r="W663" t="str">
            <v>02</v>
          </cell>
          <cell r="X663" t="str">
            <v>185</v>
          </cell>
        </row>
        <row r="664">
          <cell r="A664" t="str">
            <v>C-4199-1500-8-0-4199064-02-186</v>
          </cell>
          <cell r="B664" t="str">
            <v>C-4199-1500-8-0-4199064-02</v>
          </cell>
          <cell r="C664" t="str">
            <v>EJECUTOR</v>
          </cell>
          <cell r="D664" t="str">
            <v>FORTALECIMIENTO</v>
          </cell>
          <cell r="E664" t="str">
            <v>DIRECTOR(A) ADMINISTRATIVO</v>
          </cell>
          <cell r="F664">
            <v>186</v>
          </cell>
          <cell r="G664">
            <v>4199064</v>
          </cell>
          <cell r="H664" t="str">
            <v>SERVICIO DE IMPLEMENTACION DE SISTEMAS DE GESTION</v>
          </cell>
          <cell r="I664">
            <v>186</v>
          </cell>
          <cell r="J664" t="str">
            <v>8. Fortalecimiento</v>
          </cell>
          <cell r="K664" t="str">
            <v>ADMINISTRATIVO</v>
          </cell>
          <cell r="L664">
            <v>186</v>
          </cell>
          <cell r="M664" t="str">
            <v>Inversión</v>
          </cell>
          <cell r="N664" t="str">
            <v>ADMINISTRACION DE PLANTA FISICA - SERVICIOS PUBLICOS</v>
          </cell>
          <cell r="O664" t="str">
            <v>Contratable</v>
          </cell>
          <cell r="P664" t="str">
            <v>ADQUISICIÓN DE BIENES Y SERVICIOS - SERVICIO DE IMPLEMENTACIÓN DE SISTEMAS DE GESTIÓN - FORTALECIMIENTO INSTITUCIONAL EN EL ICBF A NIVEL  NACIONAL</v>
          </cell>
          <cell r="Q664" t="str">
            <v>C</v>
          </cell>
          <cell r="R664" t="str">
            <v>4199</v>
          </cell>
          <cell r="S664" t="str">
            <v>1500</v>
          </cell>
          <cell r="T664" t="str">
            <v>8</v>
          </cell>
          <cell r="U664" t="str">
            <v>0</v>
          </cell>
          <cell r="V664" t="str">
            <v>4199064</v>
          </cell>
          <cell r="W664" t="str">
            <v>02</v>
          </cell>
          <cell r="X664" t="str">
            <v>186</v>
          </cell>
        </row>
        <row r="665">
          <cell r="A665" t="str">
            <v>C-4199-1500-8-0-4199064-02-187</v>
          </cell>
          <cell r="B665" t="str">
            <v>C-4199-1500-8-0-4199064-02</v>
          </cell>
          <cell r="C665" t="str">
            <v>EJECUTOR</v>
          </cell>
          <cell r="D665" t="str">
            <v>FORTALECIMIENTO</v>
          </cell>
          <cell r="E665" t="str">
            <v>DIRECTOR(A) ADMINISTRATIVO</v>
          </cell>
          <cell r="F665">
            <v>187</v>
          </cell>
          <cell r="G665">
            <v>4199064</v>
          </cell>
          <cell r="H665" t="str">
            <v>SERVICIO DE IMPLEMENTACION DE SISTEMAS DE GESTION</v>
          </cell>
          <cell r="I665">
            <v>187</v>
          </cell>
          <cell r="J665" t="str">
            <v>8. Fortalecimiento</v>
          </cell>
          <cell r="K665" t="str">
            <v>ADMINISTRATIVO</v>
          </cell>
          <cell r="L665">
            <v>187</v>
          </cell>
          <cell r="M665" t="str">
            <v>Inversión</v>
          </cell>
          <cell r="N665" t="str">
            <v>GASTOS DE TRANSPORTE AEREO</v>
          </cell>
          <cell r="O665" t="str">
            <v>Contratable</v>
          </cell>
          <cell r="P665" t="str">
            <v>ADQUISICIÓN DE BIENES Y SERVICIOS - SERVICIO DE IMPLEMENTACIÓN DE SISTEMAS DE GESTIÓN - FORTALECIMIENTO INSTITUCIONAL EN EL ICBF A NIVEL  NACIONAL</v>
          </cell>
          <cell r="Q665" t="str">
            <v>C</v>
          </cell>
          <cell r="R665" t="str">
            <v>4199</v>
          </cell>
          <cell r="S665" t="str">
            <v>1500</v>
          </cell>
          <cell r="T665" t="str">
            <v>8</v>
          </cell>
          <cell r="U665" t="str">
            <v>0</v>
          </cell>
          <cell r="V665" t="str">
            <v>4199064</v>
          </cell>
          <cell r="W665" t="str">
            <v>02</v>
          </cell>
          <cell r="X665" t="str">
            <v>187</v>
          </cell>
        </row>
        <row r="666">
          <cell r="A666" t="str">
            <v>C-4199-1500-8-0-4199064-02-201</v>
          </cell>
          <cell r="B666" t="str">
            <v>C-4199-1500-8-0-4199064-02</v>
          </cell>
          <cell r="C666" t="str">
            <v>EJECUTOR</v>
          </cell>
          <cell r="D666" t="str">
            <v>FORTALECIMIENTO</v>
          </cell>
          <cell r="E666" t="str">
            <v>DIRECTOR(A) ADMINISTRATIVO</v>
          </cell>
          <cell r="F666">
            <v>201</v>
          </cell>
          <cell r="G666">
            <v>4199064</v>
          </cell>
          <cell r="H666" t="str">
            <v>SERVICIO DE IMPLEMENTACION DE SISTEMAS DE GESTION</v>
          </cell>
          <cell r="I666">
            <v>201</v>
          </cell>
          <cell r="J666" t="str">
            <v>8. Fortalecimiento</v>
          </cell>
          <cell r="K666" t="str">
            <v>ADMINISTRATIVO</v>
          </cell>
          <cell r="L666">
            <v>201</v>
          </cell>
          <cell r="M666" t="str">
            <v>Inversión</v>
          </cell>
          <cell r="N666" t="str">
            <v>SOPORTE A LA GESTION DEL PROYECTO - DE TIPO ADMINISTRATIVO</v>
          </cell>
          <cell r="O666" t="str">
            <v>Contratable</v>
          </cell>
          <cell r="P666" t="str">
            <v>ADQUISICIÓN DE BIENES Y SERVICIOS - SERVICIO DE IMPLEMENTACIÓN DE SISTEMAS DE GESTIÓN - FORTALECIMIENTO INSTITUCIONAL EN EL ICBF A NIVEL  NACIONAL</v>
          </cell>
          <cell r="Q666" t="str">
            <v>C</v>
          </cell>
          <cell r="R666" t="str">
            <v>4199</v>
          </cell>
          <cell r="S666" t="str">
            <v>1500</v>
          </cell>
          <cell r="T666" t="str">
            <v>8</v>
          </cell>
          <cell r="U666" t="str">
            <v>0</v>
          </cell>
          <cell r="V666" t="str">
            <v>4199064</v>
          </cell>
          <cell r="W666" t="str">
            <v>02</v>
          </cell>
          <cell r="X666" t="str">
            <v>201</v>
          </cell>
        </row>
        <row r="667">
          <cell r="A667" t="str">
            <v>C-4199-1500-8-0-4199064-02-999</v>
          </cell>
          <cell r="B667" t="str">
            <v>C-4199-1500-8-0-4199064-02</v>
          </cell>
          <cell r="C667" t="str">
            <v>EJECUTOR</v>
          </cell>
          <cell r="D667" t="str">
            <v>FORTALECIMIENTO</v>
          </cell>
          <cell r="E667" t="str">
            <v>DIRECTOR(A) FINANCIERA</v>
          </cell>
          <cell r="F667">
            <v>999</v>
          </cell>
          <cell r="G667">
            <v>4199064</v>
          </cell>
          <cell r="H667" t="str">
            <v>SERVICIO DE IMPLEMENTACION DE SISTEMAS DE GESTION</v>
          </cell>
          <cell r="I667">
            <v>999</v>
          </cell>
          <cell r="J667" t="str">
            <v>8. Fortalecimiento</v>
          </cell>
          <cell r="K667" t="str">
            <v>FINANCIERA</v>
          </cell>
          <cell r="L667">
            <v>999</v>
          </cell>
          <cell r="M667" t="str">
            <v>Inversión</v>
          </cell>
          <cell r="N667" t="str">
            <v>GRAVAMEN A LOS MOVIMIENTOS FINANCIEROS -GMF</v>
          </cell>
          <cell r="O667" t="str">
            <v>No Contratable</v>
          </cell>
          <cell r="P667" t="str">
            <v>ADQUISICIÓN DE BIENES Y SERVICIOS - DERECHO DE BENEFICIO FIDUCIARIO - FORTALECIMIENTO INSTITUCIONAL EN EL ICBF A NIVEL  NACIONAL</v>
          </cell>
          <cell r="Q667" t="str">
            <v>C</v>
          </cell>
          <cell r="R667" t="str">
            <v>4199</v>
          </cell>
          <cell r="S667" t="str">
            <v>1500</v>
          </cell>
          <cell r="T667" t="str">
            <v>8</v>
          </cell>
          <cell r="U667" t="str">
            <v>0</v>
          </cell>
          <cell r="V667" t="str">
            <v>4199064</v>
          </cell>
          <cell r="W667" t="str">
            <v>02</v>
          </cell>
          <cell r="X667" t="str">
            <v>999</v>
          </cell>
        </row>
        <row r="668">
          <cell r="A668" t="str">
            <v>C-4199-1500-8-0-4199064-02-991</v>
          </cell>
          <cell r="B668" t="str">
            <v>C-4199-1500-8-0-4199064-02</v>
          </cell>
          <cell r="C668" t="str">
            <v>EJECUTOR</v>
          </cell>
          <cell r="D668" t="str">
            <v>FORTALECIMIENTO</v>
          </cell>
          <cell r="E668" t="str">
            <v>DIRECTOR(A) DE GESTION HUMANA</v>
          </cell>
          <cell r="F668">
            <v>991</v>
          </cell>
          <cell r="G668">
            <v>4199064</v>
          </cell>
          <cell r="H668" t="str">
            <v>SERVICIO DE IMPLEMENTACION DE SISTEMAS DE GESTION</v>
          </cell>
          <cell r="I668">
            <v>991</v>
          </cell>
          <cell r="J668" t="str">
            <v>8. Fortalecimiento</v>
          </cell>
          <cell r="K668" t="str">
            <v>GESTION HUMANA</v>
          </cell>
          <cell r="L668">
            <v>991</v>
          </cell>
          <cell r="M668" t="str">
            <v>Inversión</v>
          </cell>
          <cell r="N668" t="str">
            <v>SOPORTE A LA GESTION DEL PROYECTO - APOYO EN CONTRATACION DE SERVICIOS</v>
          </cell>
          <cell r="O668" t="str">
            <v>Contratable</v>
          </cell>
          <cell r="P668" t="str">
            <v>ADQUISICIÓN DE BIENES Y SERVICIOS - SERVICIO DE IMPLEMENTACIÓN DE SISTEMAS DE GESTIÓN - FORTALECIMIENTO INSTITUCIONAL EN EL ICBF A NIVEL  NACIONAL</v>
          </cell>
          <cell r="Q668" t="str">
            <v>C</v>
          </cell>
          <cell r="R668" t="str">
            <v>4199</v>
          </cell>
          <cell r="S668" t="str">
            <v>1500</v>
          </cell>
          <cell r="T668" t="str">
            <v>8</v>
          </cell>
          <cell r="U668" t="str">
            <v>0</v>
          </cell>
          <cell r="V668" t="str">
            <v>4199064</v>
          </cell>
          <cell r="W668" t="str">
            <v>02</v>
          </cell>
          <cell r="X668" t="str">
            <v>991</v>
          </cell>
        </row>
        <row r="669">
          <cell r="A669" t="str">
            <v>C-4199-1500-8-0-4199064-02-992</v>
          </cell>
          <cell r="B669" t="str">
            <v>C-4199-1500-8-0-4199064-02</v>
          </cell>
          <cell r="C669" t="str">
            <v>EJECUTOR</v>
          </cell>
          <cell r="D669" t="str">
            <v>FORTALECIMIENTO</v>
          </cell>
          <cell r="E669" t="str">
            <v>DIRECTOR(A) DE GESTION HUMANA</v>
          </cell>
          <cell r="F669">
            <v>992</v>
          </cell>
          <cell r="G669">
            <v>4199064</v>
          </cell>
          <cell r="H669" t="str">
            <v>SERVICIO DE IMPLEMENTACION DE SISTEMAS DE GESTION</v>
          </cell>
          <cell r="I669">
            <v>992</v>
          </cell>
          <cell r="J669" t="str">
            <v>8. Fortalecimiento</v>
          </cell>
          <cell r="K669" t="str">
            <v>GESTION HUMANA</v>
          </cell>
          <cell r="L669">
            <v>992</v>
          </cell>
          <cell r="M669" t="str">
            <v>Inversión</v>
          </cell>
          <cell r="N669" t="str">
            <v>SOPORTE A LA GESTION DEL PROYECTO - VIATICOS Y GASTOS DE VIAJE</v>
          </cell>
          <cell r="O669" t="str">
            <v>No Contratable</v>
          </cell>
          <cell r="P669" t="str">
            <v>ADQUISICIÓN DE BIENES Y SERVICIOS - SERVICIO DE IMPLEMENTACIÓN DE SISTEMAS DE GESTIÓN - FORTALECIMIENTO INSTITUCIONAL EN EL ICBF A NIVEL  NACIONAL</v>
          </cell>
          <cell r="Q669" t="str">
            <v>C</v>
          </cell>
          <cell r="R669" t="str">
            <v>4199</v>
          </cell>
          <cell r="S669" t="str">
            <v>1500</v>
          </cell>
          <cell r="T669" t="str">
            <v>8</v>
          </cell>
          <cell r="U669" t="str">
            <v>0</v>
          </cell>
          <cell r="V669" t="str">
            <v>4199064</v>
          </cell>
          <cell r="W669" t="str">
            <v>02</v>
          </cell>
          <cell r="X669" t="str">
            <v>992</v>
          </cell>
        </row>
        <row r="670">
          <cell r="A670" t="str">
            <v>C-4199-1500-8-0-4199064-02-994</v>
          </cell>
          <cell r="B670" t="str">
            <v>C-4199-1500-8-0-4199064-02</v>
          </cell>
          <cell r="C670" t="str">
            <v>EJECUTOR</v>
          </cell>
          <cell r="D670" t="str">
            <v>FORTALECIMIENTO</v>
          </cell>
          <cell r="E670" t="str">
            <v>DIRECTOR(A) DE ABASTECIMIENTO</v>
          </cell>
          <cell r="F670">
            <v>994</v>
          </cell>
          <cell r="G670">
            <v>4199064</v>
          </cell>
          <cell r="H670" t="str">
            <v>SERVICIO DE IMPLEMENTACION DE SISTEMAS DE GESTION</v>
          </cell>
          <cell r="I670">
            <v>994</v>
          </cell>
          <cell r="J670" t="str">
            <v>8. Fortalecimiento</v>
          </cell>
          <cell r="K670" t="str">
            <v>ABASTECIMIENTO</v>
          </cell>
          <cell r="L670">
            <v>994</v>
          </cell>
          <cell r="M670" t="str">
            <v>Inversión</v>
          </cell>
          <cell r="N670" t="str">
            <v>SOPORTE A LA GESTION DEL PROYECTO - DE TIPO LOGISTICO</v>
          </cell>
          <cell r="O670" t="str">
            <v>Contratable</v>
          </cell>
          <cell r="P670" t="str">
            <v>ADQUISICIÓN DE BIENES Y SERVICIOS - SERVICIO DE IMPLEMENTACIÓN DE SISTEMAS DE GESTIÓN - FORTALECIMIENTO INSTITUCIONAL EN EL ICBF A NIVEL  NACIONAL</v>
          </cell>
          <cell r="Q670" t="str">
            <v>C</v>
          </cell>
          <cell r="R670" t="str">
            <v>4199</v>
          </cell>
          <cell r="S670" t="str">
            <v>1500</v>
          </cell>
          <cell r="T670" t="str">
            <v>8</v>
          </cell>
          <cell r="U670" t="str">
            <v>0</v>
          </cell>
          <cell r="V670" t="str">
            <v>4199064</v>
          </cell>
          <cell r="W670" t="str">
            <v>02</v>
          </cell>
          <cell r="X670" t="str">
            <v>994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0F6F225-12C6-429D-83A3-4D0FF0C77271}" name="Tabla2" displayName="Tabla2" ref="A5:O58" totalsRowShown="0" headerRowDxfId="111" dataDxfId="110" tableBorderDxfId="109" dataCellStyle="Millares [0]">
  <tableColumns count="15">
    <tableColumn id="1" xr3:uid="{D597FF9A-101C-4D7F-B97A-8B1B70703C72}" name="COD_REGIONAL" dataDxfId="108"/>
    <tableColumn id="2" xr3:uid="{6F12BF7F-595A-43CD-9BFB-BE55417D797D}" name="REGIONAL" dataDxfId="107"/>
    <tableColumn id="3" xr3:uid="{7AC97094-393D-4F98-BE90-5FD0A36AD666}" name="ASIGNADO" dataDxfId="106" dataCellStyle="Millares [0]"/>
    <tableColumn id="4" xr3:uid="{2B3FD50B-119B-4073-A748-BE65E0B960FB}" name="APROPIACION_x000a_ENE" dataDxfId="105" dataCellStyle="Millares [0]"/>
    <tableColumn id="5" xr3:uid="{60A3F809-BC6C-4AC0-BAF7-4D52E65C91B3}" name="VARIACION_x000a_APROPIACION" dataDxfId="104" dataCellStyle="Millares [0]">
      <calculatedColumnFormula>+D6-C6</calculatedColumnFormula>
    </tableColumn>
    <tableColumn id="6" xr3:uid="{090DBC25-E4DC-414A-AF36-E402774A0040}" name="APROPIACION_x000a_FEB" dataDxfId="103" dataCellStyle="Millares [0]"/>
    <tableColumn id="7" xr3:uid="{B867BA95-1655-4F71-BA3F-343DCEF69F86}" name="VARIACION_x000a_APROPIACION2" dataDxfId="102" dataCellStyle="Millares [0]"/>
    <tableColumn id="8" xr3:uid="{4BF53F8B-92B5-4523-B518-A2E7603490C3}" name="APROPIACION_x000a_MAR" dataDxfId="101" dataCellStyle="Millares [0]"/>
    <tableColumn id="9" xr3:uid="{02F7E998-9ADA-42A5-A172-B6EEE6FCD3E1}" name="VARIACION_x000a_APROPIACION3" dataDxfId="100" dataCellStyle="Millares [0]">
      <calculatedColumnFormula>+H6-F6</calculatedColumnFormula>
    </tableColumn>
    <tableColumn id="10" xr3:uid="{84ED966E-CB96-4631-BCA4-4F02F5081E4F}" name="APROPIACION ABR" dataDxfId="99" dataCellStyle="Millares [0]"/>
    <tableColumn id="11" xr3:uid="{A699F661-53E7-4D5A-9C60-83814A63E4BF}" name="VARIACION_x000a_APROPIACION4" dataDxfId="98" dataCellStyle="Millares [0]">
      <calculatedColumnFormula>+J6-H6</calculatedColumnFormula>
    </tableColumn>
    <tableColumn id="17" xr3:uid="{911B367D-A812-46A8-B574-87CC2A88C429}" name="APROPIACION MAYO" dataDxfId="8" dataCellStyle="Millares [0]"/>
    <tableColumn id="16" xr3:uid="{83479D48-56FF-4FA7-A790-38928C9590AE}" name="VARIACION_x000a_APROPIACION5" dataDxfId="9" dataCellStyle="Millares [0]"/>
    <tableColumn id="12" xr3:uid="{B69B60D5-1F8A-4863-8FF4-F41D5546675D}" name="APROPIACION  JUNIO" dataDxfId="97" dataCellStyle="Millares [0]"/>
    <tableColumn id="13" xr3:uid="{8237EC4B-365A-44F1-907F-C78B7066AA0E}" name="VARIACION_x000a_APROPIACION6" dataDxfId="7">
      <calculatedColumnFormula>+N6-L6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217FCD-E61E-45BA-9EF1-204265C1AA88}" name="Exportar" displayName="Exportar" ref="A1:AO2245" totalsRowShown="0" headerRowDxfId="96" dataDxfId="95" headerRowBorderDxfId="93" tableBorderDxfId="94" totalsRowBorderDxfId="92" headerRowCellStyle="Millares [0]" dataCellStyle="Millares [0]">
  <tableColumns count="41">
    <tableColumn id="1" xr3:uid="{235BC86E-DB2E-41D9-954D-FF76DBDF3850}" name="FECHA GENERACION" dataDxfId="90" totalsRowDxfId="91" dataCellStyle="Notas" totalsRowCellStyle="Notas"/>
    <tableColumn id="2" xr3:uid="{AE3353D2-50EA-41A9-A179-847588A43724}" name="ANO_FISCAL" dataDxfId="88" totalsRowDxfId="89"/>
    <tableColumn id="3" xr3:uid="{25887CCB-AE4F-4745-A966-B30AF621ABAA}" name="VIGENCIA" dataDxfId="86" totalsRowDxfId="87">
      <calculatedColumnFormula>VLOOKUP(D2,'[3]CENTRO DE COSTOS'!$E:$H,4,0)</calculatedColumnFormula>
    </tableColumn>
    <tableColumn id="4" xr3:uid="{08D45BB8-4F1D-4DA5-A146-CE83B58118F8}" name="UNIDAD/SUB UNIDAD" dataDxfId="84" totalsRowDxfId="85"/>
    <tableColumn id="5" xr3:uid="{AAD9ED6C-DB13-4A5E-B068-BE19727BA1D5}" name="NOMBRE UNIDAD/SUB UNIDAD" dataDxfId="82" totalsRowDxfId="83"/>
    <tableColumn id="6" xr3:uid="{C92129E1-E339-486F-AF8F-5EF5964758D4}" name="DESCRIPCION DEP GASTO" dataDxfId="80" totalsRowDxfId="81"/>
    <tableColumn id="7" xr3:uid="{475EE170-CCBC-437C-AA85-9548CA8FD44B}" name="Proyecto" dataDxfId="78" totalsRowDxfId="79">
      <calculatedColumnFormula>VLOOKUP(O2,[3]Gerentes!$A:$N,4,0)</calculatedColumnFormula>
    </tableColumn>
    <tableColumn id="8" xr3:uid="{D6BDC44D-F38C-4AB5-B4E3-87C1CD59CC6A}" name="Responsable" dataDxfId="76" totalsRowDxfId="77">
      <calculatedColumnFormula>VLOOKUP(O2,[3]Gerentes!$A:$N,5,0)</calculatedColumnFormula>
    </tableColumn>
    <tableColumn id="9" xr3:uid="{9AFD4522-1EA4-4D81-96C9-CE09340A3830}" name="NOMBRE-Planeación_Proyecto" dataDxfId="74" totalsRowDxfId="75">
      <calculatedColumnFormula>VLOOKUP(O2,[3]Gerentes!$A:$N,10,0)</calculatedColumnFormula>
    </tableColumn>
    <tableColumn id="10" xr3:uid="{C2172C29-4C77-416B-8159-409DDDF01C77}" name="CONTRAT" dataDxfId="72" totalsRowDxfId="73">
      <calculatedColumnFormula>VLOOKUP(O2,[3]Gerentes!$A:$AB,15,0)</calculatedColumnFormula>
    </tableColumn>
    <tableColumn id="11" xr3:uid="{34332A12-F66F-4D75-A39F-667BEE4E7C8E}" name="Tipo" dataDxfId="70" totalsRowDxfId="71">
      <calculatedColumnFormula>IF(OR(LEFT(L2,1)="A",LEFT(L2,1)="B"),"Funcionamiento","Inversión")</calculatedColumnFormula>
    </tableColumn>
    <tableColumn id="12" xr3:uid="{E5686C18-C083-41BB-BFCA-8514D64016B4}" name="RUBRO PPTAL" dataDxfId="68" totalsRowDxfId="69" dataCellStyle="Notas" totalsRowCellStyle="Notas"/>
    <tableColumn id="13" xr3:uid="{68DEA0CF-7DDB-4C65-9269-56E45EA81AA6}" name="RUBRO" dataDxfId="66" totalsRowDxfId="67">
      <calculatedColumnFormula>IF(LEFT(L2,4)="A-01",LEFT(L2,10),IF(LEFT(L2,4)="A-02",LEFT(L2,7),IF(LEFT(L2,4)="A-03",LEFT(L2,14),IF(LEFT(L2,7)="A-08-01",LEFT(L2,7),IF(LEFT(L2,7)="A-08-04",LEFT(L2,10),IF(AND(LEFT(LEFT(L2,14),1)="C",RIGHT(LEFT(L2,14),1)="-"),LEFT(L2,13),LEFT(L2,14)))))))</calculatedColumnFormula>
    </tableColumn>
    <tableColumn id="14" xr3:uid="{47C75ED2-45DD-47D3-A2F8-C5B47C40920E}" name="DEP GASTO" dataDxfId="64" totalsRowDxfId="65"/>
    <tableColumn id="15" xr3:uid="{A1845E86-82CD-4202-9553-C6F795B5EFE4}" name="RUBRO completo" dataDxfId="62" totalsRowDxfId="63">
      <calculatedColumnFormula>IF(LEN(N2)&gt;3,L2,L2&amp;IF(N2&lt;&gt;"","-"&amp;N2,""))</calculatedColumnFormula>
    </tableColumn>
    <tableColumn id="16" xr3:uid="{C65802E4-7315-4715-8CD0-9BE5B720FDCD}" name="DESCRIPCION" dataDxfId="60" totalsRowDxfId="61"/>
    <tableColumn id="17" xr3:uid="{CD455C13-D834-4349-9836-C45A3419292C}" name="PRODUCTO" dataDxfId="58" totalsRowDxfId="59">
      <calculatedColumnFormula>VLOOKUP($O2,[3]Gerentes!$A:$I,7,0)</calculatedColumnFormula>
    </tableColumn>
    <tableColumn id="18" xr3:uid="{752F398A-0C9F-4E68-B088-74B7AF631255}" name="NOMBRE PRODUCTO" dataDxfId="56" totalsRowDxfId="57">
      <calculatedColumnFormula>VLOOKUP($O2,[3]Gerentes!$A:$I,8,0)</calculatedColumnFormula>
    </tableColumn>
    <tableColumn id="19" xr3:uid="{FFB105AF-21BB-42EB-9341-9D7C003C61EB}" name="FUENTE" dataDxfId="54" totalsRowDxfId="55"/>
    <tableColumn id="20" xr3:uid="{FB177DA0-A08D-4EB2-85D8-909C09AB6AC1}" name="REC" dataDxfId="52" totalsRowDxfId="53"/>
    <tableColumn id="21" xr3:uid="{C399EC39-3DE9-4E0A-8A8F-BAE6C250DF96}" name="INGRESOS CORRIENTES" dataDxfId="50" totalsRowDxfId="51"/>
    <tableColumn id="22" xr3:uid="{55227828-E4B0-44F6-91DF-11ECE6730527}" name="SIT" dataDxfId="48" totalsRowDxfId="49"/>
    <tableColumn id="23" xr3:uid="{BB8E3AB4-FA0B-48CF-949E-1F2098C4081A}" name="APR. INICIAL" dataDxfId="46" totalsRowDxfId="47" dataCellStyle="Millares [0]" totalsRowCellStyle="Millares [0]"/>
    <tableColumn id="24" xr3:uid="{65CC67BC-089D-4FBF-9009-B51FB808195A}" name="APR. ADICIONADA" dataDxfId="44" totalsRowDxfId="45" dataCellStyle="Millares [0]" totalsRowCellStyle="Millares [0]"/>
    <tableColumn id="25" xr3:uid="{371D2CEE-A281-44F8-AB37-E4B6F2692603}" name="APR. REDUCIDA" dataDxfId="42" totalsRowDxfId="43" dataCellStyle="Millares [0]" totalsRowCellStyle="Millares [0]"/>
    <tableColumn id="26" xr3:uid="{425519FA-CE73-4061-BB5B-D67B6E33F6D8}" name="CREDITOS" dataDxfId="40" totalsRowDxfId="41" dataCellStyle="Millares [0]" totalsRowCellStyle="Millares [0]"/>
    <tableColumn id="27" xr3:uid="{47AB9D7E-3259-44ED-8F38-519F0620C2DB}" name="CONTRACREDITOS" dataDxfId="38" totalsRowDxfId="39" dataCellStyle="Millares [0]" totalsRowCellStyle="Millares [0]"/>
    <tableColumn id="28" xr3:uid="{FB4C4B0D-D5DD-47F8-B9FB-6C2B06DD6C9B}" name="APR. VIGENTE" dataDxfId="36" totalsRowDxfId="37" dataCellStyle="Millares [0]" totalsRowCellStyle="Millares [0]"/>
    <tableColumn id="29" xr3:uid="{81A31866-7827-4F26-B15F-EE82AE6751DF}" name="CDP" dataDxfId="34" totalsRowDxfId="35" dataCellStyle="Millares [0]" totalsRowCellStyle="Millares [0]"/>
    <tableColumn id="30" xr3:uid="{7B4844E5-7914-4153-A15A-61761EA36D77}" name="APR. DISPONIBLE" dataDxfId="32" totalsRowDxfId="33" dataCellStyle="Millares [0]" totalsRowCellStyle="Millares [0]"/>
    <tableColumn id="31" xr3:uid="{BA60885B-9684-41CD-891D-EB65D20C74BF}" name="COMPROMISO" dataDxfId="30" totalsRowDxfId="31" dataCellStyle="Millares [0]" totalsRowCellStyle="Millares [0]"/>
    <tableColumn id="32" xr3:uid="{B382C8C4-C15C-4D80-8AE4-90CF4B876AC3}" name="OBLIGACION" dataDxfId="28" totalsRowDxfId="29" dataCellStyle="Millares [0]" totalsRowCellStyle="Millares [0]"/>
    <tableColumn id="33" xr3:uid="{ADBAC756-4479-4EF1-980C-528ED456C82B}" name="ORDEN PAGO" dataDxfId="26" totalsRowDxfId="27" dataCellStyle="Millares [0]" totalsRowCellStyle="Millares [0]"/>
    <tableColumn id="34" xr3:uid="{F0231D41-6592-416C-B5FA-BC63620B58ED}" name="PAGOS" dataDxfId="24" totalsRowDxfId="25" dataCellStyle="Millares [0]" totalsRowCellStyle="Millares [0]"/>
    <tableColumn id="35" xr3:uid="{02ADD15D-242D-4A22-9EBE-0E9488CBBE1A}" name="MODIFICACIONES PPTALES SIN APROBACION" dataDxfId="22" totalsRowDxfId="23" dataCellStyle="Millares [0]" totalsRowCellStyle="Millares [0]"/>
    <tableColumn id="36" xr3:uid="{7108DE32-AE37-45BE-9938-394A21BCB737}" name="MODIFICACIONES PPTALES APROBADAS" dataDxfId="20" totalsRowDxfId="21" dataCellStyle="Millares [0]" totalsRowCellStyle="Millares [0]"/>
    <tableColumn id="37" xr3:uid="{A8392336-4DE0-4253-A30B-8709690F13DF}" name="Area_Responsable" dataDxfId="18" totalsRowDxfId="19" dataCellStyle="Millares [0]" totalsRowCellStyle="Millares [0]">
      <calculatedColumnFormula>IFERROR(VLOOKUP(Exportar[[#This Row],[RUBRO]],[3]LISTAS!$A$1:$B$19,2,0),Exportar[[#This Row],[NOMBRE-Planeación_Proyecto]])</calculatedColumnFormula>
    </tableColumn>
    <tableColumn id="38" xr3:uid="{66170EF7-2606-40E5-94A0-ECA340E3F6E3}" name="COD" dataDxfId="16" totalsRowDxfId="17" dataCellStyle="Millares [0]" totalsRowCellStyle="Millares [0]">
      <calculatedColumnFormula>VLOOKUP(Exportar[[#This Row],[UNIDAD/SUB UNIDAD]],[3]!REGIONALES[[#All],[codigo_regional3]:[Columna1]],3,0)</calculatedColumnFormula>
    </tableColumn>
    <tableColumn id="39" xr3:uid="{61BCE8CB-E72C-405A-8671-333E0D3E325A}" name="COD_REAL" dataDxfId="14" totalsRowDxfId="15" dataCellStyle="Millares [0]" totalsRowCellStyle="Millares [0]">
      <calculatedColumnFormula>Exportar[[#This Row],[COD]]</calculatedColumnFormula>
    </tableColumn>
    <tableColumn id="40" xr3:uid="{BC7963A7-3FCE-4726-B8E5-42F9CCCFB561}" name="Columna1" dataDxfId="12" totalsRowDxfId="13" dataCellStyle="Millares [0]" totalsRowCellStyle="Millares [0]">
      <calculatedColumnFormula>IFERROR(VLOOKUP(Exportar[[#This Row],[RUBRO completo]],'[3]CENTRO DE COSTOS'!$X:$X,1,0),0)</calculatedColumnFormula>
    </tableColumn>
    <tableColumn id="41" xr3:uid="{9EE27DEB-E0B8-4481-BF64-A1CE6149D773}" name="NOMBRE_UEJ_REAL" dataDxfId="10" totalsRowDxfId="11" dataCellStyle="Millares [0]" totalsRowCellStyle="Millares [0]">
      <calculatedColumnFormula>VLOOKUP(Exportar[[#This Row],[COD_REAL]],'[3]CENTRO DE COSTOS'!$M$4:$N$72,2,0)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A8587-FD30-49A8-934F-9711FE4FE1AA}">
  <dimension ref="A1:N22"/>
  <sheetViews>
    <sheetView showGridLines="0" tabSelected="1" topLeftCell="F1" workbookViewId="0">
      <selection activeCell="L19" sqref="L19"/>
    </sheetView>
  </sheetViews>
  <sheetFormatPr baseColWidth="10" defaultRowHeight="15" x14ac:dyDescent="0.25"/>
  <cols>
    <col min="1" max="1" width="55.7109375" bestFit="1" customWidth="1"/>
    <col min="2" max="2" width="19.28515625" bestFit="1" customWidth="1"/>
    <col min="3" max="4" width="21" customWidth="1"/>
    <col min="5" max="10" width="19.28515625" bestFit="1" customWidth="1"/>
    <col min="11" max="12" width="19.28515625" customWidth="1"/>
    <col min="13" max="13" width="19.5703125" customWidth="1"/>
    <col min="14" max="14" width="19" customWidth="1"/>
  </cols>
  <sheetData>
    <row r="1" spans="1:14" ht="23.25" x14ac:dyDescent="0.35">
      <c r="A1" s="6" t="s">
        <v>142</v>
      </c>
    </row>
    <row r="2" spans="1:14" ht="15.75" x14ac:dyDescent="0.25">
      <c r="A2" s="7" t="s">
        <v>424</v>
      </c>
    </row>
    <row r="3" spans="1:14" x14ac:dyDescent="0.25">
      <c r="A3" s="8" t="s">
        <v>464</v>
      </c>
    </row>
    <row r="5" spans="1:14" ht="31.5" x14ac:dyDescent="0.25">
      <c r="A5" s="9" t="s">
        <v>1</v>
      </c>
      <c r="B5" s="9" t="s">
        <v>425</v>
      </c>
      <c r="C5" s="9" t="s">
        <v>426</v>
      </c>
      <c r="D5" s="9" t="s">
        <v>427</v>
      </c>
      <c r="E5" s="9" t="s">
        <v>442</v>
      </c>
      <c r="F5" s="9" t="s">
        <v>427</v>
      </c>
      <c r="G5" s="9" t="s">
        <v>443</v>
      </c>
      <c r="H5" s="9" t="s">
        <v>427</v>
      </c>
      <c r="I5" s="9" t="s">
        <v>447</v>
      </c>
      <c r="J5" s="9" t="s">
        <v>427</v>
      </c>
      <c r="K5" s="9" t="s">
        <v>458</v>
      </c>
      <c r="L5" s="9" t="s">
        <v>427</v>
      </c>
      <c r="M5" s="9" t="s">
        <v>463</v>
      </c>
      <c r="N5" s="9" t="s">
        <v>427</v>
      </c>
    </row>
    <row r="6" spans="1:14" x14ac:dyDescent="0.25">
      <c r="A6" s="5" t="s">
        <v>4</v>
      </c>
      <c r="B6" s="14">
        <v>5082568043862</v>
      </c>
      <c r="C6" s="1">
        <v>5082568043862</v>
      </c>
      <c r="D6" s="13">
        <f t="shared" ref="D6:D18" si="0">+C6-B6</f>
        <v>0</v>
      </c>
      <c r="E6" s="1">
        <v>5082568043862</v>
      </c>
      <c r="F6" s="13">
        <f>+E6-C6</f>
        <v>0</v>
      </c>
      <c r="G6" s="1">
        <v>5082568043862</v>
      </c>
      <c r="H6" s="13">
        <f>+G6-E6</f>
        <v>0</v>
      </c>
      <c r="I6" s="1">
        <v>5082568043862</v>
      </c>
      <c r="J6" s="13">
        <f>+I6-G6</f>
        <v>0</v>
      </c>
      <c r="K6" s="1">
        <v>5082568043862</v>
      </c>
      <c r="L6" s="13">
        <v>0</v>
      </c>
      <c r="M6" s="1">
        <v>5082568043862</v>
      </c>
      <c r="N6" s="13">
        <v>0</v>
      </c>
    </row>
    <row r="7" spans="1:14" x14ac:dyDescent="0.25">
      <c r="A7" s="5" t="s">
        <v>416</v>
      </c>
      <c r="B7" s="14">
        <v>1095136091611</v>
      </c>
      <c r="C7" s="1">
        <v>1095136091611</v>
      </c>
      <c r="D7" s="13">
        <f t="shared" si="0"/>
        <v>0</v>
      </c>
      <c r="E7" s="1">
        <v>1095136091611</v>
      </c>
      <c r="F7" s="13">
        <f t="shared" ref="F7:F17" si="1">+E7-C7</f>
        <v>0</v>
      </c>
      <c r="G7" s="1">
        <v>1095136091611</v>
      </c>
      <c r="H7" s="13">
        <f t="shared" ref="H7:H17" si="2">+G7-E7</f>
        <v>0</v>
      </c>
      <c r="I7" s="1">
        <v>1095136091611</v>
      </c>
      <c r="J7" s="13">
        <f t="shared" ref="J7:J17" si="3">+I7-G7</f>
        <v>0</v>
      </c>
      <c r="K7" s="1">
        <v>1095136091611</v>
      </c>
      <c r="L7" s="13">
        <v>0</v>
      </c>
      <c r="M7" s="1">
        <v>1095136091611</v>
      </c>
      <c r="N7" s="13">
        <v>0</v>
      </c>
    </row>
    <row r="8" spans="1:14" x14ac:dyDescent="0.25">
      <c r="A8" s="5" t="s">
        <v>414</v>
      </c>
      <c r="B8" s="14">
        <v>778866090000</v>
      </c>
      <c r="C8" s="1">
        <v>778866090000</v>
      </c>
      <c r="D8" s="13">
        <f t="shared" si="0"/>
        <v>0</v>
      </c>
      <c r="E8" s="1">
        <v>778866090000</v>
      </c>
      <c r="F8" s="13">
        <f t="shared" si="1"/>
        <v>0</v>
      </c>
      <c r="G8" s="1">
        <v>778866090000</v>
      </c>
      <c r="H8" s="13">
        <f t="shared" si="2"/>
        <v>0</v>
      </c>
      <c r="I8" s="1">
        <v>778866090000</v>
      </c>
      <c r="J8" s="13">
        <f t="shared" si="3"/>
        <v>0</v>
      </c>
      <c r="K8" s="1">
        <v>778866090000</v>
      </c>
      <c r="L8" s="13">
        <v>0</v>
      </c>
      <c r="M8" s="1">
        <v>778866090000</v>
      </c>
      <c r="N8" s="13">
        <v>0</v>
      </c>
    </row>
    <row r="9" spans="1:14" x14ac:dyDescent="0.25">
      <c r="A9" s="5" t="s">
        <v>418</v>
      </c>
      <c r="B9" s="14">
        <v>382297054586</v>
      </c>
      <c r="C9" s="1">
        <v>382297054586</v>
      </c>
      <c r="D9" s="13">
        <f t="shared" si="0"/>
        <v>0</v>
      </c>
      <c r="E9" s="1">
        <v>382297054586</v>
      </c>
      <c r="F9" s="13">
        <f t="shared" si="1"/>
        <v>0</v>
      </c>
      <c r="G9" s="1">
        <v>382297054586</v>
      </c>
      <c r="H9" s="13">
        <f t="shared" si="2"/>
        <v>0</v>
      </c>
      <c r="I9" s="1">
        <v>382297054586</v>
      </c>
      <c r="J9" s="13">
        <f t="shared" si="3"/>
        <v>0</v>
      </c>
      <c r="K9" s="1">
        <v>382297054586</v>
      </c>
      <c r="L9" s="13">
        <v>0</v>
      </c>
      <c r="M9" s="1">
        <v>382297054586</v>
      </c>
      <c r="N9" s="13">
        <v>0</v>
      </c>
    </row>
    <row r="10" spans="1:14" x14ac:dyDescent="0.25">
      <c r="A10" s="5" t="s">
        <v>417</v>
      </c>
      <c r="B10" s="14">
        <v>341078280506</v>
      </c>
      <c r="C10" s="1">
        <v>341078280506</v>
      </c>
      <c r="D10" s="13">
        <f t="shared" si="0"/>
        <v>0</v>
      </c>
      <c r="E10" s="1">
        <v>341078280506</v>
      </c>
      <c r="F10" s="13">
        <f t="shared" si="1"/>
        <v>0</v>
      </c>
      <c r="G10" s="1">
        <v>341078280506</v>
      </c>
      <c r="H10" s="13">
        <f t="shared" si="2"/>
        <v>0</v>
      </c>
      <c r="I10" s="1">
        <v>341078280506</v>
      </c>
      <c r="J10" s="13">
        <f t="shared" si="3"/>
        <v>0</v>
      </c>
      <c r="K10" s="1">
        <v>341078280506</v>
      </c>
      <c r="L10" s="13">
        <v>0</v>
      </c>
      <c r="M10" s="1">
        <v>341078280506</v>
      </c>
      <c r="N10" s="13">
        <v>0</v>
      </c>
    </row>
    <row r="11" spans="1:14" x14ac:dyDescent="0.25">
      <c r="A11" s="5" t="s">
        <v>415</v>
      </c>
      <c r="B11" s="14">
        <v>227569444174</v>
      </c>
      <c r="C11" s="1">
        <v>227569444174</v>
      </c>
      <c r="D11" s="13">
        <f t="shared" si="0"/>
        <v>0</v>
      </c>
      <c r="E11" s="1">
        <v>227569444174</v>
      </c>
      <c r="F11" s="13">
        <f t="shared" si="1"/>
        <v>0</v>
      </c>
      <c r="G11" s="1">
        <v>227569444174</v>
      </c>
      <c r="H11" s="13">
        <f t="shared" si="2"/>
        <v>0</v>
      </c>
      <c r="I11" s="1">
        <v>227569444174</v>
      </c>
      <c r="J11" s="13">
        <f t="shared" si="3"/>
        <v>0</v>
      </c>
      <c r="K11" s="1">
        <v>227569444174</v>
      </c>
      <c r="L11" s="13">
        <v>0</v>
      </c>
      <c r="M11" s="1">
        <v>227569444174</v>
      </c>
      <c r="N11" s="13">
        <v>0</v>
      </c>
    </row>
    <row r="12" spans="1:14" x14ac:dyDescent="0.25">
      <c r="A12" s="5" t="s">
        <v>420</v>
      </c>
      <c r="B12" s="14">
        <v>202414000000</v>
      </c>
      <c r="C12" s="1">
        <v>202414000000</v>
      </c>
      <c r="D12" s="13">
        <f t="shared" si="0"/>
        <v>0</v>
      </c>
      <c r="E12" s="1">
        <v>202414000000</v>
      </c>
      <c r="F12" s="13">
        <f t="shared" si="1"/>
        <v>0</v>
      </c>
      <c r="G12" s="1">
        <v>202414000000</v>
      </c>
      <c r="H12" s="13">
        <f t="shared" si="2"/>
        <v>0</v>
      </c>
      <c r="I12" s="1">
        <v>202414000000</v>
      </c>
      <c r="J12" s="13">
        <f t="shared" si="3"/>
        <v>0</v>
      </c>
      <c r="K12" s="1">
        <v>202414000000</v>
      </c>
      <c r="L12" s="13">
        <v>0</v>
      </c>
      <c r="M12" s="1">
        <v>202414000000</v>
      </c>
      <c r="N12" s="13">
        <v>0</v>
      </c>
    </row>
    <row r="13" spans="1:14" x14ac:dyDescent="0.25">
      <c r="A13" s="5" t="s">
        <v>6</v>
      </c>
      <c r="B13" s="14">
        <v>169273268760</v>
      </c>
      <c r="C13" s="1">
        <v>169273268760</v>
      </c>
      <c r="D13" s="13">
        <f t="shared" si="0"/>
        <v>0</v>
      </c>
      <c r="E13" s="1">
        <v>169273268760</v>
      </c>
      <c r="F13" s="13">
        <f t="shared" si="1"/>
        <v>0</v>
      </c>
      <c r="G13" s="1">
        <v>169273268760</v>
      </c>
      <c r="H13" s="13">
        <f t="shared" si="2"/>
        <v>0</v>
      </c>
      <c r="I13" s="1">
        <v>169273268760</v>
      </c>
      <c r="J13" s="13">
        <f t="shared" si="3"/>
        <v>0</v>
      </c>
      <c r="K13" s="1">
        <v>169273268760</v>
      </c>
      <c r="L13" s="13">
        <v>0</v>
      </c>
      <c r="M13" s="1">
        <v>169273268760</v>
      </c>
      <c r="N13" s="13">
        <v>0</v>
      </c>
    </row>
    <row r="14" spans="1:14" x14ac:dyDescent="0.25">
      <c r="A14" s="5" t="s">
        <v>5</v>
      </c>
      <c r="B14" s="14">
        <v>186546000000</v>
      </c>
      <c r="C14" s="1">
        <v>186546000000</v>
      </c>
      <c r="D14" s="13">
        <f t="shared" si="0"/>
        <v>0</v>
      </c>
      <c r="E14" s="1">
        <v>186546000000</v>
      </c>
      <c r="F14" s="13">
        <f t="shared" si="1"/>
        <v>0</v>
      </c>
      <c r="G14" s="1">
        <v>186546000000</v>
      </c>
      <c r="H14" s="13">
        <f t="shared" si="2"/>
        <v>0</v>
      </c>
      <c r="I14" s="1">
        <v>186546000000</v>
      </c>
      <c r="J14" s="13">
        <f t="shared" si="3"/>
        <v>0</v>
      </c>
      <c r="K14" s="1">
        <v>186546000000</v>
      </c>
      <c r="L14" s="13">
        <v>0</v>
      </c>
      <c r="M14" s="1">
        <v>186546000000</v>
      </c>
      <c r="N14" s="13">
        <v>0</v>
      </c>
    </row>
    <row r="15" spans="1:14" x14ac:dyDescent="0.25">
      <c r="A15" s="5" t="s">
        <v>421</v>
      </c>
      <c r="B15" s="14">
        <v>68692500000</v>
      </c>
      <c r="C15" s="1">
        <v>68692500000</v>
      </c>
      <c r="D15" s="13">
        <f t="shared" si="0"/>
        <v>0</v>
      </c>
      <c r="E15" s="1">
        <v>68692500000</v>
      </c>
      <c r="F15" s="13">
        <f t="shared" si="1"/>
        <v>0</v>
      </c>
      <c r="G15" s="1">
        <v>68692500000</v>
      </c>
      <c r="H15" s="13">
        <f t="shared" si="2"/>
        <v>0</v>
      </c>
      <c r="I15" s="1">
        <v>68692500000</v>
      </c>
      <c r="J15" s="13">
        <f t="shared" si="3"/>
        <v>0</v>
      </c>
      <c r="K15" s="1">
        <v>68692500000</v>
      </c>
      <c r="L15" s="13">
        <v>0</v>
      </c>
      <c r="M15" s="1">
        <v>68692500000</v>
      </c>
      <c r="N15" s="13">
        <v>0</v>
      </c>
    </row>
    <row r="16" spans="1:14" x14ac:dyDescent="0.25">
      <c r="A16" s="5" t="s">
        <v>419</v>
      </c>
      <c r="B16" s="14">
        <v>13100000000</v>
      </c>
      <c r="C16" s="1">
        <v>13100000000</v>
      </c>
      <c r="D16" s="13">
        <f t="shared" si="0"/>
        <v>0</v>
      </c>
      <c r="E16" s="1">
        <v>13100000000</v>
      </c>
      <c r="F16" s="13">
        <f t="shared" si="1"/>
        <v>0</v>
      </c>
      <c r="G16" s="1">
        <v>13100000000</v>
      </c>
      <c r="H16" s="13">
        <f t="shared" si="2"/>
        <v>0</v>
      </c>
      <c r="I16" s="1">
        <v>13100000000</v>
      </c>
      <c r="J16" s="13">
        <f t="shared" si="3"/>
        <v>0</v>
      </c>
      <c r="K16" s="1">
        <v>13100000000</v>
      </c>
      <c r="L16" s="13">
        <v>0</v>
      </c>
      <c r="M16" s="1">
        <v>13100000000</v>
      </c>
      <c r="N16" s="13">
        <v>0</v>
      </c>
    </row>
    <row r="17" spans="1:14" x14ac:dyDescent="0.25">
      <c r="A17" s="5" t="s">
        <v>422</v>
      </c>
      <c r="B17" s="14">
        <v>6888371925</v>
      </c>
      <c r="C17" s="1">
        <v>6888371925</v>
      </c>
      <c r="D17" s="13">
        <f t="shared" si="0"/>
        <v>0</v>
      </c>
      <c r="E17" s="1">
        <v>6888371925</v>
      </c>
      <c r="F17" s="13">
        <f t="shared" si="1"/>
        <v>0</v>
      </c>
      <c r="G17" s="1">
        <v>6888371925</v>
      </c>
      <c r="H17" s="13">
        <f t="shared" si="2"/>
        <v>0</v>
      </c>
      <c r="I17" s="1">
        <v>6888371925</v>
      </c>
      <c r="J17" s="13">
        <f t="shared" si="3"/>
        <v>0</v>
      </c>
      <c r="K17" s="1">
        <v>6888371925</v>
      </c>
      <c r="L17" s="13">
        <v>0</v>
      </c>
      <c r="M17" s="1">
        <v>6888371925</v>
      </c>
      <c r="N17" s="13">
        <v>0</v>
      </c>
    </row>
    <row r="18" spans="1:14" x14ac:dyDescent="0.25">
      <c r="A18" s="10" t="s">
        <v>0</v>
      </c>
      <c r="B18" s="11">
        <v>8554429145424</v>
      </c>
      <c r="C18" s="12">
        <f>SUM(C6:C17)</f>
        <v>8554429145424</v>
      </c>
      <c r="D18" s="12">
        <f t="shared" si="0"/>
        <v>0</v>
      </c>
      <c r="E18" s="12">
        <v>8554429145424</v>
      </c>
      <c r="F18" s="12">
        <f t="shared" ref="F18" si="4">+E18-D18</f>
        <v>8554429145424</v>
      </c>
      <c r="G18" s="12">
        <v>8554429145424</v>
      </c>
      <c r="H18" s="12">
        <f t="shared" ref="H18" si="5">+G18-F18</f>
        <v>0</v>
      </c>
      <c r="I18" s="12">
        <v>8554429145424</v>
      </c>
      <c r="J18" s="12">
        <f t="shared" ref="J18" si="6">+I18-H18</f>
        <v>8554429145424</v>
      </c>
      <c r="K18" s="12">
        <v>8554429145424</v>
      </c>
      <c r="L18" s="12">
        <v>0</v>
      </c>
      <c r="M18" s="12">
        <v>8554429145424</v>
      </c>
      <c r="N18" s="12">
        <v>8554429145424</v>
      </c>
    </row>
    <row r="22" spans="1:14" x14ac:dyDescent="0.25">
      <c r="M22">
        <v>5</v>
      </c>
    </row>
  </sheetData>
  <conditionalFormatting sqref="A18">
    <cfRule type="duplicateValues" dxfId="6" priority="18"/>
  </conditionalFormatting>
  <conditionalFormatting sqref="A7">
    <cfRule type="duplicateValues" dxfId="5" priority="17"/>
  </conditionalFormatting>
  <conditionalFormatting sqref="A6">
    <cfRule type="duplicateValues" dxfId="4" priority="16"/>
  </conditionalFormatting>
  <conditionalFormatting sqref="A8">
    <cfRule type="duplicateValues" dxfId="3" priority="15"/>
  </conditionalFormatting>
  <conditionalFormatting sqref="A9:A15">
    <cfRule type="duplicateValues" dxfId="2" priority="13"/>
  </conditionalFormatting>
  <conditionalFormatting sqref="A16">
    <cfRule type="duplicateValues" dxfId="1" priority="12"/>
  </conditionalFormatting>
  <conditionalFormatting sqref="A17">
    <cfRule type="duplicateValues" dxfId="0" priority="1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115B-C41C-4F70-9D03-1ADAFC501092}">
  <dimension ref="A1:O59"/>
  <sheetViews>
    <sheetView showGridLines="0" zoomScale="115" zoomScaleNormal="115" workbookViewId="0">
      <selection activeCell="A3" sqref="A3"/>
    </sheetView>
  </sheetViews>
  <sheetFormatPr baseColWidth="10" defaultRowHeight="15" x14ac:dyDescent="0.25"/>
  <cols>
    <col min="1" max="1" width="17.5703125" customWidth="1"/>
    <col min="2" max="2" width="60.85546875" customWidth="1"/>
    <col min="3" max="3" width="19.7109375" customWidth="1"/>
    <col min="4" max="9" width="18.7109375" style="16" customWidth="1"/>
    <col min="10" max="10" width="20.42578125" style="16" customWidth="1"/>
    <col min="11" max="11" width="18.7109375" style="16" customWidth="1"/>
    <col min="12" max="12" width="20.42578125" style="16" customWidth="1"/>
    <col min="13" max="13" width="18.7109375" style="16" customWidth="1"/>
    <col min="14" max="14" width="21.5703125" customWidth="1"/>
    <col min="15" max="15" width="21.140625" customWidth="1"/>
  </cols>
  <sheetData>
    <row r="1" spans="1:15" ht="23.25" x14ac:dyDescent="0.35">
      <c r="A1" s="6" t="s">
        <v>142</v>
      </c>
      <c r="C1" s="4"/>
    </row>
    <row r="2" spans="1:15" ht="15.75" x14ac:dyDescent="0.25">
      <c r="A2" s="7" t="s">
        <v>424</v>
      </c>
      <c r="C2" s="4"/>
    </row>
    <row r="3" spans="1:15" x14ac:dyDescent="0.25">
      <c r="A3" s="8" t="str">
        <f>Presupuesto_total!A3</f>
        <v>Vigencia 2023 - CIERRE JUNIO</v>
      </c>
      <c r="C3" s="4"/>
    </row>
    <row r="5" spans="1:15" s="3" customFormat="1" ht="31.5" x14ac:dyDescent="0.25">
      <c r="A5" s="51" t="s">
        <v>423</v>
      </c>
      <c r="B5" s="18" t="s">
        <v>3</v>
      </c>
      <c r="C5" s="18" t="s">
        <v>2</v>
      </c>
      <c r="D5" s="19" t="s">
        <v>426</v>
      </c>
      <c r="E5" s="19" t="s">
        <v>427</v>
      </c>
      <c r="F5" s="19" t="s">
        <v>442</v>
      </c>
      <c r="G5" s="19" t="s">
        <v>454</v>
      </c>
      <c r="H5" s="19" t="s">
        <v>443</v>
      </c>
      <c r="I5" s="19" t="s">
        <v>455</v>
      </c>
      <c r="J5" s="19" t="s">
        <v>446</v>
      </c>
      <c r="K5" s="19" t="s">
        <v>456</v>
      </c>
      <c r="L5" s="20" t="s">
        <v>453</v>
      </c>
      <c r="M5" s="19" t="s">
        <v>457</v>
      </c>
      <c r="N5" s="64" t="s">
        <v>461</v>
      </c>
      <c r="O5" s="64" t="s">
        <v>462</v>
      </c>
    </row>
    <row r="6" spans="1:15" x14ac:dyDescent="0.25">
      <c r="A6" s="52" t="s">
        <v>22</v>
      </c>
      <c r="B6" s="2" t="s">
        <v>23</v>
      </c>
      <c r="C6" s="15">
        <v>857844020850</v>
      </c>
      <c r="D6" s="17">
        <v>857844020850</v>
      </c>
      <c r="E6" s="17">
        <f>+D6-C6</f>
        <v>0</v>
      </c>
      <c r="F6" s="17">
        <v>828125515634</v>
      </c>
      <c r="G6" s="17">
        <v>-29718505216</v>
      </c>
      <c r="H6" s="17">
        <v>743726347154</v>
      </c>
      <c r="I6" s="17">
        <f>+H6-F6</f>
        <v>-84399168480</v>
      </c>
      <c r="J6" s="17">
        <v>647850425189</v>
      </c>
      <c r="K6" s="17">
        <f>+J6-H6</f>
        <v>-95875921965</v>
      </c>
      <c r="L6" s="17">
        <v>562403697271</v>
      </c>
      <c r="M6" s="17">
        <v>-85446727918</v>
      </c>
      <c r="N6" s="17">
        <f>SUMIFS(Detalle!$AB:$AB,Detalle!$D:$D,$A6)</f>
        <v>572589565685</v>
      </c>
      <c r="O6" s="25">
        <f t="shared" ref="O6:O37" si="0">+N6-L6</f>
        <v>10185868414</v>
      </c>
    </row>
    <row r="7" spans="1:15" x14ac:dyDescent="0.25">
      <c r="A7" s="52" t="s">
        <v>40</v>
      </c>
      <c r="B7" s="2" t="s">
        <v>41</v>
      </c>
      <c r="C7" s="15">
        <v>1618342023649</v>
      </c>
      <c r="D7" s="17">
        <v>1618342023649</v>
      </c>
      <c r="E7" s="17">
        <f t="shared" ref="E7:E58" si="1">+D7-C7</f>
        <v>0</v>
      </c>
      <c r="F7" s="17">
        <v>1618002215561</v>
      </c>
      <c r="G7" s="17">
        <v>-339808088</v>
      </c>
      <c r="H7" s="17">
        <v>1561149560975</v>
      </c>
      <c r="I7" s="17">
        <f t="shared" ref="I7:I58" si="2">+H7-F7</f>
        <v>-56852654586</v>
      </c>
      <c r="J7" s="17">
        <v>1562717651099</v>
      </c>
      <c r="K7" s="17">
        <f t="shared" ref="K7:K58" si="3">+J7-H7</f>
        <v>1568090124</v>
      </c>
      <c r="L7" s="17">
        <v>1556740233500</v>
      </c>
      <c r="M7" s="17">
        <v>-5977417599</v>
      </c>
      <c r="N7" s="17">
        <f>SUMIFS(Detalle!$AB:$AB,Detalle!$D:$D,$A7)</f>
        <v>1619458951964</v>
      </c>
      <c r="O7" s="25">
        <f t="shared" si="0"/>
        <v>62718718464</v>
      </c>
    </row>
    <row r="8" spans="1:15" x14ac:dyDescent="0.25">
      <c r="A8" s="52" t="s">
        <v>42</v>
      </c>
      <c r="B8" s="2" t="s">
        <v>43</v>
      </c>
      <c r="C8" s="15">
        <v>611592332403</v>
      </c>
      <c r="D8" s="17">
        <v>611592332403</v>
      </c>
      <c r="E8" s="17">
        <f t="shared" si="1"/>
        <v>0</v>
      </c>
      <c r="F8" s="17">
        <v>612068278018</v>
      </c>
      <c r="G8" s="17">
        <v>475945615</v>
      </c>
      <c r="H8" s="17">
        <v>612237235454</v>
      </c>
      <c r="I8" s="17">
        <f t="shared" si="2"/>
        <v>168957436</v>
      </c>
      <c r="J8" s="17">
        <v>612189124619</v>
      </c>
      <c r="K8" s="17">
        <f t="shared" si="3"/>
        <v>-48110835</v>
      </c>
      <c r="L8" s="17">
        <v>634233377760</v>
      </c>
      <c r="M8" s="17">
        <v>22044253141</v>
      </c>
      <c r="N8" s="17">
        <f>SUMIFS(Detalle!$AB:$AB,Detalle!$D:$D,$A8)</f>
        <v>655508397647</v>
      </c>
      <c r="O8" s="25">
        <f t="shared" si="0"/>
        <v>21275019887</v>
      </c>
    </row>
    <row r="9" spans="1:15" x14ac:dyDescent="0.25">
      <c r="A9" s="52" t="s">
        <v>44</v>
      </c>
      <c r="B9" s="2" t="s">
        <v>45</v>
      </c>
      <c r="C9" s="15">
        <v>347917134541</v>
      </c>
      <c r="D9" s="17">
        <v>347917134541</v>
      </c>
      <c r="E9" s="17">
        <f t="shared" si="1"/>
        <v>0</v>
      </c>
      <c r="F9" s="17">
        <v>347954565100</v>
      </c>
      <c r="G9" s="17">
        <v>37430559</v>
      </c>
      <c r="H9" s="17">
        <v>348013385387</v>
      </c>
      <c r="I9" s="17">
        <f t="shared" si="2"/>
        <v>58820287</v>
      </c>
      <c r="J9" s="17">
        <v>364041024935</v>
      </c>
      <c r="K9" s="17">
        <f t="shared" si="3"/>
        <v>16027639548</v>
      </c>
      <c r="L9" s="17">
        <v>352941623687</v>
      </c>
      <c r="M9" s="17">
        <v>-11099401248</v>
      </c>
      <c r="N9" s="17">
        <f>SUMIFS(Detalle!$AB:$AB,Detalle!$D:$D,$A9)</f>
        <v>352020457178</v>
      </c>
      <c r="O9" s="25">
        <f t="shared" si="0"/>
        <v>-921166509</v>
      </c>
    </row>
    <row r="10" spans="1:15" x14ac:dyDescent="0.25">
      <c r="A10" s="52" t="s">
        <v>46</v>
      </c>
      <c r="B10" s="2" t="s">
        <v>47</v>
      </c>
      <c r="C10" s="15">
        <v>494291561025</v>
      </c>
      <c r="D10" s="17">
        <v>494291561025</v>
      </c>
      <c r="E10" s="17">
        <f t="shared" si="1"/>
        <v>0</v>
      </c>
      <c r="F10" s="17">
        <v>494934736525</v>
      </c>
      <c r="G10" s="17">
        <v>643175500</v>
      </c>
      <c r="H10" s="17">
        <v>497927378273</v>
      </c>
      <c r="I10" s="17">
        <f t="shared" si="2"/>
        <v>2992641748</v>
      </c>
      <c r="J10" s="17">
        <v>504331817344</v>
      </c>
      <c r="K10" s="17">
        <f t="shared" si="3"/>
        <v>6404439071</v>
      </c>
      <c r="L10" s="17">
        <v>504373339834</v>
      </c>
      <c r="M10" s="17">
        <v>41522490</v>
      </c>
      <c r="N10" s="17">
        <f>SUMIFS(Detalle!$AB:$AB,Detalle!$D:$D,$A10)</f>
        <v>504859538872</v>
      </c>
      <c r="O10" s="25">
        <f t="shared" si="0"/>
        <v>486199038</v>
      </c>
    </row>
    <row r="11" spans="1:15" x14ac:dyDescent="0.25">
      <c r="A11" s="52" t="s">
        <v>48</v>
      </c>
      <c r="B11" s="2" t="s">
        <v>49</v>
      </c>
      <c r="C11" s="15">
        <v>326729073356</v>
      </c>
      <c r="D11" s="17">
        <v>326729073356</v>
      </c>
      <c r="E11" s="17">
        <f t="shared" si="1"/>
        <v>0</v>
      </c>
      <c r="F11" s="17">
        <v>342405866856</v>
      </c>
      <c r="G11" s="17">
        <v>15676793500</v>
      </c>
      <c r="H11" s="17">
        <v>342494363537</v>
      </c>
      <c r="I11" s="17">
        <f t="shared" si="2"/>
        <v>88496681</v>
      </c>
      <c r="J11" s="17">
        <v>342628921977</v>
      </c>
      <c r="K11" s="17">
        <f t="shared" si="3"/>
        <v>134558440</v>
      </c>
      <c r="L11" s="17">
        <v>350530758906</v>
      </c>
      <c r="M11" s="17">
        <v>7901836929</v>
      </c>
      <c r="N11" s="17">
        <f>SUMIFS(Detalle!$AB:$AB,Detalle!$D:$D,$A11)</f>
        <v>350533250007</v>
      </c>
      <c r="O11" s="25">
        <f t="shared" si="0"/>
        <v>2491101</v>
      </c>
    </row>
    <row r="12" spans="1:15" x14ac:dyDescent="0.25">
      <c r="A12" s="52" t="s">
        <v>50</v>
      </c>
      <c r="B12" s="2" t="s">
        <v>262</v>
      </c>
      <c r="C12" s="15">
        <v>132074519666</v>
      </c>
      <c r="D12" s="17">
        <v>132074519666</v>
      </c>
      <c r="E12" s="17">
        <f t="shared" si="1"/>
        <v>0</v>
      </c>
      <c r="F12" s="17">
        <v>132104506586</v>
      </c>
      <c r="G12" s="17">
        <v>29986920</v>
      </c>
      <c r="H12" s="17">
        <v>132280386456</v>
      </c>
      <c r="I12" s="17">
        <f t="shared" si="2"/>
        <v>175879870</v>
      </c>
      <c r="J12" s="17">
        <v>132417706973</v>
      </c>
      <c r="K12" s="17">
        <f t="shared" si="3"/>
        <v>137320517</v>
      </c>
      <c r="L12" s="17">
        <v>138893005697</v>
      </c>
      <c r="M12" s="17">
        <v>6475298724</v>
      </c>
      <c r="N12" s="17">
        <f>SUMIFS(Detalle!$AB:$AB,Detalle!$D:$D,$A12)</f>
        <v>138951626135</v>
      </c>
      <c r="O12" s="25">
        <f t="shared" si="0"/>
        <v>58620438</v>
      </c>
    </row>
    <row r="13" spans="1:15" x14ac:dyDescent="0.25">
      <c r="A13" s="52" t="s">
        <v>51</v>
      </c>
      <c r="B13" s="2" t="s">
        <v>52</v>
      </c>
      <c r="C13" s="15">
        <v>144608969216</v>
      </c>
      <c r="D13" s="17">
        <v>144608969216</v>
      </c>
      <c r="E13" s="17">
        <f t="shared" si="1"/>
        <v>0</v>
      </c>
      <c r="F13" s="17">
        <v>144669201783</v>
      </c>
      <c r="G13" s="17">
        <v>60232567</v>
      </c>
      <c r="H13" s="17">
        <v>144735355091</v>
      </c>
      <c r="I13" s="17">
        <f t="shared" si="2"/>
        <v>66153308</v>
      </c>
      <c r="J13" s="17">
        <v>145129665419</v>
      </c>
      <c r="K13" s="17">
        <f t="shared" si="3"/>
        <v>394310328</v>
      </c>
      <c r="L13" s="17">
        <v>148240147982</v>
      </c>
      <c r="M13" s="17">
        <v>3110482563</v>
      </c>
      <c r="N13" s="17">
        <f>SUMIFS(Detalle!$AB:$AB,Detalle!$D:$D,$A13)</f>
        <v>148882585278</v>
      </c>
      <c r="O13" s="25">
        <f t="shared" si="0"/>
        <v>642437296</v>
      </c>
    </row>
    <row r="14" spans="1:15" x14ac:dyDescent="0.25">
      <c r="A14" s="52" t="s">
        <v>53</v>
      </c>
      <c r="B14" s="2" t="s">
        <v>54</v>
      </c>
      <c r="C14" s="15">
        <v>77167237335</v>
      </c>
      <c r="D14" s="17">
        <v>77167237335</v>
      </c>
      <c r="E14" s="17">
        <f t="shared" si="1"/>
        <v>0</v>
      </c>
      <c r="F14" s="17">
        <v>77210546135</v>
      </c>
      <c r="G14" s="17">
        <v>43308800</v>
      </c>
      <c r="H14" s="17">
        <v>77215904213</v>
      </c>
      <c r="I14" s="17">
        <f t="shared" si="2"/>
        <v>5358078</v>
      </c>
      <c r="J14" s="17">
        <v>77290654213</v>
      </c>
      <c r="K14" s="17">
        <f t="shared" si="3"/>
        <v>74750000</v>
      </c>
      <c r="L14" s="17">
        <v>82002612390</v>
      </c>
      <c r="M14" s="17">
        <v>4711958177</v>
      </c>
      <c r="N14" s="17">
        <f>SUMIFS(Detalle!$AB:$AB,Detalle!$D:$D,$A14)</f>
        <v>82001775505</v>
      </c>
      <c r="O14" s="25">
        <f t="shared" si="0"/>
        <v>-836885</v>
      </c>
    </row>
    <row r="15" spans="1:15" x14ac:dyDescent="0.25">
      <c r="A15" s="52" t="s">
        <v>55</v>
      </c>
      <c r="B15" s="2" t="s">
        <v>56</v>
      </c>
      <c r="C15" s="15">
        <v>246022053522</v>
      </c>
      <c r="D15" s="17">
        <v>246022053522</v>
      </c>
      <c r="E15" s="17">
        <f t="shared" si="1"/>
        <v>0</v>
      </c>
      <c r="F15" s="17">
        <v>246017725677</v>
      </c>
      <c r="G15" s="17">
        <v>-4327845</v>
      </c>
      <c r="H15" s="17">
        <v>253633566391</v>
      </c>
      <c r="I15" s="17">
        <f t="shared" si="2"/>
        <v>7615840714</v>
      </c>
      <c r="J15" s="17">
        <v>256532947455</v>
      </c>
      <c r="K15" s="17">
        <f t="shared" si="3"/>
        <v>2899381064</v>
      </c>
      <c r="L15" s="17">
        <v>255060565623</v>
      </c>
      <c r="M15" s="17">
        <v>-1472381832</v>
      </c>
      <c r="N15" s="17">
        <f>SUMIFS(Detalle!$AB:$AB,Detalle!$D:$D,$A15)</f>
        <v>255080065623</v>
      </c>
      <c r="O15" s="25">
        <f t="shared" si="0"/>
        <v>19500000</v>
      </c>
    </row>
    <row r="16" spans="1:15" x14ac:dyDescent="0.25">
      <c r="A16" s="52" t="s">
        <v>57</v>
      </c>
      <c r="B16" s="2" t="s">
        <v>58</v>
      </c>
      <c r="C16" s="15">
        <v>211397555294</v>
      </c>
      <c r="D16" s="17">
        <v>211397555294</v>
      </c>
      <c r="E16" s="17">
        <f t="shared" si="1"/>
        <v>0</v>
      </c>
      <c r="F16" s="17">
        <v>212073336841</v>
      </c>
      <c r="G16" s="17">
        <v>675781547</v>
      </c>
      <c r="H16" s="17">
        <v>212244126870</v>
      </c>
      <c r="I16" s="17">
        <f t="shared" si="2"/>
        <v>170790029</v>
      </c>
      <c r="J16" s="17">
        <v>212692563361</v>
      </c>
      <c r="K16" s="17">
        <f t="shared" si="3"/>
        <v>448436491</v>
      </c>
      <c r="L16" s="17">
        <v>213024197412</v>
      </c>
      <c r="M16" s="17">
        <v>331634051</v>
      </c>
      <c r="N16" s="17">
        <f>SUMIFS(Detalle!$AB:$AB,Detalle!$D:$D,$A16)</f>
        <v>231722190224</v>
      </c>
      <c r="O16" s="25">
        <f t="shared" si="0"/>
        <v>18697992812</v>
      </c>
    </row>
    <row r="17" spans="1:15" x14ac:dyDescent="0.25">
      <c r="A17" s="52" t="s">
        <v>59</v>
      </c>
      <c r="B17" s="2" t="s">
        <v>60</v>
      </c>
      <c r="C17" s="15">
        <v>271151377162</v>
      </c>
      <c r="D17" s="17">
        <v>271151377162</v>
      </c>
      <c r="E17" s="17">
        <f t="shared" si="1"/>
        <v>0</v>
      </c>
      <c r="F17" s="17">
        <v>271176777072</v>
      </c>
      <c r="G17" s="17">
        <v>25399910</v>
      </c>
      <c r="H17" s="17">
        <v>273986318033</v>
      </c>
      <c r="I17" s="17">
        <f t="shared" si="2"/>
        <v>2809540961</v>
      </c>
      <c r="J17" s="17">
        <v>274230981980</v>
      </c>
      <c r="K17" s="17">
        <f t="shared" si="3"/>
        <v>244663947</v>
      </c>
      <c r="L17" s="17">
        <v>291525452151</v>
      </c>
      <c r="M17" s="17">
        <v>17294470171</v>
      </c>
      <c r="N17" s="17">
        <f>SUMIFS(Detalle!$AB:$AB,Detalle!$D:$D,$A17)</f>
        <v>303965821674</v>
      </c>
      <c r="O17" s="25">
        <f t="shared" si="0"/>
        <v>12440369523</v>
      </c>
    </row>
    <row r="18" spans="1:15" x14ac:dyDescent="0.25">
      <c r="A18" s="52" t="s">
        <v>61</v>
      </c>
      <c r="B18" s="2" t="s">
        <v>62</v>
      </c>
      <c r="C18" s="15">
        <v>226310807787</v>
      </c>
      <c r="D18" s="17">
        <v>226310807787</v>
      </c>
      <c r="E18" s="17">
        <f t="shared" si="1"/>
        <v>0</v>
      </c>
      <c r="F18" s="17">
        <v>228014956583</v>
      </c>
      <c r="G18" s="17">
        <v>1704148796</v>
      </c>
      <c r="H18" s="17">
        <v>229196620675</v>
      </c>
      <c r="I18" s="17">
        <f t="shared" si="2"/>
        <v>1181664092</v>
      </c>
      <c r="J18" s="17">
        <v>236744509343</v>
      </c>
      <c r="K18" s="17">
        <f t="shared" si="3"/>
        <v>7547888668</v>
      </c>
      <c r="L18" s="17">
        <v>236907814744</v>
      </c>
      <c r="M18" s="17">
        <v>163305401</v>
      </c>
      <c r="N18" s="17">
        <f>SUMIFS(Detalle!$AB:$AB,Detalle!$D:$D,$A18)</f>
        <v>236141502036</v>
      </c>
      <c r="O18" s="25">
        <f t="shared" si="0"/>
        <v>-766312708</v>
      </c>
    </row>
    <row r="19" spans="1:15" x14ac:dyDescent="0.25">
      <c r="A19" s="52" t="s">
        <v>63</v>
      </c>
      <c r="B19" s="2" t="s">
        <v>64</v>
      </c>
      <c r="C19" s="15">
        <v>198259701579</v>
      </c>
      <c r="D19" s="17">
        <v>198259701579</v>
      </c>
      <c r="E19" s="17">
        <f t="shared" si="1"/>
        <v>0</v>
      </c>
      <c r="F19" s="17">
        <v>198017368043</v>
      </c>
      <c r="G19" s="17">
        <v>-242333536</v>
      </c>
      <c r="H19" s="17">
        <v>198337723373</v>
      </c>
      <c r="I19" s="17">
        <f t="shared" si="2"/>
        <v>320355330</v>
      </c>
      <c r="J19" s="17">
        <v>210089831882</v>
      </c>
      <c r="K19" s="17">
        <f t="shared" si="3"/>
        <v>11752108509</v>
      </c>
      <c r="L19" s="17">
        <v>210549377332</v>
      </c>
      <c r="M19" s="17">
        <v>459545450</v>
      </c>
      <c r="N19" s="17">
        <f>SUMIFS(Detalle!$AB:$AB,Detalle!$D:$D,$A19)</f>
        <v>210565377332</v>
      </c>
      <c r="O19" s="25">
        <f t="shared" si="0"/>
        <v>16000000</v>
      </c>
    </row>
    <row r="20" spans="1:15" x14ac:dyDescent="0.25">
      <c r="A20" s="52" t="s">
        <v>65</v>
      </c>
      <c r="B20" s="2" t="s">
        <v>66</v>
      </c>
      <c r="C20" s="15">
        <v>141840134401</v>
      </c>
      <c r="D20" s="17">
        <v>141840134401</v>
      </c>
      <c r="E20" s="17">
        <f t="shared" si="1"/>
        <v>0</v>
      </c>
      <c r="F20" s="17">
        <v>142968862912</v>
      </c>
      <c r="G20" s="17">
        <v>1128728511</v>
      </c>
      <c r="H20" s="17">
        <v>143089131860</v>
      </c>
      <c r="I20" s="17">
        <f t="shared" si="2"/>
        <v>120268948</v>
      </c>
      <c r="J20" s="17">
        <v>148840588248</v>
      </c>
      <c r="K20" s="17">
        <f t="shared" si="3"/>
        <v>5751456388</v>
      </c>
      <c r="L20" s="17">
        <v>148582510155</v>
      </c>
      <c r="M20" s="17">
        <v>-258078093</v>
      </c>
      <c r="N20" s="17">
        <f>SUMIFS(Detalle!$AB:$AB,Detalle!$D:$D,$A20)</f>
        <v>148608314567</v>
      </c>
      <c r="O20" s="25">
        <f t="shared" si="0"/>
        <v>25804412</v>
      </c>
    </row>
    <row r="21" spans="1:15" x14ac:dyDescent="0.25">
      <c r="A21" s="52" t="s">
        <v>67</v>
      </c>
      <c r="B21" s="2" t="s">
        <v>68</v>
      </c>
      <c r="C21" s="15">
        <v>374590098462</v>
      </c>
      <c r="D21" s="17">
        <v>374590098462</v>
      </c>
      <c r="E21" s="17">
        <f t="shared" si="1"/>
        <v>0</v>
      </c>
      <c r="F21" s="17">
        <v>374699440169</v>
      </c>
      <c r="G21" s="17">
        <v>109341707</v>
      </c>
      <c r="H21" s="17">
        <v>376490279841</v>
      </c>
      <c r="I21" s="17">
        <f t="shared" si="2"/>
        <v>1790839672</v>
      </c>
      <c r="J21" s="17">
        <v>376672489716</v>
      </c>
      <c r="K21" s="17">
        <f t="shared" si="3"/>
        <v>182209875</v>
      </c>
      <c r="L21" s="17">
        <v>386275947044</v>
      </c>
      <c r="M21" s="17">
        <v>9603457328</v>
      </c>
      <c r="N21" s="17">
        <f>SUMIFS(Detalle!$AB:$AB,Detalle!$D:$D,$A21)</f>
        <v>386510062010</v>
      </c>
      <c r="O21" s="25">
        <f t="shared" si="0"/>
        <v>234114966</v>
      </c>
    </row>
    <row r="22" spans="1:15" x14ac:dyDescent="0.25">
      <c r="A22" s="52" t="s">
        <v>69</v>
      </c>
      <c r="B22" s="2" t="s">
        <v>70</v>
      </c>
      <c r="C22" s="15">
        <v>228889371353</v>
      </c>
      <c r="D22" s="17">
        <v>228889371353</v>
      </c>
      <c r="E22" s="17">
        <f t="shared" si="1"/>
        <v>0</v>
      </c>
      <c r="F22" s="17">
        <v>228961833353</v>
      </c>
      <c r="G22" s="17">
        <v>72462000</v>
      </c>
      <c r="H22" s="17">
        <v>227801236957</v>
      </c>
      <c r="I22" s="17">
        <f t="shared" si="2"/>
        <v>-1160596396</v>
      </c>
      <c r="J22" s="17">
        <v>240692364110</v>
      </c>
      <c r="K22" s="17">
        <f t="shared" si="3"/>
        <v>12891127153</v>
      </c>
      <c r="L22" s="17">
        <v>240777559324</v>
      </c>
      <c r="M22" s="17">
        <v>85195214</v>
      </c>
      <c r="N22" s="17">
        <f>SUMIFS(Detalle!$AB:$AB,Detalle!$D:$D,$A22)</f>
        <v>240777559324</v>
      </c>
      <c r="O22" s="25">
        <f t="shared" si="0"/>
        <v>0</v>
      </c>
    </row>
    <row r="23" spans="1:15" x14ac:dyDescent="0.25">
      <c r="A23" s="52" t="s">
        <v>71</v>
      </c>
      <c r="B23" s="2" t="s">
        <v>72</v>
      </c>
      <c r="C23" s="15">
        <v>123637174084</v>
      </c>
      <c r="D23" s="17">
        <v>123637174084</v>
      </c>
      <c r="E23" s="17">
        <f t="shared" si="1"/>
        <v>0</v>
      </c>
      <c r="F23" s="17">
        <v>123563697594</v>
      </c>
      <c r="G23" s="17">
        <v>-73476490</v>
      </c>
      <c r="H23" s="17">
        <v>123615655095</v>
      </c>
      <c r="I23" s="17">
        <f t="shared" si="2"/>
        <v>51957501</v>
      </c>
      <c r="J23" s="17">
        <v>123668455310</v>
      </c>
      <c r="K23" s="17">
        <f t="shared" si="3"/>
        <v>52800215</v>
      </c>
      <c r="L23" s="17">
        <v>127322627209</v>
      </c>
      <c r="M23" s="17">
        <v>3654171899</v>
      </c>
      <c r="N23" s="17">
        <f>SUMIFS(Detalle!$AB:$AB,Detalle!$D:$D,$A23)</f>
        <v>127411406900</v>
      </c>
      <c r="O23" s="25">
        <f t="shared" si="0"/>
        <v>88779691</v>
      </c>
    </row>
    <row r="24" spans="1:15" x14ac:dyDescent="0.25">
      <c r="A24" s="52" t="s">
        <v>73</v>
      </c>
      <c r="B24" s="2" t="s">
        <v>74</v>
      </c>
      <c r="C24" s="15">
        <v>248717857028</v>
      </c>
      <c r="D24" s="17">
        <v>248717857028</v>
      </c>
      <c r="E24" s="17">
        <f t="shared" si="1"/>
        <v>0</v>
      </c>
      <c r="F24" s="17">
        <v>248844833699</v>
      </c>
      <c r="G24" s="17">
        <v>126976671</v>
      </c>
      <c r="H24" s="17">
        <v>249396224803</v>
      </c>
      <c r="I24" s="17">
        <f t="shared" si="2"/>
        <v>551391104</v>
      </c>
      <c r="J24" s="17">
        <v>250137368118</v>
      </c>
      <c r="K24" s="17">
        <f t="shared" si="3"/>
        <v>741143315</v>
      </c>
      <c r="L24" s="17">
        <v>261030561102</v>
      </c>
      <c r="M24" s="17">
        <v>10893192984</v>
      </c>
      <c r="N24" s="17">
        <f>SUMIFS(Detalle!$AB:$AB,Detalle!$D:$D,$A24)</f>
        <v>260865171270</v>
      </c>
      <c r="O24" s="25">
        <f t="shared" si="0"/>
        <v>-165389832</v>
      </c>
    </row>
    <row r="25" spans="1:15" x14ac:dyDescent="0.25">
      <c r="A25" s="52" t="s">
        <v>75</v>
      </c>
      <c r="B25" s="2" t="s">
        <v>76</v>
      </c>
      <c r="C25" s="15">
        <v>169268666283</v>
      </c>
      <c r="D25" s="17">
        <v>169268666283</v>
      </c>
      <c r="E25" s="17">
        <f t="shared" si="1"/>
        <v>0</v>
      </c>
      <c r="F25" s="17">
        <v>169296255114</v>
      </c>
      <c r="G25" s="17">
        <v>27588831</v>
      </c>
      <c r="H25" s="17">
        <v>169429320482</v>
      </c>
      <c r="I25" s="17">
        <f t="shared" si="2"/>
        <v>133065368</v>
      </c>
      <c r="J25" s="17">
        <v>176959737462</v>
      </c>
      <c r="K25" s="17">
        <f t="shared" si="3"/>
        <v>7530416980</v>
      </c>
      <c r="L25" s="17">
        <v>177126281629</v>
      </c>
      <c r="M25" s="17">
        <v>166544167</v>
      </c>
      <c r="N25" s="17">
        <f>SUMIFS(Detalle!$AB:$AB,Detalle!$D:$D,$A25)</f>
        <v>177540367628</v>
      </c>
      <c r="O25" s="25">
        <f t="shared" si="0"/>
        <v>414085999</v>
      </c>
    </row>
    <row r="26" spans="1:15" x14ac:dyDescent="0.25">
      <c r="A26" s="52" t="s">
        <v>77</v>
      </c>
      <c r="B26" s="2" t="s">
        <v>78</v>
      </c>
      <c r="C26" s="15">
        <v>66805858926</v>
      </c>
      <c r="D26" s="17">
        <v>66805858926</v>
      </c>
      <c r="E26" s="17">
        <f t="shared" si="1"/>
        <v>0</v>
      </c>
      <c r="F26" s="17">
        <v>66848662926</v>
      </c>
      <c r="G26" s="17">
        <v>42804000</v>
      </c>
      <c r="H26" s="17">
        <v>66580952450</v>
      </c>
      <c r="I26" s="17">
        <f t="shared" si="2"/>
        <v>-267710476</v>
      </c>
      <c r="J26" s="17">
        <v>67504613086</v>
      </c>
      <c r="K26" s="17">
        <f t="shared" si="3"/>
        <v>923660636</v>
      </c>
      <c r="L26" s="17">
        <v>66429110908</v>
      </c>
      <c r="M26" s="17">
        <v>-1075502178</v>
      </c>
      <c r="N26" s="17">
        <f>SUMIFS(Detalle!$AB:$AB,Detalle!$D:$D,$A26)</f>
        <v>65428848331</v>
      </c>
      <c r="O26" s="25">
        <f t="shared" si="0"/>
        <v>-1000262577</v>
      </c>
    </row>
    <row r="27" spans="1:15" x14ac:dyDescent="0.25">
      <c r="A27" s="52" t="s">
        <v>79</v>
      </c>
      <c r="B27" s="2" t="s">
        <v>80</v>
      </c>
      <c r="C27" s="15">
        <v>101449814627</v>
      </c>
      <c r="D27" s="17">
        <v>101449814627</v>
      </c>
      <c r="E27" s="17">
        <f t="shared" si="1"/>
        <v>0</v>
      </c>
      <c r="F27" s="17">
        <v>102949985485</v>
      </c>
      <c r="G27" s="17">
        <v>1500170858</v>
      </c>
      <c r="H27" s="17">
        <v>103114221817</v>
      </c>
      <c r="I27" s="17">
        <f t="shared" si="2"/>
        <v>164236332</v>
      </c>
      <c r="J27" s="17">
        <v>106130330363</v>
      </c>
      <c r="K27" s="17">
        <f t="shared" si="3"/>
        <v>3016108546</v>
      </c>
      <c r="L27" s="17">
        <v>106289562480</v>
      </c>
      <c r="M27" s="17">
        <v>159232117</v>
      </c>
      <c r="N27" s="17">
        <f>SUMIFS(Detalle!$AB:$AB,Detalle!$D:$D,$A27)</f>
        <v>107126956280</v>
      </c>
      <c r="O27" s="25">
        <f t="shared" si="0"/>
        <v>837393800</v>
      </c>
    </row>
    <row r="28" spans="1:15" x14ac:dyDescent="0.25">
      <c r="A28" s="52" t="s">
        <v>81</v>
      </c>
      <c r="B28" s="2" t="s">
        <v>82</v>
      </c>
      <c r="C28" s="15">
        <v>209636020538</v>
      </c>
      <c r="D28" s="17">
        <v>209636020538</v>
      </c>
      <c r="E28" s="17">
        <f t="shared" si="1"/>
        <v>0</v>
      </c>
      <c r="F28" s="17">
        <v>214753755642</v>
      </c>
      <c r="G28" s="17">
        <v>5117735104</v>
      </c>
      <c r="H28" s="17">
        <v>214967235085</v>
      </c>
      <c r="I28" s="17">
        <f t="shared" si="2"/>
        <v>213479443</v>
      </c>
      <c r="J28" s="17">
        <v>215812559404</v>
      </c>
      <c r="K28" s="17">
        <f t="shared" si="3"/>
        <v>845324319</v>
      </c>
      <c r="L28" s="17">
        <v>217890089158</v>
      </c>
      <c r="M28" s="17">
        <v>2077529754</v>
      </c>
      <c r="N28" s="17">
        <f>SUMIFS(Detalle!$AB:$AB,Detalle!$D:$D,$A28)</f>
        <v>218055426053</v>
      </c>
      <c r="O28" s="25">
        <f t="shared" si="0"/>
        <v>165336895</v>
      </c>
    </row>
    <row r="29" spans="1:15" x14ac:dyDescent="0.25">
      <c r="A29" s="52" t="s">
        <v>83</v>
      </c>
      <c r="B29" s="2" t="s">
        <v>84</v>
      </c>
      <c r="C29" s="15">
        <v>140541688131</v>
      </c>
      <c r="D29" s="17">
        <v>140541688131</v>
      </c>
      <c r="E29" s="17">
        <f t="shared" si="1"/>
        <v>0</v>
      </c>
      <c r="F29" s="17">
        <v>140924204096</v>
      </c>
      <c r="G29" s="17">
        <v>382515965</v>
      </c>
      <c r="H29" s="17">
        <v>140970446211</v>
      </c>
      <c r="I29" s="17">
        <f t="shared" si="2"/>
        <v>46242115</v>
      </c>
      <c r="J29" s="17">
        <v>141034505046</v>
      </c>
      <c r="K29" s="17">
        <f t="shared" si="3"/>
        <v>64058835</v>
      </c>
      <c r="L29" s="17">
        <v>151059162713</v>
      </c>
      <c r="M29" s="17">
        <v>10024657667</v>
      </c>
      <c r="N29" s="17">
        <f>SUMIFS(Detalle!$AB:$AB,Detalle!$D:$D,$A29)</f>
        <v>151063995013</v>
      </c>
      <c r="O29" s="25">
        <f t="shared" si="0"/>
        <v>4832300</v>
      </c>
    </row>
    <row r="30" spans="1:15" x14ac:dyDescent="0.25">
      <c r="A30" s="52" t="s">
        <v>85</v>
      </c>
      <c r="B30" s="2" t="s">
        <v>86</v>
      </c>
      <c r="C30" s="15">
        <v>173462283858</v>
      </c>
      <c r="D30" s="17">
        <v>173462283858</v>
      </c>
      <c r="E30" s="17">
        <f t="shared" si="1"/>
        <v>0</v>
      </c>
      <c r="F30" s="17">
        <v>174376724851</v>
      </c>
      <c r="G30" s="17">
        <v>914440993</v>
      </c>
      <c r="H30" s="17">
        <v>174454133841</v>
      </c>
      <c r="I30" s="17">
        <f t="shared" si="2"/>
        <v>77408990</v>
      </c>
      <c r="J30" s="17">
        <v>182659789221</v>
      </c>
      <c r="K30" s="17">
        <f t="shared" si="3"/>
        <v>8205655380</v>
      </c>
      <c r="L30" s="17">
        <v>183011893180</v>
      </c>
      <c r="M30" s="17">
        <v>352103959</v>
      </c>
      <c r="N30" s="17">
        <f>SUMIFS(Detalle!$AB:$AB,Detalle!$D:$D,$A30)</f>
        <v>182980434208</v>
      </c>
      <c r="O30" s="25">
        <f t="shared" si="0"/>
        <v>-31458972</v>
      </c>
    </row>
    <row r="31" spans="1:15" x14ac:dyDescent="0.25">
      <c r="A31" s="52" t="s">
        <v>87</v>
      </c>
      <c r="B31" s="2" t="s">
        <v>88</v>
      </c>
      <c r="C31" s="15">
        <v>438966785401</v>
      </c>
      <c r="D31" s="17">
        <v>438966785401</v>
      </c>
      <c r="E31" s="17">
        <f t="shared" si="1"/>
        <v>0</v>
      </c>
      <c r="F31" s="17">
        <v>439393206524</v>
      </c>
      <c r="G31" s="17">
        <v>426421123</v>
      </c>
      <c r="H31" s="17">
        <v>435499316471</v>
      </c>
      <c r="I31" s="17">
        <f t="shared" si="2"/>
        <v>-3893890053</v>
      </c>
      <c r="J31" s="17">
        <v>439675047688</v>
      </c>
      <c r="K31" s="17">
        <f t="shared" si="3"/>
        <v>4175731217</v>
      </c>
      <c r="L31" s="17">
        <v>445198577601</v>
      </c>
      <c r="M31" s="17">
        <v>5523529913</v>
      </c>
      <c r="N31" s="17">
        <f>SUMIFS(Detalle!$AB:$AB,Detalle!$D:$D,$A31)</f>
        <v>445227991658</v>
      </c>
      <c r="O31" s="25">
        <f t="shared" si="0"/>
        <v>29414057</v>
      </c>
    </row>
    <row r="32" spans="1:15" x14ac:dyDescent="0.25">
      <c r="A32" s="52" t="s">
        <v>89</v>
      </c>
      <c r="B32" s="2" t="s">
        <v>90</v>
      </c>
      <c r="C32" s="15">
        <v>58778727688</v>
      </c>
      <c r="D32" s="17">
        <v>58778727688</v>
      </c>
      <c r="E32" s="17">
        <f t="shared" si="1"/>
        <v>0</v>
      </c>
      <c r="F32" s="17">
        <v>58810358361</v>
      </c>
      <c r="G32" s="17">
        <v>31630673</v>
      </c>
      <c r="H32" s="17">
        <v>58858087534</v>
      </c>
      <c r="I32" s="17">
        <f t="shared" si="2"/>
        <v>47729173</v>
      </c>
      <c r="J32" s="17">
        <v>61342914468</v>
      </c>
      <c r="K32" s="17">
        <f t="shared" si="3"/>
        <v>2484826934</v>
      </c>
      <c r="L32" s="17">
        <v>61342198576</v>
      </c>
      <c r="M32" s="17">
        <v>-715892</v>
      </c>
      <c r="N32" s="17">
        <f>SUMIFS(Detalle!$AB:$AB,Detalle!$D:$D,$A32)</f>
        <v>61346755087</v>
      </c>
      <c r="O32" s="25">
        <f t="shared" si="0"/>
        <v>4556511</v>
      </c>
    </row>
    <row r="33" spans="1:15" x14ac:dyDescent="0.25">
      <c r="A33" s="52" t="s">
        <v>91</v>
      </c>
      <c r="B33" s="2" t="s">
        <v>92</v>
      </c>
      <c r="C33" s="15">
        <v>56698385085</v>
      </c>
      <c r="D33" s="17">
        <v>56698385085</v>
      </c>
      <c r="E33" s="17">
        <f t="shared" si="1"/>
        <v>0</v>
      </c>
      <c r="F33" s="17">
        <v>56639302082</v>
      </c>
      <c r="G33" s="17">
        <v>-59083003</v>
      </c>
      <c r="H33" s="17">
        <v>56661721617</v>
      </c>
      <c r="I33" s="17">
        <f t="shared" si="2"/>
        <v>22419535</v>
      </c>
      <c r="J33" s="17">
        <v>57028356633</v>
      </c>
      <c r="K33" s="17">
        <f t="shared" si="3"/>
        <v>366635016</v>
      </c>
      <c r="L33" s="17">
        <v>57124506812</v>
      </c>
      <c r="M33" s="17">
        <v>96150179</v>
      </c>
      <c r="N33" s="17">
        <f>SUMIFS(Detalle!$AB:$AB,Detalle!$D:$D,$A33)</f>
        <v>57477018316</v>
      </c>
      <c r="O33" s="25">
        <f t="shared" si="0"/>
        <v>352511504</v>
      </c>
    </row>
    <row r="34" spans="1:15" x14ac:dyDescent="0.25">
      <c r="A34" s="52" t="s">
        <v>93</v>
      </c>
      <c r="B34" s="2" t="s">
        <v>94</v>
      </c>
      <c r="C34" s="15">
        <v>61286173547</v>
      </c>
      <c r="D34" s="17">
        <v>61286173547</v>
      </c>
      <c r="E34" s="17">
        <f t="shared" si="1"/>
        <v>0</v>
      </c>
      <c r="F34" s="17">
        <v>61234121624</v>
      </c>
      <c r="G34" s="17">
        <v>-52051923</v>
      </c>
      <c r="H34" s="17">
        <v>61269923336</v>
      </c>
      <c r="I34" s="17">
        <f t="shared" si="2"/>
        <v>35801712</v>
      </c>
      <c r="J34" s="17">
        <v>63008404977</v>
      </c>
      <c r="K34" s="17">
        <f t="shared" si="3"/>
        <v>1738481641</v>
      </c>
      <c r="L34" s="17">
        <v>63048487099</v>
      </c>
      <c r="M34" s="17">
        <v>40082122</v>
      </c>
      <c r="N34" s="17">
        <f>SUMIFS(Detalle!$AB:$AB,Detalle!$D:$D,$A34)</f>
        <v>63216579882</v>
      </c>
      <c r="O34" s="25">
        <f t="shared" si="0"/>
        <v>168092783</v>
      </c>
    </row>
    <row r="35" spans="1:15" x14ac:dyDescent="0.25">
      <c r="A35" s="52" t="s">
        <v>95</v>
      </c>
      <c r="B35" s="2" t="s">
        <v>96</v>
      </c>
      <c r="C35" s="15">
        <v>13526502760</v>
      </c>
      <c r="D35" s="17">
        <v>13526502760</v>
      </c>
      <c r="E35" s="17">
        <f t="shared" si="1"/>
        <v>0</v>
      </c>
      <c r="F35" s="17">
        <v>14033250637</v>
      </c>
      <c r="G35" s="17">
        <v>506747877</v>
      </c>
      <c r="H35" s="17">
        <v>14046085853</v>
      </c>
      <c r="I35" s="17">
        <f t="shared" si="2"/>
        <v>12835216</v>
      </c>
      <c r="J35" s="17">
        <v>12649868866</v>
      </c>
      <c r="K35" s="17">
        <f t="shared" si="3"/>
        <v>-1396216987</v>
      </c>
      <c r="L35" s="17">
        <v>12643338752</v>
      </c>
      <c r="M35" s="17">
        <v>-6530114</v>
      </c>
      <c r="N35" s="17">
        <f>SUMIFS(Detalle!$AB:$AB,Detalle!$D:$D,$A35)</f>
        <v>12647324734</v>
      </c>
      <c r="O35" s="25">
        <f t="shared" si="0"/>
        <v>3985982</v>
      </c>
    </row>
    <row r="36" spans="1:15" x14ac:dyDescent="0.25">
      <c r="A36" s="52" t="s">
        <v>97</v>
      </c>
      <c r="B36" s="2" t="s">
        <v>98</v>
      </c>
      <c r="C36" s="15">
        <v>28369537475</v>
      </c>
      <c r="D36" s="17">
        <v>28369537475</v>
      </c>
      <c r="E36" s="17">
        <f t="shared" si="1"/>
        <v>0</v>
      </c>
      <c r="F36" s="17">
        <v>28519264468</v>
      </c>
      <c r="G36" s="17">
        <v>149726993</v>
      </c>
      <c r="H36" s="17">
        <v>28743758459</v>
      </c>
      <c r="I36" s="17">
        <f t="shared" si="2"/>
        <v>224493991</v>
      </c>
      <c r="J36" s="17">
        <v>28812020459</v>
      </c>
      <c r="K36" s="17">
        <f t="shared" si="3"/>
        <v>68262000</v>
      </c>
      <c r="L36" s="17">
        <v>28851153637</v>
      </c>
      <c r="M36" s="17">
        <v>39133178</v>
      </c>
      <c r="N36" s="17">
        <f>SUMIFS(Detalle!$AB:$AB,Detalle!$D:$D,$A36)</f>
        <v>28918323045</v>
      </c>
      <c r="O36" s="25">
        <f t="shared" si="0"/>
        <v>67169408</v>
      </c>
    </row>
    <row r="37" spans="1:15" x14ac:dyDescent="0.25">
      <c r="A37" s="52" t="s">
        <v>99</v>
      </c>
      <c r="B37" s="2" t="s">
        <v>100</v>
      </c>
      <c r="C37" s="15">
        <v>17756945359</v>
      </c>
      <c r="D37" s="17">
        <v>17756945359</v>
      </c>
      <c r="E37" s="17">
        <f t="shared" si="1"/>
        <v>0</v>
      </c>
      <c r="F37" s="17">
        <v>17745392265</v>
      </c>
      <c r="G37" s="17">
        <v>-11553094</v>
      </c>
      <c r="H37" s="17">
        <v>17732985215</v>
      </c>
      <c r="I37" s="17">
        <f t="shared" si="2"/>
        <v>-12407050</v>
      </c>
      <c r="J37" s="17">
        <v>17238457602</v>
      </c>
      <c r="K37" s="17">
        <f t="shared" si="3"/>
        <v>-494527613</v>
      </c>
      <c r="L37" s="17">
        <v>17076376503</v>
      </c>
      <c r="M37" s="17">
        <v>-162081099</v>
      </c>
      <c r="N37" s="17">
        <f>SUMIFS(Detalle!$AB:$AB,Detalle!$D:$D,$A37)</f>
        <v>17011484329</v>
      </c>
      <c r="O37" s="25">
        <f t="shared" si="0"/>
        <v>-64892174</v>
      </c>
    </row>
    <row r="38" spans="1:15" x14ac:dyDescent="0.25">
      <c r="A38" s="52" t="s">
        <v>101</v>
      </c>
      <c r="B38" s="2" t="s">
        <v>102</v>
      </c>
      <c r="C38" s="15">
        <v>22956468449</v>
      </c>
      <c r="D38" s="17">
        <v>22956468449</v>
      </c>
      <c r="E38" s="17">
        <f t="shared" si="1"/>
        <v>0</v>
      </c>
      <c r="F38" s="17">
        <v>22977632449</v>
      </c>
      <c r="G38" s="17">
        <v>21164000</v>
      </c>
      <c r="H38" s="17">
        <v>22995116811</v>
      </c>
      <c r="I38" s="17">
        <f t="shared" si="2"/>
        <v>17484362</v>
      </c>
      <c r="J38" s="17">
        <v>23844303427</v>
      </c>
      <c r="K38" s="17">
        <f t="shared" si="3"/>
        <v>849186616</v>
      </c>
      <c r="L38" s="17">
        <v>23818032779</v>
      </c>
      <c r="M38" s="17">
        <v>-26270648</v>
      </c>
      <c r="N38" s="17">
        <f>SUMIFS(Detalle!$AB:$AB,Detalle!$D:$D,$A38)</f>
        <v>23802610346</v>
      </c>
      <c r="O38" s="25">
        <f t="shared" ref="O38:O59" si="4">+N38-L38</f>
        <v>-15422433</v>
      </c>
    </row>
    <row r="39" spans="1:15" x14ac:dyDescent="0.25">
      <c r="A39" s="52" t="s">
        <v>103</v>
      </c>
      <c r="B39" s="2" t="s">
        <v>104</v>
      </c>
      <c r="C39" s="15">
        <v>14305321345</v>
      </c>
      <c r="D39" s="17">
        <v>14305321345</v>
      </c>
      <c r="E39" s="17">
        <f t="shared" si="1"/>
        <v>0</v>
      </c>
      <c r="F39" s="17">
        <v>14636585299</v>
      </c>
      <c r="G39" s="17">
        <v>331263954</v>
      </c>
      <c r="H39" s="17">
        <v>14653390901</v>
      </c>
      <c r="I39" s="17">
        <f t="shared" si="2"/>
        <v>16805602</v>
      </c>
      <c r="J39" s="17">
        <v>14735990901</v>
      </c>
      <c r="K39" s="17">
        <f t="shared" si="3"/>
        <v>82600000</v>
      </c>
      <c r="L39" s="17">
        <v>14848571898</v>
      </c>
      <c r="M39" s="17">
        <v>112580997</v>
      </c>
      <c r="N39" s="17">
        <f>SUMIFS(Detalle!$AB:$AB,Detalle!$D:$D,$A39)</f>
        <v>15112982554</v>
      </c>
      <c r="O39" s="25">
        <f t="shared" si="4"/>
        <v>264410656</v>
      </c>
    </row>
    <row r="40" spans="1:15" x14ac:dyDescent="0.25">
      <c r="A40" s="52" t="s">
        <v>105</v>
      </c>
      <c r="B40" s="2" t="s">
        <v>106</v>
      </c>
      <c r="C40" s="15">
        <v>23618220356</v>
      </c>
      <c r="D40" s="17">
        <v>23618220356</v>
      </c>
      <c r="E40" s="17">
        <f t="shared" si="1"/>
        <v>0</v>
      </c>
      <c r="F40" s="17">
        <v>23857436577</v>
      </c>
      <c r="G40" s="17">
        <v>239216221</v>
      </c>
      <c r="H40" s="17">
        <v>23871217983</v>
      </c>
      <c r="I40" s="17">
        <f t="shared" si="2"/>
        <v>13781406</v>
      </c>
      <c r="J40" s="17">
        <v>24082723610</v>
      </c>
      <c r="K40" s="17">
        <f t="shared" si="3"/>
        <v>211505627</v>
      </c>
      <c r="L40" s="17">
        <v>24245961656</v>
      </c>
      <c r="M40" s="17">
        <v>163238046</v>
      </c>
      <c r="N40" s="17">
        <f>SUMIFS(Detalle!$AB:$AB,Detalle!$D:$D,$A40)</f>
        <v>24254594989</v>
      </c>
      <c r="O40" s="25">
        <f t="shared" si="4"/>
        <v>8633333</v>
      </c>
    </row>
    <row r="41" spans="1:15" x14ac:dyDescent="0.25">
      <c r="A41" s="52" t="s">
        <v>107</v>
      </c>
      <c r="B41" s="2" t="s">
        <v>108</v>
      </c>
      <c r="C41" s="15">
        <v>26154633543</v>
      </c>
      <c r="D41" s="17">
        <v>26154633543</v>
      </c>
      <c r="E41" s="17">
        <f t="shared" si="1"/>
        <v>0</v>
      </c>
      <c r="F41" s="17">
        <v>26154633543</v>
      </c>
      <c r="G41" s="17">
        <v>0</v>
      </c>
      <c r="H41" s="17">
        <v>26154633543</v>
      </c>
      <c r="I41" s="17">
        <f t="shared" si="2"/>
        <v>0</v>
      </c>
      <c r="J41" s="17">
        <v>26154633543</v>
      </c>
      <c r="K41" s="17">
        <f t="shared" si="3"/>
        <v>0</v>
      </c>
      <c r="L41" s="17">
        <v>26154633543</v>
      </c>
      <c r="M41" s="17">
        <v>0</v>
      </c>
      <c r="N41" s="17">
        <f>SUMIFS(Detalle!$AB:$AB,Detalle!$D:$D,$A41)</f>
        <v>26154633543</v>
      </c>
      <c r="O41" s="25">
        <f t="shared" si="4"/>
        <v>0</v>
      </c>
    </row>
    <row r="42" spans="1:15" x14ac:dyDescent="0.25">
      <c r="A42" s="52" t="s">
        <v>109</v>
      </c>
      <c r="B42" s="2" t="s">
        <v>110</v>
      </c>
      <c r="C42" s="15">
        <v>6256950660</v>
      </c>
      <c r="D42" s="17">
        <v>6256950660</v>
      </c>
      <c r="E42" s="17">
        <f t="shared" si="1"/>
        <v>0</v>
      </c>
      <c r="F42" s="17">
        <v>6256950660</v>
      </c>
      <c r="G42" s="17">
        <v>0</v>
      </c>
      <c r="H42" s="17">
        <v>6256950660</v>
      </c>
      <c r="I42" s="17">
        <f t="shared" si="2"/>
        <v>0</v>
      </c>
      <c r="J42" s="17">
        <v>6256950660</v>
      </c>
      <c r="K42" s="17">
        <f t="shared" si="3"/>
        <v>0</v>
      </c>
      <c r="L42" s="17">
        <v>6256950660</v>
      </c>
      <c r="M42" s="17">
        <v>0</v>
      </c>
      <c r="N42" s="17">
        <f>SUMIFS(Detalle!$AB:$AB,Detalle!$D:$D,$A42)</f>
        <v>6256950660</v>
      </c>
      <c r="O42" s="25">
        <f t="shared" si="4"/>
        <v>0</v>
      </c>
    </row>
    <row r="43" spans="1:15" x14ac:dyDescent="0.25">
      <c r="A43" s="52" t="s">
        <v>111</v>
      </c>
      <c r="B43" s="2" t="s">
        <v>112</v>
      </c>
      <c r="C43" s="15">
        <v>2601725400</v>
      </c>
      <c r="D43" s="17">
        <v>2601725400</v>
      </c>
      <c r="E43" s="17">
        <f t="shared" si="1"/>
        <v>0</v>
      </c>
      <c r="F43" s="17">
        <v>2601725400</v>
      </c>
      <c r="G43" s="17">
        <v>0</v>
      </c>
      <c r="H43" s="17">
        <v>2601725400</v>
      </c>
      <c r="I43" s="17">
        <f t="shared" si="2"/>
        <v>0</v>
      </c>
      <c r="J43" s="17">
        <v>2601725400</v>
      </c>
      <c r="K43" s="17">
        <f t="shared" si="3"/>
        <v>0</v>
      </c>
      <c r="L43" s="17">
        <v>2601725400</v>
      </c>
      <c r="M43" s="17">
        <v>0</v>
      </c>
      <c r="N43" s="17">
        <f>SUMIFS(Detalle!$AB:$AB,Detalle!$D:$D,$A43)</f>
        <v>2601725400</v>
      </c>
      <c r="O43" s="25">
        <f t="shared" si="4"/>
        <v>0</v>
      </c>
    </row>
    <row r="44" spans="1:15" x14ac:dyDescent="0.25">
      <c r="A44" s="52" t="s">
        <v>113</v>
      </c>
      <c r="B44" s="2" t="s">
        <v>114</v>
      </c>
      <c r="C44" s="15">
        <v>2923287720</v>
      </c>
      <c r="D44" s="17">
        <v>2923287720</v>
      </c>
      <c r="E44" s="17">
        <f t="shared" si="1"/>
        <v>0</v>
      </c>
      <c r="F44" s="17">
        <v>2923287720</v>
      </c>
      <c r="G44" s="17">
        <v>0</v>
      </c>
      <c r="H44" s="17">
        <v>2923287720</v>
      </c>
      <c r="I44" s="17">
        <f t="shared" si="2"/>
        <v>0</v>
      </c>
      <c r="J44" s="17">
        <v>2923287720</v>
      </c>
      <c r="K44" s="17">
        <f t="shared" si="3"/>
        <v>0</v>
      </c>
      <c r="L44" s="17">
        <v>2923287720</v>
      </c>
      <c r="M44" s="17">
        <v>0</v>
      </c>
      <c r="N44" s="17">
        <f>SUMIFS(Detalle!$AB:$AB,Detalle!$D:$D,$A44)</f>
        <v>2923287720</v>
      </c>
      <c r="O44" s="25">
        <f t="shared" si="4"/>
        <v>0</v>
      </c>
    </row>
    <row r="45" spans="1:15" x14ac:dyDescent="0.25">
      <c r="A45" s="52" t="s">
        <v>115</v>
      </c>
      <c r="B45" s="2" t="s">
        <v>116</v>
      </c>
      <c r="C45" s="15">
        <v>1978697880</v>
      </c>
      <c r="D45" s="17">
        <v>1978697880</v>
      </c>
      <c r="E45" s="17">
        <f t="shared" si="1"/>
        <v>0</v>
      </c>
      <c r="F45" s="17">
        <v>1978697880</v>
      </c>
      <c r="G45" s="17">
        <v>0</v>
      </c>
      <c r="H45" s="17">
        <v>1978697880</v>
      </c>
      <c r="I45" s="17">
        <f t="shared" si="2"/>
        <v>0</v>
      </c>
      <c r="J45" s="17">
        <v>1978697880</v>
      </c>
      <c r="K45" s="17">
        <f t="shared" si="3"/>
        <v>0</v>
      </c>
      <c r="L45" s="17">
        <v>1978697880</v>
      </c>
      <c r="M45" s="17">
        <v>0</v>
      </c>
      <c r="N45" s="17">
        <f>SUMIFS(Detalle!$AB:$AB,Detalle!$D:$D,$A45)</f>
        <v>1978697880</v>
      </c>
      <c r="O45" s="25">
        <f t="shared" si="4"/>
        <v>0</v>
      </c>
    </row>
    <row r="46" spans="1:15" x14ac:dyDescent="0.25">
      <c r="A46" s="52" t="s">
        <v>117</v>
      </c>
      <c r="B46" s="2" t="s">
        <v>118</v>
      </c>
      <c r="C46" s="15">
        <v>2801242620</v>
      </c>
      <c r="D46" s="17">
        <v>2801242620</v>
      </c>
      <c r="E46" s="17">
        <f t="shared" si="1"/>
        <v>0</v>
      </c>
      <c r="F46" s="17">
        <v>2801242620</v>
      </c>
      <c r="G46" s="17">
        <v>0</v>
      </c>
      <c r="H46" s="17">
        <v>2801242620</v>
      </c>
      <c r="I46" s="17">
        <f t="shared" si="2"/>
        <v>0</v>
      </c>
      <c r="J46" s="17">
        <v>2801242620</v>
      </c>
      <c r="K46" s="17">
        <f t="shared" si="3"/>
        <v>0</v>
      </c>
      <c r="L46" s="17">
        <v>2801242620</v>
      </c>
      <c r="M46" s="17">
        <v>0</v>
      </c>
      <c r="N46" s="17">
        <f>SUMIFS(Detalle!$AB:$AB,Detalle!$D:$D,$A46)</f>
        <v>2801242620</v>
      </c>
      <c r="O46" s="25">
        <f t="shared" si="4"/>
        <v>0</v>
      </c>
    </row>
    <row r="47" spans="1:15" x14ac:dyDescent="0.25">
      <c r="A47" s="52" t="s">
        <v>119</v>
      </c>
      <c r="B47" s="2" t="s">
        <v>147</v>
      </c>
      <c r="C47" s="15">
        <v>3198489120</v>
      </c>
      <c r="D47" s="17">
        <v>3198489120</v>
      </c>
      <c r="E47" s="17">
        <f t="shared" si="1"/>
        <v>0</v>
      </c>
      <c r="F47" s="17">
        <v>3198489120</v>
      </c>
      <c r="G47" s="17">
        <v>0</v>
      </c>
      <c r="H47" s="17">
        <v>3198489120</v>
      </c>
      <c r="I47" s="17">
        <f t="shared" si="2"/>
        <v>0</v>
      </c>
      <c r="J47" s="17">
        <v>3198489120</v>
      </c>
      <c r="K47" s="17">
        <f t="shared" si="3"/>
        <v>0</v>
      </c>
      <c r="L47" s="17">
        <v>3198489120</v>
      </c>
      <c r="M47" s="17">
        <v>0</v>
      </c>
      <c r="N47" s="17">
        <f>SUMIFS(Detalle!$AB:$AB,Detalle!$D:$D,$A47)</f>
        <v>3198489120</v>
      </c>
      <c r="O47" s="25">
        <f t="shared" si="4"/>
        <v>0</v>
      </c>
    </row>
    <row r="48" spans="1:15" x14ac:dyDescent="0.25">
      <c r="A48" s="52" t="s">
        <v>120</v>
      </c>
      <c r="B48" s="2" t="s">
        <v>121</v>
      </c>
      <c r="C48" s="15">
        <v>2052372960</v>
      </c>
      <c r="D48" s="17">
        <v>2052372960</v>
      </c>
      <c r="E48" s="17">
        <f t="shared" si="1"/>
        <v>0</v>
      </c>
      <c r="F48" s="17">
        <v>2052372960</v>
      </c>
      <c r="G48" s="17">
        <v>0</v>
      </c>
      <c r="H48" s="17">
        <v>2052372960</v>
      </c>
      <c r="I48" s="17">
        <f t="shared" si="2"/>
        <v>0</v>
      </c>
      <c r="J48" s="17">
        <v>2052372960</v>
      </c>
      <c r="K48" s="17">
        <f t="shared" si="3"/>
        <v>0</v>
      </c>
      <c r="L48" s="17">
        <v>2052372960</v>
      </c>
      <c r="M48" s="17">
        <v>0</v>
      </c>
      <c r="N48" s="17">
        <f>SUMIFS(Detalle!$AB:$AB,Detalle!$D:$D,$A48)</f>
        <v>2052372960</v>
      </c>
      <c r="O48" s="25">
        <f t="shared" si="4"/>
        <v>0</v>
      </c>
    </row>
    <row r="49" spans="1:15" x14ac:dyDescent="0.25">
      <c r="A49" s="52" t="s">
        <v>122</v>
      </c>
      <c r="B49" s="2" t="s">
        <v>123</v>
      </c>
      <c r="C49" s="15">
        <v>2709282000</v>
      </c>
      <c r="D49" s="17">
        <v>2709282000</v>
      </c>
      <c r="E49" s="17">
        <f t="shared" si="1"/>
        <v>0</v>
      </c>
      <c r="F49" s="17">
        <v>2709282000</v>
      </c>
      <c r="G49" s="17">
        <v>0</v>
      </c>
      <c r="H49" s="17">
        <v>2709282000</v>
      </c>
      <c r="I49" s="17">
        <f t="shared" si="2"/>
        <v>0</v>
      </c>
      <c r="J49" s="17">
        <v>2709282000</v>
      </c>
      <c r="K49" s="17">
        <f t="shared" si="3"/>
        <v>0</v>
      </c>
      <c r="L49" s="17">
        <v>2709282000</v>
      </c>
      <c r="M49" s="17">
        <v>0</v>
      </c>
      <c r="N49" s="17">
        <f>SUMIFS(Detalle!$AB:$AB,Detalle!$D:$D,$A49)</f>
        <v>2709282000</v>
      </c>
      <c r="O49" s="25">
        <f t="shared" si="4"/>
        <v>0</v>
      </c>
    </row>
    <row r="50" spans="1:15" x14ac:dyDescent="0.25">
      <c r="A50" s="52" t="s">
        <v>124</v>
      </c>
      <c r="B50" s="2" t="s">
        <v>125</v>
      </c>
      <c r="C50" s="15">
        <v>0</v>
      </c>
      <c r="D50" s="17">
        <v>0</v>
      </c>
      <c r="E50" s="17">
        <f t="shared" si="1"/>
        <v>0</v>
      </c>
      <c r="F50" s="17">
        <v>0</v>
      </c>
      <c r="G50" s="17">
        <v>0</v>
      </c>
      <c r="H50" s="17">
        <v>0</v>
      </c>
      <c r="I50" s="17">
        <f t="shared" si="2"/>
        <v>0</v>
      </c>
      <c r="J50" s="17">
        <v>0</v>
      </c>
      <c r="K50" s="17">
        <f t="shared" si="3"/>
        <v>0</v>
      </c>
      <c r="L50" s="17">
        <v>0</v>
      </c>
      <c r="M50" s="17">
        <v>0</v>
      </c>
      <c r="N50" s="17">
        <f>SUMIFS(Detalle!$AB:$AB,Detalle!$D:$D,$A50)</f>
        <v>0</v>
      </c>
      <c r="O50" s="25">
        <f t="shared" si="4"/>
        <v>0</v>
      </c>
    </row>
    <row r="51" spans="1:15" x14ac:dyDescent="0.25">
      <c r="A51" s="52" t="s">
        <v>126</v>
      </c>
      <c r="B51" s="2" t="s">
        <v>127</v>
      </c>
      <c r="C51" s="15">
        <v>2324135880</v>
      </c>
      <c r="D51" s="17">
        <v>2324135880</v>
      </c>
      <c r="E51" s="17">
        <f t="shared" si="1"/>
        <v>0</v>
      </c>
      <c r="F51" s="17">
        <v>2324135880</v>
      </c>
      <c r="G51" s="17">
        <v>0</v>
      </c>
      <c r="H51" s="17">
        <v>2324135880</v>
      </c>
      <c r="I51" s="17">
        <f t="shared" si="2"/>
        <v>0</v>
      </c>
      <c r="J51" s="17">
        <v>2324135880</v>
      </c>
      <c r="K51" s="17">
        <f t="shared" si="3"/>
        <v>0</v>
      </c>
      <c r="L51" s="17">
        <v>2324135880</v>
      </c>
      <c r="M51" s="17">
        <v>0</v>
      </c>
      <c r="N51" s="17">
        <f>SUMIFS(Detalle!$AB:$AB,Detalle!$D:$D,$A51)</f>
        <v>2324135880</v>
      </c>
      <c r="O51" s="25">
        <f t="shared" si="4"/>
        <v>0</v>
      </c>
    </row>
    <row r="52" spans="1:15" x14ac:dyDescent="0.25">
      <c r="A52" s="52" t="s">
        <v>128</v>
      </c>
      <c r="B52" s="2" t="s">
        <v>129</v>
      </c>
      <c r="C52" s="15">
        <v>3570420060</v>
      </c>
      <c r="D52" s="17">
        <v>3570420060</v>
      </c>
      <c r="E52" s="17">
        <f t="shared" si="1"/>
        <v>0</v>
      </c>
      <c r="F52" s="17">
        <v>3570420060</v>
      </c>
      <c r="G52" s="17">
        <v>0</v>
      </c>
      <c r="H52" s="17">
        <v>3570420060</v>
      </c>
      <c r="I52" s="17">
        <f t="shared" si="2"/>
        <v>0</v>
      </c>
      <c r="J52" s="17">
        <v>3570420060</v>
      </c>
      <c r="K52" s="17">
        <f t="shared" si="3"/>
        <v>0</v>
      </c>
      <c r="L52" s="17">
        <v>3570420060</v>
      </c>
      <c r="M52" s="17">
        <v>0</v>
      </c>
      <c r="N52" s="17">
        <f>SUMIFS(Detalle!$AB:$AB,Detalle!$D:$D,$A52)</f>
        <v>3570420060</v>
      </c>
      <c r="O52" s="25">
        <f t="shared" si="4"/>
        <v>0</v>
      </c>
    </row>
    <row r="53" spans="1:15" x14ac:dyDescent="0.25">
      <c r="A53" s="52" t="s">
        <v>130</v>
      </c>
      <c r="B53" s="2" t="s">
        <v>131</v>
      </c>
      <c r="C53" s="15">
        <v>1859188320</v>
      </c>
      <c r="D53" s="17">
        <v>1859188320</v>
      </c>
      <c r="E53" s="17">
        <f t="shared" si="1"/>
        <v>0</v>
      </c>
      <c r="F53" s="17">
        <v>1859188320</v>
      </c>
      <c r="G53" s="17">
        <v>0</v>
      </c>
      <c r="H53" s="17">
        <v>1859188320</v>
      </c>
      <c r="I53" s="17">
        <f t="shared" si="2"/>
        <v>0</v>
      </c>
      <c r="J53" s="17">
        <v>1859188320</v>
      </c>
      <c r="K53" s="17">
        <f t="shared" si="3"/>
        <v>0</v>
      </c>
      <c r="L53" s="17">
        <v>1859188320</v>
      </c>
      <c r="M53" s="17">
        <v>0</v>
      </c>
      <c r="N53" s="17">
        <f>SUMIFS(Detalle!$AB:$AB,Detalle!$D:$D,$A53)</f>
        <v>1859188320</v>
      </c>
      <c r="O53" s="25">
        <f t="shared" si="4"/>
        <v>0</v>
      </c>
    </row>
    <row r="54" spans="1:15" x14ac:dyDescent="0.25">
      <c r="A54" s="52" t="s">
        <v>132</v>
      </c>
      <c r="B54" s="2" t="s">
        <v>133</v>
      </c>
      <c r="C54" s="15">
        <v>707917020</v>
      </c>
      <c r="D54" s="17">
        <v>707917020</v>
      </c>
      <c r="E54" s="17">
        <f t="shared" si="1"/>
        <v>0</v>
      </c>
      <c r="F54" s="17">
        <v>707917020</v>
      </c>
      <c r="G54" s="17">
        <v>0</v>
      </c>
      <c r="H54" s="17">
        <v>707917020</v>
      </c>
      <c r="I54" s="17">
        <f t="shared" si="2"/>
        <v>0</v>
      </c>
      <c r="J54" s="17">
        <v>707917020</v>
      </c>
      <c r="K54" s="17">
        <f t="shared" si="3"/>
        <v>0</v>
      </c>
      <c r="L54" s="17">
        <v>707917020</v>
      </c>
      <c r="M54" s="17">
        <v>0</v>
      </c>
      <c r="N54" s="17">
        <f>SUMIFS(Detalle!$AB:$AB,Detalle!$D:$D,$A54)</f>
        <v>707917020</v>
      </c>
      <c r="O54" s="25">
        <f t="shared" si="4"/>
        <v>0</v>
      </c>
    </row>
    <row r="55" spans="1:15" x14ac:dyDescent="0.25">
      <c r="A55" s="52" t="s">
        <v>134</v>
      </c>
      <c r="B55" s="2" t="s">
        <v>135</v>
      </c>
      <c r="C55" s="15">
        <v>2488321920</v>
      </c>
      <c r="D55" s="17">
        <v>2488321920</v>
      </c>
      <c r="E55" s="17">
        <f t="shared" si="1"/>
        <v>0</v>
      </c>
      <c r="F55" s="17">
        <v>2488321920</v>
      </c>
      <c r="G55" s="17">
        <v>0</v>
      </c>
      <c r="H55" s="17">
        <v>2488321920</v>
      </c>
      <c r="I55" s="17">
        <f t="shared" si="2"/>
        <v>0</v>
      </c>
      <c r="J55" s="17">
        <v>2488321920</v>
      </c>
      <c r="K55" s="17">
        <f t="shared" si="3"/>
        <v>0</v>
      </c>
      <c r="L55" s="17">
        <v>2488321920</v>
      </c>
      <c r="M55" s="17">
        <v>0</v>
      </c>
      <c r="N55" s="17">
        <f>SUMIFS(Detalle!$AB:$AB,Detalle!$D:$D,$A55)</f>
        <v>2488321920</v>
      </c>
      <c r="O55" s="25">
        <f t="shared" si="4"/>
        <v>0</v>
      </c>
    </row>
    <row r="56" spans="1:15" x14ac:dyDescent="0.25">
      <c r="A56" s="52" t="s">
        <v>136</v>
      </c>
      <c r="B56" s="2" t="s">
        <v>137</v>
      </c>
      <c r="C56" s="15">
        <v>3553276320</v>
      </c>
      <c r="D56" s="17">
        <v>3553276320</v>
      </c>
      <c r="E56" s="17">
        <f t="shared" si="1"/>
        <v>0</v>
      </c>
      <c r="F56" s="17">
        <v>3553276320</v>
      </c>
      <c r="G56" s="17">
        <v>0</v>
      </c>
      <c r="H56" s="17">
        <v>3553276320</v>
      </c>
      <c r="I56" s="17">
        <f t="shared" si="2"/>
        <v>0</v>
      </c>
      <c r="J56" s="17">
        <v>3553276320</v>
      </c>
      <c r="K56" s="17">
        <f t="shared" si="3"/>
        <v>0</v>
      </c>
      <c r="L56" s="17">
        <v>3553276320</v>
      </c>
      <c r="M56" s="17">
        <v>0</v>
      </c>
      <c r="N56" s="17">
        <f>SUMIFS(Detalle!$AB:$AB,Detalle!$D:$D,$A56)</f>
        <v>3553276320</v>
      </c>
      <c r="O56" s="25">
        <f t="shared" si="4"/>
        <v>0</v>
      </c>
    </row>
    <row r="57" spans="1:15" x14ac:dyDescent="0.25">
      <c r="A57" s="52" t="s">
        <v>138</v>
      </c>
      <c r="B57" s="2" t="s">
        <v>139</v>
      </c>
      <c r="C57" s="15">
        <v>1127095680</v>
      </c>
      <c r="D57" s="17">
        <v>1127095680</v>
      </c>
      <c r="E57" s="17">
        <f t="shared" si="1"/>
        <v>0</v>
      </c>
      <c r="F57" s="17">
        <v>1127095680</v>
      </c>
      <c r="G57" s="17">
        <v>0</v>
      </c>
      <c r="H57" s="17">
        <v>1127095680</v>
      </c>
      <c r="I57" s="17">
        <f t="shared" si="2"/>
        <v>0</v>
      </c>
      <c r="J57" s="17">
        <v>1127095680</v>
      </c>
      <c r="K57" s="17">
        <f t="shared" si="3"/>
        <v>0</v>
      </c>
      <c r="L57" s="17">
        <v>1127095680</v>
      </c>
      <c r="M57" s="17">
        <v>0</v>
      </c>
      <c r="N57" s="17">
        <f>SUMIFS(Detalle!$AB:$AB,Detalle!$D:$D,$A57)</f>
        <v>1127095680</v>
      </c>
      <c r="O57" s="25">
        <f t="shared" si="4"/>
        <v>0</v>
      </c>
    </row>
    <row r="58" spans="1:15" x14ac:dyDescent="0.25">
      <c r="A58" s="52" t="s">
        <v>140</v>
      </c>
      <c r="B58" s="2" t="s">
        <v>141</v>
      </c>
      <c r="C58" s="15">
        <v>1384970400</v>
      </c>
      <c r="D58" s="17">
        <v>1384970400</v>
      </c>
      <c r="E58" s="17">
        <f t="shared" si="1"/>
        <v>0</v>
      </c>
      <c r="F58" s="17">
        <v>1384970400</v>
      </c>
      <c r="G58" s="17">
        <v>0</v>
      </c>
      <c r="H58" s="17">
        <v>1384970400</v>
      </c>
      <c r="I58" s="17">
        <f t="shared" si="2"/>
        <v>0</v>
      </c>
      <c r="J58" s="17">
        <v>1384970400</v>
      </c>
      <c r="K58" s="17">
        <f t="shared" si="3"/>
        <v>0</v>
      </c>
      <c r="L58" s="17">
        <v>1384970400</v>
      </c>
      <c r="M58" s="17">
        <v>0</v>
      </c>
      <c r="N58" s="17">
        <f>SUMIFS(Detalle!$AB:$AB,Detalle!$D:$D,$A58)</f>
        <v>1384970400</v>
      </c>
      <c r="O58" s="25">
        <f t="shared" si="4"/>
        <v>0</v>
      </c>
    </row>
    <row r="59" spans="1:15" x14ac:dyDescent="0.25">
      <c r="A59" s="22" t="s">
        <v>0</v>
      </c>
      <c r="B59" s="23"/>
      <c r="C59" s="24">
        <v>8546502410044</v>
      </c>
      <c r="D59" s="65">
        <f>SUM(D6:D58)</f>
        <v>8546502410044</v>
      </c>
      <c r="E59" s="65">
        <f>SUM(E6:E58)</f>
        <v>0</v>
      </c>
      <c r="F59" s="24">
        <v>8546502410044</v>
      </c>
      <c r="G59" s="24">
        <v>0</v>
      </c>
      <c r="H59" s="24">
        <v>8419110722007</v>
      </c>
      <c r="I59" s="65">
        <f>SUM(I6:I58)</f>
        <v>-127391688037</v>
      </c>
      <c r="J59" s="24">
        <v>8419110722007</v>
      </c>
      <c r="K59" s="65">
        <f>SUM(K6:K58)</f>
        <v>0</v>
      </c>
      <c r="L59" s="24"/>
      <c r="M59" s="24"/>
      <c r="N59" s="21">
        <f>SUM(N6:N58)</f>
        <v>8545357319187</v>
      </c>
      <c r="O59" s="66">
        <f>SUM(O6:O58)</f>
        <v>126246597180</v>
      </c>
    </row>
  </sheetData>
  <phoneticPr fontId="13" type="noConversion"/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C8C30-0D07-49B0-AE8A-C54CC3F1C839}">
  <dimension ref="A1:AO2245"/>
  <sheetViews>
    <sheetView workbookViewId="0">
      <selection activeCell="C16" sqref="C16"/>
    </sheetView>
  </sheetViews>
  <sheetFormatPr baseColWidth="10" defaultRowHeight="15" x14ac:dyDescent="0.25"/>
  <cols>
    <col min="23" max="23" width="14.28515625" customWidth="1"/>
    <col min="28" max="28" width="13.5703125" customWidth="1"/>
  </cols>
  <sheetData>
    <row r="1" spans="1:41" x14ac:dyDescent="0.25">
      <c r="A1" s="26" t="s">
        <v>413</v>
      </c>
      <c r="B1" s="27" t="s">
        <v>412</v>
      </c>
      <c r="C1" s="27" t="s">
        <v>411</v>
      </c>
      <c r="D1" s="27" t="s">
        <v>410</v>
      </c>
      <c r="E1" s="27" t="s">
        <v>409</v>
      </c>
      <c r="F1" s="27" t="s">
        <v>408</v>
      </c>
      <c r="G1" s="28" t="s">
        <v>407</v>
      </c>
      <c r="H1" s="28" t="s">
        <v>1</v>
      </c>
      <c r="I1" s="28" t="s">
        <v>406</v>
      </c>
      <c r="J1" s="28" t="s">
        <v>405</v>
      </c>
      <c r="K1" s="28" t="s">
        <v>404</v>
      </c>
      <c r="L1" s="27" t="s">
        <v>403</v>
      </c>
      <c r="M1" s="28" t="s">
        <v>7</v>
      </c>
      <c r="N1" s="27" t="s">
        <v>402</v>
      </c>
      <c r="O1" s="28" t="s">
        <v>401</v>
      </c>
      <c r="P1" s="27" t="s">
        <v>11</v>
      </c>
      <c r="Q1" s="28" t="s">
        <v>400</v>
      </c>
      <c r="R1" s="28" t="s">
        <v>399</v>
      </c>
      <c r="S1" s="27" t="s">
        <v>8</v>
      </c>
      <c r="T1" s="27" t="s">
        <v>9</v>
      </c>
      <c r="U1" s="27" t="s">
        <v>392</v>
      </c>
      <c r="V1" s="27" t="s">
        <v>10</v>
      </c>
      <c r="W1" s="29" t="s">
        <v>12</v>
      </c>
      <c r="X1" s="29" t="s">
        <v>13</v>
      </c>
      <c r="Y1" s="29" t="s">
        <v>14</v>
      </c>
      <c r="Z1" s="29" t="s">
        <v>398</v>
      </c>
      <c r="AA1" s="29" t="s">
        <v>397</v>
      </c>
      <c r="AB1" s="29" t="s">
        <v>15</v>
      </c>
      <c r="AC1" s="29" t="s">
        <v>16</v>
      </c>
      <c r="AD1" s="29" t="s">
        <v>17</v>
      </c>
      <c r="AE1" s="29" t="s">
        <v>18</v>
      </c>
      <c r="AF1" s="29" t="s">
        <v>19</v>
      </c>
      <c r="AG1" s="29" t="s">
        <v>20</v>
      </c>
      <c r="AH1" s="29" t="s">
        <v>21</v>
      </c>
      <c r="AI1" s="29" t="s">
        <v>396</v>
      </c>
      <c r="AJ1" s="29" t="s">
        <v>395</v>
      </c>
      <c r="AK1" s="29" t="s">
        <v>394</v>
      </c>
      <c r="AL1" s="29" t="s">
        <v>448</v>
      </c>
      <c r="AM1" s="29" t="s">
        <v>449</v>
      </c>
      <c r="AN1" s="29" t="s">
        <v>450</v>
      </c>
      <c r="AO1" s="30" t="s">
        <v>451</v>
      </c>
    </row>
    <row r="2" spans="1:41" x14ac:dyDescent="0.25">
      <c r="A2" s="31">
        <v>45111</v>
      </c>
      <c r="B2" s="32">
        <v>2023</v>
      </c>
      <c r="C2" s="33" t="str">
        <f>VLOOKUP(D2,'[3]CENTRO DE COSTOS'!$E:$H,4,0)</f>
        <v>NIVEL</v>
      </c>
      <c r="D2" s="34" t="s">
        <v>22</v>
      </c>
      <c r="E2" s="34" t="s">
        <v>23</v>
      </c>
      <c r="F2" s="34"/>
      <c r="G2" s="35" t="str">
        <f>VLOOKUP(O2,[3]Gerentes!$A:$N,4,0)</f>
        <v>FUNCIONAMIENTO</v>
      </c>
      <c r="H2" s="35" t="str">
        <f>VLOOKUP(O2,[3]Gerentes!$A:$N,5,0)</f>
        <v>DIRECTOR(A) DE GESTION HUMANA</v>
      </c>
      <c r="I2" s="35" t="str">
        <f>VLOOKUP(O2,[3]Gerentes!$A:$N,10,0)</f>
        <v>1. Gestión Humana</v>
      </c>
      <c r="J2" s="35" t="str">
        <f>VLOOKUP(O2,[3]Gerentes!$A:$AB,15,0)</f>
        <v>No Contratable</v>
      </c>
      <c r="K2" s="36" t="str">
        <f t="shared" ref="K2:K65" si="0">IF(OR(LEFT(L2,1)="A",LEFT(L2,1)="B"),"Funcionamiento","Inversión")</f>
        <v>Funcionamiento</v>
      </c>
      <c r="L2" s="37" t="s">
        <v>26</v>
      </c>
      <c r="M2" s="38" t="str">
        <f t="shared" ref="M2:M65" si="1">IF(LEFT(L2,4)="A-01",LEFT(L2,10),IF(LEFT(L2,4)="A-02",LEFT(L2,7),IF(LEFT(L2,4)="A-03",LEFT(L2,14),IF(LEFT(L2,7)="A-08-01",LEFT(L2,7),IF(LEFT(L2,7)="A-08-04",LEFT(L2,10),IF(AND(LEFT(LEFT(L2,14),1)="C",RIGHT(LEFT(L2,14),1)="-"),LEFT(L2,13),LEFT(L2,14)))))))</f>
        <v>A-01-01-04</v>
      </c>
      <c r="N2" s="34"/>
      <c r="O2" s="35" t="str">
        <f t="shared" ref="O2:O65" si="2">IF(LEN(N2)&gt;3,L2,L2&amp;IF(N2&lt;&gt;"","-"&amp;N2,""))</f>
        <v>A-01-01-04</v>
      </c>
      <c r="P2" s="32"/>
      <c r="Q2" s="39">
        <f>VLOOKUP($O2,[3]Gerentes!$A:$I,7,0)</f>
        <v>0</v>
      </c>
      <c r="R2" s="40">
        <f>VLOOKUP($O2,[3]Gerentes!$A:$I,8,0)</f>
        <v>0</v>
      </c>
      <c r="S2" s="34" t="s">
        <v>24</v>
      </c>
      <c r="T2" s="34">
        <v>27</v>
      </c>
      <c r="U2" s="34" t="s">
        <v>161</v>
      </c>
      <c r="V2" s="34" t="s">
        <v>25</v>
      </c>
      <c r="W2" s="41">
        <v>51043000000</v>
      </c>
      <c r="X2" s="41">
        <v>0</v>
      </c>
      <c r="Y2" s="41">
        <v>0</v>
      </c>
      <c r="Z2" s="41">
        <v>0</v>
      </c>
      <c r="AA2" s="41">
        <v>0</v>
      </c>
      <c r="AB2" s="42">
        <v>51043000000</v>
      </c>
      <c r="AC2" s="41">
        <v>0</v>
      </c>
      <c r="AD2" s="41">
        <v>0</v>
      </c>
      <c r="AE2" s="42">
        <v>0</v>
      </c>
      <c r="AF2" s="42">
        <v>0</v>
      </c>
      <c r="AG2" s="41">
        <v>0</v>
      </c>
      <c r="AH2" s="41">
        <v>0</v>
      </c>
      <c r="AI2" s="41">
        <v>0</v>
      </c>
      <c r="AJ2" s="41">
        <v>0</v>
      </c>
      <c r="AK2" s="42" t="str">
        <f>IFERROR(VLOOKUP(Exportar[[#This Row],[RUBRO]],[3]LISTAS!$A$1:$B$19,2,0),Exportar[[#This Row],[NOMBRE-Planeación_Proyecto]])</f>
        <v>Gastos de Personal</v>
      </c>
      <c r="AL2" s="41">
        <f>VLOOKUP(Exportar[[#This Row],[UNIDAD/SUB UNIDAD]],[3]!REGIONALES[[#All],[codigo_regional3]:[Columna1]],3,0)</f>
        <v>0</v>
      </c>
      <c r="AM2" s="41">
        <f>Exportar[[#This Row],[COD]]</f>
        <v>0</v>
      </c>
      <c r="AN2" s="41">
        <f>IFERROR(VLOOKUP(Exportar[[#This Row],[RUBRO completo]],'[3]CENTRO DE COSTOS'!$X:$X,1,0),0)</f>
        <v>0</v>
      </c>
      <c r="AO2" s="43" t="str">
        <f>VLOOKUP(Exportar[[#This Row],[COD_REAL]],'[3]CENTRO DE COSTOS'!$M$4:$N$72,2,0)</f>
        <v>ICBF GESTION GENERAL</v>
      </c>
    </row>
    <row r="3" spans="1:41" x14ac:dyDescent="0.25">
      <c r="A3" s="31">
        <v>45111</v>
      </c>
      <c r="B3" s="32">
        <v>2023</v>
      </c>
      <c r="C3" s="33" t="str">
        <f>VLOOKUP(D3,'[3]CENTRO DE COSTOS'!$E:$H,4,0)</f>
        <v>NIVEL</v>
      </c>
      <c r="D3" s="34" t="s">
        <v>22</v>
      </c>
      <c r="E3" s="34" t="s">
        <v>23</v>
      </c>
      <c r="F3" s="34"/>
      <c r="G3" s="35" t="str">
        <f>VLOOKUP(O3,[3]Gerentes!$A:$N,4,0)</f>
        <v>FUNCIONAMIENTO</v>
      </c>
      <c r="H3" s="35" t="str">
        <f>VLOOKUP(O3,[3]Gerentes!$A:$N,5,0)</f>
        <v>DIRECTOR(A) DE GESTION HUMANA</v>
      </c>
      <c r="I3" s="35" t="str">
        <f>VLOOKUP(O3,[3]Gerentes!$A:$N,10,0)</f>
        <v>1. Gestión Humana</v>
      </c>
      <c r="J3" s="35" t="str">
        <f>VLOOKUP(O3,[3]Gerentes!$A:$AB,15,0)</f>
        <v>No Contratable</v>
      </c>
      <c r="K3" s="36" t="str">
        <f t="shared" si="0"/>
        <v>Funcionamiento</v>
      </c>
      <c r="L3" s="37" t="s">
        <v>29</v>
      </c>
      <c r="M3" s="38" t="str">
        <f t="shared" si="1"/>
        <v>A-03-03-01-999</v>
      </c>
      <c r="N3" s="34"/>
      <c r="O3" s="35" t="str">
        <f t="shared" si="2"/>
        <v>A-03-03-01-999</v>
      </c>
      <c r="P3" s="32"/>
      <c r="Q3" s="39">
        <f>VLOOKUP($O3,[3]Gerentes!$A:$I,7,0)</f>
        <v>0</v>
      </c>
      <c r="R3" s="40">
        <f>VLOOKUP($O3,[3]Gerentes!$A:$I,8,0)</f>
        <v>0</v>
      </c>
      <c r="S3" s="34" t="s">
        <v>24</v>
      </c>
      <c r="T3" s="34">
        <v>27</v>
      </c>
      <c r="U3" s="34" t="s">
        <v>161</v>
      </c>
      <c r="V3" s="34" t="s">
        <v>25</v>
      </c>
      <c r="W3" s="41">
        <v>51207000000</v>
      </c>
      <c r="X3" s="41">
        <v>0</v>
      </c>
      <c r="Y3" s="41">
        <v>0</v>
      </c>
      <c r="Z3" s="41">
        <v>0</v>
      </c>
      <c r="AA3" s="41">
        <v>0</v>
      </c>
      <c r="AB3" s="42">
        <v>51207000000</v>
      </c>
      <c r="AC3" s="41">
        <v>0</v>
      </c>
      <c r="AD3" s="41">
        <v>0</v>
      </c>
      <c r="AE3" s="42">
        <v>0</v>
      </c>
      <c r="AF3" s="42">
        <v>0</v>
      </c>
      <c r="AG3" s="41">
        <v>0</v>
      </c>
      <c r="AH3" s="41">
        <v>0</v>
      </c>
      <c r="AI3" s="41">
        <v>0</v>
      </c>
      <c r="AJ3" s="41">
        <v>0</v>
      </c>
      <c r="AK3" s="42" t="str">
        <f>IFERROR(VLOOKUP(Exportar[[#This Row],[RUBRO]],[3]LISTAS!$A$1:$B$19,2,0),Exportar[[#This Row],[NOMBRE-Planeación_Proyecto]])</f>
        <v>Previo Concepto</v>
      </c>
      <c r="AL3" s="41">
        <f>VLOOKUP(Exportar[[#This Row],[UNIDAD/SUB UNIDAD]],[3]!REGIONALES[[#All],[codigo_regional3]:[Columna1]],3,0)</f>
        <v>0</v>
      </c>
      <c r="AM3" s="41">
        <f>Exportar[[#This Row],[COD]]</f>
        <v>0</v>
      </c>
      <c r="AN3" s="41">
        <f>IFERROR(VLOOKUP(Exportar[[#This Row],[RUBRO completo]],'[3]CENTRO DE COSTOS'!$X:$X,1,0),0)</f>
        <v>0</v>
      </c>
      <c r="AO3" s="43" t="str">
        <f>VLOOKUP(Exportar[[#This Row],[COD_REAL]],'[3]CENTRO DE COSTOS'!$M$4:$N$72,2,0)</f>
        <v>ICBF GESTION GENERAL</v>
      </c>
    </row>
    <row r="4" spans="1:41" x14ac:dyDescent="0.25">
      <c r="A4" s="31">
        <v>45111</v>
      </c>
      <c r="B4" s="32">
        <v>2023</v>
      </c>
      <c r="C4" s="33" t="str">
        <f>VLOOKUP(D4,'[3]CENTRO DE COSTOS'!$E:$H,4,0)</f>
        <v>NIVEL</v>
      </c>
      <c r="D4" s="34" t="s">
        <v>22</v>
      </c>
      <c r="E4" s="34" t="s">
        <v>23</v>
      </c>
      <c r="F4" s="34"/>
      <c r="G4" s="35" t="str">
        <f>VLOOKUP(O4,[3]Gerentes!$A:$N,4,0)</f>
        <v>PRIMERA INFANCIA</v>
      </c>
      <c r="H4" s="35" t="str">
        <f>VLOOKUP(O4,[3]Gerentes!$A:$N,5,0)</f>
        <v>DIRECTOR(A) ADMINISTRATIVO</v>
      </c>
      <c r="I4" s="35" t="str">
        <f>VLOOKUP(O4,[3]Gerentes!$A:$N,10,0)</f>
        <v>1. Primera Infancia</v>
      </c>
      <c r="J4" s="35" t="str">
        <f>VLOOKUP(O4,[3]Gerentes!$A:$AB,15,0)</f>
        <v>Contratable</v>
      </c>
      <c r="K4" s="36" t="str">
        <f t="shared" si="0"/>
        <v>Inversión</v>
      </c>
      <c r="L4" s="37" t="s">
        <v>39</v>
      </c>
      <c r="M4" s="38" t="str">
        <f t="shared" si="1"/>
        <v>C-4102-1500-18</v>
      </c>
      <c r="N4" s="34"/>
      <c r="O4" s="35" t="str">
        <f t="shared" si="2"/>
        <v>C-4102-1500-18</v>
      </c>
      <c r="P4" s="32"/>
      <c r="Q4" s="39">
        <f>VLOOKUP($O4,[3]Gerentes!$A:$I,7,0)</f>
        <v>0</v>
      </c>
      <c r="R4" s="40">
        <f>VLOOKUP($O4,[3]Gerentes!$A:$I,8,0)</f>
        <v>0</v>
      </c>
      <c r="S4" s="34" t="s">
        <v>24</v>
      </c>
      <c r="T4" s="34">
        <v>15</v>
      </c>
      <c r="U4" s="34" t="s">
        <v>185</v>
      </c>
      <c r="V4" s="34" t="s">
        <v>25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2">
        <v>0</v>
      </c>
      <c r="AC4" s="41">
        <v>0</v>
      </c>
      <c r="AD4" s="41">
        <v>0</v>
      </c>
      <c r="AE4" s="42">
        <v>0</v>
      </c>
      <c r="AF4" s="42">
        <v>0</v>
      </c>
      <c r="AG4" s="41">
        <v>0</v>
      </c>
      <c r="AH4" s="41">
        <v>0</v>
      </c>
      <c r="AI4" s="41">
        <v>0</v>
      </c>
      <c r="AJ4" s="41">
        <v>0</v>
      </c>
      <c r="AK4" s="42" t="str">
        <f>IFERROR(VLOOKUP(Exportar[[#This Row],[RUBRO]],[3]LISTAS!$A$1:$B$19,2,0),Exportar[[#This Row],[NOMBRE-Planeación_Proyecto]])</f>
        <v>1. Primera Infancia</v>
      </c>
      <c r="AL4" s="41">
        <f>VLOOKUP(Exportar[[#This Row],[UNIDAD/SUB UNIDAD]],[3]!REGIONALES[[#All],[codigo_regional3]:[Columna1]],3,0)</f>
        <v>0</v>
      </c>
      <c r="AM4" s="41">
        <f>Exportar[[#This Row],[COD]]</f>
        <v>0</v>
      </c>
      <c r="AN4" s="41">
        <f>IFERROR(VLOOKUP(Exportar[[#This Row],[RUBRO completo]],'[3]CENTRO DE COSTOS'!$X:$X,1,0),0)</f>
        <v>0</v>
      </c>
      <c r="AO4" s="43" t="str">
        <f>VLOOKUP(Exportar[[#This Row],[COD_REAL]],'[3]CENTRO DE COSTOS'!$M$4:$N$72,2,0)</f>
        <v>ICBF GESTION GENERAL</v>
      </c>
    </row>
    <row r="5" spans="1:41" x14ac:dyDescent="0.25">
      <c r="A5" s="53">
        <v>45111</v>
      </c>
      <c r="B5" s="54">
        <v>2023</v>
      </c>
      <c r="C5" s="55" t="str">
        <f>VLOOKUP(D5,'[3]CENTRO DE COSTOS'!$E:$H,4,0)</f>
        <v>REGIONALES</v>
      </c>
      <c r="D5" s="55" t="s">
        <v>67</v>
      </c>
      <c r="E5" s="55" t="s">
        <v>68</v>
      </c>
      <c r="F5" s="55"/>
      <c r="G5" s="56" t="str">
        <f>VLOOKUP(O5,[3]Gerentes!$A:$N,4,0)</f>
        <v>SNBF</v>
      </c>
      <c r="H5" s="56" t="str">
        <f>VLOOKUP(O5,[3]Gerentes!$A:$N,5,0)</f>
        <v>DIRECTOR(A) DE SISTEMA NACIONAL DE BIENESTAR FAMILIAR</v>
      </c>
      <c r="I5" s="56" t="str">
        <f>VLOOKUP(O5,[3]Gerentes!$A:$N,10,0)</f>
        <v>7. SNBF</v>
      </c>
      <c r="J5" s="56" t="str">
        <f>VLOOKUP(O5,[3]Gerentes!$A:$AB,15,0)</f>
        <v>Contratable</v>
      </c>
      <c r="K5" s="57" t="str">
        <f>IF(OR(LEFT(L5,1)="A",LEFT(L5,1)="B"),"Funcionamiento","Inversión")</f>
        <v>Inversión</v>
      </c>
      <c r="L5" s="58" t="s">
        <v>459</v>
      </c>
      <c r="M5" s="59" t="str">
        <f>IF(LEFT(L5,4)="A-01",LEFT(L5,10),IF(LEFT(L5,4)="A-02",LEFT(L5,7),IF(LEFT(L5,4)="A-03",LEFT(L5,14),IF(LEFT(L5,7)="A-08-01",LEFT(L5,7),IF(LEFT(L5,7)="A-08-04",LEFT(L5,10),IF(AND(LEFT(LEFT(L5,14),1)="C",RIGHT(LEFT(L5,14),1)="-"),LEFT(L5,13),LEFT(L5,14)))))))</f>
        <v>C-4102-1500-15</v>
      </c>
      <c r="N5" s="55"/>
      <c r="O5" s="56" t="str">
        <f>IF(LEN(N5)&gt;3,L5,L5&amp;IF(N5&lt;&gt;"","-"&amp;N5,""))</f>
        <v>C-4102-1500-15</v>
      </c>
      <c r="P5" s="54"/>
      <c r="Q5" s="60">
        <f>VLOOKUP($O5,[3]Gerentes!$A:$I,7,0)</f>
        <v>0</v>
      </c>
      <c r="R5" s="61">
        <f>VLOOKUP($O5,[3]Gerentes!$A:$I,8,0)</f>
        <v>0</v>
      </c>
      <c r="S5" s="55"/>
      <c r="T5" s="55">
        <v>27</v>
      </c>
      <c r="U5" s="55"/>
      <c r="V5" s="55"/>
      <c r="W5" s="62">
        <v>0</v>
      </c>
      <c r="X5" s="62">
        <v>0</v>
      </c>
      <c r="Y5" s="62">
        <v>0</v>
      </c>
      <c r="Z5" s="62">
        <v>0</v>
      </c>
      <c r="AA5" s="62">
        <v>0</v>
      </c>
      <c r="AB5" s="62">
        <v>0</v>
      </c>
      <c r="AC5" s="62">
        <v>0</v>
      </c>
      <c r="AD5" s="62">
        <v>0</v>
      </c>
      <c r="AE5" s="62">
        <v>-198226</v>
      </c>
      <c r="AF5" s="62">
        <v>0</v>
      </c>
      <c r="AG5" s="62">
        <v>0</v>
      </c>
      <c r="AH5" s="62">
        <v>0</v>
      </c>
      <c r="AI5" s="62">
        <v>0</v>
      </c>
      <c r="AJ5" s="62">
        <v>0</v>
      </c>
      <c r="AK5" s="62" t="str">
        <f>IFERROR(VLOOKUP(Exportar[[#This Row],[RUBRO]],[3]LISTAS!$A$1:$B$19,2,0),Exportar[[#This Row],[NOMBRE-Planeación_Proyecto]])</f>
        <v>7. SNBF</v>
      </c>
      <c r="AL5" s="62">
        <f>VLOOKUP(Exportar[[#This Row],[UNIDAD/SUB UNIDAD]],[3]!REGIONALES[[#All],[codigo_regional3]:[Columna1]],3,0)</f>
        <v>44</v>
      </c>
      <c r="AM5" s="62">
        <f>Exportar[[#This Row],[COD]]</f>
        <v>44</v>
      </c>
      <c r="AN5" s="62">
        <f>IFERROR(VLOOKUP(Exportar[[#This Row],[RUBRO completo]],'[3]CENTRO DE COSTOS'!$X:$X,1,0),0)</f>
        <v>0</v>
      </c>
      <c r="AO5" s="63" t="str">
        <f>VLOOKUP(Exportar[[#This Row],[COD_REAL]],'[3]CENTRO DE COSTOS'!$M$4:$N$72,2,0)</f>
        <v>REGIONAL GUAJIRA</v>
      </c>
    </row>
    <row r="6" spans="1:41" x14ac:dyDescent="0.25">
      <c r="A6" s="53">
        <v>45111</v>
      </c>
      <c r="B6" s="54">
        <v>2023</v>
      </c>
      <c r="C6" s="55" t="str">
        <f>VLOOKUP(D6,'[3]CENTRO DE COSTOS'!$E:$H,4,0)</f>
        <v>REGIONALES</v>
      </c>
      <c r="D6" s="55" t="s">
        <v>99</v>
      </c>
      <c r="E6" s="55" t="s">
        <v>100</v>
      </c>
      <c r="F6" s="55"/>
      <c r="G6" s="56" t="str">
        <f>VLOOKUP(O6,[3]Gerentes!$A:$N,4,0)</f>
        <v xml:space="preserve">PROTECCIÓN RESTABLECIMIENTO </v>
      </c>
      <c r="H6" s="56" t="str">
        <f>VLOOKUP(O6,[3]Gerentes!$A:$N,5,0)</f>
        <v>DIRECTOR(A) ADMINISTRATIVO</v>
      </c>
      <c r="I6" s="56" t="str">
        <f>VLOOKUP(O6,[3]Gerentes!$A:$N,10,0)</f>
        <v>2. Protección PARD</v>
      </c>
      <c r="J6" s="56" t="str">
        <f>VLOOKUP(O6,[3]Gerentes!$A:$AB,15,0)</f>
        <v>Contratable</v>
      </c>
      <c r="K6" s="57" t="str">
        <f>IF(OR(LEFT(L6,1)="A",LEFT(L6,1)="B"),"Funcionamiento","Inversión")</f>
        <v>Inversión</v>
      </c>
      <c r="L6" s="58" t="s">
        <v>460</v>
      </c>
      <c r="M6" s="59" t="str">
        <f>IF(LEFT(L6,4)="A-01",LEFT(L6,10),IF(LEFT(L6,4)="A-02",LEFT(L6,7),IF(LEFT(L6,4)="A-03",LEFT(L6,14),IF(LEFT(L6,7)="A-08-01",LEFT(L6,7),IF(LEFT(L6,7)="A-08-04",LEFT(L6,10),IF(AND(LEFT(LEFT(L6,14),1)="C",RIGHT(LEFT(L6,14),1)="-"),LEFT(L6,13),LEFT(L6,14)))))))</f>
        <v>C-4102-1500-14</v>
      </c>
      <c r="N6" s="55"/>
      <c r="O6" s="56" t="str">
        <f>IF(LEN(N6)&gt;3,L6,L6&amp;IF(N6&lt;&gt;"","-"&amp;N6,""))</f>
        <v>C-4102-1500-14</v>
      </c>
      <c r="P6" s="54"/>
      <c r="Q6" s="60">
        <f>VLOOKUP($O6,[3]Gerentes!$A:$I,7,0)</f>
        <v>0</v>
      </c>
      <c r="R6" s="61">
        <f>VLOOKUP($O6,[3]Gerentes!$A:$I,8,0)</f>
        <v>0</v>
      </c>
      <c r="S6" s="55"/>
      <c r="T6" s="55">
        <v>21</v>
      </c>
      <c r="U6" s="55"/>
      <c r="V6" s="55"/>
      <c r="W6" s="62">
        <v>0</v>
      </c>
      <c r="X6" s="62">
        <v>0</v>
      </c>
      <c r="Y6" s="62">
        <v>0</v>
      </c>
      <c r="Z6" s="62">
        <v>0</v>
      </c>
      <c r="AA6" s="62">
        <v>0</v>
      </c>
      <c r="AB6" s="62">
        <v>0</v>
      </c>
      <c r="AC6" s="62">
        <v>0</v>
      </c>
      <c r="AD6" s="62">
        <v>0</v>
      </c>
      <c r="AE6" s="62">
        <v>-1156131</v>
      </c>
      <c r="AF6" s="62">
        <v>0</v>
      </c>
      <c r="AG6" s="62">
        <v>0</v>
      </c>
      <c r="AH6" s="62">
        <v>0</v>
      </c>
      <c r="AI6" s="62">
        <v>0</v>
      </c>
      <c r="AJ6" s="62">
        <v>0</v>
      </c>
      <c r="AK6" s="62" t="str">
        <f>IFERROR(VLOOKUP(Exportar[[#This Row],[RUBRO]],[3]LISTAS!$A$1:$B$19,2,0),Exportar[[#This Row],[NOMBRE-Planeación_Proyecto]])</f>
        <v>2. Protección PARD</v>
      </c>
      <c r="AL6" s="62">
        <f>VLOOKUP(Exportar[[#This Row],[UNIDAD/SUB UNIDAD]],[3]!REGIONALES[[#All],[codigo_regional3]:[Columna1]],3,0)</f>
        <v>94</v>
      </c>
      <c r="AM6" s="62">
        <f>Exportar[[#This Row],[COD]]</f>
        <v>94</v>
      </c>
      <c r="AN6" s="62">
        <f>IFERROR(VLOOKUP(Exportar[[#This Row],[RUBRO completo]],'[3]CENTRO DE COSTOS'!$X:$X,1,0),0)</f>
        <v>0</v>
      </c>
      <c r="AO6" s="63" t="str">
        <f>VLOOKUP(Exportar[[#This Row],[COD_REAL]],'[3]CENTRO DE COSTOS'!$M$4:$N$72,2,0)</f>
        <v>REGIONAL GUAINIA</v>
      </c>
    </row>
    <row r="7" spans="1:41" x14ac:dyDescent="0.25">
      <c r="A7" s="53">
        <v>45111</v>
      </c>
      <c r="B7" s="54">
        <v>2023</v>
      </c>
      <c r="C7" s="55" t="str">
        <f>VLOOKUP(D7,'[3]CENTRO DE COSTOS'!$E:$H,4,0)</f>
        <v>REGIONALES</v>
      </c>
      <c r="D7" s="55" t="s">
        <v>105</v>
      </c>
      <c r="E7" s="55" t="s">
        <v>106</v>
      </c>
      <c r="F7" s="55"/>
      <c r="G7" s="56" t="str">
        <f>VLOOKUP(O7,[3]Gerentes!$A:$N,4,0)</f>
        <v xml:space="preserve">PROTECCIÓN RESTABLECIMIENTO </v>
      </c>
      <c r="H7" s="56" t="str">
        <f>VLOOKUP(O7,[3]Gerentes!$A:$N,5,0)</f>
        <v>DIRECTOR(A) ADMINISTRATIVO</v>
      </c>
      <c r="I7" s="56" t="str">
        <f>VLOOKUP(O7,[3]Gerentes!$A:$N,10,0)</f>
        <v>2. Protección PARD</v>
      </c>
      <c r="J7" s="56" t="str">
        <f>VLOOKUP(O7,[3]Gerentes!$A:$AB,15,0)</f>
        <v>Contratable</v>
      </c>
      <c r="K7" s="57" t="str">
        <f>IF(OR(LEFT(L7,1)="A",LEFT(L7,1)="B"),"Funcionamiento","Inversión")</f>
        <v>Inversión</v>
      </c>
      <c r="L7" s="58" t="s">
        <v>460</v>
      </c>
      <c r="M7" s="59" t="str">
        <f>IF(LEFT(L7,4)="A-01",LEFT(L7,10),IF(LEFT(L7,4)="A-02",LEFT(L7,7),IF(LEFT(L7,4)="A-03",LEFT(L7,14),IF(LEFT(L7,7)="A-08-01",LEFT(L7,7),IF(LEFT(L7,7)="A-08-04",LEFT(L7,10),IF(AND(LEFT(LEFT(L7,14),1)="C",RIGHT(LEFT(L7,14),1)="-"),LEFT(L7,13),LEFT(L7,14)))))))</f>
        <v>C-4102-1500-14</v>
      </c>
      <c r="N7" s="55"/>
      <c r="O7" s="56" t="str">
        <f>IF(LEN(N7)&gt;3,L7,L7&amp;IF(N7&lt;&gt;"","-"&amp;N7,""))</f>
        <v>C-4102-1500-14</v>
      </c>
      <c r="P7" s="54"/>
      <c r="Q7" s="60">
        <f>VLOOKUP($O7,[3]Gerentes!$A:$I,7,0)</f>
        <v>0</v>
      </c>
      <c r="R7" s="61">
        <f>VLOOKUP($O7,[3]Gerentes!$A:$I,8,0)</f>
        <v>0</v>
      </c>
      <c r="S7" s="55"/>
      <c r="T7" s="55">
        <v>21</v>
      </c>
      <c r="U7" s="55"/>
      <c r="V7" s="55"/>
      <c r="W7" s="62">
        <v>0</v>
      </c>
      <c r="X7" s="62">
        <v>0</v>
      </c>
      <c r="Y7" s="62">
        <v>0</v>
      </c>
      <c r="Z7" s="62">
        <v>0</v>
      </c>
      <c r="AA7" s="62">
        <v>0</v>
      </c>
      <c r="AB7" s="62">
        <v>0</v>
      </c>
      <c r="AC7" s="62">
        <v>0</v>
      </c>
      <c r="AD7" s="62">
        <v>0</v>
      </c>
      <c r="AE7" s="62">
        <v>-462527</v>
      </c>
      <c r="AF7" s="62">
        <v>0</v>
      </c>
      <c r="AG7" s="62">
        <v>0</v>
      </c>
      <c r="AH7" s="62">
        <v>0</v>
      </c>
      <c r="AI7" s="62">
        <v>0</v>
      </c>
      <c r="AJ7" s="62">
        <v>0</v>
      </c>
      <c r="AK7" s="62" t="str">
        <f>IFERROR(VLOOKUP(Exportar[[#This Row],[RUBRO]],[3]LISTAS!$A$1:$B$19,2,0),Exportar[[#This Row],[NOMBRE-Planeación_Proyecto]])</f>
        <v>2. Protección PARD</v>
      </c>
      <c r="AL7" s="62">
        <f>VLOOKUP(Exportar[[#This Row],[UNIDAD/SUB UNIDAD]],[3]!REGIONALES[[#All],[codigo_regional3]:[Columna1]],3,0)</f>
        <v>99</v>
      </c>
      <c r="AM7" s="62">
        <f>Exportar[[#This Row],[COD]]</f>
        <v>99</v>
      </c>
      <c r="AN7" s="62">
        <f>IFERROR(VLOOKUP(Exportar[[#This Row],[RUBRO completo]],'[3]CENTRO DE COSTOS'!$X:$X,1,0),0)</f>
        <v>0</v>
      </c>
      <c r="AO7" s="63" t="str">
        <f>VLOOKUP(Exportar[[#This Row],[COD_REAL]],'[3]CENTRO DE COSTOS'!$M$4:$N$72,2,0)</f>
        <v>REGIONAL VICHADA</v>
      </c>
    </row>
    <row r="8" spans="1:41" x14ac:dyDescent="0.25">
      <c r="A8" s="44">
        <v>45111</v>
      </c>
      <c r="B8" s="32">
        <v>2023</v>
      </c>
      <c r="C8" s="33" t="str">
        <f>VLOOKUP(D8,'[3]CENTRO DE COSTOS'!$E:$H,4,0)</f>
        <v>NIVEL</v>
      </c>
      <c r="D8" s="34" t="s">
        <v>22</v>
      </c>
      <c r="E8" s="34" t="s">
        <v>23</v>
      </c>
      <c r="F8" s="34" t="s">
        <v>239</v>
      </c>
      <c r="G8" s="35" t="str">
        <f>VLOOKUP(O8,[3]Gerentes!$A:$N,4,0)</f>
        <v>NUTRICIÓN</v>
      </c>
      <c r="H8" s="35" t="str">
        <f>VLOOKUP(O8,[3]Gerentes!$A:$N,5,0)</f>
        <v>DIRECTOR(A) DE NUTRICION</v>
      </c>
      <c r="I8" s="35" t="str">
        <f>VLOOKUP(O8,[3]Gerentes!$A:$N,10,0)</f>
        <v>4. Nutrición</v>
      </c>
      <c r="J8" s="35" t="str">
        <f>VLOOKUP(O8,[3]Gerentes!$A:$AB,15,0)</f>
        <v>Contratable</v>
      </c>
      <c r="K8" s="36" t="str">
        <f t="shared" si="0"/>
        <v>Inversión</v>
      </c>
      <c r="L8" s="37" t="s">
        <v>189</v>
      </c>
      <c r="M8" s="38" t="str">
        <f t="shared" si="1"/>
        <v>C-4102-1500-12</v>
      </c>
      <c r="N8" s="34">
        <v>101</v>
      </c>
      <c r="O8" s="35" t="str">
        <f t="shared" si="2"/>
        <v>C-4102-1500-12-0-4102016-02-101</v>
      </c>
      <c r="P8" s="32" t="s">
        <v>188</v>
      </c>
      <c r="Q8" s="39">
        <f>VLOOKUP($O8,[3]Gerentes!$A:$I,7,0)</f>
        <v>4102016</v>
      </c>
      <c r="R8" s="40" t="str">
        <f>VLOOKUP($O8,[3]Gerentes!$A:$I,8,0)</f>
        <v>SERVICIO DE ATENCION Y PREVENCION A LA DESNUTRICION DESDE EL SECTOR INCLUSION SOCIAL</v>
      </c>
      <c r="S8" s="34" t="s">
        <v>24</v>
      </c>
      <c r="T8" s="34">
        <v>27</v>
      </c>
      <c r="U8" s="34" t="s">
        <v>161</v>
      </c>
      <c r="V8" s="34" t="s">
        <v>25</v>
      </c>
      <c r="W8" s="41">
        <v>0</v>
      </c>
      <c r="X8" s="41">
        <v>1922663327</v>
      </c>
      <c r="Y8" s="41">
        <v>972335173</v>
      </c>
      <c r="Z8" s="41">
        <v>0</v>
      </c>
      <c r="AA8" s="41">
        <v>0</v>
      </c>
      <c r="AB8" s="42">
        <v>950328154</v>
      </c>
      <c r="AC8" s="41">
        <v>0</v>
      </c>
      <c r="AD8" s="41">
        <v>950328154</v>
      </c>
      <c r="AE8" s="42">
        <v>0</v>
      </c>
      <c r="AF8" s="42">
        <v>0</v>
      </c>
      <c r="AG8" s="41">
        <v>0</v>
      </c>
      <c r="AH8" s="41">
        <v>0</v>
      </c>
      <c r="AI8" s="41">
        <v>0</v>
      </c>
      <c r="AJ8" s="41">
        <v>0</v>
      </c>
      <c r="AK8" s="42" t="str">
        <f>IFERROR(VLOOKUP(Exportar[[#This Row],[RUBRO]],[3]LISTAS!$A$1:$B$19,2,0),Exportar[[#This Row],[NOMBRE-Planeación_Proyecto]])</f>
        <v>4. Nutrición</v>
      </c>
      <c r="AL8" s="41">
        <f>VLOOKUP(Exportar[[#This Row],[UNIDAD/SUB UNIDAD]],[3]!REGIONALES[[#All],[codigo_regional3]:[Columna1]],3,0)</f>
        <v>0</v>
      </c>
      <c r="AM8" s="41">
        <f>Exportar[[#This Row],[COD]]</f>
        <v>0</v>
      </c>
      <c r="AN8" s="41" t="str">
        <f>IFERROR(VLOOKUP(Exportar[[#This Row],[RUBRO completo]],'[3]CENTRO DE COSTOS'!$X:$X,1,0),0)</f>
        <v>C-4102-1500-12-0-4102016-02-101</v>
      </c>
      <c r="AO8" s="43" t="str">
        <f>VLOOKUP(Exportar[[#This Row],[COD_REAL]],'[3]CENTRO DE COSTOS'!$M$4:$N$72,2,0)</f>
        <v>ICBF GESTION GENERAL</v>
      </c>
    </row>
    <row r="9" spans="1:41" x14ac:dyDescent="0.25">
      <c r="A9" s="44">
        <v>45111</v>
      </c>
      <c r="B9" s="32">
        <v>2023</v>
      </c>
      <c r="C9" s="33" t="str">
        <f>VLOOKUP(D9,'[3]CENTRO DE COSTOS'!$E:$H,4,0)</f>
        <v>NIVEL</v>
      </c>
      <c r="D9" s="34" t="s">
        <v>22</v>
      </c>
      <c r="E9" s="34" t="s">
        <v>23</v>
      </c>
      <c r="F9" s="34" t="s">
        <v>239</v>
      </c>
      <c r="G9" s="35" t="str">
        <f>VLOOKUP(O9,[3]Gerentes!$A:$N,4,0)</f>
        <v>NUTRICIÓN</v>
      </c>
      <c r="H9" s="35" t="str">
        <f>VLOOKUP(O9,[3]Gerentes!$A:$N,5,0)</f>
        <v>DIRECTOR(A) DE NUTRICION</v>
      </c>
      <c r="I9" s="35" t="str">
        <f>VLOOKUP(O9,[3]Gerentes!$A:$N,10,0)</f>
        <v>4. Nutrición</v>
      </c>
      <c r="J9" s="35" t="str">
        <f>VLOOKUP(O9,[3]Gerentes!$A:$AB,15,0)</f>
        <v>Contratable</v>
      </c>
      <c r="K9" s="36" t="str">
        <f t="shared" si="0"/>
        <v>Inversión</v>
      </c>
      <c r="L9" s="37" t="s">
        <v>189</v>
      </c>
      <c r="M9" s="38" t="str">
        <f t="shared" si="1"/>
        <v>C-4102-1500-12</v>
      </c>
      <c r="N9" s="34">
        <v>101</v>
      </c>
      <c r="O9" s="35" t="str">
        <f t="shared" si="2"/>
        <v>C-4102-1500-12-0-4102016-02-101</v>
      </c>
      <c r="P9" s="32" t="s">
        <v>188</v>
      </c>
      <c r="Q9" s="39">
        <f>VLOOKUP($O9,[3]Gerentes!$A:$I,7,0)</f>
        <v>4102016</v>
      </c>
      <c r="R9" s="40" t="str">
        <f>VLOOKUP($O9,[3]Gerentes!$A:$I,8,0)</f>
        <v>SERVICIO DE ATENCION Y PREVENCION A LA DESNUTRICION DESDE EL SECTOR INCLUSION SOCIAL</v>
      </c>
      <c r="S9" s="34" t="s">
        <v>38</v>
      </c>
      <c r="T9" s="34">
        <v>15</v>
      </c>
      <c r="U9" s="34" t="s">
        <v>429</v>
      </c>
      <c r="V9" s="34" t="s">
        <v>25</v>
      </c>
      <c r="W9" s="41">
        <v>0</v>
      </c>
      <c r="X9" s="41">
        <v>2408711040</v>
      </c>
      <c r="Y9" s="41">
        <v>2408711040</v>
      </c>
      <c r="Z9" s="41">
        <v>0</v>
      </c>
      <c r="AA9" s="41">
        <v>0</v>
      </c>
      <c r="AB9" s="42">
        <v>0</v>
      </c>
      <c r="AC9" s="41">
        <v>0</v>
      </c>
      <c r="AD9" s="41">
        <v>0</v>
      </c>
      <c r="AE9" s="42">
        <v>0</v>
      </c>
      <c r="AF9" s="42">
        <v>0</v>
      </c>
      <c r="AG9" s="41">
        <v>0</v>
      </c>
      <c r="AH9" s="41">
        <v>0</v>
      </c>
      <c r="AI9" s="41">
        <v>0</v>
      </c>
      <c r="AJ9" s="41">
        <v>0</v>
      </c>
      <c r="AK9" s="42" t="str">
        <f>IFERROR(VLOOKUP(Exportar[[#This Row],[RUBRO]],[3]LISTAS!$A$1:$B$19,2,0),Exportar[[#This Row],[NOMBRE-Planeación_Proyecto]])</f>
        <v>4. Nutrición</v>
      </c>
      <c r="AL9" s="41">
        <f>VLOOKUP(Exportar[[#This Row],[UNIDAD/SUB UNIDAD]],[3]!REGIONALES[[#All],[codigo_regional3]:[Columna1]],3,0)</f>
        <v>0</v>
      </c>
      <c r="AM9" s="41">
        <f>Exportar[[#This Row],[COD]]</f>
        <v>0</v>
      </c>
      <c r="AN9" s="41" t="str">
        <f>IFERROR(VLOOKUP(Exportar[[#This Row],[RUBRO completo]],'[3]CENTRO DE COSTOS'!$X:$X,1,0),0)</f>
        <v>C-4102-1500-12-0-4102016-02-101</v>
      </c>
      <c r="AO9" s="43" t="str">
        <f>VLOOKUP(Exportar[[#This Row],[COD_REAL]],'[3]CENTRO DE COSTOS'!$M$4:$N$72,2,0)</f>
        <v>ICBF GESTION GENERAL</v>
      </c>
    </row>
    <row r="10" spans="1:41" x14ac:dyDescent="0.25">
      <c r="A10" s="44">
        <v>45111</v>
      </c>
      <c r="B10" s="32">
        <v>2023</v>
      </c>
      <c r="C10" s="33" t="str">
        <f>VLOOKUP(D10,'[3]CENTRO DE COSTOS'!$E:$H,4,0)</f>
        <v>NIVEL</v>
      </c>
      <c r="D10" s="34" t="s">
        <v>22</v>
      </c>
      <c r="E10" s="34" t="s">
        <v>23</v>
      </c>
      <c r="F10" s="34" t="s">
        <v>243</v>
      </c>
      <c r="G10" s="35" t="str">
        <f>VLOOKUP(O10,[3]Gerentes!$A:$N,4,0)</f>
        <v>PROTECCIÓN SRPA</v>
      </c>
      <c r="H10" s="35" t="str">
        <f>VLOOKUP(O10,[3]Gerentes!$A:$N,5,0)</f>
        <v>DIRECTOR(A) DE PROTECCION</v>
      </c>
      <c r="I10" s="35" t="str">
        <f>VLOOKUP(O10,[3]Gerentes!$A:$N,10,0)</f>
        <v>3. Protección SRPA</v>
      </c>
      <c r="J10" s="35" t="str">
        <f>VLOOKUP(O10,[3]Gerentes!$A:$AB,15,0)</f>
        <v>Contratable</v>
      </c>
      <c r="K10" s="36" t="str">
        <f t="shared" si="0"/>
        <v>Inversión</v>
      </c>
      <c r="L10" s="37" t="s">
        <v>187</v>
      </c>
      <c r="M10" s="38" t="str">
        <f t="shared" si="1"/>
        <v>C-4102-1500-13</v>
      </c>
      <c r="N10" s="34">
        <v>111</v>
      </c>
      <c r="O10" s="35" t="str">
        <f t="shared" si="2"/>
        <v>C-4102-1500-13-0-4102038-02-111</v>
      </c>
      <c r="P10" s="32" t="s">
        <v>186</v>
      </c>
      <c r="Q10" s="39">
        <f>VLOOKUP($O10,[3]Gerentes!$A:$I,7,0)</f>
        <v>4102038</v>
      </c>
      <c r="R10" s="40" t="str">
        <f>VLOOKUP($O10,[3]Gerentes!$A:$I,8,0)</f>
        <v>SERVICIO DIRIGIDOS A LA ATENCION DE NIÑOS, NIÑAS, ADOLESCENTES Y JOVENES, CON ENFOQUE PEDAGOGICO Y RESTAURATIVO ENCAMINADOS A LA INCLUSION SOCIAL</v>
      </c>
      <c r="S10" s="34" t="s">
        <v>24</v>
      </c>
      <c r="T10" s="34">
        <v>27</v>
      </c>
      <c r="U10" s="34" t="s">
        <v>161</v>
      </c>
      <c r="V10" s="34" t="s">
        <v>25</v>
      </c>
      <c r="W10" s="41">
        <v>5700242220</v>
      </c>
      <c r="X10" s="41">
        <v>7769481</v>
      </c>
      <c r="Y10" s="41">
        <v>1280522649</v>
      </c>
      <c r="Z10" s="41">
        <v>0</v>
      </c>
      <c r="AA10" s="41">
        <v>0</v>
      </c>
      <c r="AB10" s="42">
        <v>4427489052</v>
      </c>
      <c r="AC10" s="41">
        <v>0</v>
      </c>
      <c r="AD10" s="41">
        <v>4427489052</v>
      </c>
      <c r="AE10" s="42">
        <v>0</v>
      </c>
      <c r="AF10" s="42">
        <v>0</v>
      </c>
      <c r="AG10" s="41">
        <v>0</v>
      </c>
      <c r="AH10" s="41">
        <v>0</v>
      </c>
      <c r="AI10" s="41">
        <v>0</v>
      </c>
      <c r="AJ10" s="41">
        <v>0</v>
      </c>
      <c r="AK10" s="42" t="str">
        <f>IFERROR(VLOOKUP(Exportar[[#This Row],[RUBRO]],[3]LISTAS!$A$1:$B$19,2,0),Exportar[[#This Row],[NOMBRE-Planeación_Proyecto]])</f>
        <v>3. Protección SRPA</v>
      </c>
      <c r="AL10" s="41">
        <f>VLOOKUP(Exportar[[#This Row],[UNIDAD/SUB UNIDAD]],[3]!REGIONALES[[#All],[codigo_regional3]:[Columna1]],3,0)</f>
        <v>0</v>
      </c>
      <c r="AM10" s="41">
        <f>Exportar[[#This Row],[COD]]</f>
        <v>0</v>
      </c>
      <c r="AN10" s="41">
        <f>IFERROR(VLOOKUP(Exportar[[#This Row],[RUBRO completo]],'[3]CENTRO DE COSTOS'!$X:$X,1,0),0)</f>
        <v>0</v>
      </c>
      <c r="AO10" s="43" t="str">
        <f>VLOOKUP(Exportar[[#This Row],[COD_REAL]],'[3]CENTRO DE COSTOS'!$M$4:$N$72,2,0)</f>
        <v>ICBF GESTION GENERAL</v>
      </c>
    </row>
    <row r="11" spans="1:41" x14ac:dyDescent="0.25">
      <c r="A11" s="44">
        <v>45111</v>
      </c>
      <c r="B11" s="32">
        <v>2023</v>
      </c>
      <c r="C11" s="33" t="str">
        <f>VLOOKUP(D11,'[3]CENTRO DE COSTOS'!$E:$H,4,0)</f>
        <v>NIVEL</v>
      </c>
      <c r="D11" s="34" t="s">
        <v>22</v>
      </c>
      <c r="E11" s="34" t="s">
        <v>23</v>
      </c>
      <c r="F11" s="34" t="s">
        <v>243</v>
      </c>
      <c r="G11" s="35" t="str">
        <f>VLOOKUP(O11,[3]Gerentes!$A:$N,4,0)</f>
        <v xml:space="preserve">PROTECCIÓN RESTABLECIMIENTO </v>
      </c>
      <c r="H11" s="35" t="str">
        <f>VLOOKUP(O11,[3]Gerentes!$A:$N,5,0)</f>
        <v>DIRECTOR(A) DE PROTECCION</v>
      </c>
      <c r="I11" s="35" t="str">
        <f>VLOOKUP(O11,[3]Gerentes!$A:$N,10,0)</f>
        <v>2. Protección PARD</v>
      </c>
      <c r="J11" s="35" t="str">
        <f>VLOOKUP(O11,[3]Gerentes!$A:$AB,15,0)</f>
        <v>Contratable</v>
      </c>
      <c r="K11" s="36" t="str">
        <f t="shared" si="0"/>
        <v>Inversión</v>
      </c>
      <c r="L11" s="37" t="s">
        <v>173</v>
      </c>
      <c r="M11" s="38" t="str">
        <f t="shared" si="1"/>
        <v>C-4102-1500-14</v>
      </c>
      <c r="N11" s="34">
        <v>111</v>
      </c>
      <c r="O11" s="35" t="str">
        <f t="shared" si="2"/>
        <v>C-4102-1500-14-0-4102037-02-111</v>
      </c>
      <c r="P11" s="32" t="s">
        <v>172</v>
      </c>
      <c r="Q11" s="39">
        <f>VLOOKUP($O11,[3]Gerentes!$A:$I,7,0)</f>
        <v>4102037</v>
      </c>
      <c r="R11" s="40" t="str">
        <f>VLOOKUP($O11,[3]Gerentes!$A:$I,8,0)</f>
        <v>SERVICIO DE PROTECCION PARA EL RESTABLECIMIENTO DE DERECHOS DE NIÑOS, NIÑAS, ADOLESCENTES Y JOVENES</v>
      </c>
      <c r="S11" s="34" t="s">
        <v>24</v>
      </c>
      <c r="T11" s="34">
        <v>21</v>
      </c>
      <c r="U11" s="34" t="s">
        <v>185</v>
      </c>
      <c r="V11" s="34" t="s">
        <v>25</v>
      </c>
      <c r="W11" s="41">
        <v>7501462386</v>
      </c>
      <c r="X11" s="41">
        <v>72325749</v>
      </c>
      <c r="Y11" s="41">
        <v>3422023288</v>
      </c>
      <c r="Z11" s="41">
        <v>0</v>
      </c>
      <c r="AA11" s="41">
        <v>0</v>
      </c>
      <c r="AB11" s="42">
        <v>4151764847</v>
      </c>
      <c r="AC11" s="41">
        <v>0</v>
      </c>
      <c r="AD11" s="41">
        <v>4151764847</v>
      </c>
      <c r="AE11" s="42">
        <v>0</v>
      </c>
      <c r="AF11" s="42">
        <v>0</v>
      </c>
      <c r="AG11" s="41">
        <v>0</v>
      </c>
      <c r="AH11" s="41">
        <v>0</v>
      </c>
      <c r="AI11" s="41">
        <v>0</v>
      </c>
      <c r="AJ11" s="41">
        <v>0</v>
      </c>
      <c r="AK11" s="42" t="str">
        <f>IFERROR(VLOOKUP(Exportar[[#This Row],[RUBRO]],[3]LISTAS!$A$1:$B$19,2,0),Exportar[[#This Row],[NOMBRE-Planeación_Proyecto]])</f>
        <v>2. Protección PARD</v>
      </c>
      <c r="AL11" s="41">
        <f>VLOOKUP(Exportar[[#This Row],[UNIDAD/SUB UNIDAD]],[3]!REGIONALES[[#All],[codigo_regional3]:[Columna1]],3,0)</f>
        <v>0</v>
      </c>
      <c r="AM11" s="41">
        <f>Exportar[[#This Row],[COD]]</f>
        <v>0</v>
      </c>
      <c r="AN11" s="41">
        <f>IFERROR(VLOOKUP(Exportar[[#This Row],[RUBRO completo]],'[3]CENTRO DE COSTOS'!$X:$X,1,0),0)</f>
        <v>0</v>
      </c>
      <c r="AO11" s="43" t="str">
        <f>VLOOKUP(Exportar[[#This Row],[COD_REAL]],'[3]CENTRO DE COSTOS'!$M$4:$N$72,2,0)</f>
        <v>ICBF GESTION GENERAL</v>
      </c>
    </row>
    <row r="12" spans="1:41" x14ac:dyDescent="0.25">
      <c r="A12" s="44">
        <v>45111</v>
      </c>
      <c r="B12" s="32">
        <v>2023</v>
      </c>
      <c r="C12" s="33" t="str">
        <f>VLOOKUP(D12,'[3]CENTRO DE COSTOS'!$E:$H,4,0)</f>
        <v>NIVEL</v>
      </c>
      <c r="D12" s="34" t="s">
        <v>22</v>
      </c>
      <c r="E12" s="34" t="s">
        <v>23</v>
      </c>
      <c r="F12" s="34" t="s">
        <v>237</v>
      </c>
      <c r="G12" s="35" t="str">
        <f>VLOOKUP(O12,[3]Gerentes!$A:$N,4,0)</f>
        <v>PROTECCIÓN SRPA</v>
      </c>
      <c r="H12" s="35" t="str">
        <f>VLOOKUP(O12,[3]Gerentes!$A:$N,5,0)</f>
        <v>DIRECTOR(A) DE PROTECCION</v>
      </c>
      <c r="I12" s="35" t="str">
        <f>VLOOKUP(O12,[3]Gerentes!$A:$N,10,0)</f>
        <v>3. Protección SRPA</v>
      </c>
      <c r="J12" s="35" t="str">
        <f>VLOOKUP(O12,[3]Gerentes!$A:$AB,15,0)</f>
        <v>No Contratable</v>
      </c>
      <c r="K12" s="36" t="str">
        <f t="shared" si="0"/>
        <v>Inversión</v>
      </c>
      <c r="L12" s="37" t="s">
        <v>187</v>
      </c>
      <c r="M12" s="38" t="str">
        <f t="shared" si="1"/>
        <v>C-4102-1500-13</v>
      </c>
      <c r="N12" s="34">
        <v>112</v>
      </c>
      <c r="O12" s="35" t="str">
        <f t="shared" si="2"/>
        <v>C-4102-1500-13-0-4102038-02-112</v>
      </c>
      <c r="P12" s="32" t="s">
        <v>186</v>
      </c>
      <c r="Q12" s="39">
        <f>VLOOKUP($O12,[3]Gerentes!$A:$I,7,0)</f>
        <v>4102038</v>
      </c>
      <c r="R12" s="40" t="str">
        <f>VLOOKUP($O12,[3]Gerentes!$A:$I,8,0)</f>
        <v>SERVICIO DIRIGIDOS A LA ATENCION DE NIÑOS, NIÑAS, ADOLESCENTES Y JOVENES, CON ENFOQUE PEDAGOGICO Y RESTAURATIVO ENCAMINADOS A LA INCLUSION SOCIAL</v>
      </c>
      <c r="S12" s="34" t="s">
        <v>24</v>
      </c>
      <c r="T12" s="34">
        <v>27</v>
      </c>
      <c r="U12" s="34" t="s">
        <v>161</v>
      </c>
      <c r="V12" s="34" t="s">
        <v>25</v>
      </c>
      <c r="W12" s="41">
        <v>36168400</v>
      </c>
      <c r="X12" s="41">
        <v>0</v>
      </c>
      <c r="Y12" s="41">
        <v>27000000</v>
      </c>
      <c r="Z12" s="41">
        <v>0</v>
      </c>
      <c r="AA12" s="41">
        <v>0</v>
      </c>
      <c r="AB12" s="42">
        <v>9168400</v>
      </c>
      <c r="AC12" s="41">
        <v>0</v>
      </c>
      <c r="AD12" s="41">
        <v>9168400</v>
      </c>
      <c r="AE12" s="42">
        <v>0</v>
      </c>
      <c r="AF12" s="42">
        <v>0</v>
      </c>
      <c r="AG12" s="41">
        <v>0</v>
      </c>
      <c r="AH12" s="41">
        <v>0</v>
      </c>
      <c r="AI12" s="41">
        <v>0</v>
      </c>
      <c r="AJ12" s="41">
        <v>0</v>
      </c>
      <c r="AK12" s="42" t="str">
        <f>IFERROR(VLOOKUP(Exportar[[#This Row],[RUBRO]],[3]LISTAS!$A$1:$B$19,2,0),Exportar[[#This Row],[NOMBRE-Planeación_Proyecto]])</f>
        <v>3. Protección SRPA</v>
      </c>
      <c r="AL12" s="41">
        <f>VLOOKUP(Exportar[[#This Row],[UNIDAD/SUB UNIDAD]],[3]!REGIONALES[[#All],[codigo_regional3]:[Columna1]],3,0)</f>
        <v>0</v>
      </c>
      <c r="AM12" s="41">
        <f>Exportar[[#This Row],[COD]]</f>
        <v>0</v>
      </c>
      <c r="AN12" s="41">
        <f>IFERROR(VLOOKUP(Exportar[[#This Row],[RUBRO completo]],'[3]CENTRO DE COSTOS'!$X:$X,1,0),0)</f>
        <v>0</v>
      </c>
      <c r="AO12" s="43" t="str">
        <f>VLOOKUP(Exportar[[#This Row],[COD_REAL]],'[3]CENTRO DE COSTOS'!$M$4:$N$72,2,0)</f>
        <v>ICBF GESTION GENERAL</v>
      </c>
    </row>
    <row r="13" spans="1:41" x14ac:dyDescent="0.25">
      <c r="A13" s="44">
        <v>45111</v>
      </c>
      <c r="B13" s="32">
        <v>2023</v>
      </c>
      <c r="C13" s="33" t="str">
        <f>VLOOKUP(D13,'[3]CENTRO DE COSTOS'!$E:$H,4,0)</f>
        <v>NIVEL</v>
      </c>
      <c r="D13" s="34" t="s">
        <v>22</v>
      </c>
      <c r="E13" s="34" t="s">
        <v>23</v>
      </c>
      <c r="F13" s="34" t="s">
        <v>237</v>
      </c>
      <c r="G13" s="35" t="str">
        <f>VLOOKUP(O13,[3]Gerentes!$A:$N,4,0)</f>
        <v xml:space="preserve">PROTECCIÓN RESTABLECIMIENTO </v>
      </c>
      <c r="H13" s="35" t="str">
        <f>VLOOKUP(O13,[3]Gerentes!$A:$N,5,0)</f>
        <v>DIRECTOR(A) DE PROTECCION</v>
      </c>
      <c r="I13" s="35" t="str">
        <f>VLOOKUP(O13,[3]Gerentes!$A:$N,10,0)</f>
        <v>2. Protección PARD</v>
      </c>
      <c r="J13" s="35" t="str">
        <f>VLOOKUP(O13,[3]Gerentes!$A:$AB,15,0)</f>
        <v>No Contratable</v>
      </c>
      <c r="K13" s="36" t="str">
        <f t="shared" si="0"/>
        <v>Inversión</v>
      </c>
      <c r="L13" s="37" t="s">
        <v>173</v>
      </c>
      <c r="M13" s="38" t="str">
        <f t="shared" si="1"/>
        <v>C-4102-1500-14</v>
      </c>
      <c r="N13" s="34">
        <v>112</v>
      </c>
      <c r="O13" s="35" t="str">
        <f t="shared" si="2"/>
        <v>C-4102-1500-14-0-4102037-02-112</v>
      </c>
      <c r="P13" s="32" t="s">
        <v>172</v>
      </c>
      <c r="Q13" s="39">
        <f>VLOOKUP($O13,[3]Gerentes!$A:$I,7,0)</f>
        <v>4102037</v>
      </c>
      <c r="R13" s="40" t="str">
        <f>VLOOKUP($O13,[3]Gerentes!$A:$I,8,0)</f>
        <v>SERVICIO DE PROTECCION PARA EL RESTABLECIMIENTO DE DERECHOS DE NIÑOS, NIÑAS, ADOLESCENTES Y JOVENES</v>
      </c>
      <c r="S13" s="34" t="s">
        <v>24</v>
      </c>
      <c r="T13" s="34">
        <v>27</v>
      </c>
      <c r="U13" s="34" t="s">
        <v>161</v>
      </c>
      <c r="V13" s="34" t="s">
        <v>25</v>
      </c>
      <c r="W13" s="41">
        <v>2344742018</v>
      </c>
      <c r="X13" s="41">
        <v>21170483</v>
      </c>
      <c r="Y13" s="41">
        <v>2359520318</v>
      </c>
      <c r="Z13" s="41">
        <v>0</v>
      </c>
      <c r="AA13" s="41">
        <v>0</v>
      </c>
      <c r="AB13" s="42">
        <v>6392183</v>
      </c>
      <c r="AC13" s="41">
        <v>0</v>
      </c>
      <c r="AD13" s="41">
        <v>6392183</v>
      </c>
      <c r="AE13" s="42">
        <v>0</v>
      </c>
      <c r="AF13" s="42">
        <v>0</v>
      </c>
      <c r="AG13" s="41">
        <v>0</v>
      </c>
      <c r="AH13" s="41">
        <v>0</v>
      </c>
      <c r="AI13" s="41">
        <v>0</v>
      </c>
      <c r="AJ13" s="41">
        <v>0</v>
      </c>
      <c r="AK13" s="42" t="str">
        <f>IFERROR(VLOOKUP(Exportar[[#This Row],[RUBRO]],[3]LISTAS!$A$1:$B$19,2,0),Exportar[[#This Row],[NOMBRE-Planeación_Proyecto]])</f>
        <v>2. Protección PARD</v>
      </c>
      <c r="AL13" s="41">
        <f>VLOOKUP(Exportar[[#This Row],[UNIDAD/SUB UNIDAD]],[3]!REGIONALES[[#All],[codigo_regional3]:[Columna1]],3,0)</f>
        <v>0</v>
      </c>
      <c r="AM13" s="41">
        <f>Exportar[[#This Row],[COD]]</f>
        <v>0</v>
      </c>
      <c r="AN13" s="41">
        <f>IFERROR(VLOOKUP(Exportar[[#This Row],[RUBRO completo]],'[3]CENTRO DE COSTOS'!$X:$X,1,0),0)</f>
        <v>0</v>
      </c>
      <c r="AO13" s="43" t="str">
        <f>VLOOKUP(Exportar[[#This Row],[COD_REAL]],'[3]CENTRO DE COSTOS'!$M$4:$N$72,2,0)</f>
        <v>ICBF GESTION GENERAL</v>
      </c>
    </row>
    <row r="14" spans="1:41" x14ac:dyDescent="0.25">
      <c r="A14" s="44">
        <v>45111</v>
      </c>
      <c r="B14" s="32">
        <v>2023</v>
      </c>
      <c r="C14" s="33" t="str">
        <f>VLOOKUP(D14,'[3]CENTRO DE COSTOS'!$E:$H,4,0)</f>
        <v>NIVEL</v>
      </c>
      <c r="D14" s="34" t="s">
        <v>22</v>
      </c>
      <c r="E14" s="34" t="s">
        <v>23</v>
      </c>
      <c r="F14" s="34" t="s">
        <v>386</v>
      </c>
      <c r="G14" s="35" t="str">
        <f>VLOOKUP(O14,[3]Gerentes!$A:$N,4,0)</f>
        <v>PROTECCIÓN SRPA</v>
      </c>
      <c r="H14" s="35" t="str">
        <f>VLOOKUP(O14,[3]Gerentes!$A:$N,5,0)</f>
        <v>DIRECTOR(A) DE PROTECCION</v>
      </c>
      <c r="I14" s="35" t="str">
        <f>VLOOKUP(O14,[3]Gerentes!$A:$N,10,0)</f>
        <v>3. Protección SRPA</v>
      </c>
      <c r="J14" s="35" t="str">
        <f>VLOOKUP(O14,[3]Gerentes!$A:$AB,15,0)</f>
        <v>Contratable</v>
      </c>
      <c r="K14" s="36" t="str">
        <f t="shared" si="0"/>
        <v>Inversión</v>
      </c>
      <c r="L14" s="37" t="s">
        <v>283</v>
      </c>
      <c r="M14" s="38" t="str">
        <f t="shared" si="1"/>
        <v>C-4102-1500-13</v>
      </c>
      <c r="N14" s="34">
        <v>113</v>
      </c>
      <c r="O14" s="35" t="str">
        <f t="shared" si="2"/>
        <v>C-4102-1500-13-0-4102035-02-113</v>
      </c>
      <c r="P14" s="32" t="s">
        <v>282</v>
      </c>
      <c r="Q14" s="39">
        <f>VLOOKUP($O14,[3]Gerentes!$A:$I,7,0)</f>
        <v>4102035</v>
      </c>
      <c r="R14" s="40" t="str">
        <f>VLOOKUP($O14,[3]Gerentes!$A:$I,8,0)</f>
        <v>DOCUMENTOS DE LINEAMIENTOS TECNICOS</v>
      </c>
      <c r="S14" s="34" t="s">
        <v>24</v>
      </c>
      <c r="T14" s="34">
        <v>27</v>
      </c>
      <c r="U14" s="34" t="s">
        <v>161</v>
      </c>
      <c r="V14" s="34" t="s">
        <v>25</v>
      </c>
      <c r="W14" s="41">
        <v>3000000000</v>
      </c>
      <c r="X14" s="41">
        <v>0</v>
      </c>
      <c r="Y14" s="41">
        <v>473561530</v>
      </c>
      <c r="Z14" s="41">
        <v>0</v>
      </c>
      <c r="AA14" s="41">
        <v>0</v>
      </c>
      <c r="AB14" s="42">
        <v>2526438470</v>
      </c>
      <c r="AC14" s="41">
        <v>0</v>
      </c>
      <c r="AD14" s="41">
        <v>2526438470</v>
      </c>
      <c r="AE14" s="42">
        <v>0</v>
      </c>
      <c r="AF14" s="42">
        <v>0</v>
      </c>
      <c r="AG14" s="41">
        <v>0</v>
      </c>
      <c r="AH14" s="41">
        <v>0</v>
      </c>
      <c r="AI14" s="41">
        <v>0</v>
      </c>
      <c r="AJ14" s="41">
        <v>0</v>
      </c>
      <c r="AK14" s="42" t="str">
        <f>IFERROR(VLOOKUP(Exportar[[#This Row],[RUBRO]],[3]LISTAS!$A$1:$B$19,2,0),Exportar[[#This Row],[NOMBRE-Planeación_Proyecto]])</f>
        <v>3. Protección SRPA</v>
      </c>
      <c r="AL14" s="41">
        <f>VLOOKUP(Exportar[[#This Row],[UNIDAD/SUB UNIDAD]],[3]!REGIONALES[[#All],[codigo_regional3]:[Columna1]],3,0)</f>
        <v>0</v>
      </c>
      <c r="AM14" s="41">
        <f>Exportar[[#This Row],[COD]]</f>
        <v>0</v>
      </c>
      <c r="AN14" s="41">
        <f>IFERROR(VLOOKUP(Exportar[[#This Row],[RUBRO completo]],'[3]CENTRO DE COSTOS'!$X:$X,1,0),0)</f>
        <v>0</v>
      </c>
      <c r="AO14" s="43" t="str">
        <f>VLOOKUP(Exportar[[#This Row],[COD_REAL]],'[3]CENTRO DE COSTOS'!$M$4:$N$72,2,0)</f>
        <v>ICBF GESTION GENERAL</v>
      </c>
    </row>
    <row r="15" spans="1:41" x14ac:dyDescent="0.25">
      <c r="A15" s="44">
        <v>45111</v>
      </c>
      <c r="B15" s="32">
        <v>2023</v>
      </c>
      <c r="C15" s="33" t="str">
        <f>VLOOKUP(D15,'[3]CENTRO DE COSTOS'!$E:$H,4,0)</f>
        <v>NIVEL</v>
      </c>
      <c r="D15" s="34" t="s">
        <v>22</v>
      </c>
      <c r="E15" s="34" t="s">
        <v>23</v>
      </c>
      <c r="F15" s="34" t="s">
        <v>386</v>
      </c>
      <c r="G15" s="35" t="str">
        <f>VLOOKUP(O15,[3]Gerentes!$A:$N,4,0)</f>
        <v xml:space="preserve">PROTECCIÓN RESTABLECIMIENTO </v>
      </c>
      <c r="H15" s="35" t="str">
        <f>VLOOKUP(O15,[3]Gerentes!$A:$N,5,0)</f>
        <v>DIRECTOR(A) DE PROTECCION</v>
      </c>
      <c r="I15" s="35" t="str">
        <f>VLOOKUP(O15,[3]Gerentes!$A:$N,10,0)</f>
        <v>2. Protección PARD</v>
      </c>
      <c r="J15" s="35" t="str">
        <f>VLOOKUP(O15,[3]Gerentes!$A:$AB,15,0)</f>
        <v>Contratable</v>
      </c>
      <c r="K15" s="36" t="str">
        <f t="shared" si="0"/>
        <v>Inversión</v>
      </c>
      <c r="L15" s="37" t="s">
        <v>279</v>
      </c>
      <c r="M15" s="38" t="str">
        <f t="shared" si="1"/>
        <v>C-4102-1500-14</v>
      </c>
      <c r="N15" s="34">
        <v>113</v>
      </c>
      <c r="O15" s="35" t="str">
        <f t="shared" si="2"/>
        <v>C-4102-1500-14-0-4102035-02-113</v>
      </c>
      <c r="P15" s="32" t="s">
        <v>278</v>
      </c>
      <c r="Q15" s="39">
        <f>VLOOKUP($O15,[3]Gerentes!$A:$I,7,0)</f>
        <v>4102035</v>
      </c>
      <c r="R15" s="40" t="str">
        <f>VLOOKUP($O15,[3]Gerentes!$A:$I,8,0)</f>
        <v>DOCUMENTOS DE LINEAMIENTOS TECNICOS</v>
      </c>
      <c r="S15" s="34" t="s">
        <v>24</v>
      </c>
      <c r="T15" s="34">
        <v>21</v>
      </c>
      <c r="U15" s="34" t="s">
        <v>185</v>
      </c>
      <c r="V15" s="34" t="s">
        <v>25</v>
      </c>
      <c r="W15" s="41">
        <v>100000000</v>
      </c>
      <c r="X15" s="41">
        <v>0</v>
      </c>
      <c r="Y15" s="41">
        <v>80000000</v>
      </c>
      <c r="Z15" s="41">
        <v>0</v>
      </c>
      <c r="AA15" s="41">
        <v>0</v>
      </c>
      <c r="AB15" s="42">
        <v>20000000</v>
      </c>
      <c r="AC15" s="41">
        <v>0</v>
      </c>
      <c r="AD15" s="41">
        <v>20000000</v>
      </c>
      <c r="AE15" s="42">
        <v>0</v>
      </c>
      <c r="AF15" s="42">
        <v>0</v>
      </c>
      <c r="AG15" s="41">
        <v>0</v>
      </c>
      <c r="AH15" s="41">
        <v>0</v>
      </c>
      <c r="AI15" s="41">
        <v>0</v>
      </c>
      <c r="AJ15" s="41">
        <v>0</v>
      </c>
      <c r="AK15" s="42" t="str">
        <f>IFERROR(VLOOKUP(Exportar[[#This Row],[RUBRO]],[3]LISTAS!$A$1:$B$19,2,0),Exportar[[#This Row],[NOMBRE-Planeación_Proyecto]])</f>
        <v>2. Protección PARD</v>
      </c>
      <c r="AL15" s="41">
        <f>VLOOKUP(Exportar[[#This Row],[UNIDAD/SUB UNIDAD]],[3]!REGIONALES[[#All],[codigo_regional3]:[Columna1]],3,0)</f>
        <v>0</v>
      </c>
      <c r="AM15" s="41">
        <f>Exportar[[#This Row],[COD]]</f>
        <v>0</v>
      </c>
      <c r="AN15" s="41">
        <f>IFERROR(VLOOKUP(Exportar[[#This Row],[RUBRO completo]],'[3]CENTRO DE COSTOS'!$X:$X,1,0),0)</f>
        <v>0</v>
      </c>
      <c r="AO15" s="43" t="str">
        <f>VLOOKUP(Exportar[[#This Row],[COD_REAL]],'[3]CENTRO DE COSTOS'!$M$4:$N$72,2,0)</f>
        <v>ICBF GESTION GENERAL</v>
      </c>
    </row>
    <row r="16" spans="1:41" x14ac:dyDescent="0.25">
      <c r="A16" s="44">
        <v>45111</v>
      </c>
      <c r="B16" s="32">
        <v>2023</v>
      </c>
      <c r="C16" s="33" t="str">
        <f>VLOOKUP(D16,'[3]CENTRO DE COSTOS'!$E:$H,4,0)</f>
        <v>NIVEL</v>
      </c>
      <c r="D16" s="34" t="s">
        <v>22</v>
      </c>
      <c r="E16" s="34" t="s">
        <v>23</v>
      </c>
      <c r="F16" s="34" t="s">
        <v>393</v>
      </c>
      <c r="G16" s="35" t="str">
        <f>VLOOKUP(O16,[3]Gerentes!$A:$N,4,0)</f>
        <v>PROTECCIÓN SRPA</v>
      </c>
      <c r="H16" s="35" t="str">
        <f>VLOOKUP(O16,[3]Gerentes!$A:$N,5,0)</f>
        <v>DIRECTOR(A) ADMINISTRATIVO</v>
      </c>
      <c r="I16" s="35" t="str">
        <f>VLOOKUP(O16,[3]Gerentes!$A:$N,10,0)</f>
        <v>3. Protección SRPA</v>
      </c>
      <c r="J16" s="35" t="str">
        <f>VLOOKUP(O16,[3]Gerentes!$A:$AB,15,0)</f>
        <v>Contratable</v>
      </c>
      <c r="K16" s="36" t="str">
        <f t="shared" si="0"/>
        <v>Inversión</v>
      </c>
      <c r="L16" s="37" t="s">
        <v>267</v>
      </c>
      <c r="M16" s="38" t="str">
        <f t="shared" si="1"/>
        <v>C-4102-1500-13</v>
      </c>
      <c r="N16" s="34">
        <v>114</v>
      </c>
      <c r="O16" s="35" t="str">
        <f t="shared" si="2"/>
        <v>C-4102-1500-13-0-4102039-02-114</v>
      </c>
      <c r="P16" s="32" t="s">
        <v>266</v>
      </c>
      <c r="Q16" s="39">
        <f>VLOOKUP($O16,[3]Gerentes!$A:$I,7,0)</f>
        <v>4102039</v>
      </c>
      <c r="R16" s="40" t="str">
        <f>VLOOKUP($O16,[3]Gerentes!$A:$I,8,0)</f>
        <v>SERVICIO DE APOYO FINANCIERO PARA COFINANCIACION DE PROYECTOS TERRITORIALES DE INFRAESTRUCTURA DEL SISTEMA DE RESPONSABILIDAD PENAL PARA ADOLESCENTE</v>
      </c>
      <c r="S16" s="34" t="s">
        <v>24</v>
      </c>
      <c r="T16" s="34">
        <v>27</v>
      </c>
      <c r="U16" s="34" t="s">
        <v>161</v>
      </c>
      <c r="V16" s="34" t="s">
        <v>25</v>
      </c>
      <c r="W16" s="41">
        <v>3500000000</v>
      </c>
      <c r="X16" s="41">
        <v>0</v>
      </c>
      <c r="Y16" s="41">
        <v>0</v>
      </c>
      <c r="Z16" s="41">
        <v>0</v>
      </c>
      <c r="AA16" s="41">
        <v>0</v>
      </c>
      <c r="AB16" s="42">
        <v>3500000000</v>
      </c>
      <c r="AC16" s="41">
        <v>0</v>
      </c>
      <c r="AD16" s="41">
        <v>3500000000</v>
      </c>
      <c r="AE16" s="42">
        <v>0</v>
      </c>
      <c r="AF16" s="42">
        <v>0</v>
      </c>
      <c r="AG16" s="41">
        <v>0</v>
      </c>
      <c r="AH16" s="41">
        <v>0</v>
      </c>
      <c r="AI16" s="41">
        <v>0</v>
      </c>
      <c r="AJ16" s="41">
        <v>0</v>
      </c>
      <c r="AK16" s="42" t="str">
        <f>IFERROR(VLOOKUP(Exportar[[#This Row],[RUBRO]],[3]LISTAS!$A$1:$B$19,2,0),Exportar[[#This Row],[NOMBRE-Planeación_Proyecto]])</f>
        <v>3. Protección SRPA</v>
      </c>
      <c r="AL16" s="41">
        <f>VLOOKUP(Exportar[[#This Row],[UNIDAD/SUB UNIDAD]],[3]!REGIONALES[[#All],[codigo_regional3]:[Columna1]],3,0)</f>
        <v>0</v>
      </c>
      <c r="AM16" s="41">
        <f>Exportar[[#This Row],[COD]]</f>
        <v>0</v>
      </c>
      <c r="AN16" s="41">
        <f>IFERROR(VLOOKUP(Exportar[[#This Row],[RUBRO completo]],'[3]CENTRO DE COSTOS'!$X:$X,1,0),0)</f>
        <v>0</v>
      </c>
      <c r="AO16" s="43" t="str">
        <f>VLOOKUP(Exportar[[#This Row],[COD_REAL]],'[3]CENTRO DE COSTOS'!$M$4:$N$72,2,0)</f>
        <v>ICBF GESTION GENERAL</v>
      </c>
    </row>
    <row r="17" spans="1:41" x14ac:dyDescent="0.25">
      <c r="A17" s="44">
        <v>45111</v>
      </c>
      <c r="B17" s="32">
        <v>2023</v>
      </c>
      <c r="C17" s="33" t="str">
        <f>VLOOKUP(D17,'[3]CENTRO DE COSTOS'!$E:$H,4,0)</f>
        <v>NIVEL</v>
      </c>
      <c r="D17" s="34" t="s">
        <v>22</v>
      </c>
      <c r="E17" s="34" t="s">
        <v>23</v>
      </c>
      <c r="F17" s="34" t="s">
        <v>393</v>
      </c>
      <c r="G17" s="35" t="str">
        <f>VLOOKUP(O17,[3]Gerentes!$A:$N,4,0)</f>
        <v xml:space="preserve">PROTECCIÓN RESTABLECIMIENTO </v>
      </c>
      <c r="H17" s="35" t="str">
        <f>VLOOKUP(O17,[3]Gerentes!$A:$N,5,0)</f>
        <v>DIRECTOR(A) ADMINISTRATIVO</v>
      </c>
      <c r="I17" s="35" t="str">
        <f>VLOOKUP(O17,[3]Gerentes!$A:$N,10,0)</f>
        <v>2. Protección PARD</v>
      </c>
      <c r="J17" s="35" t="str">
        <f>VLOOKUP(O17,[3]Gerentes!$A:$AB,15,0)</f>
        <v>Contratable</v>
      </c>
      <c r="K17" s="36" t="str">
        <f t="shared" si="0"/>
        <v>Inversión</v>
      </c>
      <c r="L17" s="37" t="s">
        <v>173</v>
      </c>
      <c r="M17" s="38" t="str">
        <f t="shared" si="1"/>
        <v>C-4102-1500-14</v>
      </c>
      <c r="N17" s="34">
        <v>114</v>
      </c>
      <c r="O17" s="35" t="str">
        <f t="shared" si="2"/>
        <v>C-4102-1500-14-0-4102037-02-114</v>
      </c>
      <c r="P17" s="32" t="s">
        <v>172</v>
      </c>
      <c r="Q17" s="39">
        <f>VLOOKUP($O17,[3]Gerentes!$A:$I,7,0)</f>
        <v>4102037</v>
      </c>
      <c r="R17" s="40" t="str">
        <f>VLOOKUP($O17,[3]Gerentes!$A:$I,8,0)</f>
        <v>SERVICIO DE PROTECCION PARA EL RESTABLECIMIENTO DE DERECHOS DE NIÑOS, NIÑAS, ADOLESCENTES Y JOVENES</v>
      </c>
      <c r="S17" s="34" t="s">
        <v>24</v>
      </c>
      <c r="T17" s="34">
        <v>21</v>
      </c>
      <c r="U17" s="34" t="s">
        <v>185</v>
      </c>
      <c r="V17" s="34" t="s">
        <v>25</v>
      </c>
      <c r="W17" s="41">
        <v>3394314314</v>
      </c>
      <c r="X17" s="41">
        <v>0</v>
      </c>
      <c r="Y17" s="41">
        <v>3394314314</v>
      </c>
      <c r="Z17" s="41">
        <v>0</v>
      </c>
      <c r="AA17" s="41">
        <v>0</v>
      </c>
      <c r="AB17" s="42">
        <v>0</v>
      </c>
      <c r="AC17" s="41">
        <v>0</v>
      </c>
      <c r="AD17" s="41">
        <v>0</v>
      </c>
      <c r="AE17" s="42">
        <v>0</v>
      </c>
      <c r="AF17" s="42">
        <v>0</v>
      </c>
      <c r="AG17" s="41">
        <v>0</v>
      </c>
      <c r="AH17" s="41">
        <v>0</v>
      </c>
      <c r="AI17" s="41">
        <v>0</v>
      </c>
      <c r="AJ17" s="41">
        <v>0</v>
      </c>
      <c r="AK17" s="42" t="str">
        <f>IFERROR(VLOOKUP(Exportar[[#This Row],[RUBRO]],[3]LISTAS!$A$1:$B$19,2,0),Exportar[[#This Row],[NOMBRE-Planeación_Proyecto]])</f>
        <v>2. Protección PARD</v>
      </c>
      <c r="AL17" s="41">
        <f>VLOOKUP(Exportar[[#This Row],[UNIDAD/SUB UNIDAD]],[3]!REGIONALES[[#All],[codigo_regional3]:[Columna1]],3,0)</f>
        <v>0</v>
      </c>
      <c r="AM17" s="41">
        <f>Exportar[[#This Row],[COD]]</f>
        <v>0</v>
      </c>
      <c r="AN17" s="41">
        <f>IFERROR(VLOOKUP(Exportar[[#This Row],[RUBRO completo]],'[3]CENTRO DE COSTOS'!$X:$X,1,0),0)</f>
        <v>0</v>
      </c>
      <c r="AO17" s="43" t="str">
        <f>VLOOKUP(Exportar[[#This Row],[COD_REAL]],'[3]CENTRO DE COSTOS'!$M$4:$N$72,2,0)</f>
        <v>ICBF GESTION GENERAL</v>
      </c>
    </row>
    <row r="18" spans="1:41" x14ac:dyDescent="0.25">
      <c r="A18" s="44">
        <v>45111</v>
      </c>
      <c r="B18" s="32">
        <v>2023</v>
      </c>
      <c r="C18" s="33" t="str">
        <f>VLOOKUP(D18,'[3]CENTRO DE COSTOS'!$E:$H,4,0)</f>
        <v>NIVEL</v>
      </c>
      <c r="D18" s="34" t="s">
        <v>22</v>
      </c>
      <c r="E18" s="34" t="s">
        <v>23</v>
      </c>
      <c r="F18" s="34" t="s">
        <v>248</v>
      </c>
      <c r="G18" s="35" t="str">
        <f>VLOOKUP(O18,[3]Gerentes!$A:$N,4,0)</f>
        <v>PROTECCIÓN SRPA</v>
      </c>
      <c r="H18" s="35" t="str">
        <f>VLOOKUP(O18,[3]Gerentes!$A:$N,5,0)</f>
        <v>DIRECTOR(A) DE PROTECCION</v>
      </c>
      <c r="I18" s="35" t="str">
        <f>VLOOKUP(O18,[3]Gerentes!$A:$N,10,0)</f>
        <v>3. Protección SRPA</v>
      </c>
      <c r="J18" s="35" t="str">
        <f>VLOOKUP(O18,[3]Gerentes!$A:$AB,15,0)</f>
        <v>Contratable</v>
      </c>
      <c r="K18" s="36" t="str">
        <f t="shared" si="0"/>
        <v>Inversión</v>
      </c>
      <c r="L18" s="37" t="s">
        <v>187</v>
      </c>
      <c r="M18" s="38" t="str">
        <f t="shared" si="1"/>
        <v>C-4102-1500-13</v>
      </c>
      <c r="N18" s="34">
        <v>120</v>
      </c>
      <c r="O18" s="35" t="str">
        <f t="shared" si="2"/>
        <v>C-4102-1500-13-0-4102038-02-120</v>
      </c>
      <c r="P18" s="32" t="s">
        <v>186</v>
      </c>
      <c r="Q18" s="39">
        <f>VLOOKUP($O18,[3]Gerentes!$A:$I,7,0)</f>
        <v>4102038</v>
      </c>
      <c r="R18" s="40" t="str">
        <f>VLOOKUP($O18,[3]Gerentes!$A:$I,8,0)</f>
        <v>SERVICIO DIRIGIDOS A LA ATENCION DE NIÑOS, NIÑAS, ADOLESCENTES Y JOVENES, CON ENFOQUE PEDAGOGICO Y RESTAURATIVO ENCAMINADOS A LA INCLUSION SOCIAL</v>
      </c>
      <c r="S18" s="34" t="s">
        <v>24</v>
      </c>
      <c r="T18" s="34">
        <v>27</v>
      </c>
      <c r="U18" s="34" t="s">
        <v>161</v>
      </c>
      <c r="V18" s="34" t="s">
        <v>25</v>
      </c>
      <c r="W18" s="41">
        <v>31226588894</v>
      </c>
      <c r="X18" s="41">
        <v>284171121</v>
      </c>
      <c r="Y18" s="41">
        <v>2850747349</v>
      </c>
      <c r="Z18" s="41">
        <v>0</v>
      </c>
      <c r="AA18" s="41">
        <v>0</v>
      </c>
      <c r="AB18" s="42">
        <v>28660012666</v>
      </c>
      <c r="AC18" s="41">
        <v>0</v>
      </c>
      <c r="AD18" s="41">
        <v>28660012666</v>
      </c>
      <c r="AE18" s="42">
        <v>0</v>
      </c>
      <c r="AF18" s="42">
        <v>0</v>
      </c>
      <c r="AG18" s="41">
        <v>0</v>
      </c>
      <c r="AH18" s="41">
        <v>0</v>
      </c>
      <c r="AI18" s="41">
        <v>0</v>
      </c>
      <c r="AJ18" s="41">
        <v>0</v>
      </c>
      <c r="AK18" s="42" t="str">
        <f>IFERROR(VLOOKUP(Exportar[[#This Row],[RUBRO]],[3]LISTAS!$A$1:$B$19,2,0),Exportar[[#This Row],[NOMBRE-Planeación_Proyecto]])</f>
        <v>3. Protección SRPA</v>
      </c>
      <c r="AL18" s="41">
        <f>VLOOKUP(Exportar[[#This Row],[UNIDAD/SUB UNIDAD]],[3]!REGIONALES[[#All],[codigo_regional3]:[Columna1]],3,0)</f>
        <v>0</v>
      </c>
      <c r="AM18" s="41">
        <f>Exportar[[#This Row],[COD]]</f>
        <v>0</v>
      </c>
      <c r="AN18" s="41" t="str">
        <f>IFERROR(VLOOKUP(Exportar[[#This Row],[RUBRO completo]],'[3]CENTRO DE COSTOS'!$X:$X,1,0),0)</f>
        <v>C-4102-1500-13-0-4102038-02-120</v>
      </c>
      <c r="AO18" s="43" t="str">
        <f>VLOOKUP(Exportar[[#This Row],[COD_REAL]],'[3]CENTRO DE COSTOS'!$M$4:$N$72,2,0)</f>
        <v>ICBF GESTION GENERAL</v>
      </c>
    </row>
    <row r="19" spans="1:41" x14ac:dyDescent="0.25">
      <c r="A19" s="44">
        <v>45111</v>
      </c>
      <c r="B19" s="32">
        <v>2023</v>
      </c>
      <c r="C19" s="33" t="str">
        <f>VLOOKUP(D19,'[3]CENTRO DE COSTOS'!$E:$H,4,0)</f>
        <v>NIVEL</v>
      </c>
      <c r="D19" s="34" t="s">
        <v>22</v>
      </c>
      <c r="E19" s="34" t="s">
        <v>23</v>
      </c>
      <c r="F19" s="34" t="s">
        <v>248</v>
      </c>
      <c r="G19" s="35" t="str">
        <f>VLOOKUP(O19,[3]Gerentes!$A:$N,4,0)</f>
        <v>PROTECCIÓN SRPA</v>
      </c>
      <c r="H19" s="35" t="str">
        <f>VLOOKUP(O19,[3]Gerentes!$A:$N,5,0)</f>
        <v>DIRECTOR(A) DE PROTECCION</v>
      </c>
      <c r="I19" s="35" t="str">
        <f>VLOOKUP(O19,[3]Gerentes!$A:$N,10,0)</f>
        <v>3. Protección SRPA</v>
      </c>
      <c r="J19" s="35" t="str">
        <f>VLOOKUP(O19,[3]Gerentes!$A:$AB,15,0)</f>
        <v>Contratable</v>
      </c>
      <c r="K19" s="36" t="str">
        <f t="shared" si="0"/>
        <v>Inversión</v>
      </c>
      <c r="L19" s="37" t="s">
        <v>187</v>
      </c>
      <c r="M19" s="38" t="str">
        <f t="shared" si="1"/>
        <v>C-4102-1500-13</v>
      </c>
      <c r="N19" s="34">
        <v>120</v>
      </c>
      <c r="O19" s="35" t="str">
        <f t="shared" si="2"/>
        <v>C-4102-1500-13-0-4102038-02-120</v>
      </c>
      <c r="P19" s="32" t="s">
        <v>186</v>
      </c>
      <c r="Q19" s="39">
        <f>VLOOKUP($O19,[3]Gerentes!$A:$I,7,0)</f>
        <v>4102038</v>
      </c>
      <c r="R19" s="40" t="str">
        <f>VLOOKUP($O19,[3]Gerentes!$A:$I,8,0)</f>
        <v>SERVICIO DIRIGIDOS A LA ATENCION DE NIÑOS, NIÑAS, ADOLESCENTES Y JOVENES, CON ENFOQUE PEDAGOGICO Y RESTAURATIVO ENCAMINADOS A LA INCLUSION SOCIAL</v>
      </c>
      <c r="S19" s="34" t="s">
        <v>38</v>
      </c>
      <c r="T19" s="34">
        <v>16</v>
      </c>
      <c r="U19" s="34" t="s">
        <v>249</v>
      </c>
      <c r="V19" s="34" t="s">
        <v>25</v>
      </c>
      <c r="W19" s="41">
        <v>3016014180</v>
      </c>
      <c r="X19" s="41">
        <v>2300950934</v>
      </c>
      <c r="Y19" s="41">
        <v>642074458</v>
      </c>
      <c r="Z19" s="41">
        <v>0</v>
      </c>
      <c r="AA19" s="41">
        <v>0</v>
      </c>
      <c r="AB19" s="42">
        <v>4674890656</v>
      </c>
      <c r="AC19" s="41">
        <v>0</v>
      </c>
      <c r="AD19" s="41">
        <v>4674890656</v>
      </c>
      <c r="AE19" s="42">
        <v>0</v>
      </c>
      <c r="AF19" s="42">
        <v>0</v>
      </c>
      <c r="AG19" s="41">
        <v>0</v>
      </c>
      <c r="AH19" s="41">
        <v>0</v>
      </c>
      <c r="AI19" s="41">
        <v>0</v>
      </c>
      <c r="AJ19" s="41">
        <v>0</v>
      </c>
      <c r="AK19" s="42" t="str">
        <f>IFERROR(VLOOKUP(Exportar[[#This Row],[RUBRO]],[3]LISTAS!$A$1:$B$19,2,0),Exportar[[#This Row],[NOMBRE-Planeación_Proyecto]])</f>
        <v>3. Protección SRPA</v>
      </c>
      <c r="AL19" s="41">
        <f>VLOOKUP(Exportar[[#This Row],[UNIDAD/SUB UNIDAD]],[3]!REGIONALES[[#All],[codigo_regional3]:[Columna1]],3,0)</f>
        <v>0</v>
      </c>
      <c r="AM19" s="41">
        <f>Exportar[[#This Row],[COD]]</f>
        <v>0</v>
      </c>
      <c r="AN19" s="41" t="str">
        <f>IFERROR(VLOOKUP(Exportar[[#This Row],[RUBRO completo]],'[3]CENTRO DE COSTOS'!$X:$X,1,0),0)</f>
        <v>C-4102-1500-13-0-4102038-02-120</v>
      </c>
      <c r="AO19" s="43" t="str">
        <f>VLOOKUP(Exportar[[#This Row],[COD_REAL]],'[3]CENTRO DE COSTOS'!$M$4:$N$72,2,0)</f>
        <v>ICBF GESTION GENERAL</v>
      </c>
    </row>
    <row r="20" spans="1:41" x14ac:dyDescent="0.25">
      <c r="A20" s="44">
        <v>45111</v>
      </c>
      <c r="B20" s="32">
        <v>2023</v>
      </c>
      <c r="C20" s="33" t="str">
        <f>VLOOKUP(D20,'[3]CENTRO DE COSTOS'!$E:$H,4,0)</f>
        <v>NIVEL</v>
      </c>
      <c r="D20" s="34" t="s">
        <v>22</v>
      </c>
      <c r="E20" s="34" t="s">
        <v>23</v>
      </c>
      <c r="F20" s="34" t="s">
        <v>428</v>
      </c>
      <c r="G20" s="35" t="str">
        <f>VLOOKUP(O20,[3]Gerentes!$A:$N,4,0)</f>
        <v xml:space="preserve">PROTECCIÓN RESTABLECIMIENTO </v>
      </c>
      <c r="H20" s="35" t="str">
        <f>VLOOKUP(O20,[3]Gerentes!$A:$N,5,0)</f>
        <v>DIRECTOR(A) DE PROTECCION</v>
      </c>
      <c r="I20" s="35" t="str">
        <f>VLOOKUP(O20,[3]Gerentes!$A:$N,10,0)</f>
        <v>2. Protección PARD</v>
      </c>
      <c r="J20" s="35" t="str">
        <f>VLOOKUP(O20,[3]Gerentes!$A:$AB,15,0)</f>
        <v>Contratable</v>
      </c>
      <c r="K20" s="36" t="str">
        <f t="shared" si="0"/>
        <v>Inversión</v>
      </c>
      <c r="L20" s="37" t="s">
        <v>173</v>
      </c>
      <c r="M20" s="38" t="str">
        <f t="shared" si="1"/>
        <v>C-4102-1500-14</v>
      </c>
      <c r="N20" s="34">
        <v>123</v>
      </c>
      <c r="O20" s="35" t="str">
        <f t="shared" si="2"/>
        <v>C-4102-1500-14-0-4102037-02-123</v>
      </c>
      <c r="P20" s="32" t="s">
        <v>172</v>
      </c>
      <c r="Q20" s="39">
        <f>VLOOKUP($O20,[3]Gerentes!$A:$I,7,0)</f>
        <v>4102037</v>
      </c>
      <c r="R20" s="40" t="str">
        <f>VLOOKUP($O20,[3]Gerentes!$A:$I,8,0)</f>
        <v>SERVICIO DE PROTECCION PARA EL RESTABLECIMIENTO DE DERECHOS DE NIÑOS, NIÑAS, ADOLESCENTES Y JOVENES</v>
      </c>
      <c r="S20" s="34" t="s">
        <v>24</v>
      </c>
      <c r="T20" s="34">
        <v>21</v>
      </c>
      <c r="U20" s="34" t="s">
        <v>185</v>
      </c>
      <c r="V20" s="34" t="s">
        <v>25</v>
      </c>
      <c r="W20" s="41">
        <v>123771253870</v>
      </c>
      <c r="X20" s="41">
        <v>413021095</v>
      </c>
      <c r="Y20" s="41">
        <v>32135904346</v>
      </c>
      <c r="Z20" s="41">
        <v>0</v>
      </c>
      <c r="AA20" s="41">
        <v>0</v>
      </c>
      <c r="AB20" s="42">
        <v>92048370619</v>
      </c>
      <c r="AC20" s="41">
        <v>0</v>
      </c>
      <c r="AD20" s="41">
        <v>92048370619</v>
      </c>
      <c r="AE20" s="42">
        <v>0</v>
      </c>
      <c r="AF20" s="42">
        <v>0</v>
      </c>
      <c r="AG20" s="41">
        <v>0</v>
      </c>
      <c r="AH20" s="41">
        <v>0</v>
      </c>
      <c r="AI20" s="41">
        <v>0</v>
      </c>
      <c r="AJ20" s="41">
        <v>0</v>
      </c>
      <c r="AK20" s="42" t="str">
        <f>IFERROR(VLOOKUP(Exportar[[#This Row],[RUBRO]],[3]LISTAS!$A$1:$B$19,2,0),Exportar[[#This Row],[NOMBRE-Planeación_Proyecto]])</f>
        <v>2. Protección PARD</v>
      </c>
      <c r="AL20" s="41">
        <f>VLOOKUP(Exportar[[#This Row],[UNIDAD/SUB UNIDAD]],[3]!REGIONALES[[#All],[codigo_regional3]:[Columna1]],3,0)</f>
        <v>0</v>
      </c>
      <c r="AM20" s="41">
        <f>Exportar[[#This Row],[COD]]</f>
        <v>0</v>
      </c>
      <c r="AN20" s="41" t="str">
        <f>IFERROR(VLOOKUP(Exportar[[#This Row],[RUBRO completo]],'[3]CENTRO DE COSTOS'!$X:$X,1,0),0)</f>
        <v>C-4102-1500-14-0-4102037-02-123</v>
      </c>
      <c r="AO20" s="43" t="str">
        <f>VLOOKUP(Exportar[[#This Row],[COD_REAL]],'[3]CENTRO DE COSTOS'!$M$4:$N$72,2,0)</f>
        <v>ICBF GESTION GENERAL</v>
      </c>
    </row>
    <row r="21" spans="1:41" x14ac:dyDescent="0.25">
      <c r="A21" s="44">
        <v>45111</v>
      </c>
      <c r="B21" s="32">
        <v>2023</v>
      </c>
      <c r="C21" s="33" t="str">
        <f>VLOOKUP(D21,'[3]CENTRO DE COSTOS'!$E:$H,4,0)</f>
        <v>NIVEL</v>
      </c>
      <c r="D21" s="34" t="s">
        <v>22</v>
      </c>
      <c r="E21" s="34" t="s">
        <v>23</v>
      </c>
      <c r="F21" s="34" t="s">
        <v>428</v>
      </c>
      <c r="G21" s="35" t="str">
        <f>VLOOKUP(O21,[3]Gerentes!$A:$N,4,0)</f>
        <v xml:space="preserve">PROTECCIÓN RESTABLECIMIENTO </v>
      </c>
      <c r="H21" s="35" t="str">
        <f>VLOOKUP(O21,[3]Gerentes!$A:$N,5,0)</f>
        <v>DIRECTOR(A) DE PROTECCION</v>
      </c>
      <c r="I21" s="35" t="str">
        <f>VLOOKUP(O21,[3]Gerentes!$A:$N,10,0)</f>
        <v>2. Protección PARD</v>
      </c>
      <c r="J21" s="35" t="str">
        <f>VLOOKUP(O21,[3]Gerentes!$A:$AB,15,0)</f>
        <v>Contratable</v>
      </c>
      <c r="K21" s="36" t="str">
        <f t="shared" si="0"/>
        <v>Inversión</v>
      </c>
      <c r="L21" s="37" t="s">
        <v>173</v>
      </c>
      <c r="M21" s="38" t="str">
        <f t="shared" si="1"/>
        <v>C-4102-1500-14</v>
      </c>
      <c r="N21" s="34">
        <v>123</v>
      </c>
      <c r="O21" s="35" t="str">
        <f t="shared" si="2"/>
        <v>C-4102-1500-14-0-4102037-02-123</v>
      </c>
      <c r="P21" s="32" t="s">
        <v>172</v>
      </c>
      <c r="Q21" s="39">
        <f>VLOOKUP($O21,[3]Gerentes!$A:$I,7,0)</f>
        <v>4102037</v>
      </c>
      <c r="R21" s="40" t="str">
        <f>VLOOKUP($O21,[3]Gerentes!$A:$I,8,0)</f>
        <v>SERVICIO DE PROTECCION PARA EL RESTABLECIMIENTO DE DERECHOS DE NIÑOS, NIÑAS, ADOLESCENTES Y JOVENES</v>
      </c>
      <c r="S21" s="34" t="s">
        <v>24</v>
      </c>
      <c r="T21" s="34">
        <v>27</v>
      </c>
      <c r="U21" s="34" t="s">
        <v>161</v>
      </c>
      <c r="V21" s="34" t="s">
        <v>25</v>
      </c>
      <c r="W21" s="41">
        <v>15154759816</v>
      </c>
      <c r="X21" s="41">
        <v>7916448545</v>
      </c>
      <c r="Y21" s="41">
        <v>4201611669</v>
      </c>
      <c r="Z21" s="41">
        <v>0</v>
      </c>
      <c r="AA21" s="41">
        <v>0</v>
      </c>
      <c r="AB21" s="42">
        <v>18869596692</v>
      </c>
      <c r="AC21" s="41">
        <v>0</v>
      </c>
      <c r="AD21" s="41">
        <v>18869596692</v>
      </c>
      <c r="AE21" s="42">
        <v>0</v>
      </c>
      <c r="AF21" s="42">
        <v>0</v>
      </c>
      <c r="AG21" s="41">
        <v>0</v>
      </c>
      <c r="AH21" s="41">
        <v>0</v>
      </c>
      <c r="AI21" s="41">
        <v>0</v>
      </c>
      <c r="AJ21" s="41">
        <v>0</v>
      </c>
      <c r="AK21" s="42" t="str">
        <f>IFERROR(VLOOKUP(Exportar[[#This Row],[RUBRO]],[3]LISTAS!$A$1:$B$19,2,0),Exportar[[#This Row],[NOMBRE-Planeación_Proyecto]])</f>
        <v>2. Protección PARD</v>
      </c>
      <c r="AL21" s="41">
        <f>VLOOKUP(Exportar[[#This Row],[UNIDAD/SUB UNIDAD]],[3]!REGIONALES[[#All],[codigo_regional3]:[Columna1]],3,0)</f>
        <v>0</v>
      </c>
      <c r="AM21" s="41">
        <f>Exportar[[#This Row],[COD]]</f>
        <v>0</v>
      </c>
      <c r="AN21" s="41" t="str">
        <f>IFERROR(VLOOKUP(Exportar[[#This Row],[RUBRO completo]],'[3]CENTRO DE COSTOS'!$X:$X,1,0),0)</f>
        <v>C-4102-1500-14-0-4102037-02-123</v>
      </c>
      <c r="AO21" s="43" t="str">
        <f>VLOOKUP(Exportar[[#This Row],[COD_REAL]],'[3]CENTRO DE COSTOS'!$M$4:$N$72,2,0)</f>
        <v>ICBF GESTION GENERAL</v>
      </c>
    </row>
    <row r="22" spans="1:41" x14ac:dyDescent="0.25">
      <c r="A22" s="44">
        <v>45111</v>
      </c>
      <c r="B22" s="32">
        <v>2023</v>
      </c>
      <c r="C22" s="33" t="str">
        <f>VLOOKUP(D22,'[3]CENTRO DE COSTOS'!$E:$H,4,0)</f>
        <v>NIVEL</v>
      </c>
      <c r="D22" s="34" t="s">
        <v>22</v>
      </c>
      <c r="E22" s="34" t="s">
        <v>23</v>
      </c>
      <c r="F22" s="34" t="s">
        <v>428</v>
      </c>
      <c r="G22" s="35" t="str">
        <f>VLOOKUP(O22,[3]Gerentes!$A:$N,4,0)</f>
        <v xml:space="preserve">PROTECCIÓN RESTABLECIMIENTO </v>
      </c>
      <c r="H22" s="35" t="str">
        <f>VLOOKUP(O22,[3]Gerentes!$A:$N,5,0)</f>
        <v>DIRECTOR(A) DE PROTECCION</v>
      </c>
      <c r="I22" s="35" t="str">
        <f>VLOOKUP(O22,[3]Gerentes!$A:$N,10,0)</f>
        <v>2. Protección PARD</v>
      </c>
      <c r="J22" s="35" t="str">
        <f>VLOOKUP(O22,[3]Gerentes!$A:$AB,15,0)</f>
        <v>Contratable</v>
      </c>
      <c r="K22" s="36" t="str">
        <f t="shared" si="0"/>
        <v>Inversión</v>
      </c>
      <c r="L22" s="37" t="s">
        <v>173</v>
      </c>
      <c r="M22" s="38" t="str">
        <f t="shared" si="1"/>
        <v>C-4102-1500-14</v>
      </c>
      <c r="N22" s="34">
        <v>123</v>
      </c>
      <c r="O22" s="35" t="str">
        <f t="shared" si="2"/>
        <v>C-4102-1500-14-0-4102037-02-123</v>
      </c>
      <c r="P22" s="32" t="s">
        <v>172</v>
      </c>
      <c r="Q22" s="39">
        <f>VLOOKUP($O22,[3]Gerentes!$A:$I,7,0)</f>
        <v>4102037</v>
      </c>
      <c r="R22" s="40" t="str">
        <f>VLOOKUP($O22,[3]Gerentes!$A:$I,8,0)</f>
        <v>SERVICIO DE PROTECCION PARA EL RESTABLECIMIENTO DE DERECHOS DE NIÑOS, NIÑAS, ADOLESCENTES Y JOVENES</v>
      </c>
      <c r="S22" s="34" t="s">
        <v>24</v>
      </c>
      <c r="T22" s="34">
        <v>26</v>
      </c>
      <c r="U22" s="34" t="s">
        <v>249</v>
      </c>
      <c r="V22" s="34" t="s">
        <v>25</v>
      </c>
      <c r="W22" s="41">
        <v>15962991161</v>
      </c>
      <c r="X22" s="41">
        <v>0</v>
      </c>
      <c r="Y22" s="41">
        <v>0</v>
      </c>
      <c r="Z22" s="41">
        <v>0</v>
      </c>
      <c r="AA22" s="41">
        <v>0</v>
      </c>
      <c r="AB22" s="42">
        <v>15962991161</v>
      </c>
      <c r="AC22" s="41">
        <v>0</v>
      </c>
      <c r="AD22" s="41">
        <v>15962991161</v>
      </c>
      <c r="AE22" s="42">
        <v>0</v>
      </c>
      <c r="AF22" s="42">
        <v>0</v>
      </c>
      <c r="AG22" s="41">
        <v>0</v>
      </c>
      <c r="AH22" s="41">
        <v>0</v>
      </c>
      <c r="AI22" s="41">
        <v>0</v>
      </c>
      <c r="AJ22" s="41">
        <v>0</v>
      </c>
      <c r="AK22" s="42" t="str">
        <f>IFERROR(VLOOKUP(Exportar[[#This Row],[RUBRO]],[3]LISTAS!$A$1:$B$19,2,0),Exportar[[#This Row],[NOMBRE-Planeación_Proyecto]])</f>
        <v>2. Protección PARD</v>
      </c>
      <c r="AL22" s="41">
        <f>VLOOKUP(Exportar[[#This Row],[UNIDAD/SUB UNIDAD]],[3]!REGIONALES[[#All],[codigo_regional3]:[Columna1]],3,0)</f>
        <v>0</v>
      </c>
      <c r="AM22" s="41">
        <f>Exportar[[#This Row],[COD]]</f>
        <v>0</v>
      </c>
      <c r="AN22" s="41" t="str">
        <f>IFERROR(VLOOKUP(Exportar[[#This Row],[RUBRO completo]],'[3]CENTRO DE COSTOS'!$X:$X,1,0),0)</f>
        <v>C-4102-1500-14-0-4102037-02-123</v>
      </c>
      <c r="AO22" s="43" t="str">
        <f>VLOOKUP(Exportar[[#This Row],[COD_REAL]],'[3]CENTRO DE COSTOS'!$M$4:$N$72,2,0)</f>
        <v>ICBF GESTION GENERAL</v>
      </c>
    </row>
    <row r="23" spans="1:41" x14ac:dyDescent="0.25">
      <c r="A23" s="44">
        <v>45111</v>
      </c>
      <c r="B23" s="32">
        <v>2023</v>
      </c>
      <c r="C23" s="33" t="str">
        <f>VLOOKUP(D23,'[3]CENTRO DE COSTOS'!$E:$H,4,0)</f>
        <v>NIVEL</v>
      </c>
      <c r="D23" s="34" t="s">
        <v>22</v>
      </c>
      <c r="E23" s="34" t="s">
        <v>23</v>
      </c>
      <c r="F23" s="34" t="s">
        <v>385</v>
      </c>
      <c r="G23" s="35" t="str">
        <f>VLOOKUP(O23,[3]Gerentes!$A:$N,4,0)</f>
        <v xml:space="preserve">PROTECCIÓN RESTABLECIMIENTO </v>
      </c>
      <c r="H23" s="35" t="str">
        <f>VLOOKUP(O23,[3]Gerentes!$A:$N,5,0)</f>
        <v>DIRECTOR(A) DE PROTECCION</v>
      </c>
      <c r="I23" s="35" t="str">
        <f>VLOOKUP(O23,[3]Gerentes!$A:$N,10,0)</f>
        <v>2. Protección PARD</v>
      </c>
      <c r="J23" s="35" t="str">
        <f>VLOOKUP(O23,[3]Gerentes!$A:$AB,15,0)</f>
        <v>Contratable</v>
      </c>
      <c r="K23" s="36" t="str">
        <f t="shared" si="0"/>
        <v>Inversión</v>
      </c>
      <c r="L23" s="37" t="s">
        <v>173</v>
      </c>
      <c r="M23" s="38" t="str">
        <f t="shared" si="1"/>
        <v>C-4102-1500-14</v>
      </c>
      <c r="N23" s="34">
        <v>125</v>
      </c>
      <c r="O23" s="35" t="str">
        <f t="shared" si="2"/>
        <v>C-4102-1500-14-0-4102037-02-125</v>
      </c>
      <c r="P23" s="32" t="s">
        <v>172</v>
      </c>
      <c r="Q23" s="39">
        <f>VLOOKUP($O23,[3]Gerentes!$A:$I,7,0)</f>
        <v>4102037</v>
      </c>
      <c r="R23" s="40" t="str">
        <f>VLOOKUP($O23,[3]Gerentes!$A:$I,8,0)</f>
        <v>SERVICIO DE PROTECCION PARA EL RESTABLECIMIENTO DE DERECHOS DE NIÑOS, NIÑAS, ADOLESCENTES Y JOVENES</v>
      </c>
      <c r="S23" s="34" t="s">
        <v>24</v>
      </c>
      <c r="T23" s="34">
        <v>27</v>
      </c>
      <c r="U23" s="34" t="s">
        <v>161</v>
      </c>
      <c r="V23" s="34" t="s">
        <v>25</v>
      </c>
      <c r="W23" s="41">
        <v>2049277975</v>
      </c>
      <c r="X23" s="41">
        <v>0</v>
      </c>
      <c r="Y23" s="41">
        <v>0</v>
      </c>
      <c r="Z23" s="41">
        <v>0</v>
      </c>
      <c r="AA23" s="41">
        <v>0</v>
      </c>
      <c r="AB23" s="42">
        <v>2049277975</v>
      </c>
      <c r="AC23" s="41">
        <v>0</v>
      </c>
      <c r="AD23" s="41">
        <v>2049277975</v>
      </c>
      <c r="AE23" s="42">
        <v>0</v>
      </c>
      <c r="AF23" s="42">
        <v>0</v>
      </c>
      <c r="AG23" s="41">
        <v>0</v>
      </c>
      <c r="AH23" s="41">
        <v>0</v>
      </c>
      <c r="AI23" s="41">
        <v>0</v>
      </c>
      <c r="AJ23" s="41">
        <v>0</v>
      </c>
      <c r="AK23" s="42" t="str">
        <f>IFERROR(VLOOKUP(Exportar[[#This Row],[RUBRO]],[3]LISTAS!$A$1:$B$19,2,0),Exportar[[#This Row],[NOMBRE-Planeación_Proyecto]])</f>
        <v>2. Protección PARD</v>
      </c>
      <c r="AL23" s="41">
        <f>VLOOKUP(Exportar[[#This Row],[UNIDAD/SUB UNIDAD]],[3]!REGIONALES[[#All],[codigo_regional3]:[Columna1]],3,0)</f>
        <v>0</v>
      </c>
      <c r="AM23" s="41">
        <f>Exportar[[#This Row],[COD]]</f>
        <v>0</v>
      </c>
      <c r="AN23" s="41" t="str">
        <f>IFERROR(VLOOKUP(Exportar[[#This Row],[RUBRO completo]],'[3]CENTRO DE COSTOS'!$X:$X,1,0),0)</f>
        <v>C-4102-1500-14-0-4102037-02-125</v>
      </c>
      <c r="AO23" s="43" t="str">
        <f>VLOOKUP(Exportar[[#This Row],[COD_REAL]],'[3]CENTRO DE COSTOS'!$M$4:$N$72,2,0)</f>
        <v>ICBF GESTION GENERAL</v>
      </c>
    </row>
    <row r="24" spans="1:41" x14ac:dyDescent="0.25">
      <c r="A24" s="44">
        <v>45111</v>
      </c>
      <c r="B24" s="32">
        <v>2023</v>
      </c>
      <c r="C24" s="33" t="str">
        <f>VLOOKUP(D24,'[3]CENTRO DE COSTOS'!$E:$H,4,0)</f>
        <v>NIVEL</v>
      </c>
      <c r="D24" s="34" t="s">
        <v>22</v>
      </c>
      <c r="E24" s="34" t="s">
        <v>23</v>
      </c>
      <c r="F24" s="34" t="s">
        <v>384</v>
      </c>
      <c r="G24" s="35" t="str">
        <f>VLOOKUP(O24,[3]Gerentes!$A:$N,4,0)</f>
        <v xml:space="preserve">PROTECCIÓN RESTABLECIMIENTO </v>
      </c>
      <c r="H24" s="35" t="str">
        <f>VLOOKUP(O24,[3]Gerentes!$A:$N,5,0)</f>
        <v>DIRECTOR(A) DE PROTECCION</v>
      </c>
      <c r="I24" s="35" t="str">
        <f>VLOOKUP(O24,[3]Gerentes!$A:$N,10,0)</f>
        <v>2. Protección PARD</v>
      </c>
      <c r="J24" s="35" t="str">
        <f>VLOOKUP(O24,[3]Gerentes!$A:$AB,15,0)</f>
        <v>Contratable</v>
      </c>
      <c r="K24" s="36" t="str">
        <f t="shared" si="0"/>
        <v>Inversión</v>
      </c>
      <c r="L24" s="37" t="s">
        <v>173</v>
      </c>
      <c r="M24" s="38" t="str">
        <f t="shared" si="1"/>
        <v>C-4102-1500-14</v>
      </c>
      <c r="N24" s="34">
        <v>126</v>
      </c>
      <c r="O24" s="35" t="str">
        <f t="shared" si="2"/>
        <v>C-4102-1500-14-0-4102037-02-126</v>
      </c>
      <c r="P24" s="32" t="s">
        <v>172</v>
      </c>
      <c r="Q24" s="39">
        <f>VLOOKUP($O24,[3]Gerentes!$A:$I,7,0)</f>
        <v>4102037</v>
      </c>
      <c r="R24" s="40" t="str">
        <f>VLOOKUP($O24,[3]Gerentes!$A:$I,8,0)</f>
        <v>SERVICIO DE PROTECCION PARA EL RESTABLECIMIENTO DE DERECHOS DE NIÑOS, NIÑAS, ADOLESCENTES Y JOVENES</v>
      </c>
      <c r="S24" s="34" t="s">
        <v>24</v>
      </c>
      <c r="T24" s="34">
        <v>21</v>
      </c>
      <c r="U24" s="34" t="s">
        <v>185</v>
      </c>
      <c r="V24" s="34" t="s">
        <v>25</v>
      </c>
      <c r="W24" s="41">
        <v>3244500000</v>
      </c>
      <c r="X24" s="41">
        <v>0</v>
      </c>
      <c r="Y24" s="41">
        <v>3244500000</v>
      </c>
      <c r="Z24" s="41">
        <v>0</v>
      </c>
      <c r="AA24" s="41">
        <v>0</v>
      </c>
      <c r="AB24" s="42">
        <v>0</v>
      </c>
      <c r="AC24" s="41">
        <v>0</v>
      </c>
      <c r="AD24" s="41">
        <v>0</v>
      </c>
      <c r="AE24" s="42">
        <v>0</v>
      </c>
      <c r="AF24" s="42">
        <v>0</v>
      </c>
      <c r="AG24" s="41">
        <v>0</v>
      </c>
      <c r="AH24" s="41">
        <v>0</v>
      </c>
      <c r="AI24" s="41">
        <v>0</v>
      </c>
      <c r="AJ24" s="41">
        <v>0</v>
      </c>
      <c r="AK24" s="42" t="str">
        <f>IFERROR(VLOOKUP(Exportar[[#This Row],[RUBRO]],[3]LISTAS!$A$1:$B$19,2,0),Exportar[[#This Row],[NOMBRE-Planeación_Proyecto]])</f>
        <v>2. Protección PARD</v>
      </c>
      <c r="AL24" s="41">
        <f>VLOOKUP(Exportar[[#This Row],[UNIDAD/SUB UNIDAD]],[3]!REGIONALES[[#All],[codigo_regional3]:[Columna1]],3,0)</f>
        <v>0</v>
      </c>
      <c r="AM24" s="41">
        <f>Exportar[[#This Row],[COD]]</f>
        <v>0</v>
      </c>
      <c r="AN24" s="41">
        <f>IFERROR(VLOOKUP(Exportar[[#This Row],[RUBRO completo]],'[3]CENTRO DE COSTOS'!$X:$X,1,0),0)</f>
        <v>0</v>
      </c>
      <c r="AO24" s="43" t="str">
        <f>VLOOKUP(Exportar[[#This Row],[COD_REAL]],'[3]CENTRO DE COSTOS'!$M$4:$N$72,2,0)</f>
        <v>ICBF GESTION GENERAL</v>
      </c>
    </row>
    <row r="25" spans="1:41" x14ac:dyDescent="0.25">
      <c r="A25" s="44">
        <v>45111</v>
      </c>
      <c r="B25" s="32">
        <v>2023</v>
      </c>
      <c r="C25" s="33" t="str">
        <f>VLOOKUP(D25,'[3]CENTRO DE COSTOS'!$E:$H,4,0)</f>
        <v>NIVEL</v>
      </c>
      <c r="D25" s="34" t="s">
        <v>22</v>
      </c>
      <c r="E25" s="34" t="s">
        <v>23</v>
      </c>
      <c r="F25" s="34" t="s">
        <v>383</v>
      </c>
      <c r="G25" s="35" t="str">
        <f>VLOOKUP(O25,[3]Gerentes!$A:$N,4,0)</f>
        <v xml:space="preserve">PROTECCIÓN RESTABLECIMIENTO </v>
      </c>
      <c r="H25" s="35" t="str">
        <f>VLOOKUP(O25,[3]Gerentes!$A:$N,5,0)</f>
        <v>DIRECTOR(A) DE PROTECCION</v>
      </c>
      <c r="I25" s="35" t="str">
        <f>VLOOKUP(O25,[3]Gerentes!$A:$N,10,0)</f>
        <v>2. Protección PARD</v>
      </c>
      <c r="J25" s="35" t="str">
        <f>VLOOKUP(O25,[3]Gerentes!$A:$AB,15,0)</f>
        <v>Contratable</v>
      </c>
      <c r="K25" s="36" t="str">
        <f t="shared" si="0"/>
        <v>Inversión</v>
      </c>
      <c r="L25" s="37" t="s">
        <v>173</v>
      </c>
      <c r="M25" s="38" t="str">
        <f t="shared" si="1"/>
        <v>C-4102-1500-14</v>
      </c>
      <c r="N25" s="34">
        <v>127</v>
      </c>
      <c r="O25" s="35" t="str">
        <f t="shared" si="2"/>
        <v>C-4102-1500-14-0-4102037-02-127</v>
      </c>
      <c r="P25" s="32" t="s">
        <v>172</v>
      </c>
      <c r="Q25" s="39">
        <f>VLOOKUP($O25,[3]Gerentes!$A:$I,7,0)</f>
        <v>4102037</v>
      </c>
      <c r="R25" s="40" t="str">
        <f>VLOOKUP($O25,[3]Gerentes!$A:$I,8,0)</f>
        <v>SERVICIO DE PROTECCION PARA EL RESTABLECIMIENTO DE DERECHOS DE NIÑOS, NIÑAS, ADOLESCENTES Y JOVENES</v>
      </c>
      <c r="S25" s="34" t="s">
        <v>24</v>
      </c>
      <c r="T25" s="34">
        <v>21</v>
      </c>
      <c r="U25" s="34" t="s">
        <v>185</v>
      </c>
      <c r="V25" s="34" t="s">
        <v>25</v>
      </c>
      <c r="W25" s="41">
        <v>2635341693</v>
      </c>
      <c r="X25" s="41">
        <v>0</v>
      </c>
      <c r="Y25" s="41">
        <v>2635341693</v>
      </c>
      <c r="Z25" s="41">
        <v>0</v>
      </c>
      <c r="AA25" s="41">
        <v>0</v>
      </c>
      <c r="AB25" s="42">
        <v>0</v>
      </c>
      <c r="AC25" s="41">
        <v>0</v>
      </c>
      <c r="AD25" s="41">
        <v>0</v>
      </c>
      <c r="AE25" s="42">
        <v>0</v>
      </c>
      <c r="AF25" s="42">
        <v>0</v>
      </c>
      <c r="AG25" s="41">
        <v>0</v>
      </c>
      <c r="AH25" s="41">
        <v>0</v>
      </c>
      <c r="AI25" s="41">
        <v>0</v>
      </c>
      <c r="AJ25" s="41">
        <v>0</v>
      </c>
      <c r="AK25" s="42" t="str">
        <f>IFERROR(VLOOKUP(Exportar[[#This Row],[RUBRO]],[3]LISTAS!$A$1:$B$19,2,0),Exportar[[#This Row],[NOMBRE-Planeación_Proyecto]])</f>
        <v>2. Protección PARD</v>
      </c>
      <c r="AL25" s="41">
        <f>VLOOKUP(Exportar[[#This Row],[UNIDAD/SUB UNIDAD]],[3]!REGIONALES[[#All],[codigo_regional3]:[Columna1]],3,0)</f>
        <v>0</v>
      </c>
      <c r="AM25" s="41">
        <f>Exportar[[#This Row],[COD]]</f>
        <v>0</v>
      </c>
      <c r="AN25" s="41">
        <f>IFERROR(VLOOKUP(Exportar[[#This Row],[RUBRO completo]],'[3]CENTRO DE COSTOS'!$X:$X,1,0),0)</f>
        <v>0</v>
      </c>
      <c r="AO25" s="43" t="str">
        <f>VLOOKUP(Exportar[[#This Row],[COD_REAL]],'[3]CENTRO DE COSTOS'!$M$4:$N$72,2,0)</f>
        <v>ICBF GESTION GENERAL</v>
      </c>
    </row>
    <row r="26" spans="1:41" x14ac:dyDescent="0.25">
      <c r="A26" s="44">
        <v>45111</v>
      </c>
      <c r="B26" s="32">
        <v>2023</v>
      </c>
      <c r="C26" s="33" t="str">
        <f>VLOOKUP(D26,'[3]CENTRO DE COSTOS'!$E:$H,4,0)</f>
        <v>NIVEL</v>
      </c>
      <c r="D26" s="34" t="s">
        <v>22</v>
      </c>
      <c r="E26" s="34" t="s">
        <v>23</v>
      </c>
      <c r="F26" s="34" t="s">
        <v>236</v>
      </c>
      <c r="G26" s="35" t="str">
        <f>VLOOKUP(O26,[3]Gerentes!$A:$N,4,0)</f>
        <v>FAMILIA Y COMUNIDADES</v>
      </c>
      <c r="H26" s="35" t="str">
        <f>VLOOKUP(O26,[3]Gerentes!$A:$N,5,0)</f>
        <v>DIRECTOR(A) DE FAMILIA Y COMUNIDADES</v>
      </c>
      <c r="I26" s="35" t="str">
        <f>VLOOKUP(O26,[3]Gerentes!$A:$N,10,0)</f>
        <v>6. Familia y Comunidades</v>
      </c>
      <c r="J26" s="35" t="str">
        <f>VLOOKUP(O26,[3]Gerentes!$A:$AB,15,0)</f>
        <v>Contratable</v>
      </c>
      <c r="K26" s="36" t="str">
        <f t="shared" si="0"/>
        <v>Inversión</v>
      </c>
      <c r="L26" s="37" t="s">
        <v>235</v>
      </c>
      <c r="M26" s="38" t="str">
        <f t="shared" si="1"/>
        <v>C-4102-1500-16</v>
      </c>
      <c r="N26" s="34">
        <v>141</v>
      </c>
      <c r="O26" s="35" t="str">
        <f t="shared" si="2"/>
        <v>C-4102-1500-16-0-4102043-02-141</v>
      </c>
      <c r="P26" s="32" t="s">
        <v>234</v>
      </c>
      <c r="Q26" s="39">
        <f>VLOOKUP($O26,[3]Gerentes!$A:$I,7,0)</f>
        <v>4102043</v>
      </c>
      <c r="R26" s="40" t="str">
        <f>VLOOKUP($O26,[3]Gerentes!$A:$I,8,0)</f>
        <v>SERVICIO DE PROMOCION DE TEMAS DE DINAMICA RELACIONAL Y DESARROLLO AUTONOMO</v>
      </c>
      <c r="S26" s="34" t="s">
        <v>24</v>
      </c>
      <c r="T26" s="34">
        <v>27</v>
      </c>
      <c r="U26" s="34" t="s">
        <v>161</v>
      </c>
      <c r="V26" s="34" t="s">
        <v>25</v>
      </c>
      <c r="W26" s="41">
        <v>127403780291</v>
      </c>
      <c r="X26" s="41">
        <v>127391688037</v>
      </c>
      <c r="Y26" s="41">
        <v>127391688037</v>
      </c>
      <c r="Z26" s="41">
        <v>0</v>
      </c>
      <c r="AA26" s="41">
        <v>0</v>
      </c>
      <c r="AB26" s="42">
        <v>127403780291</v>
      </c>
      <c r="AC26" s="41">
        <v>0</v>
      </c>
      <c r="AD26" s="41">
        <v>127403780291</v>
      </c>
      <c r="AE26" s="42">
        <v>0</v>
      </c>
      <c r="AF26" s="42">
        <v>0</v>
      </c>
      <c r="AG26" s="41">
        <v>0</v>
      </c>
      <c r="AH26" s="41">
        <v>0</v>
      </c>
      <c r="AI26" s="41">
        <v>0</v>
      </c>
      <c r="AJ26" s="41">
        <v>0</v>
      </c>
      <c r="AK26" s="42" t="str">
        <f>IFERROR(VLOOKUP(Exportar[[#This Row],[RUBRO]],[3]LISTAS!$A$1:$B$19,2,0),Exportar[[#This Row],[NOMBRE-Planeación_Proyecto]])</f>
        <v>6. Familia y Comunidades</v>
      </c>
      <c r="AL26" s="41">
        <f>VLOOKUP(Exportar[[#This Row],[UNIDAD/SUB UNIDAD]],[3]!REGIONALES[[#All],[codigo_regional3]:[Columna1]],3,0)</f>
        <v>0</v>
      </c>
      <c r="AM26" s="41">
        <f>Exportar[[#This Row],[COD]]</f>
        <v>0</v>
      </c>
      <c r="AN26" s="41" t="str">
        <f>IFERROR(VLOOKUP(Exportar[[#This Row],[RUBRO completo]],'[3]CENTRO DE COSTOS'!$X:$X,1,0),0)</f>
        <v>C-4102-1500-16-0-4102043-02-141</v>
      </c>
      <c r="AO26" s="43" t="str">
        <f>VLOOKUP(Exportar[[#This Row],[COD_REAL]],'[3]CENTRO DE COSTOS'!$M$4:$N$72,2,0)</f>
        <v>ICBF GESTION GENERAL</v>
      </c>
    </row>
    <row r="27" spans="1:41" x14ac:dyDescent="0.25">
      <c r="A27" s="44">
        <v>45111</v>
      </c>
      <c r="B27" s="32">
        <v>2023</v>
      </c>
      <c r="C27" s="33" t="str">
        <f>VLOOKUP(D27,'[3]CENTRO DE COSTOS'!$E:$H,4,0)</f>
        <v>NIVEL</v>
      </c>
      <c r="D27" s="34" t="s">
        <v>22</v>
      </c>
      <c r="E27" s="34" t="s">
        <v>23</v>
      </c>
      <c r="F27" s="34" t="s">
        <v>233</v>
      </c>
      <c r="G27" s="35" t="str">
        <f>VLOOKUP(O27,[3]Gerentes!$A:$N,4,0)</f>
        <v>FAMILIA Y COMUNIDADES</v>
      </c>
      <c r="H27" s="35" t="str">
        <f>VLOOKUP(O27,[3]Gerentes!$A:$N,5,0)</f>
        <v>DIRECTOR(A) DE FAMILIA Y COMUNIDADES</v>
      </c>
      <c r="I27" s="35" t="str">
        <f>VLOOKUP(O27,[3]Gerentes!$A:$N,10,0)</f>
        <v>6. Familia y Comunidades</v>
      </c>
      <c r="J27" s="35" t="str">
        <f>VLOOKUP(O27,[3]Gerentes!$A:$AB,15,0)</f>
        <v>Contratable</v>
      </c>
      <c r="K27" s="36" t="str">
        <f t="shared" si="0"/>
        <v>Inversión</v>
      </c>
      <c r="L27" s="37" t="s">
        <v>232</v>
      </c>
      <c r="M27" s="38" t="str">
        <f t="shared" si="1"/>
        <v>C-4102-1500-16</v>
      </c>
      <c r="N27" s="34">
        <v>142</v>
      </c>
      <c r="O27" s="35" t="str">
        <f t="shared" si="2"/>
        <v>C-4102-1500-16-0-4102042-02-142</v>
      </c>
      <c r="P27" s="32" t="s">
        <v>231</v>
      </c>
      <c r="Q27" s="39">
        <f>VLOOKUP($O27,[3]Gerentes!$A:$I,7,0)</f>
        <v>4102042</v>
      </c>
      <c r="R27" s="40" t="str">
        <f>VLOOKUP($O27,[3]Gerentes!$A:$I,8,0)</f>
        <v>SERVICIO DE ASISTENCIA TECNICA A COMUNIDADES EN TEMAS DE FORTALECIMIENTO DEL TEJIDO SOCIAL Y CONSTRUCCION DE ESCENARIOS COMUNITARIOS PROTECTORES DE DERECHOS</v>
      </c>
      <c r="S27" s="34" t="s">
        <v>24</v>
      </c>
      <c r="T27" s="34">
        <v>27</v>
      </c>
      <c r="U27" s="34" t="s">
        <v>161</v>
      </c>
      <c r="V27" s="34" t="s">
        <v>25</v>
      </c>
      <c r="W27" s="41">
        <v>0</v>
      </c>
      <c r="X27" s="41">
        <v>125200000</v>
      </c>
      <c r="Y27" s="41">
        <v>0</v>
      </c>
      <c r="Z27" s="41">
        <v>0</v>
      </c>
      <c r="AA27" s="41">
        <v>0</v>
      </c>
      <c r="AB27" s="42">
        <v>125200000</v>
      </c>
      <c r="AC27" s="41">
        <v>0</v>
      </c>
      <c r="AD27" s="41">
        <v>125200000</v>
      </c>
      <c r="AE27" s="42">
        <v>0</v>
      </c>
      <c r="AF27" s="42">
        <v>0</v>
      </c>
      <c r="AG27" s="41">
        <v>0</v>
      </c>
      <c r="AH27" s="41">
        <v>0</v>
      </c>
      <c r="AI27" s="41">
        <v>0</v>
      </c>
      <c r="AJ27" s="41">
        <v>0</v>
      </c>
      <c r="AK27" s="42" t="str">
        <f>IFERROR(VLOOKUP(Exportar[[#This Row],[RUBRO]],[3]LISTAS!$A$1:$B$19,2,0),Exportar[[#This Row],[NOMBRE-Planeación_Proyecto]])</f>
        <v>6. Familia y Comunidades</v>
      </c>
      <c r="AL27" s="41">
        <f>VLOOKUP(Exportar[[#This Row],[UNIDAD/SUB UNIDAD]],[3]!REGIONALES[[#All],[codigo_regional3]:[Columna1]],3,0)</f>
        <v>0</v>
      </c>
      <c r="AM27" s="41">
        <f>Exportar[[#This Row],[COD]]</f>
        <v>0</v>
      </c>
      <c r="AN27" s="41" t="str">
        <f>IFERROR(VLOOKUP(Exportar[[#This Row],[RUBRO completo]],'[3]CENTRO DE COSTOS'!$X:$X,1,0),0)</f>
        <v>C-4102-1500-16-0-4102042-02-142</v>
      </c>
      <c r="AO27" s="43" t="str">
        <f>VLOOKUP(Exportar[[#This Row],[COD_REAL]],'[3]CENTRO DE COSTOS'!$M$4:$N$72,2,0)</f>
        <v>ICBF GESTION GENERAL</v>
      </c>
    </row>
    <row r="28" spans="1:41" x14ac:dyDescent="0.25">
      <c r="A28" s="44">
        <v>45111</v>
      </c>
      <c r="B28" s="32">
        <v>2023</v>
      </c>
      <c r="C28" s="33" t="str">
        <f>VLOOKUP(D28,'[3]CENTRO DE COSTOS'!$E:$H,4,0)</f>
        <v>NIVEL</v>
      </c>
      <c r="D28" s="34" t="s">
        <v>22</v>
      </c>
      <c r="E28" s="34" t="s">
        <v>23</v>
      </c>
      <c r="F28" s="34" t="s">
        <v>230</v>
      </c>
      <c r="G28" s="35" t="str">
        <f>VLOOKUP(O28,[3]Gerentes!$A:$N,4,0)</f>
        <v>INFANCIA</v>
      </c>
      <c r="H28" s="35" t="str">
        <f>VLOOKUP(O28,[3]Gerentes!$A:$N,5,0)</f>
        <v>DIRECTOR(A) DE INFANCIA</v>
      </c>
      <c r="I28" s="35" t="str">
        <f>VLOOKUP(O28,[3]Gerentes!$A:$N,10,0)</f>
        <v>7. Infancia</v>
      </c>
      <c r="J28" s="35" t="str">
        <f>VLOOKUP(O28,[3]Gerentes!$A:$AB,15,0)</f>
        <v>Contratable</v>
      </c>
      <c r="K28" s="36" t="str">
        <f t="shared" si="0"/>
        <v>Inversión</v>
      </c>
      <c r="L28" s="37" t="s">
        <v>182</v>
      </c>
      <c r="M28" s="38" t="str">
        <f t="shared" si="1"/>
        <v>C-4102-1500-20</v>
      </c>
      <c r="N28" s="34">
        <v>152</v>
      </c>
      <c r="O28" s="35" t="str">
        <f t="shared" si="2"/>
        <v>C-4102-1500-20-0-4102045-02-152</v>
      </c>
      <c r="P28" s="32" t="s">
        <v>181</v>
      </c>
      <c r="Q28" s="39">
        <f>VLOOKUP($O28,[3]Gerentes!$A:$I,7,0)</f>
        <v>4102045</v>
      </c>
      <c r="R28" s="40" t="str">
        <f>VLOOKUP($O28,[3]Gerentes!$A:$I,8,0)</f>
        <v>SERVICIOS DE EDUCACIÓN INFORMAL A NIÑOS, NIÑAS, ADOLESCENTES  Y JÓVENES PARA EL RECONOCIMIENTO DE SUS DERECHOS</v>
      </c>
      <c r="S28" s="34" t="s">
        <v>24</v>
      </c>
      <c r="T28" s="34">
        <v>27</v>
      </c>
      <c r="U28" s="34" t="s">
        <v>161</v>
      </c>
      <c r="V28" s="34" t="s">
        <v>25</v>
      </c>
      <c r="W28" s="41">
        <v>5086692196</v>
      </c>
      <c r="X28" s="41">
        <v>0</v>
      </c>
      <c r="Y28" s="41">
        <v>0</v>
      </c>
      <c r="Z28" s="41">
        <v>0</v>
      </c>
      <c r="AA28" s="41">
        <v>0</v>
      </c>
      <c r="AB28" s="42">
        <v>5086692196</v>
      </c>
      <c r="AC28" s="41">
        <v>0</v>
      </c>
      <c r="AD28" s="41">
        <v>5086692196</v>
      </c>
      <c r="AE28" s="42">
        <v>0</v>
      </c>
      <c r="AF28" s="42">
        <v>0</v>
      </c>
      <c r="AG28" s="41">
        <v>0</v>
      </c>
      <c r="AH28" s="41">
        <v>0</v>
      </c>
      <c r="AI28" s="41">
        <v>0</v>
      </c>
      <c r="AJ28" s="41">
        <v>0</v>
      </c>
      <c r="AK28" s="42" t="str">
        <f>IFERROR(VLOOKUP(Exportar[[#This Row],[RUBRO]],[3]LISTAS!$A$1:$B$19,2,0),Exportar[[#This Row],[NOMBRE-Planeación_Proyecto]])</f>
        <v>7. Infancia</v>
      </c>
      <c r="AL28" s="41">
        <f>VLOOKUP(Exportar[[#This Row],[UNIDAD/SUB UNIDAD]],[3]!REGIONALES[[#All],[codigo_regional3]:[Columna1]],3,0)</f>
        <v>0</v>
      </c>
      <c r="AM28" s="41">
        <f>Exportar[[#This Row],[COD]]</f>
        <v>0</v>
      </c>
      <c r="AN28" s="41" t="str">
        <f>IFERROR(VLOOKUP(Exportar[[#This Row],[RUBRO completo]],'[3]CENTRO DE COSTOS'!$X:$X,1,0),0)</f>
        <v>C-4102-1500-20-0-4102045-02-152</v>
      </c>
      <c r="AO28" s="43" t="str">
        <f>VLOOKUP(Exportar[[#This Row],[COD_REAL]],'[3]CENTRO DE COSTOS'!$M$4:$N$72,2,0)</f>
        <v>ICBF GESTION GENERAL</v>
      </c>
    </row>
    <row r="29" spans="1:41" x14ac:dyDescent="0.25">
      <c r="A29" s="44">
        <v>45111</v>
      </c>
      <c r="B29" s="32">
        <v>2023</v>
      </c>
      <c r="C29" s="33" t="str">
        <f>VLOOKUP(D29,'[3]CENTRO DE COSTOS'!$E:$H,4,0)</f>
        <v>NIVEL</v>
      </c>
      <c r="D29" s="34" t="s">
        <v>22</v>
      </c>
      <c r="E29" s="34" t="s">
        <v>23</v>
      </c>
      <c r="F29" s="34" t="s">
        <v>146</v>
      </c>
      <c r="G29" s="35" t="str">
        <f>VLOOKUP(O29,[3]Gerentes!$A:$N,4,0)</f>
        <v>ADOLESCENCIA Y JUVENTUD</v>
      </c>
      <c r="H29" s="35" t="str">
        <f>VLOOKUP(O29,[3]Gerentes!$A:$N,5,0)</f>
        <v xml:space="preserve">DIRECTOR(A) DE ADOLESCENCIA Y JUVENTUD </v>
      </c>
      <c r="I29" s="35" t="str">
        <f>VLOOKUP(O29,[3]Gerentes!$A:$N,10,0)</f>
        <v>8. Adolescencia y Juventud</v>
      </c>
      <c r="J29" s="35" t="str">
        <f>VLOOKUP(O29,[3]Gerentes!$A:$AB,15,0)</f>
        <v>Contratable</v>
      </c>
      <c r="K29" s="36" t="str">
        <f t="shared" si="0"/>
        <v>Inversión</v>
      </c>
      <c r="L29" s="37" t="s">
        <v>180</v>
      </c>
      <c r="M29" s="38" t="str">
        <f t="shared" si="1"/>
        <v>C-4102-1500-21</v>
      </c>
      <c r="N29" s="34">
        <v>153</v>
      </c>
      <c r="O29" s="35" t="str">
        <f t="shared" si="2"/>
        <v>C-4102-1500-21-0-4102045-02-00-153</v>
      </c>
      <c r="P29" s="32" t="s">
        <v>179</v>
      </c>
      <c r="Q29" s="39">
        <f>VLOOKUP($O29,[3]Gerentes!$A:$I,7,0)</f>
        <v>4102045</v>
      </c>
      <c r="R29" s="40" t="str">
        <f>VLOOKUP($O29,[3]Gerentes!$A:$I,8,0)</f>
        <v>SERVICIOS DE EDUCACIÓN INFORMAL A NIÑOS, NIÑAS, ADOLESCENTES  Y JÓVENES PARA EL RECONOCIMIENTO DE SUS DERECHOS</v>
      </c>
      <c r="S29" s="34" t="s">
        <v>24</v>
      </c>
      <c r="T29" s="34">
        <v>27</v>
      </c>
      <c r="U29" s="34" t="s">
        <v>161</v>
      </c>
      <c r="V29" s="34" t="s">
        <v>25</v>
      </c>
      <c r="W29" s="41">
        <v>0</v>
      </c>
      <c r="X29" s="41">
        <v>94907571</v>
      </c>
      <c r="Y29" s="41">
        <v>0</v>
      </c>
      <c r="Z29" s="41">
        <v>0</v>
      </c>
      <c r="AA29" s="41">
        <v>0</v>
      </c>
      <c r="AB29" s="42">
        <v>94907571</v>
      </c>
      <c r="AC29" s="41">
        <v>0</v>
      </c>
      <c r="AD29" s="41">
        <v>94907571</v>
      </c>
      <c r="AE29" s="42">
        <v>0</v>
      </c>
      <c r="AF29" s="42">
        <v>0</v>
      </c>
      <c r="AG29" s="41">
        <v>0</v>
      </c>
      <c r="AH29" s="41">
        <v>0</v>
      </c>
      <c r="AI29" s="41">
        <v>0</v>
      </c>
      <c r="AJ29" s="41">
        <v>0</v>
      </c>
      <c r="AK29" s="42" t="str">
        <f>IFERROR(VLOOKUP(Exportar[[#This Row],[RUBRO]],[3]LISTAS!$A$1:$B$19,2,0),Exportar[[#This Row],[NOMBRE-Planeación_Proyecto]])</f>
        <v>8. Adolescencia y Juventud</v>
      </c>
      <c r="AL29" s="41">
        <f>VLOOKUP(Exportar[[#This Row],[UNIDAD/SUB UNIDAD]],[3]!REGIONALES[[#All],[codigo_regional3]:[Columna1]],3,0)</f>
        <v>0</v>
      </c>
      <c r="AM29" s="41">
        <f>Exportar[[#This Row],[COD]]</f>
        <v>0</v>
      </c>
      <c r="AN29" s="41" t="str">
        <f>IFERROR(VLOOKUP(Exportar[[#This Row],[RUBRO completo]],'[3]CENTRO DE COSTOS'!$X:$X,1,0),0)</f>
        <v>C-4102-1500-21-0-4102045-02-00-153</v>
      </c>
      <c r="AO29" s="43" t="str">
        <f>VLOOKUP(Exportar[[#This Row],[COD_REAL]],'[3]CENTRO DE COSTOS'!$M$4:$N$72,2,0)</f>
        <v>ICBF GESTION GENERAL</v>
      </c>
    </row>
    <row r="30" spans="1:41" x14ac:dyDescent="0.25">
      <c r="A30" s="44">
        <v>45111</v>
      </c>
      <c r="B30" s="32">
        <v>2023</v>
      </c>
      <c r="C30" s="33" t="str">
        <f>VLOOKUP(D30,'[3]CENTRO DE COSTOS'!$E:$H,4,0)</f>
        <v>NIVEL</v>
      </c>
      <c r="D30" s="34" t="s">
        <v>22</v>
      </c>
      <c r="E30" s="34" t="s">
        <v>23</v>
      </c>
      <c r="F30" s="34" t="s">
        <v>378</v>
      </c>
      <c r="G30" s="35" t="str">
        <f>VLOOKUP(O30,[3]Gerentes!$A:$N,4,0)</f>
        <v>INFANCIA</v>
      </c>
      <c r="H30" s="35" t="str">
        <f>VLOOKUP(O30,[3]Gerentes!$A:$N,5,0)</f>
        <v>DIRECTOR(A) DE INFANCIA</v>
      </c>
      <c r="I30" s="35" t="str">
        <f>VLOOKUP(O30,[3]Gerentes!$A:$N,10,0)</f>
        <v>7. Infancia</v>
      </c>
      <c r="J30" s="35" t="str">
        <f>VLOOKUP(O30,[3]Gerentes!$A:$AB,15,0)</f>
        <v>Contratable</v>
      </c>
      <c r="K30" s="36" t="str">
        <f t="shared" si="0"/>
        <v>Inversión</v>
      </c>
      <c r="L30" s="37" t="s">
        <v>377</v>
      </c>
      <c r="M30" s="38" t="str">
        <f t="shared" si="1"/>
        <v>C-4102-1500-20</v>
      </c>
      <c r="N30" s="34">
        <v>155</v>
      </c>
      <c r="O30" s="35" t="str">
        <f t="shared" si="2"/>
        <v>C-4102-1500-20-0-4102047-02-155</v>
      </c>
      <c r="P30" s="32" t="s">
        <v>376</v>
      </c>
      <c r="Q30" s="39">
        <f>VLOOKUP($O30,[3]Gerentes!$A:$I,7,0)</f>
        <v>4102047</v>
      </c>
      <c r="R30" s="40" t="str">
        <f>VLOOKUP($O30,[3]Gerentes!$A:$I,8,0)</f>
        <v>SERVICIOS DE ASISTENCIA TÉCNICA EN POLÍTICAS PÚBLICAS DE INFANCIA, ADOLESCENCIA Y JUVENTUD</v>
      </c>
      <c r="S30" s="34" t="s">
        <v>24</v>
      </c>
      <c r="T30" s="34">
        <v>26</v>
      </c>
      <c r="U30" s="34" t="s">
        <v>249</v>
      </c>
      <c r="V30" s="34" t="s">
        <v>25</v>
      </c>
      <c r="W30" s="41">
        <v>6736149874</v>
      </c>
      <c r="X30" s="41">
        <v>0</v>
      </c>
      <c r="Y30" s="41">
        <v>0</v>
      </c>
      <c r="Z30" s="41">
        <v>0</v>
      </c>
      <c r="AA30" s="41">
        <v>0</v>
      </c>
      <c r="AB30" s="42">
        <v>6736149874</v>
      </c>
      <c r="AC30" s="41">
        <v>0</v>
      </c>
      <c r="AD30" s="41">
        <v>6736149874</v>
      </c>
      <c r="AE30" s="42">
        <v>0</v>
      </c>
      <c r="AF30" s="42">
        <v>0</v>
      </c>
      <c r="AG30" s="41">
        <v>0</v>
      </c>
      <c r="AH30" s="41">
        <v>0</v>
      </c>
      <c r="AI30" s="41">
        <v>0</v>
      </c>
      <c r="AJ30" s="41">
        <v>0</v>
      </c>
      <c r="AK30" s="42" t="str">
        <f>IFERROR(VLOOKUP(Exportar[[#This Row],[RUBRO]],[3]LISTAS!$A$1:$B$19,2,0),Exportar[[#This Row],[NOMBRE-Planeación_Proyecto]])</f>
        <v>7. Infancia</v>
      </c>
      <c r="AL30" s="41">
        <f>VLOOKUP(Exportar[[#This Row],[UNIDAD/SUB UNIDAD]],[3]!REGIONALES[[#All],[codigo_regional3]:[Columna1]],3,0)</f>
        <v>0</v>
      </c>
      <c r="AM30" s="41">
        <f>Exportar[[#This Row],[COD]]</f>
        <v>0</v>
      </c>
      <c r="AN30" s="41">
        <f>IFERROR(VLOOKUP(Exportar[[#This Row],[RUBRO completo]],'[3]CENTRO DE COSTOS'!$X:$X,1,0),0)</f>
        <v>0</v>
      </c>
      <c r="AO30" s="43" t="str">
        <f>VLOOKUP(Exportar[[#This Row],[COD_REAL]],'[3]CENTRO DE COSTOS'!$M$4:$N$72,2,0)</f>
        <v>ICBF GESTION GENERAL</v>
      </c>
    </row>
    <row r="31" spans="1:41" x14ac:dyDescent="0.25">
      <c r="A31" s="44">
        <v>45111</v>
      </c>
      <c r="B31" s="32">
        <v>2023</v>
      </c>
      <c r="C31" s="33" t="str">
        <f>VLOOKUP(D31,'[3]CENTRO DE COSTOS'!$E:$H,4,0)</f>
        <v>NIVEL</v>
      </c>
      <c r="D31" s="34" t="s">
        <v>22</v>
      </c>
      <c r="E31" s="34" t="s">
        <v>23</v>
      </c>
      <c r="F31" s="34" t="s">
        <v>229</v>
      </c>
      <c r="G31" s="35" t="str">
        <f>VLOOKUP(O31,[3]Gerentes!$A:$N,4,0)</f>
        <v>PRIMERA INFANCIA</v>
      </c>
      <c r="H31" s="35" t="str">
        <f>VLOOKUP(O31,[3]Gerentes!$A:$N,5,0)</f>
        <v>DIRECTOR(A) DE PRIMERA INFANCIA</v>
      </c>
      <c r="I31" s="35" t="str">
        <f>VLOOKUP(O31,[3]Gerentes!$A:$N,10,0)</f>
        <v>1. Primera Infancia</v>
      </c>
      <c r="J31" s="35" t="str">
        <f>VLOOKUP(O31,[3]Gerentes!$A:$AB,15,0)</f>
        <v>Contratable</v>
      </c>
      <c r="K31" s="36" t="str">
        <f t="shared" si="0"/>
        <v>Inversión</v>
      </c>
      <c r="L31" s="37" t="s">
        <v>228</v>
      </c>
      <c r="M31" s="38" t="str">
        <f t="shared" si="1"/>
        <v>C-4102-1500-18</v>
      </c>
      <c r="N31" s="34">
        <v>161</v>
      </c>
      <c r="O31" s="35" t="str">
        <f t="shared" si="2"/>
        <v>C-4102-1500-18-0-4102001-02-161</v>
      </c>
      <c r="P31" s="32" t="s">
        <v>227</v>
      </c>
      <c r="Q31" s="39">
        <f>VLOOKUP($O31,[3]Gerentes!$A:$I,7,0)</f>
        <v>4102001</v>
      </c>
      <c r="R31" s="40" t="str">
        <f>VLOOKUP($O31,[3]Gerentes!$A:$I,8,0)</f>
        <v>SERVICIO DE ATENCION INTEGRAL A LA PRIMERA INFANCIA</v>
      </c>
      <c r="S31" s="34" t="s">
        <v>38</v>
      </c>
      <c r="T31" s="34">
        <v>10</v>
      </c>
      <c r="U31" s="34" t="s">
        <v>223</v>
      </c>
      <c r="V31" s="34" t="s">
        <v>25</v>
      </c>
      <c r="W31" s="41">
        <v>195257637144</v>
      </c>
      <c r="X31" s="41">
        <v>64214603266</v>
      </c>
      <c r="Y31" s="41">
        <v>247748155165</v>
      </c>
      <c r="Z31" s="41">
        <v>0</v>
      </c>
      <c r="AA31" s="41">
        <v>0</v>
      </c>
      <c r="AB31" s="42">
        <v>11724085245</v>
      </c>
      <c r="AC31" s="41">
        <v>0</v>
      </c>
      <c r="AD31" s="41">
        <v>11724085245</v>
      </c>
      <c r="AE31" s="42">
        <v>0</v>
      </c>
      <c r="AF31" s="42">
        <v>0</v>
      </c>
      <c r="AG31" s="41">
        <v>0</v>
      </c>
      <c r="AH31" s="41">
        <v>0</v>
      </c>
      <c r="AI31" s="41">
        <v>0</v>
      </c>
      <c r="AJ31" s="41">
        <v>0</v>
      </c>
      <c r="AK31" s="42" t="str">
        <f>IFERROR(VLOOKUP(Exportar[[#This Row],[RUBRO]],[3]LISTAS!$A$1:$B$19,2,0),Exportar[[#This Row],[NOMBRE-Planeación_Proyecto]])</f>
        <v>1. Primera Infancia</v>
      </c>
      <c r="AL31" s="41">
        <f>VLOOKUP(Exportar[[#This Row],[UNIDAD/SUB UNIDAD]],[3]!REGIONALES[[#All],[codigo_regional3]:[Columna1]],3,0)</f>
        <v>0</v>
      </c>
      <c r="AM31" s="41">
        <f>Exportar[[#This Row],[COD]]</f>
        <v>0</v>
      </c>
      <c r="AN31" s="41" t="str">
        <f>IFERROR(VLOOKUP(Exportar[[#This Row],[RUBRO completo]],'[3]CENTRO DE COSTOS'!$X:$X,1,0),0)</f>
        <v>C-4102-1500-18-0-4102001-02-161</v>
      </c>
      <c r="AO31" s="43" t="str">
        <f>VLOOKUP(Exportar[[#This Row],[COD_REAL]],'[3]CENTRO DE COSTOS'!$M$4:$N$72,2,0)</f>
        <v>ICBF GESTION GENERAL</v>
      </c>
    </row>
    <row r="32" spans="1:41" x14ac:dyDescent="0.25">
      <c r="A32" s="44">
        <v>45111</v>
      </c>
      <c r="B32" s="32">
        <v>2023</v>
      </c>
      <c r="C32" s="33" t="str">
        <f>VLOOKUP(D32,'[3]CENTRO DE COSTOS'!$E:$H,4,0)</f>
        <v>NIVEL</v>
      </c>
      <c r="D32" s="34" t="s">
        <v>22</v>
      </c>
      <c r="E32" s="34" t="s">
        <v>23</v>
      </c>
      <c r="F32" s="34" t="s">
        <v>226</v>
      </c>
      <c r="G32" s="35" t="str">
        <f>VLOOKUP(O32,[3]Gerentes!$A:$N,4,0)</f>
        <v>PRIMERA INFANCIA</v>
      </c>
      <c r="H32" s="35" t="str">
        <f>VLOOKUP(O32,[3]Gerentes!$A:$N,5,0)</f>
        <v>DIRECTOR(A) DE PRIMERA INFANCIA</v>
      </c>
      <c r="I32" s="35" t="str">
        <f>VLOOKUP(O32,[3]Gerentes!$A:$N,10,0)</f>
        <v>1. Primera Infancia</v>
      </c>
      <c r="J32" s="35" t="str">
        <f>VLOOKUP(O32,[3]Gerentes!$A:$AB,15,0)</f>
        <v>Contratable</v>
      </c>
      <c r="K32" s="36" t="str">
        <f t="shared" si="0"/>
        <v>Inversión</v>
      </c>
      <c r="L32" s="37" t="s">
        <v>225</v>
      </c>
      <c r="M32" s="38" t="str">
        <f t="shared" si="1"/>
        <v>C-4102-1500-18</v>
      </c>
      <c r="N32" s="34">
        <v>162</v>
      </c>
      <c r="O32" s="35" t="str">
        <f t="shared" si="2"/>
        <v>C-4102-1500-18-0-4102002-02-162</v>
      </c>
      <c r="P32" s="32" t="s">
        <v>224</v>
      </c>
      <c r="Q32" s="39">
        <f>VLOOKUP($O32,[3]Gerentes!$A:$I,7,0)</f>
        <v>4102002</v>
      </c>
      <c r="R32" s="40" t="str">
        <f>VLOOKUP($O32,[3]Gerentes!$A:$I,8,0)</f>
        <v>SERVICIO DE ATENCION TRADICIONAL A LA PRIMERA INFANCIA</v>
      </c>
      <c r="S32" s="34" t="s">
        <v>38</v>
      </c>
      <c r="T32" s="34">
        <v>10</v>
      </c>
      <c r="U32" s="34" t="s">
        <v>223</v>
      </c>
      <c r="V32" s="34" t="s">
        <v>25</v>
      </c>
      <c r="W32" s="41">
        <v>187625089824</v>
      </c>
      <c r="X32" s="41">
        <v>15138787596</v>
      </c>
      <c r="Y32" s="41">
        <v>102369150418</v>
      </c>
      <c r="Z32" s="41">
        <v>0</v>
      </c>
      <c r="AA32" s="41">
        <v>0</v>
      </c>
      <c r="AB32" s="42">
        <v>100394727002</v>
      </c>
      <c r="AC32" s="41">
        <v>0</v>
      </c>
      <c r="AD32" s="41">
        <v>100394727002</v>
      </c>
      <c r="AE32" s="42">
        <v>0</v>
      </c>
      <c r="AF32" s="42">
        <v>0</v>
      </c>
      <c r="AG32" s="41">
        <v>0</v>
      </c>
      <c r="AH32" s="41">
        <v>0</v>
      </c>
      <c r="AI32" s="41">
        <v>0</v>
      </c>
      <c r="AJ32" s="41">
        <v>0</v>
      </c>
      <c r="AK32" s="42" t="str">
        <f>IFERROR(VLOOKUP(Exportar[[#This Row],[RUBRO]],[3]LISTAS!$A$1:$B$19,2,0),Exportar[[#This Row],[NOMBRE-Planeación_Proyecto]])</f>
        <v>1. Primera Infancia</v>
      </c>
      <c r="AL32" s="41">
        <f>VLOOKUP(Exportar[[#This Row],[UNIDAD/SUB UNIDAD]],[3]!REGIONALES[[#All],[codigo_regional3]:[Columna1]],3,0)</f>
        <v>0</v>
      </c>
      <c r="AM32" s="41">
        <f>Exportar[[#This Row],[COD]]</f>
        <v>0</v>
      </c>
      <c r="AN32" s="41" t="str">
        <f>IFERROR(VLOOKUP(Exportar[[#This Row],[RUBRO completo]],'[3]CENTRO DE COSTOS'!$X:$X,1,0),0)</f>
        <v>C-4102-1500-18-0-4102002-02-162</v>
      </c>
      <c r="AO32" s="43" t="str">
        <f>VLOOKUP(Exportar[[#This Row],[COD_REAL]],'[3]CENTRO DE COSTOS'!$M$4:$N$72,2,0)</f>
        <v>ICBF GESTION GENERAL</v>
      </c>
    </row>
    <row r="33" spans="1:41" x14ac:dyDescent="0.25">
      <c r="A33" s="44">
        <v>45111</v>
      </c>
      <c r="B33" s="32">
        <v>2023</v>
      </c>
      <c r="C33" s="33" t="str">
        <f>VLOOKUP(D33,'[3]CENTRO DE COSTOS'!$E:$H,4,0)</f>
        <v>NIVEL</v>
      </c>
      <c r="D33" s="34" t="s">
        <v>22</v>
      </c>
      <c r="E33" s="34" t="s">
        <v>23</v>
      </c>
      <c r="F33" s="34" t="s">
        <v>252</v>
      </c>
      <c r="G33" s="35" t="str">
        <f>VLOOKUP(O33,[3]Gerentes!$A:$N,4,0)</f>
        <v>PRIMERA INFANCIA</v>
      </c>
      <c r="H33" s="35" t="str">
        <f>VLOOKUP(O33,[3]Gerentes!$A:$N,5,0)</f>
        <v>DIRECTOR(A) DE PRIMERA INFANCIA</v>
      </c>
      <c r="I33" s="35" t="str">
        <f>VLOOKUP(O33,[3]Gerentes!$A:$N,10,0)</f>
        <v>1. Primera Infancia</v>
      </c>
      <c r="J33" s="35" t="str">
        <f>VLOOKUP(O33,[3]Gerentes!$A:$AB,15,0)</f>
        <v>Contratable</v>
      </c>
      <c r="K33" s="36" t="str">
        <f t="shared" si="0"/>
        <v>Inversión</v>
      </c>
      <c r="L33" s="37" t="s">
        <v>228</v>
      </c>
      <c r="M33" s="38" t="str">
        <f t="shared" si="1"/>
        <v>C-4102-1500-18</v>
      </c>
      <c r="N33" s="34">
        <v>163</v>
      </c>
      <c r="O33" s="35" t="str">
        <f t="shared" si="2"/>
        <v>C-4102-1500-18-0-4102001-02-163</v>
      </c>
      <c r="P33" s="32" t="s">
        <v>227</v>
      </c>
      <c r="Q33" s="39">
        <f>VLOOKUP($O33,[3]Gerentes!$A:$I,7,0)</f>
        <v>4102001</v>
      </c>
      <c r="R33" s="40" t="str">
        <f>VLOOKUP($O33,[3]Gerentes!$A:$I,8,0)</f>
        <v>SERVICIO DE ATENCION INTEGRAL A LA PRIMERA INFANCIA</v>
      </c>
      <c r="S33" s="34" t="s">
        <v>38</v>
      </c>
      <c r="T33" s="34">
        <v>10</v>
      </c>
      <c r="U33" s="34" t="s">
        <v>223</v>
      </c>
      <c r="V33" s="34" t="s">
        <v>25</v>
      </c>
      <c r="W33" s="41">
        <v>0</v>
      </c>
      <c r="X33" s="41">
        <v>4102752196</v>
      </c>
      <c r="Y33" s="41">
        <v>4102752196</v>
      </c>
      <c r="Z33" s="41">
        <v>0</v>
      </c>
      <c r="AA33" s="41">
        <v>0</v>
      </c>
      <c r="AB33" s="42">
        <v>0</v>
      </c>
      <c r="AC33" s="41">
        <v>0</v>
      </c>
      <c r="AD33" s="41">
        <v>0</v>
      </c>
      <c r="AE33" s="42">
        <v>0</v>
      </c>
      <c r="AF33" s="42">
        <v>0</v>
      </c>
      <c r="AG33" s="41">
        <v>0</v>
      </c>
      <c r="AH33" s="41">
        <v>0</v>
      </c>
      <c r="AI33" s="41">
        <v>0</v>
      </c>
      <c r="AJ33" s="41">
        <v>0</v>
      </c>
      <c r="AK33" s="42" t="str">
        <f>IFERROR(VLOOKUP(Exportar[[#This Row],[RUBRO]],[3]LISTAS!$A$1:$B$19,2,0),Exportar[[#This Row],[NOMBRE-Planeación_Proyecto]])</f>
        <v>1. Primera Infancia</v>
      </c>
      <c r="AL33" s="41">
        <f>VLOOKUP(Exportar[[#This Row],[UNIDAD/SUB UNIDAD]],[3]!REGIONALES[[#All],[codigo_regional3]:[Columna1]],3,0)</f>
        <v>0</v>
      </c>
      <c r="AM33" s="41">
        <f>Exportar[[#This Row],[COD]]</f>
        <v>0</v>
      </c>
      <c r="AN33" s="41" t="str">
        <f>IFERROR(VLOOKUP(Exportar[[#This Row],[RUBRO completo]],'[3]CENTRO DE COSTOS'!$X:$X,1,0),0)</f>
        <v>C-4102-1500-18-0-4102001-02-163</v>
      </c>
      <c r="AO33" s="43" t="str">
        <f>VLOOKUP(Exportar[[#This Row],[COD_REAL]],'[3]CENTRO DE COSTOS'!$M$4:$N$72,2,0)</f>
        <v>ICBF GESTION GENERAL</v>
      </c>
    </row>
    <row r="34" spans="1:41" x14ac:dyDescent="0.25">
      <c r="A34" s="44">
        <v>45111</v>
      </c>
      <c r="B34" s="32">
        <v>2023</v>
      </c>
      <c r="C34" s="33" t="str">
        <f>VLOOKUP(D34,'[3]CENTRO DE COSTOS'!$E:$H,4,0)</f>
        <v>NIVEL</v>
      </c>
      <c r="D34" s="34" t="s">
        <v>22</v>
      </c>
      <c r="E34" s="34" t="s">
        <v>23</v>
      </c>
      <c r="F34" s="34" t="s">
        <v>391</v>
      </c>
      <c r="G34" s="35" t="str">
        <f>VLOOKUP(O34,[3]Gerentes!$A:$N,4,0)</f>
        <v>PRIMERA INFANCIA</v>
      </c>
      <c r="H34" s="35" t="str">
        <f>VLOOKUP(O34,[3]Gerentes!$A:$N,5,0)</f>
        <v>DIRECTOR(A) DE PRIMERA INFANCIA</v>
      </c>
      <c r="I34" s="35" t="str">
        <f>VLOOKUP(O34,[3]Gerentes!$A:$N,10,0)</f>
        <v>1. Primera Infancia</v>
      </c>
      <c r="J34" s="35" t="str">
        <f>VLOOKUP(O34,[3]Gerentes!$A:$AB,15,0)</f>
        <v>Contratable</v>
      </c>
      <c r="K34" s="36" t="str">
        <f t="shared" si="0"/>
        <v>Inversión</v>
      </c>
      <c r="L34" s="37" t="s">
        <v>228</v>
      </c>
      <c r="M34" s="38" t="str">
        <f t="shared" si="1"/>
        <v>C-4102-1500-18</v>
      </c>
      <c r="N34" s="34">
        <v>164</v>
      </c>
      <c r="O34" s="35" t="str">
        <f t="shared" si="2"/>
        <v>C-4102-1500-18-0-4102001-02-164</v>
      </c>
      <c r="P34" s="32" t="s">
        <v>227</v>
      </c>
      <c r="Q34" s="39">
        <f>VLOOKUP($O34,[3]Gerentes!$A:$I,7,0)</f>
        <v>4102001</v>
      </c>
      <c r="R34" s="40" t="str">
        <f>VLOOKUP($O34,[3]Gerentes!$A:$I,8,0)</f>
        <v>SERVICIO DE ATENCION INTEGRAL A LA PRIMERA INFANCIA</v>
      </c>
      <c r="S34" s="34" t="s">
        <v>38</v>
      </c>
      <c r="T34" s="34">
        <v>15</v>
      </c>
      <c r="U34" s="34" t="s">
        <v>429</v>
      </c>
      <c r="V34" s="34" t="s">
        <v>25</v>
      </c>
      <c r="W34" s="41">
        <v>2477208960</v>
      </c>
      <c r="X34" s="41">
        <v>0</v>
      </c>
      <c r="Y34" s="41">
        <v>2477208960</v>
      </c>
      <c r="Z34" s="41">
        <v>0</v>
      </c>
      <c r="AA34" s="41">
        <v>0</v>
      </c>
      <c r="AB34" s="42">
        <v>0</v>
      </c>
      <c r="AC34" s="41">
        <v>0</v>
      </c>
      <c r="AD34" s="41">
        <v>0</v>
      </c>
      <c r="AE34" s="42">
        <v>0</v>
      </c>
      <c r="AF34" s="42">
        <v>0</v>
      </c>
      <c r="AG34" s="41">
        <v>0</v>
      </c>
      <c r="AH34" s="41">
        <v>0</v>
      </c>
      <c r="AI34" s="41">
        <v>0</v>
      </c>
      <c r="AJ34" s="41">
        <v>0</v>
      </c>
      <c r="AK34" s="42" t="str">
        <f>IFERROR(VLOOKUP(Exportar[[#This Row],[RUBRO]],[3]LISTAS!$A$1:$B$19,2,0),Exportar[[#This Row],[NOMBRE-Planeación_Proyecto]])</f>
        <v>1. Primera Infancia</v>
      </c>
      <c r="AL34" s="41">
        <f>VLOOKUP(Exportar[[#This Row],[UNIDAD/SUB UNIDAD]],[3]!REGIONALES[[#All],[codigo_regional3]:[Columna1]],3,0)</f>
        <v>0</v>
      </c>
      <c r="AM34" s="41">
        <f>Exportar[[#This Row],[COD]]</f>
        <v>0</v>
      </c>
      <c r="AN34" s="41" t="str">
        <f>IFERROR(VLOOKUP(Exportar[[#This Row],[RUBRO completo]],'[3]CENTRO DE COSTOS'!$X:$X,1,0),0)</f>
        <v>C-4102-1500-18-0-4102001-02-164</v>
      </c>
      <c r="AO34" s="43" t="str">
        <f>VLOOKUP(Exportar[[#This Row],[COD_REAL]],'[3]CENTRO DE COSTOS'!$M$4:$N$72,2,0)</f>
        <v>ICBF GESTION GENERAL</v>
      </c>
    </row>
    <row r="35" spans="1:41" x14ac:dyDescent="0.25">
      <c r="A35" s="44">
        <v>45111</v>
      </c>
      <c r="B35" s="32">
        <v>2023</v>
      </c>
      <c r="C35" s="33" t="str">
        <f>VLOOKUP(D35,'[3]CENTRO DE COSTOS'!$E:$H,4,0)</f>
        <v>NIVEL</v>
      </c>
      <c r="D35" s="34" t="s">
        <v>22</v>
      </c>
      <c r="E35" s="34" t="s">
        <v>23</v>
      </c>
      <c r="F35" s="34" t="s">
        <v>375</v>
      </c>
      <c r="G35" s="35" t="str">
        <f>VLOOKUP(O35,[3]Gerentes!$A:$N,4,0)</f>
        <v>PRIMERA INFANCIA</v>
      </c>
      <c r="H35" s="35" t="str">
        <f>VLOOKUP(O35,[3]Gerentes!$A:$N,5,0)</f>
        <v>DIRECTOR(A) DE PRIMERA INFANCIA</v>
      </c>
      <c r="I35" s="35" t="str">
        <f>VLOOKUP(O35,[3]Gerentes!$A:$N,10,0)</f>
        <v>1. Primera Infancia</v>
      </c>
      <c r="J35" s="35" t="str">
        <f>VLOOKUP(O35,[3]Gerentes!$A:$AB,15,0)</f>
        <v>Contratable</v>
      </c>
      <c r="K35" s="36" t="str">
        <f t="shared" si="0"/>
        <v>Inversión</v>
      </c>
      <c r="L35" s="37" t="s">
        <v>374</v>
      </c>
      <c r="M35" s="38" t="str">
        <f t="shared" si="1"/>
        <v>C-4102-1500-18</v>
      </c>
      <c r="N35" s="34">
        <v>165</v>
      </c>
      <c r="O35" s="35" t="str">
        <f t="shared" si="2"/>
        <v>C-4102-1500-18-0-4102003-02-165</v>
      </c>
      <c r="P35" s="32" t="s">
        <v>373</v>
      </c>
      <c r="Q35" s="39">
        <f>VLOOKUP($O35,[3]Gerentes!$A:$I,7,0)</f>
        <v>4102003</v>
      </c>
      <c r="R35" s="40" t="str">
        <f>VLOOKUP($O35,[3]Gerentes!$A:$I,8,0)</f>
        <v>SERVICIO DE EDUCACION INFORMAL A LOS AGENTES EDUCATIVOS</v>
      </c>
      <c r="S35" s="34" t="s">
        <v>38</v>
      </c>
      <c r="T35" s="34">
        <v>10</v>
      </c>
      <c r="U35" s="34" t="s">
        <v>223</v>
      </c>
      <c r="V35" s="34" t="s">
        <v>25</v>
      </c>
      <c r="W35" s="41">
        <v>11735021338</v>
      </c>
      <c r="X35" s="41">
        <v>0</v>
      </c>
      <c r="Y35" s="41">
        <v>3985431421</v>
      </c>
      <c r="Z35" s="41">
        <v>0</v>
      </c>
      <c r="AA35" s="41">
        <v>0</v>
      </c>
      <c r="AB35" s="42">
        <v>7749589917</v>
      </c>
      <c r="AC35" s="41">
        <v>0</v>
      </c>
      <c r="AD35" s="41">
        <v>7749589917</v>
      </c>
      <c r="AE35" s="42">
        <v>0</v>
      </c>
      <c r="AF35" s="42">
        <v>0</v>
      </c>
      <c r="AG35" s="41">
        <v>0</v>
      </c>
      <c r="AH35" s="41">
        <v>0</v>
      </c>
      <c r="AI35" s="41">
        <v>0</v>
      </c>
      <c r="AJ35" s="41">
        <v>0</v>
      </c>
      <c r="AK35" s="42" t="str">
        <f>IFERROR(VLOOKUP(Exportar[[#This Row],[RUBRO]],[3]LISTAS!$A$1:$B$19,2,0),Exportar[[#This Row],[NOMBRE-Planeación_Proyecto]])</f>
        <v>1. Primera Infancia</v>
      </c>
      <c r="AL35" s="41">
        <f>VLOOKUP(Exportar[[#This Row],[UNIDAD/SUB UNIDAD]],[3]!REGIONALES[[#All],[codigo_regional3]:[Columna1]],3,0)</f>
        <v>0</v>
      </c>
      <c r="AM35" s="41">
        <f>Exportar[[#This Row],[COD]]</f>
        <v>0</v>
      </c>
      <c r="AN35" s="41">
        <f>IFERROR(VLOOKUP(Exportar[[#This Row],[RUBRO completo]],'[3]CENTRO DE COSTOS'!$X:$X,1,0),0)</f>
        <v>0</v>
      </c>
      <c r="AO35" s="43" t="str">
        <f>VLOOKUP(Exportar[[#This Row],[COD_REAL]],'[3]CENTRO DE COSTOS'!$M$4:$N$72,2,0)</f>
        <v>ICBF GESTION GENERAL</v>
      </c>
    </row>
    <row r="36" spans="1:41" x14ac:dyDescent="0.25">
      <c r="A36" s="44">
        <v>45111</v>
      </c>
      <c r="B36" s="32">
        <v>2023</v>
      </c>
      <c r="C36" s="33" t="str">
        <f>VLOOKUP(D36,'[3]CENTRO DE COSTOS'!$E:$H,4,0)</f>
        <v>NIVEL</v>
      </c>
      <c r="D36" s="34" t="s">
        <v>22</v>
      </c>
      <c r="E36" s="34" t="s">
        <v>23</v>
      </c>
      <c r="F36" s="34" t="s">
        <v>375</v>
      </c>
      <c r="G36" s="35" t="str">
        <f>VLOOKUP(O36,[3]Gerentes!$A:$N,4,0)</f>
        <v>PRIMERA INFANCIA</v>
      </c>
      <c r="H36" s="35" t="str">
        <f>VLOOKUP(O36,[3]Gerentes!$A:$N,5,0)</f>
        <v>DIRECTOR(A) DE PRIMERA INFANCIA</v>
      </c>
      <c r="I36" s="35" t="str">
        <f>VLOOKUP(O36,[3]Gerentes!$A:$N,10,0)</f>
        <v>1. Primera Infancia</v>
      </c>
      <c r="J36" s="35" t="str">
        <f>VLOOKUP(O36,[3]Gerentes!$A:$AB,15,0)</f>
        <v>Contratable</v>
      </c>
      <c r="K36" s="36" t="str">
        <f t="shared" si="0"/>
        <v>Inversión</v>
      </c>
      <c r="L36" s="37" t="s">
        <v>374</v>
      </c>
      <c r="M36" s="38" t="str">
        <f t="shared" si="1"/>
        <v>C-4102-1500-18</v>
      </c>
      <c r="N36" s="34">
        <v>165</v>
      </c>
      <c r="O36" s="35" t="str">
        <f t="shared" si="2"/>
        <v>C-4102-1500-18-0-4102003-02-165</v>
      </c>
      <c r="P36" s="32" t="s">
        <v>373</v>
      </c>
      <c r="Q36" s="39">
        <f>VLOOKUP($O36,[3]Gerentes!$A:$I,7,0)</f>
        <v>4102003</v>
      </c>
      <c r="R36" s="40" t="str">
        <f>VLOOKUP($O36,[3]Gerentes!$A:$I,8,0)</f>
        <v>SERVICIO DE EDUCACION INFORMAL A LOS AGENTES EDUCATIVOS</v>
      </c>
      <c r="S36" s="34" t="s">
        <v>24</v>
      </c>
      <c r="T36" s="34">
        <v>27</v>
      </c>
      <c r="U36" s="34" t="s">
        <v>161</v>
      </c>
      <c r="V36" s="34" t="s">
        <v>25</v>
      </c>
      <c r="W36" s="41">
        <v>76965472853</v>
      </c>
      <c r="X36" s="41">
        <v>0</v>
      </c>
      <c r="Y36" s="41">
        <v>67543931961</v>
      </c>
      <c r="Z36" s="41">
        <v>0</v>
      </c>
      <c r="AA36" s="41">
        <v>0</v>
      </c>
      <c r="AB36" s="42">
        <v>9421540892</v>
      </c>
      <c r="AC36" s="41">
        <v>0</v>
      </c>
      <c r="AD36" s="41">
        <v>9421540892</v>
      </c>
      <c r="AE36" s="42">
        <v>0</v>
      </c>
      <c r="AF36" s="42">
        <v>0</v>
      </c>
      <c r="AG36" s="41">
        <v>0</v>
      </c>
      <c r="AH36" s="41">
        <v>0</v>
      </c>
      <c r="AI36" s="41">
        <v>0</v>
      </c>
      <c r="AJ36" s="41">
        <v>0</v>
      </c>
      <c r="AK36" s="42" t="str">
        <f>IFERROR(VLOOKUP(Exportar[[#This Row],[RUBRO]],[3]LISTAS!$A$1:$B$19,2,0),Exportar[[#This Row],[NOMBRE-Planeación_Proyecto]])</f>
        <v>1. Primera Infancia</v>
      </c>
      <c r="AL36" s="41">
        <f>VLOOKUP(Exportar[[#This Row],[UNIDAD/SUB UNIDAD]],[3]!REGIONALES[[#All],[codigo_regional3]:[Columna1]],3,0)</f>
        <v>0</v>
      </c>
      <c r="AM36" s="41">
        <f>Exportar[[#This Row],[COD]]</f>
        <v>0</v>
      </c>
      <c r="AN36" s="41">
        <f>IFERROR(VLOOKUP(Exportar[[#This Row],[RUBRO completo]],'[3]CENTRO DE COSTOS'!$X:$X,1,0),0)</f>
        <v>0</v>
      </c>
      <c r="AO36" s="43" t="str">
        <f>VLOOKUP(Exportar[[#This Row],[COD_REAL]],'[3]CENTRO DE COSTOS'!$M$4:$N$72,2,0)</f>
        <v>ICBF GESTION GENERAL</v>
      </c>
    </row>
    <row r="37" spans="1:41" x14ac:dyDescent="0.25">
      <c r="A37" s="44">
        <v>45111</v>
      </c>
      <c r="B37" s="32">
        <v>2023</v>
      </c>
      <c r="C37" s="33" t="str">
        <f>VLOOKUP(D37,'[3]CENTRO DE COSTOS'!$E:$H,4,0)</f>
        <v>NIVEL</v>
      </c>
      <c r="D37" s="34" t="s">
        <v>22</v>
      </c>
      <c r="E37" s="34" t="s">
        <v>23</v>
      </c>
      <c r="F37" s="34" t="s">
        <v>371</v>
      </c>
      <c r="G37" s="35" t="str">
        <f>VLOOKUP(O37,[3]Gerentes!$A:$N,4,0)</f>
        <v>FORTALECIMIENTO</v>
      </c>
      <c r="H37" s="35" t="str">
        <f>VLOOKUP(O37,[3]Gerentes!$A:$N,5,0)</f>
        <v>DIRECTOR(A) FINANCIERA</v>
      </c>
      <c r="I37" s="35" t="str">
        <f>VLOOKUP(O37,[3]Gerentes!$A:$N,10,0)</f>
        <v>8. Fortalecimiento</v>
      </c>
      <c r="J37" s="35" t="str">
        <f>VLOOKUP(O37,[3]Gerentes!$A:$AB,15,0)</f>
        <v>Contratable</v>
      </c>
      <c r="K37" s="36" t="str">
        <f t="shared" si="0"/>
        <v>Inversión</v>
      </c>
      <c r="L37" s="37" t="s">
        <v>163</v>
      </c>
      <c r="M37" s="38" t="str">
        <f t="shared" si="1"/>
        <v>C-4199-1500-8</v>
      </c>
      <c r="N37" s="34">
        <v>180</v>
      </c>
      <c r="O37" s="35" t="str">
        <f t="shared" si="2"/>
        <v>C-4199-1500-8-0-4199044-02-180</v>
      </c>
      <c r="P37" s="32" t="s">
        <v>162</v>
      </c>
      <c r="Q37" s="39">
        <f>VLOOKUP($O37,[3]Gerentes!$A:$I,7,0)</f>
        <v>4199044</v>
      </c>
      <c r="R37" s="40" t="str">
        <f>VLOOKUP($O37,[3]Gerentes!$A:$I,8,0)</f>
        <v>DERECHO DE BENEFICIO FIDUCIARIO</v>
      </c>
      <c r="S37" s="34" t="s">
        <v>24</v>
      </c>
      <c r="T37" s="34">
        <v>27</v>
      </c>
      <c r="U37" s="34" t="s">
        <v>161</v>
      </c>
      <c r="V37" s="34" t="s">
        <v>25</v>
      </c>
      <c r="W37" s="41">
        <v>0</v>
      </c>
      <c r="X37" s="41">
        <v>592029633</v>
      </c>
      <c r="Y37" s="41">
        <v>592029633</v>
      </c>
      <c r="Z37" s="41">
        <v>0</v>
      </c>
      <c r="AA37" s="41">
        <v>0</v>
      </c>
      <c r="AB37" s="42">
        <v>0</v>
      </c>
      <c r="AC37" s="41">
        <v>0</v>
      </c>
      <c r="AD37" s="41">
        <v>0</v>
      </c>
      <c r="AE37" s="42">
        <v>0</v>
      </c>
      <c r="AF37" s="42">
        <v>0</v>
      </c>
      <c r="AG37" s="41">
        <v>0</v>
      </c>
      <c r="AH37" s="41">
        <v>0</v>
      </c>
      <c r="AI37" s="41">
        <v>0</v>
      </c>
      <c r="AJ37" s="41">
        <v>0</v>
      </c>
      <c r="AK37" s="42" t="str">
        <f>IFERROR(VLOOKUP(Exportar[[#This Row],[RUBRO]],[3]LISTAS!$A$1:$B$19,2,0),Exportar[[#This Row],[NOMBRE-Planeación_Proyecto]])</f>
        <v>8. Fortalecimiento</v>
      </c>
      <c r="AL37" s="41">
        <f>VLOOKUP(Exportar[[#This Row],[UNIDAD/SUB UNIDAD]],[3]!REGIONALES[[#All],[codigo_regional3]:[Columna1]],3,0)</f>
        <v>0</v>
      </c>
      <c r="AM37" s="41">
        <f>Exportar[[#This Row],[COD]]</f>
        <v>0</v>
      </c>
      <c r="AN37" s="41">
        <f>IFERROR(VLOOKUP(Exportar[[#This Row],[RUBRO completo]],'[3]CENTRO DE COSTOS'!$X:$X,1,0),0)</f>
        <v>0</v>
      </c>
      <c r="AO37" s="43" t="str">
        <f>VLOOKUP(Exportar[[#This Row],[COD_REAL]],'[3]CENTRO DE COSTOS'!$M$4:$N$72,2,0)</f>
        <v>ICBF GESTION GENERAL</v>
      </c>
    </row>
    <row r="38" spans="1:41" x14ac:dyDescent="0.25">
      <c r="A38" s="44">
        <v>45111</v>
      </c>
      <c r="B38" s="32">
        <v>2023</v>
      </c>
      <c r="C38" s="33" t="str">
        <f>VLOOKUP(D38,'[3]CENTRO DE COSTOS'!$E:$H,4,0)</f>
        <v>NIVEL</v>
      </c>
      <c r="D38" s="34" t="s">
        <v>22</v>
      </c>
      <c r="E38" s="34" t="s">
        <v>23</v>
      </c>
      <c r="F38" s="34" t="s">
        <v>452</v>
      </c>
      <c r="G38" s="35" t="str">
        <f>VLOOKUP(O38,[3]Gerentes!$A:$N,4,0)</f>
        <v>FORTALECIMIENTO</v>
      </c>
      <c r="H38" s="35" t="str">
        <f>VLOOKUP(O38,[3]Gerentes!$A:$N,5,0)</f>
        <v>JEFE (A) OFICINA ASESORA JURIDICA</v>
      </c>
      <c r="I38" s="35" t="str">
        <f>VLOOKUP(O38,[3]Gerentes!$A:$N,10,0)</f>
        <v>8. Fortalecimiento</v>
      </c>
      <c r="J38" s="35" t="str">
        <f>VLOOKUP(O38,[3]Gerentes!$A:$AB,15,0)</f>
        <v>Contratable</v>
      </c>
      <c r="K38" s="36" t="str">
        <f t="shared" si="0"/>
        <v>Inversión</v>
      </c>
      <c r="L38" s="37" t="s">
        <v>163</v>
      </c>
      <c r="M38" s="38" t="str">
        <f t="shared" si="1"/>
        <v>C-4199-1500-8</v>
      </c>
      <c r="N38" s="34">
        <v>181</v>
      </c>
      <c r="O38" s="35" t="str">
        <f t="shared" si="2"/>
        <v>C-4199-1500-8-0-4199044-02-181</v>
      </c>
      <c r="P38" s="32" t="s">
        <v>162</v>
      </c>
      <c r="Q38" s="39">
        <f>VLOOKUP($O38,[3]Gerentes!$A:$I,7,0)</f>
        <v>4199044</v>
      </c>
      <c r="R38" s="40" t="str">
        <f>VLOOKUP($O38,[3]Gerentes!$A:$I,8,0)</f>
        <v>DERECHO DE BENEFICIO FIDUCIARIO</v>
      </c>
      <c r="S38" s="34" t="s">
        <v>24</v>
      </c>
      <c r="T38" s="34">
        <v>27</v>
      </c>
      <c r="U38" s="34" t="s">
        <v>161</v>
      </c>
      <c r="V38" s="34" t="s">
        <v>25</v>
      </c>
      <c r="W38" s="41">
        <v>0</v>
      </c>
      <c r="X38" s="41">
        <v>200000000</v>
      </c>
      <c r="Y38" s="41">
        <v>200000000</v>
      </c>
      <c r="Z38" s="41">
        <v>0</v>
      </c>
      <c r="AA38" s="41">
        <v>0</v>
      </c>
      <c r="AB38" s="42">
        <v>0</v>
      </c>
      <c r="AC38" s="41">
        <v>0</v>
      </c>
      <c r="AD38" s="41">
        <v>0</v>
      </c>
      <c r="AE38" s="42">
        <v>0</v>
      </c>
      <c r="AF38" s="42">
        <v>0</v>
      </c>
      <c r="AG38" s="41">
        <v>0</v>
      </c>
      <c r="AH38" s="41">
        <v>0</v>
      </c>
      <c r="AI38" s="41">
        <v>0</v>
      </c>
      <c r="AJ38" s="41">
        <v>0</v>
      </c>
      <c r="AK38" s="42" t="str">
        <f>IFERROR(VLOOKUP(Exportar[[#This Row],[RUBRO]],[3]LISTAS!$A$1:$B$19,2,0),Exportar[[#This Row],[NOMBRE-Planeación_Proyecto]])</f>
        <v>8. Fortalecimiento</v>
      </c>
      <c r="AL38" s="41">
        <f>VLOOKUP(Exportar[[#This Row],[UNIDAD/SUB UNIDAD]],[3]!REGIONALES[[#All],[codigo_regional3]:[Columna1]],3,0)</f>
        <v>0</v>
      </c>
      <c r="AM38" s="41">
        <f>Exportar[[#This Row],[COD]]</f>
        <v>0</v>
      </c>
      <c r="AN38" s="41">
        <f>IFERROR(VLOOKUP(Exportar[[#This Row],[RUBRO completo]],'[3]CENTRO DE COSTOS'!$X:$X,1,0),0)</f>
        <v>0</v>
      </c>
      <c r="AO38" s="43" t="str">
        <f>VLOOKUP(Exportar[[#This Row],[COD_REAL]],'[3]CENTRO DE COSTOS'!$M$4:$N$72,2,0)</f>
        <v>ICBF GESTION GENERAL</v>
      </c>
    </row>
    <row r="39" spans="1:41" x14ac:dyDescent="0.25">
      <c r="A39" s="44">
        <v>45111</v>
      </c>
      <c r="B39" s="32">
        <v>2023</v>
      </c>
      <c r="C39" s="33" t="str">
        <f>VLOOKUP(D39,'[3]CENTRO DE COSTOS'!$E:$H,4,0)</f>
        <v>NIVEL</v>
      </c>
      <c r="D39" s="34" t="s">
        <v>22</v>
      </c>
      <c r="E39" s="34" t="s">
        <v>23</v>
      </c>
      <c r="F39" s="34" t="s">
        <v>222</v>
      </c>
      <c r="G39" s="35" t="str">
        <f>VLOOKUP(O39,[3]Gerentes!$A:$N,4,0)</f>
        <v>FORTALECIMIENTO</v>
      </c>
      <c r="H39" s="35" t="str">
        <f>VLOOKUP(O39,[3]Gerentes!$A:$N,5,0)</f>
        <v>DIRECTOR(A) ADMINISTRATIVO</v>
      </c>
      <c r="I39" s="35" t="str">
        <f>VLOOKUP(O39,[3]Gerentes!$A:$N,10,0)</f>
        <v>8. Fortalecimiento</v>
      </c>
      <c r="J39" s="35" t="str">
        <f>VLOOKUP(O39,[3]Gerentes!$A:$AB,15,0)</f>
        <v>Contratable</v>
      </c>
      <c r="K39" s="36" t="str">
        <f t="shared" si="0"/>
        <v>Inversión</v>
      </c>
      <c r="L39" s="37" t="s">
        <v>175</v>
      </c>
      <c r="M39" s="38" t="str">
        <f t="shared" si="1"/>
        <v>C-4199-1500-8</v>
      </c>
      <c r="N39" s="34">
        <v>184</v>
      </c>
      <c r="O39" s="35" t="str">
        <f t="shared" si="2"/>
        <v>C-4199-1500-8-0-4199064-02-184</v>
      </c>
      <c r="P39" s="32" t="s">
        <v>174</v>
      </c>
      <c r="Q39" s="39">
        <f>VLOOKUP($O39,[3]Gerentes!$A:$I,7,0)</f>
        <v>4199064</v>
      </c>
      <c r="R39" s="40" t="str">
        <f>VLOOKUP($O39,[3]Gerentes!$A:$I,8,0)</f>
        <v>SERVICIO DE IMPLEMENTACION DE SISTEMAS DE GESTION</v>
      </c>
      <c r="S39" s="34" t="s">
        <v>24</v>
      </c>
      <c r="T39" s="34">
        <v>27</v>
      </c>
      <c r="U39" s="34" t="s">
        <v>161</v>
      </c>
      <c r="V39" s="34" t="s">
        <v>25</v>
      </c>
      <c r="W39" s="41">
        <v>3496443659</v>
      </c>
      <c r="X39" s="41">
        <v>0</v>
      </c>
      <c r="Y39" s="41">
        <v>174093508</v>
      </c>
      <c r="Z39" s="41">
        <v>0</v>
      </c>
      <c r="AA39" s="41">
        <v>0</v>
      </c>
      <c r="AB39" s="42">
        <v>3322350151</v>
      </c>
      <c r="AC39" s="41">
        <v>0</v>
      </c>
      <c r="AD39" s="41">
        <v>3322350151</v>
      </c>
      <c r="AE39" s="42">
        <v>0</v>
      </c>
      <c r="AF39" s="42">
        <v>0</v>
      </c>
      <c r="AG39" s="41">
        <v>0</v>
      </c>
      <c r="AH39" s="41">
        <v>0</v>
      </c>
      <c r="AI39" s="41">
        <v>0</v>
      </c>
      <c r="AJ39" s="41">
        <v>0</v>
      </c>
      <c r="AK39" s="42" t="str">
        <f>IFERROR(VLOOKUP(Exportar[[#This Row],[RUBRO]],[3]LISTAS!$A$1:$B$19,2,0),Exportar[[#This Row],[NOMBRE-Planeación_Proyecto]])</f>
        <v>8. Fortalecimiento</v>
      </c>
      <c r="AL39" s="41">
        <f>VLOOKUP(Exportar[[#This Row],[UNIDAD/SUB UNIDAD]],[3]!REGIONALES[[#All],[codigo_regional3]:[Columna1]],3,0)</f>
        <v>0</v>
      </c>
      <c r="AM39" s="41">
        <f>Exportar[[#This Row],[COD]]</f>
        <v>0</v>
      </c>
      <c r="AN39" s="41">
        <f>IFERROR(VLOOKUP(Exportar[[#This Row],[RUBRO completo]],'[3]CENTRO DE COSTOS'!$X:$X,1,0),0)</f>
        <v>0</v>
      </c>
      <c r="AO39" s="43" t="str">
        <f>VLOOKUP(Exportar[[#This Row],[COD_REAL]],'[3]CENTRO DE COSTOS'!$M$4:$N$72,2,0)</f>
        <v>ICBF GESTION GENERAL</v>
      </c>
    </row>
    <row r="40" spans="1:41" x14ac:dyDescent="0.25">
      <c r="A40" s="44">
        <v>45111</v>
      </c>
      <c r="B40" s="32">
        <v>2023</v>
      </c>
      <c r="C40" s="33" t="str">
        <f>VLOOKUP(D40,'[3]CENTRO DE COSTOS'!$E:$H,4,0)</f>
        <v>NIVEL</v>
      </c>
      <c r="D40" s="34" t="s">
        <v>22</v>
      </c>
      <c r="E40" s="34" t="s">
        <v>23</v>
      </c>
      <c r="F40" s="34" t="s">
        <v>265</v>
      </c>
      <c r="G40" s="35" t="str">
        <f>VLOOKUP(O40,[3]Gerentes!$A:$N,4,0)</f>
        <v>FORTALECIMIENTO</v>
      </c>
      <c r="H40" s="35" t="str">
        <f>VLOOKUP(O40,[3]Gerentes!$A:$N,5,0)</f>
        <v>DIRECTOR(A) ADMINISTRATIVO</v>
      </c>
      <c r="I40" s="35" t="str">
        <f>VLOOKUP(O40,[3]Gerentes!$A:$N,10,0)</f>
        <v>8. Fortalecimiento</v>
      </c>
      <c r="J40" s="35" t="str">
        <f>VLOOKUP(O40,[3]Gerentes!$A:$AB,15,0)</f>
        <v>Contratable</v>
      </c>
      <c r="K40" s="36" t="str">
        <f t="shared" si="0"/>
        <v>Inversión</v>
      </c>
      <c r="L40" s="37" t="s">
        <v>264</v>
      </c>
      <c r="M40" s="38" t="str">
        <f t="shared" si="1"/>
        <v>C-4199-1500-8</v>
      </c>
      <c r="N40" s="34">
        <v>196</v>
      </c>
      <c r="O40" s="35" t="str">
        <f t="shared" si="2"/>
        <v>C-4199-1500-8-0-4199011-02-196</v>
      </c>
      <c r="P40" s="32" t="s">
        <v>263</v>
      </c>
      <c r="Q40" s="39">
        <f>VLOOKUP($O40,[3]Gerentes!$A:$I,7,0)</f>
        <v>4199011</v>
      </c>
      <c r="R40" s="40" t="str">
        <f>VLOOKUP($O40,[3]Gerentes!$A:$I,8,0)</f>
        <v>SEDES ADECUADAS</v>
      </c>
      <c r="S40" s="34" t="s">
        <v>24</v>
      </c>
      <c r="T40" s="34">
        <v>27</v>
      </c>
      <c r="U40" s="34" t="s">
        <v>161</v>
      </c>
      <c r="V40" s="34" t="s">
        <v>25</v>
      </c>
      <c r="W40" s="41">
        <v>1300000000</v>
      </c>
      <c r="X40" s="41">
        <v>0</v>
      </c>
      <c r="Y40" s="41">
        <v>1115187412</v>
      </c>
      <c r="Z40" s="41">
        <v>0</v>
      </c>
      <c r="AA40" s="41">
        <v>0</v>
      </c>
      <c r="AB40" s="42">
        <v>184812588</v>
      </c>
      <c r="AC40" s="41">
        <v>0</v>
      </c>
      <c r="AD40" s="41">
        <v>184812588</v>
      </c>
      <c r="AE40" s="42">
        <v>0</v>
      </c>
      <c r="AF40" s="42">
        <v>0</v>
      </c>
      <c r="AG40" s="41">
        <v>0</v>
      </c>
      <c r="AH40" s="41">
        <v>0</v>
      </c>
      <c r="AI40" s="41">
        <v>0</v>
      </c>
      <c r="AJ40" s="41">
        <v>0</v>
      </c>
      <c r="AK40" s="42" t="str">
        <f>IFERROR(VLOOKUP(Exportar[[#This Row],[RUBRO]],[3]LISTAS!$A$1:$B$19,2,0),Exportar[[#This Row],[NOMBRE-Planeación_Proyecto]])</f>
        <v>8. Fortalecimiento</v>
      </c>
      <c r="AL40" s="41">
        <f>VLOOKUP(Exportar[[#This Row],[UNIDAD/SUB UNIDAD]],[3]!REGIONALES[[#All],[codigo_regional3]:[Columna1]],3,0)</f>
        <v>0</v>
      </c>
      <c r="AM40" s="41">
        <f>Exportar[[#This Row],[COD]]</f>
        <v>0</v>
      </c>
      <c r="AN40" s="41">
        <f>IFERROR(VLOOKUP(Exportar[[#This Row],[RUBRO completo]],'[3]CENTRO DE COSTOS'!$X:$X,1,0),0)</f>
        <v>0</v>
      </c>
      <c r="AO40" s="43" t="str">
        <f>VLOOKUP(Exportar[[#This Row],[COD_REAL]],'[3]CENTRO DE COSTOS'!$M$4:$N$72,2,0)</f>
        <v>ICBF GESTION GENERAL</v>
      </c>
    </row>
    <row r="41" spans="1:41" x14ac:dyDescent="0.25">
      <c r="A41" s="44">
        <v>45111</v>
      </c>
      <c r="B41" s="32">
        <v>2023</v>
      </c>
      <c r="C41" s="33" t="str">
        <f>VLOOKUP(D41,'[3]CENTRO DE COSTOS'!$E:$H,4,0)</f>
        <v>NIVEL</v>
      </c>
      <c r="D41" s="34" t="s">
        <v>22</v>
      </c>
      <c r="E41" s="34" t="s">
        <v>23</v>
      </c>
      <c r="F41" s="34" t="s">
        <v>208</v>
      </c>
      <c r="G41" s="35" t="str">
        <f>VLOOKUP(O41,[3]Gerentes!$A:$N,4,0)</f>
        <v>FUNCIONAMIENTO</v>
      </c>
      <c r="H41" s="35" t="str">
        <f>VLOOKUP(O41,[3]Gerentes!$A:$N,5,0)</f>
        <v>DIRECTOR(A) DE GESTION HUMANA</v>
      </c>
      <c r="I41" s="35" t="str">
        <f>VLOOKUP(O41,[3]Gerentes!$A:$N,10,0)</f>
        <v>1. Gestión Humana</v>
      </c>
      <c r="J41" s="35" t="str">
        <f>VLOOKUP(O41,[3]Gerentes!$A:$AB,15,0)</f>
        <v>Contratable</v>
      </c>
      <c r="K41" s="36" t="str">
        <f t="shared" si="0"/>
        <v>Funcionamiento</v>
      </c>
      <c r="L41" s="37" t="s">
        <v>245</v>
      </c>
      <c r="M41" s="38" t="str">
        <f t="shared" si="1"/>
        <v>A-02-02</v>
      </c>
      <c r="N41" s="34">
        <v>301</v>
      </c>
      <c r="O41" s="35" t="str">
        <f t="shared" si="2"/>
        <v>A-02-02-02-006-003-301</v>
      </c>
      <c r="P41" s="32" t="s">
        <v>244</v>
      </c>
      <c r="Q41" s="39">
        <f>VLOOKUP($O41,[3]Gerentes!$A:$I,7,0)</f>
        <v>0</v>
      </c>
      <c r="R41" s="40">
        <f>VLOOKUP($O41,[3]Gerentes!$A:$I,8,0)</f>
        <v>0</v>
      </c>
      <c r="S41" s="34" t="s">
        <v>24</v>
      </c>
      <c r="T41" s="34">
        <v>27</v>
      </c>
      <c r="U41" s="34" t="s">
        <v>161</v>
      </c>
      <c r="V41" s="34" t="s">
        <v>25</v>
      </c>
      <c r="W41" s="41">
        <v>0</v>
      </c>
      <c r="X41" s="41">
        <v>86000000</v>
      </c>
      <c r="Y41" s="41">
        <v>0</v>
      </c>
      <c r="Z41" s="41">
        <v>0</v>
      </c>
      <c r="AA41" s="41">
        <v>0</v>
      </c>
      <c r="AB41" s="42">
        <v>86000000</v>
      </c>
      <c r="AC41" s="41">
        <v>0</v>
      </c>
      <c r="AD41" s="41">
        <v>86000000</v>
      </c>
      <c r="AE41" s="42">
        <v>0</v>
      </c>
      <c r="AF41" s="42">
        <v>0</v>
      </c>
      <c r="AG41" s="41">
        <v>0</v>
      </c>
      <c r="AH41" s="41">
        <v>0</v>
      </c>
      <c r="AI41" s="41">
        <v>0</v>
      </c>
      <c r="AJ41" s="41">
        <v>0</v>
      </c>
      <c r="AK41" s="42" t="str">
        <f>IFERROR(VLOOKUP(Exportar[[#This Row],[RUBRO]],[3]LISTAS!$A$1:$B$19,2,0),Exportar[[#This Row],[NOMBRE-Planeación_Proyecto]])</f>
        <v>Gastos Generales</v>
      </c>
      <c r="AL41" s="41">
        <f>VLOOKUP(Exportar[[#This Row],[UNIDAD/SUB UNIDAD]],[3]!REGIONALES[[#All],[codigo_regional3]:[Columna1]],3,0)</f>
        <v>0</v>
      </c>
      <c r="AM41" s="41">
        <f>Exportar[[#This Row],[COD]]</f>
        <v>0</v>
      </c>
      <c r="AN41" s="41">
        <f>IFERROR(VLOOKUP(Exportar[[#This Row],[RUBRO completo]],'[3]CENTRO DE COSTOS'!$X:$X,1,0),0)</f>
        <v>0</v>
      </c>
      <c r="AO41" s="43" t="str">
        <f>VLOOKUP(Exportar[[#This Row],[COD_REAL]],'[3]CENTRO DE COSTOS'!$M$4:$N$72,2,0)</f>
        <v>ICBF GESTION GENERAL</v>
      </c>
    </row>
    <row r="42" spans="1:41" x14ac:dyDescent="0.25">
      <c r="A42" s="44">
        <v>45111</v>
      </c>
      <c r="B42" s="32">
        <v>2023</v>
      </c>
      <c r="C42" s="33" t="str">
        <f>VLOOKUP(D42,'[3]CENTRO DE COSTOS'!$E:$H,4,0)</f>
        <v>NIVEL</v>
      </c>
      <c r="D42" s="34" t="s">
        <v>22</v>
      </c>
      <c r="E42" s="34" t="s">
        <v>23</v>
      </c>
      <c r="F42" s="34" t="s">
        <v>195</v>
      </c>
      <c r="G42" s="35" t="str">
        <f>VLOOKUP(O42,[3]Gerentes!$A:$N,4,0)</f>
        <v>FUNCIONAMIENTO</v>
      </c>
      <c r="H42" s="35" t="str">
        <f>VLOOKUP(O42,[3]Gerentes!$A:$N,5,0)</f>
        <v>DIRECTOR(A) ADMINISTRATIVO</v>
      </c>
      <c r="I42" s="35" t="str">
        <f>VLOOKUP(O42,[3]Gerentes!$A:$N,10,0)</f>
        <v>2. Administrativa</v>
      </c>
      <c r="J42" s="35" t="str">
        <f>VLOOKUP(O42,[3]Gerentes!$A:$AB,15,0)</f>
        <v>No Contratable</v>
      </c>
      <c r="K42" s="36" t="str">
        <f t="shared" si="0"/>
        <v>Funcionamiento</v>
      </c>
      <c r="L42" s="37" t="s">
        <v>27</v>
      </c>
      <c r="M42" s="38" t="str">
        <f t="shared" si="1"/>
        <v>A-03-03-01-015</v>
      </c>
      <c r="N42" s="34">
        <v>302</v>
      </c>
      <c r="O42" s="35" t="str">
        <f t="shared" si="2"/>
        <v>A-03-03-01-015-302</v>
      </c>
      <c r="P42" s="32" t="s">
        <v>28</v>
      </c>
      <c r="Q42" s="39">
        <f>VLOOKUP($O42,[3]Gerentes!$A:$I,7,0)</f>
        <v>0</v>
      </c>
      <c r="R42" s="40">
        <f>VLOOKUP($O42,[3]Gerentes!$A:$I,8,0)</f>
        <v>0</v>
      </c>
      <c r="S42" s="34" t="s">
        <v>24</v>
      </c>
      <c r="T42" s="34">
        <v>27</v>
      </c>
      <c r="U42" s="34" t="s">
        <v>161</v>
      </c>
      <c r="V42" s="34" t="s">
        <v>25</v>
      </c>
      <c r="W42" s="41">
        <v>1442000000</v>
      </c>
      <c r="X42" s="41">
        <v>0</v>
      </c>
      <c r="Y42" s="41">
        <v>265681420</v>
      </c>
      <c r="Z42" s="41">
        <v>0</v>
      </c>
      <c r="AA42" s="41">
        <v>0</v>
      </c>
      <c r="AB42" s="42">
        <v>1176318580</v>
      </c>
      <c r="AC42" s="41">
        <v>0</v>
      </c>
      <c r="AD42" s="41">
        <v>1176318580</v>
      </c>
      <c r="AE42" s="42">
        <v>0</v>
      </c>
      <c r="AF42" s="42">
        <v>0</v>
      </c>
      <c r="AG42" s="41">
        <v>0</v>
      </c>
      <c r="AH42" s="41">
        <v>0</v>
      </c>
      <c r="AI42" s="41">
        <v>0</v>
      </c>
      <c r="AJ42" s="41">
        <v>0</v>
      </c>
      <c r="AK42" s="42" t="str">
        <f>IFERROR(VLOOKUP(Exportar[[#This Row],[RUBRO]],[3]LISTAS!$A$1:$B$19,2,0),Exportar[[#This Row],[NOMBRE-Planeación_Proyecto]])</f>
        <v>Gastos Generales</v>
      </c>
      <c r="AL42" s="41">
        <f>VLOOKUP(Exportar[[#This Row],[UNIDAD/SUB UNIDAD]],[3]!REGIONALES[[#All],[codigo_regional3]:[Columna1]],3,0)</f>
        <v>0</v>
      </c>
      <c r="AM42" s="41">
        <f>Exportar[[#This Row],[COD]]</f>
        <v>0</v>
      </c>
      <c r="AN42" s="41">
        <f>IFERROR(VLOOKUP(Exportar[[#This Row],[RUBRO completo]],'[3]CENTRO DE COSTOS'!$X:$X,1,0),0)</f>
        <v>0</v>
      </c>
      <c r="AO42" s="43" t="str">
        <f>VLOOKUP(Exportar[[#This Row],[COD_REAL]],'[3]CENTRO DE COSTOS'!$M$4:$N$72,2,0)</f>
        <v>ICBF GESTION GENERAL</v>
      </c>
    </row>
    <row r="43" spans="1:41" x14ac:dyDescent="0.25">
      <c r="A43" s="44">
        <v>45111</v>
      </c>
      <c r="B43" s="32">
        <v>2023</v>
      </c>
      <c r="C43" s="33" t="str">
        <f>VLOOKUP(D43,'[3]CENTRO DE COSTOS'!$E:$H,4,0)</f>
        <v>NIVEL</v>
      </c>
      <c r="D43" s="34" t="s">
        <v>22</v>
      </c>
      <c r="E43" s="34" t="s">
        <v>23</v>
      </c>
      <c r="F43" s="34" t="s">
        <v>195</v>
      </c>
      <c r="G43" s="35" t="str">
        <f>VLOOKUP(O43,[3]Gerentes!$A:$N,4,0)</f>
        <v>FUNCIONAMIENTO</v>
      </c>
      <c r="H43" s="35" t="str">
        <f>VLOOKUP(O43,[3]Gerentes!$A:$N,5,0)</f>
        <v>DIRECTOR(A) ADMINISTRATIVO</v>
      </c>
      <c r="I43" s="35" t="str">
        <f>VLOOKUP(O43,[3]Gerentes!$A:$N,10,0)</f>
        <v>2. Administrativa</v>
      </c>
      <c r="J43" s="35" t="str">
        <f>VLOOKUP(O43,[3]Gerentes!$A:$AB,15,0)</f>
        <v>No Contratable</v>
      </c>
      <c r="K43" s="36" t="str">
        <f t="shared" si="0"/>
        <v>Funcionamiento</v>
      </c>
      <c r="L43" s="37" t="s">
        <v>194</v>
      </c>
      <c r="M43" s="38" t="str">
        <f t="shared" si="1"/>
        <v>A-08-01</v>
      </c>
      <c r="N43" s="34">
        <v>302</v>
      </c>
      <c r="O43" s="35" t="str">
        <f t="shared" si="2"/>
        <v>A-08-01-02-001-302</v>
      </c>
      <c r="P43" s="32" t="s">
        <v>193</v>
      </c>
      <c r="Q43" s="39">
        <f>VLOOKUP($O43,[3]Gerentes!$A:$I,7,0)</f>
        <v>0</v>
      </c>
      <c r="R43" s="40">
        <f>VLOOKUP($O43,[3]Gerentes!$A:$I,8,0)</f>
        <v>0</v>
      </c>
      <c r="S43" s="34" t="s">
        <v>24</v>
      </c>
      <c r="T43" s="34">
        <v>27</v>
      </c>
      <c r="U43" s="34" t="s">
        <v>161</v>
      </c>
      <c r="V43" s="34" t="s">
        <v>25</v>
      </c>
      <c r="W43" s="41">
        <v>640196100</v>
      </c>
      <c r="X43" s="41">
        <v>11496421</v>
      </c>
      <c r="Y43" s="41">
        <v>298827731</v>
      </c>
      <c r="Z43" s="41">
        <v>0</v>
      </c>
      <c r="AA43" s="41">
        <v>0</v>
      </c>
      <c r="AB43" s="42">
        <v>352864790</v>
      </c>
      <c r="AC43" s="41">
        <v>0</v>
      </c>
      <c r="AD43" s="41">
        <v>352864790</v>
      </c>
      <c r="AE43" s="42">
        <v>0</v>
      </c>
      <c r="AF43" s="42">
        <v>0</v>
      </c>
      <c r="AG43" s="41">
        <v>0</v>
      </c>
      <c r="AH43" s="41">
        <v>0</v>
      </c>
      <c r="AI43" s="41">
        <v>0</v>
      </c>
      <c r="AJ43" s="41">
        <v>0</v>
      </c>
      <c r="AK43" s="42" t="str">
        <f>IFERROR(VLOOKUP(Exportar[[#This Row],[RUBRO]],[3]LISTAS!$A$1:$B$19,2,0),Exportar[[#This Row],[NOMBRE-Planeación_Proyecto]])</f>
        <v>Otros Gastos</v>
      </c>
      <c r="AL43" s="41">
        <f>VLOOKUP(Exportar[[#This Row],[UNIDAD/SUB UNIDAD]],[3]!REGIONALES[[#All],[codigo_regional3]:[Columna1]],3,0)</f>
        <v>0</v>
      </c>
      <c r="AM43" s="41">
        <f>Exportar[[#This Row],[COD]]</f>
        <v>0</v>
      </c>
      <c r="AN43" s="41">
        <f>IFERROR(VLOOKUP(Exportar[[#This Row],[RUBRO completo]],'[3]CENTRO DE COSTOS'!$X:$X,1,0),0)</f>
        <v>0</v>
      </c>
      <c r="AO43" s="43" t="str">
        <f>VLOOKUP(Exportar[[#This Row],[COD_REAL]],'[3]CENTRO DE COSTOS'!$M$4:$N$72,2,0)</f>
        <v>ICBF GESTION GENERAL</v>
      </c>
    </row>
    <row r="44" spans="1:41" x14ac:dyDescent="0.25">
      <c r="A44" s="44">
        <v>45111</v>
      </c>
      <c r="B44" s="32">
        <v>2023</v>
      </c>
      <c r="C44" s="33" t="str">
        <f>VLOOKUP(D44,'[3]CENTRO DE COSTOS'!$E:$H,4,0)</f>
        <v>NIVEL</v>
      </c>
      <c r="D44" s="34" t="s">
        <v>22</v>
      </c>
      <c r="E44" s="34" t="s">
        <v>23</v>
      </c>
      <c r="F44" s="34" t="s">
        <v>195</v>
      </c>
      <c r="G44" s="35" t="str">
        <f>VLOOKUP(O44,[3]Gerentes!$A:$N,4,0)</f>
        <v>FUNCIONAMIENTO</v>
      </c>
      <c r="H44" s="35" t="str">
        <f>VLOOKUP(O44,[3]Gerentes!$A:$N,5,0)</f>
        <v>DIRECTOR(A) ADMINISTRATIVO</v>
      </c>
      <c r="I44" s="35" t="str">
        <f>VLOOKUP(O44,[3]Gerentes!$A:$N,10,0)</f>
        <v>2. Administrativa</v>
      </c>
      <c r="J44" s="35" t="str">
        <f>VLOOKUP(O44,[3]Gerentes!$A:$AB,15,0)</f>
        <v>No Contratable</v>
      </c>
      <c r="K44" s="36" t="str">
        <f t="shared" si="0"/>
        <v>Funcionamiento</v>
      </c>
      <c r="L44" s="37" t="s">
        <v>34</v>
      </c>
      <c r="M44" s="38" t="str">
        <f t="shared" si="1"/>
        <v>A-08-04-04</v>
      </c>
      <c r="N44" s="34">
        <v>302</v>
      </c>
      <c r="O44" s="35" t="str">
        <f t="shared" si="2"/>
        <v>A-08-04-04-302</v>
      </c>
      <c r="P44" s="32" t="s">
        <v>35</v>
      </c>
      <c r="Q44" s="39">
        <f>VLOOKUP($O44,[3]Gerentes!$A:$I,7,0)</f>
        <v>0</v>
      </c>
      <c r="R44" s="40">
        <f>VLOOKUP($O44,[3]Gerentes!$A:$I,8,0)</f>
        <v>0</v>
      </c>
      <c r="S44" s="34" t="s">
        <v>24</v>
      </c>
      <c r="T44" s="34">
        <v>27</v>
      </c>
      <c r="U44" s="34" t="s">
        <v>161</v>
      </c>
      <c r="V44" s="34" t="s">
        <v>25</v>
      </c>
      <c r="W44" s="41">
        <v>383300000</v>
      </c>
      <c r="X44" s="41">
        <v>0</v>
      </c>
      <c r="Y44" s="41">
        <v>10307102</v>
      </c>
      <c r="Z44" s="41">
        <v>0</v>
      </c>
      <c r="AA44" s="41">
        <v>0</v>
      </c>
      <c r="AB44" s="42">
        <v>372992898</v>
      </c>
      <c r="AC44" s="41">
        <v>0</v>
      </c>
      <c r="AD44" s="41">
        <v>372992898</v>
      </c>
      <c r="AE44" s="42">
        <v>0</v>
      </c>
      <c r="AF44" s="42">
        <v>0</v>
      </c>
      <c r="AG44" s="41">
        <v>0</v>
      </c>
      <c r="AH44" s="41">
        <v>0</v>
      </c>
      <c r="AI44" s="41">
        <v>0</v>
      </c>
      <c r="AJ44" s="41">
        <v>0</v>
      </c>
      <c r="AK44" s="42" t="str">
        <f>IFERROR(VLOOKUP(Exportar[[#This Row],[RUBRO]],[3]LISTAS!$A$1:$B$19,2,0),Exportar[[#This Row],[NOMBRE-Planeación_Proyecto]])</f>
        <v>Otros Gastos</v>
      </c>
      <c r="AL44" s="41">
        <f>VLOOKUP(Exportar[[#This Row],[UNIDAD/SUB UNIDAD]],[3]!REGIONALES[[#All],[codigo_regional3]:[Columna1]],3,0)</f>
        <v>0</v>
      </c>
      <c r="AM44" s="41">
        <f>Exportar[[#This Row],[COD]]</f>
        <v>0</v>
      </c>
      <c r="AN44" s="41">
        <f>IFERROR(VLOOKUP(Exportar[[#This Row],[RUBRO completo]],'[3]CENTRO DE COSTOS'!$X:$X,1,0),0)</f>
        <v>0</v>
      </c>
      <c r="AO44" s="43" t="str">
        <f>VLOOKUP(Exportar[[#This Row],[COD_REAL]],'[3]CENTRO DE COSTOS'!$M$4:$N$72,2,0)</f>
        <v>ICBF GESTION GENERAL</v>
      </c>
    </row>
    <row r="45" spans="1:41" x14ac:dyDescent="0.25">
      <c r="A45" s="44">
        <v>45111</v>
      </c>
      <c r="B45" s="32">
        <v>2023</v>
      </c>
      <c r="C45" s="33" t="str">
        <f>VLOOKUP(D45,'[3]CENTRO DE COSTOS'!$E:$H,4,0)</f>
        <v>NIVEL</v>
      </c>
      <c r="D45" s="34" t="s">
        <v>22</v>
      </c>
      <c r="E45" s="34" t="s">
        <v>23</v>
      </c>
      <c r="F45" s="34" t="s">
        <v>43</v>
      </c>
      <c r="G45" s="35" t="str">
        <f>VLOOKUP(O45,[3]Gerentes!$A:$N,4,0)</f>
        <v>FORTALECIMIENTO</v>
      </c>
      <c r="H45" s="35" t="str">
        <f>VLOOKUP(O45,[3]Gerentes!$A:$N,5,0)</f>
        <v>JEFE (A) OFICINA ASESORA JURIDICA</v>
      </c>
      <c r="I45" s="35" t="str">
        <f>VLOOKUP(O45,[3]Gerentes!$A:$N,10,0)</f>
        <v>8. Fortalecimiento</v>
      </c>
      <c r="J45" s="35" t="str">
        <f>VLOOKUP(O45,[3]Gerentes!$A:$AB,15,0)</f>
        <v>Contratable</v>
      </c>
      <c r="K45" s="36" t="str">
        <f t="shared" si="0"/>
        <v>Inversión</v>
      </c>
      <c r="L45" s="37" t="s">
        <v>163</v>
      </c>
      <c r="M45" s="38" t="str">
        <f t="shared" si="1"/>
        <v>C-4199-1500-8</v>
      </c>
      <c r="N45" s="34" t="s">
        <v>42</v>
      </c>
      <c r="O45" s="35" t="str">
        <f t="shared" si="2"/>
        <v>C-4199-1500-8-0-4199044-02</v>
      </c>
      <c r="P45" s="32" t="s">
        <v>162</v>
      </c>
      <c r="Q45" s="39">
        <f>VLOOKUP($O45,[3]Gerentes!$A:$I,7,0)</f>
        <v>4199044</v>
      </c>
      <c r="R45" s="40" t="str">
        <f>VLOOKUP($O45,[3]Gerentes!$A:$I,8,0)</f>
        <v>DERECHO DE BENEFICIO FIDUCIARIO</v>
      </c>
      <c r="S45" s="34" t="s">
        <v>24</v>
      </c>
      <c r="T45" s="34">
        <v>27</v>
      </c>
      <c r="U45" s="34" t="s">
        <v>161</v>
      </c>
      <c r="V45" s="34" t="s">
        <v>25</v>
      </c>
      <c r="W45" s="41">
        <v>0</v>
      </c>
      <c r="X45" s="41">
        <v>1000000</v>
      </c>
      <c r="Y45" s="41">
        <v>1000000</v>
      </c>
      <c r="Z45" s="41">
        <v>0</v>
      </c>
      <c r="AA45" s="41">
        <v>0</v>
      </c>
      <c r="AB45" s="42">
        <v>0</v>
      </c>
      <c r="AC45" s="41">
        <v>0</v>
      </c>
      <c r="AD45" s="41">
        <v>0</v>
      </c>
      <c r="AE45" s="42">
        <v>0</v>
      </c>
      <c r="AF45" s="42">
        <v>0</v>
      </c>
      <c r="AG45" s="41">
        <v>0</v>
      </c>
      <c r="AH45" s="41">
        <v>0</v>
      </c>
      <c r="AI45" s="41">
        <v>0</v>
      </c>
      <c r="AJ45" s="41">
        <v>0</v>
      </c>
      <c r="AK45" s="42" t="str">
        <f>IFERROR(VLOOKUP(Exportar[[#This Row],[RUBRO]],[3]LISTAS!$A$1:$B$19,2,0),Exportar[[#This Row],[NOMBRE-Planeación_Proyecto]])</f>
        <v>8. Fortalecimiento</v>
      </c>
      <c r="AL45" s="41">
        <f>VLOOKUP(Exportar[[#This Row],[UNIDAD/SUB UNIDAD]],[3]!REGIONALES[[#All],[codigo_regional3]:[Columna1]],3,0)</f>
        <v>0</v>
      </c>
      <c r="AM45" s="41">
        <f>Exportar[[#This Row],[COD]]</f>
        <v>0</v>
      </c>
      <c r="AN45" s="41">
        <f>IFERROR(VLOOKUP(Exportar[[#This Row],[RUBRO completo]],'[3]CENTRO DE COSTOS'!$X:$X,1,0),0)</f>
        <v>0</v>
      </c>
      <c r="AO45" s="43" t="str">
        <f>VLOOKUP(Exportar[[#This Row],[COD_REAL]],'[3]CENTRO DE COSTOS'!$M$4:$N$72,2,0)</f>
        <v>ICBF GESTION GENERAL</v>
      </c>
    </row>
    <row r="46" spans="1:41" x14ac:dyDescent="0.25">
      <c r="A46" s="44">
        <v>45111</v>
      </c>
      <c r="B46" s="32">
        <v>2023</v>
      </c>
      <c r="C46" s="33" t="str">
        <f>VLOOKUP(D46,'[3]CENTRO DE COSTOS'!$E:$H,4,0)</f>
        <v>NIVEL</v>
      </c>
      <c r="D46" s="34" t="s">
        <v>22</v>
      </c>
      <c r="E46" s="34" t="s">
        <v>23</v>
      </c>
      <c r="F46" s="34" t="s">
        <v>54</v>
      </c>
      <c r="G46" s="35" t="str">
        <f>VLOOKUP(O46,[3]Gerentes!$A:$N,4,0)</f>
        <v>INFANCIA</v>
      </c>
      <c r="H46" s="35" t="str">
        <f>VLOOKUP(O46,[3]Gerentes!$A:$N,5,0)</f>
        <v>DIRECTOR(A) DE INFANCIA</v>
      </c>
      <c r="I46" s="35" t="str">
        <f>VLOOKUP(O46,[3]Gerentes!$A:$N,10,0)</f>
        <v>7. Infancia</v>
      </c>
      <c r="J46" s="35" t="str">
        <f>VLOOKUP(O46,[3]Gerentes!$A:$AB,15,0)</f>
        <v>Contratable</v>
      </c>
      <c r="K46" s="36" t="str">
        <f t="shared" si="0"/>
        <v>Inversión</v>
      </c>
      <c r="L46" s="37" t="s">
        <v>182</v>
      </c>
      <c r="M46" s="38" t="str">
        <f t="shared" si="1"/>
        <v>C-4102-1500-20</v>
      </c>
      <c r="N46" s="34" t="s">
        <v>53</v>
      </c>
      <c r="O46" s="35" t="str">
        <f t="shared" si="2"/>
        <v>C-4102-1500-20-0-4102045-02</v>
      </c>
      <c r="P46" s="32" t="s">
        <v>181</v>
      </c>
      <c r="Q46" s="39">
        <f>VLOOKUP($O46,[3]Gerentes!$A:$I,7,0)</f>
        <v>4102045</v>
      </c>
      <c r="R46" s="40" t="str">
        <f>VLOOKUP($O46,[3]Gerentes!$A:$I,8,0)</f>
        <v>SERVICIOS DE EDUCACIÓN INFORMAL A NIÑOS, NIÑAS, ADOLESCENTES  Y JÓVENES PARA EL RECONOCIMIENTO DE SUS DERECHOS</v>
      </c>
      <c r="S46" s="34" t="s">
        <v>24</v>
      </c>
      <c r="T46" s="34">
        <v>27</v>
      </c>
      <c r="U46" s="34" t="s">
        <v>161</v>
      </c>
      <c r="V46" s="34" t="s">
        <v>25</v>
      </c>
      <c r="W46" s="41">
        <v>0</v>
      </c>
      <c r="X46" s="41">
        <v>4000</v>
      </c>
      <c r="Y46" s="41">
        <v>4000</v>
      </c>
      <c r="Z46" s="41">
        <v>0</v>
      </c>
      <c r="AA46" s="41">
        <v>0</v>
      </c>
      <c r="AB46" s="42">
        <v>0</v>
      </c>
      <c r="AC46" s="41">
        <v>0</v>
      </c>
      <c r="AD46" s="41">
        <v>0</v>
      </c>
      <c r="AE46" s="42">
        <v>0</v>
      </c>
      <c r="AF46" s="42">
        <v>0</v>
      </c>
      <c r="AG46" s="41">
        <v>0</v>
      </c>
      <c r="AH46" s="41">
        <v>0</v>
      </c>
      <c r="AI46" s="41">
        <v>0</v>
      </c>
      <c r="AJ46" s="41">
        <v>0</v>
      </c>
      <c r="AK46" s="42" t="str">
        <f>IFERROR(VLOOKUP(Exportar[[#This Row],[RUBRO]],[3]LISTAS!$A$1:$B$19,2,0),Exportar[[#This Row],[NOMBRE-Planeación_Proyecto]])</f>
        <v>7. Infancia</v>
      </c>
      <c r="AL46" s="41">
        <f>VLOOKUP(Exportar[[#This Row],[UNIDAD/SUB UNIDAD]],[3]!REGIONALES[[#All],[codigo_regional3]:[Columna1]],3,0)</f>
        <v>0</v>
      </c>
      <c r="AM46" s="41">
        <f>Exportar[[#This Row],[COD]]</f>
        <v>0</v>
      </c>
      <c r="AN46" s="41">
        <f>IFERROR(VLOOKUP(Exportar[[#This Row],[RUBRO completo]],'[3]CENTRO DE COSTOS'!$X:$X,1,0),0)</f>
        <v>0</v>
      </c>
      <c r="AO46" s="43" t="str">
        <f>VLOOKUP(Exportar[[#This Row],[COD_REAL]],'[3]CENTRO DE COSTOS'!$M$4:$N$72,2,0)</f>
        <v>ICBF GESTION GENERAL</v>
      </c>
    </row>
    <row r="47" spans="1:41" x14ac:dyDescent="0.25">
      <c r="A47" s="44">
        <v>45111</v>
      </c>
      <c r="B47" s="32">
        <v>2023</v>
      </c>
      <c r="C47" s="33" t="str">
        <f>VLOOKUP(D47,'[3]CENTRO DE COSTOS'!$E:$H,4,0)</f>
        <v>NIVEL</v>
      </c>
      <c r="D47" s="34" t="s">
        <v>22</v>
      </c>
      <c r="E47" s="34" t="s">
        <v>23</v>
      </c>
      <c r="F47" s="34" t="s">
        <v>62</v>
      </c>
      <c r="G47" s="35" t="str">
        <f>VLOOKUP(O47,[3]Gerentes!$A:$N,4,0)</f>
        <v>FORTALECIMIENTO</v>
      </c>
      <c r="H47" s="35" t="str">
        <f>VLOOKUP(O47,[3]Gerentes!$A:$N,5,0)</f>
        <v>JEFE (A) OFICINA ASESORA JURIDICA</v>
      </c>
      <c r="I47" s="35" t="str">
        <f>VLOOKUP(O47,[3]Gerentes!$A:$N,10,0)</f>
        <v>8. Fortalecimiento</v>
      </c>
      <c r="J47" s="35" t="str">
        <f>VLOOKUP(O47,[3]Gerentes!$A:$AB,15,0)</f>
        <v>Contratable</v>
      </c>
      <c r="K47" s="36" t="str">
        <f t="shared" si="0"/>
        <v>Inversión</v>
      </c>
      <c r="L47" s="37" t="s">
        <v>163</v>
      </c>
      <c r="M47" s="38" t="str">
        <f t="shared" si="1"/>
        <v>C-4199-1500-8</v>
      </c>
      <c r="N47" s="34" t="s">
        <v>61</v>
      </c>
      <c r="O47" s="35" t="str">
        <f t="shared" si="2"/>
        <v>C-4199-1500-8-0-4199044-02</v>
      </c>
      <c r="P47" s="32" t="s">
        <v>162</v>
      </c>
      <c r="Q47" s="39">
        <f>VLOOKUP($O47,[3]Gerentes!$A:$I,7,0)</f>
        <v>4199044</v>
      </c>
      <c r="R47" s="40" t="str">
        <f>VLOOKUP($O47,[3]Gerentes!$A:$I,8,0)</f>
        <v>DERECHO DE BENEFICIO FIDUCIARIO</v>
      </c>
      <c r="S47" s="34" t="s">
        <v>24</v>
      </c>
      <c r="T47" s="34">
        <v>27</v>
      </c>
      <c r="U47" s="34" t="s">
        <v>161</v>
      </c>
      <c r="V47" s="34" t="s">
        <v>25</v>
      </c>
      <c r="W47" s="41">
        <v>0</v>
      </c>
      <c r="X47" s="41">
        <v>1470000</v>
      </c>
      <c r="Y47" s="41">
        <v>1470000</v>
      </c>
      <c r="Z47" s="41">
        <v>0</v>
      </c>
      <c r="AA47" s="41">
        <v>0</v>
      </c>
      <c r="AB47" s="42">
        <v>0</v>
      </c>
      <c r="AC47" s="41">
        <v>0</v>
      </c>
      <c r="AD47" s="41">
        <v>0</v>
      </c>
      <c r="AE47" s="42">
        <v>0</v>
      </c>
      <c r="AF47" s="42">
        <v>0</v>
      </c>
      <c r="AG47" s="41">
        <v>0</v>
      </c>
      <c r="AH47" s="41">
        <v>0</v>
      </c>
      <c r="AI47" s="41">
        <v>0</v>
      </c>
      <c r="AJ47" s="41">
        <v>0</v>
      </c>
      <c r="AK47" s="42" t="str">
        <f>IFERROR(VLOOKUP(Exportar[[#This Row],[RUBRO]],[3]LISTAS!$A$1:$B$19,2,0),Exportar[[#This Row],[NOMBRE-Planeación_Proyecto]])</f>
        <v>8. Fortalecimiento</v>
      </c>
      <c r="AL47" s="41">
        <f>VLOOKUP(Exportar[[#This Row],[UNIDAD/SUB UNIDAD]],[3]!REGIONALES[[#All],[codigo_regional3]:[Columna1]],3,0)</f>
        <v>0</v>
      </c>
      <c r="AM47" s="41">
        <f>Exportar[[#This Row],[COD]]</f>
        <v>0</v>
      </c>
      <c r="AN47" s="41">
        <f>IFERROR(VLOOKUP(Exportar[[#This Row],[RUBRO completo]],'[3]CENTRO DE COSTOS'!$X:$X,1,0),0)</f>
        <v>0</v>
      </c>
      <c r="AO47" s="43" t="str">
        <f>VLOOKUP(Exportar[[#This Row],[COD_REAL]],'[3]CENTRO DE COSTOS'!$M$4:$N$72,2,0)</f>
        <v>ICBF GESTION GENERAL</v>
      </c>
    </row>
    <row r="48" spans="1:41" x14ac:dyDescent="0.25">
      <c r="A48" s="44">
        <v>45111</v>
      </c>
      <c r="B48" s="32">
        <v>2023</v>
      </c>
      <c r="C48" s="33" t="str">
        <f>VLOOKUP(D48,'[3]CENTRO DE COSTOS'!$E:$H,4,0)</f>
        <v>NIVEL</v>
      </c>
      <c r="D48" s="34" t="s">
        <v>22</v>
      </c>
      <c r="E48" s="34" t="s">
        <v>23</v>
      </c>
      <c r="F48" s="34" t="s">
        <v>90</v>
      </c>
      <c r="G48" s="35" t="str">
        <f>VLOOKUP(O48,[3]Gerentes!$A:$N,4,0)</f>
        <v>PRIMERA INFANCIA</v>
      </c>
      <c r="H48" s="35" t="str">
        <f>VLOOKUP(O48,[3]Gerentes!$A:$N,5,0)</f>
        <v>SUBDIRECTOR(A) DE MONITOREO Y EVALUACION</v>
      </c>
      <c r="I48" s="35" t="str">
        <f>VLOOKUP(O48,[3]Gerentes!$A:$N,10,0)</f>
        <v>1. Primera Infancia</v>
      </c>
      <c r="J48" s="35" t="str">
        <f>VLOOKUP(O48,[3]Gerentes!$A:$AB,15,0)</f>
        <v>Contratable</v>
      </c>
      <c r="K48" s="36" t="str">
        <f t="shared" si="0"/>
        <v>Inversión</v>
      </c>
      <c r="L48" s="37" t="s">
        <v>166</v>
      </c>
      <c r="M48" s="38" t="str">
        <f t="shared" si="1"/>
        <v>C-4102-1500-18</v>
      </c>
      <c r="N48" s="34" t="s">
        <v>89</v>
      </c>
      <c r="O48" s="35" t="str">
        <f t="shared" si="2"/>
        <v>C-4102-1500-18-0-4102040-02</v>
      </c>
      <c r="P48" s="32" t="s">
        <v>165</v>
      </c>
      <c r="Q48" s="39">
        <f>VLOOKUP($O48,[3]Gerentes!$A:$I,7,0)</f>
        <v>4102040</v>
      </c>
      <c r="R48" s="40" t="str">
        <f>VLOOKUP($O48,[3]Gerentes!$A:$I,8,0)</f>
        <v>DOCUMENTOS METODOLOGICOS</v>
      </c>
      <c r="S48" s="34" t="s">
        <v>24</v>
      </c>
      <c r="T48" s="34">
        <v>27</v>
      </c>
      <c r="U48" s="34" t="s">
        <v>161</v>
      </c>
      <c r="V48" s="34" t="s">
        <v>25</v>
      </c>
      <c r="W48" s="41">
        <v>0</v>
      </c>
      <c r="X48" s="41">
        <v>11671410</v>
      </c>
      <c r="Y48" s="41">
        <v>11671410</v>
      </c>
      <c r="Z48" s="41">
        <v>0</v>
      </c>
      <c r="AA48" s="41">
        <v>0</v>
      </c>
      <c r="AB48" s="42">
        <v>0</v>
      </c>
      <c r="AC48" s="41">
        <v>0</v>
      </c>
      <c r="AD48" s="41">
        <v>0</v>
      </c>
      <c r="AE48" s="42">
        <v>0</v>
      </c>
      <c r="AF48" s="42">
        <v>0</v>
      </c>
      <c r="AG48" s="41">
        <v>0</v>
      </c>
      <c r="AH48" s="41">
        <v>0</v>
      </c>
      <c r="AI48" s="41">
        <v>0</v>
      </c>
      <c r="AJ48" s="41">
        <v>0</v>
      </c>
      <c r="AK48" s="42" t="str">
        <f>IFERROR(VLOOKUP(Exportar[[#This Row],[RUBRO]],[3]LISTAS!$A$1:$B$19,2,0),Exportar[[#This Row],[NOMBRE-Planeación_Proyecto]])</f>
        <v>1. Primera Infancia</v>
      </c>
      <c r="AL48" s="41">
        <f>VLOOKUP(Exportar[[#This Row],[UNIDAD/SUB UNIDAD]],[3]!REGIONALES[[#All],[codigo_regional3]:[Columna1]],3,0)</f>
        <v>0</v>
      </c>
      <c r="AM48" s="41">
        <f>Exportar[[#This Row],[COD]]</f>
        <v>0</v>
      </c>
      <c r="AN48" s="41">
        <f>IFERROR(VLOOKUP(Exportar[[#This Row],[RUBRO completo]],'[3]CENTRO DE COSTOS'!$X:$X,1,0),0)</f>
        <v>0</v>
      </c>
      <c r="AO48" s="43" t="str">
        <f>VLOOKUP(Exportar[[#This Row],[COD_REAL]],'[3]CENTRO DE COSTOS'!$M$4:$N$72,2,0)</f>
        <v>ICBF GESTION GENERAL</v>
      </c>
    </row>
    <row r="49" spans="1:41" x14ac:dyDescent="0.25">
      <c r="A49" s="44">
        <v>45111</v>
      </c>
      <c r="B49" s="32">
        <v>2023</v>
      </c>
      <c r="C49" s="33" t="str">
        <f>VLOOKUP(D49,'[3]CENTRO DE COSTOS'!$E:$H,4,0)</f>
        <v>NIVEL</v>
      </c>
      <c r="D49" s="34" t="s">
        <v>22</v>
      </c>
      <c r="E49" s="34" t="s">
        <v>23</v>
      </c>
      <c r="F49" s="34" t="s">
        <v>90</v>
      </c>
      <c r="G49" s="35" t="str">
        <f>VLOOKUP(O49,[3]Gerentes!$A:$N,4,0)</f>
        <v>INFANCIA</v>
      </c>
      <c r="H49" s="35" t="str">
        <f>VLOOKUP(O49,[3]Gerentes!$A:$N,5,0)</f>
        <v>DIRECTOR(A) DE INFANCIA</v>
      </c>
      <c r="I49" s="35" t="str">
        <f>VLOOKUP(O49,[3]Gerentes!$A:$N,10,0)</f>
        <v>7. Infancia</v>
      </c>
      <c r="J49" s="35" t="str">
        <f>VLOOKUP(O49,[3]Gerentes!$A:$AB,15,0)</f>
        <v>Contratable</v>
      </c>
      <c r="K49" s="36" t="str">
        <f t="shared" si="0"/>
        <v>Inversión</v>
      </c>
      <c r="L49" s="37" t="s">
        <v>182</v>
      </c>
      <c r="M49" s="38" t="str">
        <f t="shared" si="1"/>
        <v>C-4102-1500-20</v>
      </c>
      <c r="N49" s="34" t="s">
        <v>89</v>
      </c>
      <c r="O49" s="35" t="str">
        <f t="shared" si="2"/>
        <v>C-4102-1500-20-0-4102045-02</v>
      </c>
      <c r="P49" s="32" t="s">
        <v>181</v>
      </c>
      <c r="Q49" s="39">
        <f>VLOOKUP($O49,[3]Gerentes!$A:$I,7,0)</f>
        <v>4102045</v>
      </c>
      <c r="R49" s="40" t="str">
        <f>VLOOKUP($O49,[3]Gerentes!$A:$I,8,0)</f>
        <v>SERVICIOS DE EDUCACIÓN INFORMAL A NIÑOS, NIÑAS, ADOLESCENTES  Y JÓVENES PARA EL RECONOCIMIENTO DE SUS DERECHOS</v>
      </c>
      <c r="S49" s="34" t="s">
        <v>24</v>
      </c>
      <c r="T49" s="34">
        <v>27</v>
      </c>
      <c r="U49" s="34" t="s">
        <v>161</v>
      </c>
      <c r="V49" s="34" t="s">
        <v>25</v>
      </c>
      <c r="W49" s="41">
        <v>0</v>
      </c>
      <c r="X49" s="41">
        <v>3982</v>
      </c>
      <c r="Y49" s="41">
        <v>3982</v>
      </c>
      <c r="Z49" s="41">
        <v>0</v>
      </c>
      <c r="AA49" s="41">
        <v>0</v>
      </c>
      <c r="AB49" s="42">
        <v>0</v>
      </c>
      <c r="AC49" s="41">
        <v>0</v>
      </c>
      <c r="AD49" s="41">
        <v>0</v>
      </c>
      <c r="AE49" s="42">
        <v>0</v>
      </c>
      <c r="AF49" s="42">
        <v>0</v>
      </c>
      <c r="AG49" s="41">
        <v>0</v>
      </c>
      <c r="AH49" s="41">
        <v>0</v>
      </c>
      <c r="AI49" s="41">
        <v>0</v>
      </c>
      <c r="AJ49" s="41">
        <v>0</v>
      </c>
      <c r="AK49" s="42" t="str">
        <f>IFERROR(VLOOKUP(Exportar[[#This Row],[RUBRO]],[3]LISTAS!$A$1:$B$19,2,0),Exportar[[#This Row],[NOMBRE-Planeación_Proyecto]])</f>
        <v>7. Infancia</v>
      </c>
      <c r="AL49" s="41">
        <f>VLOOKUP(Exportar[[#This Row],[UNIDAD/SUB UNIDAD]],[3]!REGIONALES[[#All],[codigo_regional3]:[Columna1]],3,0)</f>
        <v>0</v>
      </c>
      <c r="AM49" s="41">
        <f>Exportar[[#This Row],[COD]]</f>
        <v>0</v>
      </c>
      <c r="AN49" s="41">
        <f>IFERROR(VLOOKUP(Exportar[[#This Row],[RUBRO completo]],'[3]CENTRO DE COSTOS'!$X:$X,1,0),0)</f>
        <v>0</v>
      </c>
      <c r="AO49" s="43" t="str">
        <f>VLOOKUP(Exportar[[#This Row],[COD_REAL]],'[3]CENTRO DE COSTOS'!$M$4:$N$72,2,0)</f>
        <v>ICBF GESTION GENERAL</v>
      </c>
    </row>
    <row r="50" spans="1:41" x14ac:dyDescent="0.25">
      <c r="A50" s="44">
        <v>45111</v>
      </c>
      <c r="B50" s="32">
        <v>2023</v>
      </c>
      <c r="C50" s="33" t="str">
        <f>VLOOKUP(D50,'[3]CENTRO DE COSTOS'!$E:$H,4,0)</f>
        <v>NIVEL</v>
      </c>
      <c r="D50" s="34" t="s">
        <v>22</v>
      </c>
      <c r="E50" s="34" t="s">
        <v>23</v>
      </c>
      <c r="F50" s="34" t="s">
        <v>92</v>
      </c>
      <c r="G50" s="35" t="str">
        <f>VLOOKUP(O50,[3]Gerentes!$A:$N,4,0)</f>
        <v>PRIMERA INFANCIA</v>
      </c>
      <c r="H50" s="35" t="str">
        <f>VLOOKUP(O50,[3]Gerentes!$A:$N,5,0)</f>
        <v>SUBDIRECTOR(A) DE MONITOREO Y EVALUACION</v>
      </c>
      <c r="I50" s="35" t="str">
        <f>VLOOKUP(O50,[3]Gerentes!$A:$N,10,0)</f>
        <v>1. Primera Infancia</v>
      </c>
      <c r="J50" s="35" t="str">
        <f>VLOOKUP(O50,[3]Gerentes!$A:$AB,15,0)</f>
        <v>Contratable</v>
      </c>
      <c r="K50" s="36" t="str">
        <f t="shared" si="0"/>
        <v>Inversión</v>
      </c>
      <c r="L50" s="37" t="s">
        <v>166</v>
      </c>
      <c r="M50" s="38" t="str">
        <f t="shared" si="1"/>
        <v>C-4102-1500-18</v>
      </c>
      <c r="N50" s="34" t="s">
        <v>91</v>
      </c>
      <c r="O50" s="35" t="str">
        <f t="shared" si="2"/>
        <v>C-4102-1500-18-0-4102040-02</v>
      </c>
      <c r="P50" s="32" t="s">
        <v>165</v>
      </c>
      <c r="Q50" s="39">
        <f>VLOOKUP($O50,[3]Gerentes!$A:$I,7,0)</f>
        <v>4102040</v>
      </c>
      <c r="R50" s="40" t="str">
        <f>VLOOKUP($O50,[3]Gerentes!$A:$I,8,0)</f>
        <v>DOCUMENTOS METODOLOGICOS</v>
      </c>
      <c r="S50" s="34" t="s">
        <v>24</v>
      </c>
      <c r="T50" s="34">
        <v>27</v>
      </c>
      <c r="U50" s="34" t="s">
        <v>161</v>
      </c>
      <c r="V50" s="34" t="s">
        <v>25</v>
      </c>
      <c r="W50" s="41">
        <v>0</v>
      </c>
      <c r="X50" s="41">
        <v>1232245</v>
      </c>
      <c r="Y50" s="41">
        <v>1232245</v>
      </c>
      <c r="Z50" s="41">
        <v>0</v>
      </c>
      <c r="AA50" s="41">
        <v>0</v>
      </c>
      <c r="AB50" s="42">
        <v>0</v>
      </c>
      <c r="AC50" s="41">
        <v>0</v>
      </c>
      <c r="AD50" s="41">
        <v>0</v>
      </c>
      <c r="AE50" s="42">
        <v>0</v>
      </c>
      <c r="AF50" s="42">
        <v>0</v>
      </c>
      <c r="AG50" s="41">
        <v>0</v>
      </c>
      <c r="AH50" s="41">
        <v>0</v>
      </c>
      <c r="AI50" s="41">
        <v>0</v>
      </c>
      <c r="AJ50" s="41">
        <v>0</v>
      </c>
      <c r="AK50" s="42" t="str">
        <f>IFERROR(VLOOKUP(Exportar[[#This Row],[RUBRO]],[3]LISTAS!$A$1:$B$19,2,0),Exportar[[#This Row],[NOMBRE-Planeación_Proyecto]])</f>
        <v>1. Primera Infancia</v>
      </c>
      <c r="AL50" s="41">
        <f>VLOOKUP(Exportar[[#This Row],[UNIDAD/SUB UNIDAD]],[3]!REGIONALES[[#All],[codigo_regional3]:[Columna1]],3,0)</f>
        <v>0</v>
      </c>
      <c r="AM50" s="41">
        <f>Exportar[[#This Row],[COD]]</f>
        <v>0</v>
      </c>
      <c r="AN50" s="41">
        <f>IFERROR(VLOOKUP(Exportar[[#This Row],[RUBRO completo]],'[3]CENTRO DE COSTOS'!$X:$X,1,0),0)</f>
        <v>0</v>
      </c>
      <c r="AO50" s="43" t="str">
        <f>VLOOKUP(Exportar[[#This Row],[COD_REAL]],'[3]CENTRO DE COSTOS'!$M$4:$N$72,2,0)</f>
        <v>ICBF GESTION GENERAL</v>
      </c>
    </row>
    <row r="51" spans="1:41" x14ac:dyDescent="0.25">
      <c r="A51" s="44">
        <v>45111</v>
      </c>
      <c r="B51" s="32">
        <v>2023</v>
      </c>
      <c r="C51" s="33" t="str">
        <f>VLOOKUP(D51,'[3]CENTRO DE COSTOS'!$E:$H,4,0)</f>
        <v>NIVEL</v>
      </c>
      <c r="D51" s="34" t="s">
        <v>22</v>
      </c>
      <c r="E51" s="34" t="s">
        <v>23</v>
      </c>
      <c r="F51" s="34" t="s">
        <v>92</v>
      </c>
      <c r="G51" s="35" t="str">
        <f>VLOOKUP(O51,[3]Gerentes!$A:$N,4,0)</f>
        <v>INFANCIA</v>
      </c>
      <c r="H51" s="35" t="str">
        <f>VLOOKUP(O51,[3]Gerentes!$A:$N,5,0)</f>
        <v>DIRECTOR(A) DE INFANCIA</v>
      </c>
      <c r="I51" s="35" t="str">
        <f>VLOOKUP(O51,[3]Gerentes!$A:$N,10,0)</f>
        <v>7. Infancia</v>
      </c>
      <c r="J51" s="35" t="str">
        <f>VLOOKUP(O51,[3]Gerentes!$A:$AB,15,0)</f>
        <v>Contratable</v>
      </c>
      <c r="K51" s="36" t="str">
        <f t="shared" si="0"/>
        <v>Inversión</v>
      </c>
      <c r="L51" s="37" t="s">
        <v>182</v>
      </c>
      <c r="M51" s="38" t="str">
        <f t="shared" si="1"/>
        <v>C-4102-1500-20</v>
      </c>
      <c r="N51" s="34" t="s">
        <v>91</v>
      </c>
      <c r="O51" s="35" t="str">
        <f t="shared" si="2"/>
        <v>C-4102-1500-20-0-4102045-02</v>
      </c>
      <c r="P51" s="32" t="s">
        <v>181</v>
      </c>
      <c r="Q51" s="39">
        <f>VLOOKUP($O51,[3]Gerentes!$A:$I,7,0)</f>
        <v>4102045</v>
      </c>
      <c r="R51" s="40" t="str">
        <f>VLOOKUP($O51,[3]Gerentes!$A:$I,8,0)</f>
        <v>SERVICIOS DE EDUCACIÓN INFORMAL A NIÑOS, NIÑAS, ADOLESCENTES  Y JÓVENES PARA EL RECONOCIMIENTO DE SUS DERECHOS</v>
      </c>
      <c r="S51" s="34" t="s">
        <v>24</v>
      </c>
      <c r="T51" s="34">
        <v>27</v>
      </c>
      <c r="U51" s="34" t="s">
        <v>161</v>
      </c>
      <c r="V51" s="34" t="s">
        <v>25</v>
      </c>
      <c r="W51" s="41">
        <v>0</v>
      </c>
      <c r="X51" s="41">
        <v>3000</v>
      </c>
      <c r="Y51" s="41">
        <v>3000</v>
      </c>
      <c r="Z51" s="41">
        <v>0</v>
      </c>
      <c r="AA51" s="41">
        <v>0</v>
      </c>
      <c r="AB51" s="42">
        <v>0</v>
      </c>
      <c r="AC51" s="41">
        <v>0</v>
      </c>
      <c r="AD51" s="41">
        <v>0</v>
      </c>
      <c r="AE51" s="42">
        <v>0</v>
      </c>
      <c r="AF51" s="42">
        <v>0</v>
      </c>
      <c r="AG51" s="41">
        <v>0</v>
      </c>
      <c r="AH51" s="41">
        <v>0</v>
      </c>
      <c r="AI51" s="41">
        <v>0</v>
      </c>
      <c r="AJ51" s="41">
        <v>0</v>
      </c>
      <c r="AK51" s="42" t="str">
        <f>IFERROR(VLOOKUP(Exportar[[#This Row],[RUBRO]],[3]LISTAS!$A$1:$B$19,2,0),Exportar[[#This Row],[NOMBRE-Planeación_Proyecto]])</f>
        <v>7. Infancia</v>
      </c>
      <c r="AL51" s="41">
        <f>VLOOKUP(Exportar[[#This Row],[UNIDAD/SUB UNIDAD]],[3]!REGIONALES[[#All],[codigo_regional3]:[Columna1]],3,0)</f>
        <v>0</v>
      </c>
      <c r="AM51" s="41">
        <f>Exportar[[#This Row],[COD]]</f>
        <v>0</v>
      </c>
      <c r="AN51" s="41">
        <f>IFERROR(VLOOKUP(Exportar[[#This Row],[RUBRO completo]],'[3]CENTRO DE COSTOS'!$X:$X,1,0),0)</f>
        <v>0</v>
      </c>
      <c r="AO51" s="43" t="str">
        <f>VLOOKUP(Exportar[[#This Row],[COD_REAL]],'[3]CENTRO DE COSTOS'!$M$4:$N$72,2,0)</f>
        <v>ICBF GESTION GENERAL</v>
      </c>
    </row>
    <row r="52" spans="1:41" x14ac:dyDescent="0.25">
      <c r="A52" s="44">
        <v>45111</v>
      </c>
      <c r="B52" s="32">
        <v>2023</v>
      </c>
      <c r="C52" s="33" t="str">
        <f>VLOOKUP(D52,'[3]CENTRO DE COSTOS'!$E:$H,4,0)</f>
        <v>NIVEL</v>
      </c>
      <c r="D52" s="34" t="s">
        <v>22</v>
      </c>
      <c r="E52" s="34" t="s">
        <v>23</v>
      </c>
      <c r="F52" s="34" t="s">
        <v>288</v>
      </c>
      <c r="G52" s="35" t="str">
        <f>VLOOKUP(O52,[3]Gerentes!$A:$N,4,0)</f>
        <v>PRIMERA INFANCIA</v>
      </c>
      <c r="H52" s="35" t="str">
        <f>VLOOKUP(O52,[3]Gerentes!$A:$N,5,0)</f>
        <v>JEFE (A) DE OFICINA DE ASESORA DE COMUNICACIONES</v>
      </c>
      <c r="I52" s="35" t="str">
        <f>VLOOKUP(O52,[3]Gerentes!$A:$N,10,0)</f>
        <v>1. Primera Infancia</v>
      </c>
      <c r="J52" s="35" t="str">
        <f>VLOOKUP(O52,[3]Gerentes!$A:$AB,15,0)</f>
        <v>Contratable</v>
      </c>
      <c r="K52" s="36" t="str">
        <f t="shared" si="0"/>
        <v>Inversión</v>
      </c>
      <c r="L52" s="37" t="s">
        <v>166</v>
      </c>
      <c r="M52" s="38" t="str">
        <f t="shared" si="1"/>
        <v>C-4102-1500-18</v>
      </c>
      <c r="N52" s="34">
        <v>990</v>
      </c>
      <c r="O52" s="35" t="str">
        <f t="shared" si="2"/>
        <v>C-4102-1500-18-0-4102040-02-990</v>
      </c>
      <c r="P52" s="32" t="s">
        <v>165</v>
      </c>
      <c r="Q52" s="39">
        <f>VLOOKUP($O52,[3]Gerentes!$A:$I,7,0)</f>
        <v>4102040</v>
      </c>
      <c r="R52" s="40" t="str">
        <f>VLOOKUP($O52,[3]Gerentes!$A:$I,8,0)</f>
        <v>DOCUMENTOS METODOLOGICOS</v>
      </c>
      <c r="S52" s="34" t="s">
        <v>38</v>
      </c>
      <c r="T52" s="34">
        <v>10</v>
      </c>
      <c r="U52" s="34" t="s">
        <v>223</v>
      </c>
      <c r="V52" s="34" t="s">
        <v>25</v>
      </c>
      <c r="W52" s="41">
        <v>1512114638</v>
      </c>
      <c r="X52" s="41">
        <v>0</v>
      </c>
      <c r="Y52" s="41">
        <v>1512114638</v>
      </c>
      <c r="Z52" s="41">
        <v>0</v>
      </c>
      <c r="AA52" s="41">
        <v>0</v>
      </c>
      <c r="AB52" s="42">
        <v>0</v>
      </c>
      <c r="AC52" s="41">
        <v>0</v>
      </c>
      <c r="AD52" s="41">
        <v>0</v>
      </c>
      <c r="AE52" s="42">
        <v>0</v>
      </c>
      <c r="AF52" s="42">
        <v>0</v>
      </c>
      <c r="AG52" s="41">
        <v>0</v>
      </c>
      <c r="AH52" s="41">
        <v>0</v>
      </c>
      <c r="AI52" s="41">
        <v>0</v>
      </c>
      <c r="AJ52" s="41">
        <v>0</v>
      </c>
      <c r="AK52" s="42" t="str">
        <f>IFERROR(VLOOKUP(Exportar[[#This Row],[RUBRO]],[3]LISTAS!$A$1:$B$19,2,0),Exportar[[#This Row],[NOMBRE-Planeación_Proyecto]])</f>
        <v>1. Primera Infancia</v>
      </c>
      <c r="AL52" s="41">
        <f>VLOOKUP(Exportar[[#This Row],[UNIDAD/SUB UNIDAD]],[3]!REGIONALES[[#All],[codigo_regional3]:[Columna1]],3,0)</f>
        <v>0</v>
      </c>
      <c r="AM52" s="41">
        <f>Exportar[[#This Row],[COD]]</f>
        <v>0</v>
      </c>
      <c r="AN52" s="41">
        <f>IFERROR(VLOOKUP(Exportar[[#This Row],[RUBRO completo]],'[3]CENTRO DE COSTOS'!$X:$X,1,0),0)</f>
        <v>0</v>
      </c>
      <c r="AO52" s="43" t="str">
        <f>VLOOKUP(Exportar[[#This Row],[COD_REAL]],'[3]CENTRO DE COSTOS'!$M$4:$N$72,2,0)</f>
        <v>ICBF GESTION GENERAL</v>
      </c>
    </row>
    <row r="53" spans="1:41" x14ac:dyDescent="0.25">
      <c r="A53" s="44">
        <v>45111</v>
      </c>
      <c r="B53" s="32">
        <v>2023</v>
      </c>
      <c r="C53" s="33" t="str">
        <f>VLOOKUP(D53,'[3]CENTRO DE COSTOS'!$E:$H,4,0)</f>
        <v>NIVEL</v>
      </c>
      <c r="D53" s="34" t="s">
        <v>22</v>
      </c>
      <c r="E53" s="34" t="s">
        <v>23</v>
      </c>
      <c r="F53" s="34" t="s">
        <v>192</v>
      </c>
      <c r="G53" s="35" t="str">
        <f>VLOOKUP(O53,[3]Gerentes!$A:$N,4,0)</f>
        <v>PROTECCIÓN SRPA</v>
      </c>
      <c r="H53" s="35" t="str">
        <f>VLOOKUP(O53,[3]Gerentes!$A:$N,5,0)</f>
        <v>DIRECTOR(A) DE PROTECCION</v>
      </c>
      <c r="I53" s="35" t="str">
        <f>VLOOKUP(O53,[3]Gerentes!$A:$N,10,0)</f>
        <v>3. Protección SRPA</v>
      </c>
      <c r="J53" s="35" t="str">
        <f>VLOOKUP(O53,[3]Gerentes!$A:$AB,15,0)</f>
        <v>Contratable</v>
      </c>
      <c r="K53" s="36" t="str">
        <f t="shared" si="0"/>
        <v>Inversión</v>
      </c>
      <c r="L53" s="37" t="s">
        <v>187</v>
      </c>
      <c r="M53" s="38" t="str">
        <f t="shared" si="1"/>
        <v>C-4102-1500-13</v>
      </c>
      <c r="N53" s="34">
        <v>991</v>
      </c>
      <c r="O53" s="35" t="str">
        <f t="shared" si="2"/>
        <v>C-4102-1500-13-0-4102038-02-991</v>
      </c>
      <c r="P53" s="32" t="s">
        <v>186</v>
      </c>
      <c r="Q53" s="39">
        <f>VLOOKUP($O53,[3]Gerentes!$A:$I,7,0)</f>
        <v>4102038</v>
      </c>
      <c r="R53" s="40" t="str">
        <f>VLOOKUP($O53,[3]Gerentes!$A:$I,8,0)</f>
        <v>SERVICIO DIRIGIDOS A LA ATENCION DE NIÑOS, NIÑAS, ADOLESCENTES Y JOVENES, CON ENFOQUE PEDAGOGICO Y RESTAURATIVO ENCAMINADOS A LA INCLUSION SOCIAL</v>
      </c>
      <c r="S53" s="34" t="s">
        <v>24</v>
      </c>
      <c r="T53" s="34">
        <v>27</v>
      </c>
      <c r="U53" s="34" t="s">
        <v>161</v>
      </c>
      <c r="V53" s="34" t="s">
        <v>25</v>
      </c>
      <c r="W53" s="41">
        <v>0</v>
      </c>
      <c r="X53" s="41">
        <v>35232233</v>
      </c>
      <c r="Y53" s="41">
        <v>0</v>
      </c>
      <c r="Z53" s="41">
        <v>0</v>
      </c>
      <c r="AA53" s="41">
        <v>0</v>
      </c>
      <c r="AB53" s="42">
        <v>35232233</v>
      </c>
      <c r="AC53" s="41">
        <v>0</v>
      </c>
      <c r="AD53" s="41">
        <v>35232233</v>
      </c>
      <c r="AE53" s="42">
        <v>0</v>
      </c>
      <c r="AF53" s="42">
        <v>0</v>
      </c>
      <c r="AG53" s="41">
        <v>0</v>
      </c>
      <c r="AH53" s="41">
        <v>0</v>
      </c>
      <c r="AI53" s="41">
        <v>0</v>
      </c>
      <c r="AJ53" s="41">
        <v>0</v>
      </c>
      <c r="AK53" s="42" t="str">
        <f>IFERROR(VLOOKUP(Exportar[[#This Row],[RUBRO]],[3]LISTAS!$A$1:$B$19,2,0),Exportar[[#This Row],[NOMBRE-Planeación_Proyecto]])</f>
        <v>3. Protección SRPA</v>
      </c>
      <c r="AL53" s="41">
        <f>VLOOKUP(Exportar[[#This Row],[UNIDAD/SUB UNIDAD]],[3]!REGIONALES[[#All],[codigo_regional3]:[Columna1]],3,0)</f>
        <v>0</v>
      </c>
      <c r="AM53" s="41">
        <f>Exportar[[#This Row],[COD]]</f>
        <v>0</v>
      </c>
      <c r="AN53" s="41">
        <f>IFERROR(VLOOKUP(Exportar[[#This Row],[RUBRO completo]],'[3]CENTRO DE COSTOS'!$X:$X,1,0),0)</f>
        <v>0</v>
      </c>
      <c r="AO53" s="43" t="str">
        <f>VLOOKUP(Exportar[[#This Row],[COD_REAL]],'[3]CENTRO DE COSTOS'!$M$4:$N$72,2,0)</f>
        <v>ICBF GESTION GENERAL</v>
      </c>
    </row>
    <row r="54" spans="1:41" x14ac:dyDescent="0.25">
      <c r="A54" s="44">
        <v>45111</v>
      </c>
      <c r="B54" s="32">
        <v>2023</v>
      </c>
      <c r="C54" s="33" t="str">
        <f>VLOOKUP(D54,'[3]CENTRO DE COSTOS'!$E:$H,4,0)</f>
        <v>NIVEL</v>
      </c>
      <c r="D54" s="34" t="s">
        <v>22</v>
      </c>
      <c r="E54" s="34" t="s">
        <v>23</v>
      </c>
      <c r="F54" s="34" t="s">
        <v>192</v>
      </c>
      <c r="G54" s="35" t="str">
        <f>VLOOKUP(O54,[3]Gerentes!$A:$N,4,0)</f>
        <v xml:space="preserve">PROTECCIÓN RESTABLECIMIENTO </v>
      </c>
      <c r="H54" s="35" t="str">
        <f>VLOOKUP(O54,[3]Gerentes!$A:$N,5,0)</f>
        <v>DIRECTOR(A) DE PROTECCION</v>
      </c>
      <c r="I54" s="35" t="str">
        <f>VLOOKUP(O54,[3]Gerentes!$A:$N,10,0)</f>
        <v>2. Protección PARD</v>
      </c>
      <c r="J54" s="35" t="str">
        <f>VLOOKUP(O54,[3]Gerentes!$A:$AB,15,0)</f>
        <v>Contratable</v>
      </c>
      <c r="K54" s="36" t="str">
        <f t="shared" si="0"/>
        <v>Inversión</v>
      </c>
      <c r="L54" s="37" t="s">
        <v>173</v>
      </c>
      <c r="M54" s="38" t="str">
        <f t="shared" si="1"/>
        <v>C-4102-1500-14</v>
      </c>
      <c r="N54" s="34">
        <v>991</v>
      </c>
      <c r="O54" s="35" t="str">
        <f t="shared" si="2"/>
        <v>C-4102-1500-14-0-4102037-02-991</v>
      </c>
      <c r="P54" s="32" t="s">
        <v>172</v>
      </c>
      <c r="Q54" s="39">
        <f>VLOOKUP($O54,[3]Gerentes!$A:$I,7,0)</f>
        <v>4102037</v>
      </c>
      <c r="R54" s="40" t="str">
        <f>VLOOKUP($O54,[3]Gerentes!$A:$I,8,0)</f>
        <v>SERVICIO DE PROTECCION PARA EL RESTABLECIMIENTO DE DERECHOS DE NIÑOS, NIÑAS, ADOLESCENTES Y JOVENES</v>
      </c>
      <c r="S54" s="34" t="s">
        <v>24</v>
      </c>
      <c r="T54" s="34">
        <v>21</v>
      </c>
      <c r="U54" s="34" t="s">
        <v>185</v>
      </c>
      <c r="V54" s="34" t="s">
        <v>25</v>
      </c>
      <c r="W54" s="41">
        <v>0</v>
      </c>
      <c r="X54" s="41">
        <v>172665283</v>
      </c>
      <c r="Y54" s="41">
        <v>0</v>
      </c>
      <c r="Z54" s="41">
        <v>0</v>
      </c>
      <c r="AA54" s="41">
        <v>0</v>
      </c>
      <c r="AB54" s="42">
        <v>172665283</v>
      </c>
      <c r="AC54" s="41">
        <v>0</v>
      </c>
      <c r="AD54" s="41">
        <v>172665283</v>
      </c>
      <c r="AE54" s="42">
        <v>0</v>
      </c>
      <c r="AF54" s="42">
        <v>0</v>
      </c>
      <c r="AG54" s="41">
        <v>0</v>
      </c>
      <c r="AH54" s="41">
        <v>0</v>
      </c>
      <c r="AI54" s="41">
        <v>0</v>
      </c>
      <c r="AJ54" s="41">
        <v>0</v>
      </c>
      <c r="AK54" s="42" t="str">
        <f>IFERROR(VLOOKUP(Exportar[[#This Row],[RUBRO]],[3]LISTAS!$A$1:$B$19,2,0),Exportar[[#This Row],[NOMBRE-Planeación_Proyecto]])</f>
        <v>2. Protección PARD</v>
      </c>
      <c r="AL54" s="41">
        <f>VLOOKUP(Exportar[[#This Row],[UNIDAD/SUB UNIDAD]],[3]!REGIONALES[[#All],[codigo_regional3]:[Columna1]],3,0)</f>
        <v>0</v>
      </c>
      <c r="AM54" s="41">
        <f>Exportar[[#This Row],[COD]]</f>
        <v>0</v>
      </c>
      <c r="AN54" s="41">
        <f>IFERROR(VLOOKUP(Exportar[[#This Row],[RUBRO completo]],'[3]CENTRO DE COSTOS'!$X:$X,1,0),0)</f>
        <v>0</v>
      </c>
      <c r="AO54" s="43" t="str">
        <f>VLOOKUP(Exportar[[#This Row],[COD_REAL]],'[3]CENTRO DE COSTOS'!$M$4:$N$72,2,0)</f>
        <v>ICBF GESTION GENERAL</v>
      </c>
    </row>
    <row r="55" spans="1:41" x14ac:dyDescent="0.25">
      <c r="A55" s="44">
        <v>45111</v>
      </c>
      <c r="B55" s="32">
        <v>2023</v>
      </c>
      <c r="C55" s="33" t="str">
        <f>VLOOKUP(D55,'[3]CENTRO DE COSTOS'!$E:$H,4,0)</f>
        <v>NIVEL</v>
      </c>
      <c r="D55" s="34" t="s">
        <v>22</v>
      </c>
      <c r="E55" s="34" t="s">
        <v>23</v>
      </c>
      <c r="F55" s="34" t="s">
        <v>192</v>
      </c>
      <c r="G55" s="35" t="str">
        <f>VLOOKUP(O55,[3]Gerentes!$A:$N,4,0)</f>
        <v>FAMILIA Y COMUNIDADES</v>
      </c>
      <c r="H55" s="35" t="str">
        <f>VLOOKUP(O55,[3]Gerentes!$A:$N,5,0)</f>
        <v>DIRECTOR(A) DE FAMILIA Y COMUNIDADES</v>
      </c>
      <c r="I55" s="35" t="str">
        <f>VLOOKUP(O55,[3]Gerentes!$A:$N,10,0)</f>
        <v>6. Familia y Comunidades</v>
      </c>
      <c r="J55" s="35" t="str">
        <f>VLOOKUP(O55,[3]Gerentes!$A:$AB,15,0)</f>
        <v>Contratable</v>
      </c>
      <c r="K55" s="36" t="str">
        <f t="shared" si="0"/>
        <v>Inversión</v>
      </c>
      <c r="L55" s="37" t="s">
        <v>184</v>
      </c>
      <c r="M55" s="38" t="str">
        <f t="shared" si="1"/>
        <v>C-4102-1500-16</v>
      </c>
      <c r="N55" s="34">
        <v>991</v>
      </c>
      <c r="O55" s="35" t="str">
        <f t="shared" si="2"/>
        <v>C-4102-1500-16-0-4102041-02-991</v>
      </c>
      <c r="P55" s="32" t="s">
        <v>183</v>
      </c>
      <c r="Q55" s="39">
        <f>VLOOKUP($O55,[3]Gerentes!$A:$I,7,0)</f>
        <v>4102041</v>
      </c>
      <c r="R55" s="40" t="str">
        <f>VLOOKUP($O55,[3]Gerentes!$A:$I,8,0)</f>
        <v>SERVICIO DE ASISTENCIA TECNICA EN EL CICLO DE POLITICAS PUBLICAS DE FAMILIA Y OTRAS RELACIONADAS</v>
      </c>
      <c r="S55" s="34" t="s">
        <v>24</v>
      </c>
      <c r="T55" s="34">
        <v>27</v>
      </c>
      <c r="U55" s="34" t="s">
        <v>161</v>
      </c>
      <c r="V55" s="34" t="s">
        <v>25</v>
      </c>
      <c r="W55" s="41">
        <v>0</v>
      </c>
      <c r="X55" s="41">
        <v>61268589</v>
      </c>
      <c r="Y55" s="41">
        <v>0</v>
      </c>
      <c r="Z55" s="41">
        <v>0</v>
      </c>
      <c r="AA55" s="41">
        <v>0</v>
      </c>
      <c r="AB55" s="42">
        <v>61268589</v>
      </c>
      <c r="AC55" s="41">
        <v>0</v>
      </c>
      <c r="AD55" s="41">
        <v>61268589</v>
      </c>
      <c r="AE55" s="42">
        <v>0</v>
      </c>
      <c r="AF55" s="42">
        <v>0</v>
      </c>
      <c r="AG55" s="41">
        <v>0</v>
      </c>
      <c r="AH55" s="41">
        <v>0</v>
      </c>
      <c r="AI55" s="41">
        <v>0</v>
      </c>
      <c r="AJ55" s="41">
        <v>0</v>
      </c>
      <c r="AK55" s="42" t="str">
        <f>IFERROR(VLOOKUP(Exportar[[#This Row],[RUBRO]],[3]LISTAS!$A$1:$B$19,2,0),Exportar[[#This Row],[NOMBRE-Planeación_Proyecto]])</f>
        <v>6. Familia y Comunidades</v>
      </c>
      <c r="AL55" s="41">
        <f>VLOOKUP(Exportar[[#This Row],[UNIDAD/SUB UNIDAD]],[3]!REGIONALES[[#All],[codigo_regional3]:[Columna1]],3,0)</f>
        <v>0</v>
      </c>
      <c r="AM55" s="41">
        <f>Exportar[[#This Row],[COD]]</f>
        <v>0</v>
      </c>
      <c r="AN55" s="41">
        <f>IFERROR(VLOOKUP(Exportar[[#This Row],[RUBRO completo]],'[3]CENTRO DE COSTOS'!$X:$X,1,0),0)</f>
        <v>0</v>
      </c>
      <c r="AO55" s="43" t="str">
        <f>VLOOKUP(Exportar[[#This Row],[COD_REAL]],'[3]CENTRO DE COSTOS'!$M$4:$N$72,2,0)</f>
        <v>ICBF GESTION GENERAL</v>
      </c>
    </row>
    <row r="56" spans="1:41" x14ac:dyDescent="0.25">
      <c r="A56" s="44">
        <v>45111</v>
      </c>
      <c r="B56" s="32">
        <v>2023</v>
      </c>
      <c r="C56" s="33" t="str">
        <f>VLOOKUP(D56,'[3]CENTRO DE COSTOS'!$E:$H,4,0)</f>
        <v>NIVEL</v>
      </c>
      <c r="D56" s="34" t="s">
        <v>22</v>
      </c>
      <c r="E56" s="34" t="s">
        <v>23</v>
      </c>
      <c r="F56" s="34" t="s">
        <v>192</v>
      </c>
      <c r="G56" s="35" t="str">
        <f>VLOOKUP(O56,[3]Gerentes!$A:$N,4,0)</f>
        <v>PRIMERA INFANCIA</v>
      </c>
      <c r="H56" s="35" t="str">
        <f>VLOOKUP(O56,[3]Gerentes!$A:$N,5,0)</f>
        <v>DIRECTOR(A) DE PRIMERA INFANCIA</v>
      </c>
      <c r="I56" s="35" t="str">
        <f>VLOOKUP(O56,[3]Gerentes!$A:$N,10,0)</f>
        <v>1. Primera Infancia</v>
      </c>
      <c r="J56" s="35" t="str">
        <f>VLOOKUP(O56,[3]Gerentes!$A:$AB,15,0)</f>
        <v>Contratable</v>
      </c>
      <c r="K56" s="36" t="str">
        <f t="shared" si="0"/>
        <v>Inversión</v>
      </c>
      <c r="L56" s="37" t="s">
        <v>166</v>
      </c>
      <c r="M56" s="38" t="str">
        <f t="shared" si="1"/>
        <v>C-4102-1500-18</v>
      </c>
      <c r="N56" s="34">
        <v>991</v>
      </c>
      <c r="O56" s="35" t="str">
        <f t="shared" si="2"/>
        <v>C-4102-1500-18-0-4102040-02-991</v>
      </c>
      <c r="P56" s="32" t="s">
        <v>165</v>
      </c>
      <c r="Q56" s="39">
        <f>VLOOKUP($O56,[3]Gerentes!$A:$I,7,0)</f>
        <v>4102040</v>
      </c>
      <c r="R56" s="40" t="str">
        <f>VLOOKUP($O56,[3]Gerentes!$A:$I,8,0)</f>
        <v>DOCUMENTOS METODOLOGICOS</v>
      </c>
      <c r="S56" s="34" t="s">
        <v>24</v>
      </c>
      <c r="T56" s="34">
        <v>27</v>
      </c>
      <c r="U56" s="34" t="s">
        <v>161</v>
      </c>
      <c r="V56" s="34" t="s">
        <v>25</v>
      </c>
      <c r="W56" s="41">
        <v>3534779</v>
      </c>
      <c r="X56" s="41">
        <v>655044942</v>
      </c>
      <c r="Y56" s="41">
        <v>745300</v>
      </c>
      <c r="Z56" s="41">
        <v>0</v>
      </c>
      <c r="AA56" s="41">
        <v>0</v>
      </c>
      <c r="AB56" s="42">
        <v>657834421</v>
      </c>
      <c r="AC56" s="41">
        <v>0</v>
      </c>
      <c r="AD56" s="41">
        <v>657834421</v>
      </c>
      <c r="AE56" s="42">
        <v>0</v>
      </c>
      <c r="AF56" s="42">
        <v>0</v>
      </c>
      <c r="AG56" s="41">
        <v>0</v>
      </c>
      <c r="AH56" s="41">
        <v>0</v>
      </c>
      <c r="AI56" s="41">
        <v>0</v>
      </c>
      <c r="AJ56" s="41">
        <v>0</v>
      </c>
      <c r="AK56" s="42" t="str">
        <f>IFERROR(VLOOKUP(Exportar[[#This Row],[RUBRO]],[3]LISTAS!$A$1:$B$19,2,0),Exportar[[#This Row],[NOMBRE-Planeación_Proyecto]])</f>
        <v>1. Primera Infancia</v>
      </c>
      <c r="AL56" s="41">
        <f>VLOOKUP(Exportar[[#This Row],[UNIDAD/SUB UNIDAD]],[3]!REGIONALES[[#All],[codigo_regional3]:[Columna1]],3,0)</f>
        <v>0</v>
      </c>
      <c r="AM56" s="41">
        <f>Exportar[[#This Row],[COD]]</f>
        <v>0</v>
      </c>
      <c r="AN56" s="41">
        <f>IFERROR(VLOOKUP(Exportar[[#This Row],[RUBRO completo]],'[3]CENTRO DE COSTOS'!$X:$X,1,0),0)</f>
        <v>0</v>
      </c>
      <c r="AO56" s="43" t="str">
        <f>VLOOKUP(Exportar[[#This Row],[COD_REAL]],'[3]CENTRO DE COSTOS'!$M$4:$N$72,2,0)</f>
        <v>ICBF GESTION GENERAL</v>
      </c>
    </row>
    <row r="57" spans="1:41" x14ac:dyDescent="0.25">
      <c r="A57" s="44">
        <v>45111</v>
      </c>
      <c r="B57" s="32">
        <v>2023</v>
      </c>
      <c r="C57" s="33" t="str">
        <f>VLOOKUP(D57,'[3]CENTRO DE COSTOS'!$E:$H,4,0)</f>
        <v>NIVEL</v>
      </c>
      <c r="D57" s="34" t="s">
        <v>22</v>
      </c>
      <c r="E57" s="34" t="s">
        <v>23</v>
      </c>
      <c r="F57" s="34" t="s">
        <v>192</v>
      </c>
      <c r="G57" s="35" t="str">
        <f>VLOOKUP(O57,[3]Gerentes!$A:$N,4,0)</f>
        <v>TECNOLOGÍA</v>
      </c>
      <c r="H57" s="35" t="str">
        <f>VLOOKUP(O57,[3]Gerentes!$A:$N,5,0)</f>
        <v>DIRECTOR(A) DE INFORMACION Y TECNOLOGIA</v>
      </c>
      <c r="I57" s="35" t="str">
        <f>VLOOKUP(O57,[3]Gerentes!$A:$N,10,0)</f>
        <v>9. Tecnología</v>
      </c>
      <c r="J57" s="35" t="str">
        <f>VLOOKUP(O57,[3]Gerentes!$A:$AB,15,0)</f>
        <v>Contratable</v>
      </c>
      <c r="K57" s="36" t="str">
        <f t="shared" si="0"/>
        <v>Inversión</v>
      </c>
      <c r="L57" s="37" t="s">
        <v>178</v>
      </c>
      <c r="M57" s="38" t="str">
        <f t="shared" si="1"/>
        <v>C-4199-1500-7</v>
      </c>
      <c r="N57" s="34">
        <v>991</v>
      </c>
      <c r="O57" s="35" t="str">
        <f t="shared" si="2"/>
        <v>C-4199-1500-7-0-4199062-02-991</v>
      </c>
      <c r="P57" s="32" t="s">
        <v>177</v>
      </c>
      <c r="Q57" s="39">
        <f>VLOOKUP($O57,[3]Gerentes!$A:$I,7,0)</f>
        <v>4199062</v>
      </c>
      <c r="R57" s="40" t="str">
        <f>VLOOKUP($O57,[3]Gerentes!$A:$I,8,0)</f>
        <v>SERVICIOS TECNOLOGICOS</v>
      </c>
      <c r="S57" s="34" t="s">
        <v>24</v>
      </c>
      <c r="T57" s="34">
        <v>27</v>
      </c>
      <c r="U57" s="34" t="s">
        <v>161</v>
      </c>
      <c r="V57" s="34" t="s">
        <v>25</v>
      </c>
      <c r="W57" s="41">
        <v>0</v>
      </c>
      <c r="X57" s="41">
        <v>91151463</v>
      </c>
      <c r="Y57" s="41">
        <v>0</v>
      </c>
      <c r="Z57" s="41">
        <v>0</v>
      </c>
      <c r="AA57" s="41">
        <v>0</v>
      </c>
      <c r="AB57" s="42">
        <v>91151463</v>
      </c>
      <c r="AC57" s="41">
        <v>0</v>
      </c>
      <c r="AD57" s="41">
        <v>91151463</v>
      </c>
      <c r="AE57" s="42">
        <v>0</v>
      </c>
      <c r="AF57" s="42">
        <v>0</v>
      </c>
      <c r="AG57" s="41">
        <v>0</v>
      </c>
      <c r="AH57" s="41">
        <v>0</v>
      </c>
      <c r="AI57" s="41">
        <v>0</v>
      </c>
      <c r="AJ57" s="41">
        <v>0</v>
      </c>
      <c r="AK57" s="42" t="str">
        <f>IFERROR(VLOOKUP(Exportar[[#This Row],[RUBRO]],[3]LISTAS!$A$1:$B$19,2,0),Exportar[[#This Row],[NOMBRE-Planeación_Proyecto]])</f>
        <v>9. Tecnología</v>
      </c>
      <c r="AL57" s="41">
        <f>VLOOKUP(Exportar[[#This Row],[UNIDAD/SUB UNIDAD]],[3]!REGIONALES[[#All],[codigo_regional3]:[Columna1]],3,0)</f>
        <v>0</v>
      </c>
      <c r="AM57" s="41">
        <f>Exportar[[#This Row],[COD]]</f>
        <v>0</v>
      </c>
      <c r="AN57" s="41">
        <f>IFERROR(VLOOKUP(Exportar[[#This Row],[RUBRO completo]],'[3]CENTRO DE COSTOS'!$X:$X,1,0),0)</f>
        <v>0</v>
      </c>
      <c r="AO57" s="43" t="str">
        <f>VLOOKUP(Exportar[[#This Row],[COD_REAL]],'[3]CENTRO DE COSTOS'!$M$4:$N$72,2,0)</f>
        <v>ICBF GESTION GENERAL</v>
      </c>
    </row>
    <row r="58" spans="1:41" x14ac:dyDescent="0.25">
      <c r="A58" s="44">
        <v>45111</v>
      </c>
      <c r="B58" s="32">
        <v>2023</v>
      </c>
      <c r="C58" s="33" t="str">
        <f>VLOOKUP(D58,'[3]CENTRO DE COSTOS'!$E:$H,4,0)</f>
        <v>NIVEL</v>
      </c>
      <c r="D58" s="34" t="s">
        <v>22</v>
      </c>
      <c r="E58" s="34" t="s">
        <v>23</v>
      </c>
      <c r="F58" s="34" t="s">
        <v>192</v>
      </c>
      <c r="G58" s="35" t="str">
        <f>VLOOKUP(O58,[3]Gerentes!$A:$N,4,0)</f>
        <v>FORTALECIMIENTO</v>
      </c>
      <c r="H58" s="35" t="str">
        <f>VLOOKUP(O58,[3]Gerentes!$A:$N,5,0)</f>
        <v>DIRECTOR(A) DE GESTION HUMANA</v>
      </c>
      <c r="I58" s="35" t="str">
        <f>VLOOKUP(O58,[3]Gerentes!$A:$N,10,0)</f>
        <v>8. Fortalecimiento</v>
      </c>
      <c r="J58" s="35" t="str">
        <f>VLOOKUP(O58,[3]Gerentes!$A:$AB,15,0)</f>
        <v>Contratable</v>
      </c>
      <c r="K58" s="36" t="str">
        <f t="shared" si="0"/>
        <v>Inversión</v>
      </c>
      <c r="L58" s="37" t="s">
        <v>175</v>
      </c>
      <c r="M58" s="38" t="str">
        <f t="shared" si="1"/>
        <v>C-4199-1500-8</v>
      </c>
      <c r="N58" s="34">
        <v>991</v>
      </c>
      <c r="O58" s="35" t="str">
        <f t="shared" si="2"/>
        <v>C-4199-1500-8-0-4199064-02-991</v>
      </c>
      <c r="P58" s="32" t="s">
        <v>174</v>
      </c>
      <c r="Q58" s="39">
        <f>VLOOKUP($O58,[3]Gerentes!$A:$I,7,0)</f>
        <v>4199064</v>
      </c>
      <c r="R58" s="40" t="str">
        <f>VLOOKUP($O58,[3]Gerentes!$A:$I,8,0)</f>
        <v>SERVICIO DE IMPLEMENTACION DE SISTEMAS DE GESTION</v>
      </c>
      <c r="S58" s="34" t="s">
        <v>24</v>
      </c>
      <c r="T58" s="34">
        <v>27</v>
      </c>
      <c r="U58" s="34" t="s">
        <v>161</v>
      </c>
      <c r="V58" s="34" t="s">
        <v>25</v>
      </c>
      <c r="W58" s="41">
        <v>754389510</v>
      </c>
      <c r="X58" s="41">
        <v>0</v>
      </c>
      <c r="Y58" s="41">
        <v>754389510</v>
      </c>
      <c r="Z58" s="41">
        <v>0</v>
      </c>
      <c r="AA58" s="41">
        <v>0</v>
      </c>
      <c r="AB58" s="42">
        <v>0</v>
      </c>
      <c r="AC58" s="41">
        <v>0</v>
      </c>
      <c r="AD58" s="41">
        <v>0</v>
      </c>
      <c r="AE58" s="42">
        <v>0</v>
      </c>
      <c r="AF58" s="42">
        <v>0</v>
      </c>
      <c r="AG58" s="41">
        <v>0</v>
      </c>
      <c r="AH58" s="41">
        <v>0</v>
      </c>
      <c r="AI58" s="41">
        <v>0</v>
      </c>
      <c r="AJ58" s="41">
        <v>0</v>
      </c>
      <c r="AK58" s="42" t="str">
        <f>IFERROR(VLOOKUP(Exportar[[#This Row],[RUBRO]],[3]LISTAS!$A$1:$B$19,2,0),Exportar[[#This Row],[NOMBRE-Planeación_Proyecto]])</f>
        <v>8. Fortalecimiento</v>
      </c>
      <c r="AL58" s="41">
        <f>VLOOKUP(Exportar[[#This Row],[UNIDAD/SUB UNIDAD]],[3]!REGIONALES[[#All],[codigo_regional3]:[Columna1]],3,0)</f>
        <v>0</v>
      </c>
      <c r="AM58" s="41">
        <f>Exportar[[#This Row],[COD]]</f>
        <v>0</v>
      </c>
      <c r="AN58" s="41">
        <f>IFERROR(VLOOKUP(Exportar[[#This Row],[RUBRO completo]],'[3]CENTRO DE COSTOS'!$X:$X,1,0),0)</f>
        <v>0</v>
      </c>
      <c r="AO58" s="43" t="str">
        <f>VLOOKUP(Exportar[[#This Row],[COD_REAL]],'[3]CENTRO DE COSTOS'!$M$4:$N$72,2,0)</f>
        <v>ICBF GESTION GENERAL</v>
      </c>
    </row>
    <row r="59" spans="1:41" x14ac:dyDescent="0.25">
      <c r="A59" s="44">
        <v>45111</v>
      </c>
      <c r="B59" s="32">
        <v>2023</v>
      </c>
      <c r="C59" s="33" t="str">
        <f>VLOOKUP(D59,'[3]CENTRO DE COSTOS'!$E:$H,4,0)</f>
        <v>NIVEL</v>
      </c>
      <c r="D59" s="34" t="s">
        <v>22</v>
      </c>
      <c r="E59" s="34" t="s">
        <v>23</v>
      </c>
      <c r="F59" s="34" t="s">
        <v>192</v>
      </c>
      <c r="G59" s="35" t="str">
        <f>VLOOKUP(O59,[3]Gerentes!$A:$N,4,0)</f>
        <v>FORTALECIMIENTO</v>
      </c>
      <c r="H59" s="35" t="str">
        <f>VLOOKUP(O59,[3]Gerentes!$A:$N,5,0)</f>
        <v>DIRECTOR(A) DE GESTION HUMANA</v>
      </c>
      <c r="I59" s="35" t="str">
        <f>VLOOKUP(O59,[3]Gerentes!$A:$N,10,0)</f>
        <v>8. Fortalecimiento</v>
      </c>
      <c r="J59" s="35" t="str">
        <f>VLOOKUP(O59,[3]Gerentes!$A:$AB,15,0)</f>
        <v>Contratable</v>
      </c>
      <c r="K59" s="36" t="str">
        <f t="shared" si="0"/>
        <v>Inversión</v>
      </c>
      <c r="L59" s="37" t="s">
        <v>175</v>
      </c>
      <c r="M59" s="38" t="str">
        <f t="shared" si="1"/>
        <v>C-4199-1500-8</v>
      </c>
      <c r="N59" s="34">
        <v>991</v>
      </c>
      <c r="O59" s="35" t="str">
        <f t="shared" si="2"/>
        <v>C-4199-1500-8-0-4199064-02-991</v>
      </c>
      <c r="P59" s="32" t="s">
        <v>174</v>
      </c>
      <c r="Q59" s="39">
        <f>VLOOKUP($O59,[3]Gerentes!$A:$I,7,0)</f>
        <v>4199064</v>
      </c>
      <c r="R59" s="40" t="str">
        <f>VLOOKUP($O59,[3]Gerentes!$A:$I,8,0)</f>
        <v>SERVICIO DE IMPLEMENTACION DE SISTEMAS DE GESTION</v>
      </c>
      <c r="S59" s="34" t="s">
        <v>24</v>
      </c>
      <c r="T59" s="34">
        <v>26</v>
      </c>
      <c r="U59" s="34" t="s">
        <v>249</v>
      </c>
      <c r="V59" s="34" t="s">
        <v>25</v>
      </c>
      <c r="W59" s="41">
        <v>5557323645</v>
      </c>
      <c r="X59" s="41">
        <v>0</v>
      </c>
      <c r="Y59" s="41">
        <v>0</v>
      </c>
      <c r="Z59" s="41">
        <v>0</v>
      </c>
      <c r="AA59" s="41">
        <v>0</v>
      </c>
      <c r="AB59" s="42">
        <v>5557323645</v>
      </c>
      <c r="AC59" s="41">
        <v>0</v>
      </c>
      <c r="AD59" s="41">
        <v>5557323645</v>
      </c>
      <c r="AE59" s="42">
        <v>0</v>
      </c>
      <c r="AF59" s="42">
        <v>0</v>
      </c>
      <c r="AG59" s="41">
        <v>0</v>
      </c>
      <c r="AH59" s="41">
        <v>0</v>
      </c>
      <c r="AI59" s="41">
        <v>0</v>
      </c>
      <c r="AJ59" s="41">
        <v>0</v>
      </c>
      <c r="AK59" s="42" t="str">
        <f>IFERROR(VLOOKUP(Exportar[[#This Row],[RUBRO]],[3]LISTAS!$A$1:$B$19,2,0),Exportar[[#This Row],[NOMBRE-Planeación_Proyecto]])</f>
        <v>8. Fortalecimiento</v>
      </c>
      <c r="AL59" s="41">
        <f>VLOOKUP(Exportar[[#This Row],[UNIDAD/SUB UNIDAD]],[3]!REGIONALES[[#All],[codigo_regional3]:[Columna1]],3,0)</f>
        <v>0</v>
      </c>
      <c r="AM59" s="41">
        <f>Exportar[[#This Row],[COD]]</f>
        <v>0</v>
      </c>
      <c r="AN59" s="41">
        <f>IFERROR(VLOOKUP(Exportar[[#This Row],[RUBRO completo]],'[3]CENTRO DE COSTOS'!$X:$X,1,0),0)</f>
        <v>0</v>
      </c>
      <c r="AO59" s="43" t="str">
        <f>VLOOKUP(Exportar[[#This Row],[COD_REAL]],'[3]CENTRO DE COSTOS'!$M$4:$N$72,2,0)</f>
        <v>ICBF GESTION GENERAL</v>
      </c>
    </row>
    <row r="60" spans="1:41" x14ac:dyDescent="0.25">
      <c r="A60" s="44">
        <v>45111</v>
      </c>
      <c r="B60" s="32">
        <v>2023</v>
      </c>
      <c r="C60" s="33" t="str">
        <f>VLOOKUP(D60,'[3]CENTRO DE COSTOS'!$E:$H,4,0)</f>
        <v>NIVEL</v>
      </c>
      <c r="D60" s="34" t="s">
        <v>22</v>
      </c>
      <c r="E60" s="34" t="s">
        <v>23</v>
      </c>
      <c r="F60" s="34" t="s">
        <v>176</v>
      </c>
      <c r="G60" s="35" t="str">
        <f>VLOOKUP(O60,[3]Gerentes!$A:$N,4,0)</f>
        <v>PROTECCIÓN SRPA</v>
      </c>
      <c r="H60" s="35" t="str">
        <f>VLOOKUP(O60,[3]Gerentes!$A:$N,5,0)</f>
        <v>DIRECTOR(A) DE PROTECCION</v>
      </c>
      <c r="I60" s="35" t="str">
        <f>VLOOKUP(O60,[3]Gerentes!$A:$N,10,0)</f>
        <v>3. Protección SRPA</v>
      </c>
      <c r="J60" s="35" t="str">
        <f>VLOOKUP(O60,[3]Gerentes!$A:$AB,15,0)</f>
        <v>No Contratable</v>
      </c>
      <c r="K60" s="36" t="str">
        <f t="shared" si="0"/>
        <v>Inversión</v>
      </c>
      <c r="L60" s="37" t="s">
        <v>187</v>
      </c>
      <c r="M60" s="38" t="str">
        <f t="shared" si="1"/>
        <v>C-4102-1500-13</v>
      </c>
      <c r="N60" s="34">
        <v>992</v>
      </c>
      <c r="O60" s="35" t="str">
        <f t="shared" si="2"/>
        <v>C-4102-1500-13-0-4102038-02-992</v>
      </c>
      <c r="P60" s="32" t="s">
        <v>186</v>
      </c>
      <c r="Q60" s="39">
        <f>VLOOKUP($O60,[3]Gerentes!$A:$I,7,0)</f>
        <v>4102038</v>
      </c>
      <c r="R60" s="40" t="str">
        <f>VLOOKUP($O60,[3]Gerentes!$A:$I,8,0)</f>
        <v>SERVICIO DIRIGIDOS A LA ATENCION DE NIÑOS, NIÑAS, ADOLESCENTES Y JOVENES, CON ENFOQUE PEDAGOGICO Y RESTAURATIVO ENCAMINADOS A LA INCLUSION SOCIAL</v>
      </c>
      <c r="S60" s="34" t="s">
        <v>24</v>
      </c>
      <c r="T60" s="34">
        <v>27</v>
      </c>
      <c r="U60" s="34" t="s">
        <v>161</v>
      </c>
      <c r="V60" s="34" t="s">
        <v>25</v>
      </c>
      <c r="W60" s="41">
        <v>1892512555</v>
      </c>
      <c r="X60" s="41">
        <v>0</v>
      </c>
      <c r="Y60" s="41">
        <v>255484064</v>
      </c>
      <c r="Z60" s="41">
        <v>0</v>
      </c>
      <c r="AA60" s="41">
        <v>0</v>
      </c>
      <c r="AB60" s="42">
        <v>1637028491</v>
      </c>
      <c r="AC60" s="41">
        <v>0</v>
      </c>
      <c r="AD60" s="41">
        <v>1637028491</v>
      </c>
      <c r="AE60" s="42">
        <v>0</v>
      </c>
      <c r="AF60" s="42">
        <v>0</v>
      </c>
      <c r="AG60" s="41">
        <v>0</v>
      </c>
      <c r="AH60" s="41">
        <v>0</v>
      </c>
      <c r="AI60" s="41">
        <v>0</v>
      </c>
      <c r="AJ60" s="41">
        <v>0</v>
      </c>
      <c r="AK60" s="42" t="str">
        <f>IFERROR(VLOOKUP(Exportar[[#This Row],[RUBRO]],[3]LISTAS!$A$1:$B$19,2,0),Exportar[[#This Row],[NOMBRE-Planeación_Proyecto]])</f>
        <v>3. Protección SRPA</v>
      </c>
      <c r="AL60" s="41">
        <f>VLOOKUP(Exportar[[#This Row],[UNIDAD/SUB UNIDAD]],[3]!REGIONALES[[#All],[codigo_regional3]:[Columna1]],3,0)</f>
        <v>0</v>
      </c>
      <c r="AM60" s="41">
        <f>Exportar[[#This Row],[COD]]</f>
        <v>0</v>
      </c>
      <c r="AN60" s="41">
        <f>IFERROR(VLOOKUP(Exportar[[#This Row],[RUBRO completo]],'[3]CENTRO DE COSTOS'!$X:$X,1,0),0)</f>
        <v>0</v>
      </c>
      <c r="AO60" s="43" t="str">
        <f>VLOOKUP(Exportar[[#This Row],[COD_REAL]],'[3]CENTRO DE COSTOS'!$M$4:$N$72,2,0)</f>
        <v>ICBF GESTION GENERAL</v>
      </c>
    </row>
    <row r="61" spans="1:41" x14ac:dyDescent="0.25">
      <c r="A61" s="44">
        <v>45111</v>
      </c>
      <c r="B61" s="32">
        <v>2023</v>
      </c>
      <c r="C61" s="33" t="str">
        <f>VLOOKUP(D61,'[3]CENTRO DE COSTOS'!$E:$H,4,0)</f>
        <v>NIVEL</v>
      </c>
      <c r="D61" s="34" t="s">
        <v>22</v>
      </c>
      <c r="E61" s="34" t="s">
        <v>23</v>
      </c>
      <c r="F61" s="34" t="s">
        <v>176</v>
      </c>
      <c r="G61" s="35" t="str">
        <f>VLOOKUP(O61,[3]Gerentes!$A:$N,4,0)</f>
        <v xml:space="preserve">PROTECCIÓN RESTABLECIMIENTO </v>
      </c>
      <c r="H61" s="35" t="str">
        <f>VLOOKUP(O61,[3]Gerentes!$A:$N,5,0)</f>
        <v>DIRECTOR(A) DE PROTECCION</v>
      </c>
      <c r="I61" s="35" t="str">
        <f>VLOOKUP(O61,[3]Gerentes!$A:$N,10,0)</f>
        <v>2. Protección PARD</v>
      </c>
      <c r="J61" s="35" t="str">
        <f>VLOOKUP(O61,[3]Gerentes!$A:$AB,15,0)</f>
        <v>No Contratable</v>
      </c>
      <c r="K61" s="36" t="str">
        <f t="shared" si="0"/>
        <v>Inversión</v>
      </c>
      <c r="L61" s="37" t="s">
        <v>173</v>
      </c>
      <c r="M61" s="38" t="str">
        <f t="shared" si="1"/>
        <v>C-4102-1500-14</v>
      </c>
      <c r="N61" s="34">
        <v>992</v>
      </c>
      <c r="O61" s="35" t="str">
        <f t="shared" si="2"/>
        <v>C-4102-1500-14-0-4102037-02-992</v>
      </c>
      <c r="P61" s="32" t="s">
        <v>172</v>
      </c>
      <c r="Q61" s="39">
        <f>VLOOKUP($O61,[3]Gerentes!$A:$I,7,0)</f>
        <v>4102037</v>
      </c>
      <c r="R61" s="40" t="str">
        <f>VLOOKUP($O61,[3]Gerentes!$A:$I,8,0)</f>
        <v>SERVICIO DE PROTECCION PARA EL RESTABLECIMIENTO DE DERECHOS DE NIÑOS, NIÑAS, ADOLESCENTES Y JOVENES</v>
      </c>
      <c r="S61" s="34" t="s">
        <v>24</v>
      </c>
      <c r="T61" s="34">
        <v>21</v>
      </c>
      <c r="U61" s="34" t="s">
        <v>185</v>
      </c>
      <c r="V61" s="34" t="s">
        <v>25</v>
      </c>
      <c r="W61" s="41">
        <v>2533189710</v>
      </c>
      <c r="X61" s="41">
        <v>160000000</v>
      </c>
      <c r="Y61" s="41">
        <v>2579197041</v>
      </c>
      <c r="Z61" s="41">
        <v>0</v>
      </c>
      <c r="AA61" s="41">
        <v>0</v>
      </c>
      <c r="AB61" s="42">
        <v>113992669</v>
      </c>
      <c r="AC61" s="41">
        <v>0</v>
      </c>
      <c r="AD61" s="41">
        <v>113992669</v>
      </c>
      <c r="AE61" s="42">
        <v>0</v>
      </c>
      <c r="AF61" s="42">
        <v>0</v>
      </c>
      <c r="AG61" s="41">
        <v>0</v>
      </c>
      <c r="AH61" s="41">
        <v>0</v>
      </c>
      <c r="AI61" s="41">
        <v>0</v>
      </c>
      <c r="AJ61" s="41">
        <v>0</v>
      </c>
      <c r="AK61" s="42" t="str">
        <f>IFERROR(VLOOKUP(Exportar[[#This Row],[RUBRO]],[3]LISTAS!$A$1:$B$19,2,0),Exportar[[#This Row],[NOMBRE-Planeación_Proyecto]])</f>
        <v>2. Protección PARD</v>
      </c>
      <c r="AL61" s="41">
        <f>VLOOKUP(Exportar[[#This Row],[UNIDAD/SUB UNIDAD]],[3]!REGIONALES[[#All],[codigo_regional3]:[Columna1]],3,0)</f>
        <v>0</v>
      </c>
      <c r="AM61" s="41">
        <f>Exportar[[#This Row],[COD]]</f>
        <v>0</v>
      </c>
      <c r="AN61" s="41">
        <f>IFERROR(VLOOKUP(Exportar[[#This Row],[RUBRO completo]],'[3]CENTRO DE COSTOS'!$X:$X,1,0),0)</f>
        <v>0</v>
      </c>
      <c r="AO61" s="43" t="str">
        <f>VLOOKUP(Exportar[[#This Row],[COD_REAL]],'[3]CENTRO DE COSTOS'!$M$4:$N$72,2,0)</f>
        <v>ICBF GESTION GENERAL</v>
      </c>
    </row>
    <row r="62" spans="1:41" x14ac:dyDescent="0.25">
      <c r="A62" s="44">
        <v>45111</v>
      </c>
      <c r="B62" s="32">
        <v>2023</v>
      </c>
      <c r="C62" s="33" t="str">
        <f>VLOOKUP(D62,'[3]CENTRO DE COSTOS'!$E:$H,4,0)</f>
        <v>NIVEL</v>
      </c>
      <c r="D62" s="34" t="s">
        <v>22</v>
      </c>
      <c r="E62" s="34" t="s">
        <v>23</v>
      </c>
      <c r="F62" s="34" t="s">
        <v>176</v>
      </c>
      <c r="G62" s="35" t="str">
        <f>VLOOKUP(O62,[3]Gerentes!$A:$N,4,0)</f>
        <v>SNBF</v>
      </c>
      <c r="H62" s="35" t="str">
        <f>VLOOKUP(O62,[3]Gerentes!$A:$N,5,0)</f>
        <v>DIRECTOR(A) DE SISTEMA NACIONAL DE BIENESTAR FAMILIAR</v>
      </c>
      <c r="I62" s="35" t="str">
        <f>VLOOKUP(O62,[3]Gerentes!$A:$N,10,0)</f>
        <v>7. SNBF</v>
      </c>
      <c r="J62" s="35" t="str">
        <f>VLOOKUP(O62,[3]Gerentes!$A:$AB,15,0)</f>
        <v>No Contratable</v>
      </c>
      <c r="K62" s="36" t="str">
        <f t="shared" si="0"/>
        <v>Inversión</v>
      </c>
      <c r="L62" s="37" t="s">
        <v>168</v>
      </c>
      <c r="M62" s="38" t="str">
        <f t="shared" si="1"/>
        <v>C-4102-1500-15</v>
      </c>
      <c r="N62" s="34">
        <v>992</v>
      </c>
      <c r="O62" s="35" t="str">
        <f t="shared" si="2"/>
        <v>C-4102-1500-15-0-4102024-02-992</v>
      </c>
      <c r="P62" s="32" t="s">
        <v>167</v>
      </c>
      <c r="Q62" s="39">
        <f>VLOOKUP($O62,[3]Gerentes!$A:$I,7,0)</f>
        <v>4102024</v>
      </c>
      <c r="R62" s="40" t="str">
        <f>VLOOKUP($O62,[3]Gerentes!$A:$I,8,0)</f>
        <v>SERVICIO DE ASISTENCIA TECNICA EN EL CICLO DE POLITICAS PUBLICAS DE INFANCIA Y ADOLESCENCIA</v>
      </c>
      <c r="S62" s="34" t="s">
        <v>24</v>
      </c>
      <c r="T62" s="34">
        <v>27</v>
      </c>
      <c r="U62" s="34" t="s">
        <v>161</v>
      </c>
      <c r="V62" s="34" t="s">
        <v>25</v>
      </c>
      <c r="W62" s="41">
        <v>0</v>
      </c>
      <c r="X62" s="41">
        <v>157020601</v>
      </c>
      <c r="Y62" s="41">
        <v>157020601</v>
      </c>
      <c r="Z62" s="41">
        <v>0</v>
      </c>
      <c r="AA62" s="41">
        <v>0</v>
      </c>
      <c r="AB62" s="42">
        <v>0</v>
      </c>
      <c r="AC62" s="41">
        <v>0</v>
      </c>
      <c r="AD62" s="41">
        <v>0</v>
      </c>
      <c r="AE62" s="42">
        <v>0</v>
      </c>
      <c r="AF62" s="42">
        <v>0</v>
      </c>
      <c r="AG62" s="41">
        <v>0</v>
      </c>
      <c r="AH62" s="41">
        <v>0</v>
      </c>
      <c r="AI62" s="41">
        <v>0</v>
      </c>
      <c r="AJ62" s="41">
        <v>0</v>
      </c>
      <c r="AK62" s="42" t="str">
        <f>IFERROR(VLOOKUP(Exportar[[#This Row],[RUBRO]],[3]LISTAS!$A$1:$B$19,2,0),Exportar[[#This Row],[NOMBRE-Planeación_Proyecto]])</f>
        <v>7. SNBF</v>
      </c>
      <c r="AL62" s="41">
        <f>VLOOKUP(Exportar[[#This Row],[UNIDAD/SUB UNIDAD]],[3]!REGIONALES[[#All],[codigo_regional3]:[Columna1]],3,0)</f>
        <v>0</v>
      </c>
      <c r="AM62" s="41">
        <f>Exportar[[#This Row],[COD]]</f>
        <v>0</v>
      </c>
      <c r="AN62" s="41">
        <f>IFERROR(VLOOKUP(Exportar[[#This Row],[RUBRO completo]],'[3]CENTRO DE COSTOS'!$X:$X,1,0),0)</f>
        <v>0</v>
      </c>
      <c r="AO62" s="43" t="str">
        <f>VLOOKUP(Exportar[[#This Row],[COD_REAL]],'[3]CENTRO DE COSTOS'!$M$4:$N$72,2,0)</f>
        <v>ICBF GESTION GENERAL</v>
      </c>
    </row>
    <row r="63" spans="1:41" x14ac:dyDescent="0.25">
      <c r="A63" s="44">
        <v>45111</v>
      </c>
      <c r="B63" s="32">
        <v>2023</v>
      </c>
      <c r="C63" s="33" t="str">
        <f>VLOOKUP(D63,'[3]CENTRO DE COSTOS'!$E:$H,4,0)</f>
        <v>NIVEL</v>
      </c>
      <c r="D63" s="34" t="s">
        <v>22</v>
      </c>
      <c r="E63" s="34" t="s">
        <v>23</v>
      </c>
      <c r="F63" s="34" t="s">
        <v>176</v>
      </c>
      <c r="G63" s="35" t="str">
        <f>VLOOKUP(O63,[3]Gerentes!$A:$N,4,0)</f>
        <v>PRIMERA INFANCIA</v>
      </c>
      <c r="H63" s="35" t="str">
        <f>VLOOKUP(O63,[3]Gerentes!$A:$N,5,0)</f>
        <v>DIRECTOR(A) DE PRIMERA INFANCIA</v>
      </c>
      <c r="I63" s="35" t="str">
        <f>VLOOKUP(O63,[3]Gerentes!$A:$N,10,0)</f>
        <v>1. Primera Infancia</v>
      </c>
      <c r="J63" s="35" t="str">
        <f>VLOOKUP(O63,[3]Gerentes!$A:$AB,15,0)</f>
        <v>No Contratable</v>
      </c>
      <c r="K63" s="36" t="str">
        <f t="shared" si="0"/>
        <v>Inversión</v>
      </c>
      <c r="L63" s="37" t="s">
        <v>166</v>
      </c>
      <c r="M63" s="38" t="str">
        <f t="shared" si="1"/>
        <v>C-4102-1500-18</v>
      </c>
      <c r="N63" s="34">
        <v>992</v>
      </c>
      <c r="O63" s="35" t="str">
        <f t="shared" si="2"/>
        <v>C-4102-1500-18-0-4102040-02-992</v>
      </c>
      <c r="P63" s="32" t="s">
        <v>165</v>
      </c>
      <c r="Q63" s="39">
        <f>VLOOKUP($O63,[3]Gerentes!$A:$I,7,0)</f>
        <v>4102040</v>
      </c>
      <c r="R63" s="40" t="str">
        <f>VLOOKUP($O63,[3]Gerentes!$A:$I,8,0)</f>
        <v>DOCUMENTOS METODOLOGICOS</v>
      </c>
      <c r="S63" s="34" t="s">
        <v>24</v>
      </c>
      <c r="T63" s="34">
        <v>27</v>
      </c>
      <c r="U63" s="34" t="s">
        <v>161</v>
      </c>
      <c r="V63" s="34" t="s">
        <v>25</v>
      </c>
      <c r="W63" s="41">
        <v>1734072619</v>
      </c>
      <c r="X63" s="41">
        <v>0</v>
      </c>
      <c r="Y63" s="41">
        <v>1199030533</v>
      </c>
      <c r="Z63" s="41">
        <v>0</v>
      </c>
      <c r="AA63" s="41">
        <v>0</v>
      </c>
      <c r="AB63" s="42">
        <v>535042086</v>
      </c>
      <c r="AC63" s="41">
        <v>0</v>
      </c>
      <c r="AD63" s="41">
        <v>535042086</v>
      </c>
      <c r="AE63" s="42">
        <v>0</v>
      </c>
      <c r="AF63" s="42">
        <v>0</v>
      </c>
      <c r="AG63" s="41">
        <v>0</v>
      </c>
      <c r="AH63" s="41">
        <v>0</v>
      </c>
      <c r="AI63" s="41">
        <v>0</v>
      </c>
      <c r="AJ63" s="41">
        <v>0</v>
      </c>
      <c r="AK63" s="42" t="str">
        <f>IFERROR(VLOOKUP(Exportar[[#This Row],[RUBRO]],[3]LISTAS!$A$1:$B$19,2,0),Exportar[[#This Row],[NOMBRE-Planeación_Proyecto]])</f>
        <v>1. Primera Infancia</v>
      </c>
      <c r="AL63" s="41">
        <f>VLOOKUP(Exportar[[#This Row],[UNIDAD/SUB UNIDAD]],[3]!REGIONALES[[#All],[codigo_regional3]:[Columna1]],3,0)</f>
        <v>0</v>
      </c>
      <c r="AM63" s="41">
        <f>Exportar[[#This Row],[COD]]</f>
        <v>0</v>
      </c>
      <c r="AN63" s="41">
        <f>IFERROR(VLOOKUP(Exportar[[#This Row],[RUBRO completo]],'[3]CENTRO DE COSTOS'!$X:$X,1,0),0)</f>
        <v>0</v>
      </c>
      <c r="AO63" s="43" t="str">
        <f>VLOOKUP(Exportar[[#This Row],[COD_REAL]],'[3]CENTRO DE COSTOS'!$M$4:$N$72,2,0)</f>
        <v>ICBF GESTION GENERAL</v>
      </c>
    </row>
    <row r="64" spans="1:41" x14ac:dyDescent="0.25">
      <c r="A64" s="44">
        <v>45111</v>
      </c>
      <c r="B64" s="32">
        <v>2023</v>
      </c>
      <c r="C64" s="33" t="str">
        <f>VLOOKUP(D64,'[3]CENTRO DE COSTOS'!$E:$H,4,0)</f>
        <v>NIVEL</v>
      </c>
      <c r="D64" s="34" t="s">
        <v>22</v>
      </c>
      <c r="E64" s="34" t="s">
        <v>23</v>
      </c>
      <c r="F64" s="34" t="s">
        <v>176</v>
      </c>
      <c r="G64" s="35" t="str">
        <f>VLOOKUP(O64,[3]Gerentes!$A:$N,4,0)</f>
        <v>PRIMERA INFANCIA</v>
      </c>
      <c r="H64" s="35" t="str">
        <f>VLOOKUP(O64,[3]Gerentes!$A:$N,5,0)</f>
        <v>DIRECTOR(A) DE PRIMERA INFANCIA</v>
      </c>
      <c r="I64" s="35" t="str">
        <f>VLOOKUP(O64,[3]Gerentes!$A:$N,10,0)</f>
        <v>1. Primera Infancia</v>
      </c>
      <c r="J64" s="35" t="str">
        <f>VLOOKUP(O64,[3]Gerentes!$A:$AB,15,0)</f>
        <v>No Contratable</v>
      </c>
      <c r="K64" s="36" t="str">
        <f t="shared" si="0"/>
        <v>Inversión</v>
      </c>
      <c r="L64" s="37" t="s">
        <v>166</v>
      </c>
      <c r="M64" s="38" t="str">
        <f t="shared" si="1"/>
        <v>C-4102-1500-18</v>
      </c>
      <c r="N64" s="34">
        <v>992</v>
      </c>
      <c r="O64" s="35" t="str">
        <f t="shared" si="2"/>
        <v>C-4102-1500-18-0-4102040-02-992</v>
      </c>
      <c r="P64" s="32" t="s">
        <v>165</v>
      </c>
      <c r="Q64" s="39">
        <f>VLOOKUP($O64,[3]Gerentes!$A:$I,7,0)</f>
        <v>4102040</v>
      </c>
      <c r="R64" s="40" t="str">
        <f>VLOOKUP($O64,[3]Gerentes!$A:$I,8,0)</f>
        <v>DOCUMENTOS METODOLOGICOS</v>
      </c>
      <c r="S64" s="34" t="s">
        <v>24</v>
      </c>
      <c r="T64" s="34">
        <v>20</v>
      </c>
      <c r="U64" s="34" t="s">
        <v>392</v>
      </c>
      <c r="V64" s="34" t="s">
        <v>25</v>
      </c>
      <c r="W64" s="41">
        <v>7618691636</v>
      </c>
      <c r="X64" s="41">
        <v>0</v>
      </c>
      <c r="Y64" s="41">
        <v>1644780744</v>
      </c>
      <c r="Z64" s="41">
        <v>0</v>
      </c>
      <c r="AA64" s="41">
        <v>0</v>
      </c>
      <c r="AB64" s="42">
        <v>5973910892</v>
      </c>
      <c r="AC64" s="41">
        <v>0</v>
      </c>
      <c r="AD64" s="41">
        <v>5973910892</v>
      </c>
      <c r="AE64" s="42">
        <v>0</v>
      </c>
      <c r="AF64" s="42">
        <v>0</v>
      </c>
      <c r="AG64" s="41">
        <v>0</v>
      </c>
      <c r="AH64" s="41">
        <v>0</v>
      </c>
      <c r="AI64" s="41">
        <v>0</v>
      </c>
      <c r="AJ64" s="41">
        <v>0</v>
      </c>
      <c r="AK64" s="42" t="str">
        <f>IFERROR(VLOOKUP(Exportar[[#This Row],[RUBRO]],[3]LISTAS!$A$1:$B$19,2,0),Exportar[[#This Row],[NOMBRE-Planeación_Proyecto]])</f>
        <v>1. Primera Infancia</v>
      </c>
      <c r="AL64" s="41">
        <f>VLOOKUP(Exportar[[#This Row],[UNIDAD/SUB UNIDAD]],[3]!REGIONALES[[#All],[codigo_regional3]:[Columna1]],3,0)</f>
        <v>0</v>
      </c>
      <c r="AM64" s="41">
        <f>Exportar[[#This Row],[COD]]</f>
        <v>0</v>
      </c>
      <c r="AN64" s="41">
        <f>IFERROR(VLOOKUP(Exportar[[#This Row],[RUBRO completo]],'[3]CENTRO DE COSTOS'!$X:$X,1,0),0)</f>
        <v>0</v>
      </c>
      <c r="AO64" s="43" t="str">
        <f>VLOOKUP(Exportar[[#This Row],[COD_REAL]],'[3]CENTRO DE COSTOS'!$M$4:$N$72,2,0)</f>
        <v>ICBF GESTION GENERAL</v>
      </c>
    </row>
    <row r="65" spans="1:41" x14ac:dyDescent="0.25">
      <c r="A65" s="44">
        <v>45111</v>
      </c>
      <c r="B65" s="32">
        <v>2023</v>
      </c>
      <c r="C65" s="33" t="str">
        <f>VLOOKUP(D65,'[3]CENTRO DE COSTOS'!$E:$H,4,0)</f>
        <v>NIVEL</v>
      </c>
      <c r="D65" s="34" t="s">
        <v>22</v>
      </c>
      <c r="E65" s="34" t="s">
        <v>23</v>
      </c>
      <c r="F65" s="34" t="s">
        <v>271</v>
      </c>
      <c r="G65" s="35" t="str">
        <f>VLOOKUP(O65,[3]Gerentes!$A:$N,4,0)</f>
        <v>PRIMERA INFANCIA</v>
      </c>
      <c r="H65" s="35" t="str">
        <f>VLOOKUP(O65,[3]Gerentes!$A:$N,5,0)</f>
        <v>SUBDIRECTOR(A) DE MONITOREO Y EVALUACION</v>
      </c>
      <c r="I65" s="35" t="str">
        <f>VLOOKUP(O65,[3]Gerentes!$A:$N,10,0)</f>
        <v>1. Primera Infancia</v>
      </c>
      <c r="J65" s="35" t="str">
        <f>VLOOKUP(O65,[3]Gerentes!$A:$AB,15,0)</f>
        <v>Contratable</v>
      </c>
      <c r="K65" s="36" t="str">
        <f t="shared" si="0"/>
        <v>Inversión</v>
      </c>
      <c r="L65" s="37" t="s">
        <v>166</v>
      </c>
      <c r="M65" s="38" t="str">
        <f t="shared" si="1"/>
        <v>C-4102-1500-18</v>
      </c>
      <c r="N65" s="34">
        <v>993</v>
      </c>
      <c r="O65" s="35" t="str">
        <f t="shared" si="2"/>
        <v>C-4102-1500-18-0-4102040-02-993</v>
      </c>
      <c r="P65" s="32" t="s">
        <v>165</v>
      </c>
      <c r="Q65" s="39">
        <f>VLOOKUP($O65,[3]Gerentes!$A:$I,7,0)</f>
        <v>4102040</v>
      </c>
      <c r="R65" s="40" t="str">
        <f>VLOOKUP($O65,[3]Gerentes!$A:$I,8,0)</f>
        <v>DOCUMENTOS METODOLOGICOS</v>
      </c>
      <c r="S65" s="34" t="s">
        <v>38</v>
      </c>
      <c r="T65" s="34">
        <v>10</v>
      </c>
      <c r="U65" s="34" t="s">
        <v>223</v>
      </c>
      <c r="V65" s="34" t="s">
        <v>25</v>
      </c>
      <c r="W65" s="41">
        <v>2799841046</v>
      </c>
      <c r="X65" s="41">
        <v>0</v>
      </c>
      <c r="Y65" s="41">
        <v>0</v>
      </c>
      <c r="Z65" s="41">
        <v>0</v>
      </c>
      <c r="AA65" s="41">
        <v>0</v>
      </c>
      <c r="AB65" s="42">
        <v>2799841046</v>
      </c>
      <c r="AC65" s="41">
        <v>0</v>
      </c>
      <c r="AD65" s="41">
        <v>2799841046</v>
      </c>
      <c r="AE65" s="42">
        <v>0</v>
      </c>
      <c r="AF65" s="42">
        <v>0</v>
      </c>
      <c r="AG65" s="41">
        <v>0</v>
      </c>
      <c r="AH65" s="41">
        <v>0</v>
      </c>
      <c r="AI65" s="41">
        <v>0</v>
      </c>
      <c r="AJ65" s="41">
        <v>0</v>
      </c>
      <c r="AK65" s="42" t="str">
        <f>IFERROR(VLOOKUP(Exportar[[#This Row],[RUBRO]],[3]LISTAS!$A$1:$B$19,2,0),Exportar[[#This Row],[NOMBRE-Planeación_Proyecto]])</f>
        <v>1. Primera Infancia</v>
      </c>
      <c r="AL65" s="41">
        <f>VLOOKUP(Exportar[[#This Row],[UNIDAD/SUB UNIDAD]],[3]!REGIONALES[[#All],[codigo_regional3]:[Columna1]],3,0)</f>
        <v>0</v>
      </c>
      <c r="AM65" s="41">
        <f>Exportar[[#This Row],[COD]]</f>
        <v>0</v>
      </c>
      <c r="AN65" s="41">
        <f>IFERROR(VLOOKUP(Exportar[[#This Row],[RUBRO completo]],'[3]CENTRO DE COSTOS'!$X:$X,1,0),0)</f>
        <v>0</v>
      </c>
      <c r="AO65" s="43" t="str">
        <f>VLOOKUP(Exportar[[#This Row],[COD_REAL]],'[3]CENTRO DE COSTOS'!$M$4:$N$72,2,0)</f>
        <v>ICBF GESTION GENERAL</v>
      </c>
    </row>
    <row r="66" spans="1:41" x14ac:dyDescent="0.25">
      <c r="A66" s="44">
        <v>45111</v>
      </c>
      <c r="B66" s="32">
        <v>2023</v>
      </c>
      <c r="C66" s="33" t="str">
        <f>VLOOKUP(D66,'[3]CENTRO DE COSTOS'!$E:$H,4,0)</f>
        <v>NIVEL</v>
      </c>
      <c r="D66" s="34" t="s">
        <v>22</v>
      </c>
      <c r="E66" s="34" t="s">
        <v>23</v>
      </c>
      <c r="F66" s="34" t="s">
        <v>150</v>
      </c>
      <c r="G66" s="35" t="str">
        <f>VLOOKUP(O66,[3]Gerentes!$A:$N,4,0)</f>
        <v>PROTECCIÓN SRPA</v>
      </c>
      <c r="H66" s="35" t="str">
        <f>VLOOKUP(O66,[3]Gerentes!$A:$N,5,0)</f>
        <v>DIRECTOR(A) ADMINISTRATIVO</v>
      </c>
      <c r="I66" s="35" t="str">
        <f>VLOOKUP(O66,[3]Gerentes!$A:$N,10,0)</f>
        <v>3. Protección SRPA</v>
      </c>
      <c r="J66" s="35" t="str">
        <f>VLOOKUP(O66,[3]Gerentes!$A:$AB,15,0)</f>
        <v>Contratable</v>
      </c>
      <c r="K66" s="36" t="str">
        <f t="shared" ref="K66:K131" si="3">IF(OR(LEFT(L66,1)="A",LEFT(L66,1)="B"),"Funcionamiento","Inversión")</f>
        <v>Inversión</v>
      </c>
      <c r="L66" s="37" t="s">
        <v>267</v>
      </c>
      <c r="M66" s="38" t="str">
        <f t="shared" ref="M66:M131" si="4">IF(LEFT(L66,4)="A-01",LEFT(L66,10),IF(LEFT(L66,4)="A-02",LEFT(L66,7),IF(LEFT(L66,4)="A-03",LEFT(L66,14),IF(LEFT(L66,7)="A-08-01",LEFT(L66,7),IF(LEFT(L66,7)="A-08-04",LEFT(L66,10),IF(AND(LEFT(LEFT(L66,14),1)="C",RIGHT(LEFT(L66,14),1)="-"),LEFT(L66,13),LEFT(L66,14)))))))</f>
        <v>C-4102-1500-13</v>
      </c>
      <c r="N66" s="34">
        <v>997</v>
      </c>
      <c r="O66" s="35" t="str">
        <f t="shared" ref="O66:O131" si="5">IF(LEN(N66)&gt;3,L66,L66&amp;IF(N66&lt;&gt;"","-"&amp;N66,""))</f>
        <v>C-4102-1500-13-0-4102039-02-997</v>
      </c>
      <c r="P66" s="32" t="s">
        <v>266</v>
      </c>
      <c r="Q66" s="39">
        <f>VLOOKUP($O66,[3]Gerentes!$A:$I,7,0)</f>
        <v>4102039</v>
      </c>
      <c r="R66" s="40" t="str">
        <f>VLOOKUP($O66,[3]Gerentes!$A:$I,8,0)</f>
        <v>SERVICIO DE APOYO FINANCIERO PARA COFINANCIACION DE PROYECTOS TERRITORIALES DE INFRAESTRUCTURA DEL SISTEMA DE RESPONSABILIDAD PENAL PARA ADOLESCENTE</v>
      </c>
      <c r="S66" s="34" t="s">
        <v>24</v>
      </c>
      <c r="T66" s="34">
        <v>27</v>
      </c>
      <c r="U66" s="34" t="s">
        <v>161</v>
      </c>
      <c r="V66" s="34" t="s">
        <v>25</v>
      </c>
      <c r="W66" s="41">
        <v>4500000000</v>
      </c>
      <c r="X66" s="41">
        <v>0</v>
      </c>
      <c r="Y66" s="41">
        <v>4500000000</v>
      </c>
      <c r="Z66" s="41">
        <v>0</v>
      </c>
      <c r="AA66" s="41">
        <v>0</v>
      </c>
      <c r="AB66" s="42">
        <v>0</v>
      </c>
      <c r="AC66" s="41">
        <v>0</v>
      </c>
      <c r="AD66" s="41">
        <v>0</v>
      </c>
      <c r="AE66" s="42">
        <v>0</v>
      </c>
      <c r="AF66" s="42">
        <v>0</v>
      </c>
      <c r="AG66" s="41">
        <v>0</v>
      </c>
      <c r="AH66" s="41">
        <v>0</v>
      </c>
      <c r="AI66" s="41">
        <v>0</v>
      </c>
      <c r="AJ66" s="41">
        <v>0</v>
      </c>
      <c r="AK66" s="42" t="str">
        <f>IFERROR(VLOOKUP(Exportar[[#This Row],[RUBRO]],[3]LISTAS!$A$1:$B$19,2,0),Exportar[[#This Row],[NOMBRE-Planeación_Proyecto]])</f>
        <v>3. Protección SRPA</v>
      </c>
      <c r="AL66" s="41">
        <f>VLOOKUP(Exportar[[#This Row],[UNIDAD/SUB UNIDAD]],[3]!REGIONALES[[#All],[codigo_regional3]:[Columna1]],3,0)</f>
        <v>0</v>
      </c>
      <c r="AM66" s="41">
        <f>Exportar[[#This Row],[COD]]</f>
        <v>0</v>
      </c>
      <c r="AN66" s="41">
        <f>IFERROR(VLOOKUP(Exportar[[#This Row],[RUBRO completo]],'[3]CENTRO DE COSTOS'!$X:$X,1,0),0)</f>
        <v>0</v>
      </c>
      <c r="AO66" s="43" t="str">
        <f>VLOOKUP(Exportar[[#This Row],[COD_REAL]],'[3]CENTRO DE COSTOS'!$M$4:$N$72,2,0)</f>
        <v>ICBF GESTION GENERAL</v>
      </c>
    </row>
    <row r="67" spans="1:41" x14ac:dyDescent="0.25">
      <c r="A67" s="44">
        <v>45111</v>
      </c>
      <c r="B67" s="32">
        <v>2023</v>
      </c>
      <c r="C67" s="33" t="str">
        <f>VLOOKUP(D67,'[3]CENTRO DE COSTOS'!$E:$H,4,0)</f>
        <v>NIVEL</v>
      </c>
      <c r="D67" s="34" t="s">
        <v>22</v>
      </c>
      <c r="E67" s="34" t="s">
        <v>23</v>
      </c>
      <c r="F67" s="34" t="s">
        <v>150</v>
      </c>
      <c r="G67" s="35" t="str">
        <f>VLOOKUP(O67,[3]Gerentes!$A:$N,4,0)</f>
        <v>PRIMERA INFANCIA</v>
      </c>
      <c r="H67" s="35" t="str">
        <f>VLOOKUP(O67,[3]Gerentes!$A:$N,5,0)</f>
        <v>DIRECTOR(A) ADMINISTRATIVO</v>
      </c>
      <c r="I67" s="35" t="str">
        <f>VLOOKUP(O67,[3]Gerentes!$A:$N,10,0)</f>
        <v>1. Primera Infancia</v>
      </c>
      <c r="J67" s="35" t="str">
        <f>VLOOKUP(O67,[3]Gerentes!$A:$AB,15,0)</f>
        <v>Contratable</v>
      </c>
      <c r="K67" s="36" t="str">
        <f t="shared" si="3"/>
        <v>Inversión</v>
      </c>
      <c r="L67" s="37" t="s">
        <v>257</v>
      </c>
      <c r="M67" s="38" t="str">
        <f t="shared" si="4"/>
        <v>C-4102-1500-18</v>
      </c>
      <c r="N67" s="34">
        <v>997</v>
      </c>
      <c r="O67" s="35" t="str">
        <f t="shared" si="5"/>
        <v>C-4102-1500-18-0-4102004-02-997</v>
      </c>
      <c r="P67" s="32" t="s">
        <v>256</v>
      </c>
      <c r="Q67" s="39">
        <f>VLOOKUP($O67,[3]Gerentes!$A:$I,7,0)</f>
        <v>4102004</v>
      </c>
      <c r="R67" s="40" t="str">
        <f>VLOOKUP($O67,[3]Gerentes!$A:$I,8,0)</f>
        <v>EDIFICACIONES PARA LA ATENCION INTEGRAL A LA PRIMERA INFANCIA CONSTRUIDAS</v>
      </c>
      <c r="S67" s="34" t="s">
        <v>38</v>
      </c>
      <c r="T67" s="34">
        <v>10</v>
      </c>
      <c r="U67" s="34" t="s">
        <v>223</v>
      </c>
      <c r="V67" s="34" t="s">
        <v>25</v>
      </c>
      <c r="W67" s="41">
        <v>607708116</v>
      </c>
      <c r="X67" s="41">
        <v>0</v>
      </c>
      <c r="Y67" s="41">
        <v>0</v>
      </c>
      <c r="Z67" s="41">
        <v>0</v>
      </c>
      <c r="AA67" s="41">
        <v>0</v>
      </c>
      <c r="AB67" s="42">
        <v>607708116</v>
      </c>
      <c r="AC67" s="41">
        <v>0</v>
      </c>
      <c r="AD67" s="41">
        <v>607708116</v>
      </c>
      <c r="AE67" s="42">
        <v>0</v>
      </c>
      <c r="AF67" s="42">
        <v>0</v>
      </c>
      <c r="AG67" s="41">
        <v>0</v>
      </c>
      <c r="AH67" s="41">
        <v>0</v>
      </c>
      <c r="AI67" s="41">
        <v>0</v>
      </c>
      <c r="AJ67" s="41">
        <v>0</v>
      </c>
      <c r="AK67" s="42" t="str">
        <f>IFERROR(VLOOKUP(Exportar[[#This Row],[RUBRO]],[3]LISTAS!$A$1:$B$19,2,0),Exportar[[#This Row],[NOMBRE-Planeación_Proyecto]])</f>
        <v>1. Primera Infancia</v>
      </c>
      <c r="AL67" s="41">
        <f>VLOOKUP(Exportar[[#This Row],[UNIDAD/SUB UNIDAD]],[3]!REGIONALES[[#All],[codigo_regional3]:[Columna1]],3,0)</f>
        <v>0</v>
      </c>
      <c r="AM67" s="41">
        <f>Exportar[[#This Row],[COD]]</f>
        <v>0</v>
      </c>
      <c r="AN67" s="41">
        <f>IFERROR(VLOOKUP(Exportar[[#This Row],[RUBRO completo]],'[3]CENTRO DE COSTOS'!$X:$X,1,0),0)</f>
        <v>0</v>
      </c>
      <c r="AO67" s="43" t="str">
        <f>VLOOKUP(Exportar[[#This Row],[COD_REAL]],'[3]CENTRO DE COSTOS'!$M$4:$N$72,2,0)</f>
        <v>ICBF GESTION GENERAL</v>
      </c>
    </row>
    <row r="68" spans="1:41" x14ac:dyDescent="0.25">
      <c r="A68" s="44">
        <v>45111</v>
      </c>
      <c r="B68" s="32">
        <v>2023</v>
      </c>
      <c r="C68" s="33" t="str">
        <f>VLOOKUP(D68,'[3]CENTRO DE COSTOS'!$E:$H,4,0)</f>
        <v>NIVEL</v>
      </c>
      <c r="D68" s="34" t="s">
        <v>22</v>
      </c>
      <c r="E68" s="34" t="s">
        <v>23</v>
      </c>
      <c r="F68" s="34" t="s">
        <v>164</v>
      </c>
      <c r="G68" s="35" t="str">
        <f>VLOOKUP(O68,[3]Gerentes!$A:$N,4,0)</f>
        <v>PROTECCIÓN SRPA</v>
      </c>
      <c r="H68" s="35" t="str">
        <f>VLOOKUP(O68,[3]Gerentes!$A:$N,5,0)</f>
        <v>DIRECTOR(A) DE PROTECCION</v>
      </c>
      <c r="I68" s="35" t="str">
        <f>VLOOKUP(O68,[3]Gerentes!$A:$N,10,0)</f>
        <v>3. Protección SRPA</v>
      </c>
      <c r="J68" s="35" t="str">
        <f>VLOOKUP(O68,[3]Gerentes!$A:$AB,15,0)</f>
        <v>No Contratable</v>
      </c>
      <c r="K68" s="36" t="str">
        <f t="shared" si="3"/>
        <v>Inversión</v>
      </c>
      <c r="L68" s="37" t="s">
        <v>187</v>
      </c>
      <c r="M68" s="38" t="str">
        <f t="shared" si="4"/>
        <v>C-4102-1500-13</v>
      </c>
      <c r="N68" s="34">
        <v>999</v>
      </c>
      <c r="O68" s="35" t="str">
        <f t="shared" si="5"/>
        <v>C-4102-1500-13-0-4102038-02-999</v>
      </c>
      <c r="P68" s="32" t="s">
        <v>186</v>
      </c>
      <c r="Q68" s="39">
        <f>VLOOKUP($O68,[3]Gerentes!$A:$I,7,0)</f>
        <v>4102038</v>
      </c>
      <c r="R68" s="40" t="str">
        <f>VLOOKUP($O68,[3]Gerentes!$A:$I,8,0)</f>
        <v>SERVICIO DIRIGIDOS A LA ATENCION DE NIÑOS, NIÑAS, ADOLESCENTES Y JOVENES, CON ENFOQUE PEDAGOGICO Y RESTAURATIVO ENCAMINADOS A LA INCLUSION SOCIAL</v>
      </c>
      <c r="S68" s="34" t="s">
        <v>24</v>
      </c>
      <c r="T68" s="34">
        <v>27</v>
      </c>
      <c r="U68" s="34" t="s">
        <v>161</v>
      </c>
      <c r="V68" s="34" t="s">
        <v>25</v>
      </c>
      <c r="W68" s="41">
        <v>50000</v>
      </c>
      <c r="X68" s="41">
        <v>0</v>
      </c>
      <c r="Y68" s="41">
        <v>0</v>
      </c>
      <c r="Z68" s="41">
        <v>0</v>
      </c>
      <c r="AA68" s="41">
        <v>0</v>
      </c>
      <c r="AB68" s="42">
        <v>50000</v>
      </c>
      <c r="AC68" s="41">
        <v>0</v>
      </c>
      <c r="AD68" s="41">
        <v>50000</v>
      </c>
      <c r="AE68" s="42">
        <v>0</v>
      </c>
      <c r="AF68" s="42">
        <v>0</v>
      </c>
      <c r="AG68" s="41">
        <v>0</v>
      </c>
      <c r="AH68" s="41">
        <v>0</v>
      </c>
      <c r="AI68" s="41">
        <v>0</v>
      </c>
      <c r="AJ68" s="41">
        <v>0</v>
      </c>
      <c r="AK68" s="42" t="str">
        <f>IFERROR(VLOOKUP(Exportar[[#This Row],[RUBRO]],[3]LISTAS!$A$1:$B$19,2,0),Exportar[[#This Row],[NOMBRE-Planeación_Proyecto]])</f>
        <v>3. Protección SRPA</v>
      </c>
      <c r="AL68" s="41">
        <f>VLOOKUP(Exportar[[#This Row],[UNIDAD/SUB UNIDAD]],[3]!REGIONALES[[#All],[codigo_regional3]:[Columna1]],3,0)</f>
        <v>0</v>
      </c>
      <c r="AM68" s="41">
        <f>Exportar[[#This Row],[COD]]</f>
        <v>0</v>
      </c>
      <c r="AN68" s="41">
        <f>IFERROR(VLOOKUP(Exportar[[#This Row],[RUBRO completo]],'[3]CENTRO DE COSTOS'!$X:$X,1,0),0)</f>
        <v>0</v>
      </c>
      <c r="AO68" s="43" t="str">
        <f>VLOOKUP(Exportar[[#This Row],[COD_REAL]],'[3]CENTRO DE COSTOS'!$M$4:$N$72,2,0)</f>
        <v>ICBF GESTION GENERAL</v>
      </c>
    </row>
    <row r="69" spans="1:41" x14ac:dyDescent="0.25">
      <c r="A69" s="44">
        <v>45111</v>
      </c>
      <c r="B69" s="32">
        <v>2023</v>
      </c>
      <c r="C69" s="33" t="str">
        <f>VLOOKUP(D69,'[3]CENTRO DE COSTOS'!$E:$H,4,0)</f>
        <v>NIVEL</v>
      </c>
      <c r="D69" s="34" t="s">
        <v>22</v>
      </c>
      <c r="E69" s="34" t="s">
        <v>23</v>
      </c>
      <c r="F69" s="34" t="s">
        <v>164</v>
      </c>
      <c r="G69" s="35" t="str">
        <f>VLOOKUP(O69,[3]Gerentes!$A:$N,4,0)</f>
        <v xml:space="preserve">PROTECCIÓN RESTABLECIMIENTO </v>
      </c>
      <c r="H69" s="35" t="str">
        <f>VLOOKUP(O69,[3]Gerentes!$A:$N,5,0)</f>
        <v>DIRECTOR(A) DE PROTECCION</v>
      </c>
      <c r="I69" s="35" t="str">
        <f>VLOOKUP(O69,[3]Gerentes!$A:$N,10,0)</f>
        <v>2. Protección PARD</v>
      </c>
      <c r="J69" s="35" t="str">
        <f>VLOOKUP(O69,[3]Gerentes!$A:$AB,15,0)</f>
        <v>No Contratable</v>
      </c>
      <c r="K69" s="36" t="str">
        <f t="shared" si="3"/>
        <v>Inversión</v>
      </c>
      <c r="L69" s="37" t="s">
        <v>173</v>
      </c>
      <c r="M69" s="38" t="str">
        <f t="shared" si="4"/>
        <v>C-4102-1500-14</v>
      </c>
      <c r="N69" s="34">
        <v>999</v>
      </c>
      <c r="O69" s="35" t="str">
        <f t="shared" si="5"/>
        <v>C-4102-1500-14-0-4102037-02-999</v>
      </c>
      <c r="P69" s="32" t="s">
        <v>172</v>
      </c>
      <c r="Q69" s="39">
        <f>VLOOKUP($O69,[3]Gerentes!$A:$I,7,0)</f>
        <v>4102037</v>
      </c>
      <c r="R69" s="40" t="str">
        <f>VLOOKUP($O69,[3]Gerentes!$A:$I,8,0)</f>
        <v>SERVICIO DE PROTECCION PARA EL RESTABLECIMIENTO DE DERECHOS DE NIÑOS, NIÑAS, ADOLESCENTES Y JOVENES</v>
      </c>
      <c r="S69" s="34" t="s">
        <v>24</v>
      </c>
      <c r="T69" s="34">
        <v>27</v>
      </c>
      <c r="U69" s="34" t="s">
        <v>161</v>
      </c>
      <c r="V69" s="34" t="s">
        <v>25</v>
      </c>
      <c r="W69" s="41">
        <v>100000</v>
      </c>
      <c r="X69" s="41">
        <v>0</v>
      </c>
      <c r="Y69" s="41">
        <v>0</v>
      </c>
      <c r="Z69" s="41">
        <v>0</v>
      </c>
      <c r="AA69" s="41">
        <v>0</v>
      </c>
      <c r="AB69" s="42">
        <v>100000</v>
      </c>
      <c r="AC69" s="41">
        <v>0</v>
      </c>
      <c r="AD69" s="41">
        <v>100000</v>
      </c>
      <c r="AE69" s="42">
        <v>0</v>
      </c>
      <c r="AF69" s="42">
        <v>0</v>
      </c>
      <c r="AG69" s="41">
        <v>0</v>
      </c>
      <c r="AH69" s="41">
        <v>0</v>
      </c>
      <c r="AI69" s="41">
        <v>0</v>
      </c>
      <c r="AJ69" s="41">
        <v>0</v>
      </c>
      <c r="AK69" s="42" t="str">
        <f>IFERROR(VLOOKUP(Exportar[[#This Row],[RUBRO]],[3]LISTAS!$A$1:$B$19,2,0),Exportar[[#This Row],[NOMBRE-Planeación_Proyecto]])</f>
        <v>2. Protección PARD</v>
      </c>
      <c r="AL69" s="41">
        <f>VLOOKUP(Exportar[[#This Row],[UNIDAD/SUB UNIDAD]],[3]!REGIONALES[[#All],[codigo_regional3]:[Columna1]],3,0)</f>
        <v>0</v>
      </c>
      <c r="AM69" s="41">
        <f>Exportar[[#This Row],[COD]]</f>
        <v>0</v>
      </c>
      <c r="AN69" s="41">
        <f>IFERROR(VLOOKUP(Exportar[[#This Row],[RUBRO completo]],'[3]CENTRO DE COSTOS'!$X:$X,1,0),0)</f>
        <v>0</v>
      </c>
      <c r="AO69" s="43" t="str">
        <f>VLOOKUP(Exportar[[#This Row],[COD_REAL]],'[3]CENTRO DE COSTOS'!$M$4:$N$72,2,0)</f>
        <v>ICBF GESTION GENERAL</v>
      </c>
    </row>
    <row r="70" spans="1:41" x14ac:dyDescent="0.25">
      <c r="A70" s="44">
        <v>45111</v>
      </c>
      <c r="B70" s="32">
        <v>2023</v>
      </c>
      <c r="C70" s="33" t="str">
        <f>VLOOKUP(D70,'[3]CENTRO DE COSTOS'!$E:$H,4,0)</f>
        <v>NIVEL</v>
      </c>
      <c r="D70" s="34" t="s">
        <v>22</v>
      </c>
      <c r="E70" s="34" t="s">
        <v>23</v>
      </c>
      <c r="F70" s="34" t="s">
        <v>164</v>
      </c>
      <c r="G70" s="35" t="str">
        <f>VLOOKUP(O70,[3]Gerentes!$A:$N,4,0)</f>
        <v>FORTALECIMIENTO</v>
      </c>
      <c r="H70" s="35" t="str">
        <f>VLOOKUP(O70,[3]Gerentes!$A:$N,5,0)</f>
        <v>DIRECTOR(A) FINANCIERA</v>
      </c>
      <c r="I70" s="35" t="str">
        <f>VLOOKUP(O70,[3]Gerentes!$A:$N,10,0)</f>
        <v>8. Fortalecimiento</v>
      </c>
      <c r="J70" s="35" t="str">
        <f>VLOOKUP(O70,[3]Gerentes!$A:$AB,15,0)</f>
        <v>No Contratable</v>
      </c>
      <c r="K70" s="36" t="str">
        <f t="shared" si="3"/>
        <v>Inversión</v>
      </c>
      <c r="L70" s="37" t="s">
        <v>163</v>
      </c>
      <c r="M70" s="38" t="str">
        <f t="shared" si="4"/>
        <v>C-4199-1500-8</v>
      </c>
      <c r="N70" s="34">
        <v>999</v>
      </c>
      <c r="O70" s="35" t="str">
        <f t="shared" si="5"/>
        <v>C-4199-1500-8-0-4199044-02-999</v>
      </c>
      <c r="P70" s="32" t="s">
        <v>162</v>
      </c>
      <c r="Q70" s="39">
        <f>VLOOKUP($O70,[3]Gerentes!$A:$I,7,0)</f>
        <v>4199044</v>
      </c>
      <c r="R70" s="40" t="str">
        <f>VLOOKUP($O70,[3]Gerentes!$A:$I,8,0)</f>
        <v>DERECHO DE BENEFICIO FIDUCIARIO</v>
      </c>
      <c r="S70" s="34" t="s">
        <v>24</v>
      </c>
      <c r="T70" s="34">
        <v>27</v>
      </c>
      <c r="U70" s="34" t="s">
        <v>161</v>
      </c>
      <c r="V70" s="34" t="s">
        <v>25</v>
      </c>
      <c r="W70" s="41">
        <v>0</v>
      </c>
      <c r="X70" s="41">
        <v>8337921</v>
      </c>
      <c r="Y70" s="41">
        <v>654040</v>
      </c>
      <c r="Z70" s="41">
        <v>0</v>
      </c>
      <c r="AA70" s="41">
        <v>0</v>
      </c>
      <c r="AB70" s="42">
        <v>7683881</v>
      </c>
      <c r="AC70" s="41">
        <v>0</v>
      </c>
      <c r="AD70" s="41">
        <v>7683881</v>
      </c>
      <c r="AE70" s="42">
        <v>0</v>
      </c>
      <c r="AF70" s="42">
        <v>0</v>
      </c>
      <c r="AG70" s="41">
        <v>0</v>
      </c>
      <c r="AH70" s="41">
        <v>0</v>
      </c>
      <c r="AI70" s="41">
        <v>0</v>
      </c>
      <c r="AJ70" s="41">
        <v>0</v>
      </c>
      <c r="AK70" s="42" t="str">
        <f>IFERROR(VLOOKUP(Exportar[[#This Row],[RUBRO]],[3]LISTAS!$A$1:$B$19,2,0),Exportar[[#This Row],[NOMBRE-Planeación_Proyecto]])</f>
        <v>8. Fortalecimiento</v>
      </c>
      <c r="AL70" s="41">
        <f>VLOOKUP(Exportar[[#This Row],[UNIDAD/SUB UNIDAD]],[3]!REGIONALES[[#All],[codigo_regional3]:[Columna1]],3,0)</f>
        <v>0</v>
      </c>
      <c r="AM70" s="41">
        <f>Exportar[[#This Row],[COD]]</f>
        <v>0</v>
      </c>
      <c r="AN70" s="41">
        <f>IFERROR(VLOOKUP(Exportar[[#This Row],[RUBRO completo]],'[3]CENTRO DE COSTOS'!$X:$X,1,0),0)</f>
        <v>0</v>
      </c>
      <c r="AO70" s="43" t="str">
        <f>VLOOKUP(Exportar[[#This Row],[COD_REAL]],'[3]CENTRO DE COSTOS'!$M$4:$N$72,2,0)</f>
        <v>ICBF GESTION GENERAL</v>
      </c>
    </row>
    <row r="71" spans="1:41" x14ac:dyDescent="0.25">
      <c r="A71" s="44">
        <v>45111</v>
      </c>
      <c r="B71" s="32">
        <v>2023</v>
      </c>
      <c r="C71" s="33" t="str">
        <f>VLOOKUP(D71,'[3]CENTRO DE COSTOS'!$E:$H,4,0)</f>
        <v>GESTION GENERAL</v>
      </c>
      <c r="D71" s="34" t="s">
        <v>444</v>
      </c>
      <c r="E71" s="34" t="s">
        <v>445</v>
      </c>
      <c r="F71" s="34" t="s">
        <v>239</v>
      </c>
      <c r="G71" s="35" t="str">
        <f>VLOOKUP(O71,[3]Gerentes!$A:$N,4,0)</f>
        <v>NUTRICIÓN</v>
      </c>
      <c r="H71" s="35" t="str">
        <f>VLOOKUP(O71,[3]Gerentes!$A:$N,5,0)</f>
        <v>DIRECTOR(A) DE NUTRICION</v>
      </c>
      <c r="I71" s="35" t="str">
        <f>VLOOKUP(O71,[3]Gerentes!$A:$N,10,0)</f>
        <v>4. Nutrición</v>
      </c>
      <c r="J71" s="35" t="str">
        <f>VLOOKUP(O71,[3]Gerentes!$A:$AB,15,0)</f>
        <v>Contratable</v>
      </c>
      <c r="K71" s="36" t="str">
        <f t="shared" si="3"/>
        <v>Inversión</v>
      </c>
      <c r="L71" s="37" t="s">
        <v>189</v>
      </c>
      <c r="M71" s="38" t="str">
        <f t="shared" si="4"/>
        <v>C-4102-1500-12</v>
      </c>
      <c r="N71" s="34">
        <v>101</v>
      </c>
      <c r="O71" s="35" t="str">
        <f t="shared" si="5"/>
        <v>C-4102-1500-12-0-4102016-02-101</v>
      </c>
      <c r="P71" s="32" t="s">
        <v>188</v>
      </c>
      <c r="Q71" s="39">
        <f>VLOOKUP($O71,[3]Gerentes!$A:$I,7,0)</f>
        <v>4102016</v>
      </c>
      <c r="R71" s="40" t="str">
        <f>VLOOKUP($O71,[3]Gerentes!$A:$I,8,0)</f>
        <v>SERVICIO DE ATENCION Y PREVENCION A LA DESNUTRICION DESDE EL SECTOR INCLUSION SOCIAL</v>
      </c>
      <c r="S71" s="34" t="s">
        <v>24</v>
      </c>
      <c r="T71" s="34">
        <v>27</v>
      </c>
      <c r="U71" s="34" t="s">
        <v>161</v>
      </c>
      <c r="V71" s="34" t="s">
        <v>25</v>
      </c>
      <c r="W71" s="41">
        <v>0</v>
      </c>
      <c r="X71" s="41">
        <v>553061224</v>
      </c>
      <c r="Y71" s="41">
        <v>0</v>
      </c>
      <c r="Z71" s="41">
        <v>0</v>
      </c>
      <c r="AA71" s="41">
        <v>0</v>
      </c>
      <c r="AB71" s="42">
        <v>553061224</v>
      </c>
      <c r="AC71" s="41">
        <v>553061224</v>
      </c>
      <c r="AD71" s="41">
        <v>0</v>
      </c>
      <c r="AE71" s="42">
        <v>0</v>
      </c>
      <c r="AF71" s="42">
        <v>0</v>
      </c>
      <c r="AG71" s="41">
        <v>0</v>
      </c>
      <c r="AH71" s="41">
        <v>0</v>
      </c>
      <c r="AI71" s="41">
        <v>0</v>
      </c>
      <c r="AJ71" s="41">
        <v>0</v>
      </c>
      <c r="AK71" s="42" t="str">
        <f>IFERROR(VLOOKUP(Exportar[[#This Row],[RUBRO]],[3]LISTAS!$A$1:$B$19,2,0),Exportar[[#This Row],[NOMBRE-Planeación_Proyecto]])</f>
        <v>4. Nutrición</v>
      </c>
      <c r="AL71" s="41">
        <f>VLOOKUP(Exportar[[#This Row],[UNIDAD/SUB UNIDAD]],[3]!REGIONALES[[#All],[codigo_regional3]:[Columna1]],3,0)</f>
        <v>0</v>
      </c>
      <c r="AM71" s="41">
        <f>Exportar[[#This Row],[COD]]</f>
        <v>0</v>
      </c>
      <c r="AN71" s="41" t="str">
        <f>IFERROR(VLOOKUP(Exportar[[#This Row],[RUBRO completo]],'[3]CENTRO DE COSTOS'!$X:$X,1,0),0)</f>
        <v>C-4102-1500-12-0-4102016-02-101</v>
      </c>
      <c r="AO71" s="43" t="str">
        <f>VLOOKUP(Exportar[[#This Row],[COD_REAL]],'[3]CENTRO DE COSTOS'!$M$4:$N$72,2,0)</f>
        <v>ICBF GESTION GENERAL</v>
      </c>
    </row>
    <row r="72" spans="1:41" x14ac:dyDescent="0.25">
      <c r="A72" s="44">
        <v>45111</v>
      </c>
      <c r="B72" s="32">
        <v>2023</v>
      </c>
      <c r="C72" s="33" t="str">
        <f>VLOOKUP(D72,'[3]CENTRO DE COSTOS'!$E:$H,4,0)</f>
        <v>GESTION GENERAL</v>
      </c>
      <c r="D72" s="34" t="s">
        <v>444</v>
      </c>
      <c r="E72" s="34" t="s">
        <v>445</v>
      </c>
      <c r="F72" s="34" t="s">
        <v>236</v>
      </c>
      <c r="G72" s="35" t="str">
        <f>VLOOKUP(O72,[3]Gerentes!$A:$N,4,0)</f>
        <v>FAMILIA Y COMUNIDADES</v>
      </c>
      <c r="H72" s="35" t="str">
        <f>VLOOKUP(O72,[3]Gerentes!$A:$N,5,0)</f>
        <v>DIRECTOR(A) DE FAMILIA Y COMUNIDADES</v>
      </c>
      <c r="I72" s="35" t="str">
        <f>VLOOKUP(O72,[3]Gerentes!$A:$N,10,0)</f>
        <v>6. Familia y Comunidades</v>
      </c>
      <c r="J72" s="35" t="str">
        <f>VLOOKUP(O72,[3]Gerentes!$A:$AB,15,0)</f>
        <v>Contratable</v>
      </c>
      <c r="K72" s="36" t="str">
        <f t="shared" si="3"/>
        <v>Inversión</v>
      </c>
      <c r="L72" s="37" t="s">
        <v>235</v>
      </c>
      <c r="M72" s="38" t="str">
        <f t="shared" si="4"/>
        <v>C-4102-1500-16</v>
      </c>
      <c r="N72" s="34">
        <v>141</v>
      </c>
      <c r="O72" s="35" t="str">
        <f t="shared" si="5"/>
        <v>C-4102-1500-16-0-4102043-02-141</v>
      </c>
      <c r="P72" s="32" t="s">
        <v>234</v>
      </c>
      <c r="Q72" s="39">
        <f>VLOOKUP($O72,[3]Gerentes!$A:$I,7,0)</f>
        <v>4102043</v>
      </c>
      <c r="R72" s="40" t="str">
        <f>VLOOKUP($O72,[3]Gerentes!$A:$I,8,0)</f>
        <v>SERVICIO DE PROMOCION DE TEMAS DE DINAMICA RELACIONAL Y DESARROLLO AUTONOMO</v>
      </c>
      <c r="S72" s="34" t="s">
        <v>24</v>
      </c>
      <c r="T72" s="34">
        <v>27</v>
      </c>
      <c r="U72" s="34" t="s">
        <v>161</v>
      </c>
      <c r="V72" s="34" t="s">
        <v>25</v>
      </c>
      <c r="W72" s="41">
        <v>0</v>
      </c>
      <c r="X72" s="41">
        <v>127391688037</v>
      </c>
      <c r="Y72" s="41">
        <v>127391688037</v>
      </c>
      <c r="Z72" s="41">
        <v>0</v>
      </c>
      <c r="AA72" s="41">
        <v>0</v>
      </c>
      <c r="AB72" s="42">
        <v>0</v>
      </c>
      <c r="AC72" s="41">
        <v>0</v>
      </c>
      <c r="AD72" s="41">
        <v>0</v>
      </c>
      <c r="AE72" s="42">
        <v>0</v>
      </c>
      <c r="AF72" s="42">
        <v>0</v>
      </c>
      <c r="AG72" s="41">
        <v>0</v>
      </c>
      <c r="AH72" s="41">
        <v>0</v>
      </c>
      <c r="AI72" s="41">
        <v>0</v>
      </c>
      <c r="AJ72" s="41">
        <v>0</v>
      </c>
      <c r="AK72" s="42" t="str">
        <f>IFERROR(VLOOKUP(Exportar[[#This Row],[RUBRO]],[3]LISTAS!$A$1:$B$19,2,0),Exportar[[#This Row],[NOMBRE-Planeación_Proyecto]])</f>
        <v>6. Familia y Comunidades</v>
      </c>
      <c r="AL72" s="41">
        <f>VLOOKUP(Exportar[[#This Row],[UNIDAD/SUB UNIDAD]],[3]!REGIONALES[[#All],[codigo_regional3]:[Columna1]],3,0)</f>
        <v>0</v>
      </c>
      <c r="AM72" s="41">
        <f>Exportar[[#This Row],[COD]]</f>
        <v>0</v>
      </c>
      <c r="AN72" s="41" t="str">
        <f>IFERROR(VLOOKUP(Exportar[[#This Row],[RUBRO completo]],'[3]CENTRO DE COSTOS'!$X:$X,1,0),0)</f>
        <v>C-4102-1500-16-0-4102043-02-141</v>
      </c>
      <c r="AO72" s="43" t="str">
        <f>VLOOKUP(Exportar[[#This Row],[COD_REAL]],'[3]CENTRO DE COSTOS'!$M$4:$N$72,2,0)</f>
        <v>ICBF GESTION GENERAL</v>
      </c>
    </row>
    <row r="73" spans="1:41" x14ac:dyDescent="0.25">
      <c r="A73" s="44">
        <v>45111</v>
      </c>
      <c r="B73" s="32">
        <v>2023</v>
      </c>
      <c r="C73" s="33" t="str">
        <f>VLOOKUP(D73,'[3]CENTRO DE COSTOS'!$E:$H,4,0)</f>
        <v>GESTION GENERAL</v>
      </c>
      <c r="D73" s="34" t="s">
        <v>444</v>
      </c>
      <c r="E73" s="34" t="s">
        <v>445</v>
      </c>
      <c r="F73" s="34" t="s">
        <v>371</v>
      </c>
      <c r="G73" s="35" t="str">
        <f>VLOOKUP(O73,[3]Gerentes!$A:$N,4,0)</f>
        <v>FORTALECIMIENTO</v>
      </c>
      <c r="H73" s="35" t="str">
        <f>VLOOKUP(O73,[3]Gerentes!$A:$N,5,0)</f>
        <v>DIRECTOR(A) FINANCIERA</v>
      </c>
      <c r="I73" s="35" t="str">
        <f>VLOOKUP(O73,[3]Gerentes!$A:$N,10,0)</f>
        <v>8. Fortalecimiento</v>
      </c>
      <c r="J73" s="35" t="str">
        <f>VLOOKUP(O73,[3]Gerentes!$A:$AB,15,0)</f>
        <v>Contratable</v>
      </c>
      <c r="K73" s="36" t="str">
        <f t="shared" si="3"/>
        <v>Inversión</v>
      </c>
      <c r="L73" s="37" t="s">
        <v>163</v>
      </c>
      <c r="M73" s="38" t="str">
        <f t="shared" si="4"/>
        <v>C-4199-1500-8</v>
      </c>
      <c r="N73" s="34">
        <v>180</v>
      </c>
      <c r="O73" s="35" t="str">
        <f t="shared" si="5"/>
        <v>C-4199-1500-8-0-4199044-02-180</v>
      </c>
      <c r="P73" s="32" t="s">
        <v>162</v>
      </c>
      <c r="Q73" s="39">
        <f>VLOOKUP($O73,[3]Gerentes!$A:$I,7,0)</f>
        <v>4199044</v>
      </c>
      <c r="R73" s="40" t="str">
        <f>VLOOKUP($O73,[3]Gerentes!$A:$I,8,0)</f>
        <v>DERECHO DE BENEFICIO FIDUCIARIO</v>
      </c>
      <c r="S73" s="34" t="s">
        <v>24</v>
      </c>
      <c r="T73" s="34">
        <v>27</v>
      </c>
      <c r="U73" s="34" t="s">
        <v>161</v>
      </c>
      <c r="V73" s="34" t="s">
        <v>25</v>
      </c>
      <c r="W73" s="41">
        <v>0</v>
      </c>
      <c r="X73" s="41">
        <v>592029633</v>
      </c>
      <c r="Y73" s="41">
        <v>0</v>
      </c>
      <c r="Z73" s="41">
        <v>0</v>
      </c>
      <c r="AA73" s="41">
        <v>0</v>
      </c>
      <c r="AB73" s="42">
        <v>592029633</v>
      </c>
      <c r="AC73" s="41">
        <v>592029633</v>
      </c>
      <c r="AD73" s="41">
        <v>0</v>
      </c>
      <c r="AE73" s="42">
        <v>0</v>
      </c>
      <c r="AF73" s="42">
        <v>0</v>
      </c>
      <c r="AG73" s="41">
        <v>0</v>
      </c>
      <c r="AH73" s="41">
        <v>0</v>
      </c>
      <c r="AI73" s="41">
        <v>0</v>
      </c>
      <c r="AJ73" s="41">
        <v>0</v>
      </c>
      <c r="AK73" s="42" t="str">
        <f>IFERROR(VLOOKUP(Exportar[[#This Row],[RUBRO]],[3]LISTAS!$A$1:$B$19,2,0),Exportar[[#This Row],[NOMBRE-Planeación_Proyecto]])</f>
        <v>8. Fortalecimiento</v>
      </c>
      <c r="AL73" s="41">
        <f>VLOOKUP(Exportar[[#This Row],[UNIDAD/SUB UNIDAD]],[3]!REGIONALES[[#All],[codigo_regional3]:[Columna1]],3,0)</f>
        <v>0</v>
      </c>
      <c r="AM73" s="41">
        <f>Exportar[[#This Row],[COD]]</f>
        <v>0</v>
      </c>
      <c r="AN73" s="41">
        <f>IFERROR(VLOOKUP(Exportar[[#This Row],[RUBRO completo]],'[3]CENTRO DE COSTOS'!$X:$X,1,0),0)</f>
        <v>0</v>
      </c>
      <c r="AO73" s="43" t="str">
        <f>VLOOKUP(Exportar[[#This Row],[COD_REAL]],'[3]CENTRO DE COSTOS'!$M$4:$N$72,2,0)</f>
        <v>ICBF GESTION GENERAL</v>
      </c>
    </row>
    <row r="74" spans="1:41" x14ac:dyDescent="0.25">
      <c r="A74" s="44">
        <v>45111</v>
      </c>
      <c r="B74" s="32">
        <v>2023</v>
      </c>
      <c r="C74" s="33" t="str">
        <f>VLOOKUP(D74,'[3]CENTRO DE COSTOS'!$E:$H,4,0)</f>
        <v>SEDE</v>
      </c>
      <c r="D74" s="34" t="s">
        <v>40</v>
      </c>
      <c r="E74" s="34" t="s">
        <v>41</v>
      </c>
      <c r="F74" s="34" t="s">
        <v>239</v>
      </c>
      <c r="G74" s="35" t="str">
        <f>VLOOKUP(O74,[3]Gerentes!$A:$N,4,0)</f>
        <v>NUTRICIÓN</v>
      </c>
      <c r="H74" s="35" t="str">
        <f>VLOOKUP(O74,[3]Gerentes!$A:$N,5,0)</f>
        <v>DIRECTOR(A) DE NUTRICION</v>
      </c>
      <c r="I74" s="35" t="str">
        <f>VLOOKUP(O74,[3]Gerentes!$A:$N,10,0)</f>
        <v>4. Nutrición</v>
      </c>
      <c r="J74" s="35" t="str">
        <f>VLOOKUP(O74,[3]Gerentes!$A:$AB,15,0)</f>
        <v>Contratable</v>
      </c>
      <c r="K74" s="36" t="str">
        <f t="shared" si="3"/>
        <v>Inversión</v>
      </c>
      <c r="L74" s="37" t="s">
        <v>189</v>
      </c>
      <c r="M74" s="38" t="str">
        <f t="shared" si="4"/>
        <v>C-4102-1500-12</v>
      </c>
      <c r="N74" s="34">
        <v>101</v>
      </c>
      <c r="O74" s="35" t="str">
        <f t="shared" si="5"/>
        <v>C-4102-1500-12-0-4102016-02-101</v>
      </c>
      <c r="P74" s="32" t="s">
        <v>188</v>
      </c>
      <c r="Q74" s="39">
        <f>VLOOKUP($O74,[3]Gerentes!$A:$I,7,0)</f>
        <v>4102016</v>
      </c>
      <c r="R74" s="40" t="str">
        <f>VLOOKUP($O74,[3]Gerentes!$A:$I,8,0)</f>
        <v>SERVICIO DE ATENCION Y PREVENCION A LA DESNUTRICION DESDE EL SECTOR INCLUSION SOCIAL</v>
      </c>
      <c r="S74" s="34" t="s">
        <v>24</v>
      </c>
      <c r="T74" s="34">
        <v>27</v>
      </c>
      <c r="U74" s="34" t="s">
        <v>161</v>
      </c>
      <c r="V74" s="34" t="s">
        <v>25</v>
      </c>
      <c r="W74" s="41">
        <v>11822329644</v>
      </c>
      <c r="X74" s="41">
        <v>1091800000</v>
      </c>
      <c r="Y74" s="41">
        <v>5838201983</v>
      </c>
      <c r="Z74" s="41">
        <v>0</v>
      </c>
      <c r="AA74" s="41">
        <v>0</v>
      </c>
      <c r="AB74" s="42">
        <v>7075927661</v>
      </c>
      <c r="AC74" s="41">
        <v>0</v>
      </c>
      <c r="AD74" s="41">
        <v>7075927661</v>
      </c>
      <c r="AE74" s="42">
        <v>0</v>
      </c>
      <c r="AF74" s="42">
        <v>0</v>
      </c>
      <c r="AG74" s="41">
        <v>0</v>
      </c>
      <c r="AH74" s="41">
        <v>0</v>
      </c>
      <c r="AI74" s="41">
        <v>0</v>
      </c>
      <c r="AJ74" s="41">
        <v>0</v>
      </c>
      <c r="AK74" s="42" t="str">
        <f>IFERROR(VLOOKUP(Exportar[[#This Row],[RUBRO]],[3]LISTAS!$A$1:$B$19,2,0),Exportar[[#This Row],[NOMBRE-Planeación_Proyecto]])</f>
        <v>4. Nutrición</v>
      </c>
      <c r="AL74" s="41">
        <f>VLOOKUP(Exportar[[#This Row],[UNIDAD/SUB UNIDAD]],[3]!REGIONALES[[#All],[codigo_regional3]:[Columna1]],3,0)</f>
        <v>1</v>
      </c>
      <c r="AM74" s="41">
        <f>Exportar[[#This Row],[COD]]</f>
        <v>1</v>
      </c>
      <c r="AN74" s="41" t="str">
        <f>IFERROR(VLOOKUP(Exportar[[#This Row],[RUBRO completo]],'[3]CENTRO DE COSTOS'!$X:$X,1,0),0)</f>
        <v>C-4102-1500-12-0-4102016-02-101</v>
      </c>
      <c r="AO74" s="43" t="str">
        <f>VLOOKUP(Exportar[[#This Row],[COD_REAL]],'[3]CENTRO DE COSTOS'!$M$4:$N$72,2,0)</f>
        <v>SEDE NACIONAL</v>
      </c>
    </row>
    <row r="75" spans="1:41" x14ac:dyDescent="0.25">
      <c r="A75" s="44">
        <v>45111</v>
      </c>
      <c r="B75" s="32">
        <v>2023</v>
      </c>
      <c r="C75" s="33" t="str">
        <f>VLOOKUP(D75,'[3]CENTRO DE COSTOS'!$E:$H,4,0)</f>
        <v>SEDE</v>
      </c>
      <c r="D75" s="34" t="s">
        <v>40</v>
      </c>
      <c r="E75" s="34" t="s">
        <v>41</v>
      </c>
      <c r="F75" s="34" t="s">
        <v>239</v>
      </c>
      <c r="G75" s="35" t="str">
        <f>VLOOKUP(O75,[3]Gerentes!$A:$N,4,0)</f>
        <v>NUTRICIÓN</v>
      </c>
      <c r="H75" s="35" t="str">
        <f>VLOOKUP(O75,[3]Gerentes!$A:$N,5,0)</f>
        <v>DIRECTOR(A) DE NUTRICION</v>
      </c>
      <c r="I75" s="35" t="str">
        <f>VLOOKUP(O75,[3]Gerentes!$A:$N,10,0)</f>
        <v>4. Nutrición</v>
      </c>
      <c r="J75" s="35" t="str">
        <f>VLOOKUP(O75,[3]Gerentes!$A:$AB,15,0)</f>
        <v>Contratable</v>
      </c>
      <c r="K75" s="36" t="str">
        <f t="shared" si="3"/>
        <v>Inversión</v>
      </c>
      <c r="L75" s="37" t="s">
        <v>189</v>
      </c>
      <c r="M75" s="38" t="str">
        <f t="shared" si="4"/>
        <v>C-4102-1500-12</v>
      </c>
      <c r="N75" s="34">
        <v>101</v>
      </c>
      <c r="O75" s="35" t="str">
        <f t="shared" si="5"/>
        <v>C-4102-1500-12-0-4102016-02-101</v>
      </c>
      <c r="P75" s="32" t="s">
        <v>188</v>
      </c>
      <c r="Q75" s="39">
        <f>VLOOKUP($O75,[3]Gerentes!$A:$I,7,0)</f>
        <v>4102016</v>
      </c>
      <c r="R75" s="40" t="str">
        <f>VLOOKUP($O75,[3]Gerentes!$A:$I,8,0)</f>
        <v>SERVICIO DE ATENCION Y PREVENCION A LA DESNUTRICION DESDE EL SECTOR INCLUSION SOCIAL</v>
      </c>
      <c r="S75" s="34" t="s">
        <v>38</v>
      </c>
      <c r="T75" s="34">
        <v>15</v>
      </c>
      <c r="U75" s="34" t="s">
        <v>429</v>
      </c>
      <c r="V75" s="34" t="s">
        <v>25</v>
      </c>
      <c r="W75" s="41">
        <v>2408711040</v>
      </c>
      <c r="X75" s="41">
        <v>2408711040</v>
      </c>
      <c r="Y75" s="41">
        <v>2408711040</v>
      </c>
      <c r="Z75" s="41">
        <v>0</v>
      </c>
      <c r="AA75" s="41">
        <v>0</v>
      </c>
      <c r="AB75" s="42">
        <v>2408711040</v>
      </c>
      <c r="AC75" s="41">
        <v>0</v>
      </c>
      <c r="AD75" s="41">
        <v>2408711040</v>
      </c>
      <c r="AE75" s="42">
        <v>0</v>
      </c>
      <c r="AF75" s="42">
        <v>0</v>
      </c>
      <c r="AG75" s="41">
        <v>0</v>
      </c>
      <c r="AH75" s="41">
        <v>0</v>
      </c>
      <c r="AI75" s="41">
        <v>0</v>
      </c>
      <c r="AJ75" s="41">
        <v>0</v>
      </c>
      <c r="AK75" s="42" t="str">
        <f>IFERROR(VLOOKUP(Exportar[[#This Row],[RUBRO]],[3]LISTAS!$A$1:$B$19,2,0),Exportar[[#This Row],[NOMBRE-Planeación_Proyecto]])</f>
        <v>4. Nutrición</v>
      </c>
      <c r="AL75" s="41">
        <f>VLOOKUP(Exportar[[#This Row],[UNIDAD/SUB UNIDAD]],[3]!REGIONALES[[#All],[codigo_regional3]:[Columna1]],3,0)</f>
        <v>1</v>
      </c>
      <c r="AM75" s="41">
        <f>Exportar[[#This Row],[COD]]</f>
        <v>1</v>
      </c>
      <c r="AN75" s="41" t="str">
        <f>IFERROR(VLOOKUP(Exportar[[#This Row],[RUBRO completo]],'[3]CENTRO DE COSTOS'!$X:$X,1,0),0)</f>
        <v>C-4102-1500-12-0-4102016-02-101</v>
      </c>
      <c r="AO75" s="43" t="str">
        <f>VLOOKUP(Exportar[[#This Row],[COD_REAL]],'[3]CENTRO DE COSTOS'!$M$4:$N$72,2,0)</f>
        <v>SEDE NACIONAL</v>
      </c>
    </row>
    <row r="76" spans="1:41" x14ac:dyDescent="0.25">
      <c r="A76" s="44">
        <v>45111</v>
      </c>
      <c r="B76" s="32">
        <v>2023</v>
      </c>
      <c r="C76" s="33" t="str">
        <f>VLOOKUP(D76,'[3]CENTRO DE COSTOS'!$E:$H,4,0)</f>
        <v>SEDE</v>
      </c>
      <c r="D76" s="34" t="s">
        <v>40</v>
      </c>
      <c r="E76" s="34" t="s">
        <v>41</v>
      </c>
      <c r="F76" s="34" t="s">
        <v>390</v>
      </c>
      <c r="G76" s="35" t="str">
        <f>VLOOKUP(O76,[3]Gerentes!$A:$N,4,0)</f>
        <v>NUTRICIÓN</v>
      </c>
      <c r="H76" s="35" t="str">
        <f>VLOOKUP(O76,[3]Gerentes!$A:$N,5,0)</f>
        <v>DIRECTOR(A) DE NUTRICION</v>
      </c>
      <c r="I76" s="35" t="str">
        <f>VLOOKUP(O76,[3]Gerentes!$A:$N,10,0)</f>
        <v>4. Nutrición</v>
      </c>
      <c r="J76" s="35" t="str">
        <f>VLOOKUP(O76,[3]Gerentes!$A:$AB,15,0)</f>
        <v>Contratable</v>
      </c>
      <c r="K76" s="36" t="str">
        <f t="shared" si="3"/>
        <v>Inversión</v>
      </c>
      <c r="L76" s="37" t="s">
        <v>285</v>
      </c>
      <c r="M76" s="38" t="str">
        <f t="shared" si="4"/>
        <v>C-4102-1500-12</v>
      </c>
      <c r="N76" s="34">
        <v>103</v>
      </c>
      <c r="O76" s="35" t="str">
        <f t="shared" si="5"/>
        <v>C-4102-1500-12-0-4102003-02-103</v>
      </c>
      <c r="P76" s="32" t="s">
        <v>284</v>
      </c>
      <c r="Q76" s="39">
        <f>VLOOKUP($O76,[3]Gerentes!$A:$I,7,0)</f>
        <v>4102003</v>
      </c>
      <c r="R76" s="40" t="str">
        <f>VLOOKUP($O76,[3]Gerentes!$A:$I,8,0)</f>
        <v>SERVICIO DE EDUCACION INFORMAL A LOS AGENTES EDUCATIVOS</v>
      </c>
      <c r="S76" s="34" t="s">
        <v>24</v>
      </c>
      <c r="T76" s="34">
        <v>27</v>
      </c>
      <c r="U76" s="34" t="s">
        <v>161</v>
      </c>
      <c r="V76" s="34" t="s">
        <v>25</v>
      </c>
      <c r="W76" s="41">
        <v>21365545230</v>
      </c>
      <c r="X76" s="41">
        <v>0</v>
      </c>
      <c r="Y76" s="41">
        <v>0</v>
      </c>
      <c r="Z76" s="41">
        <v>0</v>
      </c>
      <c r="AA76" s="41">
        <v>0</v>
      </c>
      <c r="AB76" s="42">
        <v>21365545230</v>
      </c>
      <c r="AC76" s="41">
        <v>0</v>
      </c>
      <c r="AD76" s="41">
        <v>21365545230</v>
      </c>
      <c r="AE76" s="42">
        <v>0</v>
      </c>
      <c r="AF76" s="42">
        <v>0</v>
      </c>
      <c r="AG76" s="41">
        <v>0</v>
      </c>
      <c r="AH76" s="41">
        <v>0</v>
      </c>
      <c r="AI76" s="41">
        <v>0</v>
      </c>
      <c r="AJ76" s="41">
        <v>0</v>
      </c>
      <c r="AK76" s="42" t="str">
        <f>IFERROR(VLOOKUP(Exportar[[#This Row],[RUBRO]],[3]LISTAS!$A$1:$B$19,2,0),Exportar[[#This Row],[NOMBRE-Planeación_Proyecto]])</f>
        <v>4. Nutrición</v>
      </c>
      <c r="AL76" s="41">
        <f>VLOOKUP(Exportar[[#This Row],[UNIDAD/SUB UNIDAD]],[3]!REGIONALES[[#All],[codigo_regional3]:[Columna1]],3,0)</f>
        <v>1</v>
      </c>
      <c r="AM76" s="41">
        <f>Exportar[[#This Row],[COD]]</f>
        <v>1</v>
      </c>
      <c r="AN76" s="41">
        <f>IFERROR(VLOOKUP(Exportar[[#This Row],[RUBRO completo]],'[3]CENTRO DE COSTOS'!$X:$X,1,0),0)</f>
        <v>0</v>
      </c>
      <c r="AO76" s="43" t="str">
        <f>VLOOKUP(Exportar[[#This Row],[COD_REAL]],'[3]CENTRO DE COSTOS'!$M$4:$N$72,2,0)</f>
        <v>SEDE NACIONAL</v>
      </c>
    </row>
    <row r="77" spans="1:41" x14ac:dyDescent="0.25">
      <c r="A77" s="44">
        <v>45111</v>
      </c>
      <c r="B77" s="32">
        <v>2023</v>
      </c>
      <c r="C77" s="33" t="str">
        <f>VLOOKUP(D77,'[3]CENTRO DE COSTOS'!$E:$H,4,0)</f>
        <v>SEDE</v>
      </c>
      <c r="D77" s="34" t="s">
        <v>40</v>
      </c>
      <c r="E77" s="34" t="s">
        <v>41</v>
      </c>
      <c r="F77" s="34" t="s">
        <v>390</v>
      </c>
      <c r="G77" s="35" t="str">
        <f>VLOOKUP(O77,[3]Gerentes!$A:$N,4,0)</f>
        <v>NUTRICIÓN</v>
      </c>
      <c r="H77" s="35" t="str">
        <f>VLOOKUP(O77,[3]Gerentes!$A:$N,5,0)</f>
        <v>DIRECTOR(A) DE NUTRICION</v>
      </c>
      <c r="I77" s="35" t="str">
        <f>VLOOKUP(O77,[3]Gerentes!$A:$N,10,0)</f>
        <v>4. Nutrición</v>
      </c>
      <c r="J77" s="35" t="str">
        <f>VLOOKUP(O77,[3]Gerentes!$A:$AB,15,0)</f>
        <v>Contratable</v>
      </c>
      <c r="K77" s="36" t="str">
        <f t="shared" si="3"/>
        <v>Inversión</v>
      </c>
      <c r="L77" s="37" t="s">
        <v>189</v>
      </c>
      <c r="M77" s="38" t="str">
        <f t="shared" si="4"/>
        <v>C-4102-1500-12</v>
      </c>
      <c r="N77" s="34">
        <v>103</v>
      </c>
      <c r="O77" s="35" t="str">
        <f t="shared" si="5"/>
        <v>C-4102-1500-12-0-4102016-02-103</v>
      </c>
      <c r="P77" s="32" t="s">
        <v>188</v>
      </c>
      <c r="Q77" s="39">
        <f>VLOOKUP($O77,[3]Gerentes!$A:$I,7,0)</f>
        <v>4102016</v>
      </c>
      <c r="R77" s="40" t="str">
        <f>VLOOKUP($O77,[3]Gerentes!$A:$I,8,0)</f>
        <v>SERVICIO DE ATENCION Y PREVENCION A LA DESNUTRICION DESDE EL SECTOR INCLUSION SOCIAL</v>
      </c>
      <c r="S77" s="34" t="s">
        <v>24</v>
      </c>
      <c r="T77" s="34">
        <v>27</v>
      </c>
      <c r="U77" s="34" t="s">
        <v>161</v>
      </c>
      <c r="V77" s="34" t="s">
        <v>25</v>
      </c>
      <c r="W77" s="41">
        <v>900220000</v>
      </c>
      <c r="X77" s="41">
        <v>0</v>
      </c>
      <c r="Y77" s="41">
        <v>0</v>
      </c>
      <c r="Z77" s="41">
        <v>0</v>
      </c>
      <c r="AA77" s="41">
        <v>0</v>
      </c>
      <c r="AB77" s="42">
        <v>900220000</v>
      </c>
      <c r="AC77" s="41">
        <v>717443694</v>
      </c>
      <c r="AD77" s="41">
        <v>182776306</v>
      </c>
      <c r="AE77" s="42">
        <v>0</v>
      </c>
      <c r="AF77" s="42">
        <v>0</v>
      </c>
      <c r="AG77" s="41">
        <v>0</v>
      </c>
      <c r="AH77" s="41">
        <v>0</v>
      </c>
      <c r="AI77" s="41">
        <v>0</v>
      </c>
      <c r="AJ77" s="41">
        <v>0</v>
      </c>
      <c r="AK77" s="42" t="str">
        <f>IFERROR(VLOOKUP(Exportar[[#This Row],[RUBRO]],[3]LISTAS!$A$1:$B$19,2,0),Exportar[[#This Row],[NOMBRE-Planeación_Proyecto]])</f>
        <v>4. Nutrición</v>
      </c>
      <c r="AL77" s="41">
        <f>VLOOKUP(Exportar[[#This Row],[UNIDAD/SUB UNIDAD]],[3]!REGIONALES[[#All],[codigo_regional3]:[Columna1]],3,0)</f>
        <v>1</v>
      </c>
      <c r="AM77" s="41">
        <f>Exportar[[#This Row],[COD]]</f>
        <v>1</v>
      </c>
      <c r="AN77" s="41">
        <f>IFERROR(VLOOKUP(Exportar[[#This Row],[RUBRO completo]],'[3]CENTRO DE COSTOS'!$X:$X,1,0),0)</f>
        <v>0</v>
      </c>
      <c r="AO77" s="43" t="str">
        <f>VLOOKUP(Exportar[[#This Row],[COD_REAL]],'[3]CENTRO DE COSTOS'!$M$4:$N$72,2,0)</f>
        <v>SEDE NACIONAL</v>
      </c>
    </row>
    <row r="78" spans="1:41" x14ac:dyDescent="0.25">
      <c r="A78" s="44">
        <v>45111</v>
      </c>
      <c r="B78" s="32">
        <v>2023</v>
      </c>
      <c r="C78" s="33" t="str">
        <f>VLOOKUP(D78,'[3]CENTRO DE COSTOS'!$E:$H,4,0)</f>
        <v>SEDE</v>
      </c>
      <c r="D78" s="34" t="s">
        <v>40</v>
      </c>
      <c r="E78" s="34" t="s">
        <v>41</v>
      </c>
      <c r="F78" s="34" t="s">
        <v>389</v>
      </c>
      <c r="G78" s="35" t="str">
        <f>VLOOKUP(O78,[3]Gerentes!$A:$N,4,0)</f>
        <v>NUTRICIÓN</v>
      </c>
      <c r="H78" s="35" t="str">
        <f>VLOOKUP(O78,[3]Gerentes!$A:$N,5,0)</f>
        <v>DIRECTOR(A) DE NUTRICION</v>
      </c>
      <c r="I78" s="35" t="str">
        <f>VLOOKUP(O78,[3]Gerentes!$A:$N,10,0)</f>
        <v>4. Nutrición</v>
      </c>
      <c r="J78" s="35" t="str">
        <f>VLOOKUP(O78,[3]Gerentes!$A:$AB,15,0)</f>
        <v>Contratable</v>
      </c>
      <c r="K78" s="36" t="str">
        <f t="shared" si="3"/>
        <v>Inversión</v>
      </c>
      <c r="L78" s="37" t="s">
        <v>191</v>
      </c>
      <c r="M78" s="38" t="str">
        <f t="shared" si="4"/>
        <v>C-4102-1500-12</v>
      </c>
      <c r="N78" s="34">
        <v>104</v>
      </c>
      <c r="O78" s="35" t="str">
        <f t="shared" si="5"/>
        <v>C-4102-1500-12-0-4102014-02-104</v>
      </c>
      <c r="P78" s="32" t="s">
        <v>190</v>
      </c>
      <c r="Q78" s="39">
        <f>VLOOKUP($O78,[3]Gerentes!$A:$I,7,0)</f>
        <v>4102014</v>
      </c>
      <c r="R78" s="40" t="str">
        <f>VLOOKUP($O78,[3]Gerentes!$A:$I,8,0)</f>
        <v>SERVICIO DE DISTRIBUCION DE ALIMENTOS SOLIDOS DE ALTO VALOR NUTRICIONAL</v>
      </c>
      <c r="S78" s="34" t="s">
        <v>24</v>
      </c>
      <c r="T78" s="34">
        <v>27</v>
      </c>
      <c r="U78" s="34" t="s">
        <v>161</v>
      </c>
      <c r="V78" s="34" t="s">
        <v>25</v>
      </c>
      <c r="W78" s="41">
        <v>198760167561</v>
      </c>
      <c r="X78" s="41">
        <v>0</v>
      </c>
      <c r="Y78" s="41">
        <v>0</v>
      </c>
      <c r="Z78" s="41">
        <v>0</v>
      </c>
      <c r="AA78" s="41">
        <v>0</v>
      </c>
      <c r="AB78" s="42">
        <v>198760167561</v>
      </c>
      <c r="AC78" s="41">
        <v>198760167561</v>
      </c>
      <c r="AD78" s="41">
        <v>0</v>
      </c>
      <c r="AE78" s="42">
        <v>170042307901</v>
      </c>
      <c r="AF78" s="42">
        <v>75630793236</v>
      </c>
      <c r="AG78" s="41">
        <v>75630793236</v>
      </c>
      <c r="AH78" s="41">
        <v>75630793236</v>
      </c>
      <c r="AI78" s="41">
        <v>0</v>
      </c>
      <c r="AJ78" s="41">
        <v>0</v>
      </c>
      <c r="AK78" s="42" t="str">
        <f>IFERROR(VLOOKUP(Exportar[[#This Row],[RUBRO]],[3]LISTAS!$A$1:$B$19,2,0),Exportar[[#This Row],[NOMBRE-Planeación_Proyecto]])</f>
        <v>4. Nutrición</v>
      </c>
      <c r="AL78" s="41">
        <f>VLOOKUP(Exportar[[#This Row],[UNIDAD/SUB UNIDAD]],[3]!REGIONALES[[#All],[codigo_regional3]:[Columna1]],3,0)</f>
        <v>1</v>
      </c>
      <c r="AM78" s="41">
        <f>Exportar[[#This Row],[COD]]</f>
        <v>1</v>
      </c>
      <c r="AN78" s="41">
        <f>IFERROR(VLOOKUP(Exportar[[#This Row],[RUBRO completo]],'[3]CENTRO DE COSTOS'!$X:$X,1,0),0)</f>
        <v>0</v>
      </c>
      <c r="AO78" s="43" t="str">
        <f>VLOOKUP(Exportar[[#This Row],[COD_REAL]],'[3]CENTRO DE COSTOS'!$M$4:$N$72,2,0)</f>
        <v>SEDE NACIONAL</v>
      </c>
    </row>
    <row r="79" spans="1:41" x14ac:dyDescent="0.25">
      <c r="A79" s="44">
        <v>45111</v>
      </c>
      <c r="B79" s="32">
        <v>2023</v>
      </c>
      <c r="C79" s="33" t="str">
        <f>VLOOKUP(D79,'[3]CENTRO DE COSTOS'!$E:$H,4,0)</f>
        <v>SEDE</v>
      </c>
      <c r="D79" s="34" t="s">
        <v>40</v>
      </c>
      <c r="E79" s="34" t="s">
        <v>41</v>
      </c>
      <c r="F79" s="34" t="s">
        <v>389</v>
      </c>
      <c r="G79" s="35" t="str">
        <f>VLOOKUP(O79,[3]Gerentes!$A:$N,4,0)</f>
        <v>NUTRICIÓN</v>
      </c>
      <c r="H79" s="35" t="str">
        <f>VLOOKUP(O79,[3]Gerentes!$A:$N,5,0)</f>
        <v>DIRECTOR(A) DE NUTRICION</v>
      </c>
      <c r="I79" s="35" t="str">
        <f>VLOOKUP(O79,[3]Gerentes!$A:$N,10,0)</f>
        <v>4. Nutrición</v>
      </c>
      <c r="J79" s="35" t="str">
        <f>VLOOKUP(O79,[3]Gerentes!$A:$AB,15,0)</f>
        <v>Contratable</v>
      </c>
      <c r="K79" s="36" t="str">
        <f t="shared" si="3"/>
        <v>Inversión</v>
      </c>
      <c r="L79" s="37" t="s">
        <v>388</v>
      </c>
      <c r="M79" s="38" t="str">
        <f t="shared" si="4"/>
        <v>C-4102-1500-12</v>
      </c>
      <c r="N79" s="34">
        <v>104</v>
      </c>
      <c r="O79" s="35" t="str">
        <f t="shared" si="5"/>
        <v>C-4102-1500-12-0-4102015-02-104</v>
      </c>
      <c r="P79" s="32" t="s">
        <v>387</v>
      </c>
      <c r="Q79" s="39">
        <f>VLOOKUP($O79,[3]Gerentes!$A:$I,7,0)</f>
        <v>4102015</v>
      </c>
      <c r="R79" s="40" t="str">
        <f>VLOOKUP($O79,[3]Gerentes!$A:$I,8,0)</f>
        <v>SERVICIO DE DISTRIBUCION DE ALIMENTOS LIQUIDOS DE ALTO VALOR NUTRICIONAL</v>
      </c>
      <c r="S79" s="34" t="s">
        <v>24</v>
      </c>
      <c r="T79" s="34">
        <v>27</v>
      </c>
      <c r="U79" s="34" t="s">
        <v>161</v>
      </c>
      <c r="V79" s="34" t="s">
        <v>25</v>
      </c>
      <c r="W79" s="41">
        <v>16095975882</v>
      </c>
      <c r="X79" s="41">
        <v>0</v>
      </c>
      <c r="Y79" s="41">
        <v>0</v>
      </c>
      <c r="Z79" s="41">
        <v>0</v>
      </c>
      <c r="AA79" s="41">
        <v>0</v>
      </c>
      <c r="AB79" s="42">
        <v>16095975882</v>
      </c>
      <c r="AC79" s="41">
        <v>16095975882</v>
      </c>
      <c r="AD79" s="41">
        <v>0</v>
      </c>
      <c r="AE79" s="42">
        <v>14302692099</v>
      </c>
      <c r="AF79" s="42">
        <v>7156341080</v>
      </c>
      <c r="AG79" s="41">
        <v>7156341080</v>
      </c>
      <c r="AH79" s="41">
        <v>7156341080</v>
      </c>
      <c r="AI79" s="41">
        <v>0</v>
      </c>
      <c r="AJ79" s="41">
        <v>0</v>
      </c>
      <c r="AK79" s="42" t="str">
        <f>IFERROR(VLOOKUP(Exportar[[#This Row],[RUBRO]],[3]LISTAS!$A$1:$B$19,2,0),Exportar[[#This Row],[NOMBRE-Planeación_Proyecto]])</f>
        <v>4. Nutrición</v>
      </c>
      <c r="AL79" s="41">
        <f>VLOOKUP(Exportar[[#This Row],[UNIDAD/SUB UNIDAD]],[3]!REGIONALES[[#All],[codigo_regional3]:[Columna1]],3,0)</f>
        <v>1</v>
      </c>
      <c r="AM79" s="41">
        <f>Exportar[[#This Row],[COD]]</f>
        <v>1</v>
      </c>
      <c r="AN79" s="41">
        <f>IFERROR(VLOOKUP(Exportar[[#This Row],[RUBRO completo]],'[3]CENTRO DE COSTOS'!$X:$X,1,0),0)</f>
        <v>0</v>
      </c>
      <c r="AO79" s="43" t="str">
        <f>VLOOKUP(Exportar[[#This Row],[COD_REAL]],'[3]CENTRO DE COSTOS'!$M$4:$N$72,2,0)</f>
        <v>SEDE NACIONAL</v>
      </c>
    </row>
    <row r="80" spans="1:41" x14ac:dyDescent="0.25">
      <c r="A80" s="44">
        <v>45111</v>
      </c>
      <c r="B80" s="32">
        <v>2023</v>
      </c>
      <c r="C80" s="33" t="str">
        <f>VLOOKUP(D80,'[3]CENTRO DE COSTOS'!$E:$H,4,0)</f>
        <v>SEDE</v>
      </c>
      <c r="D80" s="34" t="s">
        <v>40</v>
      </c>
      <c r="E80" s="34" t="s">
        <v>41</v>
      </c>
      <c r="F80" s="34" t="s">
        <v>243</v>
      </c>
      <c r="G80" s="35" t="str">
        <f>VLOOKUP(O80,[3]Gerentes!$A:$N,4,0)</f>
        <v>PROTECCIÓN SRPA</v>
      </c>
      <c r="H80" s="35" t="str">
        <f>VLOOKUP(O80,[3]Gerentes!$A:$N,5,0)</f>
        <v>DIRECTOR(A) DE PROTECCION</v>
      </c>
      <c r="I80" s="35" t="str">
        <f>VLOOKUP(O80,[3]Gerentes!$A:$N,10,0)</f>
        <v>3. Protección SRPA</v>
      </c>
      <c r="J80" s="35" t="str">
        <f>VLOOKUP(O80,[3]Gerentes!$A:$AB,15,0)</f>
        <v>Contratable</v>
      </c>
      <c r="K80" s="36" t="str">
        <f t="shared" si="3"/>
        <v>Inversión</v>
      </c>
      <c r="L80" s="37" t="s">
        <v>187</v>
      </c>
      <c r="M80" s="38" t="str">
        <f t="shared" si="4"/>
        <v>C-4102-1500-13</v>
      </c>
      <c r="N80" s="34">
        <v>111</v>
      </c>
      <c r="O80" s="35" t="str">
        <f t="shared" si="5"/>
        <v>C-4102-1500-13-0-4102038-02-111</v>
      </c>
      <c r="P80" s="32" t="s">
        <v>186</v>
      </c>
      <c r="Q80" s="39">
        <f>VLOOKUP($O80,[3]Gerentes!$A:$I,7,0)</f>
        <v>4102038</v>
      </c>
      <c r="R80" s="40" t="str">
        <f>VLOOKUP($O80,[3]Gerentes!$A:$I,8,0)</f>
        <v>SERVICIO DIRIGIDOS A LA ATENCION DE NIÑOS, NIÑAS, ADOLESCENTES Y JOVENES, CON ENFOQUE PEDAGOGICO Y RESTAURATIVO ENCAMINADOS A LA INCLUSION SOCIAL</v>
      </c>
      <c r="S80" s="34" t="s">
        <v>24</v>
      </c>
      <c r="T80" s="34">
        <v>27</v>
      </c>
      <c r="U80" s="34" t="s">
        <v>161</v>
      </c>
      <c r="V80" s="34" t="s">
        <v>25</v>
      </c>
      <c r="W80" s="41">
        <v>0</v>
      </c>
      <c r="X80" s="41">
        <v>705000000</v>
      </c>
      <c r="Y80" s="41">
        <v>0</v>
      </c>
      <c r="Z80" s="41">
        <v>0</v>
      </c>
      <c r="AA80" s="41">
        <v>0</v>
      </c>
      <c r="AB80" s="42">
        <v>705000000</v>
      </c>
      <c r="AC80" s="41">
        <v>705000000</v>
      </c>
      <c r="AD80" s="41">
        <v>0</v>
      </c>
      <c r="AE80" s="42">
        <v>493277541</v>
      </c>
      <c r="AF80" s="42">
        <v>0</v>
      </c>
      <c r="AG80" s="41">
        <v>0</v>
      </c>
      <c r="AH80" s="41">
        <v>0</v>
      </c>
      <c r="AI80" s="41">
        <v>0</v>
      </c>
      <c r="AJ80" s="41">
        <v>0</v>
      </c>
      <c r="AK80" s="42" t="str">
        <f>IFERROR(VLOOKUP(Exportar[[#This Row],[RUBRO]],[3]LISTAS!$A$1:$B$19,2,0),Exportar[[#This Row],[NOMBRE-Planeación_Proyecto]])</f>
        <v>3. Protección SRPA</v>
      </c>
      <c r="AL80" s="41">
        <f>VLOOKUP(Exportar[[#This Row],[UNIDAD/SUB UNIDAD]],[3]!REGIONALES[[#All],[codigo_regional3]:[Columna1]],3,0)</f>
        <v>1</v>
      </c>
      <c r="AM80" s="41">
        <f>Exportar[[#This Row],[COD]]</f>
        <v>1</v>
      </c>
      <c r="AN80" s="41">
        <f>IFERROR(VLOOKUP(Exportar[[#This Row],[RUBRO completo]],'[3]CENTRO DE COSTOS'!$X:$X,1,0),0)</f>
        <v>0</v>
      </c>
      <c r="AO80" s="43" t="str">
        <f>VLOOKUP(Exportar[[#This Row],[COD_REAL]],'[3]CENTRO DE COSTOS'!$M$4:$N$72,2,0)</f>
        <v>SEDE NACIONAL</v>
      </c>
    </row>
    <row r="81" spans="1:41" x14ac:dyDescent="0.25">
      <c r="A81" s="44">
        <v>45111</v>
      </c>
      <c r="B81" s="32">
        <v>2023</v>
      </c>
      <c r="C81" s="33" t="str">
        <f>VLOOKUP(D81,'[3]CENTRO DE COSTOS'!$E:$H,4,0)</f>
        <v>SEDE</v>
      </c>
      <c r="D81" s="34" t="s">
        <v>40</v>
      </c>
      <c r="E81" s="34" t="s">
        <v>41</v>
      </c>
      <c r="F81" s="34" t="s">
        <v>243</v>
      </c>
      <c r="G81" s="35" t="str">
        <f>VLOOKUP(O81,[3]Gerentes!$A:$N,4,0)</f>
        <v xml:space="preserve">PROTECCIÓN RESTABLECIMIENTO </v>
      </c>
      <c r="H81" s="35" t="str">
        <f>VLOOKUP(O81,[3]Gerentes!$A:$N,5,0)</f>
        <v>DIRECTOR(A) DE PROTECCION</v>
      </c>
      <c r="I81" s="35" t="str">
        <f>VLOOKUP(O81,[3]Gerentes!$A:$N,10,0)</f>
        <v>2. Protección PARD</v>
      </c>
      <c r="J81" s="35" t="str">
        <f>VLOOKUP(O81,[3]Gerentes!$A:$AB,15,0)</f>
        <v>Contratable</v>
      </c>
      <c r="K81" s="36" t="str">
        <f t="shared" si="3"/>
        <v>Inversión</v>
      </c>
      <c r="L81" s="37" t="s">
        <v>173</v>
      </c>
      <c r="M81" s="38" t="str">
        <f t="shared" si="4"/>
        <v>C-4102-1500-14</v>
      </c>
      <c r="N81" s="34">
        <v>111</v>
      </c>
      <c r="O81" s="35" t="str">
        <f t="shared" si="5"/>
        <v>C-4102-1500-14-0-4102037-02-111</v>
      </c>
      <c r="P81" s="32" t="s">
        <v>172</v>
      </c>
      <c r="Q81" s="39">
        <f>VLOOKUP($O81,[3]Gerentes!$A:$I,7,0)</f>
        <v>4102037</v>
      </c>
      <c r="R81" s="40" t="str">
        <f>VLOOKUP($O81,[3]Gerentes!$A:$I,8,0)</f>
        <v>SERVICIO DE PROTECCION PARA EL RESTABLECIMIENTO DE DERECHOS DE NIÑOS, NIÑAS, ADOLESCENTES Y JOVENES</v>
      </c>
      <c r="S81" s="34" t="s">
        <v>24</v>
      </c>
      <c r="T81" s="34">
        <v>21</v>
      </c>
      <c r="U81" s="34" t="s">
        <v>185</v>
      </c>
      <c r="V81" s="34" t="s">
        <v>25</v>
      </c>
      <c r="W81" s="41">
        <v>0</v>
      </c>
      <c r="X81" s="41">
        <v>1645000000</v>
      </c>
      <c r="Y81" s="41">
        <v>0</v>
      </c>
      <c r="Z81" s="41">
        <v>0</v>
      </c>
      <c r="AA81" s="41">
        <v>0</v>
      </c>
      <c r="AB81" s="42">
        <v>1645000000</v>
      </c>
      <c r="AC81" s="41">
        <v>1645000000</v>
      </c>
      <c r="AD81" s="41">
        <v>0</v>
      </c>
      <c r="AE81" s="42">
        <v>1150980929</v>
      </c>
      <c r="AF81" s="42">
        <v>0</v>
      </c>
      <c r="AG81" s="41">
        <v>0</v>
      </c>
      <c r="AH81" s="41">
        <v>0</v>
      </c>
      <c r="AI81" s="41">
        <v>0</v>
      </c>
      <c r="AJ81" s="41">
        <v>0</v>
      </c>
      <c r="AK81" s="42" t="str">
        <f>IFERROR(VLOOKUP(Exportar[[#This Row],[RUBRO]],[3]LISTAS!$A$1:$B$19,2,0),Exportar[[#This Row],[NOMBRE-Planeación_Proyecto]])</f>
        <v>2. Protección PARD</v>
      </c>
      <c r="AL81" s="41">
        <f>VLOOKUP(Exportar[[#This Row],[UNIDAD/SUB UNIDAD]],[3]!REGIONALES[[#All],[codigo_regional3]:[Columna1]],3,0)</f>
        <v>1</v>
      </c>
      <c r="AM81" s="41">
        <f>Exportar[[#This Row],[COD]]</f>
        <v>1</v>
      </c>
      <c r="AN81" s="41">
        <f>IFERROR(VLOOKUP(Exportar[[#This Row],[RUBRO completo]],'[3]CENTRO DE COSTOS'!$X:$X,1,0),0)</f>
        <v>0</v>
      </c>
      <c r="AO81" s="43" t="str">
        <f>VLOOKUP(Exportar[[#This Row],[COD_REAL]],'[3]CENTRO DE COSTOS'!$M$4:$N$72,2,0)</f>
        <v>SEDE NACIONAL</v>
      </c>
    </row>
    <row r="82" spans="1:41" x14ac:dyDescent="0.25">
      <c r="A82" s="44">
        <v>45111</v>
      </c>
      <c r="B82" s="32">
        <v>2023</v>
      </c>
      <c r="C82" s="33" t="str">
        <f>VLOOKUP(D82,'[3]CENTRO DE COSTOS'!$E:$H,4,0)</f>
        <v>SEDE</v>
      </c>
      <c r="D82" s="34" t="s">
        <v>40</v>
      </c>
      <c r="E82" s="34" t="s">
        <v>41</v>
      </c>
      <c r="F82" s="34" t="s">
        <v>386</v>
      </c>
      <c r="G82" s="35" t="str">
        <f>VLOOKUP(O82,[3]Gerentes!$A:$N,4,0)</f>
        <v>PROTECCIÓN SRPA</v>
      </c>
      <c r="H82" s="35" t="str">
        <f>VLOOKUP(O82,[3]Gerentes!$A:$N,5,0)</f>
        <v>DIRECTOR(A) DE PROTECCION</v>
      </c>
      <c r="I82" s="35" t="str">
        <f>VLOOKUP(O82,[3]Gerentes!$A:$N,10,0)</f>
        <v>3. Protección SRPA</v>
      </c>
      <c r="J82" s="35" t="str">
        <f>VLOOKUP(O82,[3]Gerentes!$A:$AB,15,0)</f>
        <v>Contratable</v>
      </c>
      <c r="K82" s="36" t="str">
        <f t="shared" si="3"/>
        <v>Inversión</v>
      </c>
      <c r="L82" s="37" t="s">
        <v>283</v>
      </c>
      <c r="M82" s="38" t="str">
        <f t="shared" si="4"/>
        <v>C-4102-1500-13</v>
      </c>
      <c r="N82" s="34">
        <v>113</v>
      </c>
      <c r="O82" s="35" t="str">
        <f t="shared" si="5"/>
        <v>C-4102-1500-13-0-4102035-02-113</v>
      </c>
      <c r="P82" s="32" t="s">
        <v>282</v>
      </c>
      <c r="Q82" s="39">
        <f>VLOOKUP($O82,[3]Gerentes!$A:$I,7,0)</f>
        <v>4102035</v>
      </c>
      <c r="R82" s="40" t="str">
        <f>VLOOKUP($O82,[3]Gerentes!$A:$I,8,0)</f>
        <v>DOCUMENTOS DE LINEAMIENTOS TECNICOS</v>
      </c>
      <c r="S82" s="34" t="s">
        <v>24</v>
      </c>
      <c r="T82" s="34">
        <v>27</v>
      </c>
      <c r="U82" s="34" t="s">
        <v>161</v>
      </c>
      <c r="V82" s="34" t="s">
        <v>25</v>
      </c>
      <c r="W82" s="41">
        <v>0</v>
      </c>
      <c r="X82" s="41">
        <v>473561530</v>
      </c>
      <c r="Y82" s="41">
        <v>0</v>
      </c>
      <c r="Z82" s="41">
        <v>0</v>
      </c>
      <c r="AA82" s="41">
        <v>0</v>
      </c>
      <c r="AB82" s="42">
        <v>473561530</v>
      </c>
      <c r="AC82" s="41">
        <v>473561530</v>
      </c>
      <c r="AD82" s="41">
        <v>0</v>
      </c>
      <c r="AE82" s="42">
        <v>473561530</v>
      </c>
      <c r="AF82" s="42">
        <v>0</v>
      </c>
      <c r="AG82" s="41">
        <v>0</v>
      </c>
      <c r="AH82" s="41">
        <v>0</v>
      </c>
      <c r="AI82" s="41">
        <v>0</v>
      </c>
      <c r="AJ82" s="41">
        <v>0</v>
      </c>
      <c r="AK82" s="42" t="str">
        <f>IFERROR(VLOOKUP(Exportar[[#This Row],[RUBRO]],[3]LISTAS!$A$1:$B$19,2,0),Exportar[[#This Row],[NOMBRE-Planeación_Proyecto]])</f>
        <v>3. Protección SRPA</v>
      </c>
      <c r="AL82" s="41">
        <f>VLOOKUP(Exportar[[#This Row],[UNIDAD/SUB UNIDAD]],[3]!REGIONALES[[#All],[codigo_regional3]:[Columna1]],3,0)</f>
        <v>1</v>
      </c>
      <c r="AM82" s="41">
        <f>Exportar[[#This Row],[COD]]</f>
        <v>1</v>
      </c>
      <c r="AN82" s="41">
        <f>IFERROR(VLOOKUP(Exportar[[#This Row],[RUBRO completo]],'[3]CENTRO DE COSTOS'!$X:$X,1,0),0)</f>
        <v>0</v>
      </c>
      <c r="AO82" s="43" t="str">
        <f>VLOOKUP(Exportar[[#This Row],[COD_REAL]],'[3]CENTRO DE COSTOS'!$M$4:$N$72,2,0)</f>
        <v>SEDE NACIONAL</v>
      </c>
    </row>
    <row r="83" spans="1:41" x14ac:dyDescent="0.25">
      <c r="A83" s="44">
        <v>45111</v>
      </c>
      <c r="B83" s="32">
        <v>2023</v>
      </c>
      <c r="C83" s="33" t="str">
        <f>VLOOKUP(D83,'[3]CENTRO DE COSTOS'!$E:$H,4,0)</f>
        <v>SEDE</v>
      </c>
      <c r="D83" s="34" t="s">
        <v>40</v>
      </c>
      <c r="E83" s="34" t="s">
        <v>41</v>
      </c>
      <c r="F83" s="34" t="s">
        <v>386</v>
      </c>
      <c r="G83" s="35" t="str">
        <f>VLOOKUP(O83,[3]Gerentes!$A:$N,4,0)</f>
        <v xml:space="preserve">PROTECCIÓN RESTABLECIMIENTO </v>
      </c>
      <c r="H83" s="35" t="str">
        <f>VLOOKUP(O83,[3]Gerentes!$A:$N,5,0)</f>
        <v>DIRECTOR(A) DE PROTECCION</v>
      </c>
      <c r="I83" s="35" t="str">
        <f>VLOOKUP(O83,[3]Gerentes!$A:$N,10,0)</f>
        <v>2. Protección PARD</v>
      </c>
      <c r="J83" s="35" t="str">
        <f>VLOOKUP(O83,[3]Gerentes!$A:$AB,15,0)</f>
        <v>Contratable</v>
      </c>
      <c r="K83" s="36" t="str">
        <f t="shared" si="3"/>
        <v>Inversión</v>
      </c>
      <c r="L83" s="37" t="s">
        <v>279</v>
      </c>
      <c r="M83" s="38" t="str">
        <f t="shared" si="4"/>
        <v>C-4102-1500-14</v>
      </c>
      <c r="N83" s="34">
        <v>113</v>
      </c>
      <c r="O83" s="35" t="str">
        <f t="shared" si="5"/>
        <v>C-4102-1500-14-0-4102035-02-113</v>
      </c>
      <c r="P83" s="32" t="s">
        <v>278</v>
      </c>
      <c r="Q83" s="39">
        <f>VLOOKUP($O83,[3]Gerentes!$A:$I,7,0)</f>
        <v>4102035</v>
      </c>
      <c r="R83" s="40" t="str">
        <f>VLOOKUP($O83,[3]Gerentes!$A:$I,8,0)</f>
        <v>DOCUMENTOS DE LINEAMIENTOS TECNICOS</v>
      </c>
      <c r="S83" s="34" t="s">
        <v>24</v>
      </c>
      <c r="T83" s="34">
        <v>21</v>
      </c>
      <c r="U83" s="34" t="s">
        <v>185</v>
      </c>
      <c r="V83" s="34" t="s">
        <v>25</v>
      </c>
      <c r="W83" s="41">
        <v>0</v>
      </c>
      <c r="X83" s="41">
        <v>30000000</v>
      </c>
      <c r="Y83" s="41">
        <v>0</v>
      </c>
      <c r="Z83" s="41">
        <v>0</v>
      </c>
      <c r="AA83" s="41">
        <v>0</v>
      </c>
      <c r="AB83" s="42">
        <v>30000000</v>
      </c>
      <c r="AC83" s="41">
        <v>30000000</v>
      </c>
      <c r="AD83" s="41">
        <v>0</v>
      </c>
      <c r="AE83" s="42">
        <v>0</v>
      </c>
      <c r="AF83" s="42">
        <v>0</v>
      </c>
      <c r="AG83" s="41">
        <v>0</v>
      </c>
      <c r="AH83" s="41">
        <v>0</v>
      </c>
      <c r="AI83" s="41">
        <v>0</v>
      </c>
      <c r="AJ83" s="41">
        <v>0</v>
      </c>
      <c r="AK83" s="42" t="str">
        <f>IFERROR(VLOOKUP(Exportar[[#This Row],[RUBRO]],[3]LISTAS!$A$1:$B$19,2,0),Exportar[[#This Row],[NOMBRE-Planeación_Proyecto]])</f>
        <v>2. Protección PARD</v>
      </c>
      <c r="AL83" s="41">
        <f>VLOOKUP(Exportar[[#This Row],[UNIDAD/SUB UNIDAD]],[3]!REGIONALES[[#All],[codigo_regional3]:[Columna1]],3,0)</f>
        <v>1</v>
      </c>
      <c r="AM83" s="41">
        <f>Exportar[[#This Row],[COD]]</f>
        <v>1</v>
      </c>
      <c r="AN83" s="41">
        <f>IFERROR(VLOOKUP(Exportar[[#This Row],[RUBRO completo]],'[3]CENTRO DE COSTOS'!$X:$X,1,0),0)</f>
        <v>0</v>
      </c>
      <c r="AO83" s="43" t="str">
        <f>VLOOKUP(Exportar[[#This Row],[COD_REAL]],'[3]CENTRO DE COSTOS'!$M$4:$N$72,2,0)</f>
        <v>SEDE NACIONAL</v>
      </c>
    </row>
    <row r="84" spans="1:41" x14ac:dyDescent="0.25">
      <c r="A84" s="44">
        <v>45111</v>
      </c>
      <c r="B84" s="32">
        <v>2023</v>
      </c>
      <c r="C84" s="33" t="str">
        <f>VLOOKUP(D84,'[3]CENTRO DE COSTOS'!$E:$H,4,0)</f>
        <v>SEDE</v>
      </c>
      <c r="D84" s="34" t="s">
        <v>40</v>
      </c>
      <c r="E84" s="34" t="s">
        <v>41</v>
      </c>
      <c r="F84" s="34" t="s">
        <v>428</v>
      </c>
      <c r="G84" s="35" t="str">
        <f>VLOOKUP(O84,[3]Gerentes!$A:$N,4,0)</f>
        <v xml:space="preserve">PROTECCIÓN RESTABLECIMIENTO </v>
      </c>
      <c r="H84" s="35" t="str">
        <f>VLOOKUP(O84,[3]Gerentes!$A:$N,5,0)</f>
        <v>DIRECTOR(A) DE PROTECCION</v>
      </c>
      <c r="I84" s="35" t="str">
        <f>VLOOKUP(O84,[3]Gerentes!$A:$N,10,0)</f>
        <v>2. Protección PARD</v>
      </c>
      <c r="J84" s="35" t="str">
        <f>VLOOKUP(O84,[3]Gerentes!$A:$AB,15,0)</f>
        <v>Contratable</v>
      </c>
      <c r="K84" s="36" t="str">
        <f t="shared" si="3"/>
        <v>Inversión</v>
      </c>
      <c r="L84" s="37" t="s">
        <v>173</v>
      </c>
      <c r="M84" s="38" t="str">
        <f t="shared" si="4"/>
        <v>C-4102-1500-14</v>
      </c>
      <c r="N84" s="34">
        <v>123</v>
      </c>
      <c r="O84" s="35" t="str">
        <f t="shared" si="5"/>
        <v>C-4102-1500-14-0-4102037-02-123</v>
      </c>
      <c r="P84" s="32" t="s">
        <v>172</v>
      </c>
      <c r="Q84" s="39">
        <f>VLOOKUP($O84,[3]Gerentes!$A:$I,7,0)</f>
        <v>4102037</v>
      </c>
      <c r="R84" s="40" t="str">
        <f>VLOOKUP($O84,[3]Gerentes!$A:$I,8,0)</f>
        <v>SERVICIO DE PROTECCION PARA EL RESTABLECIMIENTO DE DERECHOS DE NIÑOS, NIÑAS, ADOLESCENTES Y JOVENES</v>
      </c>
      <c r="S84" s="34" t="s">
        <v>24</v>
      </c>
      <c r="T84" s="34">
        <v>21</v>
      </c>
      <c r="U84" s="34" t="s">
        <v>185</v>
      </c>
      <c r="V84" s="34" t="s">
        <v>25</v>
      </c>
      <c r="W84" s="41">
        <v>0</v>
      </c>
      <c r="X84" s="41">
        <v>1687738000</v>
      </c>
      <c r="Y84" s="41">
        <v>0</v>
      </c>
      <c r="Z84" s="41">
        <v>0</v>
      </c>
      <c r="AA84" s="41">
        <v>0</v>
      </c>
      <c r="AB84" s="42">
        <v>1687738000</v>
      </c>
      <c r="AC84" s="41">
        <v>1687738000</v>
      </c>
      <c r="AD84" s="41">
        <v>0</v>
      </c>
      <c r="AE84" s="42">
        <v>951048000</v>
      </c>
      <c r="AF84" s="42">
        <v>710940000</v>
      </c>
      <c r="AG84" s="41">
        <v>710940000</v>
      </c>
      <c r="AH84" s="41">
        <v>710940000</v>
      </c>
      <c r="AI84" s="41">
        <v>0</v>
      </c>
      <c r="AJ84" s="41">
        <v>0</v>
      </c>
      <c r="AK84" s="42" t="str">
        <f>IFERROR(VLOOKUP(Exportar[[#This Row],[RUBRO]],[3]LISTAS!$A$1:$B$19,2,0),Exportar[[#This Row],[NOMBRE-Planeación_Proyecto]])</f>
        <v>2. Protección PARD</v>
      </c>
      <c r="AL84" s="41">
        <f>VLOOKUP(Exportar[[#This Row],[UNIDAD/SUB UNIDAD]],[3]!REGIONALES[[#All],[codigo_regional3]:[Columna1]],3,0)</f>
        <v>1</v>
      </c>
      <c r="AM84" s="41">
        <f>Exportar[[#This Row],[COD]]</f>
        <v>1</v>
      </c>
      <c r="AN84" s="41" t="str">
        <f>IFERROR(VLOOKUP(Exportar[[#This Row],[RUBRO completo]],'[3]CENTRO DE COSTOS'!$X:$X,1,0),0)</f>
        <v>C-4102-1500-14-0-4102037-02-123</v>
      </c>
      <c r="AO84" s="43" t="str">
        <f>VLOOKUP(Exportar[[#This Row],[COD_REAL]],'[3]CENTRO DE COSTOS'!$M$4:$N$72,2,0)</f>
        <v>SEDE NACIONAL</v>
      </c>
    </row>
    <row r="85" spans="1:41" x14ac:dyDescent="0.25">
      <c r="A85" s="44">
        <v>45111</v>
      </c>
      <c r="B85" s="32">
        <v>2023</v>
      </c>
      <c r="C85" s="33" t="str">
        <f>VLOOKUP(D85,'[3]CENTRO DE COSTOS'!$E:$H,4,0)</f>
        <v>SEDE</v>
      </c>
      <c r="D85" s="34" t="s">
        <v>40</v>
      </c>
      <c r="E85" s="34" t="s">
        <v>41</v>
      </c>
      <c r="F85" s="34" t="s">
        <v>385</v>
      </c>
      <c r="G85" s="35" t="str">
        <f>VLOOKUP(O85,[3]Gerentes!$A:$N,4,0)</f>
        <v xml:space="preserve">PROTECCIÓN RESTABLECIMIENTO </v>
      </c>
      <c r="H85" s="35" t="str">
        <f>VLOOKUP(O85,[3]Gerentes!$A:$N,5,0)</f>
        <v>DIRECTOR(A) DE PROTECCION</v>
      </c>
      <c r="I85" s="35" t="str">
        <f>VLOOKUP(O85,[3]Gerentes!$A:$N,10,0)</f>
        <v>2. Protección PARD</v>
      </c>
      <c r="J85" s="35" t="str">
        <f>VLOOKUP(O85,[3]Gerentes!$A:$AB,15,0)</f>
        <v>Contratable</v>
      </c>
      <c r="K85" s="36" t="str">
        <f t="shared" si="3"/>
        <v>Inversión</v>
      </c>
      <c r="L85" s="37" t="s">
        <v>173</v>
      </c>
      <c r="M85" s="38" t="str">
        <f t="shared" si="4"/>
        <v>C-4102-1500-14</v>
      </c>
      <c r="N85" s="34">
        <v>125</v>
      </c>
      <c r="O85" s="35" t="str">
        <f t="shared" si="5"/>
        <v>C-4102-1500-14-0-4102037-02-125</v>
      </c>
      <c r="P85" s="32" t="s">
        <v>172</v>
      </c>
      <c r="Q85" s="39">
        <f>VLOOKUP($O85,[3]Gerentes!$A:$I,7,0)</f>
        <v>4102037</v>
      </c>
      <c r="R85" s="40" t="str">
        <f>VLOOKUP($O85,[3]Gerentes!$A:$I,8,0)</f>
        <v>SERVICIO DE PROTECCION PARA EL RESTABLECIMIENTO DE DERECHOS DE NIÑOS, NIÑAS, ADOLESCENTES Y JOVENES</v>
      </c>
      <c r="S85" s="34" t="s">
        <v>24</v>
      </c>
      <c r="T85" s="34">
        <v>27</v>
      </c>
      <c r="U85" s="34" t="s">
        <v>161</v>
      </c>
      <c r="V85" s="34" t="s">
        <v>25</v>
      </c>
      <c r="W85" s="41">
        <v>46823366227</v>
      </c>
      <c r="X85" s="41">
        <v>0</v>
      </c>
      <c r="Y85" s="41">
        <v>0</v>
      </c>
      <c r="Z85" s="41">
        <v>0</v>
      </c>
      <c r="AA85" s="41">
        <v>0</v>
      </c>
      <c r="AB85" s="42">
        <v>46823366227</v>
      </c>
      <c r="AC85" s="41">
        <v>24429575422</v>
      </c>
      <c r="AD85" s="41">
        <v>22393790805</v>
      </c>
      <c r="AE85" s="42">
        <v>24429575422</v>
      </c>
      <c r="AF85" s="42">
        <v>17100702796</v>
      </c>
      <c r="AG85" s="41">
        <v>17100702796</v>
      </c>
      <c r="AH85" s="41">
        <v>17100702796</v>
      </c>
      <c r="AI85" s="41">
        <v>0</v>
      </c>
      <c r="AJ85" s="41">
        <v>0</v>
      </c>
      <c r="AK85" s="42" t="str">
        <f>IFERROR(VLOOKUP(Exportar[[#This Row],[RUBRO]],[3]LISTAS!$A$1:$B$19,2,0),Exportar[[#This Row],[NOMBRE-Planeación_Proyecto]])</f>
        <v>2. Protección PARD</v>
      </c>
      <c r="AL85" s="41">
        <f>VLOOKUP(Exportar[[#This Row],[UNIDAD/SUB UNIDAD]],[3]!REGIONALES[[#All],[codigo_regional3]:[Columna1]],3,0)</f>
        <v>1</v>
      </c>
      <c r="AM85" s="41">
        <f>Exportar[[#This Row],[COD]]</f>
        <v>1</v>
      </c>
      <c r="AN85" s="41" t="str">
        <f>IFERROR(VLOOKUP(Exportar[[#This Row],[RUBRO completo]],'[3]CENTRO DE COSTOS'!$X:$X,1,0),0)</f>
        <v>C-4102-1500-14-0-4102037-02-125</v>
      </c>
      <c r="AO85" s="43" t="str">
        <f>VLOOKUP(Exportar[[#This Row],[COD_REAL]],'[3]CENTRO DE COSTOS'!$M$4:$N$72,2,0)</f>
        <v>SEDE NACIONAL</v>
      </c>
    </row>
    <row r="86" spans="1:41" x14ac:dyDescent="0.25">
      <c r="A86" s="44">
        <v>45111</v>
      </c>
      <c r="B86" s="32">
        <v>2023</v>
      </c>
      <c r="C86" s="33" t="str">
        <f>VLOOKUP(D86,'[3]CENTRO DE COSTOS'!$E:$H,4,0)</f>
        <v>SEDE</v>
      </c>
      <c r="D86" s="34" t="s">
        <v>40</v>
      </c>
      <c r="E86" s="34" t="s">
        <v>41</v>
      </c>
      <c r="F86" s="34" t="s">
        <v>384</v>
      </c>
      <c r="G86" s="35" t="str">
        <f>VLOOKUP(O86,[3]Gerentes!$A:$N,4,0)</f>
        <v xml:space="preserve">PROTECCIÓN RESTABLECIMIENTO </v>
      </c>
      <c r="H86" s="35" t="str">
        <f>VLOOKUP(O86,[3]Gerentes!$A:$N,5,0)</f>
        <v>DIRECTOR(A) DE PROTECCION</v>
      </c>
      <c r="I86" s="35" t="str">
        <f>VLOOKUP(O86,[3]Gerentes!$A:$N,10,0)</f>
        <v>2. Protección PARD</v>
      </c>
      <c r="J86" s="35" t="str">
        <f>VLOOKUP(O86,[3]Gerentes!$A:$AB,15,0)</f>
        <v>Contratable</v>
      </c>
      <c r="K86" s="36" t="str">
        <f t="shared" si="3"/>
        <v>Inversión</v>
      </c>
      <c r="L86" s="37" t="s">
        <v>173</v>
      </c>
      <c r="M86" s="38" t="str">
        <f t="shared" si="4"/>
        <v>C-4102-1500-14</v>
      </c>
      <c r="N86" s="34">
        <v>126</v>
      </c>
      <c r="O86" s="35" t="str">
        <f t="shared" si="5"/>
        <v>C-4102-1500-14-0-4102037-02-126</v>
      </c>
      <c r="P86" s="32" t="s">
        <v>172</v>
      </c>
      <c r="Q86" s="39">
        <f>VLOOKUP($O86,[3]Gerentes!$A:$I,7,0)</f>
        <v>4102037</v>
      </c>
      <c r="R86" s="40" t="str">
        <f>VLOOKUP($O86,[3]Gerentes!$A:$I,8,0)</f>
        <v>SERVICIO DE PROTECCION PARA EL RESTABLECIMIENTO DE DERECHOS DE NIÑOS, NIÑAS, ADOLESCENTES Y JOVENES</v>
      </c>
      <c r="S86" s="34" t="s">
        <v>24</v>
      </c>
      <c r="T86" s="34">
        <v>21</v>
      </c>
      <c r="U86" s="34" t="s">
        <v>185</v>
      </c>
      <c r="V86" s="34" t="s">
        <v>25</v>
      </c>
      <c r="W86" s="41">
        <v>0</v>
      </c>
      <c r="X86" s="41">
        <v>3244500000</v>
      </c>
      <c r="Y86" s="41">
        <v>0</v>
      </c>
      <c r="Z86" s="41">
        <v>0</v>
      </c>
      <c r="AA86" s="41">
        <v>0</v>
      </c>
      <c r="AB86" s="42">
        <v>3244500000</v>
      </c>
      <c r="AC86" s="41">
        <v>0</v>
      </c>
      <c r="AD86" s="41">
        <v>3244500000</v>
      </c>
      <c r="AE86" s="42">
        <v>0</v>
      </c>
      <c r="AF86" s="42">
        <v>0</v>
      </c>
      <c r="AG86" s="41">
        <v>0</v>
      </c>
      <c r="AH86" s="41">
        <v>0</v>
      </c>
      <c r="AI86" s="41">
        <v>0</v>
      </c>
      <c r="AJ86" s="41">
        <v>0</v>
      </c>
      <c r="AK86" s="42" t="str">
        <f>IFERROR(VLOOKUP(Exportar[[#This Row],[RUBRO]],[3]LISTAS!$A$1:$B$19,2,0),Exportar[[#This Row],[NOMBRE-Planeación_Proyecto]])</f>
        <v>2. Protección PARD</v>
      </c>
      <c r="AL86" s="41">
        <f>VLOOKUP(Exportar[[#This Row],[UNIDAD/SUB UNIDAD]],[3]!REGIONALES[[#All],[codigo_regional3]:[Columna1]],3,0)</f>
        <v>1</v>
      </c>
      <c r="AM86" s="41">
        <f>Exportar[[#This Row],[COD]]</f>
        <v>1</v>
      </c>
      <c r="AN86" s="41">
        <f>IFERROR(VLOOKUP(Exportar[[#This Row],[RUBRO completo]],'[3]CENTRO DE COSTOS'!$X:$X,1,0),0)</f>
        <v>0</v>
      </c>
      <c r="AO86" s="43" t="str">
        <f>VLOOKUP(Exportar[[#This Row],[COD_REAL]],'[3]CENTRO DE COSTOS'!$M$4:$N$72,2,0)</f>
        <v>SEDE NACIONAL</v>
      </c>
    </row>
    <row r="87" spans="1:41" x14ac:dyDescent="0.25">
      <c r="A87" s="44">
        <v>45111</v>
      </c>
      <c r="B87" s="32">
        <v>2023</v>
      </c>
      <c r="C87" s="33" t="str">
        <f>VLOOKUP(D87,'[3]CENTRO DE COSTOS'!$E:$H,4,0)</f>
        <v>SEDE</v>
      </c>
      <c r="D87" s="34" t="s">
        <v>40</v>
      </c>
      <c r="E87" s="34" t="s">
        <v>41</v>
      </c>
      <c r="F87" s="34" t="s">
        <v>383</v>
      </c>
      <c r="G87" s="35" t="str">
        <f>VLOOKUP(O87,[3]Gerentes!$A:$N,4,0)</f>
        <v xml:space="preserve">PROTECCIÓN RESTABLECIMIENTO </v>
      </c>
      <c r="H87" s="35" t="str">
        <f>VLOOKUP(O87,[3]Gerentes!$A:$N,5,0)</f>
        <v>DIRECTOR(A) DE PROTECCION</v>
      </c>
      <c r="I87" s="35" t="str">
        <f>VLOOKUP(O87,[3]Gerentes!$A:$N,10,0)</f>
        <v>2. Protección PARD</v>
      </c>
      <c r="J87" s="35" t="str">
        <f>VLOOKUP(O87,[3]Gerentes!$A:$AB,15,0)</f>
        <v>Contratable</v>
      </c>
      <c r="K87" s="36" t="str">
        <f t="shared" si="3"/>
        <v>Inversión</v>
      </c>
      <c r="L87" s="37" t="s">
        <v>173</v>
      </c>
      <c r="M87" s="38" t="str">
        <f t="shared" si="4"/>
        <v>C-4102-1500-14</v>
      </c>
      <c r="N87" s="34">
        <v>127</v>
      </c>
      <c r="O87" s="35" t="str">
        <f t="shared" si="5"/>
        <v>C-4102-1500-14-0-4102037-02-127</v>
      </c>
      <c r="P87" s="32" t="s">
        <v>172</v>
      </c>
      <c r="Q87" s="39">
        <f>VLOOKUP($O87,[3]Gerentes!$A:$I,7,0)</f>
        <v>4102037</v>
      </c>
      <c r="R87" s="40" t="str">
        <f>VLOOKUP($O87,[3]Gerentes!$A:$I,8,0)</f>
        <v>SERVICIO DE PROTECCION PARA EL RESTABLECIMIENTO DE DERECHOS DE NIÑOS, NIÑAS, ADOLESCENTES Y JOVENES</v>
      </c>
      <c r="S87" s="34" t="s">
        <v>24</v>
      </c>
      <c r="T87" s="34">
        <v>27</v>
      </c>
      <c r="U87" s="34" t="s">
        <v>161</v>
      </c>
      <c r="V87" s="34" t="s">
        <v>25</v>
      </c>
      <c r="W87" s="41">
        <v>0</v>
      </c>
      <c r="X87" s="41">
        <v>137530162</v>
      </c>
      <c r="Y87" s="41">
        <v>0</v>
      </c>
      <c r="Z87" s="41">
        <v>0</v>
      </c>
      <c r="AA87" s="41">
        <v>0</v>
      </c>
      <c r="AB87" s="42">
        <v>137530162</v>
      </c>
      <c r="AC87" s="41">
        <v>0</v>
      </c>
      <c r="AD87" s="41">
        <v>137530162</v>
      </c>
      <c r="AE87" s="42">
        <v>0</v>
      </c>
      <c r="AF87" s="42">
        <v>0</v>
      </c>
      <c r="AG87" s="41">
        <v>0</v>
      </c>
      <c r="AH87" s="41">
        <v>0</v>
      </c>
      <c r="AI87" s="41">
        <v>0</v>
      </c>
      <c r="AJ87" s="41">
        <v>0</v>
      </c>
      <c r="AK87" s="42" t="str">
        <f>IFERROR(VLOOKUP(Exportar[[#This Row],[RUBRO]],[3]LISTAS!$A$1:$B$19,2,0),Exportar[[#This Row],[NOMBRE-Planeación_Proyecto]])</f>
        <v>2. Protección PARD</v>
      </c>
      <c r="AL87" s="41">
        <f>VLOOKUP(Exportar[[#This Row],[UNIDAD/SUB UNIDAD]],[3]!REGIONALES[[#All],[codigo_regional3]:[Columna1]],3,0)</f>
        <v>1</v>
      </c>
      <c r="AM87" s="41">
        <f>Exportar[[#This Row],[COD]]</f>
        <v>1</v>
      </c>
      <c r="AN87" s="41">
        <f>IFERROR(VLOOKUP(Exportar[[#This Row],[RUBRO completo]],'[3]CENTRO DE COSTOS'!$X:$X,1,0),0)</f>
        <v>0</v>
      </c>
      <c r="AO87" s="43" t="str">
        <f>VLOOKUP(Exportar[[#This Row],[COD_REAL]],'[3]CENTRO DE COSTOS'!$M$4:$N$72,2,0)</f>
        <v>SEDE NACIONAL</v>
      </c>
    </row>
    <row r="88" spans="1:41" x14ac:dyDescent="0.25">
      <c r="A88" s="44">
        <v>45111</v>
      </c>
      <c r="B88" s="32">
        <v>2023</v>
      </c>
      <c r="C88" s="33" t="str">
        <f>VLOOKUP(D88,'[3]CENTRO DE COSTOS'!$E:$H,4,0)</f>
        <v>SEDE</v>
      </c>
      <c r="D88" s="34" t="s">
        <v>40</v>
      </c>
      <c r="E88" s="34" t="s">
        <v>41</v>
      </c>
      <c r="F88" s="34" t="s">
        <v>383</v>
      </c>
      <c r="G88" s="35" t="str">
        <f>VLOOKUP(O88,[3]Gerentes!$A:$N,4,0)</f>
        <v xml:space="preserve">PROTECCIÓN RESTABLECIMIENTO </v>
      </c>
      <c r="H88" s="35" t="str">
        <f>VLOOKUP(O88,[3]Gerentes!$A:$N,5,0)</f>
        <v>DIRECTOR(A) DE PROTECCION</v>
      </c>
      <c r="I88" s="35" t="str">
        <f>VLOOKUP(O88,[3]Gerentes!$A:$N,10,0)</f>
        <v>2. Protección PARD</v>
      </c>
      <c r="J88" s="35" t="str">
        <f>VLOOKUP(O88,[3]Gerentes!$A:$AB,15,0)</f>
        <v>Contratable</v>
      </c>
      <c r="K88" s="36" t="str">
        <f t="shared" si="3"/>
        <v>Inversión</v>
      </c>
      <c r="L88" s="37" t="s">
        <v>173</v>
      </c>
      <c r="M88" s="38" t="str">
        <f t="shared" si="4"/>
        <v>C-4102-1500-14</v>
      </c>
      <c r="N88" s="34">
        <v>127</v>
      </c>
      <c r="O88" s="35" t="str">
        <f t="shared" si="5"/>
        <v>C-4102-1500-14-0-4102037-02-127</v>
      </c>
      <c r="P88" s="32" t="s">
        <v>172</v>
      </c>
      <c r="Q88" s="39">
        <f>VLOOKUP($O88,[3]Gerentes!$A:$I,7,0)</f>
        <v>4102037</v>
      </c>
      <c r="R88" s="40" t="str">
        <f>VLOOKUP($O88,[3]Gerentes!$A:$I,8,0)</f>
        <v>SERVICIO DE PROTECCION PARA EL RESTABLECIMIENTO DE DERECHOS DE NIÑOS, NIÑAS, ADOLESCENTES Y JOVENES</v>
      </c>
      <c r="S88" s="34" t="s">
        <v>24</v>
      </c>
      <c r="T88" s="34">
        <v>21</v>
      </c>
      <c r="U88" s="34" t="s">
        <v>185</v>
      </c>
      <c r="V88" s="34" t="s">
        <v>25</v>
      </c>
      <c r="W88" s="41">
        <v>0</v>
      </c>
      <c r="X88" s="41">
        <v>2644018106</v>
      </c>
      <c r="Y88" s="41">
        <v>0</v>
      </c>
      <c r="Z88" s="41">
        <v>0</v>
      </c>
      <c r="AA88" s="41">
        <v>0</v>
      </c>
      <c r="AB88" s="42">
        <v>2644018106</v>
      </c>
      <c r="AC88" s="41">
        <v>2627994921</v>
      </c>
      <c r="AD88" s="41">
        <v>16023185</v>
      </c>
      <c r="AE88" s="42">
        <v>1854213965</v>
      </c>
      <c r="AF88" s="42">
        <v>0</v>
      </c>
      <c r="AG88" s="41">
        <v>0</v>
      </c>
      <c r="AH88" s="41">
        <v>0</v>
      </c>
      <c r="AI88" s="41">
        <v>0</v>
      </c>
      <c r="AJ88" s="41">
        <v>0</v>
      </c>
      <c r="AK88" s="42" t="str">
        <f>IFERROR(VLOOKUP(Exportar[[#This Row],[RUBRO]],[3]LISTAS!$A$1:$B$19,2,0),Exportar[[#This Row],[NOMBRE-Planeación_Proyecto]])</f>
        <v>2. Protección PARD</v>
      </c>
      <c r="AL88" s="41">
        <f>VLOOKUP(Exportar[[#This Row],[UNIDAD/SUB UNIDAD]],[3]!REGIONALES[[#All],[codigo_regional3]:[Columna1]],3,0)</f>
        <v>1</v>
      </c>
      <c r="AM88" s="41">
        <f>Exportar[[#This Row],[COD]]</f>
        <v>1</v>
      </c>
      <c r="AN88" s="41">
        <f>IFERROR(VLOOKUP(Exportar[[#This Row],[RUBRO completo]],'[3]CENTRO DE COSTOS'!$X:$X,1,0),0)</f>
        <v>0</v>
      </c>
      <c r="AO88" s="43" t="str">
        <f>VLOOKUP(Exportar[[#This Row],[COD_REAL]],'[3]CENTRO DE COSTOS'!$M$4:$N$72,2,0)</f>
        <v>SEDE NACIONAL</v>
      </c>
    </row>
    <row r="89" spans="1:41" x14ac:dyDescent="0.25">
      <c r="A89" s="44">
        <v>45111</v>
      </c>
      <c r="B89" s="32">
        <v>2023</v>
      </c>
      <c r="C89" s="33" t="str">
        <f>VLOOKUP(D89,'[3]CENTRO DE COSTOS'!$E:$H,4,0)</f>
        <v>SEDE</v>
      </c>
      <c r="D89" s="34" t="s">
        <v>40</v>
      </c>
      <c r="E89" s="34" t="s">
        <v>41</v>
      </c>
      <c r="F89" s="34" t="s">
        <v>382</v>
      </c>
      <c r="G89" s="35" t="str">
        <f>VLOOKUP(O89,[3]Gerentes!$A:$N,4,0)</f>
        <v>SNBF</v>
      </c>
      <c r="H89" s="35" t="str">
        <f>VLOOKUP(O89,[3]Gerentes!$A:$N,5,0)</f>
        <v>DIRECTOR(A) DE SISTEMA NACIONAL DE BIENESTAR FAMILIAR</v>
      </c>
      <c r="I89" s="35" t="str">
        <f>VLOOKUP(O89,[3]Gerentes!$A:$N,10,0)</f>
        <v>7. SNBF</v>
      </c>
      <c r="J89" s="35" t="str">
        <f>VLOOKUP(O89,[3]Gerentes!$A:$AB,15,0)</f>
        <v>Contratable</v>
      </c>
      <c r="K89" s="36" t="str">
        <f t="shared" si="3"/>
        <v>Inversión</v>
      </c>
      <c r="L89" s="37" t="s">
        <v>168</v>
      </c>
      <c r="M89" s="38" t="str">
        <f t="shared" si="4"/>
        <v>C-4102-1500-15</v>
      </c>
      <c r="N89" s="34">
        <v>131</v>
      </c>
      <c r="O89" s="35" t="str">
        <f t="shared" si="5"/>
        <v>C-4102-1500-15-0-4102024-02-131</v>
      </c>
      <c r="P89" s="32" t="s">
        <v>167</v>
      </c>
      <c r="Q89" s="39">
        <f>VLOOKUP($O89,[3]Gerentes!$A:$I,7,0)</f>
        <v>4102024</v>
      </c>
      <c r="R89" s="40" t="str">
        <f>VLOOKUP($O89,[3]Gerentes!$A:$I,8,0)</f>
        <v>SERVICIO DE ASISTENCIA TECNICA EN EL CICLO DE POLITICAS PUBLICAS DE INFANCIA Y ADOLESCENCIA</v>
      </c>
      <c r="S89" s="34" t="s">
        <v>24</v>
      </c>
      <c r="T89" s="34">
        <v>27</v>
      </c>
      <c r="U89" s="34" t="s">
        <v>161</v>
      </c>
      <c r="V89" s="34" t="s">
        <v>25</v>
      </c>
      <c r="W89" s="41">
        <v>1500000000</v>
      </c>
      <c r="X89" s="41">
        <v>0</v>
      </c>
      <c r="Y89" s="41">
        <v>262500</v>
      </c>
      <c r="Z89" s="41">
        <v>0</v>
      </c>
      <c r="AA89" s="41">
        <v>0</v>
      </c>
      <c r="AB89" s="42">
        <v>1499737500</v>
      </c>
      <c r="AC89" s="41">
        <v>100000000</v>
      </c>
      <c r="AD89" s="41">
        <v>1399737500</v>
      </c>
      <c r="AE89" s="42">
        <v>0</v>
      </c>
      <c r="AF89" s="42">
        <v>0</v>
      </c>
      <c r="AG89" s="41">
        <v>0</v>
      </c>
      <c r="AH89" s="41">
        <v>0</v>
      </c>
      <c r="AI89" s="41">
        <v>0</v>
      </c>
      <c r="AJ89" s="41">
        <v>0</v>
      </c>
      <c r="AK89" s="42" t="str">
        <f>IFERROR(VLOOKUP(Exportar[[#This Row],[RUBRO]],[3]LISTAS!$A$1:$B$19,2,0),Exportar[[#This Row],[NOMBRE-Planeación_Proyecto]])</f>
        <v>7. SNBF</v>
      </c>
      <c r="AL89" s="41">
        <f>VLOOKUP(Exportar[[#This Row],[UNIDAD/SUB UNIDAD]],[3]!REGIONALES[[#All],[codigo_regional3]:[Columna1]],3,0)</f>
        <v>1</v>
      </c>
      <c r="AM89" s="41">
        <f>Exportar[[#This Row],[COD]]</f>
        <v>1</v>
      </c>
      <c r="AN89" s="41">
        <f>IFERROR(VLOOKUP(Exportar[[#This Row],[RUBRO completo]],'[3]CENTRO DE COSTOS'!$X:$X,1,0),0)</f>
        <v>0</v>
      </c>
      <c r="AO89" s="43" t="str">
        <f>VLOOKUP(Exportar[[#This Row],[COD_REAL]],'[3]CENTRO DE COSTOS'!$M$4:$N$72,2,0)</f>
        <v>SEDE NACIONAL</v>
      </c>
    </row>
    <row r="90" spans="1:41" x14ac:dyDescent="0.25">
      <c r="A90" s="44">
        <v>45111</v>
      </c>
      <c r="B90" s="32">
        <v>2023</v>
      </c>
      <c r="C90" s="33" t="str">
        <f>VLOOKUP(D90,'[3]CENTRO DE COSTOS'!$E:$H,4,0)</f>
        <v>SEDE</v>
      </c>
      <c r="D90" s="34" t="s">
        <v>40</v>
      </c>
      <c r="E90" s="34" t="s">
        <v>41</v>
      </c>
      <c r="F90" s="34" t="s">
        <v>233</v>
      </c>
      <c r="G90" s="35" t="str">
        <f>VLOOKUP(O90,[3]Gerentes!$A:$N,4,0)</f>
        <v>FAMILIA Y COMUNIDADES</v>
      </c>
      <c r="H90" s="35" t="str">
        <f>VLOOKUP(O90,[3]Gerentes!$A:$N,5,0)</f>
        <v>DIRECTOR(A) DE FAMILIA Y COMUNIDADES</v>
      </c>
      <c r="I90" s="35" t="str">
        <f>VLOOKUP(O90,[3]Gerentes!$A:$N,10,0)</f>
        <v>6. Familia y Comunidades</v>
      </c>
      <c r="J90" s="35" t="str">
        <f>VLOOKUP(O90,[3]Gerentes!$A:$AB,15,0)</f>
        <v>Contratable</v>
      </c>
      <c r="K90" s="36" t="str">
        <f t="shared" si="3"/>
        <v>Inversión</v>
      </c>
      <c r="L90" s="37" t="s">
        <v>232</v>
      </c>
      <c r="M90" s="38" t="str">
        <f t="shared" si="4"/>
        <v>C-4102-1500-16</v>
      </c>
      <c r="N90" s="34">
        <v>142</v>
      </c>
      <c r="O90" s="35" t="str">
        <f t="shared" si="5"/>
        <v>C-4102-1500-16-0-4102042-02-142</v>
      </c>
      <c r="P90" s="32" t="s">
        <v>231</v>
      </c>
      <c r="Q90" s="39">
        <f>VLOOKUP($O90,[3]Gerentes!$A:$I,7,0)</f>
        <v>4102042</v>
      </c>
      <c r="R90" s="40" t="str">
        <f>VLOOKUP($O90,[3]Gerentes!$A:$I,8,0)</f>
        <v>SERVICIO DE ASISTENCIA TECNICA A COMUNIDADES EN TEMAS DE FORTALECIMIENTO DEL TEJIDO SOCIAL Y CONSTRUCCION DE ESCENARIOS COMUNITARIOS PROTECTORES DE DERECHOS</v>
      </c>
      <c r="S90" s="34" t="s">
        <v>24</v>
      </c>
      <c r="T90" s="34">
        <v>27</v>
      </c>
      <c r="U90" s="34" t="s">
        <v>161</v>
      </c>
      <c r="V90" s="34" t="s">
        <v>25</v>
      </c>
      <c r="W90" s="41">
        <v>10298000000</v>
      </c>
      <c r="X90" s="41">
        <v>0</v>
      </c>
      <c r="Y90" s="41">
        <v>1095044177</v>
      </c>
      <c r="Z90" s="41">
        <v>0</v>
      </c>
      <c r="AA90" s="41">
        <v>0</v>
      </c>
      <c r="AB90" s="42">
        <v>9202955823</v>
      </c>
      <c r="AC90" s="41">
        <v>0</v>
      </c>
      <c r="AD90" s="41">
        <v>9202955823</v>
      </c>
      <c r="AE90" s="42">
        <v>0</v>
      </c>
      <c r="AF90" s="42">
        <v>0</v>
      </c>
      <c r="AG90" s="41">
        <v>0</v>
      </c>
      <c r="AH90" s="41">
        <v>0</v>
      </c>
      <c r="AI90" s="41">
        <v>0</v>
      </c>
      <c r="AJ90" s="41">
        <v>0</v>
      </c>
      <c r="AK90" s="42" t="str">
        <f>IFERROR(VLOOKUP(Exportar[[#This Row],[RUBRO]],[3]LISTAS!$A$1:$B$19,2,0),Exportar[[#This Row],[NOMBRE-Planeación_Proyecto]])</f>
        <v>6. Familia y Comunidades</v>
      </c>
      <c r="AL90" s="41">
        <f>VLOOKUP(Exportar[[#This Row],[UNIDAD/SUB UNIDAD]],[3]!REGIONALES[[#All],[codigo_regional3]:[Columna1]],3,0)</f>
        <v>1</v>
      </c>
      <c r="AM90" s="41">
        <f>Exportar[[#This Row],[COD]]</f>
        <v>1</v>
      </c>
      <c r="AN90" s="41" t="str">
        <f>IFERROR(VLOOKUP(Exportar[[#This Row],[RUBRO completo]],'[3]CENTRO DE COSTOS'!$X:$X,1,0),0)</f>
        <v>C-4102-1500-16-0-4102042-02-142</v>
      </c>
      <c r="AO90" s="43" t="str">
        <f>VLOOKUP(Exportar[[#This Row],[COD_REAL]],'[3]CENTRO DE COSTOS'!$M$4:$N$72,2,0)</f>
        <v>SEDE NACIONAL</v>
      </c>
    </row>
    <row r="91" spans="1:41" x14ac:dyDescent="0.25">
      <c r="A91" s="44">
        <v>45111</v>
      </c>
      <c r="B91" s="32">
        <v>2023</v>
      </c>
      <c r="C91" s="33" t="str">
        <f>VLOOKUP(D91,'[3]CENTRO DE COSTOS'!$E:$H,4,0)</f>
        <v>SEDE</v>
      </c>
      <c r="D91" s="34" t="s">
        <v>40</v>
      </c>
      <c r="E91" s="34" t="s">
        <v>41</v>
      </c>
      <c r="F91" s="34" t="s">
        <v>381</v>
      </c>
      <c r="G91" s="35" t="str">
        <f>VLOOKUP(O91,[3]Gerentes!$A:$N,4,0)</f>
        <v>FAMILIA Y COMUNIDADES</v>
      </c>
      <c r="H91" s="35" t="str">
        <f>VLOOKUP(O91,[3]Gerentes!$A:$N,5,0)</f>
        <v>DIRECTOR(A) DE FAMILIA Y COMUNIDADES</v>
      </c>
      <c r="I91" s="35" t="str">
        <f>VLOOKUP(O91,[3]Gerentes!$A:$N,10,0)</f>
        <v>6. Familia y Comunidades</v>
      </c>
      <c r="J91" s="35" t="str">
        <f>VLOOKUP(O91,[3]Gerentes!$A:$AB,15,0)</f>
        <v>Contratable</v>
      </c>
      <c r="K91" s="36" t="str">
        <f t="shared" si="3"/>
        <v>Inversión</v>
      </c>
      <c r="L91" s="37" t="s">
        <v>184</v>
      </c>
      <c r="M91" s="38" t="str">
        <f t="shared" si="4"/>
        <v>C-4102-1500-16</v>
      </c>
      <c r="N91" s="34">
        <v>143</v>
      </c>
      <c r="O91" s="35" t="str">
        <f t="shared" si="5"/>
        <v>C-4102-1500-16-0-4102041-02-143</v>
      </c>
      <c r="P91" s="32" t="s">
        <v>183</v>
      </c>
      <c r="Q91" s="39">
        <f>VLOOKUP($O91,[3]Gerentes!$A:$I,7,0)</f>
        <v>4102041</v>
      </c>
      <c r="R91" s="40" t="str">
        <f>VLOOKUP($O91,[3]Gerentes!$A:$I,8,0)</f>
        <v>SERVICIO DE ASISTENCIA TECNICA EN EL CICLO DE POLITICAS PUBLICAS DE FAMILIA Y OTRAS RELACIONADAS</v>
      </c>
      <c r="S91" s="34" t="s">
        <v>24</v>
      </c>
      <c r="T91" s="34">
        <v>27</v>
      </c>
      <c r="U91" s="34" t="s">
        <v>161</v>
      </c>
      <c r="V91" s="34" t="s">
        <v>25</v>
      </c>
      <c r="W91" s="41">
        <v>500000000</v>
      </c>
      <c r="X91" s="41">
        <v>985044177</v>
      </c>
      <c r="Y91" s="41">
        <v>0</v>
      </c>
      <c r="Z91" s="41">
        <v>0</v>
      </c>
      <c r="AA91" s="41">
        <v>0</v>
      </c>
      <c r="AB91" s="42">
        <v>1485044177</v>
      </c>
      <c r="AC91" s="41">
        <v>985044177</v>
      </c>
      <c r="AD91" s="41">
        <v>500000000</v>
      </c>
      <c r="AE91" s="42">
        <v>0</v>
      </c>
      <c r="AF91" s="42">
        <v>0</v>
      </c>
      <c r="AG91" s="41">
        <v>0</v>
      </c>
      <c r="AH91" s="41">
        <v>0</v>
      </c>
      <c r="AI91" s="41">
        <v>0</v>
      </c>
      <c r="AJ91" s="41">
        <v>0</v>
      </c>
      <c r="AK91" s="42" t="str">
        <f>IFERROR(VLOOKUP(Exportar[[#This Row],[RUBRO]],[3]LISTAS!$A$1:$B$19,2,0),Exportar[[#This Row],[NOMBRE-Planeación_Proyecto]])</f>
        <v>6. Familia y Comunidades</v>
      </c>
      <c r="AL91" s="41">
        <f>VLOOKUP(Exportar[[#This Row],[UNIDAD/SUB UNIDAD]],[3]!REGIONALES[[#All],[codigo_regional3]:[Columna1]],3,0)</f>
        <v>1</v>
      </c>
      <c r="AM91" s="41">
        <f>Exportar[[#This Row],[COD]]</f>
        <v>1</v>
      </c>
      <c r="AN91" s="41">
        <f>IFERROR(VLOOKUP(Exportar[[#This Row],[RUBRO completo]],'[3]CENTRO DE COSTOS'!$X:$X,1,0),0)</f>
        <v>0</v>
      </c>
      <c r="AO91" s="43" t="str">
        <f>VLOOKUP(Exportar[[#This Row],[COD_REAL]],'[3]CENTRO DE COSTOS'!$M$4:$N$72,2,0)</f>
        <v>SEDE NACIONAL</v>
      </c>
    </row>
    <row r="92" spans="1:41" x14ac:dyDescent="0.25">
      <c r="A92" s="44">
        <v>45111</v>
      </c>
      <c r="B92" s="32">
        <v>2023</v>
      </c>
      <c r="C92" s="33" t="str">
        <f>VLOOKUP(D92,'[3]CENTRO DE COSTOS'!$E:$H,4,0)</f>
        <v>SEDE</v>
      </c>
      <c r="D92" s="34" t="s">
        <v>40</v>
      </c>
      <c r="E92" s="34" t="s">
        <v>41</v>
      </c>
      <c r="F92" s="34" t="s">
        <v>146</v>
      </c>
      <c r="G92" s="35" t="str">
        <f>VLOOKUP(O92,[3]Gerentes!$A:$N,4,0)</f>
        <v>ADOLESCENCIA Y JUVENTUD</v>
      </c>
      <c r="H92" s="35" t="str">
        <f>VLOOKUP(O92,[3]Gerentes!$A:$N,5,0)</f>
        <v xml:space="preserve">DIRECTOR(A) DE ADOLESCENCIA Y JUVENTUD </v>
      </c>
      <c r="I92" s="35" t="str">
        <f>VLOOKUP(O92,[3]Gerentes!$A:$N,10,0)</f>
        <v>8. Adolescencia y Juventud</v>
      </c>
      <c r="J92" s="35" t="str">
        <f>VLOOKUP(O92,[3]Gerentes!$A:$AB,15,0)</f>
        <v>Contratable</v>
      </c>
      <c r="K92" s="36" t="str">
        <f t="shared" si="3"/>
        <v>Inversión</v>
      </c>
      <c r="L92" s="37" t="s">
        <v>180</v>
      </c>
      <c r="M92" s="38" t="str">
        <f t="shared" si="4"/>
        <v>C-4102-1500-21</v>
      </c>
      <c r="N92" s="34">
        <v>153</v>
      </c>
      <c r="O92" s="35" t="str">
        <f t="shared" si="5"/>
        <v>C-4102-1500-21-0-4102045-02-00-153</v>
      </c>
      <c r="P92" s="32" t="s">
        <v>179</v>
      </c>
      <c r="Q92" s="39">
        <f>VLOOKUP($O92,[3]Gerentes!$A:$I,7,0)</f>
        <v>4102045</v>
      </c>
      <c r="R92" s="40" t="str">
        <f>VLOOKUP($O92,[3]Gerentes!$A:$I,8,0)</f>
        <v>SERVICIOS DE EDUCACIÓN INFORMAL A NIÑOS, NIÑAS, ADOLESCENTES  Y JÓVENES PARA EL RECONOCIMIENTO DE SUS DERECHOS</v>
      </c>
      <c r="S92" s="34" t="s">
        <v>24</v>
      </c>
      <c r="T92" s="34">
        <v>27</v>
      </c>
      <c r="U92" s="34" t="s">
        <v>161</v>
      </c>
      <c r="V92" s="34" t="s">
        <v>25</v>
      </c>
      <c r="W92" s="41">
        <v>30228089032</v>
      </c>
      <c r="X92" s="41">
        <v>0</v>
      </c>
      <c r="Y92" s="41">
        <v>70770</v>
      </c>
      <c r="Z92" s="41">
        <v>0</v>
      </c>
      <c r="AA92" s="41">
        <v>0</v>
      </c>
      <c r="AB92" s="42">
        <v>30228018262</v>
      </c>
      <c r="AC92" s="41">
        <v>0</v>
      </c>
      <c r="AD92" s="41">
        <v>30228018262</v>
      </c>
      <c r="AE92" s="42">
        <v>0</v>
      </c>
      <c r="AF92" s="42">
        <v>0</v>
      </c>
      <c r="AG92" s="41">
        <v>0</v>
      </c>
      <c r="AH92" s="41">
        <v>0</v>
      </c>
      <c r="AI92" s="41">
        <v>0</v>
      </c>
      <c r="AJ92" s="41">
        <v>0</v>
      </c>
      <c r="AK92" s="42" t="str">
        <f>IFERROR(VLOOKUP(Exportar[[#This Row],[RUBRO]],[3]LISTAS!$A$1:$B$19,2,0),Exportar[[#This Row],[NOMBRE-Planeación_Proyecto]])</f>
        <v>8. Adolescencia y Juventud</v>
      </c>
      <c r="AL92" s="41">
        <f>VLOOKUP(Exportar[[#This Row],[UNIDAD/SUB UNIDAD]],[3]!REGIONALES[[#All],[codigo_regional3]:[Columna1]],3,0)</f>
        <v>1</v>
      </c>
      <c r="AM92" s="41">
        <f>Exportar[[#This Row],[COD]]</f>
        <v>1</v>
      </c>
      <c r="AN92" s="41" t="str">
        <f>IFERROR(VLOOKUP(Exportar[[#This Row],[RUBRO completo]],'[3]CENTRO DE COSTOS'!$X:$X,1,0),0)</f>
        <v>C-4102-1500-21-0-4102045-02-00-153</v>
      </c>
      <c r="AO92" s="43" t="str">
        <f>VLOOKUP(Exportar[[#This Row],[COD_REAL]],'[3]CENTRO DE COSTOS'!$M$4:$N$72,2,0)</f>
        <v>SEDE NACIONAL</v>
      </c>
    </row>
    <row r="93" spans="1:41" x14ac:dyDescent="0.25">
      <c r="A93" s="44">
        <v>45111</v>
      </c>
      <c r="B93" s="32">
        <v>2023</v>
      </c>
      <c r="C93" s="33" t="str">
        <f>VLOOKUP(D93,'[3]CENTRO DE COSTOS'!$E:$H,4,0)</f>
        <v>SEDE</v>
      </c>
      <c r="D93" s="34" t="s">
        <v>40</v>
      </c>
      <c r="E93" s="34" t="s">
        <v>41</v>
      </c>
      <c r="F93" s="34" t="s">
        <v>255</v>
      </c>
      <c r="G93" s="35" t="str">
        <f>VLOOKUP(O93,[3]Gerentes!$A:$N,4,0)</f>
        <v>INFANCIA</v>
      </c>
      <c r="H93" s="35" t="str">
        <f>VLOOKUP(O93,[3]Gerentes!$A:$N,5,0)</f>
        <v>DIRECTOR(A) DE INFANCIA</v>
      </c>
      <c r="I93" s="35" t="str">
        <f>VLOOKUP(O93,[3]Gerentes!$A:$N,10,0)</f>
        <v>7. Infancia</v>
      </c>
      <c r="J93" s="35" t="str">
        <f>VLOOKUP(O93,[3]Gerentes!$A:$AB,15,0)</f>
        <v>Contratable</v>
      </c>
      <c r="K93" s="36" t="str">
        <f t="shared" si="3"/>
        <v>Inversión</v>
      </c>
      <c r="L93" s="37" t="s">
        <v>380</v>
      </c>
      <c r="M93" s="38" t="str">
        <f t="shared" si="4"/>
        <v>C-4102-1500-20</v>
      </c>
      <c r="N93" s="34">
        <v>154</v>
      </c>
      <c r="O93" s="35" t="str">
        <f t="shared" si="5"/>
        <v>C-4102-1500-20-0-4102046-02-154</v>
      </c>
      <c r="P93" s="32" t="s">
        <v>379</v>
      </c>
      <c r="Q93" s="39">
        <f>VLOOKUP($O93,[3]Gerentes!$A:$I,7,0)</f>
        <v>4102046</v>
      </c>
      <c r="R93" s="40" t="str">
        <f>VLOOKUP($O93,[3]Gerentes!$A:$I,8,0)</f>
        <v>SERVICIOS DE PROMOCIÓN DE LOS DERECHOS DE LOS NIÑOS, NIÑAS, ADOLESCENTES Y JÓVENES</v>
      </c>
      <c r="S93" s="34" t="s">
        <v>24</v>
      </c>
      <c r="T93" s="34">
        <v>27</v>
      </c>
      <c r="U93" s="34" t="s">
        <v>161</v>
      </c>
      <c r="V93" s="34" t="s">
        <v>25</v>
      </c>
      <c r="W93" s="41">
        <v>6087701855</v>
      </c>
      <c r="X93" s="41">
        <v>274338451</v>
      </c>
      <c r="Y93" s="41">
        <v>938095039</v>
      </c>
      <c r="Z93" s="41">
        <v>0</v>
      </c>
      <c r="AA93" s="41">
        <v>0</v>
      </c>
      <c r="AB93" s="42">
        <v>5423945267</v>
      </c>
      <c r="AC93" s="41">
        <v>1189903100</v>
      </c>
      <c r="AD93" s="41">
        <v>4234042167</v>
      </c>
      <c r="AE93" s="42">
        <v>1189903100</v>
      </c>
      <c r="AF93" s="42">
        <v>475961240</v>
      </c>
      <c r="AG93" s="41">
        <v>475961240</v>
      </c>
      <c r="AH93" s="41">
        <v>475961240</v>
      </c>
      <c r="AI93" s="41">
        <v>0</v>
      </c>
      <c r="AJ93" s="41">
        <v>0</v>
      </c>
      <c r="AK93" s="42" t="str">
        <f>IFERROR(VLOOKUP(Exportar[[#This Row],[RUBRO]],[3]LISTAS!$A$1:$B$19,2,0),Exportar[[#This Row],[NOMBRE-Planeación_Proyecto]])</f>
        <v>7. Infancia</v>
      </c>
      <c r="AL93" s="41">
        <f>VLOOKUP(Exportar[[#This Row],[UNIDAD/SUB UNIDAD]],[3]!REGIONALES[[#All],[codigo_regional3]:[Columna1]],3,0)</f>
        <v>1</v>
      </c>
      <c r="AM93" s="41">
        <f>Exportar[[#This Row],[COD]]</f>
        <v>1</v>
      </c>
      <c r="AN93" s="41">
        <f>IFERROR(VLOOKUP(Exportar[[#This Row],[RUBRO completo]],'[3]CENTRO DE COSTOS'!$X:$X,1,0),0)</f>
        <v>0</v>
      </c>
      <c r="AO93" s="43" t="str">
        <f>VLOOKUP(Exportar[[#This Row],[COD_REAL]],'[3]CENTRO DE COSTOS'!$M$4:$N$72,2,0)</f>
        <v>SEDE NACIONAL</v>
      </c>
    </row>
    <row r="94" spans="1:41" x14ac:dyDescent="0.25">
      <c r="A94" s="44">
        <v>45111</v>
      </c>
      <c r="B94" s="32">
        <v>2023</v>
      </c>
      <c r="C94" s="33" t="str">
        <f>VLOOKUP(D94,'[3]CENTRO DE COSTOS'!$E:$H,4,0)</f>
        <v>SEDE</v>
      </c>
      <c r="D94" s="34" t="s">
        <v>40</v>
      </c>
      <c r="E94" s="34" t="s">
        <v>41</v>
      </c>
      <c r="F94" s="34" t="s">
        <v>255</v>
      </c>
      <c r="G94" s="35" t="str">
        <f>VLOOKUP(O94,[3]Gerentes!$A:$N,4,0)</f>
        <v>ADOLESCENCIA Y JUVENTUD</v>
      </c>
      <c r="H94" s="35" t="str">
        <f>VLOOKUP(O94,[3]Gerentes!$A:$N,5,0)</f>
        <v xml:space="preserve">DIRECTOR(A) DE ADOLESCENCIA Y JUVENTUD </v>
      </c>
      <c r="I94" s="35" t="str">
        <f>VLOOKUP(O94,[3]Gerentes!$A:$N,10,0)</f>
        <v>8. Adolescencia y Juventud</v>
      </c>
      <c r="J94" s="35" t="str">
        <f>VLOOKUP(O94,[3]Gerentes!$A:$AB,15,0)</f>
        <v>Contratable</v>
      </c>
      <c r="K94" s="36" t="str">
        <f t="shared" si="3"/>
        <v>Inversión</v>
      </c>
      <c r="L94" s="37" t="s">
        <v>254</v>
      </c>
      <c r="M94" s="38" t="str">
        <f t="shared" si="4"/>
        <v>C-4102-1500-21</v>
      </c>
      <c r="N94" s="34">
        <v>154</v>
      </c>
      <c r="O94" s="35" t="str">
        <f t="shared" si="5"/>
        <v>C-4102-1500-21-0-4102046-02-00-154</v>
      </c>
      <c r="P94" s="32" t="s">
        <v>253</v>
      </c>
      <c r="Q94" s="39">
        <f>VLOOKUP($O94,[3]Gerentes!$A:$I,7,0)</f>
        <v>4102046</v>
      </c>
      <c r="R94" s="40" t="str">
        <f>VLOOKUP($O94,[3]Gerentes!$A:$I,8,0)</f>
        <v>SERVICIOS DE PROMOCIÓN DE LOS DERECHOS DE LOS NIÑOS, NIÑAS, ADOLESCENTES Y JÓVENES</v>
      </c>
      <c r="S94" s="34" t="s">
        <v>24</v>
      </c>
      <c r="T94" s="34">
        <v>27</v>
      </c>
      <c r="U94" s="34" t="s">
        <v>161</v>
      </c>
      <c r="V94" s="34" t="s">
        <v>25</v>
      </c>
      <c r="W94" s="41">
        <v>26577647394</v>
      </c>
      <c r="X94" s="41">
        <v>0</v>
      </c>
      <c r="Y94" s="41">
        <v>0</v>
      </c>
      <c r="Z94" s="41">
        <v>0</v>
      </c>
      <c r="AA94" s="41">
        <v>0</v>
      </c>
      <c r="AB94" s="42">
        <v>26577647394</v>
      </c>
      <c r="AC94" s="41">
        <v>3810000930</v>
      </c>
      <c r="AD94" s="41">
        <v>22767646464</v>
      </c>
      <c r="AE94" s="42">
        <v>3810000930</v>
      </c>
      <c r="AF94" s="42">
        <v>0</v>
      </c>
      <c r="AG94" s="41">
        <v>0</v>
      </c>
      <c r="AH94" s="41">
        <v>0</v>
      </c>
      <c r="AI94" s="41">
        <v>0</v>
      </c>
      <c r="AJ94" s="41">
        <v>0</v>
      </c>
      <c r="AK94" s="42" t="str">
        <f>IFERROR(VLOOKUP(Exportar[[#This Row],[RUBRO]],[3]LISTAS!$A$1:$B$19,2,0),Exportar[[#This Row],[NOMBRE-Planeación_Proyecto]])</f>
        <v>8. Adolescencia y Juventud</v>
      </c>
      <c r="AL94" s="41">
        <f>VLOOKUP(Exportar[[#This Row],[UNIDAD/SUB UNIDAD]],[3]!REGIONALES[[#All],[codigo_regional3]:[Columna1]],3,0)</f>
        <v>1</v>
      </c>
      <c r="AM94" s="41">
        <f>Exportar[[#This Row],[COD]]</f>
        <v>1</v>
      </c>
      <c r="AN94" s="41">
        <f>IFERROR(VLOOKUP(Exportar[[#This Row],[RUBRO completo]],'[3]CENTRO DE COSTOS'!$X:$X,1,0),0)</f>
        <v>0</v>
      </c>
      <c r="AO94" s="43" t="str">
        <f>VLOOKUP(Exportar[[#This Row],[COD_REAL]],'[3]CENTRO DE COSTOS'!$M$4:$N$72,2,0)</f>
        <v>SEDE NACIONAL</v>
      </c>
    </row>
    <row r="95" spans="1:41" x14ac:dyDescent="0.25">
      <c r="A95" s="44">
        <v>45111</v>
      </c>
      <c r="B95" s="32">
        <v>2023</v>
      </c>
      <c r="C95" s="33" t="str">
        <f>VLOOKUP(D95,'[3]CENTRO DE COSTOS'!$E:$H,4,0)</f>
        <v>SEDE</v>
      </c>
      <c r="D95" s="34" t="s">
        <v>40</v>
      </c>
      <c r="E95" s="34" t="s">
        <v>41</v>
      </c>
      <c r="F95" s="34" t="s">
        <v>229</v>
      </c>
      <c r="G95" s="35" t="str">
        <f>VLOOKUP(O95,[3]Gerentes!$A:$N,4,0)</f>
        <v>PRIMERA INFANCIA</v>
      </c>
      <c r="H95" s="35" t="str">
        <f>VLOOKUP(O95,[3]Gerentes!$A:$N,5,0)</f>
        <v>DIRECTOR(A) DE PRIMERA INFANCIA</v>
      </c>
      <c r="I95" s="35" t="str">
        <f>VLOOKUP(O95,[3]Gerentes!$A:$N,10,0)</f>
        <v>1. Primera Infancia</v>
      </c>
      <c r="J95" s="35" t="str">
        <f>VLOOKUP(O95,[3]Gerentes!$A:$AB,15,0)</f>
        <v>Contratable</v>
      </c>
      <c r="K95" s="36" t="str">
        <f t="shared" si="3"/>
        <v>Inversión</v>
      </c>
      <c r="L95" s="37" t="s">
        <v>228</v>
      </c>
      <c r="M95" s="38" t="str">
        <f t="shared" si="4"/>
        <v>C-4102-1500-18</v>
      </c>
      <c r="N95" s="34">
        <v>161</v>
      </c>
      <c r="O95" s="35" t="str">
        <f t="shared" si="5"/>
        <v>C-4102-1500-18-0-4102001-02-161</v>
      </c>
      <c r="P95" s="32" t="s">
        <v>227</v>
      </c>
      <c r="Q95" s="39">
        <f>VLOOKUP($O95,[3]Gerentes!$A:$I,7,0)</f>
        <v>4102001</v>
      </c>
      <c r="R95" s="40" t="str">
        <f>VLOOKUP($O95,[3]Gerentes!$A:$I,8,0)</f>
        <v>SERVICIO DE ATENCION INTEGRAL A LA PRIMERA INFANCIA</v>
      </c>
      <c r="S95" s="34" t="s">
        <v>38</v>
      </c>
      <c r="T95" s="34">
        <v>10</v>
      </c>
      <c r="U95" s="34" t="s">
        <v>223</v>
      </c>
      <c r="V95" s="34" t="s">
        <v>25</v>
      </c>
      <c r="W95" s="41">
        <v>60088352153</v>
      </c>
      <c r="X95" s="41">
        <v>0</v>
      </c>
      <c r="Y95" s="41">
        <v>60088352153</v>
      </c>
      <c r="Z95" s="41">
        <v>0</v>
      </c>
      <c r="AA95" s="41">
        <v>0</v>
      </c>
      <c r="AB95" s="42">
        <v>0</v>
      </c>
      <c r="AC95" s="41">
        <v>0</v>
      </c>
      <c r="AD95" s="41">
        <v>0</v>
      </c>
      <c r="AE95" s="42">
        <v>0</v>
      </c>
      <c r="AF95" s="42">
        <v>0</v>
      </c>
      <c r="AG95" s="41">
        <v>0</v>
      </c>
      <c r="AH95" s="41">
        <v>0</v>
      </c>
      <c r="AI95" s="41">
        <v>0</v>
      </c>
      <c r="AJ95" s="41">
        <v>0</v>
      </c>
      <c r="AK95" s="42" t="str">
        <f>IFERROR(VLOOKUP(Exportar[[#This Row],[RUBRO]],[3]LISTAS!$A$1:$B$19,2,0),Exportar[[#This Row],[NOMBRE-Planeación_Proyecto]])</f>
        <v>1. Primera Infancia</v>
      </c>
      <c r="AL95" s="41">
        <f>VLOOKUP(Exportar[[#This Row],[UNIDAD/SUB UNIDAD]],[3]!REGIONALES[[#All],[codigo_regional3]:[Columna1]],3,0)</f>
        <v>1</v>
      </c>
      <c r="AM95" s="41">
        <f>Exportar[[#This Row],[COD]]</f>
        <v>1</v>
      </c>
      <c r="AN95" s="41" t="str">
        <f>IFERROR(VLOOKUP(Exportar[[#This Row],[RUBRO completo]],'[3]CENTRO DE COSTOS'!$X:$X,1,0),0)</f>
        <v>C-4102-1500-18-0-4102001-02-161</v>
      </c>
      <c r="AO95" s="43" t="str">
        <f>VLOOKUP(Exportar[[#This Row],[COD_REAL]],'[3]CENTRO DE COSTOS'!$M$4:$N$72,2,0)</f>
        <v>SEDE NACIONAL</v>
      </c>
    </row>
    <row r="96" spans="1:41" x14ac:dyDescent="0.25">
      <c r="A96" s="44">
        <v>45111</v>
      </c>
      <c r="B96" s="32">
        <v>2023</v>
      </c>
      <c r="C96" s="33" t="str">
        <f>VLOOKUP(D96,'[3]CENTRO DE COSTOS'!$E:$H,4,0)</f>
        <v>SEDE</v>
      </c>
      <c r="D96" s="34" t="s">
        <v>40</v>
      </c>
      <c r="E96" s="34" t="s">
        <v>41</v>
      </c>
      <c r="F96" s="34" t="s">
        <v>391</v>
      </c>
      <c r="G96" s="35" t="str">
        <f>VLOOKUP(O96,[3]Gerentes!$A:$N,4,0)</f>
        <v>PRIMERA INFANCIA</v>
      </c>
      <c r="H96" s="35" t="str">
        <f>VLOOKUP(O96,[3]Gerentes!$A:$N,5,0)</f>
        <v>DIRECTOR(A) DE PRIMERA INFANCIA</v>
      </c>
      <c r="I96" s="35" t="str">
        <f>VLOOKUP(O96,[3]Gerentes!$A:$N,10,0)</f>
        <v>1. Primera Infancia</v>
      </c>
      <c r="J96" s="35" t="str">
        <f>VLOOKUP(O96,[3]Gerentes!$A:$AB,15,0)</f>
        <v>Contratable</v>
      </c>
      <c r="K96" s="36" t="str">
        <f t="shared" si="3"/>
        <v>Inversión</v>
      </c>
      <c r="L96" s="37" t="s">
        <v>228</v>
      </c>
      <c r="M96" s="38" t="str">
        <f t="shared" si="4"/>
        <v>C-4102-1500-18</v>
      </c>
      <c r="N96" s="34">
        <v>164</v>
      </c>
      <c r="O96" s="35" t="str">
        <f t="shared" si="5"/>
        <v>C-4102-1500-18-0-4102001-02-164</v>
      </c>
      <c r="P96" s="32" t="s">
        <v>227</v>
      </c>
      <c r="Q96" s="39">
        <f>VLOOKUP($O96,[3]Gerentes!$A:$I,7,0)</f>
        <v>4102001</v>
      </c>
      <c r="R96" s="40" t="str">
        <f>VLOOKUP($O96,[3]Gerentes!$A:$I,8,0)</f>
        <v>SERVICIO DE ATENCION INTEGRAL A LA PRIMERA INFANCIA</v>
      </c>
      <c r="S96" s="34" t="s">
        <v>38</v>
      </c>
      <c r="T96" s="34">
        <v>15</v>
      </c>
      <c r="U96" s="34" t="s">
        <v>429</v>
      </c>
      <c r="V96" s="34" t="s">
        <v>25</v>
      </c>
      <c r="W96" s="41">
        <v>0</v>
      </c>
      <c r="X96" s="41">
        <v>2477208960</v>
      </c>
      <c r="Y96" s="41">
        <v>0</v>
      </c>
      <c r="Z96" s="41">
        <v>0</v>
      </c>
      <c r="AA96" s="41">
        <v>0</v>
      </c>
      <c r="AB96" s="42">
        <v>2477208960</v>
      </c>
      <c r="AC96" s="41">
        <v>0</v>
      </c>
      <c r="AD96" s="41">
        <v>2477208960</v>
      </c>
      <c r="AE96" s="42">
        <v>0</v>
      </c>
      <c r="AF96" s="42">
        <v>0</v>
      </c>
      <c r="AG96" s="41">
        <v>0</v>
      </c>
      <c r="AH96" s="41">
        <v>0</v>
      </c>
      <c r="AI96" s="41">
        <v>0</v>
      </c>
      <c r="AJ96" s="41">
        <v>0</v>
      </c>
      <c r="AK96" s="42" t="str">
        <f>IFERROR(VLOOKUP(Exportar[[#This Row],[RUBRO]],[3]LISTAS!$A$1:$B$19,2,0),Exportar[[#This Row],[NOMBRE-Planeación_Proyecto]])</f>
        <v>1. Primera Infancia</v>
      </c>
      <c r="AL96" s="41">
        <f>VLOOKUP(Exportar[[#This Row],[UNIDAD/SUB UNIDAD]],[3]!REGIONALES[[#All],[codigo_regional3]:[Columna1]],3,0)</f>
        <v>1</v>
      </c>
      <c r="AM96" s="41">
        <f>Exportar[[#This Row],[COD]]</f>
        <v>1</v>
      </c>
      <c r="AN96" s="41" t="str">
        <f>IFERROR(VLOOKUP(Exportar[[#This Row],[RUBRO completo]],'[3]CENTRO DE COSTOS'!$X:$X,1,0),0)</f>
        <v>C-4102-1500-18-0-4102001-02-164</v>
      </c>
      <c r="AO96" s="43" t="str">
        <f>VLOOKUP(Exportar[[#This Row],[COD_REAL]],'[3]CENTRO DE COSTOS'!$M$4:$N$72,2,0)</f>
        <v>SEDE NACIONAL</v>
      </c>
    </row>
    <row r="97" spans="1:41" x14ac:dyDescent="0.25">
      <c r="A97" s="44">
        <v>45111</v>
      </c>
      <c r="B97" s="32">
        <v>2023</v>
      </c>
      <c r="C97" s="33" t="str">
        <f>VLOOKUP(D97,'[3]CENTRO DE COSTOS'!$E:$H,4,0)</f>
        <v>SEDE</v>
      </c>
      <c r="D97" s="34" t="s">
        <v>40</v>
      </c>
      <c r="E97" s="34" t="s">
        <v>41</v>
      </c>
      <c r="F97" s="34" t="s">
        <v>375</v>
      </c>
      <c r="G97" s="35" t="str">
        <f>VLOOKUP(O97,[3]Gerentes!$A:$N,4,0)</f>
        <v>PRIMERA INFANCIA</v>
      </c>
      <c r="H97" s="35" t="str">
        <f>VLOOKUP(O97,[3]Gerentes!$A:$N,5,0)</f>
        <v>DIRECTOR(A) DE PRIMERA INFANCIA</v>
      </c>
      <c r="I97" s="35" t="str">
        <f>VLOOKUP(O97,[3]Gerentes!$A:$N,10,0)</f>
        <v>1. Primera Infancia</v>
      </c>
      <c r="J97" s="35" t="str">
        <f>VLOOKUP(O97,[3]Gerentes!$A:$AB,15,0)</f>
        <v>Contratable</v>
      </c>
      <c r="K97" s="36" t="str">
        <f t="shared" si="3"/>
        <v>Inversión</v>
      </c>
      <c r="L97" s="37" t="s">
        <v>374</v>
      </c>
      <c r="M97" s="38" t="str">
        <f t="shared" si="4"/>
        <v>C-4102-1500-18</v>
      </c>
      <c r="N97" s="34">
        <v>165</v>
      </c>
      <c r="O97" s="35" t="str">
        <f t="shared" si="5"/>
        <v>C-4102-1500-18-0-4102003-02-165</v>
      </c>
      <c r="P97" s="32" t="s">
        <v>373</v>
      </c>
      <c r="Q97" s="39">
        <f>VLOOKUP($O97,[3]Gerentes!$A:$I,7,0)</f>
        <v>4102003</v>
      </c>
      <c r="R97" s="40" t="str">
        <f>VLOOKUP($O97,[3]Gerentes!$A:$I,8,0)</f>
        <v>SERVICIO DE EDUCACION INFORMAL A LOS AGENTES EDUCATIVOS</v>
      </c>
      <c r="S97" s="34" t="s">
        <v>38</v>
      </c>
      <c r="T97" s="34">
        <v>10</v>
      </c>
      <c r="U97" s="34" t="s">
        <v>223</v>
      </c>
      <c r="V97" s="34" t="s">
        <v>25</v>
      </c>
      <c r="W97" s="41">
        <v>0</v>
      </c>
      <c r="X97" s="41">
        <v>1631829000</v>
      </c>
      <c r="Y97" s="41">
        <v>0</v>
      </c>
      <c r="Z97" s="41">
        <v>0</v>
      </c>
      <c r="AA97" s="41">
        <v>0</v>
      </c>
      <c r="AB97" s="42">
        <v>1631829000</v>
      </c>
      <c r="AC97" s="41">
        <v>0</v>
      </c>
      <c r="AD97" s="41">
        <v>1631829000</v>
      </c>
      <c r="AE97" s="42">
        <v>0</v>
      </c>
      <c r="AF97" s="42">
        <v>0</v>
      </c>
      <c r="AG97" s="41">
        <v>0</v>
      </c>
      <c r="AH97" s="41">
        <v>0</v>
      </c>
      <c r="AI97" s="41">
        <v>0</v>
      </c>
      <c r="AJ97" s="41">
        <v>0</v>
      </c>
      <c r="AK97" s="42" t="str">
        <f>IFERROR(VLOOKUP(Exportar[[#This Row],[RUBRO]],[3]LISTAS!$A$1:$B$19,2,0),Exportar[[#This Row],[NOMBRE-Planeación_Proyecto]])</f>
        <v>1. Primera Infancia</v>
      </c>
      <c r="AL97" s="41">
        <f>VLOOKUP(Exportar[[#This Row],[UNIDAD/SUB UNIDAD]],[3]!REGIONALES[[#All],[codigo_regional3]:[Columna1]],3,0)</f>
        <v>1</v>
      </c>
      <c r="AM97" s="41">
        <f>Exportar[[#This Row],[COD]]</f>
        <v>1</v>
      </c>
      <c r="AN97" s="41">
        <f>IFERROR(VLOOKUP(Exportar[[#This Row],[RUBRO completo]],'[3]CENTRO DE COSTOS'!$X:$X,1,0),0)</f>
        <v>0</v>
      </c>
      <c r="AO97" s="43" t="str">
        <f>VLOOKUP(Exportar[[#This Row],[COD_REAL]],'[3]CENTRO DE COSTOS'!$M$4:$N$72,2,0)</f>
        <v>SEDE NACIONAL</v>
      </c>
    </row>
    <row r="98" spans="1:41" x14ac:dyDescent="0.25">
      <c r="A98" s="44">
        <v>45111</v>
      </c>
      <c r="B98" s="32">
        <v>2023</v>
      </c>
      <c r="C98" s="33" t="str">
        <f>VLOOKUP(D98,'[3]CENTRO DE COSTOS'!$E:$H,4,0)</f>
        <v>SEDE</v>
      </c>
      <c r="D98" s="34" t="s">
        <v>40</v>
      </c>
      <c r="E98" s="34" t="s">
        <v>41</v>
      </c>
      <c r="F98" s="34" t="s">
        <v>375</v>
      </c>
      <c r="G98" s="35" t="str">
        <f>VLOOKUP(O98,[3]Gerentes!$A:$N,4,0)</f>
        <v>PRIMERA INFANCIA</v>
      </c>
      <c r="H98" s="35" t="str">
        <f>VLOOKUP(O98,[3]Gerentes!$A:$N,5,0)</f>
        <v>DIRECTOR(A) DE PRIMERA INFANCIA</v>
      </c>
      <c r="I98" s="35" t="str">
        <f>VLOOKUP(O98,[3]Gerentes!$A:$N,10,0)</f>
        <v>1. Primera Infancia</v>
      </c>
      <c r="J98" s="35" t="str">
        <f>VLOOKUP(O98,[3]Gerentes!$A:$AB,15,0)</f>
        <v>Contratable</v>
      </c>
      <c r="K98" s="36" t="str">
        <f t="shared" si="3"/>
        <v>Inversión</v>
      </c>
      <c r="L98" s="37" t="s">
        <v>374</v>
      </c>
      <c r="M98" s="38" t="str">
        <f t="shared" si="4"/>
        <v>C-4102-1500-18</v>
      </c>
      <c r="N98" s="34">
        <v>165</v>
      </c>
      <c r="O98" s="35" t="str">
        <f t="shared" si="5"/>
        <v>C-4102-1500-18-0-4102003-02-165</v>
      </c>
      <c r="P98" s="32" t="s">
        <v>373</v>
      </c>
      <c r="Q98" s="39">
        <f>VLOOKUP($O98,[3]Gerentes!$A:$I,7,0)</f>
        <v>4102003</v>
      </c>
      <c r="R98" s="40" t="str">
        <f>VLOOKUP($O98,[3]Gerentes!$A:$I,8,0)</f>
        <v>SERVICIO DE EDUCACION INFORMAL A LOS AGENTES EDUCATIVOS</v>
      </c>
      <c r="S98" s="34" t="s">
        <v>24</v>
      </c>
      <c r="T98" s="34">
        <v>27</v>
      </c>
      <c r="U98" s="34" t="s">
        <v>161</v>
      </c>
      <c r="V98" s="34" t="s">
        <v>25</v>
      </c>
      <c r="W98" s="41">
        <v>0</v>
      </c>
      <c r="X98" s="41">
        <v>55794764800</v>
      </c>
      <c r="Y98" s="41">
        <v>0</v>
      </c>
      <c r="Z98" s="41">
        <v>0</v>
      </c>
      <c r="AA98" s="41">
        <v>0</v>
      </c>
      <c r="AB98" s="42">
        <v>55794764800</v>
      </c>
      <c r="AC98" s="41">
        <v>55794764800</v>
      </c>
      <c r="AD98" s="41">
        <v>0</v>
      </c>
      <c r="AE98" s="42">
        <v>8422806000</v>
      </c>
      <c r="AF98" s="42">
        <v>6323034000</v>
      </c>
      <c r="AG98" s="41">
        <v>6323034000</v>
      </c>
      <c r="AH98" s="41">
        <v>6323034000</v>
      </c>
      <c r="AI98" s="41">
        <v>0</v>
      </c>
      <c r="AJ98" s="41">
        <v>0</v>
      </c>
      <c r="AK98" s="42" t="str">
        <f>IFERROR(VLOOKUP(Exportar[[#This Row],[RUBRO]],[3]LISTAS!$A$1:$B$19,2,0),Exportar[[#This Row],[NOMBRE-Planeación_Proyecto]])</f>
        <v>1. Primera Infancia</v>
      </c>
      <c r="AL98" s="41">
        <f>VLOOKUP(Exportar[[#This Row],[UNIDAD/SUB UNIDAD]],[3]!REGIONALES[[#All],[codigo_regional3]:[Columna1]],3,0)</f>
        <v>1</v>
      </c>
      <c r="AM98" s="41">
        <f>Exportar[[#This Row],[COD]]</f>
        <v>1</v>
      </c>
      <c r="AN98" s="41">
        <f>IFERROR(VLOOKUP(Exportar[[#This Row],[RUBRO completo]],'[3]CENTRO DE COSTOS'!$X:$X,1,0),0)</f>
        <v>0</v>
      </c>
      <c r="AO98" s="43" t="str">
        <f>VLOOKUP(Exportar[[#This Row],[COD_REAL]],'[3]CENTRO DE COSTOS'!$M$4:$N$72,2,0)</f>
        <v>SEDE NACIONAL</v>
      </c>
    </row>
    <row r="99" spans="1:41" x14ac:dyDescent="0.25">
      <c r="A99" s="44">
        <v>45111</v>
      </c>
      <c r="B99" s="32">
        <v>2023</v>
      </c>
      <c r="C99" s="33" t="str">
        <f>VLOOKUP(D99,'[3]CENTRO DE COSTOS'!$E:$H,4,0)</f>
        <v>SEDE</v>
      </c>
      <c r="D99" s="34" t="s">
        <v>40</v>
      </c>
      <c r="E99" s="34" t="s">
        <v>41</v>
      </c>
      <c r="F99" s="34" t="s">
        <v>372</v>
      </c>
      <c r="G99" s="35" t="str">
        <f>VLOOKUP(O99,[3]Gerentes!$A:$N,4,0)</f>
        <v>TECNOLOGÍA</v>
      </c>
      <c r="H99" s="35" t="str">
        <f>VLOOKUP(O99,[3]Gerentes!$A:$N,5,0)</f>
        <v>DIRECTOR(A) DE INFORMACION Y TECNOLOGIA</v>
      </c>
      <c r="I99" s="35" t="str">
        <f>VLOOKUP(O99,[3]Gerentes!$A:$N,10,0)</f>
        <v>9. Tecnología</v>
      </c>
      <c r="J99" s="35" t="str">
        <f>VLOOKUP(O99,[3]Gerentes!$A:$AB,15,0)</f>
        <v>Contratable</v>
      </c>
      <c r="K99" s="36" t="str">
        <f t="shared" si="3"/>
        <v>Inversión</v>
      </c>
      <c r="L99" s="37" t="s">
        <v>273</v>
      </c>
      <c r="M99" s="38" t="str">
        <f t="shared" si="4"/>
        <v>C-4199-1500-7</v>
      </c>
      <c r="N99" s="34">
        <v>171</v>
      </c>
      <c r="O99" s="35" t="str">
        <f t="shared" si="5"/>
        <v>C-4199-1500-7-0-4199060-02-171</v>
      </c>
      <c r="P99" s="32" t="s">
        <v>272</v>
      </c>
      <c r="Q99" s="39">
        <f>VLOOKUP($O99,[3]Gerentes!$A:$I,7,0)</f>
        <v>4199060</v>
      </c>
      <c r="R99" s="40" t="str">
        <f>VLOOKUP($O99,[3]Gerentes!$A:$I,8,0)</f>
        <v>SERVICIOS DE INFORMACION ACTUALIZADOS</v>
      </c>
      <c r="S99" s="34" t="s">
        <v>24</v>
      </c>
      <c r="T99" s="34">
        <v>27</v>
      </c>
      <c r="U99" s="34" t="s">
        <v>161</v>
      </c>
      <c r="V99" s="34" t="s">
        <v>25</v>
      </c>
      <c r="W99" s="41">
        <v>2754395445</v>
      </c>
      <c r="X99" s="41">
        <v>0</v>
      </c>
      <c r="Y99" s="41">
        <v>0</v>
      </c>
      <c r="Z99" s="41">
        <v>0</v>
      </c>
      <c r="AA99" s="41">
        <v>0</v>
      </c>
      <c r="AB99" s="42">
        <v>2754395445</v>
      </c>
      <c r="AC99" s="41">
        <v>1886407183</v>
      </c>
      <c r="AD99" s="41">
        <v>867988262</v>
      </c>
      <c r="AE99" s="42">
        <v>1886407183</v>
      </c>
      <c r="AF99" s="42">
        <v>1447318590.5</v>
      </c>
      <c r="AG99" s="41">
        <v>1447318590.5</v>
      </c>
      <c r="AH99" s="41">
        <v>1447318590.5</v>
      </c>
      <c r="AI99" s="41">
        <v>0</v>
      </c>
      <c r="AJ99" s="41">
        <v>0</v>
      </c>
      <c r="AK99" s="42" t="str">
        <f>IFERROR(VLOOKUP(Exportar[[#This Row],[RUBRO]],[3]LISTAS!$A$1:$B$19,2,0),Exportar[[#This Row],[NOMBRE-Planeación_Proyecto]])</f>
        <v>9. Tecnología</v>
      </c>
      <c r="AL99" s="41">
        <f>VLOOKUP(Exportar[[#This Row],[UNIDAD/SUB UNIDAD]],[3]!REGIONALES[[#All],[codigo_regional3]:[Columna1]],3,0)</f>
        <v>1</v>
      </c>
      <c r="AM99" s="41">
        <f>Exportar[[#This Row],[COD]]</f>
        <v>1</v>
      </c>
      <c r="AN99" s="41">
        <f>IFERROR(VLOOKUP(Exportar[[#This Row],[RUBRO completo]],'[3]CENTRO DE COSTOS'!$X:$X,1,0),0)</f>
        <v>0</v>
      </c>
      <c r="AO99" s="43" t="str">
        <f>VLOOKUP(Exportar[[#This Row],[COD_REAL]],'[3]CENTRO DE COSTOS'!$M$4:$N$72,2,0)</f>
        <v>SEDE NACIONAL</v>
      </c>
    </row>
    <row r="100" spans="1:41" x14ac:dyDescent="0.25">
      <c r="A100" s="44">
        <v>45111</v>
      </c>
      <c r="B100" s="32">
        <v>2023</v>
      </c>
      <c r="C100" s="33" t="str">
        <f>VLOOKUP(D100,'[3]CENTRO DE COSTOS'!$E:$H,4,0)</f>
        <v>SEDE</v>
      </c>
      <c r="D100" s="34" t="s">
        <v>40</v>
      </c>
      <c r="E100" s="34" t="s">
        <v>41</v>
      </c>
      <c r="F100" s="34" t="s">
        <v>372</v>
      </c>
      <c r="G100" s="35" t="str">
        <f>VLOOKUP(O100,[3]Gerentes!$A:$N,4,0)</f>
        <v>TECNOLOGÍA</v>
      </c>
      <c r="H100" s="35" t="str">
        <f>VLOOKUP(O100,[3]Gerentes!$A:$N,5,0)</f>
        <v>DIRECTOR(A) DE INFORMACION Y TECNOLOGIA</v>
      </c>
      <c r="I100" s="35" t="str">
        <f>VLOOKUP(O100,[3]Gerentes!$A:$N,10,0)</f>
        <v>9. Tecnología</v>
      </c>
      <c r="J100" s="35" t="str">
        <f>VLOOKUP(O100,[3]Gerentes!$A:$AB,15,0)</f>
        <v>Contratable</v>
      </c>
      <c r="K100" s="36" t="str">
        <f t="shared" si="3"/>
        <v>Inversión</v>
      </c>
      <c r="L100" s="37" t="s">
        <v>178</v>
      </c>
      <c r="M100" s="38" t="str">
        <f t="shared" si="4"/>
        <v>C-4199-1500-7</v>
      </c>
      <c r="N100" s="34">
        <v>171</v>
      </c>
      <c r="O100" s="35" t="str">
        <f t="shared" si="5"/>
        <v>C-4199-1500-7-0-4199062-02-171</v>
      </c>
      <c r="P100" s="32" t="s">
        <v>177</v>
      </c>
      <c r="Q100" s="39">
        <f>VLOOKUP($O100,[3]Gerentes!$A:$I,7,0)</f>
        <v>4199062</v>
      </c>
      <c r="R100" s="40" t="str">
        <f>VLOOKUP($O100,[3]Gerentes!$A:$I,8,0)</f>
        <v>SERVICIOS TECNOLOGICOS</v>
      </c>
      <c r="S100" s="34" t="s">
        <v>24</v>
      </c>
      <c r="T100" s="34">
        <v>27</v>
      </c>
      <c r="U100" s="34" t="s">
        <v>161</v>
      </c>
      <c r="V100" s="34" t="s">
        <v>25</v>
      </c>
      <c r="W100" s="41">
        <v>51305893559</v>
      </c>
      <c r="X100" s="41">
        <v>0</v>
      </c>
      <c r="Y100" s="41">
        <v>100444610</v>
      </c>
      <c r="Z100" s="41">
        <v>0</v>
      </c>
      <c r="AA100" s="41">
        <v>0</v>
      </c>
      <c r="AB100" s="42">
        <v>51205448949</v>
      </c>
      <c r="AC100" s="41">
        <v>49305054274.970001</v>
      </c>
      <c r="AD100" s="41">
        <v>1900394674.03</v>
      </c>
      <c r="AE100" s="42">
        <v>48831494729.970001</v>
      </c>
      <c r="AF100" s="42">
        <v>33639534049.759998</v>
      </c>
      <c r="AG100" s="41">
        <v>33639534049.759998</v>
      </c>
      <c r="AH100" s="41">
        <v>33639534049.759998</v>
      </c>
      <c r="AI100" s="41">
        <v>0</v>
      </c>
      <c r="AJ100" s="41">
        <v>0</v>
      </c>
      <c r="AK100" s="42" t="str">
        <f>IFERROR(VLOOKUP(Exportar[[#This Row],[RUBRO]],[3]LISTAS!$A$1:$B$19,2,0),Exportar[[#This Row],[NOMBRE-Planeación_Proyecto]])</f>
        <v>9. Tecnología</v>
      </c>
      <c r="AL100" s="41">
        <f>VLOOKUP(Exportar[[#This Row],[UNIDAD/SUB UNIDAD]],[3]!REGIONALES[[#All],[codigo_regional3]:[Columna1]],3,0)</f>
        <v>1</v>
      </c>
      <c r="AM100" s="41">
        <f>Exportar[[#This Row],[COD]]</f>
        <v>1</v>
      </c>
      <c r="AN100" s="41">
        <f>IFERROR(VLOOKUP(Exportar[[#This Row],[RUBRO completo]],'[3]CENTRO DE COSTOS'!$X:$X,1,0),0)</f>
        <v>0</v>
      </c>
      <c r="AO100" s="43" t="str">
        <f>VLOOKUP(Exportar[[#This Row],[COD_REAL]],'[3]CENTRO DE COSTOS'!$M$4:$N$72,2,0)</f>
        <v>SEDE NACIONAL</v>
      </c>
    </row>
    <row r="101" spans="1:41" x14ac:dyDescent="0.25">
      <c r="A101" s="44">
        <v>45111</v>
      </c>
      <c r="B101" s="32">
        <v>2023</v>
      </c>
      <c r="C101" s="33" t="str">
        <f>VLOOKUP(D101,'[3]CENTRO DE COSTOS'!$E:$H,4,0)</f>
        <v>SEDE</v>
      </c>
      <c r="D101" s="34" t="s">
        <v>40</v>
      </c>
      <c r="E101" s="34" t="s">
        <v>41</v>
      </c>
      <c r="F101" s="34" t="s">
        <v>371</v>
      </c>
      <c r="G101" s="35" t="str">
        <f>VLOOKUP(O101,[3]Gerentes!$A:$N,4,0)</f>
        <v>FORTALECIMIENTO</v>
      </c>
      <c r="H101" s="35" t="str">
        <f>VLOOKUP(O101,[3]Gerentes!$A:$N,5,0)</f>
        <v>DIRECTOR(A) FINANCIERA</v>
      </c>
      <c r="I101" s="35" t="str">
        <f>VLOOKUP(O101,[3]Gerentes!$A:$N,10,0)</f>
        <v>8. Fortalecimiento</v>
      </c>
      <c r="J101" s="35" t="str">
        <f>VLOOKUP(O101,[3]Gerentes!$A:$AB,15,0)</f>
        <v>Contratable</v>
      </c>
      <c r="K101" s="36" t="str">
        <f t="shared" si="3"/>
        <v>Inversión</v>
      </c>
      <c r="L101" s="37" t="s">
        <v>163</v>
      </c>
      <c r="M101" s="38" t="str">
        <f t="shared" si="4"/>
        <v>C-4199-1500-8</v>
      </c>
      <c r="N101" s="34">
        <v>180</v>
      </c>
      <c r="O101" s="35" t="str">
        <f t="shared" si="5"/>
        <v>C-4199-1500-8-0-4199044-02-180</v>
      </c>
      <c r="P101" s="32" t="s">
        <v>162</v>
      </c>
      <c r="Q101" s="39">
        <f>VLOOKUP($O101,[3]Gerentes!$A:$I,7,0)</f>
        <v>4199044</v>
      </c>
      <c r="R101" s="40" t="str">
        <f>VLOOKUP($O101,[3]Gerentes!$A:$I,8,0)</f>
        <v>DERECHO DE BENEFICIO FIDUCIARIO</v>
      </c>
      <c r="S101" s="34" t="s">
        <v>24</v>
      </c>
      <c r="T101" s="34">
        <v>27</v>
      </c>
      <c r="U101" s="34" t="s">
        <v>161</v>
      </c>
      <c r="V101" s="34" t="s">
        <v>25</v>
      </c>
      <c r="W101" s="41">
        <v>7000000000</v>
      </c>
      <c r="X101" s="41">
        <v>450000000</v>
      </c>
      <c r="Y101" s="41">
        <v>592029633</v>
      </c>
      <c r="Z101" s="41">
        <v>0</v>
      </c>
      <c r="AA101" s="41">
        <v>0</v>
      </c>
      <c r="AB101" s="42">
        <v>6857970367</v>
      </c>
      <c r="AC101" s="41">
        <v>6857970367</v>
      </c>
      <c r="AD101" s="41">
        <v>0</v>
      </c>
      <c r="AE101" s="42">
        <v>6857970367</v>
      </c>
      <c r="AF101" s="42">
        <v>2462795668.48</v>
      </c>
      <c r="AG101" s="41">
        <v>2462795668.48</v>
      </c>
      <c r="AH101" s="41">
        <v>2462795668.48</v>
      </c>
      <c r="AI101" s="41">
        <v>0</v>
      </c>
      <c r="AJ101" s="41">
        <v>0</v>
      </c>
      <c r="AK101" s="42" t="str">
        <f>IFERROR(VLOOKUP(Exportar[[#This Row],[RUBRO]],[3]LISTAS!$A$1:$B$19,2,0),Exportar[[#This Row],[NOMBRE-Planeación_Proyecto]])</f>
        <v>8. Fortalecimiento</v>
      </c>
      <c r="AL101" s="41">
        <f>VLOOKUP(Exportar[[#This Row],[UNIDAD/SUB UNIDAD]],[3]!REGIONALES[[#All],[codigo_regional3]:[Columna1]],3,0)</f>
        <v>1</v>
      </c>
      <c r="AM101" s="41">
        <f>Exportar[[#This Row],[COD]]</f>
        <v>1</v>
      </c>
      <c r="AN101" s="41">
        <f>IFERROR(VLOOKUP(Exportar[[#This Row],[RUBRO completo]],'[3]CENTRO DE COSTOS'!$X:$X,1,0),0)</f>
        <v>0</v>
      </c>
      <c r="AO101" s="43" t="str">
        <f>VLOOKUP(Exportar[[#This Row],[COD_REAL]],'[3]CENTRO DE COSTOS'!$M$4:$N$72,2,0)</f>
        <v>SEDE NACIONAL</v>
      </c>
    </row>
    <row r="102" spans="1:41" x14ac:dyDescent="0.25">
      <c r="A102" s="44">
        <v>45111</v>
      </c>
      <c r="B102" s="32">
        <v>2023</v>
      </c>
      <c r="C102" s="33" t="str">
        <f>VLOOKUP(D102,'[3]CENTRO DE COSTOS'!$E:$H,4,0)</f>
        <v>SEDE</v>
      </c>
      <c r="D102" s="34" t="s">
        <v>40</v>
      </c>
      <c r="E102" s="34" t="s">
        <v>41</v>
      </c>
      <c r="F102" s="34" t="s">
        <v>452</v>
      </c>
      <c r="G102" s="35" t="str">
        <f>VLOOKUP(O102,[3]Gerentes!$A:$N,4,0)</f>
        <v>FORTALECIMIENTO</v>
      </c>
      <c r="H102" s="35" t="str">
        <f>VLOOKUP(O102,[3]Gerentes!$A:$N,5,0)</f>
        <v>JEFE (A) OFICINA ASESORA JURIDICA</v>
      </c>
      <c r="I102" s="35" t="str">
        <f>VLOOKUP(O102,[3]Gerentes!$A:$N,10,0)</f>
        <v>8. Fortalecimiento</v>
      </c>
      <c r="J102" s="35" t="str">
        <f>VLOOKUP(O102,[3]Gerentes!$A:$AB,15,0)</f>
        <v>Contratable</v>
      </c>
      <c r="K102" s="36" t="str">
        <f t="shared" si="3"/>
        <v>Inversión</v>
      </c>
      <c r="L102" s="37" t="s">
        <v>163</v>
      </c>
      <c r="M102" s="38" t="str">
        <f t="shared" si="4"/>
        <v>C-4199-1500-8</v>
      </c>
      <c r="N102" s="34">
        <v>181</v>
      </c>
      <c r="O102" s="35" t="str">
        <f t="shared" si="5"/>
        <v>C-4199-1500-8-0-4199044-02-181</v>
      </c>
      <c r="P102" s="32" t="s">
        <v>162</v>
      </c>
      <c r="Q102" s="39">
        <f>VLOOKUP($O102,[3]Gerentes!$A:$I,7,0)</f>
        <v>4199044</v>
      </c>
      <c r="R102" s="40" t="str">
        <f>VLOOKUP($O102,[3]Gerentes!$A:$I,8,0)</f>
        <v>DERECHO DE BENEFICIO FIDUCIARIO</v>
      </c>
      <c r="S102" s="34" t="s">
        <v>24</v>
      </c>
      <c r="T102" s="34">
        <v>27</v>
      </c>
      <c r="U102" s="34" t="s">
        <v>161</v>
      </c>
      <c r="V102" s="34" t="s">
        <v>25</v>
      </c>
      <c r="W102" s="41">
        <v>0</v>
      </c>
      <c r="X102" s="41">
        <v>200000000</v>
      </c>
      <c r="Y102" s="41">
        <v>0</v>
      </c>
      <c r="Z102" s="41">
        <v>0</v>
      </c>
      <c r="AA102" s="41">
        <v>0</v>
      </c>
      <c r="AB102" s="42">
        <v>200000000</v>
      </c>
      <c r="AC102" s="41">
        <v>0</v>
      </c>
      <c r="AD102" s="41">
        <v>200000000</v>
      </c>
      <c r="AE102" s="42">
        <v>0</v>
      </c>
      <c r="AF102" s="42">
        <v>0</v>
      </c>
      <c r="AG102" s="41">
        <v>0</v>
      </c>
      <c r="AH102" s="41">
        <v>0</v>
      </c>
      <c r="AI102" s="41">
        <v>0</v>
      </c>
      <c r="AJ102" s="41">
        <v>0</v>
      </c>
      <c r="AK102" s="42" t="str">
        <f>IFERROR(VLOOKUP(Exportar[[#This Row],[RUBRO]],[3]LISTAS!$A$1:$B$19,2,0),Exportar[[#This Row],[NOMBRE-Planeación_Proyecto]])</f>
        <v>8. Fortalecimiento</v>
      </c>
      <c r="AL102" s="41">
        <f>VLOOKUP(Exportar[[#This Row],[UNIDAD/SUB UNIDAD]],[3]!REGIONALES[[#All],[codigo_regional3]:[Columna1]],3,0)</f>
        <v>1</v>
      </c>
      <c r="AM102" s="41">
        <f>Exportar[[#This Row],[COD]]</f>
        <v>1</v>
      </c>
      <c r="AN102" s="41">
        <f>IFERROR(VLOOKUP(Exportar[[#This Row],[RUBRO completo]],'[3]CENTRO DE COSTOS'!$X:$X,1,0),0)</f>
        <v>0</v>
      </c>
      <c r="AO102" s="43" t="str">
        <f>VLOOKUP(Exportar[[#This Row],[COD_REAL]],'[3]CENTRO DE COSTOS'!$M$4:$N$72,2,0)</f>
        <v>SEDE NACIONAL</v>
      </c>
    </row>
    <row r="103" spans="1:41" x14ac:dyDescent="0.25">
      <c r="A103" s="44">
        <v>45111</v>
      </c>
      <c r="B103" s="32">
        <v>2023</v>
      </c>
      <c r="C103" s="33" t="str">
        <f>VLOOKUP(D103,'[3]CENTRO DE COSTOS'!$E:$H,4,0)</f>
        <v>SEDE</v>
      </c>
      <c r="D103" s="34" t="s">
        <v>40</v>
      </c>
      <c r="E103" s="34" t="s">
        <v>41</v>
      </c>
      <c r="F103" s="34" t="s">
        <v>370</v>
      </c>
      <c r="G103" s="35" t="str">
        <f>VLOOKUP(O103,[3]Gerentes!$A:$N,4,0)</f>
        <v>FORTALECIMIENTO</v>
      </c>
      <c r="H103" s="35" t="str">
        <f>VLOOKUP(O103,[3]Gerentes!$A:$N,5,0)</f>
        <v>DIRECTOR(A) FINANCIERA</v>
      </c>
      <c r="I103" s="35" t="str">
        <f>VLOOKUP(O103,[3]Gerentes!$A:$N,10,0)</f>
        <v>8. Fortalecimiento</v>
      </c>
      <c r="J103" s="35" t="str">
        <f>VLOOKUP(O103,[3]Gerentes!$A:$AB,15,0)</f>
        <v>Contratable</v>
      </c>
      <c r="K103" s="36" t="str">
        <f t="shared" si="3"/>
        <v>Inversión</v>
      </c>
      <c r="L103" s="37" t="s">
        <v>163</v>
      </c>
      <c r="M103" s="38" t="str">
        <f t="shared" si="4"/>
        <v>C-4199-1500-8</v>
      </c>
      <c r="N103" s="34">
        <v>182</v>
      </c>
      <c r="O103" s="35" t="str">
        <f t="shared" si="5"/>
        <v>C-4199-1500-8-0-4199044-02-182</v>
      </c>
      <c r="P103" s="32" t="s">
        <v>162</v>
      </c>
      <c r="Q103" s="39">
        <f>VLOOKUP($O103,[3]Gerentes!$A:$I,7,0)</f>
        <v>4199044</v>
      </c>
      <c r="R103" s="40" t="str">
        <f>VLOOKUP($O103,[3]Gerentes!$A:$I,8,0)</f>
        <v>DERECHO DE BENEFICIO FIDUCIARIO</v>
      </c>
      <c r="S103" s="34" t="s">
        <v>24</v>
      </c>
      <c r="T103" s="34">
        <v>27</v>
      </c>
      <c r="U103" s="34" t="s">
        <v>161</v>
      </c>
      <c r="V103" s="34" t="s">
        <v>25</v>
      </c>
      <c r="W103" s="41">
        <v>200000000</v>
      </c>
      <c r="X103" s="41">
        <v>0</v>
      </c>
      <c r="Y103" s="41">
        <v>200000000</v>
      </c>
      <c r="Z103" s="41">
        <v>0</v>
      </c>
      <c r="AA103" s="41">
        <v>0</v>
      </c>
      <c r="AB103" s="42">
        <v>0</v>
      </c>
      <c r="AC103" s="41">
        <v>0</v>
      </c>
      <c r="AD103" s="41">
        <v>0</v>
      </c>
      <c r="AE103" s="42">
        <v>0</v>
      </c>
      <c r="AF103" s="42">
        <v>0</v>
      </c>
      <c r="AG103" s="41">
        <v>0</v>
      </c>
      <c r="AH103" s="41">
        <v>0</v>
      </c>
      <c r="AI103" s="41">
        <v>0</v>
      </c>
      <c r="AJ103" s="41">
        <v>0</v>
      </c>
      <c r="AK103" s="42" t="str">
        <f>IFERROR(VLOOKUP(Exportar[[#This Row],[RUBRO]],[3]LISTAS!$A$1:$B$19,2,0),Exportar[[#This Row],[NOMBRE-Planeación_Proyecto]])</f>
        <v>8. Fortalecimiento</v>
      </c>
      <c r="AL103" s="41">
        <f>VLOOKUP(Exportar[[#This Row],[UNIDAD/SUB UNIDAD]],[3]!REGIONALES[[#All],[codigo_regional3]:[Columna1]],3,0)</f>
        <v>1</v>
      </c>
      <c r="AM103" s="41">
        <f>Exportar[[#This Row],[COD]]</f>
        <v>1</v>
      </c>
      <c r="AN103" s="41">
        <f>IFERROR(VLOOKUP(Exportar[[#This Row],[RUBRO completo]],'[3]CENTRO DE COSTOS'!$X:$X,1,0),0)</f>
        <v>0</v>
      </c>
      <c r="AO103" s="43" t="str">
        <f>VLOOKUP(Exportar[[#This Row],[COD_REAL]],'[3]CENTRO DE COSTOS'!$M$4:$N$72,2,0)</f>
        <v>SEDE NACIONAL</v>
      </c>
    </row>
    <row r="104" spans="1:41" x14ac:dyDescent="0.25">
      <c r="A104" s="44">
        <v>45111</v>
      </c>
      <c r="B104" s="32">
        <v>2023</v>
      </c>
      <c r="C104" s="33" t="str">
        <f>VLOOKUP(D104,'[3]CENTRO DE COSTOS'!$E:$H,4,0)</f>
        <v>SEDE</v>
      </c>
      <c r="D104" s="34" t="s">
        <v>40</v>
      </c>
      <c r="E104" s="34" t="s">
        <v>41</v>
      </c>
      <c r="F104" s="34" t="s">
        <v>369</v>
      </c>
      <c r="G104" s="35" t="str">
        <f>VLOOKUP(O104,[3]Gerentes!$A:$N,4,0)</f>
        <v>FORTALECIMIENTO</v>
      </c>
      <c r="H104" s="35" t="str">
        <f>VLOOKUP(O104,[3]Gerentes!$A:$N,5,0)</f>
        <v>JEFE (A) OFICINA ASESORA JURIDICA</v>
      </c>
      <c r="I104" s="35" t="str">
        <f>VLOOKUP(O104,[3]Gerentes!$A:$N,10,0)</f>
        <v>8. Fortalecimiento</v>
      </c>
      <c r="J104" s="35" t="str">
        <f>VLOOKUP(O104,[3]Gerentes!$A:$AB,15,0)</f>
        <v>Contratable</v>
      </c>
      <c r="K104" s="36" t="str">
        <f t="shared" si="3"/>
        <v>Inversión</v>
      </c>
      <c r="L104" s="37" t="s">
        <v>163</v>
      </c>
      <c r="M104" s="38" t="str">
        <f t="shared" si="4"/>
        <v>C-4199-1500-8</v>
      </c>
      <c r="N104" s="34">
        <v>183</v>
      </c>
      <c r="O104" s="35" t="str">
        <f t="shared" si="5"/>
        <v>C-4199-1500-8-0-4199044-02-183</v>
      </c>
      <c r="P104" s="32" t="s">
        <v>162</v>
      </c>
      <c r="Q104" s="39">
        <f>VLOOKUP($O104,[3]Gerentes!$A:$I,7,0)</f>
        <v>4199044</v>
      </c>
      <c r="R104" s="40" t="str">
        <f>VLOOKUP($O104,[3]Gerentes!$A:$I,8,0)</f>
        <v>DERECHO DE BENEFICIO FIDUCIARIO</v>
      </c>
      <c r="S104" s="34" t="s">
        <v>24</v>
      </c>
      <c r="T104" s="34">
        <v>27</v>
      </c>
      <c r="U104" s="34" t="s">
        <v>161</v>
      </c>
      <c r="V104" s="34" t="s">
        <v>25</v>
      </c>
      <c r="W104" s="41">
        <v>20215450</v>
      </c>
      <c r="X104" s="41">
        <v>0</v>
      </c>
      <c r="Y104" s="41">
        <v>0</v>
      </c>
      <c r="Z104" s="41">
        <v>0</v>
      </c>
      <c r="AA104" s="41">
        <v>0</v>
      </c>
      <c r="AB104" s="42">
        <v>20215450</v>
      </c>
      <c r="AC104" s="41">
        <v>0</v>
      </c>
      <c r="AD104" s="41">
        <v>20215450</v>
      </c>
      <c r="AE104" s="42">
        <v>0</v>
      </c>
      <c r="AF104" s="42">
        <v>0</v>
      </c>
      <c r="AG104" s="41">
        <v>0</v>
      </c>
      <c r="AH104" s="41">
        <v>0</v>
      </c>
      <c r="AI104" s="41">
        <v>0</v>
      </c>
      <c r="AJ104" s="41">
        <v>0</v>
      </c>
      <c r="AK104" s="42" t="str">
        <f>IFERROR(VLOOKUP(Exportar[[#This Row],[RUBRO]],[3]LISTAS!$A$1:$B$19,2,0),Exportar[[#This Row],[NOMBRE-Planeación_Proyecto]])</f>
        <v>8. Fortalecimiento</v>
      </c>
      <c r="AL104" s="41">
        <f>VLOOKUP(Exportar[[#This Row],[UNIDAD/SUB UNIDAD]],[3]!REGIONALES[[#All],[codigo_regional3]:[Columna1]],3,0)</f>
        <v>1</v>
      </c>
      <c r="AM104" s="41">
        <f>Exportar[[#This Row],[COD]]</f>
        <v>1</v>
      </c>
      <c r="AN104" s="41">
        <f>IFERROR(VLOOKUP(Exportar[[#This Row],[RUBRO completo]],'[3]CENTRO DE COSTOS'!$X:$X,1,0),0)</f>
        <v>0</v>
      </c>
      <c r="AO104" s="43" t="str">
        <f>VLOOKUP(Exportar[[#This Row],[COD_REAL]],'[3]CENTRO DE COSTOS'!$M$4:$N$72,2,0)</f>
        <v>SEDE NACIONAL</v>
      </c>
    </row>
    <row r="105" spans="1:41" x14ac:dyDescent="0.25">
      <c r="A105" s="44">
        <v>45111</v>
      </c>
      <c r="B105" s="32">
        <v>2023</v>
      </c>
      <c r="C105" s="33" t="str">
        <f>VLOOKUP(D105,'[3]CENTRO DE COSTOS'!$E:$H,4,0)</f>
        <v>SEDE</v>
      </c>
      <c r="D105" s="34" t="s">
        <v>40</v>
      </c>
      <c r="E105" s="34" t="s">
        <v>41</v>
      </c>
      <c r="F105" s="34" t="s">
        <v>222</v>
      </c>
      <c r="G105" s="35" t="str">
        <f>VLOOKUP(O105,[3]Gerentes!$A:$N,4,0)</f>
        <v>FORTALECIMIENTO</v>
      </c>
      <c r="H105" s="35" t="str">
        <f>VLOOKUP(O105,[3]Gerentes!$A:$N,5,0)</f>
        <v>DIRECTOR(A) ADMINISTRATIVO</v>
      </c>
      <c r="I105" s="35" t="str">
        <f>VLOOKUP(O105,[3]Gerentes!$A:$N,10,0)</f>
        <v>8. Fortalecimiento</v>
      </c>
      <c r="J105" s="35" t="str">
        <f>VLOOKUP(O105,[3]Gerentes!$A:$AB,15,0)</f>
        <v>Contratable</v>
      </c>
      <c r="K105" s="36" t="str">
        <f t="shared" si="3"/>
        <v>Inversión</v>
      </c>
      <c r="L105" s="37" t="s">
        <v>175</v>
      </c>
      <c r="M105" s="38" t="str">
        <f t="shared" si="4"/>
        <v>C-4199-1500-8</v>
      </c>
      <c r="N105" s="34">
        <v>184</v>
      </c>
      <c r="O105" s="35" t="str">
        <f t="shared" si="5"/>
        <v>C-4199-1500-8-0-4199064-02-184</v>
      </c>
      <c r="P105" s="32" t="s">
        <v>174</v>
      </c>
      <c r="Q105" s="39">
        <f>VLOOKUP($O105,[3]Gerentes!$A:$I,7,0)</f>
        <v>4199064</v>
      </c>
      <c r="R105" s="40" t="str">
        <f>VLOOKUP($O105,[3]Gerentes!$A:$I,8,0)</f>
        <v>SERVICIO DE IMPLEMENTACION DE SISTEMAS DE GESTION</v>
      </c>
      <c r="S105" s="34" t="s">
        <v>24</v>
      </c>
      <c r="T105" s="34">
        <v>27</v>
      </c>
      <c r="U105" s="34" t="s">
        <v>161</v>
      </c>
      <c r="V105" s="34" t="s">
        <v>25</v>
      </c>
      <c r="W105" s="41">
        <v>4740320120</v>
      </c>
      <c r="X105" s="41">
        <v>0</v>
      </c>
      <c r="Y105" s="41">
        <v>17400000</v>
      </c>
      <c r="Z105" s="41">
        <v>0</v>
      </c>
      <c r="AA105" s="41">
        <v>0</v>
      </c>
      <c r="AB105" s="42">
        <v>4722920120</v>
      </c>
      <c r="AC105" s="41">
        <v>2885625058.6399999</v>
      </c>
      <c r="AD105" s="41">
        <v>1837295061.3599999</v>
      </c>
      <c r="AE105" s="42">
        <v>2885625058.6399999</v>
      </c>
      <c r="AF105" s="42">
        <v>2036911806.29</v>
      </c>
      <c r="AG105" s="41">
        <v>2036911806.29</v>
      </c>
      <c r="AH105" s="41">
        <v>2036911806.29</v>
      </c>
      <c r="AI105" s="41">
        <v>0</v>
      </c>
      <c r="AJ105" s="41">
        <v>0</v>
      </c>
      <c r="AK105" s="42" t="str">
        <f>IFERROR(VLOOKUP(Exportar[[#This Row],[RUBRO]],[3]LISTAS!$A$1:$B$19,2,0),Exportar[[#This Row],[NOMBRE-Planeación_Proyecto]])</f>
        <v>8. Fortalecimiento</v>
      </c>
      <c r="AL105" s="41">
        <f>VLOOKUP(Exportar[[#This Row],[UNIDAD/SUB UNIDAD]],[3]!REGIONALES[[#All],[codigo_regional3]:[Columna1]],3,0)</f>
        <v>1</v>
      </c>
      <c r="AM105" s="41">
        <f>Exportar[[#This Row],[COD]]</f>
        <v>1</v>
      </c>
      <c r="AN105" s="41">
        <f>IFERROR(VLOOKUP(Exportar[[#This Row],[RUBRO completo]],'[3]CENTRO DE COSTOS'!$X:$X,1,0),0)</f>
        <v>0</v>
      </c>
      <c r="AO105" s="43" t="str">
        <f>VLOOKUP(Exportar[[#This Row],[COD_REAL]],'[3]CENTRO DE COSTOS'!$M$4:$N$72,2,0)</f>
        <v>SEDE NACIONAL</v>
      </c>
    </row>
    <row r="106" spans="1:41" x14ac:dyDescent="0.25">
      <c r="A106" s="44">
        <v>45111</v>
      </c>
      <c r="B106" s="32">
        <v>2023</v>
      </c>
      <c r="C106" s="33" t="str">
        <f>VLOOKUP(D106,'[3]CENTRO DE COSTOS'!$E:$H,4,0)</f>
        <v>SEDE</v>
      </c>
      <c r="D106" s="34" t="s">
        <v>40</v>
      </c>
      <c r="E106" s="34" t="s">
        <v>41</v>
      </c>
      <c r="F106" s="34" t="s">
        <v>368</v>
      </c>
      <c r="G106" s="35" t="str">
        <f>VLOOKUP(O106,[3]Gerentes!$A:$N,4,0)</f>
        <v>FORTALECIMIENTO</v>
      </c>
      <c r="H106" s="35" t="str">
        <f>VLOOKUP(O106,[3]Gerentes!$A:$N,5,0)</f>
        <v>DIRECTOR(A) ADMINISTRATIVO</v>
      </c>
      <c r="I106" s="35" t="str">
        <f>VLOOKUP(O106,[3]Gerentes!$A:$N,10,0)</f>
        <v>8. Fortalecimiento</v>
      </c>
      <c r="J106" s="35" t="str">
        <f>VLOOKUP(O106,[3]Gerentes!$A:$AB,15,0)</f>
        <v>Contratable</v>
      </c>
      <c r="K106" s="36" t="str">
        <f t="shared" si="3"/>
        <v>Inversión</v>
      </c>
      <c r="L106" s="37" t="s">
        <v>175</v>
      </c>
      <c r="M106" s="38" t="str">
        <f t="shared" si="4"/>
        <v>C-4199-1500-8</v>
      </c>
      <c r="N106" s="34">
        <v>185</v>
      </c>
      <c r="O106" s="35" t="str">
        <f t="shared" si="5"/>
        <v>C-4199-1500-8-0-4199064-02-185</v>
      </c>
      <c r="P106" s="32" t="s">
        <v>174</v>
      </c>
      <c r="Q106" s="39">
        <f>VLOOKUP($O106,[3]Gerentes!$A:$I,7,0)</f>
        <v>4199064</v>
      </c>
      <c r="R106" s="40" t="str">
        <f>VLOOKUP($O106,[3]Gerentes!$A:$I,8,0)</f>
        <v>SERVICIO DE IMPLEMENTACION DE SISTEMAS DE GESTION</v>
      </c>
      <c r="S106" s="34" t="s">
        <v>24</v>
      </c>
      <c r="T106" s="34">
        <v>27</v>
      </c>
      <c r="U106" s="34" t="s">
        <v>161</v>
      </c>
      <c r="V106" s="34" t="s">
        <v>25</v>
      </c>
      <c r="W106" s="41">
        <v>55708796358</v>
      </c>
      <c r="X106" s="41">
        <v>0</v>
      </c>
      <c r="Y106" s="41">
        <v>0</v>
      </c>
      <c r="Z106" s="41">
        <v>0</v>
      </c>
      <c r="AA106" s="41">
        <v>0</v>
      </c>
      <c r="AB106" s="42">
        <v>55708796358</v>
      </c>
      <c r="AC106" s="41">
        <v>55708796357.150002</v>
      </c>
      <c r="AD106" s="41">
        <v>0.85</v>
      </c>
      <c r="AE106" s="42">
        <v>36190219591.480003</v>
      </c>
      <c r="AF106" s="42">
        <v>27399241752.709999</v>
      </c>
      <c r="AG106" s="41">
        <v>27399241752.709999</v>
      </c>
      <c r="AH106" s="41">
        <v>27399241752.709999</v>
      </c>
      <c r="AI106" s="41">
        <v>0</v>
      </c>
      <c r="AJ106" s="41">
        <v>0</v>
      </c>
      <c r="AK106" s="42" t="str">
        <f>IFERROR(VLOOKUP(Exportar[[#This Row],[RUBRO]],[3]LISTAS!$A$1:$B$19,2,0),Exportar[[#This Row],[NOMBRE-Planeación_Proyecto]])</f>
        <v>8. Fortalecimiento</v>
      </c>
      <c r="AL106" s="41">
        <f>VLOOKUP(Exportar[[#This Row],[UNIDAD/SUB UNIDAD]],[3]!REGIONALES[[#All],[codigo_regional3]:[Columna1]],3,0)</f>
        <v>1</v>
      </c>
      <c r="AM106" s="41">
        <f>Exportar[[#This Row],[COD]]</f>
        <v>1</v>
      </c>
      <c r="AN106" s="41">
        <f>IFERROR(VLOOKUP(Exportar[[#This Row],[RUBRO completo]],'[3]CENTRO DE COSTOS'!$X:$X,1,0),0)</f>
        <v>0</v>
      </c>
      <c r="AO106" s="43" t="str">
        <f>VLOOKUP(Exportar[[#This Row],[COD_REAL]],'[3]CENTRO DE COSTOS'!$M$4:$N$72,2,0)</f>
        <v>SEDE NACIONAL</v>
      </c>
    </row>
    <row r="107" spans="1:41" x14ac:dyDescent="0.25">
      <c r="A107" s="44">
        <v>45111</v>
      </c>
      <c r="B107" s="32">
        <v>2023</v>
      </c>
      <c r="C107" s="33" t="str">
        <f>VLOOKUP(D107,'[3]CENTRO DE COSTOS'!$E:$H,4,0)</f>
        <v>SEDE</v>
      </c>
      <c r="D107" s="34" t="s">
        <v>40</v>
      </c>
      <c r="E107" s="34" t="s">
        <v>41</v>
      </c>
      <c r="F107" s="34" t="s">
        <v>221</v>
      </c>
      <c r="G107" s="35" t="str">
        <f>VLOOKUP(O107,[3]Gerentes!$A:$N,4,0)</f>
        <v>FORTALECIMIENTO</v>
      </c>
      <c r="H107" s="35" t="str">
        <f>VLOOKUP(O107,[3]Gerentes!$A:$N,5,0)</f>
        <v>DIRECTOR(A) ADMINISTRATIVO</v>
      </c>
      <c r="I107" s="35" t="str">
        <f>VLOOKUP(O107,[3]Gerentes!$A:$N,10,0)</f>
        <v>8. Fortalecimiento</v>
      </c>
      <c r="J107" s="35" t="str">
        <f>VLOOKUP(O107,[3]Gerentes!$A:$AB,15,0)</f>
        <v>Contratable</v>
      </c>
      <c r="K107" s="36" t="str">
        <f t="shared" si="3"/>
        <v>Inversión</v>
      </c>
      <c r="L107" s="37" t="s">
        <v>175</v>
      </c>
      <c r="M107" s="38" t="str">
        <f t="shared" si="4"/>
        <v>C-4199-1500-8</v>
      </c>
      <c r="N107" s="34">
        <v>186</v>
      </c>
      <c r="O107" s="35" t="str">
        <f t="shared" si="5"/>
        <v>C-4199-1500-8-0-4199064-02-186</v>
      </c>
      <c r="P107" s="32" t="s">
        <v>174</v>
      </c>
      <c r="Q107" s="39">
        <f>VLOOKUP($O107,[3]Gerentes!$A:$I,7,0)</f>
        <v>4199064</v>
      </c>
      <c r="R107" s="40" t="str">
        <f>VLOOKUP($O107,[3]Gerentes!$A:$I,8,0)</f>
        <v>SERVICIO DE IMPLEMENTACION DE SISTEMAS DE GESTION</v>
      </c>
      <c r="S107" s="34" t="s">
        <v>24</v>
      </c>
      <c r="T107" s="34">
        <v>27</v>
      </c>
      <c r="U107" s="34" t="s">
        <v>161</v>
      </c>
      <c r="V107" s="34" t="s">
        <v>25</v>
      </c>
      <c r="W107" s="41">
        <v>813442535</v>
      </c>
      <c r="X107" s="41">
        <v>0</v>
      </c>
      <c r="Y107" s="41">
        <v>0</v>
      </c>
      <c r="Z107" s="41">
        <v>0</v>
      </c>
      <c r="AA107" s="41">
        <v>0</v>
      </c>
      <c r="AB107" s="42">
        <v>813442535</v>
      </c>
      <c r="AC107" s="41">
        <v>813442535</v>
      </c>
      <c r="AD107" s="41">
        <v>0</v>
      </c>
      <c r="AE107" s="42">
        <v>528085929</v>
      </c>
      <c r="AF107" s="42">
        <v>527997355</v>
      </c>
      <c r="AG107" s="41">
        <v>527997355</v>
      </c>
      <c r="AH107" s="41">
        <v>527997355</v>
      </c>
      <c r="AI107" s="41">
        <v>0</v>
      </c>
      <c r="AJ107" s="41">
        <v>0</v>
      </c>
      <c r="AK107" s="42" t="str">
        <f>IFERROR(VLOOKUP(Exportar[[#This Row],[RUBRO]],[3]LISTAS!$A$1:$B$19,2,0),Exportar[[#This Row],[NOMBRE-Planeación_Proyecto]])</f>
        <v>8. Fortalecimiento</v>
      </c>
      <c r="AL107" s="41">
        <f>VLOOKUP(Exportar[[#This Row],[UNIDAD/SUB UNIDAD]],[3]!REGIONALES[[#All],[codigo_regional3]:[Columna1]],3,0)</f>
        <v>1</v>
      </c>
      <c r="AM107" s="41">
        <f>Exportar[[#This Row],[COD]]</f>
        <v>1</v>
      </c>
      <c r="AN107" s="41">
        <f>IFERROR(VLOOKUP(Exportar[[#This Row],[RUBRO completo]],'[3]CENTRO DE COSTOS'!$X:$X,1,0),0)</f>
        <v>0</v>
      </c>
      <c r="AO107" s="43" t="str">
        <f>VLOOKUP(Exportar[[#This Row],[COD_REAL]],'[3]CENTRO DE COSTOS'!$M$4:$N$72,2,0)</f>
        <v>SEDE NACIONAL</v>
      </c>
    </row>
    <row r="108" spans="1:41" x14ac:dyDescent="0.25">
      <c r="A108" s="44">
        <v>45111</v>
      </c>
      <c r="B108" s="32">
        <v>2023</v>
      </c>
      <c r="C108" s="33" t="str">
        <f>VLOOKUP(D108,'[3]CENTRO DE COSTOS'!$E:$H,4,0)</f>
        <v>SEDE</v>
      </c>
      <c r="D108" s="34" t="s">
        <v>40</v>
      </c>
      <c r="E108" s="34" t="s">
        <v>41</v>
      </c>
      <c r="F108" s="34" t="s">
        <v>367</v>
      </c>
      <c r="G108" s="35" t="str">
        <f>VLOOKUP(O108,[3]Gerentes!$A:$N,4,0)</f>
        <v>FORTALECIMIENTO</v>
      </c>
      <c r="H108" s="35" t="str">
        <f>VLOOKUP(O108,[3]Gerentes!$A:$N,5,0)</f>
        <v>DIRECTOR(A) ADMINISTRATIVO</v>
      </c>
      <c r="I108" s="35" t="str">
        <f>VLOOKUP(O108,[3]Gerentes!$A:$N,10,0)</f>
        <v>8. Fortalecimiento</v>
      </c>
      <c r="J108" s="35" t="str">
        <f>VLOOKUP(O108,[3]Gerentes!$A:$AB,15,0)</f>
        <v>Contratable</v>
      </c>
      <c r="K108" s="36" t="str">
        <f t="shared" si="3"/>
        <v>Inversión</v>
      </c>
      <c r="L108" s="37" t="s">
        <v>175</v>
      </c>
      <c r="M108" s="38" t="str">
        <f t="shared" si="4"/>
        <v>C-4199-1500-8</v>
      </c>
      <c r="N108" s="34">
        <v>187</v>
      </c>
      <c r="O108" s="35" t="str">
        <f t="shared" si="5"/>
        <v>C-4199-1500-8-0-4199064-02-187</v>
      </c>
      <c r="P108" s="32" t="s">
        <v>174</v>
      </c>
      <c r="Q108" s="39">
        <f>VLOOKUP($O108,[3]Gerentes!$A:$I,7,0)</f>
        <v>4199064</v>
      </c>
      <c r="R108" s="40" t="str">
        <f>VLOOKUP($O108,[3]Gerentes!$A:$I,8,0)</f>
        <v>SERVICIO DE IMPLEMENTACION DE SISTEMAS DE GESTION</v>
      </c>
      <c r="S108" s="34" t="s">
        <v>24</v>
      </c>
      <c r="T108" s="34">
        <v>27</v>
      </c>
      <c r="U108" s="34" t="s">
        <v>161</v>
      </c>
      <c r="V108" s="34" t="s">
        <v>25</v>
      </c>
      <c r="W108" s="41">
        <v>4000000000</v>
      </c>
      <c r="X108" s="41">
        <v>1021570000</v>
      </c>
      <c r="Y108" s="41">
        <v>0</v>
      </c>
      <c r="Z108" s="41">
        <v>0</v>
      </c>
      <c r="AA108" s="41">
        <v>0</v>
      </c>
      <c r="AB108" s="42">
        <v>5021570000</v>
      </c>
      <c r="AC108" s="41">
        <v>5021570000</v>
      </c>
      <c r="AD108" s="41">
        <v>0</v>
      </c>
      <c r="AE108" s="42">
        <v>4701570000</v>
      </c>
      <c r="AF108" s="42">
        <v>1727959131</v>
      </c>
      <c r="AG108" s="41">
        <v>1727959131</v>
      </c>
      <c r="AH108" s="41">
        <v>1727959131</v>
      </c>
      <c r="AI108" s="41">
        <v>0</v>
      </c>
      <c r="AJ108" s="41">
        <v>0</v>
      </c>
      <c r="AK108" s="42" t="str">
        <f>IFERROR(VLOOKUP(Exportar[[#This Row],[RUBRO]],[3]LISTAS!$A$1:$B$19,2,0),Exportar[[#This Row],[NOMBRE-Planeación_Proyecto]])</f>
        <v>8. Fortalecimiento</v>
      </c>
      <c r="AL108" s="41">
        <f>VLOOKUP(Exportar[[#This Row],[UNIDAD/SUB UNIDAD]],[3]!REGIONALES[[#All],[codigo_regional3]:[Columna1]],3,0)</f>
        <v>1</v>
      </c>
      <c r="AM108" s="41">
        <f>Exportar[[#This Row],[COD]]</f>
        <v>1</v>
      </c>
      <c r="AN108" s="41">
        <f>IFERROR(VLOOKUP(Exportar[[#This Row],[RUBRO completo]],'[3]CENTRO DE COSTOS'!$X:$X,1,0),0)</f>
        <v>0</v>
      </c>
      <c r="AO108" s="43" t="str">
        <f>VLOOKUP(Exportar[[#This Row],[COD_REAL]],'[3]CENTRO DE COSTOS'!$M$4:$N$72,2,0)</f>
        <v>SEDE NACIONAL</v>
      </c>
    </row>
    <row r="109" spans="1:41" x14ac:dyDescent="0.25">
      <c r="A109" s="44">
        <v>45111</v>
      </c>
      <c r="B109" s="32">
        <v>2023</v>
      </c>
      <c r="C109" s="33" t="str">
        <f>VLOOKUP(D109,'[3]CENTRO DE COSTOS'!$E:$H,4,0)</f>
        <v>SEDE</v>
      </c>
      <c r="D109" s="34" t="s">
        <v>40</v>
      </c>
      <c r="E109" s="34" t="s">
        <v>41</v>
      </c>
      <c r="F109" s="34" t="s">
        <v>366</v>
      </c>
      <c r="G109" s="35" t="str">
        <f>VLOOKUP(O109,[3]Gerentes!$A:$N,4,0)</f>
        <v>FORTALECIMIENTO</v>
      </c>
      <c r="H109" s="35" t="str">
        <f>VLOOKUP(O109,[3]Gerentes!$A:$N,5,0)</f>
        <v>JEFE (A) OFICINA ASESORA JURIDICA</v>
      </c>
      <c r="I109" s="35" t="str">
        <f>VLOOKUP(O109,[3]Gerentes!$A:$N,10,0)</f>
        <v>8. Fortalecimiento</v>
      </c>
      <c r="J109" s="35" t="str">
        <f>VLOOKUP(O109,[3]Gerentes!$A:$AB,15,0)</f>
        <v>Contratable</v>
      </c>
      <c r="K109" s="36" t="str">
        <f t="shared" si="3"/>
        <v>Inversión</v>
      </c>
      <c r="L109" s="37" t="s">
        <v>163</v>
      </c>
      <c r="M109" s="38" t="str">
        <f t="shared" si="4"/>
        <v>C-4199-1500-8</v>
      </c>
      <c r="N109" s="34">
        <v>188</v>
      </c>
      <c r="O109" s="35" t="str">
        <f t="shared" si="5"/>
        <v>C-4199-1500-8-0-4199044-02-188</v>
      </c>
      <c r="P109" s="32" t="s">
        <v>162</v>
      </c>
      <c r="Q109" s="39">
        <f>VLOOKUP($O109,[3]Gerentes!$A:$I,7,0)</f>
        <v>4199044</v>
      </c>
      <c r="R109" s="40" t="str">
        <f>VLOOKUP($O109,[3]Gerentes!$A:$I,8,0)</f>
        <v>DERECHO DE BENEFICIO FIDUCIARIO</v>
      </c>
      <c r="S109" s="34" t="s">
        <v>24</v>
      </c>
      <c r="T109" s="34">
        <v>27</v>
      </c>
      <c r="U109" s="34" t="s">
        <v>161</v>
      </c>
      <c r="V109" s="34" t="s">
        <v>25</v>
      </c>
      <c r="W109" s="41">
        <v>8195453</v>
      </c>
      <c r="X109" s="41">
        <v>0</v>
      </c>
      <c r="Y109" s="41">
        <v>0</v>
      </c>
      <c r="Z109" s="41">
        <v>0</v>
      </c>
      <c r="AA109" s="41">
        <v>0</v>
      </c>
      <c r="AB109" s="42">
        <v>8195453</v>
      </c>
      <c r="AC109" s="41">
        <v>0</v>
      </c>
      <c r="AD109" s="41">
        <v>8195453</v>
      </c>
      <c r="AE109" s="42">
        <v>0</v>
      </c>
      <c r="AF109" s="42">
        <v>0</v>
      </c>
      <c r="AG109" s="41">
        <v>0</v>
      </c>
      <c r="AH109" s="41">
        <v>0</v>
      </c>
      <c r="AI109" s="41">
        <v>0</v>
      </c>
      <c r="AJ109" s="41">
        <v>0</v>
      </c>
      <c r="AK109" s="42" t="str">
        <f>IFERROR(VLOOKUP(Exportar[[#This Row],[RUBRO]],[3]LISTAS!$A$1:$B$19,2,0),Exportar[[#This Row],[NOMBRE-Planeación_Proyecto]])</f>
        <v>8. Fortalecimiento</v>
      </c>
      <c r="AL109" s="41">
        <f>VLOOKUP(Exportar[[#This Row],[UNIDAD/SUB UNIDAD]],[3]!REGIONALES[[#All],[codigo_regional3]:[Columna1]],3,0)</f>
        <v>1</v>
      </c>
      <c r="AM109" s="41">
        <f>Exportar[[#This Row],[COD]]</f>
        <v>1</v>
      </c>
      <c r="AN109" s="41">
        <f>IFERROR(VLOOKUP(Exportar[[#This Row],[RUBRO completo]],'[3]CENTRO DE COSTOS'!$X:$X,1,0),0)</f>
        <v>0</v>
      </c>
      <c r="AO109" s="43" t="str">
        <f>VLOOKUP(Exportar[[#This Row],[COD_REAL]],'[3]CENTRO DE COSTOS'!$M$4:$N$72,2,0)</f>
        <v>SEDE NACIONAL</v>
      </c>
    </row>
    <row r="110" spans="1:41" x14ac:dyDescent="0.25">
      <c r="A110" s="44">
        <v>45111</v>
      </c>
      <c r="B110" s="32">
        <v>2023</v>
      </c>
      <c r="C110" s="33" t="str">
        <f>VLOOKUP(D110,'[3]CENTRO DE COSTOS'!$E:$H,4,0)</f>
        <v>SEDE</v>
      </c>
      <c r="D110" s="34" t="s">
        <v>40</v>
      </c>
      <c r="E110" s="34" t="s">
        <v>41</v>
      </c>
      <c r="F110" s="34" t="s">
        <v>365</v>
      </c>
      <c r="G110" s="35" t="str">
        <f>VLOOKUP(O110,[3]Gerentes!$A:$N,4,0)</f>
        <v>FORTALECIMIENTO</v>
      </c>
      <c r="H110" s="35" t="str">
        <f>VLOOKUP(O110,[3]Gerentes!$A:$N,5,0)</f>
        <v>JEFE (A) OFICINA ASESORA JURIDICA</v>
      </c>
      <c r="I110" s="35" t="str">
        <f>VLOOKUP(O110,[3]Gerentes!$A:$N,10,0)</f>
        <v>8. Fortalecimiento</v>
      </c>
      <c r="J110" s="35" t="str">
        <f>VLOOKUP(O110,[3]Gerentes!$A:$AB,15,0)</f>
        <v>Contratable</v>
      </c>
      <c r="K110" s="36" t="str">
        <f t="shared" si="3"/>
        <v>Inversión</v>
      </c>
      <c r="L110" s="37" t="s">
        <v>215</v>
      </c>
      <c r="M110" s="38" t="str">
        <f t="shared" si="4"/>
        <v>C-4199-1500-8</v>
      </c>
      <c r="N110" s="34">
        <v>189</v>
      </c>
      <c r="O110" s="35" t="str">
        <f t="shared" si="5"/>
        <v>C-4199-1500-8-0-4199053-02-189</v>
      </c>
      <c r="P110" s="32" t="s">
        <v>214</v>
      </c>
      <c r="Q110" s="39">
        <f>VLOOKUP($O110,[3]Gerentes!$A:$I,7,0)</f>
        <v>4199053</v>
      </c>
      <c r="R110" s="40" t="str">
        <f>VLOOKUP($O110,[3]Gerentes!$A:$I,8,0)</f>
        <v>DOCUMENTOS DE LINEAMIENTOS TECNICOS</v>
      </c>
      <c r="S110" s="34" t="s">
        <v>24</v>
      </c>
      <c r="T110" s="34">
        <v>27</v>
      </c>
      <c r="U110" s="34" t="s">
        <v>161</v>
      </c>
      <c r="V110" s="34" t="s">
        <v>25</v>
      </c>
      <c r="W110" s="41">
        <v>206454150</v>
      </c>
      <c r="X110" s="41">
        <v>0</v>
      </c>
      <c r="Y110" s="41">
        <v>0</v>
      </c>
      <c r="Z110" s="41">
        <v>0</v>
      </c>
      <c r="AA110" s="41">
        <v>0</v>
      </c>
      <c r="AB110" s="42">
        <v>206454150</v>
      </c>
      <c r="AC110" s="41">
        <v>77261688</v>
      </c>
      <c r="AD110" s="41">
        <v>129192462</v>
      </c>
      <c r="AE110" s="42">
        <v>77261688</v>
      </c>
      <c r="AF110" s="42">
        <v>17767058.559999999</v>
      </c>
      <c r="AG110" s="41">
        <v>17767058.559999999</v>
      </c>
      <c r="AH110" s="41">
        <v>17767058.559999999</v>
      </c>
      <c r="AI110" s="41">
        <v>0</v>
      </c>
      <c r="AJ110" s="41">
        <v>0</v>
      </c>
      <c r="AK110" s="42" t="str">
        <f>IFERROR(VLOOKUP(Exportar[[#This Row],[RUBRO]],[3]LISTAS!$A$1:$B$19,2,0),Exportar[[#This Row],[NOMBRE-Planeación_Proyecto]])</f>
        <v>8. Fortalecimiento</v>
      </c>
      <c r="AL110" s="41">
        <f>VLOOKUP(Exportar[[#This Row],[UNIDAD/SUB UNIDAD]],[3]!REGIONALES[[#All],[codigo_regional3]:[Columna1]],3,0)</f>
        <v>1</v>
      </c>
      <c r="AM110" s="41">
        <f>Exportar[[#This Row],[COD]]</f>
        <v>1</v>
      </c>
      <c r="AN110" s="41">
        <f>IFERROR(VLOOKUP(Exportar[[#This Row],[RUBRO completo]],'[3]CENTRO DE COSTOS'!$X:$X,1,0),0)</f>
        <v>0</v>
      </c>
      <c r="AO110" s="43" t="str">
        <f>VLOOKUP(Exportar[[#This Row],[COD_REAL]],'[3]CENTRO DE COSTOS'!$M$4:$N$72,2,0)</f>
        <v>SEDE NACIONAL</v>
      </c>
    </row>
    <row r="111" spans="1:41" x14ac:dyDescent="0.25">
      <c r="A111" s="44">
        <v>45111</v>
      </c>
      <c r="B111" s="32">
        <v>2023</v>
      </c>
      <c r="C111" s="33" t="str">
        <f>VLOOKUP(D111,'[3]CENTRO DE COSTOS'!$E:$H,4,0)</f>
        <v>SEDE</v>
      </c>
      <c r="D111" s="34" t="s">
        <v>40</v>
      </c>
      <c r="E111" s="34" t="s">
        <v>41</v>
      </c>
      <c r="F111" s="34" t="s">
        <v>364</v>
      </c>
      <c r="G111" s="35" t="str">
        <f>VLOOKUP(O111,[3]Gerentes!$A:$N,4,0)</f>
        <v>FORTALECIMIENTO</v>
      </c>
      <c r="H111" s="35" t="str">
        <f>VLOOKUP(O111,[3]Gerentes!$A:$N,5,0)</f>
        <v>SUBDIRECTOR(A) DE MEJORAMIENTO ORGANIZACIONAL</v>
      </c>
      <c r="I111" s="35" t="str">
        <f>VLOOKUP(O111,[3]Gerentes!$A:$N,10,0)</f>
        <v>8. Fortalecimiento</v>
      </c>
      <c r="J111" s="35" t="str">
        <f>VLOOKUP(O111,[3]Gerentes!$A:$AB,15,0)</f>
        <v>Contratable</v>
      </c>
      <c r="K111" s="36" t="str">
        <f t="shared" si="3"/>
        <v>Inversión</v>
      </c>
      <c r="L111" s="37" t="s">
        <v>215</v>
      </c>
      <c r="M111" s="38" t="str">
        <f t="shared" si="4"/>
        <v>C-4199-1500-8</v>
      </c>
      <c r="N111" s="34">
        <v>191</v>
      </c>
      <c r="O111" s="35" t="str">
        <f t="shared" si="5"/>
        <v>C-4199-1500-8-0-4199053-02-191</v>
      </c>
      <c r="P111" s="32" t="s">
        <v>214</v>
      </c>
      <c r="Q111" s="39">
        <f>VLOOKUP($O111,[3]Gerentes!$A:$I,7,0)</f>
        <v>4199053</v>
      </c>
      <c r="R111" s="40" t="str">
        <f>VLOOKUP($O111,[3]Gerentes!$A:$I,8,0)</f>
        <v>DOCUMENTOS DE LINEAMIENTOS TECNICOS</v>
      </c>
      <c r="S111" s="34" t="s">
        <v>24</v>
      </c>
      <c r="T111" s="34">
        <v>27</v>
      </c>
      <c r="U111" s="34" t="s">
        <v>161</v>
      </c>
      <c r="V111" s="34" t="s">
        <v>25</v>
      </c>
      <c r="W111" s="41">
        <v>97827000</v>
      </c>
      <c r="X111" s="41">
        <v>0</v>
      </c>
      <c r="Y111" s="41">
        <v>0</v>
      </c>
      <c r="Z111" s="41">
        <v>0</v>
      </c>
      <c r="AA111" s="41">
        <v>0</v>
      </c>
      <c r="AB111" s="42">
        <v>97827000</v>
      </c>
      <c r="AC111" s="41">
        <v>64453970</v>
      </c>
      <c r="AD111" s="41">
        <v>33373030</v>
      </c>
      <c r="AE111" s="42">
        <v>0</v>
      </c>
      <c r="AF111" s="42">
        <v>0</v>
      </c>
      <c r="AG111" s="41">
        <v>0</v>
      </c>
      <c r="AH111" s="41">
        <v>0</v>
      </c>
      <c r="AI111" s="41">
        <v>0</v>
      </c>
      <c r="AJ111" s="41">
        <v>0</v>
      </c>
      <c r="AK111" s="42" t="str">
        <f>IFERROR(VLOOKUP(Exportar[[#This Row],[RUBRO]],[3]LISTAS!$A$1:$B$19,2,0),Exportar[[#This Row],[NOMBRE-Planeación_Proyecto]])</f>
        <v>8. Fortalecimiento</v>
      </c>
      <c r="AL111" s="41">
        <f>VLOOKUP(Exportar[[#This Row],[UNIDAD/SUB UNIDAD]],[3]!REGIONALES[[#All],[codigo_regional3]:[Columna1]],3,0)</f>
        <v>1</v>
      </c>
      <c r="AM111" s="41">
        <f>Exportar[[#This Row],[COD]]</f>
        <v>1</v>
      </c>
      <c r="AN111" s="41">
        <f>IFERROR(VLOOKUP(Exportar[[#This Row],[RUBRO completo]],'[3]CENTRO DE COSTOS'!$X:$X,1,0),0)</f>
        <v>0</v>
      </c>
      <c r="AO111" s="43" t="str">
        <f>VLOOKUP(Exportar[[#This Row],[COD_REAL]],'[3]CENTRO DE COSTOS'!$M$4:$N$72,2,0)</f>
        <v>SEDE NACIONAL</v>
      </c>
    </row>
    <row r="112" spans="1:41" x14ac:dyDescent="0.25">
      <c r="A112" s="44">
        <v>45111</v>
      </c>
      <c r="B112" s="32">
        <v>2023</v>
      </c>
      <c r="C112" s="33" t="str">
        <f>VLOOKUP(D112,'[3]CENTRO DE COSTOS'!$E:$H,4,0)</f>
        <v>SEDE</v>
      </c>
      <c r="D112" s="34" t="s">
        <v>40</v>
      </c>
      <c r="E112" s="34" t="s">
        <v>41</v>
      </c>
      <c r="F112" s="34" t="s">
        <v>220</v>
      </c>
      <c r="G112" s="35" t="str">
        <f>VLOOKUP(O112,[3]Gerentes!$A:$N,4,0)</f>
        <v>FORTALECIMIENTO</v>
      </c>
      <c r="H112" s="35" t="str">
        <f>VLOOKUP(O112,[3]Gerentes!$A:$N,5,0)</f>
        <v>DIRECTOR(A) DE GESTION HUMANA</v>
      </c>
      <c r="I112" s="35" t="str">
        <f>VLOOKUP(O112,[3]Gerentes!$A:$N,10,0)</f>
        <v>8. Fortalecimiento</v>
      </c>
      <c r="J112" s="35" t="str">
        <f>VLOOKUP(O112,[3]Gerentes!$A:$AB,15,0)</f>
        <v>Contratable</v>
      </c>
      <c r="K112" s="36" t="str">
        <f t="shared" si="3"/>
        <v>Inversión</v>
      </c>
      <c r="L112" s="37" t="s">
        <v>215</v>
      </c>
      <c r="M112" s="38" t="str">
        <f t="shared" si="4"/>
        <v>C-4199-1500-8</v>
      </c>
      <c r="N112" s="34">
        <v>192</v>
      </c>
      <c r="O112" s="35" t="str">
        <f t="shared" si="5"/>
        <v>C-4199-1500-8-0-4199053-02-192</v>
      </c>
      <c r="P112" s="32" t="s">
        <v>214</v>
      </c>
      <c r="Q112" s="39">
        <f>VLOOKUP($O112,[3]Gerentes!$A:$I,7,0)</f>
        <v>4199053</v>
      </c>
      <c r="R112" s="40" t="str">
        <f>VLOOKUP($O112,[3]Gerentes!$A:$I,8,0)</f>
        <v>DOCUMENTOS DE LINEAMIENTOS TECNICOS</v>
      </c>
      <c r="S112" s="34" t="s">
        <v>24</v>
      </c>
      <c r="T112" s="34">
        <v>27</v>
      </c>
      <c r="U112" s="34" t="s">
        <v>161</v>
      </c>
      <c r="V112" s="34" t="s">
        <v>25</v>
      </c>
      <c r="W112" s="41">
        <v>1566885482</v>
      </c>
      <c r="X112" s="41">
        <v>400000000</v>
      </c>
      <c r="Y112" s="41">
        <v>100472874</v>
      </c>
      <c r="Z112" s="41">
        <v>0</v>
      </c>
      <c r="AA112" s="41">
        <v>0</v>
      </c>
      <c r="AB112" s="42">
        <v>1866412608</v>
      </c>
      <c r="AC112" s="41">
        <v>1842977238</v>
      </c>
      <c r="AD112" s="41">
        <v>23435370</v>
      </c>
      <c r="AE112" s="42">
        <v>226933892</v>
      </c>
      <c r="AF112" s="42">
        <v>165725700</v>
      </c>
      <c r="AG112" s="41">
        <v>165725700</v>
      </c>
      <c r="AH112" s="41">
        <v>165725700</v>
      </c>
      <c r="AI112" s="41">
        <v>0</v>
      </c>
      <c r="AJ112" s="41">
        <v>0</v>
      </c>
      <c r="AK112" s="42" t="str">
        <f>IFERROR(VLOOKUP(Exportar[[#This Row],[RUBRO]],[3]LISTAS!$A$1:$B$19,2,0),Exportar[[#This Row],[NOMBRE-Planeación_Proyecto]])</f>
        <v>8. Fortalecimiento</v>
      </c>
      <c r="AL112" s="41">
        <f>VLOOKUP(Exportar[[#This Row],[UNIDAD/SUB UNIDAD]],[3]!REGIONALES[[#All],[codigo_regional3]:[Columna1]],3,0)</f>
        <v>1</v>
      </c>
      <c r="AM112" s="41">
        <f>Exportar[[#This Row],[COD]]</f>
        <v>1</v>
      </c>
      <c r="AN112" s="41">
        <f>IFERROR(VLOOKUP(Exportar[[#This Row],[RUBRO completo]],'[3]CENTRO DE COSTOS'!$X:$X,1,0),0)</f>
        <v>0</v>
      </c>
      <c r="AO112" s="43" t="str">
        <f>VLOOKUP(Exportar[[#This Row],[COD_REAL]],'[3]CENTRO DE COSTOS'!$M$4:$N$72,2,0)</f>
        <v>SEDE NACIONAL</v>
      </c>
    </row>
    <row r="113" spans="1:41" x14ac:dyDescent="0.25">
      <c r="A113" s="44">
        <v>45111</v>
      </c>
      <c r="B113" s="32">
        <v>2023</v>
      </c>
      <c r="C113" s="33" t="str">
        <f>VLOOKUP(D113,'[3]CENTRO DE COSTOS'!$E:$H,4,0)</f>
        <v>SEDE</v>
      </c>
      <c r="D113" s="34" t="s">
        <v>40</v>
      </c>
      <c r="E113" s="34" t="s">
        <v>41</v>
      </c>
      <c r="F113" s="34" t="s">
        <v>363</v>
      </c>
      <c r="G113" s="35" t="str">
        <f>VLOOKUP(O113,[3]Gerentes!$A:$N,4,0)</f>
        <v>FORTALECIMIENTO</v>
      </c>
      <c r="H113" s="35" t="str">
        <f>VLOOKUP(O113,[3]Gerentes!$A:$N,5,0)</f>
        <v>DIRECTOR(A) DE GESTION HUMANA</v>
      </c>
      <c r="I113" s="35" t="str">
        <f>VLOOKUP(O113,[3]Gerentes!$A:$N,10,0)</f>
        <v>8. Fortalecimiento</v>
      </c>
      <c r="J113" s="35" t="str">
        <f>VLOOKUP(O113,[3]Gerentes!$A:$AB,15,0)</f>
        <v>Contratable</v>
      </c>
      <c r="K113" s="36" t="str">
        <f t="shared" si="3"/>
        <v>Inversión</v>
      </c>
      <c r="L113" s="37" t="s">
        <v>215</v>
      </c>
      <c r="M113" s="38" t="str">
        <f t="shared" si="4"/>
        <v>C-4199-1500-8</v>
      </c>
      <c r="N113" s="34">
        <v>193</v>
      </c>
      <c r="O113" s="35" t="str">
        <f t="shared" si="5"/>
        <v>C-4199-1500-8-0-4199053-02-193</v>
      </c>
      <c r="P113" s="32" t="s">
        <v>214</v>
      </c>
      <c r="Q113" s="39">
        <f>VLOOKUP($O113,[3]Gerentes!$A:$I,7,0)</f>
        <v>4199053</v>
      </c>
      <c r="R113" s="40" t="str">
        <f>VLOOKUP($O113,[3]Gerentes!$A:$I,8,0)</f>
        <v>DOCUMENTOS DE LINEAMIENTOS TECNICOS</v>
      </c>
      <c r="S113" s="34" t="s">
        <v>24</v>
      </c>
      <c r="T113" s="34">
        <v>27</v>
      </c>
      <c r="U113" s="34" t="s">
        <v>161</v>
      </c>
      <c r="V113" s="34" t="s">
        <v>25</v>
      </c>
      <c r="W113" s="41">
        <v>1500000000</v>
      </c>
      <c r="X113" s="41">
        <v>0</v>
      </c>
      <c r="Y113" s="41">
        <v>0</v>
      </c>
      <c r="Z113" s="41">
        <v>0</v>
      </c>
      <c r="AA113" s="41">
        <v>0</v>
      </c>
      <c r="AB113" s="42">
        <v>1500000000</v>
      </c>
      <c r="AC113" s="41">
        <v>0</v>
      </c>
      <c r="AD113" s="41">
        <v>1500000000</v>
      </c>
      <c r="AE113" s="42">
        <v>0</v>
      </c>
      <c r="AF113" s="42">
        <v>0</v>
      </c>
      <c r="AG113" s="41">
        <v>0</v>
      </c>
      <c r="AH113" s="41">
        <v>0</v>
      </c>
      <c r="AI113" s="41">
        <v>0</v>
      </c>
      <c r="AJ113" s="41">
        <v>0</v>
      </c>
      <c r="AK113" s="42" t="str">
        <f>IFERROR(VLOOKUP(Exportar[[#This Row],[RUBRO]],[3]LISTAS!$A$1:$B$19,2,0),Exportar[[#This Row],[NOMBRE-Planeación_Proyecto]])</f>
        <v>8. Fortalecimiento</v>
      </c>
      <c r="AL113" s="41">
        <f>VLOOKUP(Exportar[[#This Row],[UNIDAD/SUB UNIDAD]],[3]!REGIONALES[[#All],[codigo_regional3]:[Columna1]],3,0)</f>
        <v>1</v>
      </c>
      <c r="AM113" s="41">
        <f>Exportar[[#This Row],[COD]]</f>
        <v>1</v>
      </c>
      <c r="AN113" s="41">
        <f>IFERROR(VLOOKUP(Exportar[[#This Row],[RUBRO completo]],'[3]CENTRO DE COSTOS'!$X:$X,1,0),0)</f>
        <v>0</v>
      </c>
      <c r="AO113" s="43" t="str">
        <f>VLOOKUP(Exportar[[#This Row],[COD_REAL]],'[3]CENTRO DE COSTOS'!$M$4:$N$72,2,0)</f>
        <v>SEDE NACIONAL</v>
      </c>
    </row>
    <row r="114" spans="1:41" x14ac:dyDescent="0.25">
      <c r="A114" s="44">
        <v>45111</v>
      </c>
      <c r="B114" s="32">
        <v>2023</v>
      </c>
      <c r="C114" s="33" t="str">
        <f>VLOOKUP(D114,'[3]CENTRO DE COSTOS'!$E:$H,4,0)</f>
        <v>SEDE</v>
      </c>
      <c r="D114" s="34" t="s">
        <v>40</v>
      </c>
      <c r="E114" s="34" t="s">
        <v>41</v>
      </c>
      <c r="F114" s="34" t="s">
        <v>362</v>
      </c>
      <c r="G114" s="35" t="str">
        <f>VLOOKUP(O114,[3]Gerentes!$A:$N,4,0)</f>
        <v>FORTALECIMIENTO</v>
      </c>
      <c r="H114" s="35" t="str">
        <f>VLOOKUP(O114,[3]Gerentes!$A:$N,5,0)</f>
        <v>SUBDIRECTOR(A) DE MONITOREO Y EVALUACION</v>
      </c>
      <c r="I114" s="35" t="str">
        <f>VLOOKUP(O114,[3]Gerentes!$A:$N,10,0)</f>
        <v>8. Fortalecimiento</v>
      </c>
      <c r="J114" s="35" t="str">
        <f>VLOOKUP(O114,[3]Gerentes!$A:$AB,15,0)</f>
        <v>Contratable</v>
      </c>
      <c r="K114" s="36" t="str">
        <f t="shared" si="3"/>
        <v>Inversión</v>
      </c>
      <c r="L114" s="37" t="s">
        <v>361</v>
      </c>
      <c r="M114" s="38" t="str">
        <f t="shared" si="4"/>
        <v>C-4199-1500-8</v>
      </c>
      <c r="N114" s="34">
        <v>194</v>
      </c>
      <c r="O114" s="35" t="str">
        <f t="shared" si="5"/>
        <v>C-4199-1500-8-0-4199055-02-194</v>
      </c>
      <c r="P114" s="32" t="s">
        <v>360</v>
      </c>
      <c r="Q114" s="39">
        <f>VLOOKUP($O114,[3]Gerentes!$A:$I,7,0)</f>
        <v>4199055</v>
      </c>
      <c r="R114" s="40" t="str">
        <f>VLOOKUP($O114,[3]Gerentes!$A:$I,8,0)</f>
        <v>DOCUMENTOS METODOLOGICOS</v>
      </c>
      <c r="S114" s="34" t="s">
        <v>24</v>
      </c>
      <c r="T114" s="34">
        <v>27</v>
      </c>
      <c r="U114" s="34" t="s">
        <v>161</v>
      </c>
      <c r="V114" s="34" t="s">
        <v>25</v>
      </c>
      <c r="W114" s="41">
        <v>4000000000</v>
      </c>
      <c r="X114" s="41">
        <v>0</v>
      </c>
      <c r="Y114" s="41">
        <v>0</v>
      </c>
      <c r="Z114" s="41">
        <v>0</v>
      </c>
      <c r="AA114" s="41">
        <v>0</v>
      </c>
      <c r="AB114" s="42">
        <v>4000000000</v>
      </c>
      <c r="AC114" s="41">
        <v>0</v>
      </c>
      <c r="AD114" s="41">
        <v>4000000000</v>
      </c>
      <c r="AE114" s="42">
        <v>0</v>
      </c>
      <c r="AF114" s="42">
        <v>0</v>
      </c>
      <c r="AG114" s="41">
        <v>0</v>
      </c>
      <c r="AH114" s="41">
        <v>0</v>
      </c>
      <c r="AI114" s="41">
        <v>0</v>
      </c>
      <c r="AJ114" s="41">
        <v>0</v>
      </c>
      <c r="AK114" s="42" t="str">
        <f>IFERROR(VLOOKUP(Exportar[[#This Row],[RUBRO]],[3]LISTAS!$A$1:$B$19,2,0),Exportar[[#This Row],[NOMBRE-Planeación_Proyecto]])</f>
        <v>8. Fortalecimiento</v>
      </c>
      <c r="AL114" s="41">
        <f>VLOOKUP(Exportar[[#This Row],[UNIDAD/SUB UNIDAD]],[3]!REGIONALES[[#All],[codigo_regional3]:[Columna1]],3,0)</f>
        <v>1</v>
      </c>
      <c r="AM114" s="41">
        <f>Exportar[[#This Row],[COD]]</f>
        <v>1</v>
      </c>
      <c r="AN114" s="41">
        <f>IFERROR(VLOOKUP(Exportar[[#This Row],[RUBRO completo]],'[3]CENTRO DE COSTOS'!$X:$X,1,0),0)</f>
        <v>0</v>
      </c>
      <c r="AO114" s="43" t="str">
        <f>VLOOKUP(Exportar[[#This Row],[COD_REAL]],'[3]CENTRO DE COSTOS'!$M$4:$N$72,2,0)</f>
        <v>SEDE NACIONAL</v>
      </c>
    </row>
    <row r="115" spans="1:41" x14ac:dyDescent="0.25">
      <c r="A115" s="44">
        <v>45111</v>
      </c>
      <c r="B115" s="32">
        <v>2023</v>
      </c>
      <c r="C115" s="33" t="str">
        <f>VLOOKUP(D115,'[3]CENTRO DE COSTOS'!$E:$H,4,0)</f>
        <v>SEDE</v>
      </c>
      <c r="D115" s="34" t="s">
        <v>40</v>
      </c>
      <c r="E115" s="34" t="s">
        <v>41</v>
      </c>
      <c r="F115" s="34" t="s">
        <v>359</v>
      </c>
      <c r="G115" s="35" t="str">
        <f>VLOOKUP(O115,[3]Gerentes!$A:$N,4,0)</f>
        <v>FORTALECIMIENTO</v>
      </c>
      <c r="H115" s="35" t="str">
        <f>VLOOKUP(O115,[3]Gerentes!$A:$N,5,0)</f>
        <v>JEFE (A) DE OFICINA DE ASESORA DE COMUNICACIONES</v>
      </c>
      <c r="I115" s="35" t="str">
        <f>VLOOKUP(O115,[3]Gerentes!$A:$N,10,0)</f>
        <v>8. Fortalecimiento</v>
      </c>
      <c r="J115" s="35" t="str">
        <f>VLOOKUP(O115,[3]Gerentes!$A:$AB,15,0)</f>
        <v>Contratable</v>
      </c>
      <c r="K115" s="36" t="str">
        <f t="shared" si="3"/>
        <v>Inversión</v>
      </c>
      <c r="L115" s="37" t="s">
        <v>358</v>
      </c>
      <c r="M115" s="38" t="str">
        <f t="shared" si="4"/>
        <v>C-4199-1500-8</v>
      </c>
      <c r="N115" s="34">
        <v>195</v>
      </c>
      <c r="O115" s="35" t="str">
        <f t="shared" si="5"/>
        <v>C-4199-1500-8-0-4199061-02-195</v>
      </c>
      <c r="P115" s="32" t="s">
        <v>357</v>
      </c>
      <c r="Q115" s="39">
        <f>VLOOKUP($O115,[3]Gerentes!$A:$I,7,0)</f>
        <v>4199061</v>
      </c>
      <c r="R115" s="40" t="str">
        <f>VLOOKUP($O115,[3]Gerentes!$A:$I,8,0)</f>
        <v>SERVICIOS DE INFORMACION IMPLEMENTADOS</v>
      </c>
      <c r="S115" s="34" t="s">
        <v>24</v>
      </c>
      <c r="T115" s="34">
        <v>27</v>
      </c>
      <c r="U115" s="34" t="s">
        <v>161</v>
      </c>
      <c r="V115" s="34" t="s">
        <v>25</v>
      </c>
      <c r="W115" s="41">
        <v>4000000000</v>
      </c>
      <c r="X115" s="41">
        <v>0</v>
      </c>
      <c r="Y115" s="41">
        <v>0</v>
      </c>
      <c r="Z115" s="41">
        <v>0</v>
      </c>
      <c r="AA115" s="41">
        <v>0</v>
      </c>
      <c r="AB115" s="42">
        <v>4000000000</v>
      </c>
      <c r="AC115" s="41">
        <v>4000000000</v>
      </c>
      <c r="AD115" s="41">
        <v>0</v>
      </c>
      <c r="AE115" s="42">
        <v>15000000</v>
      </c>
      <c r="AF115" s="42">
        <v>0</v>
      </c>
      <c r="AG115" s="41">
        <v>0</v>
      </c>
      <c r="AH115" s="41">
        <v>0</v>
      </c>
      <c r="AI115" s="41">
        <v>0</v>
      </c>
      <c r="AJ115" s="41">
        <v>0</v>
      </c>
      <c r="AK115" s="42" t="str">
        <f>IFERROR(VLOOKUP(Exportar[[#This Row],[RUBRO]],[3]LISTAS!$A$1:$B$19,2,0),Exportar[[#This Row],[NOMBRE-Planeación_Proyecto]])</f>
        <v>8. Fortalecimiento</v>
      </c>
      <c r="AL115" s="41">
        <f>VLOOKUP(Exportar[[#This Row],[UNIDAD/SUB UNIDAD]],[3]!REGIONALES[[#All],[codigo_regional3]:[Columna1]],3,0)</f>
        <v>1</v>
      </c>
      <c r="AM115" s="41">
        <f>Exportar[[#This Row],[COD]]</f>
        <v>1</v>
      </c>
      <c r="AN115" s="41">
        <f>IFERROR(VLOOKUP(Exportar[[#This Row],[RUBRO completo]],'[3]CENTRO DE COSTOS'!$X:$X,1,0),0)</f>
        <v>0</v>
      </c>
      <c r="AO115" s="43" t="str">
        <f>VLOOKUP(Exportar[[#This Row],[COD_REAL]],'[3]CENTRO DE COSTOS'!$M$4:$N$72,2,0)</f>
        <v>SEDE NACIONAL</v>
      </c>
    </row>
    <row r="116" spans="1:41" x14ac:dyDescent="0.25">
      <c r="A116" s="44">
        <v>45111</v>
      </c>
      <c r="B116" s="32">
        <v>2023</v>
      </c>
      <c r="C116" s="33" t="str">
        <f>VLOOKUP(D116,'[3]CENTRO DE COSTOS'!$E:$H,4,0)</f>
        <v>SEDE</v>
      </c>
      <c r="D116" s="34" t="s">
        <v>40</v>
      </c>
      <c r="E116" s="34" t="s">
        <v>41</v>
      </c>
      <c r="F116" s="34" t="s">
        <v>265</v>
      </c>
      <c r="G116" s="35" t="str">
        <f>VLOOKUP(O116,[3]Gerentes!$A:$N,4,0)</f>
        <v>FORTALECIMIENTO</v>
      </c>
      <c r="H116" s="35" t="str">
        <f>VLOOKUP(O116,[3]Gerentes!$A:$N,5,0)</f>
        <v>DIRECTOR(A) ADMINISTRATIVO</v>
      </c>
      <c r="I116" s="35" t="str">
        <f>VLOOKUP(O116,[3]Gerentes!$A:$N,10,0)</f>
        <v>8. Fortalecimiento</v>
      </c>
      <c r="J116" s="35" t="str">
        <f>VLOOKUP(O116,[3]Gerentes!$A:$AB,15,0)</f>
        <v>Contratable</v>
      </c>
      <c r="K116" s="36" t="str">
        <f t="shared" si="3"/>
        <v>Inversión</v>
      </c>
      <c r="L116" s="37" t="s">
        <v>264</v>
      </c>
      <c r="M116" s="38" t="str">
        <f t="shared" si="4"/>
        <v>C-4199-1500-8</v>
      </c>
      <c r="N116" s="34">
        <v>196</v>
      </c>
      <c r="O116" s="35" t="str">
        <f t="shared" si="5"/>
        <v>C-4199-1500-8-0-4199011-02-196</v>
      </c>
      <c r="P116" s="32" t="s">
        <v>263</v>
      </c>
      <c r="Q116" s="39">
        <f>VLOOKUP($O116,[3]Gerentes!$A:$I,7,0)</f>
        <v>4199011</v>
      </c>
      <c r="R116" s="40" t="str">
        <f>VLOOKUP($O116,[3]Gerentes!$A:$I,8,0)</f>
        <v>SEDES ADECUADAS</v>
      </c>
      <c r="S116" s="34" t="s">
        <v>24</v>
      </c>
      <c r="T116" s="34">
        <v>27</v>
      </c>
      <c r="U116" s="34" t="s">
        <v>161</v>
      </c>
      <c r="V116" s="34" t="s">
        <v>25</v>
      </c>
      <c r="W116" s="41">
        <v>33700000000</v>
      </c>
      <c r="X116" s="41">
        <v>985000</v>
      </c>
      <c r="Y116" s="41">
        <v>1744114792</v>
      </c>
      <c r="Z116" s="41">
        <v>0</v>
      </c>
      <c r="AA116" s="41">
        <v>0</v>
      </c>
      <c r="AB116" s="42">
        <v>31956870208</v>
      </c>
      <c r="AC116" s="41">
        <v>350000000</v>
      </c>
      <c r="AD116" s="41">
        <v>31606870208</v>
      </c>
      <c r="AE116" s="42">
        <v>0</v>
      </c>
      <c r="AF116" s="42">
        <v>0</v>
      </c>
      <c r="AG116" s="41">
        <v>0</v>
      </c>
      <c r="AH116" s="41">
        <v>0</v>
      </c>
      <c r="AI116" s="41">
        <v>0</v>
      </c>
      <c r="AJ116" s="41">
        <v>0</v>
      </c>
      <c r="AK116" s="42" t="str">
        <f>IFERROR(VLOOKUP(Exportar[[#This Row],[RUBRO]],[3]LISTAS!$A$1:$B$19,2,0),Exportar[[#This Row],[NOMBRE-Planeación_Proyecto]])</f>
        <v>8. Fortalecimiento</v>
      </c>
      <c r="AL116" s="41">
        <f>VLOOKUP(Exportar[[#This Row],[UNIDAD/SUB UNIDAD]],[3]!REGIONALES[[#All],[codigo_regional3]:[Columna1]],3,0)</f>
        <v>1</v>
      </c>
      <c r="AM116" s="41">
        <f>Exportar[[#This Row],[COD]]</f>
        <v>1</v>
      </c>
      <c r="AN116" s="41">
        <f>IFERROR(VLOOKUP(Exportar[[#This Row],[RUBRO completo]],'[3]CENTRO DE COSTOS'!$X:$X,1,0),0)</f>
        <v>0</v>
      </c>
      <c r="AO116" s="43" t="str">
        <f>VLOOKUP(Exportar[[#This Row],[COD_REAL]],'[3]CENTRO DE COSTOS'!$M$4:$N$72,2,0)</f>
        <v>SEDE NACIONAL</v>
      </c>
    </row>
    <row r="117" spans="1:41" x14ac:dyDescent="0.25">
      <c r="A117" s="44">
        <v>45111</v>
      </c>
      <c r="B117" s="32">
        <v>2023</v>
      </c>
      <c r="C117" s="33" t="str">
        <f>VLOOKUP(D117,'[3]CENTRO DE COSTOS'!$E:$H,4,0)</f>
        <v>SEDE</v>
      </c>
      <c r="D117" s="34" t="s">
        <v>40</v>
      </c>
      <c r="E117" s="34" t="s">
        <v>41</v>
      </c>
      <c r="F117" s="34" t="s">
        <v>219</v>
      </c>
      <c r="G117" s="35" t="str">
        <f>VLOOKUP(O117,[3]Gerentes!$A:$N,4,0)</f>
        <v>FORTALECIMIENTO</v>
      </c>
      <c r="H117" s="35" t="str">
        <f>VLOOKUP(O117,[3]Gerentes!$A:$N,5,0)</f>
        <v>DIRECTOR(A) ADMINISTRATIVO</v>
      </c>
      <c r="I117" s="35" t="str">
        <f>VLOOKUP(O117,[3]Gerentes!$A:$N,10,0)</f>
        <v>8. Fortalecimiento</v>
      </c>
      <c r="J117" s="35" t="str">
        <f>VLOOKUP(O117,[3]Gerentes!$A:$AB,15,0)</f>
        <v>Contratable</v>
      </c>
      <c r="K117" s="36" t="str">
        <f t="shared" si="3"/>
        <v>Inversión</v>
      </c>
      <c r="L117" s="37" t="s">
        <v>218</v>
      </c>
      <c r="M117" s="38" t="str">
        <f t="shared" si="4"/>
        <v>C-4199-1500-8</v>
      </c>
      <c r="N117" s="34">
        <v>197</v>
      </c>
      <c r="O117" s="35" t="str">
        <f t="shared" si="5"/>
        <v>C-4199-1500-8-0-4199016-02-197</v>
      </c>
      <c r="P117" s="32" t="s">
        <v>217</v>
      </c>
      <c r="Q117" s="39">
        <f>VLOOKUP($O117,[3]Gerentes!$A:$I,7,0)</f>
        <v>4199016</v>
      </c>
      <c r="R117" s="40" t="str">
        <f>VLOOKUP($O117,[3]Gerentes!$A:$I,8,0)</f>
        <v>SEDES MANTENIDAS</v>
      </c>
      <c r="S117" s="34" t="s">
        <v>24</v>
      </c>
      <c r="T117" s="34">
        <v>27</v>
      </c>
      <c r="U117" s="34" t="s">
        <v>161</v>
      </c>
      <c r="V117" s="34" t="s">
        <v>25</v>
      </c>
      <c r="W117" s="41">
        <v>474274407</v>
      </c>
      <c r="X117" s="41">
        <v>76475</v>
      </c>
      <c r="Y117" s="41">
        <v>112736380</v>
      </c>
      <c r="Z117" s="41">
        <v>0</v>
      </c>
      <c r="AA117" s="41">
        <v>0</v>
      </c>
      <c r="AB117" s="42">
        <v>361614502</v>
      </c>
      <c r="AC117" s="41">
        <v>317776475</v>
      </c>
      <c r="AD117" s="41">
        <v>43838027</v>
      </c>
      <c r="AE117" s="42">
        <v>192000000</v>
      </c>
      <c r="AF117" s="42">
        <v>0</v>
      </c>
      <c r="AG117" s="41">
        <v>0</v>
      </c>
      <c r="AH117" s="41">
        <v>0</v>
      </c>
      <c r="AI117" s="41">
        <v>0</v>
      </c>
      <c r="AJ117" s="41">
        <v>0</v>
      </c>
      <c r="AK117" s="42" t="str">
        <f>IFERROR(VLOOKUP(Exportar[[#This Row],[RUBRO]],[3]LISTAS!$A$1:$B$19,2,0),Exportar[[#This Row],[NOMBRE-Planeación_Proyecto]])</f>
        <v>8. Fortalecimiento</v>
      </c>
      <c r="AL117" s="41">
        <f>VLOOKUP(Exportar[[#This Row],[UNIDAD/SUB UNIDAD]],[3]!REGIONALES[[#All],[codigo_regional3]:[Columna1]],3,0)</f>
        <v>1</v>
      </c>
      <c r="AM117" s="41">
        <f>Exportar[[#This Row],[COD]]</f>
        <v>1</v>
      </c>
      <c r="AN117" s="41">
        <f>IFERROR(VLOOKUP(Exportar[[#This Row],[RUBRO completo]],'[3]CENTRO DE COSTOS'!$X:$X,1,0),0)</f>
        <v>0</v>
      </c>
      <c r="AO117" s="43" t="str">
        <f>VLOOKUP(Exportar[[#This Row],[COD_REAL]],'[3]CENTRO DE COSTOS'!$M$4:$N$72,2,0)</f>
        <v>SEDE NACIONAL</v>
      </c>
    </row>
    <row r="118" spans="1:41" x14ac:dyDescent="0.25">
      <c r="A118" s="44">
        <v>45111</v>
      </c>
      <c r="B118" s="32">
        <v>2023</v>
      </c>
      <c r="C118" s="33" t="str">
        <f>VLOOKUP(D118,'[3]CENTRO DE COSTOS'!$E:$H,4,0)</f>
        <v>SEDE</v>
      </c>
      <c r="D118" s="34" t="s">
        <v>40</v>
      </c>
      <c r="E118" s="34" t="s">
        <v>41</v>
      </c>
      <c r="F118" s="34" t="s">
        <v>151</v>
      </c>
      <c r="G118" s="35" t="str">
        <f>VLOOKUP(O118,[3]Gerentes!$A:$N,4,0)</f>
        <v>FORTALECIMIENTO</v>
      </c>
      <c r="H118" s="35" t="str">
        <f>VLOOKUP(O118,[3]Gerentes!$A:$N,5,0)</f>
        <v>DIRECTOR(A) ADMINISTRATIVO</v>
      </c>
      <c r="I118" s="35" t="str">
        <f>VLOOKUP(O118,[3]Gerentes!$A:$N,10,0)</f>
        <v>8. Fortalecimiento</v>
      </c>
      <c r="J118" s="35" t="str">
        <f>VLOOKUP(O118,[3]Gerentes!$A:$AB,15,0)</f>
        <v>Contratable</v>
      </c>
      <c r="K118" s="36" t="str">
        <f t="shared" si="3"/>
        <v>Inversión</v>
      </c>
      <c r="L118" s="37" t="s">
        <v>264</v>
      </c>
      <c r="M118" s="38" t="str">
        <f t="shared" si="4"/>
        <v>C-4199-1500-8</v>
      </c>
      <c r="N118" s="34">
        <v>198</v>
      </c>
      <c r="O118" s="35" t="str">
        <f t="shared" si="5"/>
        <v>C-4199-1500-8-0-4199011-02-198</v>
      </c>
      <c r="P118" s="32" t="s">
        <v>263</v>
      </c>
      <c r="Q118" s="39">
        <f>VLOOKUP($O118,[3]Gerentes!$A:$I,7,0)</f>
        <v>4199011</v>
      </c>
      <c r="R118" s="40" t="str">
        <f>VLOOKUP($O118,[3]Gerentes!$A:$I,8,0)</f>
        <v>SEDES ADECUADAS</v>
      </c>
      <c r="S118" s="34" t="s">
        <v>24</v>
      </c>
      <c r="T118" s="34">
        <v>27</v>
      </c>
      <c r="U118" s="34" t="s">
        <v>161</v>
      </c>
      <c r="V118" s="34" t="s">
        <v>25</v>
      </c>
      <c r="W118" s="41">
        <v>4000000000</v>
      </c>
      <c r="X118" s="41">
        <v>249616262</v>
      </c>
      <c r="Y118" s="41">
        <v>985000</v>
      </c>
      <c r="Z118" s="41">
        <v>0</v>
      </c>
      <c r="AA118" s="41">
        <v>0</v>
      </c>
      <c r="AB118" s="42">
        <v>4248631262</v>
      </c>
      <c r="AC118" s="41">
        <v>3799616262</v>
      </c>
      <c r="AD118" s="41">
        <v>449015000</v>
      </c>
      <c r="AE118" s="42">
        <v>1000000000</v>
      </c>
      <c r="AF118" s="42">
        <v>0</v>
      </c>
      <c r="AG118" s="41">
        <v>0</v>
      </c>
      <c r="AH118" s="41">
        <v>0</v>
      </c>
      <c r="AI118" s="41">
        <v>0</v>
      </c>
      <c r="AJ118" s="41">
        <v>0</v>
      </c>
      <c r="AK118" s="42" t="str">
        <f>IFERROR(VLOOKUP(Exportar[[#This Row],[RUBRO]],[3]LISTAS!$A$1:$B$19,2,0),Exportar[[#This Row],[NOMBRE-Planeación_Proyecto]])</f>
        <v>8. Fortalecimiento</v>
      </c>
      <c r="AL118" s="41">
        <f>VLOOKUP(Exportar[[#This Row],[UNIDAD/SUB UNIDAD]],[3]!REGIONALES[[#All],[codigo_regional3]:[Columna1]],3,0)</f>
        <v>1</v>
      </c>
      <c r="AM118" s="41">
        <f>Exportar[[#This Row],[COD]]</f>
        <v>1</v>
      </c>
      <c r="AN118" s="41">
        <f>IFERROR(VLOOKUP(Exportar[[#This Row],[RUBRO completo]],'[3]CENTRO DE COSTOS'!$X:$X,1,0),0)</f>
        <v>0</v>
      </c>
      <c r="AO118" s="43" t="str">
        <f>VLOOKUP(Exportar[[#This Row],[COD_REAL]],'[3]CENTRO DE COSTOS'!$M$4:$N$72,2,0)</f>
        <v>SEDE NACIONAL</v>
      </c>
    </row>
    <row r="119" spans="1:41" x14ac:dyDescent="0.25">
      <c r="A119" s="44">
        <v>45111</v>
      </c>
      <c r="B119" s="32">
        <v>2023</v>
      </c>
      <c r="C119" s="33" t="str">
        <f>VLOOKUP(D119,'[3]CENTRO DE COSTOS'!$E:$H,4,0)</f>
        <v>SEDE</v>
      </c>
      <c r="D119" s="34" t="s">
        <v>40</v>
      </c>
      <c r="E119" s="34" t="s">
        <v>41</v>
      </c>
      <c r="F119" s="34" t="s">
        <v>216</v>
      </c>
      <c r="G119" s="35" t="str">
        <f>VLOOKUP(O119,[3]Gerentes!$A:$N,4,0)</f>
        <v>FORTALECIMIENTO</v>
      </c>
      <c r="H119" s="35" t="str">
        <f>VLOOKUP(O119,[3]Gerentes!$A:$N,5,0)</f>
        <v>DIRECTOR(A) ADMINISTRATIVO</v>
      </c>
      <c r="I119" s="35" t="str">
        <f>VLOOKUP(O119,[3]Gerentes!$A:$N,10,0)</f>
        <v>8. Fortalecimiento</v>
      </c>
      <c r="J119" s="35" t="str">
        <f>VLOOKUP(O119,[3]Gerentes!$A:$AB,15,0)</f>
        <v>Contratable</v>
      </c>
      <c r="K119" s="36" t="str">
        <f t="shared" si="3"/>
        <v>Inversión</v>
      </c>
      <c r="L119" s="37" t="s">
        <v>215</v>
      </c>
      <c r="M119" s="38" t="str">
        <f t="shared" si="4"/>
        <v>C-4199-1500-8</v>
      </c>
      <c r="N119" s="34">
        <v>199</v>
      </c>
      <c r="O119" s="35" t="str">
        <f t="shared" si="5"/>
        <v>C-4199-1500-8-0-4199053-02-199</v>
      </c>
      <c r="P119" s="32" t="s">
        <v>214</v>
      </c>
      <c r="Q119" s="39">
        <f>VLOOKUP($O119,[3]Gerentes!$A:$I,7,0)</f>
        <v>4199053</v>
      </c>
      <c r="R119" s="40" t="str">
        <f>VLOOKUP($O119,[3]Gerentes!$A:$I,8,0)</f>
        <v>DOCUMENTOS DE LINEAMIENTOS TECNICOS</v>
      </c>
      <c r="S119" s="34" t="s">
        <v>24</v>
      </c>
      <c r="T119" s="34">
        <v>27</v>
      </c>
      <c r="U119" s="34" t="s">
        <v>161</v>
      </c>
      <c r="V119" s="34" t="s">
        <v>25</v>
      </c>
      <c r="W119" s="41">
        <v>85826784</v>
      </c>
      <c r="X119" s="41">
        <v>0</v>
      </c>
      <c r="Y119" s="41">
        <v>3397755</v>
      </c>
      <c r="Z119" s="41">
        <v>0</v>
      </c>
      <c r="AA119" s="41">
        <v>0</v>
      </c>
      <c r="AB119" s="42">
        <v>82429029</v>
      </c>
      <c r="AC119" s="41">
        <v>2768920</v>
      </c>
      <c r="AD119" s="41">
        <v>79660109</v>
      </c>
      <c r="AE119" s="42">
        <v>2768920</v>
      </c>
      <c r="AF119" s="42">
        <v>448920</v>
      </c>
      <c r="AG119" s="41">
        <v>448920</v>
      </c>
      <c r="AH119" s="41">
        <v>448920</v>
      </c>
      <c r="AI119" s="41">
        <v>0</v>
      </c>
      <c r="AJ119" s="41">
        <v>0</v>
      </c>
      <c r="AK119" s="42" t="str">
        <f>IFERROR(VLOOKUP(Exportar[[#This Row],[RUBRO]],[3]LISTAS!$A$1:$B$19,2,0),Exportar[[#This Row],[NOMBRE-Planeación_Proyecto]])</f>
        <v>8. Fortalecimiento</v>
      </c>
      <c r="AL119" s="41">
        <f>VLOOKUP(Exportar[[#This Row],[UNIDAD/SUB UNIDAD]],[3]!REGIONALES[[#All],[codigo_regional3]:[Columna1]],3,0)</f>
        <v>1</v>
      </c>
      <c r="AM119" s="41">
        <f>Exportar[[#This Row],[COD]]</f>
        <v>1</v>
      </c>
      <c r="AN119" s="41">
        <f>IFERROR(VLOOKUP(Exportar[[#This Row],[RUBRO completo]],'[3]CENTRO DE COSTOS'!$X:$X,1,0),0)</f>
        <v>0</v>
      </c>
      <c r="AO119" s="43" t="str">
        <f>VLOOKUP(Exportar[[#This Row],[COD_REAL]],'[3]CENTRO DE COSTOS'!$M$4:$N$72,2,0)</f>
        <v>SEDE NACIONAL</v>
      </c>
    </row>
    <row r="120" spans="1:41" x14ac:dyDescent="0.25">
      <c r="A120" s="44">
        <v>45111</v>
      </c>
      <c r="B120" s="32">
        <v>2023</v>
      </c>
      <c r="C120" s="33" t="str">
        <f>VLOOKUP(D120,'[3]CENTRO DE COSTOS'!$E:$H,4,0)</f>
        <v>SEDE</v>
      </c>
      <c r="D120" s="34" t="s">
        <v>40</v>
      </c>
      <c r="E120" s="34" t="s">
        <v>41</v>
      </c>
      <c r="F120" s="34" t="s">
        <v>356</v>
      </c>
      <c r="G120" s="35" t="str">
        <f>VLOOKUP(O120,[3]Gerentes!$A:$N,4,0)</f>
        <v>FORTALECIMIENTO</v>
      </c>
      <c r="H120" s="35" t="str">
        <f>VLOOKUP(O120,[3]Gerentes!$A:$N,5,0)</f>
        <v>DIRECTOR(A) DE SERVICIO Y ATENCION</v>
      </c>
      <c r="I120" s="35" t="str">
        <f>VLOOKUP(O120,[3]Gerentes!$A:$N,10,0)</f>
        <v>8. Fortalecimiento</v>
      </c>
      <c r="J120" s="35" t="str">
        <f>VLOOKUP(O120,[3]Gerentes!$A:$AB,15,0)</f>
        <v>Contratable</v>
      </c>
      <c r="K120" s="36" t="str">
        <f t="shared" si="3"/>
        <v>Inversión</v>
      </c>
      <c r="L120" s="37" t="s">
        <v>355</v>
      </c>
      <c r="M120" s="38" t="str">
        <f t="shared" si="4"/>
        <v>C-4199-1500-8</v>
      </c>
      <c r="N120" s="34">
        <v>200</v>
      </c>
      <c r="O120" s="35" t="str">
        <f t="shared" si="5"/>
        <v>C-4199-1500-8-0-4199060-02-200</v>
      </c>
      <c r="P120" s="32" t="s">
        <v>354</v>
      </c>
      <c r="Q120" s="39">
        <f>VLOOKUP($O120,[3]Gerentes!$A:$I,7,0)</f>
        <v>4199060</v>
      </c>
      <c r="R120" s="40" t="str">
        <f>VLOOKUP($O120,[3]Gerentes!$A:$I,8,0)</f>
        <v>SERVICIOS DE INFORMACION ACTUALIZADOS</v>
      </c>
      <c r="S120" s="34" t="s">
        <v>24</v>
      </c>
      <c r="T120" s="34">
        <v>27</v>
      </c>
      <c r="U120" s="34" t="s">
        <v>161</v>
      </c>
      <c r="V120" s="34" t="s">
        <v>25</v>
      </c>
      <c r="W120" s="41">
        <v>45464476723</v>
      </c>
      <c r="X120" s="41">
        <v>0</v>
      </c>
      <c r="Y120" s="41">
        <v>8100000000</v>
      </c>
      <c r="Z120" s="41">
        <v>0</v>
      </c>
      <c r="AA120" s="41">
        <v>0</v>
      </c>
      <c r="AB120" s="42">
        <v>37364476723</v>
      </c>
      <c r="AC120" s="41">
        <v>36814222096.559998</v>
      </c>
      <c r="AD120" s="41">
        <v>550254626.44000006</v>
      </c>
      <c r="AE120" s="42">
        <v>36814222096.559998</v>
      </c>
      <c r="AF120" s="42">
        <v>13412779725.030001</v>
      </c>
      <c r="AG120" s="41">
        <v>13412779725.030001</v>
      </c>
      <c r="AH120" s="41">
        <v>13412779725.030001</v>
      </c>
      <c r="AI120" s="41">
        <v>0</v>
      </c>
      <c r="AJ120" s="41">
        <v>0</v>
      </c>
      <c r="AK120" s="42" t="str">
        <f>IFERROR(VLOOKUP(Exportar[[#This Row],[RUBRO]],[3]LISTAS!$A$1:$B$19,2,0),Exportar[[#This Row],[NOMBRE-Planeación_Proyecto]])</f>
        <v>8. Fortalecimiento</v>
      </c>
      <c r="AL120" s="41">
        <f>VLOOKUP(Exportar[[#This Row],[UNIDAD/SUB UNIDAD]],[3]!REGIONALES[[#All],[codigo_regional3]:[Columna1]],3,0)</f>
        <v>1</v>
      </c>
      <c r="AM120" s="41">
        <f>Exportar[[#This Row],[COD]]</f>
        <v>1</v>
      </c>
      <c r="AN120" s="41">
        <f>IFERROR(VLOOKUP(Exportar[[#This Row],[RUBRO completo]],'[3]CENTRO DE COSTOS'!$X:$X,1,0),0)</f>
        <v>0</v>
      </c>
      <c r="AO120" s="43" t="str">
        <f>VLOOKUP(Exportar[[#This Row],[COD_REAL]],'[3]CENTRO DE COSTOS'!$M$4:$N$72,2,0)</f>
        <v>SEDE NACIONAL</v>
      </c>
    </row>
    <row r="121" spans="1:41" x14ac:dyDescent="0.25">
      <c r="A121" s="44">
        <v>45111</v>
      </c>
      <c r="B121" s="32">
        <v>2023</v>
      </c>
      <c r="C121" s="33" t="str">
        <f>VLOOKUP(D121,'[3]CENTRO DE COSTOS'!$E:$H,4,0)</f>
        <v>SEDE</v>
      </c>
      <c r="D121" s="34" t="s">
        <v>40</v>
      </c>
      <c r="E121" s="34" t="s">
        <v>41</v>
      </c>
      <c r="F121" s="34" t="s">
        <v>213</v>
      </c>
      <c r="G121" s="35" t="str">
        <f>VLOOKUP(O121,[3]Gerentes!$A:$N,4,0)</f>
        <v>FORTALECIMIENTO</v>
      </c>
      <c r="H121" s="35" t="str">
        <f>VLOOKUP(O121,[3]Gerentes!$A:$N,5,0)</f>
        <v>DIRECTOR(A) ADMINISTRATIVO</v>
      </c>
      <c r="I121" s="35" t="str">
        <f>VLOOKUP(O121,[3]Gerentes!$A:$N,10,0)</f>
        <v>8. Fortalecimiento</v>
      </c>
      <c r="J121" s="35" t="str">
        <f>VLOOKUP(O121,[3]Gerentes!$A:$AB,15,0)</f>
        <v>Contratable</v>
      </c>
      <c r="K121" s="36" t="str">
        <f t="shared" si="3"/>
        <v>Inversión</v>
      </c>
      <c r="L121" s="37" t="s">
        <v>175</v>
      </c>
      <c r="M121" s="38" t="str">
        <f t="shared" si="4"/>
        <v>C-4199-1500-8</v>
      </c>
      <c r="N121" s="34">
        <v>201</v>
      </c>
      <c r="O121" s="35" t="str">
        <f t="shared" si="5"/>
        <v>C-4199-1500-8-0-4199064-02-201</v>
      </c>
      <c r="P121" s="32" t="s">
        <v>174</v>
      </c>
      <c r="Q121" s="39">
        <f>VLOOKUP($O121,[3]Gerentes!$A:$I,7,0)</f>
        <v>4199064</v>
      </c>
      <c r="R121" s="40" t="str">
        <f>VLOOKUP($O121,[3]Gerentes!$A:$I,8,0)</f>
        <v>SERVICIO DE IMPLEMENTACION DE SISTEMAS DE GESTION</v>
      </c>
      <c r="S121" s="34" t="s">
        <v>24</v>
      </c>
      <c r="T121" s="34">
        <v>27</v>
      </c>
      <c r="U121" s="34" t="s">
        <v>161</v>
      </c>
      <c r="V121" s="34" t="s">
        <v>25</v>
      </c>
      <c r="W121" s="41">
        <v>57180070228</v>
      </c>
      <c r="X121" s="41">
        <v>3175542847</v>
      </c>
      <c r="Y121" s="41">
        <v>4071794314</v>
      </c>
      <c r="Z121" s="41">
        <v>0</v>
      </c>
      <c r="AA121" s="41">
        <v>0</v>
      </c>
      <c r="AB121" s="42">
        <v>56283818761</v>
      </c>
      <c r="AC121" s="41">
        <v>49601692198.690002</v>
      </c>
      <c r="AD121" s="41">
        <v>6682126562.3100004</v>
      </c>
      <c r="AE121" s="42">
        <v>41320643271.690002</v>
      </c>
      <c r="AF121" s="42">
        <v>13538790085.09</v>
      </c>
      <c r="AG121" s="41">
        <v>13538790085.09</v>
      </c>
      <c r="AH121" s="41">
        <v>13538790085.09</v>
      </c>
      <c r="AI121" s="41">
        <v>0</v>
      </c>
      <c r="AJ121" s="41">
        <v>0</v>
      </c>
      <c r="AK121" s="42" t="str">
        <f>IFERROR(VLOOKUP(Exportar[[#This Row],[RUBRO]],[3]LISTAS!$A$1:$B$19,2,0),Exportar[[#This Row],[NOMBRE-Planeación_Proyecto]])</f>
        <v>8. Fortalecimiento</v>
      </c>
      <c r="AL121" s="41">
        <f>VLOOKUP(Exportar[[#This Row],[UNIDAD/SUB UNIDAD]],[3]!REGIONALES[[#All],[codigo_regional3]:[Columna1]],3,0)</f>
        <v>1</v>
      </c>
      <c r="AM121" s="41">
        <f>Exportar[[#This Row],[COD]]</f>
        <v>1</v>
      </c>
      <c r="AN121" s="41">
        <f>IFERROR(VLOOKUP(Exportar[[#This Row],[RUBRO completo]],'[3]CENTRO DE COSTOS'!$X:$X,1,0),0)</f>
        <v>0</v>
      </c>
      <c r="AO121" s="43" t="str">
        <f>VLOOKUP(Exportar[[#This Row],[COD_REAL]],'[3]CENTRO DE COSTOS'!$M$4:$N$72,2,0)</f>
        <v>SEDE NACIONAL</v>
      </c>
    </row>
    <row r="122" spans="1:41" x14ac:dyDescent="0.25">
      <c r="A122" s="44">
        <v>45111</v>
      </c>
      <c r="B122" s="32">
        <v>2023</v>
      </c>
      <c r="C122" s="33" t="str">
        <f>VLOOKUP(D122,'[3]CENTRO DE COSTOS'!$E:$H,4,0)</f>
        <v>SEDE</v>
      </c>
      <c r="D122" s="34" t="s">
        <v>40</v>
      </c>
      <c r="E122" s="34" t="s">
        <v>41</v>
      </c>
      <c r="F122" s="34" t="s">
        <v>208</v>
      </c>
      <c r="G122" s="35" t="str">
        <f>VLOOKUP(O122,[3]Gerentes!$A:$N,4,0)</f>
        <v>FUNCIONAMIENTO</v>
      </c>
      <c r="H122" s="35" t="str">
        <f>VLOOKUP(O122,[3]Gerentes!$A:$N,5,0)</f>
        <v>DIRECTOR(A) DE GESTION HUMANA</v>
      </c>
      <c r="I122" s="35" t="str">
        <f>VLOOKUP(O122,[3]Gerentes!$A:$N,10,0)</f>
        <v>1. Gestión Humana</v>
      </c>
      <c r="J122" s="35" t="str">
        <f>VLOOKUP(O122,[3]Gerentes!$A:$AB,15,0)</f>
        <v>No Contratable</v>
      </c>
      <c r="K122" s="36" t="str">
        <f t="shared" si="3"/>
        <v>Funcionamiento</v>
      </c>
      <c r="L122" s="37" t="s">
        <v>353</v>
      </c>
      <c r="M122" s="38" t="str">
        <f t="shared" si="4"/>
        <v>A-01-01-01</v>
      </c>
      <c r="N122" s="34">
        <v>301</v>
      </c>
      <c r="O122" s="35" t="str">
        <f t="shared" si="5"/>
        <v>A-01-01-01-001-001-301</v>
      </c>
      <c r="P122" s="32" t="s">
        <v>352</v>
      </c>
      <c r="Q122" s="39">
        <f>VLOOKUP($O122,[3]Gerentes!$A:$I,7,0)</f>
        <v>0</v>
      </c>
      <c r="R122" s="40">
        <f>VLOOKUP($O122,[3]Gerentes!$A:$I,8,0)</f>
        <v>0</v>
      </c>
      <c r="S122" s="34" t="s">
        <v>24</v>
      </c>
      <c r="T122" s="34">
        <v>27</v>
      </c>
      <c r="U122" s="34" t="s">
        <v>161</v>
      </c>
      <c r="V122" s="34" t="s">
        <v>25</v>
      </c>
      <c r="W122" s="41">
        <v>310098000000</v>
      </c>
      <c r="X122" s="41">
        <v>0</v>
      </c>
      <c r="Y122" s="41">
        <v>0</v>
      </c>
      <c r="Z122" s="41">
        <v>0</v>
      </c>
      <c r="AA122" s="41">
        <v>0</v>
      </c>
      <c r="AB122" s="42">
        <v>310098000000</v>
      </c>
      <c r="AC122" s="41">
        <v>310098000000</v>
      </c>
      <c r="AD122" s="41">
        <v>0</v>
      </c>
      <c r="AE122" s="42">
        <v>155666313911</v>
      </c>
      <c r="AF122" s="42">
        <v>155666313911</v>
      </c>
      <c r="AG122" s="41">
        <v>155666313911</v>
      </c>
      <c r="AH122" s="41">
        <v>155666313911</v>
      </c>
      <c r="AI122" s="41">
        <v>0</v>
      </c>
      <c r="AJ122" s="41">
        <v>0</v>
      </c>
      <c r="AK122" s="42" t="str">
        <f>IFERROR(VLOOKUP(Exportar[[#This Row],[RUBRO]],[3]LISTAS!$A$1:$B$19,2,0),Exportar[[#This Row],[NOMBRE-Planeación_Proyecto]])</f>
        <v>Gastos de Personal</v>
      </c>
      <c r="AL122" s="41">
        <f>VLOOKUP(Exportar[[#This Row],[UNIDAD/SUB UNIDAD]],[3]!REGIONALES[[#All],[codigo_regional3]:[Columna1]],3,0)</f>
        <v>1</v>
      </c>
      <c r="AM122" s="41">
        <f>Exportar[[#This Row],[COD]]</f>
        <v>1</v>
      </c>
      <c r="AN122" s="41">
        <f>IFERROR(VLOOKUP(Exportar[[#This Row],[RUBRO completo]],'[3]CENTRO DE COSTOS'!$X:$X,1,0),0)</f>
        <v>0</v>
      </c>
      <c r="AO122" s="43" t="str">
        <f>VLOOKUP(Exportar[[#This Row],[COD_REAL]],'[3]CENTRO DE COSTOS'!$M$4:$N$72,2,0)</f>
        <v>SEDE NACIONAL</v>
      </c>
    </row>
    <row r="123" spans="1:41" x14ac:dyDescent="0.25">
      <c r="A123" s="44">
        <v>45111</v>
      </c>
      <c r="B123" s="32">
        <v>2023</v>
      </c>
      <c r="C123" s="33" t="str">
        <f>VLOOKUP(D123,'[3]CENTRO DE COSTOS'!$E:$H,4,0)</f>
        <v>SEDE</v>
      </c>
      <c r="D123" s="34" t="s">
        <v>40</v>
      </c>
      <c r="E123" s="34" t="s">
        <v>41</v>
      </c>
      <c r="F123" s="34" t="s">
        <v>208</v>
      </c>
      <c r="G123" s="35" t="str">
        <f>VLOOKUP(O123,[3]Gerentes!$A:$N,4,0)</f>
        <v>FUNCIONAMIENTO</v>
      </c>
      <c r="H123" s="35" t="str">
        <f>VLOOKUP(O123,[3]Gerentes!$A:$N,5,0)</f>
        <v>DIRECTOR(A) DE GESTION HUMANA</v>
      </c>
      <c r="I123" s="35" t="str">
        <f>VLOOKUP(O123,[3]Gerentes!$A:$N,10,0)</f>
        <v>1. Gestión Humana</v>
      </c>
      <c r="J123" s="35" t="str">
        <f>VLOOKUP(O123,[3]Gerentes!$A:$AB,15,0)</f>
        <v>No Contratable</v>
      </c>
      <c r="K123" s="36" t="str">
        <f t="shared" si="3"/>
        <v>Funcionamiento</v>
      </c>
      <c r="L123" s="37" t="s">
        <v>351</v>
      </c>
      <c r="M123" s="38" t="str">
        <f t="shared" si="4"/>
        <v>A-01-01-01</v>
      </c>
      <c r="N123" s="34">
        <v>301</v>
      </c>
      <c r="O123" s="35" t="str">
        <f t="shared" si="5"/>
        <v>A-01-01-01-001-003-301</v>
      </c>
      <c r="P123" s="32" t="s">
        <v>350</v>
      </c>
      <c r="Q123" s="39">
        <f>VLOOKUP($O123,[3]Gerentes!$A:$I,7,0)</f>
        <v>0</v>
      </c>
      <c r="R123" s="40">
        <f>VLOOKUP($O123,[3]Gerentes!$A:$I,8,0)</f>
        <v>0</v>
      </c>
      <c r="S123" s="34" t="s">
        <v>24</v>
      </c>
      <c r="T123" s="34">
        <v>27</v>
      </c>
      <c r="U123" s="34" t="s">
        <v>161</v>
      </c>
      <c r="V123" s="34" t="s">
        <v>25</v>
      </c>
      <c r="W123" s="41">
        <v>3350000000</v>
      </c>
      <c r="X123" s="41">
        <v>0</v>
      </c>
      <c r="Y123" s="41">
        <v>0</v>
      </c>
      <c r="Z123" s="41">
        <v>0</v>
      </c>
      <c r="AA123" s="41">
        <v>0</v>
      </c>
      <c r="AB123" s="42">
        <v>3350000000</v>
      </c>
      <c r="AC123" s="41">
        <v>3350000000</v>
      </c>
      <c r="AD123" s="41">
        <v>0</v>
      </c>
      <c r="AE123" s="42">
        <v>1119969284</v>
      </c>
      <c r="AF123" s="42">
        <v>1119969284</v>
      </c>
      <c r="AG123" s="41">
        <v>1119969284</v>
      </c>
      <c r="AH123" s="41">
        <v>1119969284</v>
      </c>
      <c r="AI123" s="41">
        <v>0</v>
      </c>
      <c r="AJ123" s="41">
        <v>0</v>
      </c>
      <c r="AK123" s="42" t="str">
        <f>IFERROR(VLOOKUP(Exportar[[#This Row],[RUBRO]],[3]LISTAS!$A$1:$B$19,2,0),Exportar[[#This Row],[NOMBRE-Planeación_Proyecto]])</f>
        <v>Gastos de Personal</v>
      </c>
      <c r="AL123" s="41">
        <f>VLOOKUP(Exportar[[#This Row],[UNIDAD/SUB UNIDAD]],[3]!REGIONALES[[#All],[codigo_regional3]:[Columna1]],3,0)</f>
        <v>1</v>
      </c>
      <c r="AM123" s="41">
        <f>Exportar[[#This Row],[COD]]</f>
        <v>1</v>
      </c>
      <c r="AN123" s="41">
        <f>IFERROR(VLOOKUP(Exportar[[#This Row],[RUBRO completo]],'[3]CENTRO DE COSTOS'!$X:$X,1,0),0)</f>
        <v>0</v>
      </c>
      <c r="AO123" s="43" t="str">
        <f>VLOOKUP(Exportar[[#This Row],[COD_REAL]],'[3]CENTRO DE COSTOS'!$M$4:$N$72,2,0)</f>
        <v>SEDE NACIONAL</v>
      </c>
    </row>
    <row r="124" spans="1:41" x14ac:dyDescent="0.25">
      <c r="A124" s="44">
        <v>45111</v>
      </c>
      <c r="B124" s="32">
        <v>2023</v>
      </c>
      <c r="C124" s="33" t="str">
        <f>VLOOKUP(D124,'[3]CENTRO DE COSTOS'!$E:$H,4,0)</f>
        <v>SEDE</v>
      </c>
      <c r="D124" s="34" t="s">
        <v>40</v>
      </c>
      <c r="E124" s="34" t="s">
        <v>41</v>
      </c>
      <c r="F124" s="34" t="s">
        <v>208</v>
      </c>
      <c r="G124" s="35" t="str">
        <f>VLOOKUP(O124,[3]Gerentes!$A:$N,4,0)</f>
        <v>FUNCIONAMIENTO</v>
      </c>
      <c r="H124" s="35" t="str">
        <f>VLOOKUP(O124,[3]Gerentes!$A:$N,5,0)</f>
        <v>DIRECTOR(A) DE GESTION HUMANA</v>
      </c>
      <c r="I124" s="35" t="str">
        <f>VLOOKUP(O124,[3]Gerentes!$A:$N,10,0)</f>
        <v>1. Gestión Humana</v>
      </c>
      <c r="J124" s="35" t="str">
        <f>VLOOKUP(O124,[3]Gerentes!$A:$AB,15,0)</f>
        <v>No Contratable</v>
      </c>
      <c r="K124" s="36" t="str">
        <f t="shared" si="3"/>
        <v>Funcionamiento</v>
      </c>
      <c r="L124" s="37" t="s">
        <v>349</v>
      </c>
      <c r="M124" s="38" t="str">
        <f t="shared" si="4"/>
        <v>A-01-01-01</v>
      </c>
      <c r="N124" s="34">
        <v>301</v>
      </c>
      <c r="O124" s="35" t="str">
        <f t="shared" si="5"/>
        <v>A-01-01-01-001-004-301</v>
      </c>
      <c r="P124" s="32" t="s">
        <v>348</v>
      </c>
      <c r="Q124" s="39">
        <f>VLOOKUP($O124,[3]Gerentes!$A:$I,7,0)</f>
        <v>0</v>
      </c>
      <c r="R124" s="40">
        <f>VLOOKUP($O124,[3]Gerentes!$A:$I,8,0)</f>
        <v>0</v>
      </c>
      <c r="S124" s="34" t="s">
        <v>24</v>
      </c>
      <c r="T124" s="34">
        <v>27</v>
      </c>
      <c r="U124" s="34" t="s">
        <v>161</v>
      </c>
      <c r="V124" s="34" t="s">
        <v>25</v>
      </c>
      <c r="W124" s="41">
        <v>875000000</v>
      </c>
      <c r="X124" s="41">
        <v>0</v>
      </c>
      <c r="Y124" s="41">
        <v>0</v>
      </c>
      <c r="Z124" s="41">
        <v>0</v>
      </c>
      <c r="AA124" s="41">
        <v>0</v>
      </c>
      <c r="AB124" s="42">
        <v>875000000</v>
      </c>
      <c r="AC124" s="41">
        <v>875000000</v>
      </c>
      <c r="AD124" s="41">
        <v>0</v>
      </c>
      <c r="AE124" s="42">
        <v>384195244</v>
      </c>
      <c r="AF124" s="42">
        <v>384195244</v>
      </c>
      <c r="AG124" s="41">
        <v>384195244</v>
      </c>
      <c r="AH124" s="41">
        <v>384195244</v>
      </c>
      <c r="AI124" s="41">
        <v>0</v>
      </c>
      <c r="AJ124" s="41">
        <v>0</v>
      </c>
      <c r="AK124" s="42" t="str">
        <f>IFERROR(VLOOKUP(Exportar[[#This Row],[RUBRO]],[3]LISTAS!$A$1:$B$19,2,0),Exportar[[#This Row],[NOMBRE-Planeación_Proyecto]])</f>
        <v>Gastos de Personal</v>
      </c>
      <c r="AL124" s="41">
        <f>VLOOKUP(Exportar[[#This Row],[UNIDAD/SUB UNIDAD]],[3]!REGIONALES[[#All],[codigo_regional3]:[Columna1]],3,0)</f>
        <v>1</v>
      </c>
      <c r="AM124" s="41">
        <f>Exportar[[#This Row],[COD]]</f>
        <v>1</v>
      </c>
      <c r="AN124" s="41">
        <f>IFERROR(VLOOKUP(Exportar[[#This Row],[RUBRO completo]],'[3]CENTRO DE COSTOS'!$X:$X,1,0),0)</f>
        <v>0</v>
      </c>
      <c r="AO124" s="43" t="str">
        <f>VLOOKUP(Exportar[[#This Row],[COD_REAL]],'[3]CENTRO DE COSTOS'!$M$4:$N$72,2,0)</f>
        <v>SEDE NACIONAL</v>
      </c>
    </row>
    <row r="125" spans="1:41" x14ac:dyDescent="0.25">
      <c r="A125" s="44">
        <v>45111</v>
      </c>
      <c r="B125" s="32">
        <v>2023</v>
      </c>
      <c r="C125" s="33" t="str">
        <f>VLOOKUP(D125,'[3]CENTRO DE COSTOS'!$E:$H,4,0)</f>
        <v>SEDE</v>
      </c>
      <c r="D125" s="34" t="s">
        <v>40</v>
      </c>
      <c r="E125" s="34" t="s">
        <v>41</v>
      </c>
      <c r="F125" s="34" t="s">
        <v>208</v>
      </c>
      <c r="G125" s="35" t="str">
        <f>VLOOKUP(O125,[3]Gerentes!$A:$N,4,0)</f>
        <v>FUNCIONAMIENTO</v>
      </c>
      <c r="H125" s="35" t="str">
        <f>VLOOKUP(O125,[3]Gerentes!$A:$N,5,0)</f>
        <v>DIRECTOR(A) DE GESTION HUMANA</v>
      </c>
      <c r="I125" s="35" t="str">
        <f>VLOOKUP(O125,[3]Gerentes!$A:$N,10,0)</f>
        <v>1. Gestión Humana</v>
      </c>
      <c r="J125" s="35" t="str">
        <f>VLOOKUP(O125,[3]Gerentes!$A:$AB,15,0)</f>
        <v>No Contratable</v>
      </c>
      <c r="K125" s="36" t="str">
        <f t="shared" si="3"/>
        <v>Funcionamiento</v>
      </c>
      <c r="L125" s="37" t="s">
        <v>347</v>
      </c>
      <c r="M125" s="38" t="str">
        <f t="shared" si="4"/>
        <v>A-01-01-01</v>
      </c>
      <c r="N125" s="34">
        <v>301</v>
      </c>
      <c r="O125" s="35" t="str">
        <f t="shared" si="5"/>
        <v>A-01-01-01-001-005-301</v>
      </c>
      <c r="P125" s="32" t="s">
        <v>346</v>
      </c>
      <c r="Q125" s="39">
        <f>VLOOKUP($O125,[3]Gerentes!$A:$I,7,0)</f>
        <v>0</v>
      </c>
      <c r="R125" s="40">
        <f>VLOOKUP($O125,[3]Gerentes!$A:$I,8,0)</f>
        <v>0</v>
      </c>
      <c r="S125" s="34" t="s">
        <v>24</v>
      </c>
      <c r="T125" s="34">
        <v>27</v>
      </c>
      <c r="U125" s="34" t="s">
        <v>161</v>
      </c>
      <c r="V125" s="34" t="s">
        <v>25</v>
      </c>
      <c r="W125" s="41">
        <v>1100000000</v>
      </c>
      <c r="X125" s="41">
        <v>0</v>
      </c>
      <c r="Y125" s="41">
        <v>0</v>
      </c>
      <c r="Z125" s="41">
        <v>0</v>
      </c>
      <c r="AA125" s="41">
        <v>0</v>
      </c>
      <c r="AB125" s="42">
        <v>1100000000</v>
      </c>
      <c r="AC125" s="41">
        <v>1100000000</v>
      </c>
      <c r="AD125" s="41">
        <v>0</v>
      </c>
      <c r="AE125" s="42">
        <v>526463420</v>
      </c>
      <c r="AF125" s="42">
        <v>526463420</v>
      </c>
      <c r="AG125" s="41">
        <v>526463420</v>
      </c>
      <c r="AH125" s="41">
        <v>526463420</v>
      </c>
      <c r="AI125" s="41">
        <v>0</v>
      </c>
      <c r="AJ125" s="41">
        <v>0</v>
      </c>
      <c r="AK125" s="42" t="str">
        <f>IFERROR(VLOOKUP(Exportar[[#This Row],[RUBRO]],[3]LISTAS!$A$1:$B$19,2,0),Exportar[[#This Row],[NOMBRE-Planeación_Proyecto]])</f>
        <v>Gastos de Personal</v>
      </c>
      <c r="AL125" s="41">
        <f>VLOOKUP(Exportar[[#This Row],[UNIDAD/SUB UNIDAD]],[3]!REGIONALES[[#All],[codigo_regional3]:[Columna1]],3,0)</f>
        <v>1</v>
      </c>
      <c r="AM125" s="41">
        <f>Exportar[[#This Row],[COD]]</f>
        <v>1</v>
      </c>
      <c r="AN125" s="41">
        <f>IFERROR(VLOOKUP(Exportar[[#This Row],[RUBRO completo]],'[3]CENTRO DE COSTOS'!$X:$X,1,0),0)</f>
        <v>0</v>
      </c>
      <c r="AO125" s="43" t="str">
        <f>VLOOKUP(Exportar[[#This Row],[COD_REAL]],'[3]CENTRO DE COSTOS'!$M$4:$N$72,2,0)</f>
        <v>SEDE NACIONAL</v>
      </c>
    </row>
    <row r="126" spans="1:41" x14ac:dyDescent="0.25">
      <c r="A126" s="44">
        <v>45111</v>
      </c>
      <c r="B126" s="32">
        <v>2023</v>
      </c>
      <c r="C126" s="33" t="str">
        <f>VLOOKUP(D126,'[3]CENTRO DE COSTOS'!$E:$H,4,0)</f>
        <v>SEDE</v>
      </c>
      <c r="D126" s="34" t="s">
        <v>40</v>
      </c>
      <c r="E126" s="34" t="s">
        <v>41</v>
      </c>
      <c r="F126" s="34" t="s">
        <v>208</v>
      </c>
      <c r="G126" s="35" t="str">
        <f>VLOOKUP(O126,[3]Gerentes!$A:$N,4,0)</f>
        <v>FUNCIONAMIENTO</v>
      </c>
      <c r="H126" s="35" t="str">
        <f>VLOOKUP(O126,[3]Gerentes!$A:$N,5,0)</f>
        <v>DIRECTOR(A) DE GESTION HUMANA</v>
      </c>
      <c r="I126" s="35" t="str">
        <f>VLOOKUP(O126,[3]Gerentes!$A:$N,10,0)</f>
        <v>1. Gestión Humana</v>
      </c>
      <c r="J126" s="35" t="str">
        <f>VLOOKUP(O126,[3]Gerentes!$A:$AB,15,0)</f>
        <v>No Contratable</v>
      </c>
      <c r="K126" s="36" t="str">
        <f t="shared" si="3"/>
        <v>Funcionamiento</v>
      </c>
      <c r="L126" s="37" t="s">
        <v>345</v>
      </c>
      <c r="M126" s="38" t="str">
        <f t="shared" si="4"/>
        <v>A-01-01-01</v>
      </c>
      <c r="N126" s="34">
        <v>301</v>
      </c>
      <c r="O126" s="35" t="str">
        <f t="shared" si="5"/>
        <v>A-01-01-01-001-007-301</v>
      </c>
      <c r="P126" s="32" t="s">
        <v>344</v>
      </c>
      <c r="Q126" s="39">
        <f>VLOOKUP($O126,[3]Gerentes!$A:$I,7,0)</f>
        <v>0</v>
      </c>
      <c r="R126" s="40">
        <f>VLOOKUP($O126,[3]Gerentes!$A:$I,8,0)</f>
        <v>0</v>
      </c>
      <c r="S126" s="34" t="s">
        <v>24</v>
      </c>
      <c r="T126" s="34">
        <v>27</v>
      </c>
      <c r="U126" s="34" t="s">
        <v>161</v>
      </c>
      <c r="V126" s="34" t="s">
        <v>25</v>
      </c>
      <c r="W126" s="41">
        <v>11800000000</v>
      </c>
      <c r="X126" s="41">
        <v>0</v>
      </c>
      <c r="Y126" s="41">
        <v>0</v>
      </c>
      <c r="Z126" s="41">
        <v>0</v>
      </c>
      <c r="AA126" s="41">
        <v>0</v>
      </c>
      <c r="AB126" s="42">
        <v>11800000000</v>
      </c>
      <c r="AC126" s="41">
        <v>11800000000</v>
      </c>
      <c r="AD126" s="41">
        <v>0</v>
      </c>
      <c r="AE126" s="42">
        <v>4413977980</v>
      </c>
      <c r="AF126" s="42">
        <v>4413977980</v>
      </c>
      <c r="AG126" s="41">
        <v>4413977980</v>
      </c>
      <c r="AH126" s="41">
        <v>4413977980</v>
      </c>
      <c r="AI126" s="41">
        <v>0</v>
      </c>
      <c r="AJ126" s="41">
        <v>0</v>
      </c>
      <c r="AK126" s="42" t="str">
        <f>IFERROR(VLOOKUP(Exportar[[#This Row],[RUBRO]],[3]LISTAS!$A$1:$B$19,2,0),Exportar[[#This Row],[NOMBRE-Planeación_Proyecto]])</f>
        <v>Gastos de Personal</v>
      </c>
      <c r="AL126" s="41">
        <f>VLOOKUP(Exportar[[#This Row],[UNIDAD/SUB UNIDAD]],[3]!REGIONALES[[#All],[codigo_regional3]:[Columna1]],3,0)</f>
        <v>1</v>
      </c>
      <c r="AM126" s="41">
        <f>Exportar[[#This Row],[COD]]</f>
        <v>1</v>
      </c>
      <c r="AN126" s="41">
        <f>IFERROR(VLOOKUP(Exportar[[#This Row],[RUBRO completo]],'[3]CENTRO DE COSTOS'!$X:$X,1,0),0)</f>
        <v>0</v>
      </c>
      <c r="AO126" s="43" t="str">
        <f>VLOOKUP(Exportar[[#This Row],[COD_REAL]],'[3]CENTRO DE COSTOS'!$M$4:$N$72,2,0)</f>
        <v>SEDE NACIONAL</v>
      </c>
    </row>
    <row r="127" spans="1:41" x14ac:dyDescent="0.25">
      <c r="A127" s="44">
        <v>45111</v>
      </c>
      <c r="B127" s="32">
        <v>2023</v>
      </c>
      <c r="C127" s="33" t="str">
        <f>VLOOKUP(D127,'[3]CENTRO DE COSTOS'!$E:$H,4,0)</f>
        <v>SEDE</v>
      </c>
      <c r="D127" s="34" t="s">
        <v>40</v>
      </c>
      <c r="E127" s="34" t="s">
        <v>41</v>
      </c>
      <c r="F127" s="34" t="s">
        <v>208</v>
      </c>
      <c r="G127" s="35" t="str">
        <f>VLOOKUP(O127,[3]Gerentes!$A:$N,4,0)</f>
        <v>FUNCIONAMIENTO</v>
      </c>
      <c r="H127" s="35" t="str">
        <f>VLOOKUP(O127,[3]Gerentes!$A:$N,5,0)</f>
        <v>DIRECTOR(A) DE GESTION HUMANA</v>
      </c>
      <c r="I127" s="35" t="str">
        <f>VLOOKUP(O127,[3]Gerentes!$A:$N,10,0)</f>
        <v>1. Gestión Humana</v>
      </c>
      <c r="J127" s="35" t="str">
        <f>VLOOKUP(O127,[3]Gerentes!$A:$AB,15,0)</f>
        <v>No Contratable</v>
      </c>
      <c r="K127" s="36" t="str">
        <f t="shared" si="3"/>
        <v>Funcionamiento</v>
      </c>
      <c r="L127" s="37" t="s">
        <v>343</v>
      </c>
      <c r="M127" s="38" t="str">
        <f t="shared" si="4"/>
        <v>A-01-01-01</v>
      </c>
      <c r="N127" s="34">
        <v>301</v>
      </c>
      <c r="O127" s="35" t="str">
        <f t="shared" si="5"/>
        <v>A-01-01-01-001-008-301</v>
      </c>
      <c r="P127" s="32" t="s">
        <v>342</v>
      </c>
      <c r="Q127" s="39">
        <f>VLOOKUP($O127,[3]Gerentes!$A:$I,7,0)</f>
        <v>0</v>
      </c>
      <c r="R127" s="40">
        <f>VLOOKUP($O127,[3]Gerentes!$A:$I,8,0)</f>
        <v>0</v>
      </c>
      <c r="S127" s="34" t="s">
        <v>24</v>
      </c>
      <c r="T127" s="34">
        <v>27</v>
      </c>
      <c r="U127" s="34" t="s">
        <v>161</v>
      </c>
      <c r="V127" s="34" t="s">
        <v>25</v>
      </c>
      <c r="W127" s="41">
        <v>770000000</v>
      </c>
      <c r="X127" s="41">
        <v>0</v>
      </c>
      <c r="Y127" s="41">
        <v>0</v>
      </c>
      <c r="Z127" s="41">
        <v>0</v>
      </c>
      <c r="AA127" s="41">
        <v>0</v>
      </c>
      <c r="AB127" s="42">
        <v>770000000</v>
      </c>
      <c r="AC127" s="41">
        <v>770000000</v>
      </c>
      <c r="AD127" s="41">
        <v>0</v>
      </c>
      <c r="AE127" s="42">
        <v>226942761</v>
      </c>
      <c r="AF127" s="42">
        <v>226942761</v>
      </c>
      <c r="AG127" s="41">
        <v>226942761</v>
      </c>
      <c r="AH127" s="41">
        <v>226942761</v>
      </c>
      <c r="AI127" s="41">
        <v>0</v>
      </c>
      <c r="AJ127" s="41">
        <v>0</v>
      </c>
      <c r="AK127" s="42" t="str">
        <f>IFERROR(VLOOKUP(Exportar[[#This Row],[RUBRO]],[3]LISTAS!$A$1:$B$19,2,0),Exportar[[#This Row],[NOMBRE-Planeación_Proyecto]])</f>
        <v>Gastos de Personal</v>
      </c>
      <c r="AL127" s="41">
        <f>VLOOKUP(Exportar[[#This Row],[UNIDAD/SUB UNIDAD]],[3]!REGIONALES[[#All],[codigo_regional3]:[Columna1]],3,0)</f>
        <v>1</v>
      </c>
      <c r="AM127" s="41">
        <f>Exportar[[#This Row],[COD]]</f>
        <v>1</v>
      </c>
      <c r="AN127" s="41">
        <f>IFERROR(VLOOKUP(Exportar[[#This Row],[RUBRO completo]],'[3]CENTRO DE COSTOS'!$X:$X,1,0),0)</f>
        <v>0</v>
      </c>
      <c r="AO127" s="43" t="str">
        <f>VLOOKUP(Exportar[[#This Row],[COD_REAL]],'[3]CENTRO DE COSTOS'!$M$4:$N$72,2,0)</f>
        <v>SEDE NACIONAL</v>
      </c>
    </row>
    <row r="128" spans="1:41" x14ac:dyDescent="0.25">
      <c r="A128" s="44">
        <v>45111</v>
      </c>
      <c r="B128" s="32">
        <v>2023</v>
      </c>
      <c r="C128" s="33" t="str">
        <f>VLOOKUP(D128,'[3]CENTRO DE COSTOS'!$E:$H,4,0)</f>
        <v>SEDE</v>
      </c>
      <c r="D128" s="34" t="s">
        <v>40</v>
      </c>
      <c r="E128" s="34" t="s">
        <v>41</v>
      </c>
      <c r="F128" s="34" t="s">
        <v>208</v>
      </c>
      <c r="G128" s="35" t="str">
        <f>VLOOKUP(O128,[3]Gerentes!$A:$N,4,0)</f>
        <v>FUNCIONAMIENTO</v>
      </c>
      <c r="H128" s="35" t="str">
        <f>VLOOKUP(O128,[3]Gerentes!$A:$N,5,0)</f>
        <v>DIRECTOR(A) DE GESTION HUMANA</v>
      </c>
      <c r="I128" s="35" t="str">
        <f>VLOOKUP(O128,[3]Gerentes!$A:$N,10,0)</f>
        <v>1. Gestión Humana</v>
      </c>
      <c r="J128" s="35" t="str">
        <f>VLOOKUP(O128,[3]Gerentes!$A:$AB,15,0)</f>
        <v>No Contratable</v>
      </c>
      <c r="K128" s="36" t="str">
        <f t="shared" si="3"/>
        <v>Funcionamiento</v>
      </c>
      <c r="L128" s="37" t="s">
        <v>341</v>
      </c>
      <c r="M128" s="38" t="str">
        <f t="shared" si="4"/>
        <v>A-01-01-01</v>
      </c>
      <c r="N128" s="34">
        <v>301</v>
      </c>
      <c r="O128" s="35" t="str">
        <f t="shared" si="5"/>
        <v>A-01-01-01-001-010-301</v>
      </c>
      <c r="P128" s="32" t="s">
        <v>340</v>
      </c>
      <c r="Q128" s="39">
        <f>VLOOKUP($O128,[3]Gerentes!$A:$I,7,0)</f>
        <v>0</v>
      </c>
      <c r="R128" s="40">
        <f>VLOOKUP($O128,[3]Gerentes!$A:$I,8,0)</f>
        <v>0</v>
      </c>
      <c r="S128" s="34" t="s">
        <v>24</v>
      </c>
      <c r="T128" s="34">
        <v>27</v>
      </c>
      <c r="U128" s="34" t="s">
        <v>161</v>
      </c>
      <c r="V128" s="34" t="s">
        <v>25</v>
      </c>
      <c r="W128" s="41">
        <v>21500000000</v>
      </c>
      <c r="X128" s="41">
        <v>0</v>
      </c>
      <c r="Y128" s="41">
        <v>0</v>
      </c>
      <c r="Z128" s="41">
        <v>0</v>
      </c>
      <c r="AA128" s="41">
        <v>0</v>
      </c>
      <c r="AB128" s="42">
        <v>21500000000</v>
      </c>
      <c r="AC128" s="41">
        <v>21500000000</v>
      </c>
      <c r="AD128" s="41">
        <v>0</v>
      </c>
      <c r="AE128" s="42">
        <v>6920036323</v>
      </c>
      <c r="AF128" s="42">
        <v>6920036323</v>
      </c>
      <c r="AG128" s="41">
        <v>6920036323</v>
      </c>
      <c r="AH128" s="41">
        <v>6920036323</v>
      </c>
      <c r="AI128" s="41">
        <v>0</v>
      </c>
      <c r="AJ128" s="41">
        <v>0</v>
      </c>
      <c r="AK128" s="42" t="str">
        <f>IFERROR(VLOOKUP(Exportar[[#This Row],[RUBRO]],[3]LISTAS!$A$1:$B$19,2,0),Exportar[[#This Row],[NOMBRE-Planeación_Proyecto]])</f>
        <v>Gastos de Personal</v>
      </c>
      <c r="AL128" s="41">
        <f>VLOOKUP(Exportar[[#This Row],[UNIDAD/SUB UNIDAD]],[3]!REGIONALES[[#All],[codigo_regional3]:[Columna1]],3,0)</f>
        <v>1</v>
      </c>
      <c r="AM128" s="41">
        <f>Exportar[[#This Row],[COD]]</f>
        <v>1</v>
      </c>
      <c r="AN128" s="41">
        <f>IFERROR(VLOOKUP(Exportar[[#This Row],[RUBRO completo]],'[3]CENTRO DE COSTOS'!$X:$X,1,0),0)</f>
        <v>0</v>
      </c>
      <c r="AO128" s="43" t="str">
        <f>VLOOKUP(Exportar[[#This Row],[COD_REAL]],'[3]CENTRO DE COSTOS'!$M$4:$N$72,2,0)</f>
        <v>SEDE NACIONAL</v>
      </c>
    </row>
    <row r="129" spans="1:41" x14ac:dyDescent="0.25">
      <c r="A129" s="44">
        <v>45111</v>
      </c>
      <c r="B129" s="32">
        <v>2023</v>
      </c>
      <c r="C129" s="33" t="str">
        <f>VLOOKUP(D129,'[3]CENTRO DE COSTOS'!$E:$H,4,0)</f>
        <v>SEDE</v>
      </c>
      <c r="D129" s="34" t="s">
        <v>40</v>
      </c>
      <c r="E129" s="34" t="s">
        <v>41</v>
      </c>
      <c r="F129" s="34" t="s">
        <v>208</v>
      </c>
      <c r="G129" s="35" t="str">
        <f>VLOOKUP(O129,[3]Gerentes!$A:$N,4,0)</f>
        <v>FUNCIONAMIENTO</v>
      </c>
      <c r="H129" s="35" t="str">
        <f>VLOOKUP(O129,[3]Gerentes!$A:$N,5,0)</f>
        <v>DIRECTOR(A) DE GESTION HUMANA</v>
      </c>
      <c r="I129" s="35" t="str">
        <f>VLOOKUP(O129,[3]Gerentes!$A:$N,10,0)</f>
        <v>1. Gestión Humana</v>
      </c>
      <c r="J129" s="35" t="str">
        <f>VLOOKUP(O129,[3]Gerentes!$A:$AB,15,0)</f>
        <v>No Contratable</v>
      </c>
      <c r="K129" s="36" t="str">
        <f t="shared" si="3"/>
        <v>Funcionamiento</v>
      </c>
      <c r="L129" s="37" t="s">
        <v>339</v>
      </c>
      <c r="M129" s="38" t="str">
        <f t="shared" si="4"/>
        <v>A-01-01-01</v>
      </c>
      <c r="N129" s="34">
        <v>301</v>
      </c>
      <c r="O129" s="35" t="str">
        <f t="shared" si="5"/>
        <v>A-01-01-01-002-004-301</v>
      </c>
      <c r="P129" s="32" t="s">
        <v>338</v>
      </c>
      <c r="Q129" s="39">
        <f>VLOOKUP($O129,[3]Gerentes!$A:$I,7,0)</f>
        <v>0</v>
      </c>
      <c r="R129" s="40">
        <f>VLOOKUP($O129,[3]Gerentes!$A:$I,8,0)</f>
        <v>0</v>
      </c>
      <c r="S129" s="34" t="s">
        <v>24</v>
      </c>
      <c r="T129" s="34">
        <v>27</v>
      </c>
      <c r="U129" s="34" t="s">
        <v>161</v>
      </c>
      <c r="V129" s="34" t="s">
        <v>25</v>
      </c>
      <c r="W129" s="41">
        <v>70800000000</v>
      </c>
      <c r="X129" s="41">
        <v>0</v>
      </c>
      <c r="Y129" s="41">
        <v>0</v>
      </c>
      <c r="Z129" s="41">
        <v>0</v>
      </c>
      <c r="AA129" s="41">
        <v>0</v>
      </c>
      <c r="AB129" s="42">
        <v>70800000000</v>
      </c>
      <c r="AC129" s="41">
        <v>70800000000</v>
      </c>
      <c r="AD129" s="41">
        <v>0</v>
      </c>
      <c r="AE129" s="42">
        <v>32095867408</v>
      </c>
      <c r="AF129" s="42">
        <v>32095867408</v>
      </c>
      <c r="AG129" s="41">
        <v>32095867408</v>
      </c>
      <c r="AH129" s="41">
        <v>32095867408</v>
      </c>
      <c r="AI129" s="41">
        <v>0</v>
      </c>
      <c r="AJ129" s="41">
        <v>0</v>
      </c>
      <c r="AK129" s="42" t="str">
        <f>IFERROR(VLOOKUP(Exportar[[#This Row],[RUBRO]],[3]LISTAS!$A$1:$B$19,2,0),Exportar[[#This Row],[NOMBRE-Planeación_Proyecto]])</f>
        <v>Gastos de Personal</v>
      </c>
      <c r="AL129" s="41">
        <f>VLOOKUP(Exportar[[#This Row],[UNIDAD/SUB UNIDAD]],[3]!REGIONALES[[#All],[codigo_regional3]:[Columna1]],3,0)</f>
        <v>1</v>
      </c>
      <c r="AM129" s="41">
        <f>Exportar[[#This Row],[COD]]</f>
        <v>1</v>
      </c>
      <c r="AN129" s="41">
        <f>IFERROR(VLOOKUP(Exportar[[#This Row],[RUBRO completo]],'[3]CENTRO DE COSTOS'!$X:$X,1,0),0)</f>
        <v>0</v>
      </c>
      <c r="AO129" s="43" t="str">
        <f>VLOOKUP(Exportar[[#This Row],[COD_REAL]],'[3]CENTRO DE COSTOS'!$M$4:$N$72,2,0)</f>
        <v>SEDE NACIONAL</v>
      </c>
    </row>
    <row r="130" spans="1:41" x14ac:dyDescent="0.25">
      <c r="A130" s="44">
        <v>45111</v>
      </c>
      <c r="B130" s="32">
        <v>2023</v>
      </c>
      <c r="C130" s="33" t="str">
        <f>VLOOKUP(D130,'[3]CENTRO DE COSTOS'!$E:$H,4,0)</f>
        <v>SEDE</v>
      </c>
      <c r="D130" s="34" t="s">
        <v>40</v>
      </c>
      <c r="E130" s="34" t="s">
        <v>41</v>
      </c>
      <c r="F130" s="34" t="s">
        <v>208</v>
      </c>
      <c r="G130" s="35" t="str">
        <f>VLOOKUP(O130,[3]Gerentes!$A:$N,4,0)</f>
        <v>FUNCIONAMIENTO</v>
      </c>
      <c r="H130" s="35" t="str">
        <f>VLOOKUP(O130,[3]Gerentes!$A:$N,5,0)</f>
        <v>DIRECTOR(A) DE GESTION HUMANA</v>
      </c>
      <c r="I130" s="35" t="str">
        <f>VLOOKUP(O130,[3]Gerentes!$A:$N,10,0)</f>
        <v>1. Gestión Humana</v>
      </c>
      <c r="J130" s="35" t="str">
        <f>VLOOKUP(O130,[3]Gerentes!$A:$AB,15,0)</f>
        <v>No Contratable</v>
      </c>
      <c r="K130" s="36" t="str">
        <f t="shared" si="3"/>
        <v>Funcionamiento</v>
      </c>
      <c r="L130" s="37" t="s">
        <v>337</v>
      </c>
      <c r="M130" s="38" t="str">
        <f t="shared" si="4"/>
        <v>A-01-01-02</v>
      </c>
      <c r="N130" s="34">
        <v>301</v>
      </c>
      <c r="O130" s="35" t="str">
        <f t="shared" si="5"/>
        <v>A-01-01-02-001-301</v>
      </c>
      <c r="P130" s="32" t="s">
        <v>336</v>
      </c>
      <c r="Q130" s="39">
        <f>VLOOKUP($O130,[3]Gerentes!$A:$I,7,0)</f>
        <v>0</v>
      </c>
      <c r="R130" s="40">
        <f>VLOOKUP($O130,[3]Gerentes!$A:$I,8,0)</f>
        <v>0</v>
      </c>
      <c r="S130" s="34" t="s">
        <v>24</v>
      </c>
      <c r="T130" s="34">
        <v>27</v>
      </c>
      <c r="U130" s="34" t="s">
        <v>161</v>
      </c>
      <c r="V130" s="34" t="s">
        <v>25</v>
      </c>
      <c r="W130" s="41">
        <v>40500000000</v>
      </c>
      <c r="X130" s="41">
        <v>0</v>
      </c>
      <c r="Y130" s="41">
        <v>0</v>
      </c>
      <c r="Z130" s="41">
        <v>0</v>
      </c>
      <c r="AA130" s="41">
        <v>0</v>
      </c>
      <c r="AB130" s="42">
        <v>40500000000</v>
      </c>
      <c r="AC130" s="41">
        <v>40500000000</v>
      </c>
      <c r="AD130" s="41">
        <v>0</v>
      </c>
      <c r="AE130" s="42">
        <v>16920709569</v>
      </c>
      <c r="AF130" s="42">
        <v>16920709569</v>
      </c>
      <c r="AG130" s="41">
        <v>16920709569</v>
      </c>
      <c r="AH130" s="41">
        <v>16920709569</v>
      </c>
      <c r="AI130" s="41">
        <v>0</v>
      </c>
      <c r="AJ130" s="41">
        <v>0</v>
      </c>
      <c r="AK130" s="42" t="str">
        <f>IFERROR(VLOOKUP(Exportar[[#This Row],[RUBRO]],[3]LISTAS!$A$1:$B$19,2,0),Exportar[[#This Row],[NOMBRE-Planeación_Proyecto]])</f>
        <v>Gastos de Personal</v>
      </c>
      <c r="AL130" s="41">
        <f>VLOOKUP(Exportar[[#This Row],[UNIDAD/SUB UNIDAD]],[3]!REGIONALES[[#All],[codigo_regional3]:[Columna1]],3,0)</f>
        <v>1</v>
      </c>
      <c r="AM130" s="41">
        <f>Exportar[[#This Row],[COD]]</f>
        <v>1</v>
      </c>
      <c r="AN130" s="41">
        <f>IFERROR(VLOOKUP(Exportar[[#This Row],[RUBRO completo]],'[3]CENTRO DE COSTOS'!$X:$X,1,0),0)</f>
        <v>0</v>
      </c>
      <c r="AO130" s="43" t="str">
        <f>VLOOKUP(Exportar[[#This Row],[COD_REAL]],'[3]CENTRO DE COSTOS'!$M$4:$N$72,2,0)</f>
        <v>SEDE NACIONAL</v>
      </c>
    </row>
    <row r="131" spans="1:41" x14ac:dyDescent="0.25">
      <c r="A131" s="44">
        <v>45111</v>
      </c>
      <c r="B131" s="32">
        <v>2023</v>
      </c>
      <c r="C131" s="33" t="str">
        <f>VLOOKUP(D131,'[3]CENTRO DE COSTOS'!$E:$H,4,0)</f>
        <v>SEDE</v>
      </c>
      <c r="D131" s="34" t="s">
        <v>40</v>
      </c>
      <c r="E131" s="34" t="s">
        <v>41</v>
      </c>
      <c r="F131" s="34" t="s">
        <v>208</v>
      </c>
      <c r="G131" s="35" t="str">
        <f>VLOOKUP(O131,[3]Gerentes!$A:$N,4,0)</f>
        <v>FUNCIONAMIENTO</v>
      </c>
      <c r="H131" s="35" t="str">
        <f>VLOOKUP(O131,[3]Gerentes!$A:$N,5,0)</f>
        <v>DIRECTOR(A) DE GESTION HUMANA</v>
      </c>
      <c r="I131" s="35" t="str">
        <f>VLOOKUP(O131,[3]Gerentes!$A:$N,10,0)</f>
        <v>1. Gestión Humana</v>
      </c>
      <c r="J131" s="35" t="str">
        <f>VLOOKUP(O131,[3]Gerentes!$A:$AB,15,0)</f>
        <v>No Contratable</v>
      </c>
      <c r="K131" s="36" t="str">
        <f t="shared" si="3"/>
        <v>Funcionamiento</v>
      </c>
      <c r="L131" s="37" t="s">
        <v>335</v>
      </c>
      <c r="M131" s="38" t="str">
        <f t="shared" si="4"/>
        <v>A-01-01-02</v>
      </c>
      <c r="N131" s="34">
        <v>301</v>
      </c>
      <c r="O131" s="35" t="str">
        <f t="shared" si="5"/>
        <v>A-01-01-02-002-301</v>
      </c>
      <c r="P131" s="32" t="s">
        <v>334</v>
      </c>
      <c r="Q131" s="39">
        <f>VLOOKUP($O131,[3]Gerentes!$A:$I,7,0)</f>
        <v>0</v>
      </c>
      <c r="R131" s="40">
        <f>VLOOKUP($O131,[3]Gerentes!$A:$I,8,0)</f>
        <v>0</v>
      </c>
      <c r="S131" s="34" t="s">
        <v>24</v>
      </c>
      <c r="T131" s="34">
        <v>27</v>
      </c>
      <c r="U131" s="34" t="s">
        <v>161</v>
      </c>
      <c r="V131" s="34" t="s">
        <v>25</v>
      </c>
      <c r="W131" s="41">
        <v>33300000000</v>
      </c>
      <c r="X131" s="41">
        <v>0</v>
      </c>
      <c r="Y131" s="41">
        <v>0</v>
      </c>
      <c r="Z131" s="41">
        <v>0</v>
      </c>
      <c r="AA131" s="41">
        <v>0</v>
      </c>
      <c r="AB131" s="42">
        <v>33300000000</v>
      </c>
      <c r="AC131" s="41">
        <v>33300000000</v>
      </c>
      <c r="AD131" s="41">
        <v>0</v>
      </c>
      <c r="AE131" s="42">
        <v>12012876617</v>
      </c>
      <c r="AF131" s="42">
        <v>12012876617</v>
      </c>
      <c r="AG131" s="41">
        <v>12012876617</v>
      </c>
      <c r="AH131" s="41">
        <v>12012876617</v>
      </c>
      <c r="AI131" s="41">
        <v>0</v>
      </c>
      <c r="AJ131" s="41">
        <v>0</v>
      </c>
      <c r="AK131" s="42" t="str">
        <f>IFERROR(VLOOKUP(Exportar[[#This Row],[RUBRO]],[3]LISTAS!$A$1:$B$19,2,0),Exportar[[#This Row],[NOMBRE-Planeación_Proyecto]])</f>
        <v>Gastos de Personal</v>
      </c>
      <c r="AL131" s="41">
        <f>VLOOKUP(Exportar[[#This Row],[UNIDAD/SUB UNIDAD]],[3]!REGIONALES[[#All],[codigo_regional3]:[Columna1]],3,0)</f>
        <v>1</v>
      </c>
      <c r="AM131" s="41">
        <f>Exportar[[#This Row],[COD]]</f>
        <v>1</v>
      </c>
      <c r="AN131" s="41">
        <f>IFERROR(VLOOKUP(Exportar[[#This Row],[RUBRO completo]],'[3]CENTRO DE COSTOS'!$X:$X,1,0),0)</f>
        <v>0</v>
      </c>
      <c r="AO131" s="43" t="str">
        <f>VLOOKUP(Exportar[[#This Row],[COD_REAL]],'[3]CENTRO DE COSTOS'!$M$4:$N$72,2,0)</f>
        <v>SEDE NACIONAL</v>
      </c>
    </row>
    <row r="132" spans="1:41" x14ac:dyDescent="0.25">
      <c r="A132" s="44">
        <v>45111</v>
      </c>
      <c r="B132" s="32">
        <v>2023</v>
      </c>
      <c r="C132" s="33" t="str">
        <f>VLOOKUP(D132,'[3]CENTRO DE COSTOS'!$E:$H,4,0)</f>
        <v>SEDE</v>
      </c>
      <c r="D132" s="34" t="s">
        <v>40</v>
      </c>
      <c r="E132" s="34" t="s">
        <v>41</v>
      </c>
      <c r="F132" s="34" t="s">
        <v>208</v>
      </c>
      <c r="G132" s="35" t="str">
        <f>VLOOKUP(O132,[3]Gerentes!$A:$N,4,0)</f>
        <v>FUNCIONAMIENTO</v>
      </c>
      <c r="H132" s="35" t="str">
        <f>VLOOKUP(O132,[3]Gerentes!$A:$N,5,0)</f>
        <v>DIRECTOR(A) DE GESTION HUMANA</v>
      </c>
      <c r="I132" s="35" t="str">
        <f>VLOOKUP(O132,[3]Gerentes!$A:$N,10,0)</f>
        <v>1. Gestión Humana</v>
      </c>
      <c r="J132" s="35" t="str">
        <f>VLOOKUP(O132,[3]Gerentes!$A:$AB,15,0)</f>
        <v>No Contratable</v>
      </c>
      <c r="K132" s="36" t="str">
        <f t="shared" ref="K132:K195" si="6">IF(OR(LEFT(L132,1)="A",LEFT(L132,1)="B"),"Funcionamiento","Inversión")</f>
        <v>Funcionamiento</v>
      </c>
      <c r="L132" s="37" t="s">
        <v>333</v>
      </c>
      <c r="M132" s="38" t="str">
        <f t="shared" ref="M132:M195" si="7">IF(LEFT(L132,4)="A-01",LEFT(L132,10),IF(LEFT(L132,4)="A-02",LEFT(L132,7),IF(LEFT(L132,4)="A-03",LEFT(L132,14),IF(LEFT(L132,7)="A-08-01",LEFT(L132,7),IF(LEFT(L132,7)="A-08-04",LEFT(L132,10),IF(AND(LEFT(LEFT(L132,14),1)="C",RIGHT(LEFT(L132,14),1)="-"),LEFT(L132,13),LEFT(L132,14)))))))</f>
        <v>A-01-01-02</v>
      </c>
      <c r="N132" s="34">
        <v>301</v>
      </c>
      <c r="O132" s="35" t="str">
        <f t="shared" ref="O132:O195" si="8">IF(LEN(N132)&gt;3,L132,L132&amp;IF(N132&lt;&gt;"","-"&amp;N132,""))</f>
        <v>A-01-01-02-003-301</v>
      </c>
      <c r="P132" s="32" t="s">
        <v>332</v>
      </c>
      <c r="Q132" s="39">
        <f>VLOOKUP($O132,[3]Gerentes!$A:$I,7,0)</f>
        <v>0</v>
      </c>
      <c r="R132" s="40">
        <f>VLOOKUP($O132,[3]Gerentes!$A:$I,8,0)</f>
        <v>0</v>
      </c>
      <c r="S132" s="34" t="s">
        <v>24</v>
      </c>
      <c r="T132" s="34">
        <v>27</v>
      </c>
      <c r="U132" s="34" t="s">
        <v>161</v>
      </c>
      <c r="V132" s="34" t="s">
        <v>25</v>
      </c>
      <c r="W132" s="41">
        <v>42447000000</v>
      </c>
      <c r="X132" s="41">
        <v>0</v>
      </c>
      <c r="Y132" s="41">
        <v>0</v>
      </c>
      <c r="Z132" s="41">
        <v>0</v>
      </c>
      <c r="AA132" s="41">
        <v>0</v>
      </c>
      <c r="AB132" s="42">
        <v>42447000000</v>
      </c>
      <c r="AC132" s="41">
        <v>42447000000</v>
      </c>
      <c r="AD132" s="41">
        <v>0</v>
      </c>
      <c r="AE132" s="42">
        <v>11867249135</v>
      </c>
      <c r="AF132" s="42">
        <v>11867249135</v>
      </c>
      <c r="AG132" s="41">
        <v>11867249135</v>
      </c>
      <c r="AH132" s="41">
        <v>11867249135</v>
      </c>
      <c r="AI132" s="41">
        <v>0</v>
      </c>
      <c r="AJ132" s="41">
        <v>0</v>
      </c>
      <c r="AK132" s="42" t="str">
        <f>IFERROR(VLOOKUP(Exportar[[#This Row],[RUBRO]],[3]LISTAS!$A$1:$B$19,2,0),Exportar[[#This Row],[NOMBRE-Planeación_Proyecto]])</f>
        <v>Gastos de Personal</v>
      </c>
      <c r="AL132" s="41">
        <f>VLOOKUP(Exportar[[#This Row],[UNIDAD/SUB UNIDAD]],[3]!REGIONALES[[#All],[codigo_regional3]:[Columna1]],3,0)</f>
        <v>1</v>
      </c>
      <c r="AM132" s="41">
        <f>Exportar[[#This Row],[COD]]</f>
        <v>1</v>
      </c>
      <c r="AN132" s="41">
        <f>IFERROR(VLOOKUP(Exportar[[#This Row],[RUBRO completo]],'[3]CENTRO DE COSTOS'!$X:$X,1,0),0)</f>
        <v>0</v>
      </c>
      <c r="AO132" s="43" t="str">
        <f>VLOOKUP(Exportar[[#This Row],[COD_REAL]],'[3]CENTRO DE COSTOS'!$M$4:$N$72,2,0)</f>
        <v>SEDE NACIONAL</v>
      </c>
    </row>
    <row r="133" spans="1:41" x14ac:dyDescent="0.25">
      <c r="A133" s="44">
        <v>45111</v>
      </c>
      <c r="B133" s="32">
        <v>2023</v>
      </c>
      <c r="C133" s="33" t="str">
        <f>VLOOKUP(D133,'[3]CENTRO DE COSTOS'!$E:$H,4,0)</f>
        <v>SEDE</v>
      </c>
      <c r="D133" s="34" t="s">
        <v>40</v>
      </c>
      <c r="E133" s="34" t="s">
        <v>41</v>
      </c>
      <c r="F133" s="34" t="s">
        <v>208</v>
      </c>
      <c r="G133" s="35" t="str">
        <f>VLOOKUP(O133,[3]Gerentes!$A:$N,4,0)</f>
        <v>FUNCIONAMIENTO</v>
      </c>
      <c r="H133" s="35" t="str">
        <f>VLOOKUP(O133,[3]Gerentes!$A:$N,5,0)</f>
        <v>DIRECTOR(A) DE GESTION HUMANA</v>
      </c>
      <c r="I133" s="35" t="str">
        <f>VLOOKUP(O133,[3]Gerentes!$A:$N,10,0)</f>
        <v>1. Gestión Humana</v>
      </c>
      <c r="J133" s="35" t="str">
        <f>VLOOKUP(O133,[3]Gerentes!$A:$AB,15,0)</f>
        <v>No Contratable</v>
      </c>
      <c r="K133" s="36" t="str">
        <f t="shared" si="6"/>
        <v>Funcionamiento</v>
      </c>
      <c r="L133" s="37" t="s">
        <v>331</v>
      </c>
      <c r="M133" s="38" t="str">
        <f t="shared" si="7"/>
        <v>A-01-01-02</v>
      </c>
      <c r="N133" s="34">
        <v>301</v>
      </c>
      <c r="O133" s="35" t="str">
        <f t="shared" si="8"/>
        <v>A-01-01-02-004-301</v>
      </c>
      <c r="P133" s="32" t="s">
        <v>330</v>
      </c>
      <c r="Q133" s="39">
        <f>VLOOKUP($O133,[3]Gerentes!$A:$I,7,0)</f>
        <v>0</v>
      </c>
      <c r="R133" s="40">
        <f>VLOOKUP($O133,[3]Gerentes!$A:$I,8,0)</f>
        <v>0</v>
      </c>
      <c r="S133" s="34" t="s">
        <v>24</v>
      </c>
      <c r="T133" s="34">
        <v>27</v>
      </c>
      <c r="U133" s="34" t="s">
        <v>161</v>
      </c>
      <c r="V133" s="34" t="s">
        <v>25</v>
      </c>
      <c r="W133" s="41">
        <v>17000000000</v>
      </c>
      <c r="X133" s="41">
        <v>0</v>
      </c>
      <c r="Y133" s="41">
        <v>0</v>
      </c>
      <c r="Z133" s="41">
        <v>0</v>
      </c>
      <c r="AA133" s="41">
        <v>0</v>
      </c>
      <c r="AB133" s="42">
        <v>17000000000</v>
      </c>
      <c r="AC133" s="41">
        <v>17000000000</v>
      </c>
      <c r="AD133" s="41">
        <v>0</v>
      </c>
      <c r="AE133" s="42">
        <v>5787412807</v>
      </c>
      <c r="AF133" s="42">
        <v>5787412807</v>
      </c>
      <c r="AG133" s="41">
        <v>5787412807</v>
      </c>
      <c r="AH133" s="41">
        <v>5787412807</v>
      </c>
      <c r="AI133" s="41">
        <v>0</v>
      </c>
      <c r="AJ133" s="41">
        <v>0</v>
      </c>
      <c r="AK133" s="42" t="str">
        <f>IFERROR(VLOOKUP(Exportar[[#This Row],[RUBRO]],[3]LISTAS!$A$1:$B$19,2,0),Exportar[[#This Row],[NOMBRE-Planeación_Proyecto]])</f>
        <v>Gastos de Personal</v>
      </c>
      <c r="AL133" s="41">
        <f>VLOOKUP(Exportar[[#This Row],[UNIDAD/SUB UNIDAD]],[3]!REGIONALES[[#All],[codigo_regional3]:[Columna1]],3,0)</f>
        <v>1</v>
      </c>
      <c r="AM133" s="41">
        <f>Exportar[[#This Row],[COD]]</f>
        <v>1</v>
      </c>
      <c r="AN133" s="41">
        <f>IFERROR(VLOOKUP(Exportar[[#This Row],[RUBRO completo]],'[3]CENTRO DE COSTOS'!$X:$X,1,0),0)</f>
        <v>0</v>
      </c>
      <c r="AO133" s="43" t="str">
        <f>VLOOKUP(Exportar[[#This Row],[COD_REAL]],'[3]CENTRO DE COSTOS'!$M$4:$N$72,2,0)</f>
        <v>SEDE NACIONAL</v>
      </c>
    </row>
    <row r="134" spans="1:41" x14ac:dyDescent="0.25">
      <c r="A134" s="44">
        <v>45111</v>
      </c>
      <c r="B134" s="32">
        <v>2023</v>
      </c>
      <c r="C134" s="33" t="str">
        <f>VLOOKUP(D134,'[3]CENTRO DE COSTOS'!$E:$H,4,0)</f>
        <v>SEDE</v>
      </c>
      <c r="D134" s="34" t="s">
        <v>40</v>
      </c>
      <c r="E134" s="34" t="s">
        <v>41</v>
      </c>
      <c r="F134" s="34" t="s">
        <v>208</v>
      </c>
      <c r="G134" s="35" t="str">
        <f>VLOOKUP(O134,[3]Gerentes!$A:$N,4,0)</f>
        <v>FUNCIONAMIENTO</v>
      </c>
      <c r="H134" s="35" t="str">
        <f>VLOOKUP(O134,[3]Gerentes!$A:$N,5,0)</f>
        <v>DIRECTOR(A) DE GESTION HUMANA</v>
      </c>
      <c r="I134" s="35" t="str">
        <f>VLOOKUP(O134,[3]Gerentes!$A:$N,10,0)</f>
        <v>1. Gestión Humana</v>
      </c>
      <c r="J134" s="35" t="str">
        <f>VLOOKUP(O134,[3]Gerentes!$A:$AB,15,0)</f>
        <v>No Contratable</v>
      </c>
      <c r="K134" s="36" t="str">
        <f t="shared" si="6"/>
        <v>Funcionamiento</v>
      </c>
      <c r="L134" s="37" t="s">
        <v>329</v>
      </c>
      <c r="M134" s="38" t="str">
        <f t="shared" si="7"/>
        <v>A-01-01-02</v>
      </c>
      <c r="N134" s="34">
        <v>301</v>
      </c>
      <c r="O134" s="35" t="str">
        <f t="shared" si="8"/>
        <v>A-01-01-02-005-301</v>
      </c>
      <c r="P134" s="32" t="s">
        <v>328</v>
      </c>
      <c r="Q134" s="39">
        <f>VLOOKUP($O134,[3]Gerentes!$A:$I,7,0)</f>
        <v>0</v>
      </c>
      <c r="R134" s="40">
        <f>VLOOKUP($O134,[3]Gerentes!$A:$I,8,0)</f>
        <v>0</v>
      </c>
      <c r="S134" s="34" t="s">
        <v>24</v>
      </c>
      <c r="T134" s="34">
        <v>27</v>
      </c>
      <c r="U134" s="34" t="s">
        <v>161</v>
      </c>
      <c r="V134" s="34" t="s">
        <v>25</v>
      </c>
      <c r="W134" s="41">
        <v>2970000000</v>
      </c>
      <c r="X134" s="41">
        <v>0</v>
      </c>
      <c r="Y134" s="41">
        <v>0</v>
      </c>
      <c r="Z134" s="41">
        <v>0</v>
      </c>
      <c r="AA134" s="41">
        <v>0</v>
      </c>
      <c r="AB134" s="42">
        <v>2970000000</v>
      </c>
      <c r="AC134" s="41">
        <v>2970000000</v>
      </c>
      <c r="AD134" s="41">
        <v>0</v>
      </c>
      <c r="AE134" s="42">
        <v>1124881400</v>
      </c>
      <c r="AF134" s="42">
        <v>1124881400</v>
      </c>
      <c r="AG134" s="41">
        <v>1124881400</v>
      </c>
      <c r="AH134" s="41">
        <v>1124881400</v>
      </c>
      <c r="AI134" s="41">
        <v>0</v>
      </c>
      <c r="AJ134" s="41">
        <v>0</v>
      </c>
      <c r="AK134" s="42" t="str">
        <f>IFERROR(VLOOKUP(Exportar[[#This Row],[RUBRO]],[3]LISTAS!$A$1:$B$19,2,0),Exportar[[#This Row],[NOMBRE-Planeación_Proyecto]])</f>
        <v>Gastos de Personal</v>
      </c>
      <c r="AL134" s="41">
        <f>VLOOKUP(Exportar[[#This Row],[UNIDAD/SUB UNIDAD]],[3]!REGIONALES[[#All],[codigo_regional3]:[Columna1]],3,0)</f>
        <v>1</v>
      </c>
      <c r="AM134" s="41">
        <f>Exportar[[#This Row],[COD]]</f>
        <v>1</v>
      </c>
      <c r="AN134" s="41">
        <f>IFERROR(VLOOKUP(Exportar[[#This Row],[RUBRO completo]],'[3]CENTRO DE COSTOS'!$X:$X,1,0),0)</f>
        <v>0</v>
      </c>
      <c r="AO134" s="43" t="str">
        <f>VLOOKUP(Exportar[[#This Row],[COD_REAL]],'[3]CENTRO DE COSTOS'!$M$4:$N$72,2,0)</f>
        <v>SEDE NACIONAL</v>
      </c>
    </row>
    <row r="135" spans="1:41" x14ac:dyDescent="0.25">
      <c r="A135" s="44">
        <v>45111</v>
      </c>
      <c r="B135" s="32">
        <v>2023</v>
      </c>
      <c r="C135" s="33" t="str">
        <f>VLOOKUP(D135,'[3]CENTRO DE COSTOS'!$E:$H,4,0)</f>
        <v>SEDE</v>
      </c>
      <c r="D135" s="34" t="s">
        <v>40</v>
      </c>
      <c r="E135" s="34" t="s">
        <v>41</v>
      </c>
      <c r="F135" s="34" t="s">
        <v>208</v>
      </c>
      <c r="G135" s="35" t="str">
        <f>VLOOKUP(O135,[3]Gerentes!$A:$N,4,0)</f>
        <v>FUNCIONAMIENTO</v>
      </c>
      <c r="H135" s="35" t="str">
        <f>VLOOKUP(O135,[3]Gerentes!$A:$N,5,0)</f>
        <v>DIRECTOR(A) DE GESTION HUMANA</v>
      </c>
      <c r="I135" s="35" t="str">
        <f>VLOOKUP(O135,[3]Gerentes!$A:$N,10,0)</f>
        <v>1. Gestión Humana</v>
      </c>
      <c r="J135" s="35" t="str">
        <f>VLOOKUP(O135,[3]Gerentes!$A:$AB,15,0)</f>
        <v>No Contratable</v>
      </c>
      <c r="K135" s="36" t="str">
        <f t="shared" si="6"/>
        <v>Funcionamiento</v>
      </c>
      <c r="L135" s="37" t="s">
        <v>327</v>
      </c>
      <c r="M135" s="38" t="str">
        <f t="shared" si="7"/>
        <v>A-01-01-02</v>
      </c>
      <c r="N135" s="34">
        <v>301</v>
      </c>
      <c r="O135" s="35" t="str">
        <f t="shared" si="8"/>
        <v>A-01-01-02-007-301</v>
      </c>
      <c r="P135" s="32" t="s">
        <v>326</v>
      </c>
      <c r="Q135" s="39">
        <f>VLOOKUP($O135,[3]Gerentes!$A:$I,7,0)</f>
        <v>0</v>
      </c>
      <c r="R135" s="40">
        <f>VLOOKUP($O135,[3]Gerentes!$A:$I,8,0)</f>
        <v>0</v>
      </c>
      <c r="S135" s="34" t="s">
        <v>24</v>
      </c>
      <c r="T135" s="34">
        <v>27</v>
      </c>
      <c r="U135" s="34" t="s">
        <v>161</v>
      </c>
      <c r="V135" s="34" t="s">
        <v>25</v>
      </c>
      <c r="W135" s="41">
        <v>8500000000</v>
      </c>
      <c r="X135" s="41">
        <v>0</v>
      </c>
      <c r="Y135" s="41">
        <v>0</v>
      </c>
      <c r="Z135" s="41">
        <v>0</v>
      </c>
      <c r="AA135" s="41">
        <v>0</v>
      </c>
      <c r="AB135" s="42">
        <v>8500000000</v>
      </c>
      <c r="AC135" s="41">
        <v>8500000000</v>
      </c>
      <c r="AD135" s="41">
        <v>0</v>
      </c>
      <c r="AE135" s="42">
        <v>2894961200</v>
      </c>
      <c r="AF135" s="42">
        <v>2894961200</v>
      </c>
      <c r="AG135" s="41">
        <v>2894961200</v>
      </c>
      <c r="AH135" s="41">
        <v>2894961200</v>
      </c>
      <c r="AI135" s="41">
        <v>0</v>
      </c>
      <c r="AJ135" s="41">
        <v>0</v>
      </c>
      <c r="AK135" s="42" t="str">
        <f>IFERROR(VLOOKUP(Exportar[[#This Row],[RUBRO]],[3]LISTAS!$A$1:$B$19,2,0),Exportar[[#This Row],[NOMBRE-Planeación_Proyecto]])</f>
        <v>Gastos de Personal</v>
      </c>
      <c r="AL135" s="41">
        <f>VLOOKUP(Exportar[[#This Row],[UNIDAD/SUB UNIDAD]],[3]!REGIONALES[[#All],[codigo_regional3]:[Columna1]],3,0)</f>
        <v>1</v>
      </c>
      <c r="AM135" s="41">
        <f>Exportar[[#This Row],[COD]]</f>
        <v>1</v>
      </c>
      <c r="AN135" s="41">
        <f>IFERROR(VLOOKUP(Exportar[[#This Row],[RUBRO completo]],'[3]CENTRO DE COSTOS'!$X:$X,1,0),0)</f>
        <v>0</v>
      </c>
      <c r="AO135" s="43" t="str">
        <f>VLOOKUP(Exportar[[#This Row],[COD_REAL]],'[3]CENTRO DE COSTOS'!$M$4:$N$72,2,0)</f>
        <v>SEDE NACIONAL</v>
      </c>
    </row>
    <row r="136" spans="1:41" x14ac:dyDescent="0.25">
      <c r="A136" s="44">
        <v>45111</v>
      </c>
      <c r="B136" s="32">
        <v>2023</v>
      </c>
      <c r="C136" s="33" t="str">
        <f>VLOOKUP(D136,'[3]CENTRO DE COSTOS'!$E:$H,4,0)</f>
        <v>SEDE</v>
      </c>
      <c r="D136" s="34" t="s">
        <v>40</v>
      </c>
      <c r="E136" s="34" t="s">
        <v>41</v>
      </c>
      <c r="F136" s="34" t="s">
        <v>208</v>
      </c>
      <c r="G136" s="35" t="str">
        <f>VLOOKUP(O136,[3]Gerentes!$A:$N,4,0)</f>
        <v>FUNCIONAMIENTO</v>
      </c>
      <c r="H136" s="35" t="str">
        <f>VLOOKUP(O136,[3]Gerentes!$A:$N,5,0)</f>
        <v>DIRECTOR(A) DE GESTION HUMANA</v>
      </c>
      <c r="I136" s="35" t="str">
        <f>VLOOKUP(O136,[3]Gerentes!$A:$N,10,0)</f>
        <v>1. Gestión Humana</v>
      </c>
      <c r="J136" s="35" t="str">
        <f>VLOOKUP(O136,[3]Gerentes!$A:$AB,15,0)</f>
        <v>No Contratable</v>
      </c>
      <c r="K136" s="36" t="str">
        <f t="shared" si="6"/>
        <v>Funcionamiento</v>
      </c>
      <c r="L136" s="37" t="s">
        <v>325</v>
      </c>
      <c r="M136" s="38" t="str">
        <f t="shared" si="7"/>
        <v>A-01-01-03</v>
      </c>
      <c r="N136" s="34">
        <v>301</v>
      </c>
      <c r="O136" s="35" t="str">
        <f t="shared" si="8"/>
        <v>A-01-01-03-001-001-301</v>
      </c>
      <c r="P136" s="32" t="s">
        <v>324</v>
      </c>
      <c r="Q136" s="39">
        <f>VLOOKUP($O136,[3]Gerentes!$A:$I,7,0)</f>
        <v>0</v>
      </c>
      <c r="R136" s="40">
        <f>VLOOKUP($O136,[3]Gerentes!$A:$I,8,0)</f>
        <v>0</v>
      </c>
      <c r="S136" s="34" t="s">
        <v>24</v>
      </c>
      <c r="T136" s="34">
        <v>27</v>
      </c>
      <c r="U136" s="34" t="s">
        <v>161</v>
      </c>
      <c r="V136" s="34" t="s">
        <v>25</v>
      </c>
      <c r="W136" s="41">
        <v>22399600000</v>
      </c>
      <c r="X136" s="41">
        <v>0</v>
      </c>
      <c r="Y136" s="41">
        <v>3000000000</v>
      </c>
      <c r="Z136" s="41">
        <v>0</v>
      </c>
      <c r="AA136" s="41">
        <v>0</v>
      </c>
      <c r="AB136" s="42">
        <v>19399600000</v>
      </c>
      <c r="AC136" s="41">
        <v>19399600000</v>
      </c>
      <c r="AD136" s="41">
        <v>0</v>
      </c>
      <c r="AE136" s="42">
        <v>7495747004</v>
      </c>
      <c r="AF136" s="42">
        <v>7495747004</v>
      </c>
      <c r="AG136" s="41">
        <v>7495747004</v>
      </c>
      <c r="AH136" s="41">
        <v>7495747004</v>
      </c>
      <c r="AI136" s="41">
        <v>0</v>
      </c>
      <c r="AJ136" s="41">
        <v>0</v>
      </c>
      <c r="AK136" s="42" t="str">
        <f>IFERROR(VLOOKUP(Exportar[[#This Row],[RUBRO]],[3]LISTAS!$A$1:$B$19,2,0),Exportar[[#This Row],[NOMBRE-Planeación_Proyecto]])</f>
        <v>Gastos de Personal</v>
      </c>
      <c r="AL136" s="41">
        <f>VLOOKUP(Exportar[[#This Row],[UNIDAD/SUB UNIDAD]],[3]!REGIONALES[[#All],[codigo_regional3]:[Columna1]],3,0)</f>
        <v>1</v>
      </c>
      <c r="AM136" s="41">
        <f>Exportar[[#This Row],[COD]]</f>
        <v>1</v>
      </c>
      <c r="AN136" s="41">
        <f>IFERROR(VLOOKUP(Exportar[[#This Row],[RUBRO completo]],'[3]CENTRO DE COSTOS'!$X:$X,1,0),0)</f>
        <v>0</v>
      </c>
      <c r="AO136" s="43" t="str">
        <f>VLOOKUP(Exportar[[#This Row],[COD_REAL]],'[3]CENTRO DE COSTOS'!$M$4:$N$72,2,0)</f>
        <v>SEDE NACIONAL</v>
      </c>
    </row>
    <row r="137" spans="1:41" x14ac:dyDescent="0.25">
      <c r="A137" s="44">
        <v>45111</v>
      </c>
      <c r="B137" s="32">
        <v>2023</v>
      </c>
      <c r="C137" s="33" t="str">
        <f>VLOOKUP(D137,'[3]CENTRO DE COSTOS'!$E:$H,4,0)</f>
        <v>SEDE</v>
      </c>
      <c r="D137" s="34" t="s">
        <v>40</v>
      </c>
      <c r="E137" s="34" t="s">
        <v>41</v>
      </c>
      <c r="F137" s="34" t="s">
        <v>208</v>
      </c>
      <c r="G137" s="35" t="str">
        <f>VLOOKUP(O137,[3]Gerentes!$A:$N,4,0)</f>
        <v>FUNCIONAMIENTO</v>
      </c>
      <c r="H137" s="35" t="str">
        <f>VLOOKUP(O137,[3]Gerentes!$A:$N,5,0)</f>
        <v>DIRECTOR(A) DE GESTION HUMANA</v>
      </c>
      <c r="I137" s="35" t="str">
        <f>VLOOKUP(O137,[3]Gerentes!$A:$N,10,0)</f>
        <v>1. Gestión Humana</v>
      </c>
      <c r="J137" s="35" t="str">
        <f>VLOOKUP(O137,[3]Gerentes!$A:$AB,15,0)</f>
        <v>No Contratable</v>
      </c>
      <c r="K137" s="36" t="str">
        <f t="shared" si="6"/>
        <v>Funcionamiento</v>
      </c>
      <c r="L137" s="37" t="s">
        <v>323</v>
      </c>
      <c r="M137" s="38" t="str">
        <f t="shared" si="7"/>
        <v>A-01-01-03</v>
      </c>
      <c r="N137" s="34">
        <v>301</v>
      </c>
      <c r="O137" s="35" t="str">
        <f t="shared" si="8"/>
        <v>A-01-01-03-001-002-301</v>
      </c>
      <c r="P137" s="32" t="s">
        <v>322</v>
      </c>
      <c r="Q137" s="39">
        <f>VLOOKUP($O137,[3]Gerentes!$A:$I,7,0)</f>
        <v>0</v>
      </c>
      <c r="R137" s="40">
        <f>VLOOKUP($O137,[3]Gerentes!$A:$I,8,0)</f>
        <v>0</v>
      </c>
      <c r="S137" s="34" t="s">
        <v>24</v>
      </c>
      <c r="T137" s="34">
        <v>27</v>
      </c>
      <c r="U137" s="34" t="s">
        <v>161</v>
      </c>
      <c r="V137" s="34" t="s">
        <v>25</v>
      </c>
      <c r="W137" s="41">
        <v>1200000000</v>
      </c>
      <c r="X137" s="41">
        <v>3000000000</v>
      </c>
      <c r="Y137" s="41">
        <v>0</v>
      </c>
      <c r="Z137" s="41">
        <v>0</v>
      </c>
      <c r="AA137" s="41">
        <v>0</v>
      </c>
      <c r="AB137" s="42">
        <v>4200000000</v>
      </c>
      <c r="AC137" s="41">
        <v>4200000000</v>
      </c>
      <c r="AD137" s="41">
        <v>0</v>
      </c>
      <c r="AE137" s="42">
        <v>2751058274</v>
      </c>
      <c r="AF137" s="42">
        <v>2751058274</v>
      </c>
      <c r="AG137" s="41">
        <v>2751058274</v>
      </c>
      <c r="AH137" s="41">
        <v>2751058274</v>
      </c>
      <c r="AI137" s="41">
        <v>0</v>
      </c>
      <c r="AJ137" s="41">
        <v>0</v>
      </c>
      <c r="AK137" s="42" t="str">
        <f>IFERROR(VLOOKUP(Exportar[[#This Row],[RUBRO]],[3]LISTAS!$A$1:$B$19,2,0),Exportar[[#This Row],[NOMBRE-Planeación_Proyecto]])</f>
        <v>Gastos de Personal</v>
      </c>
      <c r="AL137" s="41">
        <f>VLOOKUP(Exportar[[#This Row],[UNIDAD/SUB UNIDAD]],[3]!REGIONALES[[#All],[codigo_regional3]:[Columna1]],3,0)</f>
        <v>1</v>
      </c>
      <c r="AM137" s="41">
        <f>Exportar[[#This Row],[COD]]</f>
        <v>1</v>
      </c>
      <c r="AN137" s="41">
        <f>IFERROR(VLOOKUP(Exportar[[#This Row],[RUBRO completo]],'[3]CENTRO DE COSTOS'!$X:$X,1,0),0)</f>
        <v>0</v>
      </c>
      <c r="AO137" s="43" t="str">
        <f>VLOOKUP(Exportar[[#This Row],[COD_REAL]],'[3]CENTRO DE COSTOS'!$M$4:$N$72,2,0)</f>
        <v>SEDE NACIONAL</v>
      </c>
    </row>
    <row r="138" spans="1:41" x14ac:dyDescent="0.25">
      <c r="A138" s="44">
        <v>45111</v>
      </c>
      <c r="B138" s="32">
        <v>2023</v>
      </c>
      <c r="C138" s="33" t="str">
        <f>VLOOKUP(D138,'[3]CENTRO DE COSTOS'!$E:$H,4,0)</f>
        <v>SEDE</v>
      </c>
      <c r="D138" s="34" t="s">
        <v>40</v>
      </c>
      <c r="E138" s="34" t="s">
        <v>41</v>
      </c>
      <c r="F138" s="34" t="s">
        <v>208</v>
      </c>
      <c r="G138" s="35" t="str">
        <f>VLOOKUP(O138,[3]Gerentes!$A:$N,4,0)</f>
        <v>FUNCIONAMIENTO</v>
      </c>
      <c r="H138" s="35" t="str">
        <f>VLOOKUP(O138,[3]Gerentes!$A:$N,5,0)</f>
        <v>DIRECTOR(A) DE GESTION HUMANA</v>
      </c>
      <c r="I138" s="35" t="str">
        <f>VLOOKUP(O138,[3]Gerentes!$A:$N,10,0)</f>
        <v>1. Gestión Humana</v>
      </c>
      <c r="J138" s="35" t="str">
        <f>VLOOKUP(O138,[3]Gerentes!$A:$AB,15,0)</f>
        <v>No Contratable</v>
      </c>
      <c r="K138" s="36" t="str">
        <f t="shared" si="6"/>
        <v>Funcionamiento</v>
      </c>
      <c r="L138" s="37" t="s">
        <v>321</v>
      </c>
      <c r="M138" s="38" t="str">
        <f t="shared" si="7"/>
        <v>A-01-01-03</v>
      </c>
      <c r="N138" s="34">
        <v>301</v>
      </c>
      <c r="O138" s="35" t="str">
        <f t="shared" si="8"/>
        <v>A-01-01-03-001-003-301</v>
      </c>
      <c r="P138" s="32" t="s">
        <v>320</v>
      </c>
      <c r="Q138" s="39">
        <f>VLOOKUP($O138,[3]Gerentes!$A:$I,7,0)</f>
        <v>0</v>
      </c>
      <c r="R138" s="40">
        <f>VLOOKUP($O138,[3]Gerentes!$A:$I,8,0)</f>
        <v>0</v>
      </c>
      <c r="S138" s="34" t="s">
        <v>24</v>
      </c>
      <c r="T138" s="34">
        <v>27</v>
      </c>
      <c r="U138" s="34" t="s">
        <v>161</v>
      </c>
      <c r="V138" s="34" t="s">
        <v>25</v>
      </c>
      <c r="W138" s="41">
        <v>1900000000</v>
      </c>
      <c r="X138" s="41">
        <v>0</v>
      </c>
      <c r="Y138" s="41">
        <v>0</v>
      </c>
      <c r="Z138" s="41">
        <v>0</v>
      </c>
      <c r="AA138" s="41">
        <v>0</v>
      </c>
      <c r="AB138" s="42">
        <v>1900000000</v>
      </c>
      <c r="AC138" s="41">
        <v>1900000000</v>
      </c>
      <c r="AD138" s="41">
        <v>0</v>
      </c>
      <c r="AE138" s="42">
        <v>753056805</v>
      </c>
      <c r="AF138" s="42">
        <v>753056805</v>
      </c>
      <c r="AG138" s="41">
        <v>753056805</v>
      </c>
      <c r="AH138" s="41">
        <v>753056805</v>
      </c>
      <c r="AI138" s="41">
        <v>0</v>
      </c>
      <c r="AJ138" s="41">
        <v>0</v>
      </c>
      <c r="AK138" s="42" t="str">
        <f>IFERROR(VLOOKUP(Exportar[[#This Row],[RUBRO]],[3]LISTAS!$A$1:$B$19,2,0),Exportar[[#This Row],[NOMBRE-Planeación_Proyecto]])</f>
        <v>Gastos de Personal</v>
      </c>
      <c r="AL138" s="41">
        <f>VLOOKUP(Exportar[[#This Row],[UNIDAD/SUB UNIDAD]],[3]!REGIONALES[[#All],[codigo_regional3]:[Columna1]],3,0)</f>
        <v>1</v>
      </c>
      <c r="AM138" s="41">
        <f>Exportar[[#This Row],[COD]]</f>
        <v>1</v>
      </c>
      <c r="AN138" s="41">
        <f>IFERROR(VLOOKUP(Exportar[[#This Row],[RUBRO completo]],'[3]CENTRO DE COSTOS'!$X:$X,1,0),0)</f>
        <v>0</v>
      </c>
      <c r="AO138" s="43" t="str">
        <f>VLOOKUP(Exportar[[#This Row],[COD_REAL]],'[3]CENTRO DE COSTOS'!$M$4:$N$72,2,0)</f>
        <v>SEDE NACIONAL</v>
      </c>
    </row>
    <row r="139" spans="1:41" x14ac:dyDescent="0.25">
      <c r="A139" s="44">
        <v>45111</v>
      </c>
      <c r="B139" s="32">
        <v>2023</v>
      </c>
      <c r="C139" s="33" t="str">
        <f>VLOOKUP(D139,'[3]CENTRO DE COSTOS'!$E:$H,4,0)</f>
        <v>SEDE</v>
      </c>
      <c r="D139" s="34" t="s">
        <v>40</v>
      </c>
      <c r="E139" s="34" t="s">
        <v>41</v>
      </c>
      <c r="F139" s="34" t="s">
        <v>208</v>
      </c>
      <c r="G139" s="35" t="str">
        <f>VLOOKUP(O139,[3]Gerentes!$A:$N,4,0)</f>
        <v>FUNCIONAMIENTO</v>
      </c>
      <c r="H139" s="35" t="str">
        <f>VLOOKUP(O139,[3]Gerentes!$A:$N,5,0)</f>
        <v>DIRECTOR(A) DE GESTION HUMANA</v>
      </c>
      <c r="I139" s="35" t="str">
        <f>VLOOKUP(O139,[3]Gerentes!$A:$N,10,0)</f>
        <v>1. Gestión Humana</v>
      </c>
      <c r="J139" s="35" t="str">
        <f>VLOOKUP(O139,[3]Gerentes!$A:$AB,15,0)</f>
        <v>No Contratable</v>
      </c>
      <c r="K139" s="36" t="str">
        <f t="shared" si="6"/>
        <v>Funcionamiento</v>
      </c>
      <c r="L139" s="37" t="s">
        <v>319</v>
      </c>
      <c r="M139" s="38" t="str">
        <f t="shared" si="7"/>
        <v>A-01-01-03</v>
      </c>
      <c r="N139" s="34">
        <v>301</v>
      </c>
      <c r="O139" s="35" t="str">
        <f t="shared" si="8"/>
        <v>A-01-01-03-002-301</v>
      </c>
      <c r="P139" s="32" t="s">
        <v>318</v>
      </c>
      <c r="Q139" s="39">
        <f>VLOOKUP($O139,[3]Gerentes!$A:$I,7,0)</f>
        <v>0</v>
      </c>
      <c r="R139" s="40">
        <f>VLOOKUP($O139,[3]Gerentes!$A:$I,8,0)</f>
        <v>0</v>
      </c>
      <c r="S139" s="34" t="s">
        <v>24</v>
      </c>
      <c r="T139" s="34">
        <v>27</v>
      </c>
      <c r="U139" s="34" t="s">
        <v>161</v>
      </c>
      <c r="V139" s="34" t="s">
        <v>25</v>
      </c>
      <c r="W139" s="41">
        <v>2000000000</v>
      </c>
      <c r="X139" s="41">
        <v>0</v>
      </c>
      <c r="Y139" s="41">
        <v>0</v>
      </c>
      <c r="Z139" s="41">
        <v>0</v>
      </c>
      <c r="AA139" s="41">
        <v>0</v>
      </c>
      <c r="AB139" s="42">
        <v>2000000000</v>
      </c>
      <c r="AC139" s="41">
        <v>2000000000</v>
      </c>
      <c r="AD139" s="41">
        <v>0</v>
      </c>
      <c r="AE139" s="42">
        <v>382253960</v>
      </c>
      <c r="AF139" s="42">
        <v>382253960</v>
      </c>
      <c r="AG139" s="41">
        <v>382253960</v>
      </c>
      <c r="AH139" s="41">
        <v>382253960</v>
      </c>
      <c r="AI139" s="41">
        <v>0</v>
      </c>
      <c r="AJ139" s="41">
        <v>0</v>
      </c>
      <c r="AK139" s="42" t="str">
        <f>IFERROR(VLOOKUP(Exportar[[#This Row],[RUBRO]],[3]LISTAS!$A$1:$B$19,2,0),Exportar[[#This Row],[NOMBRE-Planeación_Proyecto]])</f>
        <v>Gastos de Personal</v>
      </c>
      <c r="AL139" s="41">
        <f>VLOOKUP(Exportar[[#This Row],[UNIDAD/SUB UNIDAD]],[3]!REGIONALES[[#All],[codigo_regional3]:[Columna1]],3,0)</f>
        <v>1</v>
      </c>
      <c r="AM139" s="41">
        <f>Exportar[[#This Row],[COD]]</f>
        <v>1</v>
      </c>
      <c r="AN139" s="41">
        <f>IFERROR(VLOOKUP(Exportar[[#This Row],[RUBRO completo]],'[3]CENTRO DE COSTOS'!$X:$X,1,0),0)</f>
        <v>0</v>
      </c>
      <c r="AO139" s="43" t="str">
        <f>VLOOKUP(Exportar[[#This Row],[COD_REAL]],'[3]CENTRO DE COSTOS'!$M$4:$N$72,2,0)</f>
        <v>SEDE NACIONAL</v>
      </c>
    </row>
    <row r="140" spans="1:41" x14ac:dyDescent="0.25">
      <c r="A140" s="44">
        <v>45111</v>
      </c>
      <c r="B140" s="32">
        <v>2023</v>
      </c>
      <c r="C140" s="33" t="str">
        <f>VLOOKUP(D140,'[3]CENTRO DE COSTOS'!$E:$H,4,0)</f>
        <v>SEDE</v>
      </c>
      <c r="D140" s="34" t="s">
        <v>40</v>
      </c>
      <c r="E140" s="34" t="s">
        <v>41</v>
      </c>
      <c r="F140" s="34" t="s">
        <v>208</v>
      </c>
      <c r="G140" s="35" t="str">
        <f>VLOOKUP(O140,[3]Gerentes!$A:$N,4,0)</f>
        <v>FUNCIONAMIENTO</v>
      </c>
      <c r="H140" s="35" t="str">
        <f>VLOOKUP(O140,[3]Gerentes!$A:$N,5,0)</f>
        <v>DIRECTOR(A) DE GESTION HUMANA</v>
      </c>
      <c r="I140" s="35" t="str">
        <f>VLOOKUP(O140,[3]Gerentes!$A:$N,10,0)</f>
        <v>1. Gestión Humana</v>
      </c>
      <c r="J140" s="35" t="str">
        <f>VLOOKUP(O140,[3]Gerentes!$A:$AB,15,0)</f>
        <v>No Contratable</v>
      </c>
      <c r="K140" s="36" t="str">
        <f t="shared" si="6"/>
        <v>Funcionamiento</v>
      </c>
      <c r="L140" s="37" t="s">
        <v>317</v>
      </c>
      <c r="M140" s="38" t="str">
        <f t="shared" si="7"/>
        <v>A-01-01-03</v>
      </c>
      <c r="N140" s="34">
        <v>301</v>
      </c>
      <c r="O140" s="35" t="str">
        <f t="shared" si="8"/>
        <v>A-01-01-03-016-301</v>
      </c>
      <c r="P140" s="32" t="s">
        <v>316</v>
      </c>
      <c r="Q140" s="39">
        <f>VLOOKUP($O140,[3]Gerentes!$A:$I,7,0)</f>
        <v>0</v>
      </c>
      <c r="R140" s="40">
        <f>VLOOKUP($O140,[3]Gerentes!$A:$I,8,0)</f>
        <v>0</v>
      </c>
      <c r="S140" s="34" t="s">
        <v>24</v>
      </c>
      <c r="T140" s="34">
        <v>27</v>
      </c>
      <c r="U140" s="34" t="s">
        <v>161</v>
      </c>
      <c r="V140" s="34" t="s">
        <v>25</v>
      </c>
      <c r="W140" s="41">
        <v>3800000000</v>
      </c>
      <c r="X140" s="41">
        <v>0</v>
      </c>
      <c r="Y140" s="41">
        <v>0</v>
      </c>
      <c r="Z140" s="41">
        <v>0</v>
      </c>
      <c r="AA140" s="41">
        <v>0</v>
      </c>
      <c r="AB140" s="42">
        <v>3800000000</v>
      </c>
      <c r="AC140" s="41">
        <v>3800000000</v>
      </c>
      <c r="AD140" s="41">
        <v>0</v>
      </c>
      <c r="AE140" s="42">
        <v>1996534319</v>
      </c>
      <c r="AF140" s="42">
        <v>1996534319</v>
      </c>
      <c r="AG140" s="41">
        <v>1996534319</v>
      </c>
      <c r="AH140" s="41">
        <v>1996534319</v>
      </c>
      <c r="AI140" s="41">
        <v>0</v>
      </c>
      <c r="AJ140" s="41">
        <v>0</v>
      </c>
      <c r="AK140" s="42" t="str">
        <f>IFERROR(VLOOKUP(Exportar[[#This Row],[RUBRO]],[3]LISTAS!$A$1:$B$19,2,0),Exportar[[#This Row],[NOMBRE-Planeación_Proyecto]])</f>
        <v>Gastos de Personal</v>
      </c>
      <c r="AL140" s="41">
        <f>VLOOKUP(Exportar[[#This Row],[UNIDAD/SUB UNIDAD]],[3]!REGIONALES[[#All],[codigo_regional3]:[Columna1]],3,0)</f>
        <v>1</v>
      </c>
      <c r="AM140" s="41">
        <f>Exportar[[#This Row],[COD]]</f>
        <v>1</v>
      </c>
      <c r="AN140" s="41">
        <f>IFERROR(VLOOKUP(Exportar[[#This Row],[RUBRO completo]],'[3]CENTRO DE COSTOS'!$X:$X,1,0),0)</f>
        <v>0</v>
      </c>
      <c r="AO140" s="43" t="str">
        <f>VLOOKUP(Exportar[[#This Row],[COD_REAL]],'[3]CENTRO DE COSTOS'!$M$4:$N$72,2,0)</f>
        <v>SEDE NACIONAL</v>
      </c>
    </row>
    <row r="141" spans="1:41" x14ac:dyDescent="0.25">
      <c r="A141" s="44">
        <v>45111</v>
      </c>
      <c r="B141" s="32">
        <v>2023</v>
      </c>
      <c r="C141" s="33" t="str">
        <f>VLOOKUP(D141,'[3]CENTRO DE COSTOS'!$E:$H,4,0)</f>
        <v>SEDE</v>
      </c>
      <c r="D141" s="34" t="s">
        <v>40</v>
      </c>
      <c r="E141" s="34" t="s">
        <v>41</v>
      </c>
      <c r="F141" s="34" t="s">
        <v>208</v>
      </c>
      <c r="G141" s="35" t="str">
        <f>VLOOKUP(O141,[3]Gerentes!$A:$N,4,0)</f>
        <v>FUNCIONAMIENTO</v>
      </c>
      <c r="H141" s="35" t="str">
        <f>VLOOKUP(O141,[3]Gerentes!$A:$N,5,0)</f>
        <v>DIRECTOR(A) DE GESTION HUMANA</v>
      </c>
      <c r="I141" s="35" t="str">
        <f>VLOOKUP(O141,[3]Gerentes!$A:$N,10,0)</f>
        <v>1. Gestión Humana</v>
      </c>
      <c r="J141" s="35" t="str">
        <f>VLOOKUP(O141,[3]Gerentes!$A:$AB,15,0)</f>
        <v>No Contratable</v>
      </c>
      <c r="K141" s="36" t="str">
        <f t="shared" si="6"/>
        <v>Funcionamiento</v>
      </c>
      <c r="L141" s="37" t="s">
        <v>315</v>
      </c>
      <c r="M141" s="38" t="str">
        <f t="shared" si="7"/>
        <v>A-01-01-03</v>
      </c>
      <c r="N141" s="34">
        <v>301</v>
      </c>
      <c r="O141" s="35" t="str">
        <f t="shared" si="8"/>
        <v>A-01-01-03-030-301</v>
      </c>
      <c r="P141" s="32" t="s">
        <v>314</v>
      </c>
      <c r="Q141" s="39">
        <f>VLOOKUP($O141,[3]Gerentes!$A:$I,7,0)</f>
        <v>0</v>
      </c>
      <c r="R141" s="40">
        <f>VLOOKUP($O141,[3]Gerentes!$A:$I,8,0)</f>
        <v>0</v>
      </c>
      <c r="S141" s="34" t="s">
        <v>24</v>
      </c>
      <c r="T141" s="34">
        <v>27</v>
      </c>
      <c r="U141" s="34" t="s">
        <v>161</v>
      </c>
      <c r="V141" s="34" t="s">
        <v>25</v>
      </c>
      <c r="W141" s="41">
        <v>88400000</v>
      </c>
      <c r="X141" s="41">
        <v>0</v>
      </c>
      <c r="Y141" s="41">
        <v>0</v>
      </c>
      <c r="Z141" s="41">
        <v>0</v>
      </c>
      <c r="AA141" s="41">
        <v>0</v>
      </c>
      <c r="AB141" s="42">
        <v>88400000</v>
      </c>
      <c r="AC141" s="41">
        <v>88400000</v>
      </c>
      <c r="AD141" s="41">
        <v>0</v>
      </c>
      <c r="AE141" s="42">
        <v>39089267</v>
      </c>
      <c r="AF141" s="42">
        <v>39089267</v>
      </c>
      <c r="AG141" s="41">
        <v>39089267</v>
      </c>
      <c r="AH141" s="41">
        <v>39089267</v>
      </c>
      <c r="AI141" s="41">
        <v>0</v>
      </c>
      <c r="AJ141" s="41">
        <v>0</v>
      </c>
      <c r="AK141" s="42" t="str">
        <f>IFERROR(VLOOKUP(Exportar[[#This Row],[RUBRO]],[3]LISTAS!$A$1:$B$19,2,0),Exportar[[#This Row],[NOMBRE-Planeación_Proyecto]])</f>
        <v>Gastos de Personal</v>
      </c>
      <c r="AL141" s="41">
        <f>VLOOKUP(Exportar[[#This Row],[UNIDAD/SUB UNIDAD]],[3]!REGIONALES[[#All],[codigo_regional3]:[Columna1]],3,0)</f>
        <v>1</v>
      </c>
      <c r="AM141" s="41">
        <f>Exportar[[#This Row],[COD]]</f>
        <v>1</v>
      </c>
      <c r="AN141" s="41">
        <f>IFERROR(VLOOKUP(Exportar[[#This Row],[RUBRO completo]],'[3]CENTRO DE COSTOS'!$X:$X,1,0),0)</f>
        <v>0</v>
      </c>
      <c r="AO141" s="43" t="str">
        <f>VLOOKUP(Exportar[[#This Row],[COD_REAL]],'[3]CENTRO DE COSTOS'!$M$4:$N$72,2,0)</f>
        <v>SEDE NACIONAL</v>
      </c>
    </row>
    <row r="142" spans="1:41" x14ac:dyDescent="0.25">
      <c r="A142" s="44">
        <v>45111</v>
      </c>
      <c r="B142" s="32">
        <v>2023</v>
      </c>
      <c r="C142" s="33" t="str">
        <f>VLOOKUP(D142,'[3]CENTRO DE COSTOS'!$E:$H,4,0)</f>
        <v>SEDE</v>
      </c>
      <c r="D142" s="34" t="s">
        <v>40</v>
      </c>
      <c r="E142" s="34" t="s">
        <v>41</v>
      </c>
      <c r="F142" s="34" t="s">
        <v>208</v>
      </c>
      <c r="G142" s="35" t="str">
        <f>VLOOKUP(O142,[3]Gerentes!$A:$N,4,0)</f>
        <v>FUNCIONAMIENTO</v>
      </c>
      <c r="H142" s="35" t="str">
        <f>VLOOKUP(O142,[3]Gerentes!$A:$N,5,0)</f>
        <v>DIRECTOR(A) DE GESTION HUMANA</v>
      </c>
      <c r="I142" s="35" t="str">
        <f>VLOOKUP(O142,[3]Gerentes!$A:$N,10,0)</f>
        <v>1. Gestión Humana</v>
      </c>
      <c r="J142" s="35" t="str">
        <f>VLOOKUP(O142,[3]Gerentes!$A:$AB,15,0)</f>
        <v>Contratable</v>
      </c>
      <c r="K142" s="36" t="str">
        <f t="shared" si="6"/>
        <v>Funcionamiento</v>
      </c>
      <c r="L142" s="37" t="s">
        <v>212</v>
      </c>
      <c r="M142" s="38" t="str">
        <f t="shared" si="7"/>
        <v>A-02-02</v>
      </c>
      <c r="N142" s="34">
        <v>301</v>
      </c>
      <c r="O142" s="35" t="str">
        <f t="shared" si="8"/>
        <v>A-02-02-01-002-008-301</v>
      </c>
      <c r="P142" s="32" t="s">
        <v>211</v>
      </c>
      <c r="Q142" s="39">
        <f>VLOOKUP($O142,[3]Gerentes!$A:$I,7,0)</f>
        <v>0</v>
      </c>
      <c r="R142" s="40">
        <f>VLOOKUP($O142,[3]Gerentes!$A:$I,8,0)</f>
        <v>0</v>
      </c>
      <c r="S142" s="34" t="s">
        <v>24</v>
      </c>
      <c r="T142" s="34">
        <v>27</v>
      </c>
      <c r="U142" s="34" t="s">
        <v>161</v>
      </c>
      <c r="V142" s="34" t="s">
        <v>25</v>
      </c>
      <c r="W142" s="41">
        <v>290000000</v>
      </c>
      <c r="X142" s="41">
        <v>60665924</v>
      </c>
      <c r="Y142" s="41">
        <v>19603248</v>
      </c>
      <c r="Z142" s="41">
        <v>0</v>
      </c>
      <c r="AA142" s="41">
        <v>0</v>
      </c>
      <c r="AB142" s="42">
        <v>331062676</v>
      </c>
      <c r="AC142" s="41">
        <v>199494120</v>
      </c>
      <c r="AD142" s="41">
        <v>131568556</v>
      </c>
      <c r="AE142" s="42">
        <v>0</v>
      </c>
      <c r="AF142" s="42">
        <v>0</v>
      </c>
      <c r="AG142" s="41">
        <v>0</v>
      </c>
      <c r="AH142" s="41">
        <v>0</v>
      </c>
      <c r="AI142" s="41">
        <v>0</v>
      </c>
      <c r="AJ142" s="41">
        <v>0</v>
      </c>
      <c r="AK142" s="42" t="str">
        <f>IFERROR(VLOOKUP(Exportar[[#This Row],[RUBRO]],[3]LISTAS!$A$1:$B$19,2,0),Exportar[[#This Row],[NOMBRE-Planeación_Proyecto]])</f>
        <v>Gastos Generales</v>
      </c>
      <c r="AL142" s="41">
        <f>VLOOKUP(Exportar[[#This Row],[UNIDAD/SUB UNIDAD]],[3]!REGIONALES[[#All],[codigo_regional3]:[Columna1]],3,0)</f>
        <v>1</v>
      </c>
      <c r="AM142" s="41">
        <f>Exportar[[#This Row],[COD]]</f>
        <v>1</v>
      </c>
      <c r="AN142" s="41">
        <f>IFERROR(VLOOKUP(Exportar[[#This Row],[RUBRO completo]],'[3]CENTRO DE COSTOS'!$X:$X,1,0),0)</f>
        <v>0</v>
      </c>
      <c r="AO142" s="43" t="str">
        <f>VLOOKUP(Exportar[[#This Row],[COD_REAL]],'[3]CENTRO DE COSTOS'!$M$4:$N$72,2,0)</f>
        <v>SEDE NACIONAL</v>
      </c>
    </row>
    <row r="143" spans="1:41" x14ac:dyDescent="0.25">
      <c r="A143" s="44">
        <v>45111</v>
      </c>
      <c r="B143" s="32">
        <v>2023</v>
      </c>
      <c r="C143" s="33" t="str">
        <f>VLOOKUP(D143,'[3]CENTRO DE COSTOS'!$E:$H,4,0)</f>
        <v>SEDE</v>
      </c>
      <c r="D143" s="34" t="s">
        <v>40</v>
      </c>
      <c r="E143" s="34" t="s">
        <v>41</v>
      </c>
      <c r="F143" s="34" t="s">
        <v>208</v>
      </c>
      <c r="G143" s="35" t="str">
        <f>VLOOKUP(O143,[3]Gerentes!$A:$N,4,0)</f>
        <v>FUNCIONAMIENTO</v>
      </c>
      <c r="H143" s="35" t="str">
        <f>VLOOKUP(O143,[3]Gerentes!$A:$N,5,0)</f>
        <v>DIRECTOR(A) DE GESTION HUMANA</v>
      </c>
      <c r="I143" s="35" t="str">
        <f>VLOOKUP(O143,[3]Gerentes!$A:$N,10,0)</f>
        <v>1. Gestión Humana</v>
      </c>
      <c r="J143" s="35" t="str">
        <f>VLOOKUP(O143,[3]Gerentes!$A:$AB,15,0)</f>
        <v>Contratable</v>
      </c>
      <c r="K143" s="36" t="str">
        <f t="shared" si="6"/>
        <v>Funcionamiento</v>
      </c>
      <c r="L143" s="37" t="s">
        <v>245</v>
      </c>
      <c r="M143" s="38" t="str">
        <f t="shared" si="7"/>
        <v>A-02-02</v>
      </c>
      <c r="N143" s="34">
        <v>301</v>
      </c>
      <c r="O143" s="35" t="str">
        <f t="shared" si="8"/>
        <v>A-02-02-02-006-003-301</v>
      </c>
      <c r="P143" s="32" t="s">
        <v>244</v>
      </c>
      <c r="Q143" s="39">
        <f>VLOOKUP($O143,[3]Gerentes!$A:$I,7,0)</f>
        <v>0</v>
      </c>
      <c r="R143" s="40">
        <f>VLOOKUP($O143,[3]Gerentes!$A:$I,8,0)</f>
        <v>0</v>
      </c>
      <c r="S143" s="34" t="s">
        <v>24</v>
      </c>
      <c r="T143" s="34">
        <v>27</v>
      </c>
      <c r="U143" s="34" t="s">
        <v>161</v>
      </c>
      <c r="V143" s="34" t="s">
        <v>25</v>
      </c>
      <c r="W143" s="41">
        <v>920000000</v>
      </c>
      <c r="X143" s="41">
        <v>0</v>
      </c>
      <c r="Y143" s="41">
        <v>86000000</v>
      </c>
      <c r="Z143" s="41">
        <v>0</v>
      </c>
      <c r="AA143" s="41">
        <v>0</v>
      </c>
      <c r="AB143" s="42">
        <v>834000000</v>
      </c>
      <c r="AC143" s="41">
        <v>803783238</v>
      </c>
      <c r="AD143" s="41">
        <v>30216762</v>
      </c>
      <c r="AE143" s="42">
        <v>801283238</v>
      </c>
      <c r="AF143" s="42">
        <v>121608747</v>
      </c>
      <c r="AG143" s="41">
        <v>121608747</v>
      </c>
      <c r="AH143" s="41">
        <v>121608747</v>
      </c>
      <c r="AI143" s="41">
        <v>0</v>
      </c>
      <c r="AJ143" s="41">
        <v>0</v>
      </c>
      <c r="AK143" s="42" t="str">
        <f>IFERROR(VLOOKUP(Exportar[[#This Row],[RUBRO]],[3]LISTAS!$A$1:$B$19,2,0),Exportar[[#This Row],[NOMBRE-Planeación_Proyecto]])</f>
        <v>Gastos Generales</v>
      </c>
      <c r="AL143" s="41">
        <f>VLOOKUP(Exportar[[#This Row],[UNIDAD/SUB UNIDAD]],[3]!REGIONALES[[#All],[codigo_regional3]:[Columna1]],3,0)</f>
        <v>1</v>
      </c>
      <c r="AM143" s="41">
        <f>Exportar[[#This Row],[COD]]</f>
        <v>1</v>
      </c>
      <c r="AN143" s="41">
        <f>IFERROR(VLOOKUP(Exportar[[#This Row],[RUBRO completo]],'[3]CENTRO DE COSTOS'!$X:$X,1,0),0)</f>
        <v>0</v>
      </c>
      <c r="AO143" s="43" t="str">
        <f>VLOOKUP(Exportar[[#This Row],[COD_REAL]],'[3]CENTRO DE COSTOS'!$M$4:$N$72,2,0)</f>
        <v>SEDE NACIONAL</v>
      </c>
    </row>
    <row r="144" spans="1:41" x14ac:dyDescent="0.25">
      <c r="A144" s="44">
        <v>45111</v>
      </c>
      <c r="B144" s="32">
        <v>2023</v>
      </c>
      <c r="C144" s="33" t="str">
        <f>VLOOKUP(D144,'[3]CENTRO DE COSTOS'!$E:$H,4,0)</f>
        <v>SEDE</v>
      </c>
      <c r="D144" s="34" t="s">
        <v>40</v>
      </c>
      <c r="E144" s="34" t="s">
        <v>41</v>
      </c>
      <c r="F144" s="34" t="s">
        <v>208</v>
      </c>
      <c r="G144" s="35" t="str">
        <f>VLOOKUP(O144,[3]Gerentes!$A:$N,4,0)</f>
        <v>FUNCIONAMIENTO</v>
      </c>
      <c r="H144" s="35" t="str">
        <f>VLOOKUP(O144,[3]Gerentes!$A:$N,5,0)</f>
        <v>DIRECTOR(A) DE GESTION HUMANA</v>
      </c>
      <c r="I144" s="35" t="str">
        <f>VLOOKUP(O144,[3]Gerentes!$A:$N,10,0)</f>
        <v>1. Gestión Humana</v>
      </c>
      <c r="J144" s="35" t="str">
        <f>VLOOKUP(O144,[3]Gerentes!$A:$AB,15,0)</f>
        <v>Contratable</v>
      </c>
      <c r="K144" s="36" t="str">
        <f t="shared" si="6"/>
        <v>Funcionamiento</v>
      </c>
      <c r="L144" s="37" t="s">
        <v>299</v>
      </c>
      <c r="M144" s="38" t="str">
        <f t="shared" si="7"/>
        <v>A-02-02</v>
      </c>
      <c r="N144" s="34">
        <v>301</v>
      </c>
      <c r="O144" s="35" t="str">
        <f t="shared" si="8"/>
        <v>A-02-02-02-008-005-301</v>
      </c>
      <c r="P144" s="32" t="s">
        <v>298</v>
      </c>
      <c r="Q144" s="39">
        <f>VLOOKUP($O144,[3]Gerentes!$A:$I,7,0)</f>
        <v>0</v>
      </c>
      <c r="R144" s="40">
        <f>VLOOKUP($O144,[3]Gerentes!$A:$I,8,0)</f>
        <v>0</v>
      </c>
      <c r="S144" s="34" t="s">
        <v>24</v>
      </c>
      <c r="T144" s="34">
        <v>27</v>
      </c>
      <c r="U144" s="34" t="s">
        <v>161</v>
      </c>
      <c r="V144" s="34" t="s">
        <v>25</v>
      </c>
      <c r="W144" s="41">
        <v>130000000</v>
      </c>
      <c r="X144" s="41">
        <v>0</v>
      </c>
      <c r="Y144" s="41">
        <v>0</v>
      </c>
      <c r="Z144" s="41">
        <v>0</v>
      </c>
      <c r="AA144" s="41">
        <v>0</v>
      </c>
      <c r="AB144" s="42">
        <v>130000000</v>
      </c>
      <c r="AC144" s="41">
        <v>0</v>
      </c>
      <c r="AD144" s="41">
        <v>130000000</v>
      </c>
      <c r="AE144" s="42">
        <v>0</v>
      </c>
      <c r="AF144" s="42">
        <v>0</v>
      </c>
      <c r="AG144" s="41">
        <v>0</v>
      </c>
      <c r="AH144" s="41">
        <v>0</v>
      </c>
      <c r="AI144" s="41">
        <v>0</v>
      </c>
      <c r="AJ144" s="41">
        <v>0</v>
      </c>
      <c r="AK144" s="42" t="str">
        <f>IFERROR(VLOOKUP(Exportar[[#This Row],[RUBRO]],[3]LISTAS!$A$1:$B$19,2,0),Exportar[[#This Row],[NOMBRE-Planeación_Proyecto]])</f>
        <v>Gastos Generales</v>
      </c>
      <c r="AL144" s="41">
        <f>VLOOKUP(Exportar[[#This Row],[UNIDAD/SUB UNIDAD]],[3]!REGIONALES[[#All],[codigo_regional3]:[Columna1]],3,0)</f>
        <v>1</v>
      </c>
      <c r="AM144" s="41">
        <f>Exportar[[#This Row],[COD]]</f>
        <v>1</v>
      </c>
      <c r="AN144" s="41">
        <f>IFERROR(VLOOKUP(Exportar[[#This Row],[RUBRO completo]],'[3]CENTRO DE COSTOS'!$X:$X,1,0),0)</f>
        <v>0</v>
      </c>
      <c r="AO144" s="43" t="str">
        <f>VLOOKUP(Exportar[[#This Row],[COD_REAL]],'[3]CENTRO DE COSTOS'!$M$4:$N$72,2,0)</f>
        <v>SEDE NACIONAL</v>
      </c>
    </row>
    <row r="145" spans="1:41" x14ac:dyDescent="0.25">
      <c r="A145" s="44">
        <v>45111</v>
      </c>
      <c r="B145" s="32">
        <v>2023</v>
      </c>
      <c r="C145" s="33" t="str">
        <f>VLOOKUP(D145,'[3]CENTRO DE COSTOS'!$E:$H,4,0)</f>
        <v>SEDE</v>
      </c>
      <c r="D145" s="34" t="s">
        <v>40</v>
      </c>
      <c r="E145" s="34" t="s">
        <v>41</v>
      </c>
      <c r="F145" s="34" t="s">
        <v>208</v>
      </c>
      <c r="G145" s="35" t="str">
        <f>VLOOKUP(O145,[3]Gerentes!$A:$N,4,0)</f>
        <v>FUNCIONAMIENTO</v>
      </c>
      <c r="H145" s="35" t="str">
        <f>VLOOKUP(O145,[3]Gerentes!$A:$N,5,0)</f>
        <v>DIRECTOR(A) DE GESTION HUMANA</v>
      </c>
      <c r="I145" s="35" t="str">
        <f>VLOOKUP(O145,[3]Gerentes!$A:$N,10,0)</f>
        <v>1. Gestión Humana</v>
      </c>
      <c r="J145" s="35" t="str">
        <f>VLOOKUP(O145,[3]Gerentes!$A:$AB,15,0)</f>
        <v>No Contratable</v>
      </c>
      <c r="K145" s="36" t="str">
        <f t="shared" si="6"/>
        <v>Funcionamiento</v>
      </c>
      <c r="L145" s="37" t="s">
        <v>210</v>
      </c>
      <c r="M145" s="38" t="str">
        <f t="shared" si="7"/>
        <v>A-02-02</v>
      </c>
      <c r="N145" s="34">
        <v>301</v>
      </c>
      <c r="O145" s="35" t="str">
        <f t="shared" si="8"/>
        <v>A-02-02-02-009-006-301</v>
      </c>
      <c r="P145" s="32" t="s">
        <v>209</v>
      </c>
      <c r="Q145" s="39">
        <f>VLOOKUP($O145,[3]Gerentes!$A:$I,7,0)</f>
        <v>0</v>
      </c>
      <c r="R145" s="40">
        <f>VLOOKUP($O145,[3]Gerentes!$A:$I,8,0)</f>
        <v>0</v>
      </c>
      <c r="S145" s="34" t="s">
        <v>24</v>
      </c>
      <c r="T145" s="34">
        <v>27</v>
      </c>
      <c r="U145" s="34" t="s">
        <v>161</v>
      </c>
      <c r="V145" s="34" t="s">
        <v>25</v>
      </c>
      <c r="W145" s="41">
        <v>2075612135</v>
      </c>
      <c r="X145" s="41">
        <v>0</v>
      </c>
      <c r="Y145" s="41">
        <v>556878372</v>
      </c>
      <c r="Z145" s="41">
        <v>0</v>
      </c>
      <c r="AA145" s="41">
        <v>0</v>
      </c>
      <c r="AB145" s="42">
        <v>1518733763</v>
      </c>
      <c r="AC145" s="41">
        <v>850000000</v>
      </c>
      <c r="AD145" s="41">
        <v>668733763</v>
      </c>
      <c r="AE145" s="42">
        <v>850000000</v>
      </c>
      <c r="AF145" s="42">
        <v>0</v>
      </c>
      <c r="AG145" s="41">
        <v>0</v>
      </c>
      <c r="AH145" s="41">
        <v>0</v>
      </c>
      <c r="AI145" s="41">
        <v>0</v>
      </c>
      <c r="AJ145" s="41">
        <v>0</v>
      </c>
      <c r="AK145" s="42" t="str">
        <f>IFERROR(VLOOKUP(Exportar[[#This Row],[RUBRO]],[3]LISTAS!$A$1:$B$19,2,0),Exportar[[#This Row],[NOMBRE-Planeación_Proyecto]])</f>
        <v>Gastos Generales</v>
      </c>
      <c r="AL145" s="41">
        <f>VLOOKUP(Exportar[[#This Row],[UNIDAD/SUB UNIDAD]],[3]!REGIONALES[[#All],[codigo_regional3]:[Columna1]],3,0)</f>
        <v>1</v>
      </c>
      <c r="AM145" s="41">
        <f>Exportar[[#This Row],[COD]]</f>
        <v>1</v>
      </c>
      <c r="AN145" s="41">
        <f>IFERROR(VLOOKUP(Exportar[[#This Row],[RUBRO completo]],'[3]CENTRO DE COSTOS'!$X:$X,1,0),0)</f>
        <v>0</v>
      </c>
      <c r="AO145" s="43" t="str">
        <f>VLOOKUP(Exportar[[#This Row],[COD_REAL]],'[3]CENTRO DE COSTOS'!$M$4:$N$72,2,0)</f>
        <v>SEDE NACIONAL</v>
      </c>
    </row>
    <row r="146" spans="1:41" x14ac:dyDescent="0.25">
      <c r="A146" s="44">
        <v>45111</v>
      </c>
      <c r="B146" s="32">
        <v>2023</v>
      </c>
      <c r="C146" s="33" t="str">
        <f>VLOOKUP(D146,'[3]CENTRO DE COSTOS'!$E:$H,4,0)</f>
        <v>SEDE</v>
      </c>
      <c r="D146" s="34" t="s">
        <v>40</v>
      </c>
      <c r="E146" s="34" t="s">
        <v>41</v>
      </c>
      <c r="F146" s="34" t="s">
        <v>208</v>
      </c>
      <c r="G146" s="35" t="str">
        <f>VLOOKUP(O146,[3]Gerentes!$A:$N,4,0)</f>
        <v>FUNCIONAMIENTO</v>
      </c>
      <c r="H146" s="35" t="str">
        <f>VLOOKUP(O146,[3]Gerentes!$A:$N,5,0)</f>
        <v>DIRECTOR(A) DE GESTION HUMANA</v>
      </c>
      <c r="I146" s="35" t="str">
        <f>VLOOKUP(O146,[3]Gerentes!$A:$N,10,0)</f>
        <v>1. Gestión Humana</v>
      </c>
      <c r="J146" s="35" t="str">
        <f>VLOOKUP(O146,[3]Gerentes!$A:$AB,15,0)</f>
        <v>Contratable</v>
      </c>
      <c r="K146" s="36" t="str">
        <f t="shared" si="6"/>
        <v>Funcionamiento</v>
      </c>
      <c r="L146" s="37" t="s">
        <v>313</v>
      </c>
      <c r="M146" s="38" t="str">
        <f t="shared" si="7"/>
        <v>A-02-02</v>
      </c>
      <c r="N146" s="34">
        <v>301</v>
      </c>
      <c r="O146" s="35" t="str">
        <f t="shared" si="8"/>
        <v>A-02-02-02-009-007-301</v>
      </c>
      <c r="P146" s="32" t="s">
        <v>312</v>
      </c>
      <c r="Q146" s="39">
        <f>VLOOKUP($O146,[3]Gerentes!$A:$I,7,0)</f>
        <v>0</v>
      </c>
      <c r="R146" s="40">
        <f>VLOOKUP($O146,[3]Gerentes!$A:$I,8,0)</f>
        <v>0</v>
      </c>
      <c r="S146" s="34" t="s">
        <v>24</v>
      </c>
      <c r="T146" s="34">
        <v>27</v>
      </c>
      <c r="U146" s="34" t="s">
        <v>161</v>
      </c>
      <c r="V146" s="34" t="s">
        <v>25</v>
      </c>
      <c r="W146" s="41">
        <v>6187095444</v>
      </c>
      <c r="X146" s="41">
        <v>450000000</v>
      </c>
      <c r="Y146" s="41">
        <v>450000000</v>
      </c>
      <c r="Z146" s="41">
        <v>0</v>
      </c>
      <c r="AA146" s="41">
        <v>0</v>
      </c>
      <c r="AB146" s="42">
        <v>6187095444</v>
      </c>
      <c r="AC146" s="41">
        <v>5737095444</v>
      </c>
      <c r="AD146" s="41">
        <v>450000000</v>
      </c>
      <c r="AE146" s="42">
        <v>3326949296</v>
      </c>
      <c r="AF146" s="42">
        <v>3079749296</v>
      </c>
      <c r="AG146" s="41">
        <v>3079749296</v>
      </c>
      <c r="AH146" s="41">
        <v>3079749296</v>
      </c>
      <c r="AI146" s="41">
        <v>0</v>
      </c>
      <c r="AJ146" s="41">
        <v>0</v>
      </c>
      <c r="AK146" s="42" t="str">
        <f>IFERROR(VLOOKUP(Exportar[[#This Row],[RUBRO]],[3]LISTAS!$A$1:$B$19,2,0),Exportar[[#This Row],[NOMBRE-Planeación_Proyecto]])</f>
        <v>Gastos Generales</v>
      </c>
      <c r="AL146" s="41">
        <f>VLOOKUP(Exportar[[#This Row],[UNIDAD/SUB UNIDAD]],[3]!REGIONALES[[#All],[codigo_regional3]:[Columna1]],3,0)</f>
        <v>1</v>
      </c>
      <c r="AM146" s="41">
        <f>Exportar[[#This Row],[COD]]</f>
        <v>1</v>
      </c>
      <c r="AN146" s="41">
        <f>IFERROR(VLOOKUP(Exportar[[#This Row],[RUBRO completo]],'[3]CENTRO DE COSTOS'!$X:$X,1,0),0)</f>
        <v>0</v>
      </c>
      <c r="AO146" s="43" t="str">
        <f>VLOOKUP(Exportar[[#This Row],[COD_REAL]],'[3]CENTRO DE COSTOS'!$M$4:$N$72,2,0)</f>
        <v>SEDE NACIONAL</v>
      </c>
    </row>
    <row r="147" spans="1:41" x14ac:dyDescent="0.25">
      <c r="A147" s="44">
        <v>45111</v>
      </c>
      <c r="B147" s="32">
        <v>2023</v>
      </c>
      <c r="C147" s="33" t="str">
        <f>VLOOKUP(D147,'[3]CENTRO DE COSTOS'!$E:$H,4,0)</f>
        <v>SEDE</v>
      </c>
      <c r="D147" s="34" t="s">
        <v>40</v>
      </c>
      <c r="E147" s="34" t="s">
        <v>41</v>
      </c>
      <c r="F147" s="34" t="s">
        <v>208</v>
      </c>
      <c r="G147" s="35" t="str">
        <f>VLOOKUP(O147,[3]Gerentes!$A:$N,4,0)</f>
        <v>FUNCIONAMIENTO</v>
      </c>
      <c r="H147" s="35" t="str">
        <f>VLOOKUP(O147,[3]Gerentes!$A:$N,5,0)</f>
        <v>DIRECTOR(A) DE GESTION HUMANA</v>
      </c>
      <c r="I147" s="35" t="str">
        <f>VLOOKUP(O147,[3]Gerentes!$A:$N,10,0)</f>
        <v>1. Gestión Humana</v>
      </c>
      <c r="J147" s="35" t="str">
        <f>VLOOKUP(O147,[3]Gerentes!$A:$AB,15,0)</f>
        <v>No Contratable</v>
      </c>
      <c r="K147" s="36" t="str">
        <f t="shared" si="6"/>
        <v>Funcionamiento</v>
      </c>
      <c r="L147" s="37" t="s">
        <v>207</v>
      </c>
      <c r="M147" s="38" t="str">
        <f t="shared" si="7"/>
        <v>A-02-02</v>
      </c>
      <c r="N147" s="34">
        <v>301</v>
      </c>
      <c r="O147" s="35" t="str">
        <f t="shared" si="8"/>
        <v>A-02-02-02-010-301</v>
      </c>
      <c r="P147" s="32" t="s">
        <v>206</v>
      </c>
      <c r="Q147" s="39">
        <f>VLOOKUP($O147,[3]Gerentes!$A:$I,7,0)</f>
        <v>0</v>
      </c>
      <c r="R147" s="40">
        <f>VLOOKUP($O147,[3]Gerentes!$A:$I,8,0)</f>
        <v>0</v>
      </c>
      <c r="S147" s="34" t="s">
        <v>24</v>
      </c>
      <c r="T147" s="34">
        <v>27</v>
      </c>
      <c r="U147" s="34" t="s">
        <v>161</v>
      </c>
      <c r="V147" s="34" t="s">
        <v>25</v>
      </c>
      <c r="W147" s="41">
        <v>470000000</v>
      </c>
      <c r="X147" s="41">
        <v>0</v>
      </c>
      <c r="Y147" s="41">
        <v>6000000</v>
      </c>
      <c r="Z147" s="41">
        <v>0</v>
      </c>
      <c r="AA147" s="41">
        <v>0</v>
      </c>
      <c r="AB147" s="42">
        <v>464000000</v>
      </c>
      <c r="AC147" s="41">
        <v>300000000</v>
      </c>
      <c r="AD147" s="41">
        <v>164000000</v>
      </c>
      <c r="AE147" s="42">
        <v>10459803</v>
      </c>
      <c r="AF147" s="42">
        <v>10459803</v>
      </c>
      <c r="AG147" s="41">
        <v>10459803</v>
      </c>
      <c r="AH147" s="41">
        <v>10459803</v>
      </c>
      <c r="AI147" s="41">
        <v>0</v>
      </c>
      <c r="AJ147" s="41">
        <v>0</v>
      </c>
      <c r="AK147" s="42" t="str">
        <f>IFERROR(VLOOKUP(Exportar[[#This Row],[RUBRO]],[3]LISTAS!$A$1:$B$19,2,0),Exportar[[#This Row],[NOMBRE-Planeación_Proyecto]])</f>
        <v>Gastos Generales</v>
      </c>
      <c r="AL147" s="41">
        <f>VLOOKUP(Exportar[[#This Row],[UNIDAD/SUB UNIDAD]],[3]!REGIONALES[[#All],[codigo_regional3]:[Columna1]],3,0)</f>
        <v>1</v>
      </c>
      <c r="AM147" s="41">
        <f>Exportar[[#This Row],[COD]]</f>
        <v>1</v>
      </c>
      <c r="AN147" s="41">
        <f>IFERROR(VLOOKUP(Exportar[[#This Row],[RUBRO completo]],'[3]CENTRO DE COSTOS'!$X:$X,1,0),0)</f>
        <v>0</v>
      </c>
      <c r="AO147" s="43" t="str">
        <f>VLOOKUP(Exportar[[#This Row],[COD_REAL]],'[3]CENTRO DE COSTOS'!$M$4:$N$72,2,0)</f>
        <v>SEDE NACIONAL</v>
      </c>
    </row>
    <row r="148" spans="1:41" x14ac:dyDescent="0.25">
      <c r="A148" s="44">
        <v>45111</v>
      </c>
      <c r="B148" s="32">
        <v>2023</v>
      </c>
      <c r="C148" s="33" t="str">
        <f>VLOOKUP(D148,'[3]CENTRO DE COSTOS'!$E:$H,4,0)</f>
        <v>SEDE</v>
      </c>
      <c r="D148" s="34" t="s">
        <v>40</v>
      </c>
      <c r="E148" s="34" t="s">
        <v>41</v>
      </c>
      <c r="F148" s="34" t="s">
        <v>208</v>
      </c>
      <c r="G148" s="35" t="str">
        <f>VLOOKUP(O148,[3]Gerentes!$A:$N,4,0)</f>
        <v>FUNCIONAMIENTO</v>
      </c>
      <c r="H148" s="35" t="str">
        <f>VLOOKUP(O148,[3]Gerentes!$A:$N,5,0)</f>
        <v>DIRECTOR(A) DE GESTION HUMANA</v>
      </c>
      <c r="I148" s="35" t="str">
        <f>VLOOKUP(O148,[3]Gerentes!$A:$N,10,0)</f>
        <v>1. Gestión Humana</v>
      </c>
      <c r="J148" s="35" t="str">
        <f>VLOOKUP(O148,[3]Gerentes!$A:$AB,15,0)</f>
        <v>No Contratable</v>
      </c>
      <c r="K148" s="36" t="str">
        <f t="shared" si="6"/>
        <v>Funcionamiento</v>
      </c>
      <c r="L148" s="37" t="s">
        <v>311</v>
      </c>
      <c r="M148" s="38" t="str">
        <f t="shared" si="7"/>
        <v>A-03-04-02-001</v>
      </c>
      <c r="N148" s="34">
        <v>301</v>
      </c>
      <c r="O148" s="35" t="str">
        <f t="shared" si="8"/>
        <v>A-03-04-02-001-002-301</v>
      </c>
      <c r="P148" s="32" t="s">
        <v>310</v>
      </c>
      <c r="Q148" s="39">
        <f>VLOOKUP($O148,[3]Gerentes!$A:$I,7,0)</f>
        <v>0</v>
      </c>
      <c r="R148" s="40">
        <f>VLOOKUP($O148,[3]Gerentes!$A:$I,8,0)</f>
        <v>0</v>
      </c>
      <c r="S148" s="34" t="s">
        <v>24</v>
      </c>
      <c r="T148" s="34">
        <v>27</v>
      </c>
      <c r="U148" s="34" t="s">
        <v>161</v>
      </c>
      <c r="V148" s="34" t="s">
        <v>25</v>
      </c>
      <c r="W148" s="41">
        <v>82460000</v>
      </c>
      <c r="X148" s="41">
        <v>0</v>
      </c>
      <c r="Y148" s="41">
        <v>0</v>
      </c>
      <c r="Z148" s="41">
        <v>0</v>
      </c>
      <c r="AA148" s="41">
        <v>0</v>
      </c>
      <c r="AB148" s="42">
        <v>82460000</v>
      </c>
      <c r="AC148" s="41">
        <v>82460000</v>
      </c>
      <c r="AD148" s="41">
        <v>0</v>
      </c>
      <c r="AE148" s="42">
        <v>33524000</v>
      </c>
      <c r="AF148" s="42">
        <v>33524000</v>
      </c>
      <c r="AG148" s="41">
        <v>33524000</v>
      </c>
      <c r="AH148" s="41">
        <v>33524000</v>
      </c>
      <c r="AI148" s="41">
        <v>0</v>
      </c>
      <c r="AJ148" s="41">
        <v>0</v>
      </c>
      <c r="AK148" s="42" t="str">
        <f>IFERROR(VLOOKUP(Exportar[[#This Row],[RUBRO]],[3]LISTAS!$A$1:$B$19,2,0),Exportar[[#This Row],[NOMBRE-Planeación_Proyecto]])</f>
        <v>Gastos de Personal</v>
      </c>
      <c r="AL148" s="41">
        <f>VLOOKUP(Exportar[[#This Row],[UNIDAD/SUB UNIDAD]],[3]!REGIONALES[[#All],[codigo_regional3]:[Columna1]],3,0)</f>
        <v>1</v>
      </c>
      <c r="AM148" s="41">
        <f>Exportar[[#This Row],[COD]]</f>
        <v>1</v>
      </c>
      <c r="AN148" s="41">
        <f>IFERROR(VLOOKUP(Exportar[[#This Row],[RUBRO completo]],'[3]CENTRO DE COSTOS'!$X:$X,1,0),0)</f>
        <v>0</v>
      </c>
      <c r="AO148" s="43" t="str">
        <f>VLOOKUP(Exportar[[#This Row],[COD_REAL]],'[3]CENTRO DE COSTOS'!$M$4:$N$72,2,0)</f>
        <v>SEDE NACIONAL</v>
      </c>
    </row>
    <row r="149" spans="1:41" x14ac:dyDescent="0.25">
      <c r="A149" s="44">
        <v>45111</v>
      </c>
      <c r="B149" s="32">
        <v>2023</v>
      </c>
      <c r="C149" s="33" t="str">
        <f>VLOOKUP(D149,'[3]CENTRO DE COSTOS'!$E:$H,4,0)</f>
        <v>SEDE</v>
      </c>
      <c r="D149" s="34" t="s">
        <v>40</v>
      </c>
      <c r="E149" s="34" t="s">
        <v>41</v>
      </c>
      <c r="F149" s="34" t="s">
        <v>208</v>
      </c>
      <c r="G149" s="35" t="str">
        <f>VLOOKUP(O149,[3]Gerentes!$A:$N,4,0)</f>
        <v>FUNCIONAMIENTO</v>
      </c>
      <c r="H149" s="35" t="str">
        <f>VLOOKUP(O149,[3]Gerentes!$A:$N,5,0)</f>
        <v>DIRECTOR(A) DE GESTION HUMANA</v>
      </c>
      <c r="I149" s="35" t="str">
        <f>VLOOKUP(O149,[3]Gerentes!$A:$N,10,0)</f>
        <v>1. Gestión Humana</v>
      </c>
      <c r="J149" s="35" t="str">
        <f>VLOOKUP(O149,[3]Gerentes!$A:$AB,15,0)</f>
        <v>No Contratable</v>
      </c>
      <c r="K149" s="36" t="str">
        <f t="shared" si="6"/>
        <v>Funcionamiento</v>
      </c>
      <c r="L149" s="37" t="s">
        <v>309</v>
      </c>
      <c r="M149" s="38" t="str">
        <f t="shared" si="7"/>
        <v>A-03-04-02-012</v>
      </c>
      <c r="N149" s="34">
        <v>301</v>
      </c>
      <c r="O149" s="35" t="str">
        <f t="shared" si="8"/>
        <v>A-03-04-02-012-001-301</v>
      </c>
      <c r="P149" s="32" t="s">
        <v>308</v>
      </c>
      <c r="Q149" s="39">
        <f>VLOOKUP($O149,[3]Gerentes!$A:$I,7,0)</f>
        <v>0</v>
      </c>
      <c r="R149" s="40">
        <f>VLOOKUP($O149,[3]Gerentes!$A:$I,8,0)</f>
        <v>0</v>
      </c>
      <c r="S149" s="34" t="s">
        <v>24</v>
      </c>
      <c r="T149" s="34">
        <v>27</v>
      </c>
      <c r="U149" s="34" t="s">
        <v>161</v>
      </c>
      <c r="V149" s="34" t="s">
        <v>25</v>
      </c>
      <c r="W149" s="41">
        <v>2206000000</v>
      </c>
      <c r="X149" s="41">
        <v>0</v>
      </c>
      <c r="Y149" s="41">
        <v>0</v>
      </c>
      <c r="Z149" s="41">
        <v>0</v>
      </c>
      <c r="AA149" s="41">
        <v>0</v>
      </c>
      <c r="AB149" s="42">
        <v>2206000000</v>
      </c>
      <c r="AC149" s="41">
        <v>2206000000</v>
      </c>
      <c r="AD149" s="41">
        <v>0</v>
      </c>
      <c r="AE149" s="42">
        <v>1203741696</v>
      </c>
      <c r="AF149" s="42">
        <v>1203741696</v>
      </c>
      <c r="AG149" s="41">
        <v>1203741696</v>
      </c>
      <c r="AH149" s="41">
        <v>1203741696</v>
      </c>
      <c r="AI149" s="41">
        <v>0</v>
      </c>
      <c r="AJ149" s="41">
        <v>0</v>
      </c>
      <c r="AK149" s="42" t="str">
        <f>IFERROR(VLOOKUP(Exportar[[#This Row],[RUBRO]],[3]LISTAS!$A$1:$B$19,2,0),Exportar[[#This Row],[NOMBRE-Planeación_Proyecto]])</f>
        <v>Gastos de Personal</v>
      </c>
      <c r="AL149" s="41">
        <f>VLOOKUP(Exportar[[#This Row],[UNIDAD/SUB UNIDAD]],[3]!REGIONALES[[#All],[codigo_regional3]:[Columna1]],3,0)</f>
        <v>1</v>
      </c>
      <c r="AM149" s="41">
        <f>Exportar[[#This Row],[COD]]</f>
        <v>1</v>
      </c>
      <c r="AN149" s="41">
        <f>IFERROR(VLOOKUP(Exportar[[#This Row],[RUBRO completo]],'[3]CENTRO DE COSTOS'!$X:$X,1,0),0)</f>
        <v>0</v>
      </c>
      <c r="AO149" s="43" t="str">
        <f>VLOOKUP(Exportar[[#This Row],[COD_REAL]],'[3]CENTRO DE COSTOS'!$M$4:$N$72,2,0)</f>
        <v>SEDE NACIONAL</v>
      </c>
    </row>
    <row r="150" spans="1:41" x14ac:dyDescent="0.25">
      <c r="A150" s="44">
        <v>45111</v>
      </c>
      <c r="B150" s="32">
        <v>2023</v>
      </c>
      <c r="C150" s="33" t="str">
        <f>VLOOKUP(D150,'[3]CENTRO DE COSTOS'!$E:$H,4,0)</f>
        <v>SEDE</v>
      </c>
      <c r="D150" s="34" t="s">
        <v>40</v>
      </c>
      <c r="E150" s="34" t="s">
        <v>41</v>
      </c>
      <c r="F150" s="34" t="s">
        <v>208</v>
      </c>
      <c r="G150" s="35" t="str">
        <f>VLOOKUP(O150,[3]Gerentes!$A:$N,4,0)</f>
        <v>FUNCIONAMIENTO</v>
      </c>
      <c r="H150" s="35" t="str">
        <f>VLOOKUP(O150,[3]Gerentes!$A:$N,5,0)</f>
        <v>DIRECTOR(A) DE GESTION HUMANA</v>
      </c>
      <c r="I150" s="35" t="str">
        <f>VLOOKUP(O150,[3]Gerentes!$A:$N,10,0)</f>
        <v>1. Gestión Humana</v>
      </c>
      <c r="J150" s="35" t="str">
        <f>VLOOKUP(O150,[3]Gerentes!$A:$AB,15,0)</f>
        <v>No Contratable</v>
      </c>
      <c r="K150" s="36" t="str">
        <f t="shared" si="6"/>
        <v>Funcionamiento</v>
      </c>
      <c r="L150" s="37" t="s">
        <v>307</v>
      </c>
      <c r="M150" s="38" t="str">
        <f t="shared" si="7"/>
        <v>A-03-04-02-012</v>
      </c>
      <c r="N150" s="34">
        <v>301</v>
      </c>
      <c r="O150" s="35" t="str">
        <f t="shared" si="8"/>
        <v>A-03-04-02-012-002-301</v>
      </c>
      <c r="P150" s="32" t="s">
        <v>306</v>
      </c>
      <c r="Q150" s="39">
        <f>VLOOKUP($O150,[3]Gerentes!$A:$I,7,0)</f>
        <v>0</v>
      </c>
      <c r="R150" s="40">
        <f>VLOOKUP($O150,[3]Gerentes!$A:$I,8,0)</f>
        <v>0</v>
      </c>
      <c r="S150" s="34" t="s">
        <v>24</v>
      </c>
      <c r="T150" s="34">
        <v>27</v>
      </c>
      <c r="U150" s="34" t="s">
        <v>161</v>
      </c>
      <c r="V150" s="34" t="s">
        <v>25</v>
      </c>
      <c r="W150" s="41">
        <v>1904000000</v>
      </c>
      <c r="X150" s="41">
        <v>0</v>
      </c>
      <c r="Y150" s="41">
        <v>0</v>
      </c>
      <c r="Z150" s="41">
        <v>0</v>
      </c>
      <c r="AA150" s="41">
        <v>0</v>
      </c>
      <c r="AB150" s="42">
        <v>1904000000</v>
      </c>
      <c r="AC150" s="41">
        <v>1904000000</v>
      </c>
      <c r="AD150" s="41">
        <v>0</v>
      </c>
      <c r="AE150" s="42">
        <v>838162718</v>
      </c>
      <c r="AF150" s="42">
        <v>838162718</v>
      </c>
      <c r="AG150" s="41">
        <v>838162718</v>
      </c>
      <c r="AH150" s="41">
        <v>838162718</v>
      </c>
      <c r="AI150" s="41">
        <v>0</v>
      </c>
      <c r="AJ150" s="41">
        <v>0</v>
      </c>
      <c r="AK150" s="42" t="str">
        <f>IFERROR(VLOOKUP(Exportar[[#This Row],[RUBRO]],[3]LISTAS!$A$1:$B$19,2,0),Exportar[[#This Row],[NOMBRE-Planeación_Proyecto]])</f>
        <v>Gastos de Personal</v>
      </c>
      <c r="AL150" s="41">
        <f>VLOOKUP(Exportar[[#This Row],[UNIDAD/SUB UNIDAD]],[3]!REGIONALES[[#All],[codigo_regional3]:[Columna1]],3,0)</f>
        <v>1</v>
      </c>
      <c r="AM150" s="41">
        <f>Exportar[[#This Row],[COD]]</f>
        <v>1</v>
      </c>
      <c r="AN150" s="41">
        <f>IFERROR(VLOOKUP(Exportar[[#This Row],[RUBRO completo]],'[3]CENTRO DE COSTOS'!$X:$X,1,0),0)</f>
        <v>0</v>
      </c>
      <c r="AO150" s="43" t="str">
        <f>VLOOKUP(Exportar[[#This Row],[COD_REAL]],'[3]CENTRO DE COSTOS'!$M$4:$N$72,2,0)</f>
        <v>SEDE NACIONAL</v>
      </c>
    </row>
    <row r="151" spans="1:41" x14ac:dyDescent="0.25">
      <c r="A151" s="44">
        <v>45111</v>
      </c>
      <c r="B151" s="32">
        <v>2023</v>
      </c>
      <c r="C151" s="33" t="str">
        <f>VLOOKUP(D151,'[3]CENTRO DE COSTOS'!$E:$H,4,0)</f>
        <v>SEDE</v>
      </c>
      <c r="D151" s="34" t="s">
        <v>40</v>
      </c>
      <c r="E151" s="34" t="s">
        <v>41</v>
      </c>
      <c r="F151" s="34" t="s">
        <v>208</v>
      </c>
      <c r="G151" s="35" t="str">
        <f>VLOOKUP(O151,[3]Gerentes!$A:$N,4,0)</f>
        <v>FUNCIONAMIENTO</v>
      </c>
      <c r="H151" s="35" t="str">
        <f>VLOOKUP(O151,[3]Gerentes!$A:$N,5,0)</f>
        <v>DIRECTOR(A) DE GESTION HUMANA</v>
      </c>
      <c r="I151" s="35" t="str">
        <f>VLOOKUP(O151,[3]Gerentes!$A:$N,10,0)</f>
        <v>1. Gestión Humana</v>
      </c>
      <c r="J151" s="35" t="str">
        <f>VLOOKUP(O151,[3]Gerentes!$A:$AB,15,0)</f>
        <v>No Contratable</v>
      </c>
      <c r="K151" s="36" t="str">
        <f t="shared" si="6"/>
        <v>Funcionamiento</v>
      </c>
      <c r="L151" s="37" t="s">
        <v>30</v>
      </c>
      <c r="M151" s="38" t="str">
        <f t="shared" si="7"/>
        <v>A-06-01-04-004</v>
      </c>
      <c r="N151" s="34">
        <v>301</v>
      </c>
      <c r="O151" s="35" t="str">
        <f t="shared" si="8"/>
        <v>A-06-01-04-004-301</v>
      </c>
      <c r="P151" s="32" t="s">
        <v>31</v>
      </c>
      <c r="Q151" s="39">
        <f>VLOOKUP($O151,[3]Gerentes!$A:$I,7,0)</f>
        <v>0</v>
      </c>
      <c r="R151" s="40">
        <f>VLOOKUP($O151,[3]Gerentes!$A:$I,8,0)</f>
        <v>0</v>
      </c>
      <c r="S151" s="34" t="s">
        <v>24</v>
      </c>
      <c r="T151" s="34">
        <v>27</v>
      </c>
      <c r="U151" s="34" t="s">
        <v>161</v>
      </c>
      <c r="V151" s="34" t="s">
        <v>25</v>
      </c>
      <c r="W151" s="41">
        <v>73000000</v>
      </c>
      <c r="X151" s="41">
        <v>0</v>
      </c>
      <c r="Y151" s="41">
        <v>0</v>
      </c>
      <c r="Z151" s="41">
        <v>0</v>
      </c>
      <c r="AA151" s="41">
        <v>0</v>
      </c>
      <c r="AB151" s="42">
        <v>73000000</v>
      </c>
      <c r="AC151" s="41">
        <v>73000000</v>
      </c>
      <c r="AD151" s="41">
        <v>0</v>
      </c>
      <c r="AE151" s="42">
        <v>0</v>
      </c>
      <c r="AF151" s="42">
        <v>0</v>
      </c>
      <c r="AG151" s="41">
        <v>0</v>
      </c>
      <c r="AH151" s="41">
        <v>0</v>
      </c>
      <c r="AI151" s="41">
        <v>0</v>
      </c>
      <c r="AJ151" s="41">
        <v>0</v>
      </c>
      <c r="AK151" s="42" t="str">
        <f>IFERROR(VLOOKUP(Exportar[[#This Row],[RUBRO]],[3]LISTAS!$A$1:$B$19,2,0),Exportar[[#This Row],[NOMBRE-Planeación_Proyecto]])</f>
        <v>Gastos de Personal</v>
      </c>
      <c r="AL151" s="41">
        <f>VLOOKUP(Exportar[[#This Row],[UNIDAD/SUB UNIDAD]],[3]!REGIONALES[[#All],[codigo_regional3]:[Columna1]],3,0)</f>
        <v>1</v>
      </c>
      <c r="AM151" s="41">
        <f>Exportar[[#This Row],[COD]]</f>
        <v>1</v>
      </c>
      <c r="AN151" s="41">
        <f>IFERROR(VLOOKUP(Exportar[[#This Row],[RUBRO completo]],'[3]CENTRO DE COSTOS'!$X:$X,1,0),0)</f>
        <v>0</v>
      </c>
      <c r="AO151" s="43" t="str">
        <f>VLOOKUP(Exportar[[#This Row],[COD_REAL]],'[3]CENTRO DE COSTOS'!$M$4:$N$72,2,0)</f>
        <v>SEDE NACIONAL</v>
      </c>
    </row>
    <row r="152" spans="1:41" x14ac:dyDescent="0.25">
      <c r="A152" s="44">
        <v>45111</v>
      </c>
      <c r="B152" s="32">
        <v>2023</v>
      </c>
      <c r="C152" s="33" t="str">
        <f>VLOOKUP(D152,'[3]CENTRO DE COSTOS'!$E:$H,4,0)</f>
        <v>SEDE</v>
      </c>
      <c r="D152" s="34" t="s">
        <v>40</v>
      </c>
      <c r="E152" s="34" t="s">
        <v>41</v>
      </c>
      <c r="F152" s="34" t="s">
        <v>195</v>
      </c>
      <c r="G152" s="35" t="str">
        <f>VLOOKUP(O152,[3]Gerentes!$A:$N,4,0)</f>
        <v>FUNCIONAMIENTO</v>
      </c>
      <c r="H152" s="35" t="str">
        <f>VLOOKUP(O152,[3]Gerentes!$A:$N,5,0)</f>
        <v>DIRECTOR(A) ADMINISTRATIVO</v>
      </c>
      <c r="I152" s="35" t="str">
        <f>VLOOKUP(O152,[3]Gerentes!$A:$N,10,0)</f>
        <v>2. Administrativa</v>
      </c>
      <c r="J152" s="35" t="str">
        <f>VLOOKUP(O152,[3]Gerentes!$A:$AB,15,0)</f>
        <v>No Contratable</v>
      </c>
      <c r="K152" s="36" t="str">
        <f t="shared" si="6"/>
        <v>Funcionamiento</v>
      </c>
      <c r="L152" s="37" t="s">
        <v>205</v>
      </c>
      <c r="M152" s="38" t="str">
        <f t="shared" si="7"/>
        <v>A-02-02</v>
      </c>
      <c r="N152" s="34">
        <v>302</v>
      </c>
      <c r="O152" s="35" t="str">
        <f t="shared" si="8"/>
        <v>A-02-02-01-003-003-302</v>
      </c>
      <c r="P152" s="32" t="s">
        <v>204</v>
      </c>
      <c r="Q152" s="39">
        <f>VLOOKUP($O152,[3]Gerentes!$A:$I,7,0)</f>
        <v>0</v>
      </c>
      <c r="R152" s="40">
        <f>VLOOKUP($O152,[3]Gerentes!$A:$I,8,0)</f>
        <v>0</v>
      </c>
      <c r="S152" s="34" t="s">
        <v>24</v>
      </c>
      <c r="T152" s="34">
        <v>27</v>
      </c>
      <c r="U152" s="34" t="s">
        <v>161</v>
      </c>
      <c r="V152" s="34" t="s">
        <v>25</v>
      </c>
      <c r="W152" s="41">
        <v>43365979</v>
      </c>
      <c r="X152" s="41">
        <v>0</v>
      </c>
      <c r="Y152" s="41">
        <v>0</v>
      </c>
      <c r="Z152" s="41">
        <v>0</v>
      </c>
      <c r="AA152" s="41">
        <v>0</v>
      </c>
      <c r="AB152" s="42">
        <v>43365979</v>
      </c>
      <c r="AC152" s="41">
        <v>42346742.380000003</v>
      </c>
      <c r="AD152" s="41">
        <v>1019236.62</v>
      </c>
      <c r="AE152" s="42">
        <v>42346742.380000003</v>
      </c>
      <c r="AF152" s="42">
        <v>10998929.43</v>
      </c>
      <c r="AG152" s="41">
        <v>10998929.43</v>
      </c>
      <c r="AH152" s="41">
        <v>10998929.43</v>
      </c>
      <c r="AI152" s="41">
        <v>0</v>
      </c>
      <c r="AJ152" s="41">
        <v>0</v>
      </c>
      <c r="AK152" s="42" t="str">
        <f>IFERROR(VLOOKUP(Exportar[[#This Row],[RUBRO]],[3]LISTAS!$A$1:$B$19,2,0),Exportar[[#This Row],[NOMBRE-Planeación_Proyecto]])</f>
        <v>Gastos Generales</v>
      </c>
      <c r="AL152" s="41">
        <f>VLOOKUP(Exportar[[#This Row],[UNIDAD/SUB UNIDAD]],[3]!REGIONALES[[#All],[codigo_regional3]:[Columna1]],3,0)</f>
        <v>1</v>
      </c>
      <c r="AM152" s="41">
        <f>Exportar[[#This Row],[COD]]</f>
        <v>1</v>
      </c>
      <c r="AN152" s="41">
        <f>IFERROR(VLOOKUP(Exportar[[#This Row],[RUBRO completo]],'[3]CENTRO DE COSTOS'!$X:$X,1,0),0)</f>
        <v>0</v>
      </c>
      <c r="AO152" s="43" t="str">
        <f>VLOOKUP(Exportar[[#This Row],[COD_REAL]],'[3]CENTRO DE COSTOS'!$M$4:$N$72,2,0)</f>
        <v>SEDE NACIONAL</v>
      </c>
    </row>
    <row r="153" spans="1:41" x14ac:dyDescent="0.25">
      <c r="A153" s="44">
        <v>45111</v>
      </c>
      <c r="B153" s="32">
        <v>2023</v>
      </c>
      <c r="C153" s="33" t="str">
        <f>VLOOKUP(D153,'[3]CENTRO DE COSTOS'!$E:$H,4,0)</f>
        <v>SEDE</v>
      </c>
      <c r="D153" s="34" t="s">
        <v>40</v>
      </c>
      <c r="E153" s="34" t="s">
        <v>41</v>
      </c>
      <c r="F153" s="34" t="s">
        <v>195</v>
      </c>
      <c r="G153" s="35" t="str">
        <f>VLOOKUP(O153,[3]Gerentes!$A:$N,4,0)</f>
        <v>FUNCIONAMIENTO</v>
      </c>
      <c r="H153" s="35" t="str">
        <f>VLOOKUP(O153,[3]Gerentes!$A:$N,5,0)</f>
        <v>DIRECTOR(A) ADMINISTRATIVO</v>
      </c>
      <c r="I153" s="35" t="str">
        <f>VLOOKUP(O153,[3]Gerentes!$A:$N,10,0)</f>
        <v>2. Administrativa</v>
      </c>
      <c r="J153" s="35" t="str">
        <f>VLOOKUP(O153,[3]Gerentes!$A:$AB,15,0)</f>
        <v>No Contratable</v>
      </c>
      <c r="K153" s="36" t="str">
        <f t="shared" si="6"/>
        <v>Funcionamiento</v>
      </c>
      <c r="L153" s="37" t="s">
        <v>305</v>
      </c>
      <c r="M153" s="38" t="str">
        <f t="shared" si="7"/>
        <v>A-02-02</v>
      </c>
      <c r="N153" s="34">
        <v>302</v>
      </c>
      <c r="O153" s="35" t="str">
        <f t="shared" si="8"/>
        <v>A-02-02-01-003-008-302</v>
      </c>
      <c r="P153" s="32" t="s">
        <v>304</v>
      </c>
      <c r="Q153" s="39">
        <f>VLOOKUP($O153,[3]Gerentes!$A:$I,7,0)</f>
        <v>0</v>
      </c>
      <c r="R153" s="40">
        <f>VLOOKUP($O153,[3]Gerentes!$A:$I,8,0)</f>
        <v>0</v>
      </c>
      <c r="S153" s="34" t="s">
        <v>24</v>
      </c>
      <c r="T153" s="34">
        <v>27</v>
      </c>
      <c r="U153" s="34" t="s">
        <v>161</v>
      </c>
      <c r="V153" s="34" t="s">
        <v>25</v>
      </c>
      <c r="W153" s="41">
        <v>5000000</v>
      </c>
      <c r="X153" s="41">
        <v>0</v>
      </c>
      <c r="Y153" s="41">
        <v>0</v>
      </c>
      <c r="Z153" s="41">
        <v>0</v>
      </c>
      <c r="AA153" s="41">
        <v>0</v>
      </c>
      <c r="AB153" s="42">
        <v>5000000</v>
      </c>
      <c r="AC153" s="41">
        <v>0</v>
      </c>
      <c r="AD153" s="41">
        <v>5000000</v>
      </c>
      <c r="AE153" s="42">
        <v>0</v>
      </c>
      <c r="AF153" s="42">
        <v>0</v>
      </c>
      <c r="AG153" s="41">
        <v>0</v>
      </c>
      <c r="AH153" s="41">
        <v>0</v>
      </c>
      <c r="AI153" s="41">
        <v>0</v>
      </c>
      <c r="AJ153" s="41">
        <v>0</v>
      </c>
      <c r="AK153" s="42" t="str">
        <f>IFERROR(VLOOKUP(Exportar[[#This Row],[RUBRO]],[3]LISTAS!$A$1:$B$19,2,0),Exportar[[#This Row],[NOMBRE-Planeación_Proyecto]])</f>
        <v>Gastos Generales</v>
      </c>
      <c r="AL153" s="41">
        <f>VLOOKUP(Exportar[[#This Row],[UNIDAD/SUB UNIDAD]],[3]!REGIONALES[[#All],[codigo_regional3]:[Columna1]],3,0)</f>
        <v>1</v>
      </c>
      <c r="AM153" s="41">
        <f>Exportar[[#This Row],[COD]]</f>
        <v>1</v>
      </c>
      <c r="AN153" s="41">
        <f>IFERROR(VLOOKUP(Exportar[[#This Row],[RUBRO completo]],'[3]CENTRO DE COSTOS'!$X:$X,1,0),0)</f>
        <v>0</v>
      </c>
      <c r="AO153" s="43" t="str">
        <f>VLOOKUP(Exportar[[#This Row],[COD_REAL]],'[3]CENTRO DE COSTOS'!$M$4:$N$72,2,0)</f>
        <v>SEDE NACIONAL</v>
      </c>
    </row>
    <row r="154" spans="1:41" x14ac:dyDescent="0.25">
      <c r="A154" s="44">
        <v>45111</v>
      </c>
      <c r="B154" s="32">
        <v>2023</v>
      </c>
      <c r="C154" s="33" t="str">
        <f>VLOOKUP(D154,'[3]CENTRO DE COSTOS'!$E:$H,4,0)</f>
        <v>SEDE</v>
      </c>
      <c r="D154" s="34" t="s">
        <v>40</v>
      </c>
      <c r="E154" s="34" t="s">
        <v>41</v>
      </c>
      <c r="F154" s="34" t="s">
        <v>195</v>
      </c>
      <c r="G154" s="35" t="str">
        <f>VLOOKUP(O154,[3]Gerentes!$A:$N,4,0)</f>
        <v>FUNCIONAMIENTO</v>
      </c>
      <c r="H154" s="35" t="str">
        <f>VLOOKUP(O154,[3]Gerentes!$A:$N,5,0)</f>
        <v>DIRECTOR(A) ADMINISTRATIVO</v>
      </c>
      <c r="I154" s="35" t="str">
        <f>VLOOKUP(O154,[3]Gerentes!$A:$N,10,0)</f>
        <v>2. Administrativa</v>
      </c>
      <c r="J154" s="35" t="str">
        <f>VLOOKUP(O154,[3]Gerentes!$A:$AB,15,0)</f>
        <v>Contratable</v>
      </c>
      <c r="K154" s="36" t="str">
        <f t="shared" si="6"/>
        <v>Funcionamiento</v>
      </c>
      <c r="L154" s="37" t="s">
        <v>303</v>
      </c>
      <c r="M154" s="38" t="str">
        <f t="shared" si="7"/>
        <v>A-02-02</v>
      </c>
      <c r="N154" s="34">
        <v>302</v>
      </c>
      <c r="O154" s="35" t="str">
        <f t="shared" si="8"/>
        <v>A-02-02-02-006-004-302</v>
      </c>
      <c r="P154" s="32" t="s">
        <v>302</v>
      </c>
      <c r="Q154" s="39">
        <f>VLOOKUP($O154,[3]Gerentes!$A:$I,7,0)</f>
        <v>0</v>
      </c>
      <c r="R154" s="40">
        <f>VLOOKUP($O154,[3]Gerentes!$A:$I,8,0)</f>
        <v>0</v>
      </c>
      <c r="S154" s="34" t="s">
        <v>24</v>
      </c>
      <c r="T154" s="34">
        <v>27</v>
      </c>
      <c r="U154" s="34" t="s">
        <v>161</v>
      </c>
      <c r="V154" s="34" t="s">
        <v>25</v>
      </c>
      <c r="W154" s="41">
        <v>189000000</v>
      </c>
      <c r="X154" s="41">
        <v>480000000</v>
      </c>
      <c r="Y154" s="41">
        <v>0</v>
      </c>
      <c r="Z154" s="41">
        <v>0</v>
      </c>
      <c r="AA154" s="41">
        <v>0</v>
      </c>
      <c r="AB154" s="42">
        <v>669000000</v>
      </c>
      <c r="AC154" s="41">
        <v>669000000</v>
      </c>
      <c r="AD154" s="41">
        <v>0</v>
      </c>
      <c r="AE154" s="42">
        <v>189000000</v>
      </c>
      <c r="AF154" s="42">
        <v>0</v>
      </c>
      <c r="AG154" s="41">
        <v>0</v>
      </c>
      <c r="AH154" s="41">
        <v>0</v>
      </c>
      <c r="AI154" s="41">
        <v>0</v>
      </c>
      <c r="AJ154" s="41">
        <v>0</v>
      </c>
      <c r="AK154" s="42" t="str">
        <f>IFERROR(VLOOKUP(Exportar[[#This Row],[RUBRO]],[3]LISTAS!$A$1:$B$19,2,0),Exportar[[#This Row],[NOMBRE-Planeación_Proyecto]])</f>
        <v>Gastos Generales</v>
      </c>
      <c r="AL154" s="41">
        <f>VLOOKUP(Exportar[[#This Row],[UNIDAD/SUB UNIDAD]],[3]!REGIONALES[[#All],[codigo_regional3]:[Columna1]],3,0)</f>
        <v>1</v>
      </c>
      <c r="AM154" s="41">
        <f>Exportar[[#This Row],[COD]]</f>
        <v>1</v>
      </c>
      <c r="AN154" s="41">
        <f>IFERROR(VLOOKUP(Exportar[[#This Row],[RUBRO completo]],'[3]CENTRO DE COSTOS'!$X:$X,1,0),0)</f>
        <v>0</v>
      </c>
      <c r="AO154" s="43" t="str">
        <f>VLOOKUP(Exportar[[#This Row],[COD_REAL]],'[3]CENTRO DE COSTOS'!$M$4:$N$72,2,0)</f>
        <v>SEDE NACIONAL</v>
      </c>
    </row>
    <row r="155" spans="1:41" x14ac:dyDescent="0.25">
      <c r="A155" s="44">
        <v>45111</v>
      </c>
      <c r="B155" s="32">
        <v>2023</v>
      </c>
      <c r="C155" s="33" t="str">
        <f>VLOOKUP(D155,'[3]CENTRO DE COSTOS'!$E:$H,4,0)</f>
        <v>SEDE</v>
      </c>
      <c r="D155" s="34" t="s">
        <v>40</v>
      </c>
      <c r="E155" s="34" t="s">
        <v>41</v>
      </c>
      <c r="F155" s="34" t="s">
        <v>195</v>
      </c>
      <c r="G155" s="35" t="str">
        <f>VLOOKUP(O155,[3]Gerentes!$A:$N,4,0)</f>
        <v>FUNCIONAMIENTO</v>
      </c>
      <c r="H155" s="35" t="str">
        <f>VLOOKUP(O155,[3]Gerentes!$A:$N,5,0)</f>
        <v>DIRECTOR(A) ADMINISTRATIVO</v>
      </c>
      <c r="I155" s="35" t="str">
        <f>VLOOKUP(O155,[3]Gerentes!$A:$N,10,0)</f>
        <v>2. Administrativa</v>
      </c>
      <c r="J155" s="35" t="str">
        <f>VLOOKUP(O155,[3]Gerentes!$A:$AB,15,0)</f>
        <v>No Contratable</v>
      </c>
      <c r="K155" s="36" t="str">
        <f t="shared" si="6"/>
        <v>Funcionamiento</v>
      </c>
      <c r="L155" s="37" t="s">
        <v>251</v>
      </c>
      <c r="M155" s="38" t="str">
        <f t="shared" si="7"/>
        <v>A-02-02</v>
      </c>
      <c r="N155" s="34">
        <v>302</v>
      </c>
      <c r="O155" s="35" t="str">
        <f t="shared" si="8"/>
        <v>A-02-02-02-006-007-302</v>
      </c>
      <c r="P155" s="32" t="s">
        <v>250</v>
      </c>
      <c r="Q155" s="39">
        <f>VLOOKUP($O155,[3]Gerentes!$A:$I,7,0)</f>
        <v>0</v>
      </c>
      <c r="R155" s="40">
        <f>VLOOKUP($O155,[3]Gerentes!$A:$I,8,0)</f>
        <v>0</v>
      </c>
      <c r="S155" s="34" t="s">
        <v>24</v>
      </c>
      <c r="T155" s="34">
        <v>27</v>
      </c>
      <c r="U155" s="34" t="s">
        <v>161</v>
      </c>
      <c r="V155" s="34" t="s">
        <v>25</v>
      </c>
      <c r="W155" s="41">
        <v>10000000</v>
      </c>
      <c r="X155" s="41">
        <v>0</v>
      </c>
      <c r="Y155" s="41">
        <v>3284659</v>
      </c>
      <c r="Z155" s="41">
        <v>0</v>
      </c>
      <c r="AA155" s="41">
        <v>0</v>
      </c>
      <c r="AB155" s="42">
        <v>6715341</v>
      </c>
      <c r="AC155" s="41">
        <v>1000000</v>
      </c>
      <c r="AD155" s="41">
        <v>5715341</v>
      </c>
      <c r="AE155" s="42">
        <v>133400</v>
      </c>
      <c r="AF155" s="42">
        <v>133400</v>
      </c>
      <c r="AG155" s="41">
        <v>133400</v>
      </c>
      <c r="AH155" s="41">
        <v>133400</v>
      </c>
      <c r="AI155" s="41">
        <v>0</v>
      </c>
      <c r="AJ155" s="41">
        <v>0</v>
      </c>
      <c r="AK155" s="42" t="str">
        <f>IFERROR(VLOOKUP(Exportar[[#This Row],[RUBRO]],[3]LISTAS!$A$1:$B$19,2,0),Exportar[[#This Row],[NOMBRE-Planeación_Proyecto]])</f>
        <v>Gastos Generales</v>
      </c>
      <c r="AL155" s="41">
        <f>VLOOKUP(Exportar[[#This Row],[UNIDAD/SUB UNIDAD]],[3]!REGIONALES[[#All],[codigo_regional3]:[Columna1]],3,0)</f>
        <v>1</v>
      </c>
      <c r="AM155" s="41">
        <f>Exportar[[#This Row],[COD]]</f>
        <v>1</v>
      </c>
      <c r="AN155" s="41">
        <f>IFERROR(VLOOKUP(Exportar[[#This Row],[RUBRO completo]],'[3]CENTRO DE COSTOS'!$X:$X,1,0),0)</f>
        <v>0</v>
      </c>
      <c r="AO155" s="43" t="str">
        <f>VLOOKUP(Exportar[[#This Row],[COD_REAL]],'[3]CENTRO DE COSTOS'!$M$4:$N$72,2,0)</f>
        <v>SEDE NACIONAL</v>
      </c>
    </row>
    <row r="156" spans="1:41" x14ac:dyDescent="0.25">
      <c r="A156" s="44">
        <v>45111</v>
      </c>
      <c r="B156" s="32">
        <v>2023</v>
      </c>
      <c r="C156" s="33" t="str">
        <f>VLOOKUP(D156,'[3]CENTRO DE COSTOS'!$E:$H,4,0)</f>
        <v>SEDE</v>
      </c>
      <c r="D156" s="34" t="s">
        <v>40</v>
      </c>
      <c r="E156" s="34" t="s">
        <v>41</v>
      </c>
      <c r="F156" s="34" t="s">
        <v>195</v>
      </c>
      <c r="G156" s="35" t="str">
        <f>VLOOKUP(O156,[3]Gerentes!$A:$N,4,0)</f>
        <v>FUNCIONAMIENTO</v>
      </c>
      <c r="H156" s="35" t="str">
        <f>VLOOKUP(O156,[3]Gerentes!$A:$N,5,0)</f>
        <v>DIRECTOR(A) ADMINISTRATIVO</v>
      </c>
      <c r="I156" s="35" t="str">
        <f>VLOOKUP(O156,[3]Gerentes!$A:$N,10,0)</f>
        <v>2. Administrativa</v>
      </c>
      <c r="J156" s="35" t="str">
        <f>VLOOKUP(O156,[3]Gerentes!$A:$AB,15,0)</f>
        <v>No Contratable</v>
      </c>
      <c r="K156" s="36" t="str">
        <f t="shared" si="6"/>
        <v>Funcionamiento</v>
      </c>
      <c r="L156" s="37" t="s">
        <v>301</v>
      </c>
      <c r="M156" s="38" t="str">
        <f t="shared" si="7"/>
        <v>A-02-02</v>
      </c>
      <c r="N156" s="34">
        <v>302</v>
      </c>
      <c r="O156" s="35" t="str">
        <f t="shared" si="8"/>
        <v>A-02-02-02-006-008-302</v>
      </c>
      <c r="P156" s="32" t="s">
        <v>300</v>
      </c>
      <c r="Q156" s="39">
        <f>VLOOKUP($O156,[3]Gerentes!$A:$I,7,0)</f>
        <v>0</v>
      </c>
      <c r="R156" s="40">
        <f>VLOOKUP($O156,[3]Gerentes!$A:$I,8,0)</f>
        <v>0</v>
      </c>
      <c r="S156" s="34" t="s">
        <v>24</v>
      </c>
      <c r="T156" s="34">
        <v>27</v>
      </c>
      <c r="U156" s="34" t="s">
        <v>161</v>
      </c>
      <c r="V156" s="34" t="s">
        <v>25</v>
      </c>
      <c r="W156" s="41">
        <v>3911623781</v>
      </c>
      <c r="X156" s="41">
        <v>0</v>
      </c>
      <c r="Y156" s="41">
        <v>581238428</v>
      </c>
      <c r="Z156" s="41">
        <v>0</v>
      </c>
      <c r="AA156" s="41">
        <v>0</v>
      </c>
      <c r="AB156" s="42">
        <v>3330385353</v>
      </c>
      <c r="AC156" s="41">
        <v>810007810</v>
      </c>
      <c r="AD156" s="41">
        <v>2520377543</v>
      </c>
      <c r="AE156" s="42">
        <v>810007810</v>
      </c>
      <c r="AF156" s="42">
        <v>351906331</v>
      </c>
      <c r="AG156" s="41">
        <v>351906331</v>
      </c>
      <c r="AH156" s="41">
        <v>351906331</v>
      </c>
      <c r="AI156" s="41">
        <v>0</v>
      </c>
      <c r="AJ156" s="41">
        <v>0</v>
      </c>
      <c r="AK156" s="42" t="str">
        <f>IFERROR(VLOOKUP(Exportar[[#This Row],[RUBRO]],[3]LISTAS!$A$1:$B$19,2,0),Exportar[[#This Row],[NOMBRE-Planeación_Proyecto]])</f>
        <v>Gastos Generales</v>
      </c>
      <c r="AL156" s="41">
        <f>VLOOKUP(Exportar[[#This Row],[UNIDAD/SUB UNIDAD]],[3]!REGIONALES[[#All],[codigo_regional3]:[Columna1]],3,0)</f>
        <v>1</v>
      </c>
      <c r="AM156" s="41">
        <f>Exportar[[#This Row],[COD]]</f>
        <v>1</v>
      </c>
      <c r="AN156" s="41">
        <f>IFERROR(VLOOKUP(Exportar[[#This Row],[RUBRO completo]],'[3]CENTRO DE COSTOS'!$X:$X,1,0),0)</f>
        <v>0</v>
      </c>
      <c r="AO156" s="43" t="str">
        <f>VLOOKUP(Exportar[[#This Row],[COD_REAL]],'[3]CENTRO DE COSTOS'!$M$4:$N$72,2,0)</f>
        <v>SEDE NACIONAL</v>
      </c>
    </row>
    <row r="157" spans="1:41" x14ac:dyDescent="0.25">
      <c r="A157" s="44">
        <v>45111</v>
      </c>
      <c r="B157" s="32">
        <v>2023</v>
      </c>
      <c r="C157" s="33" t="str">
        <f>VLOOKUP(D157,'[3]CENTRO DE COSTOS'!$E:$H,4,0)</f>
        <v>SEDE</v>
      </c>
      <c r="D157" s="34" t="s">
        <v>40</v>
      </c>
      <c r="E157" s="34" t="s">
        <v>41</v>
      </c>
      <c r="F157" s="34" t="s">
        <v>195</v>
      </c>
      <c r="G157" s="35" t="str">
        <f>VLOOKUP(O157,[3]Gerentes!$A:$N,4,0)</f>
        <v>FUNCIONAMIENTO</v>
      </c>
      <c r="H157" s="35" t="str">
        <f>VLOOKUP(O157,[3]Gerentes!$A:$N,5,0)</f>
        <v>DIRECTOR(A) ADMINISTRATIVO</v>
      </c>
      <c r="I157" s="35" t="str">
        <f>VLOOKUP(O157,[3]Gerentes!$A:$N,10,0)</f>
        <v>2. Administrativa</v>
      </c>
      <c r="J157" s="35" t="str">
        <f>VLOOKUP(O157,[3]Gerentes!$A:$AB,15,0)</f>
        <v>No Contratable</v>
      </c>
      <c r="K157" s="36" t="str">
        <f t="shared" si="6"/>
        <v>Funcionamiento</v>
      </c>
      <c r="L157" s="37" t="s">
        <v>203</v>
      </c>
      <c r="M157" s="38" t="str">
        <f t="shared" si="7"/>
        <v>A-02-02</v>
      </c>
      <c r="N157" s="34">
        <v>302</v>
      </c>
      <c r="O157" s="35" t="str">
        <f t="shared" si="8"/>
        <v>A-02-02-02-006-009-302</v>
      </c>
      <c r="P157" s="32" t="s">
        <v>202</v>
      </c>
      <c r="Q157" s="39">
        <f>VLOOKUP($O157,[3]Gerentes!$A:$I,7,0)</f>
        <v>0</v>
      </c>
      <c r="R157" s="40">
        <f>VLOOKUP($O157,[3]Gerentes!$A:$I,8,0)</f>
        <v>0</v>
      </c>
      <c r="S157" s="34" t="s">
        <v>24</v>
      </c>
      <c r="T157" s="34">
        <v>27</v>
      </c>
      <c r="U157" s="34" t="s">
        <v>161</v>
      </c>
      <c r="V157" s="34" t="s">
        <v>25</v>
      </c>
      <c r="W157" s="41">
        <v>8867400</v>
      </c>
      <c r="X157" s="41">
        <v>0</v>
      </c>
      <c r="Y157" s="41">
        <v>0</v>
      </c>
      <c r="Z157" s="41">
        <v>0</v>
      </c>
      <c r="AA157" s="41">
        <v>0</v>
      </c>
      <c r="AB157" s="42">
        <v>8867400</v>
      </c>
      <c r="AC157" s="41">
        <v>8867400</v>
      </c>
      <c r="AD157" s="41">
        <v>0</v>
      </c>
      <c r="AE157" s="42">
        <v>0</v>
      </c>
      <c r="AF157" s="42">
        <v>0</v>
      </c>
      <c r="AG157" s="41">
        <v>0</v>
      </c>
      <c r="AH157" s="41">
        <v>0</v>
      </c>
      <c r="AI157" s="41">
        <v>0</v>
      </c>
      <c r="AJ157" s="41">
        <v>0</v>
      </c>
      <c r="AK157" s="42" t="str">
        <f>IFERROR(VLOOKUP(Exportar[[#This Row],[RUBRO]],[3]LISTAS!$A$1:$B$19,2,0),Exportar[[#This Row],[NOMBRE-Planeación_Proyecto]])</f>
        <v>Gastos Generales</v>
      </c>
      <c r="AL157" s="41">
        <f>VLOOKUP(Exportar[[#This Row],[UNIDAD/SUB UNIDAD]],[3]!REGIONALES[[#All],[codigo_regional3]:[Columna1]],3,0)</f>
        <v>1</v>
      </c>
      <c r="AM157" s="41">
        <f>Exportar[[#This Row],[COD]]</f>
        <v>1</v>
      </c>
      <c r="AN157" s="41">
        <f>IFERROR(VLOOKUP(Exportar[[#This Row],[RUBRO completo]],'[3]CENTRO DE COSTOS'!$X:$X,1,0),0)</f>
        <v>0</v>
      </c>
      <c r="AO157" s="43" t="str">
        <f>VLOOKUP(Exportar[[#This Row],[COD_REAL]],'[3]CENTRO DE COSTOS'!$M$4:$N$72,2,0)</f>
        <v>SEDE NACIONAL</v>
      </c>
    </row>
    <row r="158" spans="1:41" x14ac:dyDescent="0.25">
      <c r="A158" s="44">
        <v>45111</v>
      </c>
      <c r="B158" s="32">
        <v>2023</v>
      </c>
      <c r="C158" s="33" t="str">
        <f>VLOOKUP(D158,'[3]CENTRO DE COSTOS'!$E:$H,4,0)</f>
        <v>SEDE</v>
      </c>
      <c r="D158" s="34" t="s">
        <v>40</v>
      </c>
      <c r="E158" s="34" t="s">
        <v>41</v>
      </c>
      <c r="F158" s="34" t="s">
        <v>195</v>
      </c>
      <c r="G158" s="35" t="str">
        <f>VLOOKUP(O158,[3]Gerentes!$A:$N,4,0)</f>
        <v>FUNCIONAMIENTO</v>
      </c>
      <c r="H158" s="35" t="str">
        <f>VLOOKUP(O158,[3]Gerentes!$A:$N,5,0)</f>
        <v>DIRECTOR(A) ADMINISTRATIVO</v>
      </c>
      <c r="I158" s="35" t="str">
        <f>VLOOKUP(O158,[3]Gerentes!$A:$N,10,0)</f>
        <v>2. Administrativa</v>
      </c>
      <c r="J158" s="35" t="str">
        <f>VLOOKUP(O158,[3]Gerentes!$A:$AB,15,0)</f>
        <v>Contratable</v>
      </c>
      <c r="K158" s="36" t="str">
        <f t="shared" si="6"/>
        <v>Funcionamiento</v>
      </c>
      <c r="L158" s="37" t="s">
        <v>297</v>
      </c>
      <c r="M158" s="38" t="str">
        <f t="shared" si="7"/>
        <v>A-02-02</v>
      </c>
      <c r="N158" s="34">
        <v>302</v>
      </c>
      <c r="O158" s="35" t="str">
        <f t="shared" si="8"/>
        <v>A-02-02-02-007-001-302</v>
      </c>
      <c r="P158" s="32" t="s">
        <v>296</v>
      </c>
      <c r="Q158" s="39">
        <f>VLOOKUP($O158,[3]Gerentes!$A:$I,7,0)</f>
        <v>0</v>
      </c>
      <c r="R158" s="40">
        <f>VLOOKUP($O158,[3]Gerentes!$A:$I,8,0)</f>
        <v>0</v>
      </c>
      <c r="S158" s="34" t="s">
        <v>24</v>
      </c>
      <c r="T158" s="34">
        <v>27</v>
      </c>
      <c r="U158" s="34" t="s">
        <v>161</v>
      </c>
      <c r="V158" s="34" t="s">
        <v>25</v>
      </c>
      <c r="W158" s="41">
        <v>1125840055</v>
      </c>
      <c r="X158" s="41">
        <v>0</v>
      </c>
      <c r="Y158" s="41">
        <v>0</v>
      </c>
      <c r="Z158" s="41">
        <v>0</v>
      </c>
      <c r="AA158" s="41">
        <v>0</v>
      </c>
      <c r="AB158" s="42">
        <v>1125840055</v>
      </c>
      <c r="AC158" s="41">
        <v>1123183500</v>
      </c>
      <c r="AD158" s="41">
        <v>2656555</v>
      </c>
      <c r="AE158" s="42">
        <v>1123183500</v>
      </c>
      <c r="AF158" s="42">
        <v>413169414.99000001</v>
      </c>
      <c r="AG158" s="41">
        <v>413169414.99000001</v>
      </c>
      <c r="AH158" s="41">
        <v>413169414.99000001</v>
      </c>
      <c r="AI158" s="41">
        <v>0</v>
      </c>
      <c r="AJ158" s="41">
        <v>0</v>
      </c>
      <c r="AK158" s="42" t="str">
        <f>IFERROR(VLOOKUP(Exportar[[#This Row],[RUBRO]],[3]LISTAS!$A$1:$B$19,2,0),Exportar[[#This Row],[NOMBRE-Planeación_Proyecto]])</f>
        <v>Gastos Generales</v>
      </c>
      <c r="AL158" s="41">
        <f>VLOOKUP(Exportar[[#This Row],[UNIDAD/SUB UNIDAD]],[3]!REGIONALES[[#All],[codigo_regional3]:[Columna1]],3,0)</f>
        <v>1</v>
      </c>
      <c r="AM158" s="41">
        <f>Exportar[[#This Row],[COD]]</f>
        <v>1</v>
      </c>
      <c r="AN158" s="41">
        <f>IFERROR(VLOOKUP(Exportar[[#This Row],[RUBRO completo]],'[3]CENTRO DE COSTOS'!$X:$X,1,0),0)</f>
        <v>0</v>
      </c>
      <c r="AO158" s="43" t="str">
        <f>VLOOKUP(Exportar[[#This Row],[COD_REAL]],'[3]CENTRO DE COSTOS'!$M$4:$N$72,2,0)</f>
        <v>SEDE NACIONAL</v>
      </c>
    </row>
    <row r="159" spans="1:41" x14ac:dyDescent="0.25">
      <c r="A159" s="44">
        <v>45111</v>
      </c>
      <c r="B159" s="32">
        <v>2023</v>
      </c>
      <c r="C159" s="33" t="str">
        <f>VLOOKUP(D159,'[3]CENTRO DE COSTOS'!$E:$H,4,0)</f>
        <v>SEDE</v>
      </c>
      <c r="D159" s="34" t="s">
        <v>40</v>
      </c>
      <c r="E159" s="34" t="s">
        <v>41</v>
      </c>
      <c r="F159" s="34" t="s">
        <v>195</v>
      </c>
      <c r="G159" s="35" t="str">
        <f>VLOOKUP(O159,[3]Gerentes!$A:$N,4,0)</f>
        <v>FUNCIONAMIENTO</v>
      </c>
      <c r="H159" s="35" t="str">
        <f>VLOOKUP(O159,[3]Gerentes!$A:$N,5,0)</f>
        <v>DIRECTOR(A) ADMINISTRATIVO</v>
      </c>
      <c r="I159" s="35" t="str">
        <f>VLOOKUP(O159,[3]Gerentes!$A:$N,10,0)</f>
        <v>2. Administrativa</v>
      </c>
      <c r="J159" s="35" t="str">
        <f>VLOOKUP(O159,[3]Gerentes!$A:$AB,15,0)</f>
        <v>No Contratable</v>
      </c>
      <c r="K159" s="36" t="str">
        <f t="shared" si="6"/>
        <v>Funcionamiento</v>
      </c>
      <c r="L159" s="37" t="s">
        <v>247</v>
      </c>
      <c r="M159" s="38" t="str">
        <f t="shared" si="7"/>
        <v>A-02-02</v>
      </c>
      <c r="N159" s="34">
        <v>302</v>
      </c>
      <c r="O159" s="35" t="str">
        <f t="shared" si="8"/>
        <v>A-02-02-02-007-002-302</v>
      </c>
      <c r="P159" s="32" t="s">
        <v>246</v>
      </c>
      <c r="Q159" s="39">
        <f>VLOOKUP($O159,[3]Gerentes!$A:$I,7,0)</f>
        <v>0</v>
      </c>
      <c r="R159" s="40">
        <f>VLOOKUP($O159,[3]Gerentes!$A:$I,8,0)</f>
        <v>0</v>
      </c>
      <c r="S159" s="34" t="s">
        <v>24</v>
      </c>
      <c r="T159" s="34">
        <v>27</v>
      </c>
      <c r="U159" s="34" t="s">
        <v>161</v>
      </c>
      <c r="V159" s="34" t="s">
        <v>25</v>
      </c>
      <c r="W159" s="41">
        <v>300000000</v>
      </c>
      <c r="X159" s="41">
        <v>40000000</v>
      </c>
      <c r="Y159" s="41">
        <v>42055274</v>
      </c>
      <c r="Z159" s="41">
        <v>0</v>
      </c>
      <c r="AA159" s="41">
        <v>0</v>
      </c>
      <c r="AB159" s="42">
        <v>297944726</v>
      </c>
      <c r="AC159" s="41">
        <v>294043296</v>
      </c>
      <c r="AD159" s="41">
        <v>3901430</v>
      </c>
      <c r="AE159" s="42">
        <v>37705731</v>
      </c>
      <c r="AF159" s="42">
        <v>37705731</v>
      </c>
      <c r="AG159" s="41">
        <v>37705731</v>
      </c>
      <c r="AH159" s="41">
        <v>37705731</v>
      </c>
      <c r="AI159" s="41">
        <v>0</v>
      </c>
      <c r="AJ159" s="41">
        <v>0</v>
      </c>
      <c r="AK159" s="42" t="str">
        <f>IFERROR(VLOOKUP(Exportar[[#This Row],[RUBRO]],[3]LISTAS!$A$1:$B$19,2,0),Exportar[[#This Row],[NOMBRE-Planeación_Proyecto]])</f>
        <v>Gastos Generales</v>
      </c>
      <c r="AL159" s="41">
        <f>VLOOKUP(Exportar[[#This Row],[UNIDAD/SUB UNIDAD]],[3]!REGIONALES[[#All],[codigo_regional3]:[Columna1]],3,0)</f>
        <v>1</v>
      </c>
      <c r="AM159" s="41">
        <f>Exportar[[#This Row],[COD]]</f>
        <v>1</v>
      </c>
      <c r="AN159" s="41">
        <f>IFERROR(VLOOKUP(Exportar[[#This Row],[RUBRO completo]],'[3]CENTRO DE COSTOS'!$X:$X,1,0),0)</f>
        <v>0</v>
      </c>
      <c r="AO159" s="43" t="str">
        <f>VLOOKUP(Exportar[[#This Row],[COD_REAL]],'[3]CENTRO DE COSTOS'!$M$4:$N$72,2,0)</f>
        <v>SEDE NACIONAL</v>
      </c>
    </row>
    <row r="160" spans="1:41" x14ac:dyDescent="0.25">
      <c r="A160" s="44">
        <v>45111</v>
      </c>
      <c r="B160" s="32">
        <v>2023</v>
      </c>
      <c r="C160" s="33" t="str">
        <f>VLOOKUP(D160,'[3]CENTRO DE COSTOS'!$E:$H,4,0)</f>
        <v>SEDE</v>
      </c>
      <c r="D160" s="34" t="s">
        <v>40</v>
      </c>
      <c r="E160" s="34" t="s">
        <v>41</v>
      </c>
      <c r="F160" s="34" t="s">
        <v>195</v>
      </c>
      <c r="G160" s="35" t="str">
        <f>VLOOKUP(O160,[3]Gerentes!$A:$N,4,0)</f>
        <v>FUNCIONAMIENTO</v>
      </c>
      <c r="H160" s="35" t="str">
        <f>VLOOKUP(O160,[3]Gerentes!$A:$N,5,0)</f>
        <v>DIRECTOR(A) ADMINISTRATIVO</v>
      </c>
      <c r="I160" s="35" t="str">
        <f>VLOOKUP(O160,[3]Gerentes!$A:$N,10,0)</f>
        <v>2. Administrativa</v>
      </c>
      <c r="J160" s="35" t="str">
        <f>VLOOKUP(O160,[3]Gerentes!$A:$AB,15,0)</f>
        <v>Contratable</v>
      </c>
      <c r="K160" s="36" t="str">
        <f t="shared" si="6"/>
        <v>Funcionamiento</v>
      </c>
      <c r="L160" s="37" t="s">
        <v>259</v>
      </c>
      <c r="M160" s="38" t="str">
        <f t="shared" si="7"/>
        <v>A-02-02</v>
      </c>
      <c r="N160" s="34">
        <v>302</v>
      </c>
      <c r="O160" s="35" t="str">
        <f t="shared" si="8"/>
        <v>A-02-02-02-008-002-302</v>
      </c>
      <c r="P160" s="32" t="s">
        <v>258</v>
      </c>
      <c r="Q160" s="39">
        <f>VLOOKUP($O160,[3]Gerentes!$A:$I,7,0)</f>
        <v>0</v>
      </c>
      <c r="R160" s="40">
        <f>VLOOKUP($O160,[3]Gerentes!$A:$I,8,0)</f>
        <v>0</v>
      </c>
      <c r="S160" s="34" t="s">
        <v>24</v>
      </c>
      <c r="T160" s="34">
        <v>27</v>
      </c>
      <c r="U160" s="34" t="s">
        <v>161</v>
      </c>
      <c r="V160" s="34" t="s">
        <v>25</v>
      </c>
      <c r="W160" s="41">
        <v>10000000</v>
      </c>
      <c r="X160" s="41">
        <v>0</v>
      </c>
      <c r="Y160" s="41">
        <v>0</v>
      </c>
      <c r="Z160" s="41">
        <v>0</v>
      </c>
      <c r="AA160" s="41">
        <v>0</v>
      </c>
      <c r="AB160" s="42">
        <v>10000000</v>
      </c>
      <c r="AC160" s="41">
        <v>0</v>
      </c>
      <c r="AD160" s="41">
        <v>10000000</v>
      </c>
      <c r="AE160" s="42">
        <v>0</v>
      </c>
      <c r="AF160" s="42">
        <v>0</v>
      </c>
      <c r="AG160" s="41">
        <v>0</v>
      </c>
      <c r="AH160" s="41">
        <v>0</v>
      </c>
      <c r="AI160" s="41">
        <v>0</v>
      </c>
      <c r="AJ160" s="41">
        <v>0</v>
      </c>
      <c r="AK160" s="42" t="str">
        <f>IFERROR(VLOOKUP(Exportar[[#This Row],[RUBRO]],[3]LISTAS!$A$1:$B$19,2,0),Exportar[[#This Row],[NOMBRE-Planeación_Proyecto]])</f>
        <v>Gastos Generales</v>
      </c>
      <c r="AL160" s="41">
        <f>VLOOKUP(Exportar[[#This Row],[UNIDAD/SUB UNIDAD]],[3]!REGIONALES[[#All],[codigo_regional3]:[Columna1]],3,0)</f>
        <v>1</v>
      </c>
      <c r="AM160" s="41">
        <f>Exportar[[#This Row],[COD]]</f>
        <v>1</v>
      </c>
      <c r="AN160" s="41">
        <f>IFERROR(VLOOKUP(Exportar[[#This Row],[RUBRO completo]],'[3]CENTRO DE COSTOS'!$X:$X,1,0),0)</f>
        <v>0</v>
      </c>
      <c r="AO160" s="43" t="str">
        <f>VLOOKUP(Exportar[[#This Row],[COD_REAL]],'[3]CENTRO DE COSTOS'!$M$4:$N$72,2,0)</f>
        <v>SEDE NACIONAL</v>
      </c>
    </row>
    <row r="161" spans="1:41" x14ac:dyDescent="0.25">
      <c r="A161" s="44">
        <v>45111</v>
      </c>
      <c r="B161" s="32">
        <v>2023</v>
      </c>
      <c r="C161" s="33" t="str">
        <f>VLOOKUP(D161,'[3]CENTRO DE COSTOS'!$E:$H,4,0)</f>
        <v>SEDE</v>
      </c>
      <c r="D161" s="34" t="s">
        <v>40</v>
      </c>
      <c r="E161" s="34" t="s">
        <v>41</v>
      </c>
      <c r="F161" s="34" t="s">
        <v>195</v>
      </c>
      <c r="G161" s="35" t="str">
        <f>VLOOKUP(O161,[3]Gerentes!$A:$N,4,0)</f>
        <v>FUNCIONAMIENTO</v>
      </c>
      <c r="H161" s="35" t="str">
        <f>VLOOKUP(O161,[3]Gerentes!$A:$N,5,0)</f>
        <v>DIRECTOR(A) ADMINISTRATIVO</v>
      </c>
      <c r="I161" s="35" t="str">
        <f>VLOOKUP(O161,[3]Gerentes!$A:$N,10,0)</f>
        <v>2. Administrativa</v>
      </c>
      <c r="J161" s="35" t="str">
        <f>VLOOKUP(O161,[3]Gerentes!$A:$AB,15,0)</f>
        <v>No Contratable</v>
      </c>
      <c r="K161" s="36" t="str">
        <f t="shared" si="6"/>
        <v>Funcionamiento</v>
      </c>
      <c r="L161" s="37" t="s">
        <v>201</v>
      </c>
      <c r="M161" s="38" t="str">
        <f t="shared" si="7"/>
        <v>A-02-02</v>
      </c>
      <c r="N161" s="34">
        <v>302</v>
      </c>
      <c r="O161" s="35" t="str">
        <f t="shared" si="8"/>
        <v>A-02-02-02-008-004-302</v>
      </c>
      <c r="P161" s="32" t="s">
        <v>200</v>
      </c>
      <c r="Q161" s="39">
        <f>VLOOKUP($O161,[3]Gerentes!$A:$I,7,0)</f>
        <v>0</v>
      </c>
      <c r="R161" s="40">
        <f>VLOOKUP($O161,[3]Gerentes!$A:$I,8,0)</f>
        <v>0</v>
      </c>
      <c r="S161" s="34" t="s">
        <v>24</v>
      </c>
      <c r="T161" s="34">
        <v>27</v>
      </c>
      <c r="U161" s="34" t="s">
        <v>161</v>
      </c>
      <c r="V161" s="34" t="s">
        <v>25</v>
      </c>
      <c r="W161" s="41">
        <v>750000000</v>
      </c>
      <c r="X161" s="41">
        <v>0</v>
      </c>
      <c r="Y161" s="41">
        <v>0</v>
      </c>
      <c r="Z161" s="41">
        <v>0</v>
      </c>
      <c r="AA161" s="41">
        <v>0</v>
      </c>
      <c r="AB161" s="42">
        <v>750000000</v>
      </c>
      <c r="AC161" s="41">
        <v>750000000</v>
      </c>
      <c r="AD161" s="41">
        <v>0</v>
      </c>
      <c r="AE161" s="42">
        <v>305065315</v>
      </c>
      <c r="AF161" s="42">
        <v>305065315</v>
      </c>
      <c r="AG161" s="41">
        <v>305065315</v>
      </c>
      <c r="AH161" s="41">
        <v>305065315</v>
      </c>
      <c r="AI161" s="41">
        <v>0</v>
      </c>
      <c r="AJ161" s="41">
        <v>0</v>
      </c>
      <c r="AK161" s="42" t="str">
        <f>IFERROR(VLOOKUP(Exportar[[#This Row],[RUBRO]],[3]LISTAS!$A$1:$B$19,2,0),Exportar[[#This Row],[NOMBRE-Planeación_Proyecto]])</f>
        <v>Gastos Generales</v>
      </c>
      <c r="AL161" s="41">
        <f>VLOOKUP(Exportar[[#This Row],[UNIDAD/SUB UNIDAD]],[3]!REGIONALES[[#All],[codigo_regional3]:[Columna1]],3,0)</f>
        <v>1</v>
      </c>
      <c r="AM161" s="41">
        <f>Exportar[[#This Row],[COD]]</f>
        <v>1</v>
      </c>
      <c r="AN161" s="41">
        <f>IFERROR(VLOOKUP(Exportar[[#This Row],[RUBRO completo]],'[3]CENTRO DE COSTOS'!$X:$X,1,0),0)</f>
        <v>0</v>
      </c>
      <c r="AO161" s="43" t="str">
        <f>VLOOKUP(Exportar[[#This Row],[COD_REAL]],'[3]CENTRO DE COSTOS'!$M$4:$N$72,2,0)</f>
        <v>SEDE NACIONAL</v>
      </c>
    </row>
    <row r="162" spans="1:41" x14ac:dyDescent="0.25">
      <c r="A162" s="44">
        <v>45111</v>
      </c>
      <c r="B162" s="32">
        <v>2023</v>
      </c>
      <c r="C162" s="33" t="str">
        <f>VLOOKUP(D162,'[3]CENTRO DE COSTOS'!$E:$H,4,0)</f>
        <v>SEDE</v>
      </c>
      <c r="D162" s="34" t="s">
        <v>40</v>
      </c>
      <c r="E162" s="34" t="s">
        <v>41</v>
      </c>
      <c r="F162" s="34" t="s">
        <v>195</v>
      </c>
      <c r="G162" s="35" t="str">
        <f>VLOOKUP(O162,[3]Gerentes!$A:$N,4,0)</f>
        <v>FUNCIONAMIENTO</v>
      </c>
      <c r="H162" s="35" t="str">
        <f>VLOOKUP(O162,[3]Gerentes!$A:$N,5,0)</f>
        <v>DIRECTOR(A) ADMINISTRATIVO</v>
      </c>
      <c r="I162" s="35" t="str">
        <f>VLOOKUP(O162,[3]Gerentes!$A:$N,10,0)</f>
        <v>2. Administrativa</v>
      </c>
      <c r="J162" s="35" t="str">
        <f>VLOOKUP(O162,[3]Gerentes!$A:$AB,15,0)</f>
        <v>Contratable</v>
      </c>
      <c r="K162" s="36" t="str">
        <f t="shared" si="6"/>
        <v>Funcionamiento</v>
      </c>
      <c r="L162" s="37" t="s">
        <v>299</v>
      </c>
      <c r="M162" s="38" t="str">
        <f t="shared" si="7"/>
        <v>A-02-02</v>
      </c>
      <c r="N162" s="34">
        <v>302</v>
      </c>
      <c r="O162" s="35" t="str">
        <f t="shared" si="8"/>
        <v>A-02-02-02-008-005-302</v>
      </c>
      <c r="P162" s="32" t="s">
        <v>298</v>
      </c>
      <c r="Q162" s="39">
        <f>VLOOKUP($O162,[3]Gerentes!$A:$I,7,0)</f>
        <v>0</v>
      </c>
      <c r="R162" s="40">
        <f>VLOOKUP($O162,[3]Gerentes!$A:$I,8,0)</f>
        <v>0</v>
      </c>
      <c r="S162" s="34" t="s">
        <v>24</v>
      </c>
      <c r="T162" s="34">
        <v>27</v>
      </c>
      <c r="U162" s="34" t="s">
        <v>161</v>
      </c>
      <c r="V162" s="34" t="s">
        <v>25</v>
      </c>
      <c r="W162" s="41">
        <v>16412668968</v>
      </c>
      <c r="X162" s="41">
        <v>10897172</v>
      </c>
      <c r="Y162" s="41">
        <v>34956250</v>
      </c>
      <c r="Z162" s="41">
        <v>0</v>
      </c>
      <c r="AA162" s="41">
        <v>0</v>
      </c>
      <c r="AB162" s="42">
        <v>16388609890</v>
      </c>
      <c r="AC162" s="41">
        <v>15611180746.370001</v>
      </c>
      <c r="AD162" s="41">
        <v>777429143.63</v>
      </c>
      <c r="AE162" s="42">
        <v>12708274462.5</v>
      </c>
      <c r="AF162" s="42">
        <v>2112741844.96</v>
      </c>
      <c r="AG162" s="41">
        <v>2112741844.96</v>
      </c>
      <c r="AH162" s="41">
        <v>2112741844.96</v>
      </c>
      <c r="AI162" s="41">
        <v>0</v>
      </c>
      <c r="AJ162" s="41">
        <v>0</v>
      </c>
      <c r="AK162" s="42" t="str">
        <f>IFERROR(VLOOKUP(Exportar[[#This Row],[RUBRO]],[3]LISTAS!$A$1:$B$19,2,0),Exportar[[#This Row],[NOMBRE-Planeación_Proyecto]])</f>
        <v>Gastos Generales</v>
      </c>
      <c r="AL162" s="41">
        <f>VLOOKUP(Exportar[[#This Row],[UNIDAD/SUB UNIDAD]],[3]!REGIONALES[[#All],[codigo_regional3]:[Columna1]],3,0)</f>
        <v>1</v>
      </c>
      <c r="AM162" s="41">
        <f>Exportar[[#This Row],[COD]]</f>
        <v>1</v>
      </c>
      <c r="AN162" s="41">
        <f>IFERROR(VLOOKUP(Exportar[[#This Row],[RUBRO completo]],'[3]CENTRO DE COSTOS'!$X:$X,1,0),0)</f>
        <v>0</v>
      </c>
      <c r="AO162" s="43" t="str">
        <f>VLOOKUP(Exportar[[#This Row],[COD_REAL]],'[3]CENTRO DE COSTOS'!$M$4:$N$72,2,0)</f>
        <v>SEDE NACIONAL</v>
      </c>
    </row>
    <row r="163" spans="1:41" x14ac:dyDescent="0.25">
      <c r="A163" s="44">
        <v>45111</v>
      </c>
      <c r="B163" s="32">
        <v>2023</v>
      </c>
      <c r="C163" s="33" t="str">
        <f>VLOOKUP(D163,'[3]CENTRO DE COSTOS'!$E:$H,4,0)</f>
        <v>SEDE</v>
      </c>
      <c r="D163" s="34" t="s">
        <v>40</v>
      </c>
      <c r="E163" s="34" t="s">
        <v>41</v>
      </c>
      <c r="F163" s="34" t="s">
        <v>195</v>
      </c>
      <c r="G163" s="35" t="str">
        <f>VLOOKUP(O163,[3]Gerentes!$A:$N,4,0)</f>
        <v>FUNCIONAMIENTO</v>
      </c>
      <c r="H163" s="35" t="str">
        <f>VLOOKUP(O163,[3]Gerentes!$A:$N,5,0)</f>
        <v>DIRECTOR(A) ADMINISTRATIVO</v>
      </c>
      <c r="I163" s="35" t="str">
        <f>VLOOKUP(O163,[3]Gerentes!$A:$N,10,0)</f>
        <v>2. Administrativa</v>
      </c>
      <c r="J163" s="35" t="str">
        <f>VLOOKUP(O163,[3]Gerentes!$A:$AB,15,0)</f>
        <v>No Contratable</v>
      </c>
      <c r="K163" s="36" t="str">
        <f t="shared" si="6"/>
        <v>Funcionamiento</v>
      </c>
      <c r="L163" s="37" t="s">
        <v>199</v>
      </c>
      <c r="M163" s="38" t="str">
        <f t="shared" si="7"/>
        <v>A-02-02</v>
      </c>
      <c r="N163" s="34">
        <v>302</v>
      </c>
      <c r="O163" s="35" t="str">
        <f t="shared" si="8"/>
        <v>A-02-02-02-008-007-302</v>
      </c>
      <c r="P163" s="32" t="s">
        <v>198</v>
      </c>
      <c r="Q163" s="39">
        <f>VLOOKUP($O163,[3]Gerentes!$A:$I,7,0)</f>
        <v>0</v>
      </c>
      <c r="R163" s="40">
        <f>VLOOKUP($O163,[3]Gerentes!$A:$I,8,0)</f>
        <v>0</v>
      </c>
      <c r="S163" s="34" t="s">
        <v>24</v>
      </c>
      <c r="T163" s="34">
        <v>27</v>
      </c>
      <c r="U163" s="34" t="s">
        <v>161</v>
      </c>
      <c r="V163" s="34" t="s">
        <v>25</v>
      </c>
      <c r="W163" s="41">
        <v>78578200</v>
      </c>
      <c r="X163" s="41">
        <v>37100000</v>
      </c>
      <c r="Y163" s="41">
        <v>0</v>
      </c>
      <c r="Z163" s="41">
        <v>0</v>
      </c>
      <c r="AA163" s="41">
        <v>0</v>
      </c>
      <c r="AB163" s="42">
        <v>115678200</v>
      </c>
      <c r="AC163" s="41">
        <v>114413341</v>
      </c>
      <c r="AD163" s="41">
        <v>1264859</v>
      </c>
      <c r="AE163" s="42">
        <v>105000000</v>
      </c>
      <c r="AF163" s="42">
        <v>0</v>
      </c>
      <c r="AG163" s="41">
        <v>0</v>
      </c>
      <c r="AH163" s="41">
        <v>0</v>
      </c>
      <c r="AI163" s="41">
        <v>0</v>
      </c>
      <c r="AJ163" s="41">
        <v>0</v>
      </c>
      <c r="AK163" s="42" t="str">
        <f>IFERROR(VLOOKUP(Exportar[[#This Row],[RUBRO]],[3]LISTAS!$A$1:$B$19,2,0),Exportar[[#This Row],[NOMBRE-Planeación_Proyecto]])</f>
        <v>Gastos Generales</v>
      </c>
      <c r="AL163" s="41">
        <f>VLOOKUP(Exportar[[#This Row],[UNIDAD/SUB UNIDAD]],[3]!REGIONALES[[#All],[codigo_regional3]:[Columna1]],3,0)</f>
        <v>1</v>
      </c>
      <c r="AM163" s="41">
        <f>Exportar[[#This Row],[COD]]</f>
        <v>1</v>
      </c>
      <c r="AN163" s="41">
        <f>IFERROR(VLOOKUP(Exportar[[#This Row],[RUBRO completo]],'[3]CENTRO DE COSTOS'!$X:$X,1,0),0)</f>
        <v>0</v>
      </c>
      <c r="AO163" s="43" t="str">
        <f>VLOOKUP(Exportar[[#This Row],[COD_REAL]],'[3]CENTRO DE COSTOS'!$M$4:$N$72,2,0)</f>
        <v>SEDE NACIONAL</v>
      </c>
    </row>
    <row r="164" spans="1:41" x14ac:dyDescent="0.25">
      <c r="A164" s="44">
        <v>45111</v>
      </c>
      <c r="B164" s="32">
        <v>2023</v>
      </c>
      <c r="C164" s="33" t="str">
        <f>VLOOKUP(D164,'[3]CENTRO DE COSTOS'!$E:$H,4,0)</f>
        <v>SEDE</v>
      </c>
      <c r="D164" s="34" t="s">
        <v>40</v>
      </c>
      <c r="E164" s="34" t="s">
        <v>41</v>
      </c>
      <c r="F164" s="34" t="s">
        <v>195</v>
      </c>
      <c r="G164" s="35" t="str">
        <f>VLOOKUP(O164,[3]Gerentes!$A:$N,4,0)</f>
        <v>FUNCIONAMIENTO</v>
      </c>
      <c r="H164" s="35" t="str">
        <f>VLOOKUP(O164,[3]Gerentes!$A:$N,5,0)</f>
        <v>DIRECTOR(A) ADMINISTRATIVO</v>
      </c>
      <c r="I164" s="35" t="str">
        <f>VLOOKUP(O164,[3]Gerentes!$A:$N,10,0)</f>
        <v>2. Administrativa</v>
      </c>
      <c r="J164" s="35" t="str">
        <f>VLOOKUP(O164,[3]Gerentes!$A:$AB,15,0)</f>
        <v>No Contratable</v>
      </c>
      <c r="K164" s="36" t="str">
        <f t="shared" si="6"/>
        <v>Funcionamiento</v>
      </c>
      <c r="L164" s="37" t="s">
        <v>197</v>
      </c>
      <c r="M164" s="38" t="str">
        <f t="shared" si="7"/>
        <v>A-02-02</v>
      </c>
      <c r="N164" s="34">
        <v>302</v>
      </c>
      <c r="O164" s="35" t="str">
        <f t="shared" si="8"/>
        <v>A-02-02-02-009-004-302</v>
      </c>
      <c r="P164" s="32" t="s">
        <v>196</v>
      </c>
      <c r="Q164" s="39">
        <f>VLOOKUP($O164,[3]Gerentes!$A:$I,7,0)</f>
        <v>0</v>
      </c>
      <c r="R164" s="40">
        <f>VLOOKUP($O164,[3]Gerentes!$A:$I,8,0)</f>
        <v>0</v>
      </c>
      <c r="S164" s="34" t="s">
        <v>24</v>
      </c>
      <c r="T164" s="34">
        <v>27</v>
      </c>
      <c r="U164" s="34" t="s">
        <v>161</v>
      </c>
      <c r="V164" s="34" t="s">
        <v>25</v>
      </c>
      <c r="W164" s="41">
        <v>2319400</v>
      </c>
      <c r="X164" s="41">
        <v>0</v>
      </c>
      <c r="Y164" s="41">
        <v>0</v>
      </c>
      <c r="Z164" s="41">
        <v>0</v>
      </c>
      <c r="AA164" s="41">
        <v>0</v>
      </c>
      <c r="AB164" s="42">
        <v>2319400</v>
      </c>
      <c r="AC164" s="41">
        <v>2319400</v>
      </c>
      <c r="AD164" s="41">
        <v>0</v>
      </c>
      <c r="AE164" s="42">
        <v>600980</v>
      </c>
      <c r="AF164" s="42">
        <v>600980</v>
      </c>
      <c r="AG164" s="41">
        <v>600980</v>
      </c>
      <c r="AH164" s="41">
        <v>600980</v>
      </c>
      <c r="AI164" s="41">
        <v>0</v>
      </c>
      <c r="AJ164" s="41">
        <v>0</v>
      </c>
      <c r="AK164" s="42" t="str">
        <f>IFERROR(VLOOKUP(Exportar[[#This Row],[RUBRO]],[3]LISTAS!$A$1:$B$19,2,0),Exportar[[#This Row],[NOMBRE-Planeación_Proyecto]])</f>
        <v>Gastos Generales</v>
      </c>
      <c r="AL164" s="41">
        <f>VLOOKUP(Exportar[[#This Row],[UNIDAD/SUB UNIDAD]],[3]!REGIONALES[[#All],[codigo_regional3]:[Columna1]],3,0)</f>
        <v>1</v>
      </c>
      <c r="AM164" s="41">
        <f>Exportar[[#This Row],[COD]]</f>
        <v>1</v>
      </c>
      <c r="AN164" s="41">
        <f>IFERROR(VLOOKUP(Exportar[[#This Row],[RUBRO completo]],'[3]CENTRO DE COSTOS'!$X:$X,1,0),0)</f>
        <v>0</v>
      </c>
      <c r="AO164" s="43" t="str">
        <f>VLOOKUP(Exportar[[#This Row],[COD_REAL]],'[3]CENTRO DE COSTOS'!$M$4:$N$72,2,0)</f>
        <v>SEDE NACIONAL</v>
      </c>
    </row>
    <row r="165" spans="1:41" x14ac:dyDescent="0.25">
      <c r="A165" s="44">
        <v>45111</v>
      </c>
      <c r="B165" s="32">
        <v>2023</v>
      </c>
      <c r="C165" s="33" t="str">
        <f>VLOOKUP(D165,'[3]CENTRO DE COSTOS'!$E:$H,4,0)</f>
        <v>SEDE</v>
      </c>
      <c r="D165" s="34" t="s">
        <v>40</v>
      </c>
      <c r="E165" s="34" t="s">
        <v>41</v>
      </c>
      <c r="F165" s="34" t="s">
        <v>195</v>
      </c>
      <c r="G165" s="35" t="str">
        <f>VLOOKUP(O165,[3]Gerentes!$A:$N,4,0)</f>
        <v>FUNCIONAMIENTO</v>
      </c>
      <c r="H165" s="35" t="str">
        <f>VLOOKUP(O165,[3]Gerentes!$A:$N,5,0)</f>
        <v>DIRECTOR(A) ADMINISTRATIVO</v>
      </c>
      <c r="I165" s="35" t="str">
        <f>VLOOKUP(O165,[3]Gerentes!$A:$N,10,0)</f>
        <v>2. Administrativa</v>
      </c>
      <c r="J165" s="35" t="str">
        <f>VLOOKUP(O165,[3]Gerentes!$A:$AB,15,0)</f>
        <v>No Contratable</v>
      </c>
      <c r="K165" s="36" t="str">
        <f t="shared" si="6"/>
        <v>Funcionamiento</v>
      </c>
      <c r="L165" s="37" t="s">
        <v>194</v>
      </c>
      <c r="M165" s="38" t="str">
        <f t="shared" si="7"/>
        <v>A-08-01</v>
      </c>
      <c r="N165" s="34">
        <v>302</v>
      </c>
      <c r="O165" s="35" t="str">
        <f t="shared" si="8"/>
        <v>A-08-01-02-001-302</v>
      </c>
      <c r="P165" s="32" t="s">
        <v>193</v>
      </c>
      <c r="Q165" s="39">
        <f>VLOOKUP($O165,[3]Gerentes!$A:$I,7,0)</f>
        <v>0</v>
      </c>
      <c r="R165" s="40">
        <f>VLOOKUP($O165,[3]Gerentes!$A:$I,8,0)</f>
        <v>0</v>
      </c>
      <c r="S165" s="34" t="s">
        <v>24</v>
      </c>
      <c r="T165" s="34">
        <v>27</v>
      </c>
      <c r="U165" s="34" t="s">
        <v>161</v>
      </c>
      <c r="V165" s="34" t="s">
        <v>25</v>
      </c>
      <c r="W165" s="41">
        <v>718910200</v>
      </c>
      <c r="X165" s="41">
        <v>20000000</v>
      </c>
      <c r="Y165" s="41">
        <v>0</v>
      </c>
      <c r="Z165" s="41">
        <v>0</v>
      </c>
      <c r="AA165" s="41">
        <v>0</v>
      </c>
      <c r="AB165" s="42">
        <v>738910200</v>
      </c>
      <c r="AC165" s="41">
        <v>738910200</v>
      </c>
      <c r="AD165" s="41">
        <v>0</v>
      </c>
      <c r="AE165" s="42">
        <v>738330441</v>
      </c>
      <c r="AF165" s="42">
        <v>738330441</v>
      </c>
      <c r="AG165" s="41">
        <v>738330441</v>
      </c>
      <c r="AH165" s="41">
        <v>738330441</v>
      </c>
      <c r="AI165" s="41">
        <v>0</v>
      </c>
      <c r="AJ165" s="41">
        <v>0</v>
      </c>
      <c r="AK165" s="42" t="str">
        <f>IFERROR(VLOOKUP(Exportar[[#This Row],[RUBRO]],[3]LISTAS!$A$1:$B$19,2,0),Exportar[[#This Row],[NOMBRE-Planeación_Proyecto]])</f>
        <v>Otros Gastos</v>
      </c>
      <c r="AL165" s="41">
        <f>VLOOKUP(Exportar[[#This Row],[UNIDAD/SUB UNIDAD]],[3]!REGIONALES[[#All],[codigo_regional3]:[Columna1]],3,0)</f>
        <v>1</v>
      </c>
      <c r="AM165" s="41">
        <f>Exportar[[#This Row],[COD]]</f>
        <v>1</v>
      </c>
      <c r="AN165" s="41">
        <f>IFERROR(VLOOKUP(Exportar[[#This Row],[RUBRO completo]],'[3]CENTRO DE COSTOS'!$X:$X,1,0),0)</f>
        <v>0</v>
      </c>
      <c r="AO165" s="43" t="str">
        <f>VLOOKUP(Exportar[[#This Row],[COD_REAL]],'[3]CENTRO DE COSTOS'!$M$4:$N$72,2,0)</f>
        <v>SEDE NACIONAL</v>
      </c>
    </row>
    <row r="166" spans="1:41" x14ac:dyDescent="0.25">
      <c r="A166" s="44">
        <v>45111</v>
      </c>
      <c r="B166" s="32">
        <v>2023</v>
      </c>
      <c r="C166" s="33" t="str">
        <f>VLOOKUP(D166,'[3]CENTRO DE COSTOS'!$E:$H,4,0)</f>
        <v>SEDE</v>
      </c>
      <c r="D166" s="34" t="s">
        <v>40</v>
      </c>
      <c r="E166" s="34" t="s">
        <v>41</v>
      </c>
      <c r="F166" s="34" t="s">
        <v>195</v>
      </c>
      <c r="G166" s="35" t="str">
        <f>VLOOKUP(O166,[3]Gerentes!$A:$N,4,0)</f>
        <v>FUNCIONAMIENTO</v>
      </c>
      <c r="H166" s="35" t="str">
        <f>VLOOKUP(O166,[3]Gerentes!$A:$N,5,0)</f>
        <v>DIRECTOR(A) ADMINISTRATIVO</v>
      </c>
      <c r="I166" s="35" t="str">
        <f>VLOOKUP(O166,[3]Gerentes!$A:$N,10,0)</f>
        <v>2. Administrativa</v>
      </c>
      <c r="J166" s="35" t="str">
        <f>VLOOKUP(O166,[3]Gerentes!$A:$AB,15,0)</f>
        <v>No Contratable</v>
      </c>
      <c r="K166" s="36" t="str">
        <f t="shared" si="6"/>
        <v>Funcionamiento</v>
      </c>
      <c r="L166" s="37" t="s">
        <v>241</v>
      </c>
      <c r="M166" s="38" t="str">
        <f t="shared" si="7"/>
        <v>A-08-01</v>
      </c>
      <c r="N166" s="34">
        <v>302</v>
      </c>
      <c r="O166" s="35" t="str">
        <f t="shared" si="8"/>
        <v>A-08-01-02-006-302</v>
      </c>
      <c r="P166" s="32" t="s">
        <v>240</v>
      </c>
      <c r="Q166" s="39">
        <f>VLOOKUP($O166,[3]Gerentes!$A:$I,7,0)</f>
        <v>0</v>
      </c>
      <c r="R166" s="40">
        <f>VLOOKUP($O166,[3]Gerentes!$A:$I,8,0)</f>
        <v>0</v>
      </c>
      <c r="S166" s="34" t="s">
        <v>24</v>
      </c>
      <c r="T166" s="34">
        <v>27</v>
      </c>
      <c r="U166" s="34" t="s">
        <v>161</v>
      </c>
      <c r="V166" s="34" t="s">
        <v>25</v>
      </c>
      <c r="W166" s="41">
        <v>446200</v>
      </c>
      <c r="X166" s="41">
        <v>13106000</v>
      </c>
      <c r="Y166" s="41">
        <v>0</v>
      </c>
      <c r="Z166" s="41">
        <v>0</v>
      </c>
      <c r="AA166" s="41">
        <v>0</v>
      </c>
      <c r="AB166" s="42">
        <v>13552200</v>
      </c>
      <c r="AC166" s="41">
        <v>13552200</v>
      </c>
      <c r="AD166" s="41">
        <v>0</v>
      </c>
      <c r="AE166" s="42">
        <v>5455848</v>
      </c>
      <c r="AF166" s="42">
        <v>5454000</v>
      </c>
      <c r="AG166" s="41">
        <v>5454000</v>
      </c>
      <c r="AH166" s="41">
        <v>5454000</v>
      </c>
      <c r="AI166" s="41">
        <v>0</v>
      </c>
      <c r="AJ166" s="41">
        <v>0</v>
      </c>
      <c r="AK166" s="42" t="str">
        <f>IFERROR(VLOOKUP(Exportar[[#This Row],[RUBRO]],[3]LISTAS!$A$1:$B$19,2,0),Exportar[[#This Row],[NOMBRE-Planeación_Proyecto]])</f>
        <v>Otros Gastos</v>
      </c>
      <c r="AL166" s="41">
        <f>VLOOKUP(Exportar[[#This Row],[UNIDAD/SUB UNIDAD]],[3]!REGIONALES[[#All],[codigo_regional3]:[Columna1]],3,0)</f>
        <v>1</v>
      </c>
      <c r="AM166" s="41">
        <f>Exportar[[#This Row],[COD]]</f>
        <v>1</v>
      </c>
      <c r="AN166" s="41">
        <f>IFERROR(VLOOKUP(Exportar[[#This Row],[RUBRO completo]],'[3]CENTRO DE COSTOS'!$X:$X,1,0),0)</f>
        <v>0</v>
      </c>
      <c r="AO166" s="43" t="str">
        <f>VLOOKUP(Exportar[[#This Row],[COD_REAL]],'[3]CENTRO DE COSTOS'!$M$4:$N$72,2,0)</f>
        <v>SEDE NACIONAL</v>
      </c>
    </row>
    <row r="167" spans="1:41" x14ac:dyDescent="0.25">
      <c r="A167" s="44">
        <v>45111</v>
      </c>
      <c r="B167" s="32">
        <v>2023</v>
      </c>
      <c r="C167" s="33" t="str">
        <f>VLOOKUP(D167,'[3]CENTRO DE COSTOS'!$E:$H,4,0)</f>
        <v>SEDE</v>
      </c>
      <c r="D167" s="34" t="s">
        <v>40</v>
      </c>
      <c r="E167" s="34" t="s">
        <v>41</v>
      </c>
      <c r="F167" s="34" t="s">
        <v>295</v>
      </c>
      <c r="G167" s="35" t="str">
        <f>VLOOKUP(O167,[3]Gerentes!$A:$N,4,0)</f>
        <v>FUNCIONAMIENTO</v>
      </c>
      <c r="H167" s="35" t="str">
        <f>VLOOKUP(O167,[3]Gerentes!$A:$N,5,0)</f>
        <v>DIRECTOR(A) FINANCIERA</v>
      </c>
      <c r="I167" s="35" t="str">
        <f>VLOOKUP(O167,[3]Gerentes!$A:$N,10,0)</f>
        <v>3. Financiera</v>
      </c>
      <c r="J167" s="35" t="str">
        <f>VLOOKUP(O167,[3]Gerentes!$A:$AB,15,0)</f>
        <v>Contratable</v>
      </c>
      <c r="K167" s="36" t="str">
        <f t="shared" si="6"/>
        <v>Funcionamiento</v>
      </c>
      <c r="L167" s="37" t="s">
        <v>297</v>
      </c>
      <c r="M167" s="38" t="str">
        <f t="shared" si="7"/>
        <v>A-02-02</v>
      </c>
      <c r="N167" s="34">
        <v>303</v>
      </c>
      <c r="O167" s="35" t="str">
        <f t="shared" si="8"/>
        <v>A-02-02-02-007-001-303</v>
      </c>
      <c r="P167" s="32" t="s">
        <v>296</v>
      </c>
      <c r="Q167" s="39">
        <f>VLOOKUP($O167,[3]Gerentes!$A:$I,7,0)</f>
        <v>0</v>
      </c>
      <c r="R167" s="40">
        <f>VLOOKUP($O167,[3]Gerentes!$A:$I,8,0)</f>
        <v>0</v>
      </c>
      <c r="S167" s="34" t="s">
        <v>24</v>
      </c>
      <c r="T167" s="34">
        <v>27</v>
      </c>
      <c r="U167" s="34" t="s">
        <v>161</v>
      </c>
      <c r="V167" s="34" t="s">
        <v>25</v>
      </c>
      <c r="W167" s="41">
        <v>450000000</v>
      </c>
      <c r="X167" s="41">
        <v>0</v>
      </c>
      <c r="Y167" s="41">
        <v>450000000</v>
      </c>
      <c r="Z167" s="41">
        <v>0</v>
      </c>
      <c r="AA167" s="41">
        <v>0</v>
      </c>
      <c r="AB167" s="42">
        <v>0</v>
      </c>
      <c r="AC167" s="41">
        <v>0</v>
      </c>
      <c r="AD167" s="41">
        <v>0</v>
      </c>
      <c r="AE167" s="42">
        <v>0</v>
      </c>
      <c r="AF167" s="42">
        <v>0</v>
      </c>
      <c r="AG167" s="41">
        <v>0</v>
      </c>
      <c r="AH167" s="41">
        <v>0</v>
      </c>
      <c r="AI167" s="41">
        <v>0</v>
      </c>
      <c r="AJ167" s="41">
        <v>0</v>
      </c>
      <c r="AK167" s="42" t="str">
        <f>IFERROR(VLOOKUP(Exportar[[#This Row],[RUBRO]],[3]LISTAS!$A$1:$B$19,2,0),Exportar[[#This Row],[NOMBRE-Planeación_Proyecto]])</f>
        <v>Gastos Generales</v>
      </c>
      <c r="AL167" s="41">
        <f>VLOOKUP(Exportar[[#This Row],[UNIDAD/SUB UNIDAD]],[3]!REGIONALES[[#All],[codigo_regional3]:[Columna1]],3,0)</f>
        <v>1</v>
      </c>
      <c r="AM167" s="41">
        <f>Exportar[[#This Row],[COD]]</f>
        <v>1</v>
      </c>
      <c r="AN167" s="41">
        <f>IFERROR(VLOOKUP(Exportar[[#This Row],[RUBRO completo]],'[3]CENTRO DE COSTOS'!$X:$X,1,0),0)</f>
        <v>0</v>
      </c>
      <c r="AO167" s="43" t="str">
        <f>VLOOKUP(Exportar[[#This Row],[COD_REAL]],'[3]CENTRO DE COSTOS'!$M$4:$N$72,2,0)</f>
        <v>SEDE NACIONAL</v>
      </c>
    </row>
    <row r="168" spans="1:41" x14ac:dyDescent="0.25">
      <c r="A168" s="44">
        <v>45111</v>
      </c>
      <c r="B168" s="32">
        <v>2023</v>
      </c>
      <c r="C168" s="33" t="str">
        <f>VLOOKUP(D168,'[3]CENTRO DE COSTOS'!$E:$H,4,0)</f>
        <v>SEDE</v>
      </c>
      <c r="D168" s="34" t="s">
        <v>40</v>
      </c>
      <c r="E168" s="34" t="s">
        <v>41</v>
      </c>
      <c r="F168" s="34" t="s">
        <v>295</v>
      </c>
      <c r="G168" s="35" t="str">
        <f>VLOOKUP(O168,[3]Gerentes!$A:$N,4,0)</f>
        <v>FUNCIONAMIENTO</v>
      </c>
      <c r="H168" s="35" t="str">
        <f>VLOOKUP(O168,[3]Gerentes!$A:$N,5,0)</f>
        <v>DIRECTOR(A) FINANCIERA</v>
      </c>
      <c r="I168" s="35" t="str">
        <f>VLOOKUP(O168,[3]Gerentes!$A:$N,10,0)</f>
        <v>3. Financiera</v>
      </c>
      <c r="J168" s="35" t="str">
        <f>VLOOKUP(O168,[3]Gerentes!$A:$AB,15,0)</f>
        <v>No Contratable</v>
      </c>
      <c r="K168" s="36" t="str">
        <f t="shared" si="6"/>
        <v>Funcionamiento</v>
      </c>
      <c r="L168" s="37" t="s">
        <v>32</v>
      </c>
      <c r="M168" s="38" t="str">
        <f t="shared" si="7"/>
        <v>A-08-04-01</v>
      </c>
      <c r="N168" s="34">
        <v>303</v>
      </c>
      <c r="O168" s="35" t="str">
        <f t="shared" si="8"/>
        <v>A-08-04-01-303</v>
      </c>
      <c r="P168" s="32" t="s">
        <v>33</v>
      </c>
      <c r="Q168" s="39">
        <f>VLOOKUP($O168,[3]Gerentes!$A:$I,7,0)</f>
        <v>0</v>
      </c>
      <c r="R168" s="40">
        <f>VLOOKUP($O168,[3]Gerentes!$A:$I,8,0)</f>
        <v>0</v>
      </c>
      <c r="S168" s="34" t="s">
        <v>24</v>
      </c>
      <c r="T168" s="34">
        <v>27</v>
      </c>
      <c r="U168" s="34" t="s">
        <v>161</v>
      </c>
      <c r="V168" s="34" t="s">
        <v>25</v>
      </c>
      <c r="W168" s="41">
        <v>20661000000</v>
      </c>
      <c r="X168" s="41">
        <v>0</v>
      </c>
      <c r="Y168" s="41">
        <v>0</v>
      </c>
      <c r="Z168" s="41">
        <v>0</v>
      </c>
      <c r="AA168" s="41">
        <v>0</v>
      </c>
      <c r="AB168" s="42">
        <v>20661000000</v>
      </c>
      <c r="AC168" s="41">
        <v>0</v>
      </c>
      <c r="AD168" s="41">
        <v>20661000000</v>
      </c>
      <c r="AE168" s="42">
        <v>0</v>
      </c>
      <c r="AF168" s="42">
        <v>0</v>
      </c>
      <c r="AG168" s="41">
        <v>0</v>
      </c>
      <c r="AH168" s="41">
        <v>0</v>
      </c>
      <c r="AI168" s="41">
        <v>0</v>
      </c>
      <c r="AJ168" s="41">
        <v>0</v>
      </c>
      <c r="AK168" s="42" t="str">
        <f>IFERROR(VLOOKUP(Exportar[[#This Row],[RUBRO]],[3]LISTAS!$A$1:$B$19,2,0),Exportar[[#This Row],[NOMBRE-Planeación_Proyecto]])</f>
        <v>Cuota CGR</v>
      </c>
      <c r="AL168" s="41">
        <f>VLOOKUP(Exportar[[#This Row],[UNIDAD/SUB UNIDAD]],[3]!REGIONALES[[#All],[codigo_regional3]:[Columna1]],3,0)</f>
        <v>1</v>
      </c>
      <c r="AM168" s="41">
        <f>Exportar[[#This Row],[COD]]</f>
        <v>1</v>
      </c>
      <c r="AN168" s="41">
        <f>IFERROR(VLOOKUP(Exportar[[#This Row],[RUBRO completo]],'[3]CENTRO DE COSTOS'!$X:$X,1,0),0)</f>
        <v>0</v>
      </c>
      <c r="AO168" s="43" t="str">
        <f>VLOOKUP(Exportar[[#This Row],[COD_REAL]],'[3]CENTRO DE COSTOS'!$M$4:$N$72,2,0)</f>
        <v>SEDE NACIONAL</v>
      </c>
    </row>
    <row r="169" spans="1:41" x14ac:dyDescent="0.25">
      <c r="A169" s="44">
        <v>45111</v>
      </c>
      <c r="B169" s="32">
        <v>2023</v>
      </c>
      <c r="C169" s="33" t="str">
        <f>VLOOKUP(D169,'[3]CENTRO DE COSTOS'!$E:$H,4,0)</f>
        <v>SEDE</v>
      </c>
      <c r="D169" s="34" t="s">
        <v>40</v>
      </c>
      <c r="E169" s="34" t="s">
        <v>41</v>
      </c>
      <c r="F169" s="34" t="s">
        <v>260</v>
      </c>
      <c r="G169" s="35" t="str">
        <f>VLOOKUP(O169,[3]Gerentes!$A:$N,4,0)</f>
        <v>FUNCIONAMIENTO</v>
      </c>
      <c r="H169" s="35" t="str">
        <f>VLOOKUP(O169,[3]Gerentes!$A:$N,5,0)</f>
        <v>JEFE (A) OFICINA ASESORA JURIDICA</v>
      </c>
      <c r="I169" s="35" t="str">
        <f>VLOOKUP(O169,[3]Gerentes!$A:$N,10,0)</f>
        <v>4. Jurídica</v>
      </c>
      <c r="J169" s="35" t="str">
        <f>VLOOKUP(O169,[3]Gerentes!$A:$AB,15,0)</f>
        <v>Contratable</v>
      </c>
      <c r="K169" s="36" t="str">
        <f t="shared" si="6"/>
        <v>Funcionamiento</v>
      </c>
      <c r="L169" s="37" t="s">
        <v>259</v>
      </c>
      <c r="M169" s="38" t="str">
        <f t="shared" si="7"/>
        <v>A-02-02</v>
      </c>
      <c r="N169" s="34">
        <v>304</v>
      </c>
      <c r="O169" s="35" t="str">
        <f t="shared" si="8"/>
        <v>A-02-02-02-008-002-304</v>
      </c>
      <c r="P169" s="32" t="s">
        <v>258</v>
      </c>
      <c r="Q169" s="39">
        <f>VLOOKUP($O169,[3]Gerentes!$A:$I,7,0)</f>
        <v>0</v>
      </c>
      <c r="R169" s="40">
        <f>VLOOKUP($O169,[3]Gerentes!$A:$I,8,0)</f>
        <v>0</v>
      </c>
      <c r="S169" s="34" t="s">
        <v>24</v>
      </c>
      <c r="T169" s="34">
        <v>27</v>
      </c>
      <c r="U169" s="34" t="s">
        <v>161</v>
      </c>
      <c r="V169" s="34" t="s">
        <v>25</v>
      </c>
      <c r="W169" s="41">
        <v>111656583</v>
      </c>
      <c r="X169" s="41">
        <v>0</v>
      </c>
      <c r="Y169" s="41">
        <v>57200000</v>
      </c>
      <c r="Z169" s="41">
        <v>0</v>
      </c>
      <c r="AA169" s="41">
        <v>0</v>
      </c>
      <c r="AB169" s="42">
        <v>54456583</v>
      </c>
      <c r="AC169" s="41">
        <v>3733601</v>
      </c>
      <c r="AD169" s="41">
        <v>50722982</v>
      </c>
      <c r="AE169" s="42">
        <v>2300000</v>
      </c>
      <c r="AF169" s="42">
        <v>2300000</v>
      </c>
      <c r="AG169" s="41">
        <v>2300000</v>
      </c>
      <c r="AH169" s="41">
        <v>2300000</v>
      </c>
      <c r="AI169" s="41">
        <v>0</v>
      </c>
      <c r="AJ169" s="41">
        <v>0</v>
      </c>
      <c r="AK169" s="42" t="str">
        <f>IFERROR(VLOOKUP(Exportar[[#This Row],[RUBRO]],[3]LISTAS!$A$1:$B$19,2,0),Exportar[[#This Row],[NOMBRE-Planeación_Proyecto]])</f>
        <v>Gastos Generales</v>
      </c>
      <c r="AL169" s="41">
        <f>VLOOKUP(Exportar[[#This Row],[UNIDAD/SUB UNIDAD]],[3]!REGIONALES[[#All],[codigo_regional3]:[Columna1]],3,0)</f>
        <v>1</v>
      </c>
      <c r="AM169" s="41">
        <f>Exportar[[#This Row],[COD]]</f>
        <v>1</v>
      </c>
      <c r="AN169" s="41">
        <f>IFERROR(VLOOKUP(Exportar[[#This Row],[RUBRO completo]],'[3]CENTRO DE COSTOS'!$X:$X,1,0),0)</f>
        <v>0</v>
      </c>
      <c r="AO169" s="43" t="str">
        <f>VLOOKUP(Exportar[[#This Row],[COD_REAL]],'[3]CENTRO DE COSTOS'!$M$4:$N$72,2,0)</f>
        <v>SEDE NACIONAL</v>
      </c>
    </row>
    <row r="170" spans="1:41" x14ac:dyDescent="0.25">
      <c r="A170" s="44">
        <v>45111</v>
      </c>
      <c r="B170" s="32">
        <v>2023</v>
      </c>
      <c r="C170" s="33" t="str">
        <f>VLOOKUP(D170,'[3]CENTRO DE COSTOS'!$E:$H,4,0)</f>
        <v>SEDE</v>
      </c>
      <c r="D170" s="34" t="s">
        <v>40</v>
      </c>
      <c r="E170" s="34" t="s">
        <v>41</v>
      </c>
      <c r="F170" s="34" t="s">
        <v>260</v>
      </c>
      <c r="G170" s="35" t="str">
        <f>VLOOKUP(O170,[3]Gerentes!$A:$N,4,0)</f>
        <v>FUNCIONAMIENTO</v>
      </c>
      <c r="H170" s="35" t="str">
        <f>VLOOKUP(O170,[3]Gerentes!$A:$N,5,0)</f>
        <v>JEFE (A) OFICINA ASESORA JURIDICA</v>
      </c>
      <c r="I170" s="35" t="str">
        <f>VLOOKUP(O170,[3]Gerentes!$A:$N,10,0)</f>
        <v>4. Jurídica</v>
      </c>
      <c r="J170" s="35" t="str">
        <f>VLOOKUP(O170,[3]Gerentes!$A:$AB,15,0)</f>
        <v>No Contratable</v>
      </c>
      <c r="K170" s="36" t="str">
        <f t="shared" si="6"/>
        <v>Funcionamiento</v>
      </c>
      <c r="L170" s="37" t="s">
        <v>294</v>
      </c>
      <c r="M170" s="38" t="str">
        <f t="shared" si="7"/>
        <v>A-03-10-01-001</v>
      </c>
      <c r="N170" s="34">
        <v>304</v>
      </c>
      <c r="O170" s="35" t="str">
        <f t="shared" si="8"/>
        <v>A-03-10-01-001-304</v>
      </c>
      <c r="P170" s="32" t="s">
        <v>293</v>
      </c>
      <c r="Q170" s="39">
        <f>VLOOKUP($O170,[3]Gerentes!$A:$I,7,0)</f>
        <v>0</v>
      </c>
      <c r="R170" s="40">
        <f>VLOOKUP($O170,[3]Gerentes!$A:$I,8,0)</f>
        <v>0</v>
      </c>
      <c r="S170" s="34" t="s">
        <v>24</v>
      </c>
      <c r="T170" s="34">
        <v>27</v>
      </c>
      <c r="U170" s="34" t="s">
        <v>161</v>
      </c>
      <c r="V170" s="34" t="s">
        <v>25</v>
      </c>
      <c r="W170" s="41">
        <v>5821630000</v>
      </c>
      <c r="X170" s="41">
        <v>530000000</v>
      </c>
      <c r="Y170" s="41">
        <v>0</v>
      </c>
      <c r="Z170" s="41">
        <v>0</v>
      </c>
      <c r="AA170" s="41">
        <v>0</v>
      </c>
      <c r="AB170" s="42">
        <v>6351630000</v>
      </c>
      <c r="AC170" s="41">
        <v>6351630000</v>
      </c>
      <c r="AD170" s="41">
        <v>0</v>
      </c>
      <c r="AE170" s="42">
        <v>3129596723.8299999</v>
      </c>
      <c r="AF170" s="42">
        <v>3119577859.8299999</v>
      </c>
      <c r="AG170" s="41">
        <v>3119577859.8299999</v>
      </c>
      <c r="AH170" s="41">
        <v>3119577859.8299999</v>
      </c>
      <c r="AI170" s="41">
        <v>0</v>
      </c>
      <c r="AJ170" s="41">
        <v>0</v>
      </c>
      <c r="AK170" s="42" t="str">
        <f>IFERROR(VLOOKUP(Exportar[[#This Row],[RUBRO]],[3]LISTAS!$A$1:$B$19,2,0),Exportar[[#This Row],[NOMBRE-Planeación_Proyecto]])</f>
        <v>Sentencias Conciliaciones y Laudos</v>
      </c>
      <c r="AL170" s="41">
        <f>VLOOKUP(Exportar[[#This Row],[UNIDAD/SUB UNIDAD]],[3]!REGIONALES[[#All],[codigo_regional3]:[Columna1]],3,0)</f>
        <v>1</v>
      </c>
      <c r="AM170" s="41">
        <f>Exportar[[#This Row],[COD]]</f>
        <v>1</v>
      </c>
      <c r="AN170" s="41">
        <f>IFERROR(VLOOKUP(Exportar[[#This Row],[RUBRO completo]],'[3]CENTRO DE COSTOS'!$X:$X,1,0),0)</f>
        <v>0</v>
      </c>
      <c r="AO170" s="43" t="str">
        <f>VLOOKUP(Exportar[[#This Row],[COD_REAL]],'[3]CENTRO DE COSTOS'!$M$4:$N$72,2,0)</f>
        <v>SEDE NACIONAL</v>
      </c>
    </row>
    <row r="171" spans="1:41" x14ac:dyDescent="0.25">
      <c r="A171" s="44">
        <v>45111</v>
      </c>
      <c r="B171" s="32">
        <v>2023</v>
      </c>
      <c r="C171" s="33" t="str">
        <f>VLOOKUP(D171,'[3]CENTRO DE COSTOS'!$E:$H,4,0)</f>
        <v>SEDE</v>
      </c>
      <c r="D171" s="34" t="s">
        <v>40</v>
      </c>
      <c r="E171" s="34" t="s">
        <v>41</v>
      </c>
      <c r="F171" s="34" t="s">
        <v>260</v>
      </c>
      <c r="G171" s="35" t="str">
        <f>VLOOKUP(O171,[3]Gerentes!$A:$N,4,0)</f>
        <v>FUNCIONAMIENTO</v>
      </c>
      <c r="H171" s="35" t="str">
        <f>VLOOKUP(O171,[3]Gerentes!$A:$N,5,0)</f>
        <v>JEFE (A) OFICINA ASESORA JURIDICA</v>
      </c>
      <c r="I171" s="35" t="str">
        <f>VLOOKUP(O171,[3]Gerentes!$A:$N,10,0)</f>
        <v>4. Jurídica</v>
      </c>
      <c r="J171" s="35" t="str">
        <f>VLOOKUP(O171,[3]Gerentes!$A:$AB,15,0)</f>
        <v>No Contratable</v>
      </c>
      <c r="K171" s="36" t="str">
        <f t="shared" si="6"/>
        <v>Funcionamiento</v>
      </c>
      <c r="L171" s="37" t="s">
        <v>292</v>
      </c>
      <c r="M171" s="38" t="str">
        <f t="shared" si="7"/>
        <v>A-03-10-01-002</v>
      </c>
      <c r="N171" s="34">
        <v>304</v>
      </c>
      <c r="O171" s="35" t="str">
        <f t="shared" si="8"/>
        <v>A-03-10-01-002-304</v>
      </c>
      <c r="P171" s="32" t="s">
        <v>291</v>
      </c>
      <c r="Q171" s="39">
        <f>VLOOKUP($O171,[3]Gerentes!$A:$I,7,0)</f>
        <v>0</v>
      </c>
      <c r="R171" s="40">
        <f>VLOOKUP($O171,[3]Gerentes!$A:$I,8,0)</f>
        <v>0</v>
      </c>
      <c r="S171" s="34" t="s">
        <v>24</v>
      </c>
      <c r="T171" s="34">
        <v>27</v>
      </c>
      <c r="U171" s="34" t="s">
        <v>161</v>
      </c>
      <c r="V171" s="34" t="s">
        <v>25</v>
      </c>
      <c r="W171" s="41">
        <v>400000000</v>
      </c>
      <c r="X171" s="41">
        <v>0</v>
      </c>
      <c r="Y171" s="41">
        <v>400000000</v>
      </c>
      <c r="Z171" s="41">
        <v>0</v>
      </c>
      <c r="AA171" s="41">
        <v>0</v>
      </c>
      <c r="AB171" s="42">
        <v>0</v>
      </c>
      <c r="AC171" s="41">
        <v>0</v>
      </c>
      <c r="AD171" s="41">
        <v>0</v>
      </c>
      <c r="AE171" s="42">
        <v>0</v>
      </c>
      <c r="AF171" s="42">
        <v>0</v>
      </c>
      <c r="AG171" s="41">
        <v>0</v>
      </c>
      <c r="AH171" s="41">
        <v>0</v>
      </c>
      <c r="AI171" s="41">
        <v>0</v>
      </c>
      <c r="AJ171" s="41">
        <v>0</v>
      </c>
      <c r="AK171" s="42" t="str">
        <f>IFERROR(VLOOKUP(Exportar[[#This Row],[RUBRO]],[3]LISTAS!$A$1:$B$19,2,0),Exportar[[#This Row],[NOMBRE-Planeación_Proyecto]])</f>
        <v>Sentencias Conciliaciones y Laudos</v>
      </c>
      <c r="AL171" s="41">
        <f>VLOOKUP(Exportar[[#This Row],[UNIDAD/SUB UNIDAD]],[3]!REGIONALES[[#All],[codigo_regional3]:[Columna1]],3,0)</f>
        <v>1</v>
      </c>
      <c r="AM171" s="41">
        <f>Exportar[[#This Row],[COD]]</f>
        <v>1</v>
      </c>
      <c r="AN171" s="41">
        <f>IFERROR(VLOOKUP(Exportar[[#This Row],[RUBRO completo]],'[3]CENTRO DE COSTOS'!$X:$X,1,0),0)</f>
        <v>0</v>
      </c>
      <c r="AO171" s="43" t="str">
        <f>VLOOKUP(Exportar[[#This Row],[COD_REAL]],'[3]CENTRO DE COSTOS'!$M$4:$N$72,2,0)</f>
        <v>SEDE NACIONAL</v>
      </c>
    </row>
    <row r="172" spans="1:41" x14ac:dyDescent="0.25">
      <c r="A172" s="44">
        <v>45111</v>
      </c>
      <c r="B172" s="32">
        <v>2023</v>
      </c>
      <c r="C172" s="33" t="str">
        <f>VLOOKUP(D172,'[3]CENTRO DE COSTOS'!$E:$H,4,0)</f>
        <v>SEDE</v>
      </c>
      <c r="D172" s="34" t="s">
        <v>40</v>
      </c>
      <c r="E172" s="34" t="s">
        <v>41</v>
      </c>
      <c r="F172" s="34" t="s">
        <v>260</v>
      </c>
      <c r="G172" s="35" t="str">
        <f>VLOOKUP(O172,[3]Gerentes!$A:$N,4,0)</f>
        <v>FUNCIONAMIENTO</v>
      </c>
      <c r="H172" s="35" t="str">
        <f>VLOOKUP(O172,[3]Gerentes!$A:$N,5,0)</f>
        <v>JEFE (A) OFICINA ASESORA JURIDICA</v>
      </c>
      <c r="I172" s="35" t="str">
        <f>VLOOKUP(O172,[3]Gerentes!$A:$N,10,0)</f>
        <v>4. Jurídica</v>
      </c>
      <c r="J172" s="35" t="str">
        <f>VLOOKUP(O172,[3]Gerentes!$A:$AB,15,0)</f>
        <v>No Contratable</v>
      </c>
      <c r="K172" s="36" t="str">
        <f t="shared" si="6"/>
        <v>Funcionamiento</v>
      </c>
      <c r="L172" s="37" t="s">
        <v>290</v>
      </c>
      <c r="M172" s="38" t="str">
        <f t="shared" si="7"/>
        <v>A-03-10-01-003</v>
      </c>
      <c r="N172" s="34">
        <v>304</v>
      </c>
      <c r="O172" s="35" t="str">
        <f t="shared" si="8"/>
        <v>A-03-10-01-003-304</v>
      </c>
      <c r="P172" s="32" t="s">
        <v>289</v>
      </c>
      <c r="Q172" s="39">
        <f>VLOOKUP($O172,[3]Gerentes!$A:$I,7,0)</f>
        <v>0</v>
      </c>
      <c r="R172" s="40">
        <f>VLOOKUP($O172,[3]Gerentes!$A:$I,8,0)</f>
        <v>0</v>
      </c>
      <c r="S172" s="34" t="s">
        <v>24</v>
      </c>
      <c r="T172" s="34">
        <v>27</v>
      </c>
      <c r="U172" s="34" t="s">
        <v>161</v>
      </c>
      <c r="V172" s="34" t="s">
        <v>25</v>
      </c>
      <c r="W172" s="41">
        <v>130000000</v>
      </c>
      <c r="X172" s="41">
        <v>0</v>
      </c>
      <c r="Y172" s="41">
        <v>130000000</v>
      </c>
      <c r="Z172" s="41">
        <v>0</v>
      </c>
      <c r="AA172" s="41">
        <v>0</v>
      </c>
      <c r="AB172" s="42">
        <v>0</v>
      </c>
      <c r="AC172" s="41">
        <v>0</v>
      </c>
      <c r="AD172" s="41">
        <v>0</v>
      </c>
      <c r="AE172" s="42">
        <v>0</v>
      </c>
      <c r="AF172" s="42">
        <v>0</v>
      </c>
      <c r="AG172" s="41">
        <v>0</v>
      </c>
      <c r="AH172" s="41">
        <v>0</v>
      </c>
      <c r="AI172" s="41">
        <v>0</v>
      </c>
      <c r="AJ172" s="41">
        <v>0</v>
      </c>
      <c r="AK172" s="42" t="str">
        <f>IFERROR(VLOOKUP(Exportar[[#This Row],[RUBRO]],[3]LISTAS!$A$1:$B$19,2,0),Exportar[[#This Row],[NOMBRE-Planeación_Proyecto]])</f>
        <v>Sentencias Conciliaciones y Laudos</v>
      </c>
      <c r="AL172" s="41">
        <f>VLOOKUP(Exportar[[#This Row],[UNIDAD/SUB UNIDAD]],[3]!REGIONALES[[#All],[codigo_regional3]:[Columna1]],3,0)</f>
        <v>1</v>
      </c>
      <c r="AM172" s="41">
        <f>Exportar[[#This Row],[COD]]</f>
        <v>1</v>
      </c>
      <c r="AN172" s="41">
        <f>IFERROR(VLOOKUP(Exportar[[#This Row],[RUBRO completo]],'[3]CENTRO DE COSTOS'!$X:$X,1,0),0)</f>
        <v>0</v>
      </c>
      <c r="AO172" s="43" t="str">
        <f>VLOOKUP(Exportar[[#This Row],[COD_REAL]],'[3]CENTRO DE COSTOS'!$M$4:$N$72,2,0)</f>
        <v>SEDE NACIONAL</v>
      </c>
    </row>
    <row r="173" spans="1:41" x14ac:dyDescent="0.25">
      <c r="A173" s="44">
        <v>45111</v>
      </c>
      <c r="B173" s="32">
        <v>2023</v>
      </c>
      <c r="C173" s="33" t="str">
        <f>VLOOKUP(D173,'[3]CENTRO DE COSTOS'!$E:$H,4,0)</f>
        <v>SEDE</v>
      </c>
      <c r="D173" s="34" t="s">
        <v>40</v>
      </c>
      <c r="E173" s="34" t="s">
        <v>41</v>
      </c>
      <c r="F173" s="34" t="s">
        <v>260</v>
      </c>
      <c r="G173" s="35" t="str">
        <f>VLOOKUP(O173,[3]Gerentes!$A:$N,4,0)</f>
        <v>SERVICIO DE LA DEUDA</v>
      </c>
      <c r="H173" s="35" t="str">
        <f>VLOOKUP(O173,[3]Gerentes!$A:$N,5,0)</f>
        <v>DIRECTOR(A) ADMINISTRATIVO</v>
      </c>
      <c r="I173" s="35" t="str">
        <f>VLOOKUP(O173,[3]Gerentes!$A:$N,10,0)</f>
        <v>3.Servicio de la Deuda</v>
      </c>
      <c r="J173" s="35" t="str">
        <f>VLOOKUP(O173,[3]Gerentes!$A:$AB,15,0)</f>
        <v>No Contratable</v>
      </c>
      <c r="K173" s="36" t="str">
        <f t="shared" si="6"/>
        <v>Funcionamiento</v>
      </c>
      <c r="L173" s="37" t="s">
        <v>36</v>
      </c>
      <c r="M173" s="38" t="str">
        <f t="shared" si="7"/>
        <v>B-10-04-01</v>
      </c>
      <c r="N173" s="34">
        <v>304</v>
      </c>
      <c r="O173" s="35" t="str">
        <f t="shared" si="8"/>
        <v>B-10-04-01-304</v>
      </c>
      <c r="P173" s="32" t="s">
        <v>37</v>
      </c>
      <c r="Q173" s="39">
        <f>VLOOKUP($O173,[3]Gerentes!$A:$I,7,0)</f>
        <v>0</v>
      </c>
      <c r="R173" s="40">
        <f>VLOOKUP($O173,[3]Gerentes!$A:$I,8,0)</f>
        <v>0</v>
      </c>
      <c r="S173" s="34" t="s">
        <v>24</v>
      </c>
      <c r="T173" s="34">
        <v>27</v>
      </c>
      <c r="U173" s="34" t="s">
        <v>161</v>
      </c>
      <c r="V173" s="34" t="s">
        <v>25</v>
      </c>
      <c r="W173" s="41">
        <v>6888371925</v>
      </c>
      <c r="X173" s="41">
        <v>0</v>
      </c>
      <c r="Y173" s="41">
        <v>0</v>
      </c>
      <c r="Z173" s="41">
        <v>0</v>
      </c>
      <c r="AA173" s="41">
        <v>0</v>
      </c>
      <c r="AB173" s="42">
        <v>6888371925</v>
      </c>
      <c r="AC173" s="41">
        <v>0</v>
      </c>
      <c r="AD173" s="41">
        <v>6888371925</v>
      </c>
      <c r="AE173" s="42">
        <v>0</v>
      </c>
      <c r="AF173" s="42">
        <v>0</v>
      </c>
      <c r="AG173" s="41">
        <v>0</v>
      </c>
      <c r="AH173" s="41">
        <v>0</v>
      </c>
      <c r="AI173" s="41">
        <v>0</v>
      </c>
      <c r="AJ173" s="41">
        <v>0</v>
      </c>
      <c r="AK173" s="42" t="str">
        <f>IFERROR(VLOOKUP(Exportar[[#This Row],[RUBRO]],[3]LISTAS!$A$1:$B$19,2,0),Exportar[[#This Row],[NOMBRE-Planeación_Proyecto]])</f>
        <v>Servicio de la Deuda</v>
      </c>
      <c r="AL173" s="41">
        <f>VLOOKUP(Exportar[[#This Row],[UNIDAD/SUB UNIDAD]],[3]!REGIONALES[[#All],[codigo_regional3]:[Columna1]],3,0)</f>
        <v>1</v>
      </c>
      <c r="AM173" s="41">
        <f>Exportar[[#This Row],[COD]]</f>
        <v>1</v>
      </c>
      <c r="AN173" s="41">
        <f>IFERROR(VLOOKUP(Exportar[[#This Row],[RUBRO completo]],'[3]CENTRO DE COSTOS'!$X:$X,1,0),0)</f>
        <v>0</v>
      </c>
      <c r="AO173" s="43" t="str">
        <f>VLOOKUP(Exportar[[#This Row],[COD_REAL]],'[3]CENTRO DE COSTOS'!$M$4:$N$72,2,0)</f>
        <v>SEDE NACIONAL</v>
      </c>
    </row>
    <row r="174" spans="1:41" x14ac:dyDescent="0.25">
      <c r="A174" s="44">
        <v>45111</v>
      </c>
      <c r="B174" s="32">
        <v>2023</v>
      </c>
      <c r="C174" s="33" t="str">
        <f>VLOOKUP(D174,'[3]CENTRO DE COSTOS'!$E:$H,4,0)</f>
        <v>SEDE</v>
      </c>
      <c r="D174" s="34" t="s">
        <v>40</v>
      </c>
      <c r="E174" s="34" t="s">
        <v>41</v>
      </c>
      <c r="F174" s="34" t="s">
        <v>288</v>
      </c>
      <c r="G174" s="35" t="str">
        <f>VLOOKUP(O174,[3]Gerentes!$A:$N,4,0)</f>
        <v>NUTRICIÓN</v>
      </c>
      <c r="H174" s="35" t="str">
        <f>VLOOKUP(O174,[3]Gerentes!$A:$N,5,0)</f>
        <v>JEFE (A) DE OFICINA DE ASESORA DE COMUNICACIONES</v>
      </c>
      <c r="I174" s="35" t="str">
        <f>VLOOKUP(O174,[3]Gerentes!$A:$N,10,0)</f>
        <v>4. Nutrición</v>
      </c>
      <c r="J174" s="35" t="str">
        <f>VLOOKUP(O174,[3]Gerentes!$A:$AB,15,0)</f>
        <v>Contratable</v>
      </c>
      <c r="K174" s="36" t="str">
        <f t="shared" si="6"/>
        <v>Inversión</v>
      </c>
      <c r="L174" s="37" t="s">
        <v>285</v>
      </c>
      <c r="M174" s="38" t="str">
        <f t="shared" si="7"/>
        <v>C-4102-1500-12</v>
      </c>
      <c r="N174" s="34">
        <v>990</v>
      </c>
      <c r="O174" s="35" t="str">
        <f t="shared" si="8"/>
        <v>C-4102-1500-12-0-4102003-02-990</v>
      </c>
      <c r="P174" s="32" t="s">
        <v>284</v>
      </c>
      <c r="Q174" s="39">
        <f>VLOOKUP($O174,[3]Gerentes!$A:$I,7,0)</f>
        <v>4102003</v>
      </c>
      <c r="R174" s="40" t="str">
        <f>VLOOKUP($O174,[3]Gerentes!$A:$I,8,0)</f>
        <v>SERVICIO DE EDUCACION INFORMAL A LOS AGENTES EDUCATIVOS</v>
      </c>
      <c r="S174" s="34" t="s">
        <v>24</v>
      </c>
      <c r="T174" s="34">
        <v>27</v>
      </c>
      <c r="U174" s="34" t="s">
        <v>161</v>
      </c>
      <c r="V174" s="34" t="s">
        <v>25</v>
      </c>
      <c r="W174" s="41">
        <v>150000000</v>
      </c>
      <c r="X174" s="41">
        <v>0</v>
      </c>
      <c r="Y174" s="41">
        <v>0</v>
      </c>
      <c r="Z174" s="41">
        <v>0</v>
      </c>
      <c r="AA174" s="41">
        <v>0</v>
      </c>
      <c r="AB174" s="42">
        <v>150000000</v>
      </c>
      <c r="AC174" s="41">
        <v>150000000</v>
      </c>
      <c r="AD174" s="41">
        <v>0</v>
      </c>
      <c r="AE174" s="42">
        <v>0</v>
      </c>
      <c r="AF174" s="42">
        <v>0</v>
      </c>
      <c r="AG174" s="41">
        <v>0</v>
      </c>
      <c r="AH174" s="41">
        <v>0</v>
      </c>
      <c r="AI174" s="41">
        <v>0</v>
      </c>
      <c r="AJ174" s="41">
        <v>0</v>
      </c>
      <c r="AK174" s="42" t="str">
        <f>IFERROR(VLOOKUP(Exportar[[#This Row],[RUBRO]],[3]LISTAS!$A$1:$B$19,2,0),Exportar[[#This Row],[NOMBRE-Planeación_Proyecto]])</f>
        <v>4. Nutrición</v>
      </c>
      <c r="AL174" s="41">
        <f>VLOOKUP(Exportar[[#This Row],[UNIDAD/SUB UNIDAD]],[3]!REGIONALES[[#All],[codigo_regional3]:[Columna1]],3,0)</f>
        <v>1</v>
      </c>
      <c r="AM174" s="41">
        <f>Exportar[[#This Row],[COD]]</f>
        <v>1</v>
      </c>
      <c r="AN174" s="41">
        <f>IFERROR(VLOOKUP(Exportar[[#This Row],[RUBRO completo]],'[3]CENTRO DE COSTOS'!$X:$X,1,0),0)</f>
        <v>0</v>
      </c>
      <c r="AO174" s="43" t="str">
        <f>VLOOKUP(Exportar[[#This Row],[COD_REAL]],'[3]CENTRO DE COSTOS'!$M$4:$N$72,2,0)</f>
        <v>SEDE NACIONAL</v>
      </c>
    </row>
    <row r="175" spans="1:41" x14ac:dyDescent="0.25">
      <c r="A175" s="44">
        <v>45111</v>
      </c>
      <c r="B175" s="32">
        <v>2023</v>
      </c>
      <c r="C175" s="33" t="str">
        <f>VLOOKUP(D175,'[3]CENTRO DE COSTOS'!$E:$H,4,0)</f>
        <v>SEDE</v>
      </c>
      <c r="D175" s="34" t="s">
        <v>40</v>
      </c>
      <c r="E175" s="34" t="s">
        <v>41</v>
      </c>
      <c r="F175" s="34" t="s">
        <v>288</v>
      </c>
      <c r="G175" s="35" t="str">
        <f>VLOOKUP(O175,[3]Gerentes!$A:$N,4,0)</f>
        <v>PROTECCIÓN SRPA</v>
      </c>
      <c r="H175" s="35" t="str">
        <f>VLOOKUP(O175,[3]Gerentes!$A:$N,5,0)</f>
        <v>JEFE (A) DE OFICINA DE ASESORA DE COMUNICACIONES</v>
      </c>
      <c r="I175" s="35" t="str">
        <f>VLOOKUP(O175,[3]Gerentes!$A:$N,10,0)</f>
        <v>3. Protección SRPA</v>
      </c>
      <c r="J175" s="35" t="str">
        <f>VLOOKUP(O175,[3]Gerentes!$A:$AB,15,0)</f>
        <v>Contratable</v>
      </c>
      <c r="K175" s="36" t="str">
        <f t="shared" si="6"/>
        <v>Inversión</v>
      </c>
      <c r="L175" s="37" t="s">
        <v>283</v>
      </c>
      <c r="M175" s="38" t="str">
        <f t="shared" si="7"/>
        <v>C-4102-1500-13</v>
      </c>
      <c r="N175" s="34">
        <v>990</v>
      </c>
      <c r="O175" s="35" t="str">
        <f t="shared" si="8"/>
        <v>C-4102-1500-13-0-4102035-02-990</v>
      </c>
      <c r="P175" s="32" t="s">
        <v>282</v>
      </c>
      <c r="Q175" s="39">
        <f>VLOOKUP($O175,[3]Gerentes!$A:$I,7,0)</f>
        <v>4102035</v>
      </c>
      <c r="R175" s="40" t="str">
        <f>VLOOKUP($O175,[3]Gerentes!$A:$I,8,0)</f>
        <v>DOCUMENTOS DE LINEAMIENTOS TECNICOS</v>
      </c>
      <c r="S175" s="34" t="s">
        <v>24</v>
      </c>
      <c r="T175" s="34">
        <v>27</v>
      </c>
      <c r="U175" s="34" t="s">
        <v>161</v>
      </c>
      <c r="V175" s="34" t="s">
        <v>25</v>
      </c>
      <c r="W175" s="41">
        <v>824000000</v>
      </c>
      <c r="X175" s="41">
        <v>0</v>
      </c>
      <c r="Y175" s="41">
        <v>0</v>
      </c>
      <c r="Z175" s="41">
        <v>0</v>
      </c>
      <c r="AA175" s="41">
        <v>0</v>
      </c>
      <c r="AB175" s="42">
        <v>824000000</v>
      </c>
      <c r="AC175" s="41">
        <v>824000000</v>
      </c>
      <c r="AD175" s="41">
        <v>0</v>
      </c>
      <c r="AE175" s="42">
        <v>0</v>
      </c>
      <c r="AF175" s="42">
        <v>0</v>
      </c>
      <c r="AG175" s="41">
        <v>0</v>
      </c>
      <c r="AH175" s="41">
        <v>0</v>
      </c>
      <c r="AI175" s="41">
        <v>0</v>
      </c>
      <c r="AJ175" s="41">
        <v>0</v>
      </c>
      <c r="AK175" s="42" t="str">
        <f>IFERROR(VLOOKUP(Exportar[[#This Row],[RUBRO]],[3]LISTAS!$A$1:$B$19,2,0),Exportar[[#This Row],[NOMBRE-Planeación_Proyecto]])</f>
        <v>3. Protección SRPA</v>
      </c>
      <c r="AL175" s="41">
        <f>VLOOKUP(Exportar[[#This Row],[UNIDAD/SUB UNIDAD]],[3]!REGIONALES[[#All],[codigo_regional3]:[Columna1]],3,0)</f>
        <v>1</v>
      </c>
      <c r="AM175" s="41">
        <f>Exportar[[#This Row],[COD]]</f>
        <v>1</v>
      </c>
      <c r="AN175" s="41">
        <f>IFERROR(VLOOKUP(Exportar[[#This Row],[RUBRO completo]],'[3]CENTRO DE COSTOS'!$X:$X,1,0),0)</f>
        <v>0</v>
      </c>
      <c r="AO175" s="43" t="str">
        <f>VLOOKUP(Exportar[[#This Row],[COD_REAL]],'[3]CENTRO DE COSTOS'!$M$4:$N$72,2,0)</f>
        <v>SEDE NACIONAL</v>
      </c>
    </row>
    <row r="176" spans="1:41" x14ac:dyDescent="0.25">
      <c r="A176" s="44">
        <v>45111</v>
      </c>
      <c r="B176" s="32">
        <v>2023</v>
      </c>
      <c r="C176" s="33" t="str">
        <f>VLOOKUP(D176,'[3]CENTRO DE COSTOS'!$E:$H,4,0)</f>
        <v>SEDE</v>
      </c>
      <c r="D176" s="34" t="s">
        <v>40</v>
      </c>
      <c r="E176" s="34" t="s">
        <v>41</v>
      </c>
      <c r="F176" s="34" t="s">
        <v>288</v>
      </c>
      <c r="G176" s="35" t="str">
        <f>VLOOKUP(O176,[3]Gerentes!$A:$N,4,0)</f>
        <v xml:space="preserve">PROTECCIÓN RESTABLECIMIENTO </v>
      </c>
      <c r="H176" s="35" t="str">
        <f>VLOOKUP(O176,[3]Gerentes!$A:$N,5,0)</f>
        <v>JEFE (A) DE OFICINA DE ASESORA DE COMUNICACIONES</v>
      </c>
      <c r="I176" s="35" t="str">
        <f>VLOOKUP(O176,[3]Gerentes!$A:$N,10,0)</f>
        <v>2. Protección PARD</v>
      </c>
      <c r="J176" s="35" t="str">
        <f>VLOOKUP(O176,[3]Gerentes!$A:$AB,15,0)</f>
        <v>Contratable</v>
      </c>
      <c r="K176" s="36" t="str">
        <f t="shared" si="6"/>
        <v>Inversión</v>
      </c>
      <c r="L176" s="37" t="s">
        <v>173</v>
      </c>
      <c r="M176" s="38" t="str">
        <f t="shared" si="7"/>
        <v>C-4102-1500-14</v>
      </c>
      <c r="N176" s="34">
        <v>990</v>
      </c>
      <c r="O176" s="35" t="str">
        <f t="shared" si="8"/>
        <v>C-4102-1500-14-0-4102037-02-990</v>
      </c>
      <c r="P176" s="32" t="s">
        <v>172</v>
      </c>
      <c r="Q176" s="39">
        <f>VLOOKUP($O176,[3]Gerentes!$A:$I,7,0)</f>
        <v>4102037</v>
      </c>
      <c r="R176" s="40" t="str">
        <f>VLOOKUP($O176,[3]Gerentes!$A:$I,8,0)</f>
        <v>SERVICIO DE PROTECCION PARA EL RESTABLECIMIENTO DE DERECHOS DE NIÑOS, NIÑAS, ADOLESCENTES Y JOVENES</v>
      </c>
      <c r="S176" s="34" t="s">
        <v>24</v>
      </c>
      <c r="T176" s="34">
        <v>21</v>
      </c>
      <c r="U176" s="34" t="s">
        <v>185</v>
      </c>
      <c r="V176" s="34" t="s">
        <v>25</v>
      </c>
      <c r="W176" s="41">
        <v>618000000</v>
      </c>
      <c r="X176" s="41">
        <v>0</v>
      </c>
      <c r="Y176" s="41">
        <v>0</v>
      </c>
      <c r="Z176" s="41">
        <v>0</v>
      </c>
      <c r="AA176" s="41">
        <v>0</v>
      </c>
      <c r="AB176" s="42">
        <v>618000000</v>
      </c>
      <c r="AC176" s="41">
        <v>618000000</v>
      </c>
      <c r="AD176" s="41">
        <v>0</v>
      </c>
      <c r="AE176" s="42">
        <v>0</v>
      </c>
      <c r="AF176" s="42">
        <v>0</v>
      </c>
      <c r="AG176" s="41">
        <v>0</v>
      </c>
      <c r="AH176" s="41">
        <v>0</v>
      </c>
      <c r="AI176" s="41">
        <v>0</v>
      </c>
      <c r="AJ176" s="41">
        <v>0</v>
      </c>
      <c r="AK176" s="42" t="str">
        <f>IFERROR(VLOOKUP(Exportar[[#This Row],[RUBRO]],[3]LISTAS!$A$1:$B$19,2,0),Exportar[[#This Row],[NOMBRE-Planeación_Proyecto]])</f>
        <v>2. Protección PARD</v>
      </c>
      <c r="AL176" s="41">
        <f>VLOOKUP(Exportar[[#This Row],[UNIDAD/SUB UNIDAD]],[3]!REGIONALES[[#All],[codigo_regional3]:[Columna1]],3,0)</f>
        <v>1</v>
      </c>
      <c r="AM176" s="41">
        <f>Exportar[[#This Row],[COD]]</f>
        <v>1</v>
      </c>
      <c r="AN176" s="41">
        <f>IFERROR(VLOOKUP(Exportar[[#This Row],[RUBRO completo]],'[3]CENTRO DE COSTOS'!$X:$X,1,0),0)</f>
        <v>0</v>
      </c>
      <c r="AO176" s="43" t="str">
        <f>VLOOKUP(Exportar[[#This Row],[COD_REAL]],'[3]CENTRO DE COSTOS'!$M$4:$N$72,2,0)</f>
        <v>SEDE NACIONAL</v>
      </c>
    </row>
    <row r="177" spans="1:41" x14ac:dyDescent="0.25">
      <c r="A177" s="44">
        <v>45111</v>
      </c>
      <c r="B177" s="32">
        <v>2023</v>
      </c>
      <c r="C177" s="33" t="str">
        <f>VLOOKUP(D177,'[3]CENTRO DE COSTOS'!$E:$H,4,0)</f>
        <v>SEDE</v>
      </c>
      <c r="D177" s="34" t="s">
        <v>40</v>
      </c>
      <c r="E177" s="34" t="s">
        <v>41</v>
      </c>
      <c r="F177" s="34" t="s">
        <v>288</v>
      </c>
      <c r="G177" s="35" t="str">
        <f>VLOOKUP(O177,[3]Gerentes!$A:$N,4,0)</f>
        <v>FAMILIA Y COMUNIDADES</v>
      </c>
      <c r="H177" s="35" t="str">
        <f>VLOOKUP(O177,[3]Gerentes!$A:$N,5,0)</f>
        <v>JEFE (A) DE OFICINA DE ASESORA DE COMUNICACIONES</v>
      </c>
      <c r="I177" s="35" t="str">
        <f>VLOOKUP(O177,[3]Gerentes!$A:$N,10,0)</f>
        <v>6. Familia y Comunidades</v>
      </c>
      <c r="J177" s="35" t="str">
        <f>VLOOKUP(O177,[3]Gerentes!$A:$AB,15,0)</f>
        <v>Contratable</v>
      </c>
      <c r="K177" s="36" t="str">
        <f t="shared" si="6"/>
        <v>Inversión</v>
      </c>
      <c r="L177" s="37" t="s">
        <v>184</v>
      </c>
      <c r="M177" s="38" t="str">
        <f t="shared" si="7"/>
        <v>C-4102-1500-16</v>
      </c>
      <c r="N177" s="34">
        <v>990</v>
      </c>
      <c r="O177" s="35" t="str">
        <f t="shared" si="8"/>
        <v>C-4102-1500-16-0-4102041-02-990</v>
      </c>
      <c r="P177" s="32" t="s">
        <v>183</v>
      </c>
      <c r="Q177" s="39">
        <f>VLOOKUP($O177,[3]Gerentes!$A:$I,7,0)</f>
        <v>4102041</v>
      </c>
      <c r="R177" s="40" t="str">
        <f>VLOOKUP($O177,[3]Gerentes!$A:$I,8,0)</f>
        <v>SERVICIO DE ASISTENCIA TECNICA EN EL CICLO DE POLITICAS PUBLICAS DE FAMILIA Y OTRAS RELACIONADAS</v>
      </c>
      <c r="S177" s="34" t="s">
        <v>24</v>
      </c>
      <c r="T177" s="34">
        <v>27</v>
      </c>
      <c r="U177" s="34" t="s">
        <v>161</v>
      </c>
      <c r="V177" s="34" t="s">
        <v>25</v>
      </c>
      <c r="W177" s="41">
        <v>400000000</v>
      </c>
      <c r="X177" s="41">
        <v>0</v>
      </c>
      <c r="Y177" s="41">
        <v>0</v>
      </c>
      <c r="Z177" s="41">
        <v>0</v>
      </c>
      <c r="AA177" s="41">
        <v>0</v>
      </c>
      <c r="AB177" s="42">
        <v>400000000</v>
      </c>
      <c r="AC177" s="41">
        <v>400000000</v>
      </c>
      <c r="AD177" s="41">
        <v>0</v>
      </c>
      <c r="AE177" s="42">
        <v>0</v>
      </c>
      <c r="AF177" s="42">
        <v>0</v>
      </c>
      <c r="AG177" s="41">
        <v>0</v>
      </c>
      <c r="AH177" s="41">
        <v>0</v>
      </c>
      <c r="AI177" s="41">
        <v>0</v>
      </c>
      <c r="AJ177" s="41">
        <v>0</v>
      </c>
      <c r="AK177" s="42" t="str">
        <f>IFERROR(VLOOKUP(Exportar[[#This Row],[RUBRO]],[3]LISTAS!$A$1:$B$19,2,0),Exportar[[#This Row],[NOMBRE-Planeación_Proyecto]])</f>
        <v>6. Familia y Comunidades</v>
      </c>
      <c r="AL177" s="41">
        <f>VLOOKUP(Exportar[[#This Row],[UNIDAD/SUB UNIDAD]],[3]!REGIONALES[[#All],[codigo_regional3]:[Columna1]],3,0)</f>
        <v>1</v>
      </c>
      <c r="AM177" s="41">
        <f>Exportar[[#This Row],[COD]]</f>
        <v>1</v>
      </c>
      <c r="AN177" s="41">
        <f>IFERROR(VLOOKUP(Exportar[[#This Row],[RUBRO completo]],'[3]CENTRO DE COSTOS'!$X:$X,1,0),0)</f>
        <v>0</v>
      </c>
      <c r="AO177" s="43" t="str">
        <f>VLOOKUP(Exportar[[#This Row],[COD_REAL]],'[3]CENTRO DE COSTOS'!$M$4:$N$72,2,0)</f>
        <v>SEDE NACIONAL</v>
      </c>
    </row>
    <row r="178" spans="1:41" x14ac:dyDescent="0.25">
      <c r="A178" s="44">
        <v>45111</v>
      </c>
      <c r="B178" s="32">
        <v>2023</v>
      </c>
      <c r="C178" s="33" t="str">
        <f>VLOOKUP(D178,'[3]CENTRO DE COSTOS'!$E:$H,4,0)</f>
        <v>SEDE</v>
      </c>
      <c r="D178" s="34" t="s">
        <v>40</v>
      </c>
      <c r="E178" s="34" t="s">
        <v>41</v>
      </c>
      <c r="F178" s="34" t="s">
        <v>288</v>
      </c>
      <c r="G178" s="35" t="str">
        <f>VLOOKUP(O178,[3]Gerentes!$A:$N,4,0)</f>
        <v>PRIMERA INFANCIA</v>
      </c>
      <c r="H178" s="35" t="str">
        <f>VLOOKUP(O178,[3]Gerentes!$A:$N,5,0)</f>
        <v>JEFE (A) DE OFICINA DE ASESORA DE COMUNICACIONES</v>
      </c>
      <c r="I178" s="35" t="str">
        <f>VLOOKUP(O178,[3]Gerentes!$A:$N,10,0)</f>
        <v>1. Primera Infancia</v>
      </c>
      <c r="J178" s="35" t="str">
        <f>VLOOKUP(O178,[3]Gerentes!$A:$AB,15,0)</f>
        <v>Contratable</v>
      </c>
      <c r="K178" s="36" t="str">
        <f t="shared" si="6"/>
        <v>Inversión</v>
      </c>
      <c r="L178" s="37" t="s">
        <v>166</v>
      </c>
      <c r="M178" s="38" t="str">
        <f t="shared" si="7"/>
        <v>C-4102-1500-18</v>
      </c>
      <c r="N178" s="34">
        <v>990</v>
      </c>
      <c r="O178" s="35" t="str">
        <f t="shared" si="8"/>
        <v>C-4102-1500-18-0-4102040-02-990</v>
      </c>
      <c r="P178" s="32" t="s">
        <v>165</v>
      </c>
      <c r="Q178" s="39">
        <f>VLOOKUP($O178,[3]Gerentes!$A:$I,7,0)</f>
        <v>4102040</v>
      </c>
      <c r="R178" s="40" t="str">
        <f>VLOOKUP($O178,[3]Gerentes!$A:$I,8,0)</f>
        <v>DOCUMENTOS METODOLOGICOS</v>
      </c>
      <c r="S178" s="34" t="s">
        <v>38</v>
      </c>
      <c r="T178" s="34">
        <v>10</v>
      </c>
      <c r="U178" s="34" t="s">
        <v>223</v>
      </c>
      <c r="V178" s="34" t="s">
        <v>25</v>
      </c>
      <c r="W178" s="41">
        <v>0</v>
      </c>
      <c r="X178" s="41">
        <v>1512114638</v>
      </c>
      <c r="Y178" s="41">
        <v>0</v>
      </c>
      <c r="Z178" s="41">
        <v>0</v>
      </c>
      <c r="AA178" s="41">
        <v>0</v>
      </c>
      <c r="AB178" s="42">
        <v>1512114638</v>
      </c>
      <c r="AC178" s="41">
        <v>1512114638</v>
      </c>
      <c r="AD178" s="41">
        <v>0</v>
      </c>
      <c r="AE178" s="42">
        <v>0</v>
      </c>
      <c r="AF178" s="42">
        <v>0</v>
      </c>
      <c r="AG178" s="41">
        <v>0</v>
      </c>
      <c r="AH178" s="41">
        <v>0</v>
      </c>
      <c r="AI178" s="41">
        <v>0</v>
      </c>
      <c r="AJ178" s="41">
        <v>0</v>
      </c>
      <c r="AK178" s="42" t="str">
        <f>IFERROR(VLOOKUP(Exportar[[#This Row],[RUBRO]],[3]LISTAS!$A$1:$B$19,2,0),Exportar[[#This Row],[NOMBRE-Planeación_Proyecto]])</f>
        <v>1. Primera Infancia</v>
      </c>
      <c r="AL178" s="41">
        <f>VLOOKUP(Exportar[[#This Row],[UNIDAD/SUB UNIDAD]],[3]!REGIONALES[[#All],[codigo_regional3]:[Columna1]],3,0)</f>
        <v>1</v>
      </c>
      <c r="AM178" s="41">
        <f>Exportar[[#This Row],[COD]]</f>
        <v>1</v>
      </c>
      <c r="AN178" s="41">
        <f>IFERROR(VLOOKUP(Exportar[[#This Row],[RUBRO completo]],'[3]CENTRO DE COSTOS'!$X:$X,1,0),0)</f>
        <v>0</v>
      </c>
      <c r="AO178" s="43" t="str">
        <f>VLOOKUP(Exportar[[#This Row],[COD_REAL]],'[3]CENTRO DE COSTOS'!$M$4:$N$72,2,0)</f>
        <v>SEDE NACIONAL</v>
      </c>
    </row>
    <row r="179" spans="1:41" x14ac:dyDescent="0.25">
      <c r="A179" s="44">
        <v>45111</v>
      </c>
      <c r="B179" s="32">
        <v>2023</v>
      </c>
      <c r="C179" s="33" t="str">
        <f>VLOOKUP(D179,'[3]CENTRO DE COSTOS'!$E:$H,4,0)</f>
        <v>SEDE</v>
      </c>
      <c r="D179" s="34" t="s">
        <v>40</v>
      </c>
      <c r="E179" s="34" t="s">
        <v>41</v>
      </c>
      <c r="F179" s="34" t="s">
        <v>288</v>
      </c>
      <c r="G179" s="35" t="str">
        <f>VLOOKUP(O179,[3]Gerentes!$A:$N,4,0)</f>
        <v>INFANCIA</v>
      </c>
      <c r="H179" s="35" t="str">
        <f>VLOOKUP(O179,[3]Gerentes!$A:$N,5,0)</f>
        <v>JEFE (A) DE OFICINA DE ASESORA DE COMUNICACIONES</v>
      </c>
      <c r="I179" s="35" t="str">
        <f>VLOOKUP(O179,[3]Gerentes!$A:$N,10,0)</f>
        <v>7. Infancia</v>
      </c>
      <c r="J179" s="35" t="str">
        <f>VLOOKUP(O179,[3]Gerentes!$A:$AB,15,0)</f>
        <v>Contratable</v>
      </c>
      <c r="K179" s="36" t="str">
        <f t="shared" si="6"/>
        <v>Inversión</v>
      </c>
      <c r="L179" s="37" t="s">
        <v>182</v>
      </c>
      <c r="M179" s="38" t="str">
        <f t="shared" si="7"/>
        <v>C-4102-1500-20</v>
      </c>
      <c r="N179" s="34">
        <v>990</v>
      </c>
      <c r="O179" s="35" t="str">
        <f t="shared" si="8"/>
        <v>C-4102-1500-20-0-4102045-02-990</v>
      </c>
      <c r="P179" s="32" t="s">
        <v>181</v>
      </c>
      <c r="Q179" s="39">
        <f>VLOOKUP($O179,[3]Gerentes!$A:$I,7,0)</f>
        <v>4102045</v>
      </c>
      <c r="R179" s="40" t="str">
        <f>VLOOKUP($O179,[3]Gerentes!$A:$I,8,0)</f>
        <v>SERVICIOS DE EDUCACIÓN INFORMAL A NIÑOS, NIÑAS, ADOLESCENTES  Y JÓVENES PARA EL RECONOCIMIENTO DE SUS DERECHOS</v>
      </c>
      <c r="S179" s="34" t="s">
        <v>24</v>
      </c>
      <c r="T179" s="34">
        <v>27</v>
      </c>
      <c r="U179" s="34" t="s">
        <v>161</v>
      </c>
      <c r="V179" s="34" t="s">
        <v>25</v>
      </c>
      <c r="W179" s="41">
        <v>212180000</v>
      </c>
      <c r="X179" s="41">
        <v>0</v>
      </c>
      <c r="Y179" s="41">
        <v>0</v>
      </c>
      <c r="Z179" s="41">
        <v>0</v>
      </c>
      <c r="AA179" s="41">
        <v>0</v>
      </c>
      <c r="AB179" s="42">
        <v>212180000</v>
      </c>
      <c r="AC179" s="41">
        <v>212180000</v>
      </c>
      <c r="AD179" s="41">
        <v>0</v>
      </c>
      <c r="AE179" s="42">
        <v>0</v>
      </c>
      <c r="AF179" s="42">
        <v>0</v>
      </c>
      <c r="AG179" s="41">
        <v>0</v>
      </c>
      <c r="AH179" s="41">
        <v>0</v>
      </c>
      <c r="AI179" s="41">
        <v>0</v>
      </c>
      <c r="AJ179" s="41">
        <v>0</v>
      </c>
      <c r="AK179" s="42" t="str">
        <f>IFERROR(VLOOKUP(Exportar[[#This Row],[RUBRO]],[3]LISTAS!$A$1:$B$19,2,0),Exportar[[#This Row],[NOMBRE-Planeación_Proyecto]])</f>
        <v>7. Infancia</v>
      </c>
      <c r="AL179" s="41">
        <f>VLOOKUP(Exportar[[#This Row],[UNIDAD/SUB UNIDAD]],[3]!REGIONALES[[#All],[codigo_regional3]:[Columna1]],3,0)</f>
        <v>1</v>
      </c>
      <c r="AM179" s="41">
        <f>Exportar[[#This Row],[COD]]</f>
        <v>1</v>
      </c>
      <c r="AN179" s="41">
        <f>IFERROR(VLOOKUP(Exportar[[#This Row],[RUBRO completo]],'[3]CENTRO DE COSTOS'!$X:$X,1,0),0)</f>
        <v>0</v>
      </c>
      <c r="AO179" s="43" t="str">
        <f>VLOOKUP(Exportar[[#This Row],[COD_REAL]],'[3]CENTRO DE COSTOS'!$M$4:$N$72,2,0)</f>
        <v>SEDE NACIONAL</v>
      </c>
    </row>
    <row r="180" spans="1:41" x14ac:dyDescent="0.25">
      <c r="A180" s="44">
        <v>45111</v>
      </c>
      <c r="B180" s="32">
        <v>2023</v>
      </c>
      <c r="C180" s="33" t="str">
        <f>VLOOKUP(D180,'[3]CENTRO DE COSTOS'!$E:$H,4,0)</f>
        <v>SEDE</v>
      </c>
      <c r="D180" s="34" t="s">
        <v>40</v>
      </c>
      <c r="E180" s="34" t="s">
        <v>41</v>
      </c>
      <c r="F180" s="34" t="s">
        <v>288</v>
      </c>
      <c r="G180" s="35" t="str">
        <f>VLOOKUP(O180,[3]Gerentes!$A:$N,4,0)</f>
        <v>ADOLESCENCIA Y JUVENTUD</v>
      </c>
      <c r="H180" s="35" t="str">
        <f>VLOOKUP(O180,[3]Gerentes!$A:$N,5,0)</f>
        <v xml:space="preserve">DIRECTOR(A) DE ADOLESCENCIA Y JUVENTUD </v>
      </c>
      <c r="I180" s="35" t="str">
        <f>VLOOKUP(O180,[3]Gerentes!$A:$N,10,0)</f>
        <v>8. Adolescencia y Juventud</v>
      </c>
      <c r="J180" s="35" t="str">
        <f>VLOOKUP(O180,[3]Gerentes!$A:$AB,15,0)</f>
        <v>Contratable</v>
      </c>
      <c r="K180" s="36" t="str">
        <f t="shared" si="6"/>
        <v>Inversión</v>
      </c>
      <c r="L180" s="37" t="s">
        <v>180</v>
      </c>
      <c r="M180" s="38" t="str">
        <f t="shared" si="7"/>
        <v>C-4102-1500-21</v>
      </c>
      <c r="N180" s="34">
        <v>990</v>
      </c>
      <c r="O180" s="35" t="str">
        <f t="shared" si="8"/>
        <v>C-4102-1500-21-0-4102045-02-00-990</v>
      </c>
      <c r="P180" s="32" t="s">
        <v>179</v>
      </c>
      <c r="Q180" s="39">
        <f>VLOOKUP($O180,[3]Gerentes!$A:$I,7,0)</f>
        <v>4102045</v>
      </c>
      <c r="R180" s="40" t="str">
        <f>VLOOKUP($O180,[3]Gerentes!$A:$I,8,0)</f>
        <v>SERVICIOS DE EDUCACIÓN INFORMAL A NIÑOS, NIÑAS, ADOLESCENTES  Y JÓVENES PARA EL RECONOCIMIENTO DE SUS DERECHOS</v>
      </c>
      <c r="S180" s="34" t="s">
        <v>24</v>
      </c>
      <c r="T180" s="34">
        <v>27</v>
      </c>
      <c r="U180" s="34" t="s">
        <v>161</v>
      </c>
      <c r="V180" s="34" t="s">
        <v>25</v>
      </c>
      <c r="W180" s="41">
        <v>1236000000</v>
      </c>
      <c r="X180" s="41">
        <v>0</v>
      </c>
      <c r="Y180" s="41">
        <v>0</v>
      </c>
      <c r="Z180" s="41">
        <v>0</v>
      </c>
      <c r="AA180" s="41">
        <v>0</v>
      </c>
      <c r="AB180" s="42">
        <v>1236000000</v>
      </c>
      <c r="AC180" s="41">
        <v>1236000000</v>
      </c>
      <c r="AD180" s="41">
        <v>0</v>
      </c>
      <c r="AE180" s="42">
        <v>0</v>
      </c>
      <c r="AF180" s="42">
        <v>0</v>
      </c>
      <c r="AG180" s="41">
        <v>0</v>
      </c>
      <c r="AH180" s="41">
        <v>0</v>
      </c>
      <c r="AI180" s="41">
        <v>0</v>
      </c>
      <c r="AJ180" s="41">
        <v>0</v>
      </c>
      <c r="AK180" s="42" t="str">
        <f>IFERROR(VLOOKUP(Exportar[[#This Row],[RUBRO]],[3]LISTAS!$A$1:$B$19,2,0),Exportar[[#This Row],[NOMBRE-Planeación_Proyecto]])</f>
        <v>8. Adolescencia y Juventud</v>
      </c>
      <c r="AL180" s="41">
        <f>VLOOKUP(Exportar[[#This Row],[UNIDAD/SUB UNIDAD]],[3]!REGIONALES[[#All],[codigo_regional3]:[Columna1]],3,0)</f>
        <v>1</v>
      </c>
      <c r="AM180" s="41">
        <f>Exportar[[#This Row],[COD]]</f>
        <v>1</v>
      </c>
      <c r="AN180" s="41">
        <f>IFERROR(VLOOKUP(Exportar[[#This Row],[RUBRO completo]],'[3]CENTRO DE COSTOS'!$X:$X,1,0),0)</f>
        <v>0</v>
      </c>
      <c r="AO180" s="43" t="str">
        <f>VLOOKUP(Exportar[[#This Row],[COD_REAL]],'[3]CENTRO DE COSTOS'!$M$4:$N$72,2,0)</f>
        <v>SEDE NACIONAL</v>
      </c>
    </row>
    <row r="181" spans="1:41" x14ac:dyDescent="0.25">
      <c r="A181" s="44">
        <v>45111</v>
      </c>
      <c r="B181" s="32">
        <v>2023</v>
      </c>
      <c r="C181" s="33" t="str">
        <f>VLOOKUP(D181,'[3]CENTRO DE COSTOS'!$E:$H,4,0)</f>
        <v>SEDE</v>
      </c>
      <c r="D181" s="34" t="s">
        <v>40</v>
      </c>
      <c r="E181" s="34" t="s">
        <v>41</v>
      </c>
      <c r="F181" s="34" t="s">
        <v>192</v>
      </c>
      <c r="G181" s="35" t="str">
        <f>VLOOKUP(O181,[3]Gerentes!$A:$N,4,0)</f>
        <v>NUTRICIÓN</v>
      </c>
      <c r="H181" s="35" t="str">
        <f>VLOOKUP(O181,[3]Gerentes!$A:$N,5,0)</f>
        <v>DIRECTOR(A) DE NUTRICION</v>
      </c>
      <c r="I181" s="35" t="str">
        <f>VLOOKUP(O181,[3]Gerentes!$A:$N,10,0)</f>
        <v>4. Nutrición</v>
      </c>
      <c r="J181" s="35" t="str">
        <f>VLOOKUP(O181,[3]Gerentes!$A:$AB,15,0)</f>
        <v>Contratable</v>
      </c>
      <c r="K181" s="36" t="str">
        <f t="shared" si="6"/>
        <v>Inversión</v>
      </c>
      <c r="L181" s="37" t="s">
        <v>285</v>
      </c>
      <c r="M181" s="38" t="str">
        <f t="shared" si="7"/>
        <v>C-4102-1500-12</v>
      </c>
      <c r="N181" s="34">
        <v>991</v>
      </c>
      <c r="O181" s="35" t="str">
        <f t="shared" si="8"/>
        <v>C-4102-1500-12-0-4102003-02-991</v>
      </c>
      <c r="P181" s="32" t="s">
        <v>284</v>
      </c>
      <c r="Q181" s="39">
        <f>VLOOKUP($O181,[3]Gerentes!$A:$I,7,0)</f>
        <v>4102003</v>
      </c>
      <c r="R181" s="40" t="str">
        <f>VLOOKUP($O181,[3]Gerentes!$A:$I,8,0)</f>
        <v>SERVICIO DE EDUCACION INFORMAL A LOS AGENTES EDUCATIVOS</v>
      </c>
      <c r="S181" s="34" t="s">
        <v>24</v>
      </c>
      <c r="T181" s="34">
        <v>27</v>
      </c>
      <c r="U181" s="34" t="s">
        <v>161</v>
      </c>
      <c r="V181" s="34" t="s">
        <v>25</v>
      </c>
      <c r="W181" s="41">
        <v>865577567</v>
      </c>
      <c r="X181" s="41">
        <v>0</v>
      </c>
      <c r="Y181" s="41">
        <v>59591352</v>
      </c>
      <c r="Z181" s="41">
        <v>0</v>
      </c>
      <c r="AA181" s="41">
        <v>0</v>
      </c>
      <c r="AB181" s="42">
        <v>805986215</v>
      </c>
      <c r="AC181" s="41">
        <v>793353600</v>
      </c>
      <c r="AD181" s="41">
        <v>12632615</v>
      </c>
      <c r="AE181" s="42">
        <v>707109200</v>
      </c>
      <c r="AF181" s="42">
        <v>254157400</v>
      </c>
      <c r="AG181" s="41">
        <v>254157400</v>
      </c>
      <c r="AH181" s="41">
        <v>254157400</v>
      </c>
      <c r="AI181" s="41">
        <v>0</v>
      </c>
      <c r="AJ181" s="41">
        <v>0</v>
      </c>
      <c r="AK181" s="42" t="str">
        <f>IFERROR(VLOOKUP(Exportar[[#This Row],[RUBRO]],[3]LISTAS!$A$1:$B$19,2,0),Exportar[[#This Row],[NOMBRE-Planeación_Proyecto]])</f>
        <v>4. Nutrición</v>
      </c>
      <c r="AL181" s="41">
        <f>VLOOKUP(Exportar[[#This Row],[UNIDAD/SUB UNIDAD]],[3]!REGIONALES[[#All],[codigo_regional3]:[Columna1]],3,0)</f>
        <v>1</v>
      </c>
      <c r="AM181" s="41">
        <f>Exportar[[#This Row],[COD]]</f>
        <v>1</v>
      </c>
      <c r="AN181" s="41">
        <f>IFERROR(VLOOKUP(Exportar[[#This Row],[RUBRO completo]],'[3]CENTRO DE COSTOS'!$X:$X,1,0),0)</f>
        <v>0</v>
      </c>
      <c r="AO181" s="43" t="str">
        <f>VLOOKUP(Exportar[[#This Row],[COD_REAL]],'[3]CENTRO DE COSTOS'!$M$4:$N$72,2,0)</f>
        <v>SEDE NACIONAL</v>
      </c>
    </row>
    <row r="182" spans="1:41" x14ac:dyDescent="0.25">
      <c r="A182" s="44">
        <v>45111</v>
      </c>
      <c r="B182" s="32">
        <v>2023</v>
      </c>
      <c r="C182" s="33" t="str">
        <f>VLOOKUP(D182,'[3]CENTRO DE COSTOS'!$E:$H,4,0)</f>
        <v>SEDE</v>
      </c>
      <c r="D182" s="34" t="s">
        <v>40</v>
      </c>
      <c r="E182" s="34" t="s">
        <v>41</v>
      </c>
      <c r="F182" s="34" t="s">
        <v>192</v>
      </c>
      <c r="G182" s="35" t="str">
        <f>VLOOKUP(O182,[3]Gerentes!$A:$N,4,0)</f>
        <v>NUTRICIÓN</v>
      </c>
      <c r="H182" s="35" t="str">
        <f>VLOOKUP(O182,[3]Gerentes!$A:$N,5,0)</f>
        <v>DIRECTOR(A) DE NUTRICION</v>
      </c>
      <c r="I182" s="35" t="str">
        <f>VLOOKUP(O182,[3]Gerentes!$A:$N,10,0)</f>
        <v>4. Nutrición</v>
      </c>
      <c r="J182" s="35" t="str">
        <f>VLOOKUP(O182,[3]Gerentes!$A:$AB,15,0)</f>
        <v>Contratable</v>
      </c>
      <c r="K182" s="36" t="str">
        <f t="shared" si="6"/>
        <v>Inversión</v>
      </c>
      <c r="L182" s="37" t="s">
        <v>191</v>
      </c>
      <c r="M182" s="38" t="str">
        <f t="shared" si="7"/>
        <v>C-4102-1500-12</v>
      </c>
      <c r="N182" s="34">
        <v>991</v>
      </c>
      <c r="O182" s="35" t="str">
        <f t="shared" si="8"/>
        <v>C-4102-1500-12-0-4102014-02-991</v>
      </c>
      <c r="P182" s="32" t="s">
        <v>190</v>
      </c>
      <c r="Q182" s="39">
        <f>VLOOKUP($O182,[3]Gerentes!$A:$I,7,0)</f>
        <v>4102014</v>
      </c>
      <c r="R182" s="40" t="str">
        <f>VLOOKUP($O182,[3]Gerentes!$A:$I,8,0)</f>
        <v>SERVICIO DE DISTRIBUCION DE ALIMENTOS SOLIDOS DE ALTO VALOR NUTRICIONAL</v>
      </c>
      <c r="S182" s="34" t="s">
        <v>24</v>
      </c>
      <c r="T182" s="34">
        <v>27</v>
      </c>
      <c r="U182" s="34" t="s">
        <v>161</v>
      </c>
      <c r="V182" s="34" t="s">
        <v>25</v>
      </c>
      <c r="W182" s="41">
        <v>929987800</v>
      </c>
      <c r="X182" s="41">
        <v>36278101</v>
      </c>
      <c r="Y182" s="41">
        <v>0</v>
      </c>
      <c r="Z182" s="41">
        <v>0</v>
      </c>
      <c r="AA182" s="41">
        <v>0</v>
      </c>
      <c r="AB182" s="42">
        <v>966265901</v>
      </c>
      <c r="AC182" s="41">
        <v>966265901</v>
      </c>
      <c r="AD182" s="41">
        <v>0</v>
      </c>
      <c r="AE182" s="42">
        <v>851812167</v>
      </c>
      <c r="AF182" s="42">
        <v>327965300</v>
      </c>
      <c r="AG182" s="41">
        <v>327965300</v>
      </c>
      <c r="AH182" s="41">
        <v>327965300</v>
      </c>
      <c r="AI182" s="41">
        <v>0</v>
      </c>
      <c r="AJ182" s="41">
        <v>0</v>
      </c>
      <c r="AK182" s="42" t="str">
        <f>IFERROR(VLOOKUP(Exportar[[#This Row],[RUBRO]],[3]LISTAS!$A$1:$B$19,2,0),Exportar[[#This Row],[NOMBRE-Planeación_Proyecto]])</f>
        <v>4. Nutrición</v>
      </c>
      <c r="AL182" s="41">
        <f>VLOOKUP(Exportar[[#This Row],[UNIDAD/SUB UNIDAD]],[3]!REGIONALES[[#All],[codigo_regional3]:[Columna1]],3,0)</f>
        <v>1</v>
      </c>
      <c r="AM182" s="41">
        <f>Exportar[[#This Row],[COD]]</f>
        <v>1</v>
      </c>
      <c r="AN182" s="41">
        <f>IFERROR(VLOOKUP(Exportar[[#This Row],[RUBRO completo]],'[3]CENTRO DE COSTOS'!$X:$X,1,0),0)</f>
        <v>0</v>
      </c>
      <c r="AO182" s="43" t="str">
        <f>VLOOKUP(Exportar[[#This Row],[COD_REAL]],'[3]CENTRO DE COSTOS'!$M$4:$N$72,2,0)</f>
        <v>SEDE NACIONAL</v>
      </c>
    </row>
    <row r="183" spans="1:41" x14ac:dyDescent="0.25">
      <c r="A183" s="44">
        <v>45111</v>
      </c>
      <c r="B183" s="32">
        <v>2023</v>
      </c>
      <c r="C183" s="33" t="str">
        <f>VLOOKUP(D183,'[3]CENTRO DE COSTOS'!$E:$H,4,0)</f>
        <v>SEDE</v>
      </c>
      <c r="D183" s="34" t="s">
        <v>40</v>
      </c>
      <c r="E183" s="34" t="s">
        <v>41</v>
      </c>
      <c r="F183" s="34" t="s">
        <v>192</v>
      </c>
      <c r="G183" s="35" t="str">
        <f>VLOOKUP(O183,[3]Gerentes!$A:$N,4,0)</f>
        <v>NUTRICIÓN</v>
      </c>
      <c r="H183" s="35" t="str">
        <f>VLOOKUP(O183,[3]Gerentes!$A:$N,5,0)</f>
        <v>DIRECTOR(A) DE NUTRICION</v>
      </c>
      <c r="I183" s="35" t="str">
        <f>VLOOKUP(O183,[3]Gerentes!$A:$N,10,0)</f>
        <v>4. Nutrición</v>
      </c>
      <c r="J183" s="35" t="str">
        <f>VLOOKUP(O183,[3]Gerentes!$A:$AB,15,0)</f>
        <v>Contratable</v>
      </c>
      <c r="K183" s="36" t="str">
        <f t="shared" si="6"/>
        <v>Inversión</v>
      </c>
      <c r="L183" s="37" t="s">
        <v>189</v>
      </c>
      <c r="M183" s="38" t="str">
        <f t="shared" si="7"/>
        <v>C-4102-1500-12</v>
      </c>
      <c r="N183" s="34">
        <v>991</v>
      </c>
      <c r="O183" s="35" t="str">
        <f t="shared" si="8"/>
        <v>C-4102-1500-12-0-4102016-02-991</v>
      </c>
      <c r="P183" s="32" t="s">
        <v>188</v>
      </c>
      <c r="Q183" s="39">
        <f>VLOOKUP($O183,[3]Gerentes!$A:$I,7,0)</f>
        <v>4102016</v>
      </c>
      <c r="R183" s="40" t="str">
        <f>VLOOKUP($O183,[3]Gerentes!$A:$I,8,0)</f>
        <v>SERVICIO DE ATENCION Y PREVENCION A LA DESNUTRICION DESDE EL SECTOR INCLUSION SOCIAL</v>
      </c>
      <c r="S183" s="34" t="s">
        <v>24</v>
      </c>
      <c r="T183" s="34">
        <v>27</v>
      </c>
      <c r="U183" s="34" t="s">
        <v>161</v>
      </c>
      <c r="V183" s="34" t="s">
        <v>25</v>
      </c>
      <c r="W183" s="41">
        <v>1777502835</v>
      </c>
      <c r="X183" s="41">
        <v>0</v>
      </c>
      <c r="Y183" s="41">
        <v>50500</v>
      </c>
      <c r="Z183" s="41">
        <v>0</v>
      </c>
      <c r="AA183" s="41">
        <v>0</v>
      </c>
      <c r="AB183" s="42">
        <v>1777452335</v>
      </c>
      <c r="AC183" s="41">
        <v>1712581333</v>
      </c>
      <c r="AD183" s="41">
        <v>64871002</v>
      </c>
      <c r="AE183" s="42">
        <v>1672179432</v>
      </c>
      <c r="AF183" s="42">
        <v>585231032</v>
      </c>
      <c r="AG183" s="41">
        <v>585231032</v>
      </c>
      <c r="AH183" s="41">
        <v>585231032</v>
      </c>
      <c r="AI183" s="41">
        <v>0</v>
      </c>
      <c r="AJ183" s="41">
        <v>0</v>
      </c>
      <c r="AK183" s="42" t="str">
        <f>IFERROR(VLOOKUP(Exportar[[#This Row],[RUBRO]],[3]LISTAS!$A$1:$B$19,2,0),Exportar[[#This Row],[NOMBRE-Planeación_Proyecto]])</f>
        <v>4. Nutrición</v>
      </c>
      <c r="AL183" s="41">
        <f>VLOOKUP(Exportar[[#This Row],[UNIDAD/SUB UNIDAD]],[3]!REGIONALES[[#All],[codigo_regional3]:[Columna1]],3,0)</f>
        <v>1</v>
      </c>
      <c r="AM183" s="41">
        <f>Exportar[[#This Row],[COD]]</f>
        <v>1</v>
      </c>
      <c r="AN183" s="41">
        <f>IFERROR(VLOOKUP(Exportar[[#This Row],[RUBRO completo]],'[3]CENTRO DE COSTOS'!$X:$X,1,0),0)</f>
        <v>0</v>
      </c>
      <c r="AO183" s="43" t="str">
        <f>VLOOKUP(Exportar[[#This Row],[COD_REAL]],'[3]CENTRO DE COSTOS'!$M$4:$N$72,2,0)</f>
        <v>SEDE NACIONAL</v>
      </c>
    </row>
    <row r="184" spans="1:41" x14ac:dyDescent="0.25">
      <c r="A184" s="44">
        <v>45111</v>
      </c>
      <c r="B184" s="32">
        <v>2023</v>
      </c>
      <c r="C184" s="33" t="str">
        <f>VLOOKUP(D184,'[3]CENTRO DE COSTOS'!$E:$H,4,0)</f>
        <v>SEDE</v>
      </c>
      <c r="D184" s="34" t="s">
        <v>40</v>
      </c>
      <c r="E184" s="34" t="s">
        <v>41</v>
      </c>
      <c r="F184" s="34" t="s">
        <v>192</v>
      </c>
      <c r="G184" s="35" t="str">
        <f>VLOOKUP(O184,[3]Gerentes!$A:$N,4,0)</f>
        <v>PROTECCIÓN SRPA</v>
      </c>
      <c r="H184" s="35" t="str">
        <f>VLOOKUP(O184,[3]Gerentes!$A:$N,5,0)</f>
        <v>DIRECTOR(A) DE PROTECCION</v>
      </c>
      <c r="I184" s="35" t="str">
        <f>VLOOKUP(O184,[3]Gerentes!$A:$N,10,0)</f>
        <v>3. Protección SRPA</v>
      </c>
      <c r="J184" s="35" t="str">
        <f>VLOOKUP(O184,[3]Gerentes!$A:$AB,15,0)</f>
        <v>Contratable</v>
      </c>
      <c r="K184" s="36" t="str">
        <f t="shared" si="6"/>
        <v>Inversión</v>
      </c>
      <c r="L184" s="37" t="s">
        <v>283</v>
      </c>
      <c r="M184" s="38" t="str">
        <f t="shared" si="7"/>
        <v>C-4102-1500-13</v>
      </c>
      <c r="N184" s="34">
        <v>991</v>
      </c>
      <c r="O184" s="35" t="str">
        <f t="shared" si="8"/>
        <v>C-4102-1500-13-0-4102035-02-991</v>
      </c>
      <c r="P184" s="32" t="s">
        <v>282</v>
      </c>
      <c r="Q184" s="39">
        <f>VLOOKUP($O184,[3]Gerentes!$A:$I,7,0)</f>
        <v>4102035</v>
      </c>
      <c r="R184" s="40" t="str">
        <f>VLOOKUP($O184,[3]Gerentes!$A:$I,8,0)</f>
        <v>DOCUMENTOS DE LINEAMIENTOS TECNICOS</v>
      </c>
      <c r="S184" s="34" t="s">
        <v>24</v>
      </c>
      <c r="T184" s="34">
        <v>27</v>
      </c>
      <c r="U184" s="34" t="s">
        <v>161</v>
      </c>
      <c r="V184" s="34" t="s">
        <v>25</v>
      </c>
      <c r="W184" s="41">
        <v>880184976</v>
      </c>
      <c r="X184" s="41">
        <v>0</v>
      </c>
      <c r="Y184" s="41">
        <v>0</v>
      </c>
      <c r="Z184" s="41">
        <v>0</v>
      </c>
      <c r="AA184" s="41">
        <v>0</v>
      </c>
      <c r="AB184" s="42">
        <v>880184976</v>
      </c>
      <c r="AC184" s="41">
        <v>863030869</v>
      </c>
      <c r="AD184" s="41">
        <v>17154107</v>
      </c>
      <c r="AE184" s="42">
        <v>592876858</v>
      </c>
      <c r="AF184" s="42">
        <v>151420210</v>
      </c>
      <c r="AG184" s="41">
        <v>151420210</v>
      </c>
      <c r="AH184" s="41">
        <v>151420210</v>
      </c>
      <c r="AI184" s="41">
        <v>0</v>
      </c>
      <c r="AJ184" s="41">
        <v>0</v>
      </c>
      <c r="AK184" s="42" t="str">
        <f>IFERROR(VLOOKUP(Exportar[[#This Row],[RUBRO]],[3]LISTAS!$A$1:$B$19,2,0),Exportar[[#This Row],[NOMBRE-Planeación_Proyecto]])</f>
        <v>3. Protección SRPA</v>
      </c>
      <c r="AL184" s="41">
        <f>VLOOKUP(Exportar[[#This Row],[UNIDAD/SUB UNIDAD]],[3]!REGIONALES[[#All],[codigo_regional3]:[Columna1]],3,0)</f>
        <v>1</v>
      </c>
      <c r="AM184" s="41">
        <f>Exportar[[#This Row],[COD]]</f>
        <v>1</v>
      </c>
      <c r="AN184" s="41">
        <f>IFERROR(VLOOKUP(Exportar[[#This Row],[RUBRO completo]],'[3]CENTRO DE COSTOS'!$X:$X,1,0),0)</f>
        <v>0</v>
      </c>
      <c r="AO184" s="43" t="str">
        <f>VLOOKUP(Exportar[[#This Row],[COD_REAL]],'[3]CENTRO DE COSTOS'!$M$4:$N$72,2,0)</f>
        <v>SEDE NACIONAL</v>
      </c>
    </row>
    <row r="185" spans="1:41" x14ac:dyDescent="0.25">
      <c r="A185" s="44">
        <v>45111</v>
      </c>
      <c r="B185" s="32">
        <v>2023</v>
      </c>
      <c r="C185" s="33" t="str">
        <f>VLOOKUP(D185,'[3]CENTRO DE COSTOS'!$E:$H,4,0)</f>
        <v>SEDE</v>
      </c>
      <c r="D185" s="34" t="s">
        <v>40</v>
      </c>
      <c r="E185" s="34" t="s">
        <v>41</v>
      </c>
      <c r="F185" s="34" t="s">
        <v>192</v>
      </c>
      <c r="G185" s="35" t="str">
        <f>VLOOKUP(O185,[3]Gerentes!$A:$N,4,0)</f>
        <v>PROTECCIÓN SRPA</v>
      </c>
      <c r="H185" s="35" t="str">
        <f>VLOOKUP(O185,[3]Gerentes!$A:$N,5,0)</f>
        <v>DIRECTOR(A) DE PROTECCION</v>
      </c>
      <c r="I185" s="35" t="str">
        <f>VLOOKUP(O185,[3]Gerentes!$A:$N,10,0)</f>
        <v>3. Protección SRPA</v>
      </c>
      <c r="J185" s="35" t="str">
        <f>VLOOKUP(O185,[3]Gerentes!$A:$AB,15,0)</f>
        <v>Contratable</v>
      </c>
      <c r="K185" s="36" t="str">
        <f t="shared" si="6"/>
        <v>Inversión</v>
      </c>
      <c r="L185" s="37" t="s">
        <v>187</v>
      </c>
      <c r="M185" s="38" t="str">
        <f t="shared" si="7"/>
        <v>C-4102-1500-13</v>
      </c>
      <c r="N185" s="34">
        <v>991</v>
      </c>
      <c r="O185" s="35" t="str">
        <f t="shared" si="8"/>
        <v>C-4102-1500-13-0-4102038-02-991</v>
      </c>
      <c r="P185" s="32" t="s">
        <v>186</v>
      </c>
      <c r="Q185" s="39">
        <f>VLOOKUP($O185,[3]Gerentes!$A:$I,7,0)</f>
        <v>4102038</v>
      </c>
      <c r="R185" s="40" t="str">
        <f>VLOOKUP($O185,[3]Gerentes!$A:$I,8,0)</f>
        <v>SERVICIO DIRIGIDOS A LA ATENCION DE NIÑOS, NIÑAS, ADOLESCENTES Y JOVENES, CON ENFOQUE PEDAGOGICO Y RESTAURATIVO ENCAMINADOS A LA INCLUSION SOCIAL</v>
      </c>
      <c r="S185" s="34" t="s">
        <v>24</v>
      </c>
      <c r="T185" s="34">
        <v>27</v>
      </c>
      <c r="U185" s="34" t="s">
        <v>161</v>
      </c>
      <c r="V185" s="34" t="s">
        <v>25</v>
      </c>
      <c r="W185" s="41">
        <v>4221792055</v>
      </c>
      <c r="X185" s="41">
        <v>0</v>
      </c>
      <c r="Y185" s="41">
        <v>0</v>
      </c>
      <c r="Z185" s="41">
        <v>0</v>
      </c>
      <c r="AA185" s="41">
        <v>0</v>
      </c>
      <c r="AB185" s="42">
        <v>4221792055</v>
      </c>
      <c r="AC185" s="41">
        <v>4168149006</v>
      </c>
      <c r="AD185" s="41">
        <v>53643049</v>
      </c>
      <c r="AE185" s="42">
        <v>3322136304</v>
      </c>
      <c r="AF185" s="42">
        <v>1097038251</v>
      </c>
      <c r="AG185" s="41">
        <v>1097038251</v>
      </c>
      <c r="AH185" s="41">
        <v>1097038251</v>
      </c>
      <c r="AI185" s="41">
        <v>0</v>
      </c>
      <c r="AJ185" s="41">
        <v>0</v>
      </c>
      <c r="AK185" s="42" t="str">
        <f>IFERROR(VLOOKUP(Exportar[[#This Row],[RUBRO]],[3]LISTAS!$A$1:$B$19,2,0),Exportar[[#This Row],[NOMBRE-Planeación_Proyecto]])</f>
        <v>3. Protección SRPA</v>
      </c>
      <c r="AL185" s="41">
        <f>VLOOKUP(Exportar[[#This Row],[UNIDAD/SUB UNIDAD]],[3]!REGIONALES[[#All],[codigo_regional3]:[Columna1]],3,0)</f>
        <v>1</v>
      </c>
      <c r="AM185" s="41">
        <f>Exportar[[#This Row],[COD]]</f>
        <v>1</v>
      </c>
      <c r="AN185" s="41">
        <f>IFERROR(VLOOKUP(Exportar[[#This Row],[RUBRO completo]],'[3]CENTRO DE COSTOS'!$X:$X,1,0),0)</f>
        <v>0</v>
      </c>
      <c r="AO185" s="43" t="str">
        <f>VLOOKUP(Exportar[[#This Row],[COD_REAL]],'[3]CENTRO DE COSTOS'!$M$4:$N$72,2,0)</f>
        <v>SEDE NACIONAL</v>
      </c>
    </row>
    <row r="186" spans="1:41" x14ac:dyDescent="0.25">
      <c r="A186" s="44">
        <v>45111</v>
      </c>
      <c r="B186" s="32">
        <v>2023</v>
      </c>
      <c r="C186" s="33" t="str">
        <f>VLOOKUP(D186,'[3]CENTRO DE COSTOS'!$E:$H,4,0)</f>
        <v>SEDE</v>
      </c>
      <c r="D186" s="34" t="s">
        <v>40</v>
      </c>
      <c r="E186" s="34" t="s">
        <v>41</v>
      </c>
      <c r="F186" s="34" t="s">
        <v>192</v>
      </c>
      <c r="G186" s="35" t="str">
        <f>VLOOKUP(O186,[3]Gerentes!$A:$N,4,0)</f>
        <v>PROTECCIÓN SRPA</v>
      </c>
      <c r="H186" s="35" t="str">
        <f>VLOOKUP(O186,[3]Gerentes!$A:$N,5,0)</f>
        <v>DIRECTOR(A) ADMINISTRATIVO</v>
      </c>
      <c r="I186" s="35" t="str">
        <f>VLOOKUP(O186,[3]Gerentes!$A:$N,10,0)</f>
        <v>3. Protección SRPA</v>
      </c>
      <c r="J186" s="35" t="str">
        <f>VLOOKUP(O186,[3]Gerentes!$A:$AB,15,0)</f>
        <v>Contratable</v>
      </c>
      <c r="K186" s="36" t="str">
        <f t="shared" si="6"/>
        <v>Inversión</v>
      </c>
      <c r="L186" s="37" t="s">
        <v>267</v>
      </c>
      <c r="M186" s="38" t="str">
        <f t="shared" si="7"/>
        <v>C-4102-1500-13</v>
      </c>
      <c r="N186" s="34">
        <v>991</v>
      </c>
      <c r="O186" s="35" t="str">
        <f t="shared" si="8"/>
        <v>C-4102-1500-13-0-4102039-02-991</v>
      </c>
      <c r="P186" s="32" t="s">
        <v>266</v>
      </c>
      <c r="Q186" s="39">
        <f>VLOOKUP($O186,[3]Gerentes!$A:$I,7,0)</f>
        <v>4102039</v>
      </c>
      <c r="R186" s="40" t="str">
        <f>VLOOKUP($O186,[3]Gerentes!$A:$I,8,0)</f>
        <v>SERVICIO DE APOYO FINANCIERO PARA COFINANCIACION DE PROYECTOS TERRITORIALES DE INFRAESTRUCTURA DEL SISTEMA DE RESPONSABILIDAD PENAL PARA ADOLESCENTE</v>
      </c>
      <c r="S186" s="34" t="s">
        <v>24</v>
      </c>
      <c r="T186" s="34">
        <v>27</v>
      </c>
      <c r="U186" s="34" t="s">
        <v>161</v>
      </c>
      <c r="V186" s="34" t="s">
        <v>25</v>
      </c>
      <c r="W186" s="41">
        <v>1070233263</v>
      </c>
      <c r="X186" s="41">
        <v>0</v>
      </c>
      <c r="Y186" s="41">
        <v>0</v>
      </c>
      <c r="Z186" s="41">
        <v>0</v>
      </c>
      <c r="AA186" s="41">
        <v>0</v>
      </c>
      <c r="AB186" s="42">
        <v>1070233263</v>
      </c>
      <c r="AC186" s="41">
        <v>990765740</v>
      </c>
      <c r="AD186" s="41">
        <v>79467523</v>
      </c>
      <c r="AE186" s="42">
        <v>917354974</v>
      </c>
      <c r="AF186" s="42">
        <v>313538718</v>
      </c>
      <c r="AG186" s="41">
        <v>313538718</v>
      </c>
      <c r="AH186" s="41">
        <v>313538718</v>
      </c>
      <c r="AI186" s="41">
        <v>0</v>
      </c>
      <c r="AJ186" s="41">
        <v>0</v>
      </c>
      <c r="AK186" s="42" t="str">
        <f>IFERROR(VLOOKUP(Exportar[[#This Row],[RUBRO]],[3]LISTAS!$A$1:$B$19,2,0),Exportar[[#This Row],[NOMBRE-Planeación_Proyecto]])</f>
        <v>3. Protección SRPA</v>
      </c>
      <c r="AL186" s="41">
        <f>VLOOKUP(Exportar[[#This Row],[UNIDAD/SUB UNIDAD]],[3]!REGIONALES[[#All],[codigo_regional3]:[Columna1]],3,0)</f>
        <v>1</v>
      </c>
      <c r="AM186" s="41">
        <f>Exportar[[#This Row],[COD]]</f>
        <v>1</v>
      </c>
      <c r="AN186" s="41">
        <f>IFERROR(VLOOKUP(Exportar[[#This Row],[RUBRO completo]],'[3]CENTRO DE COSTOS'!$X:$X,1,0),0)</f>
        <v>0</v>
      </c>
      <c r="AO186" s="43" t="str">
        <f>VLOOKUP(Exportar[[#This Row],[COD_REAL]],'[3]CENTRO DE COSTOS'!$M$4:$N$72,2,0)</f>
        <v>SEDE NACIONAL</v>
      </c>
    </row>
    <row r="187" spans="1:41" x14ac:dyDescent="0.25">
      <c r="A187" s="44">
        <v>45111</v>
      </c>
      <c r="B187" s="32">
        <v>2023</v>
      </c>
      <c r="C187" s="33" t="str">
        <f>VLOOKUP(D187,'[3]CENTRO DE COSTOS'!$E:$H,4,0)</f>
        <v>SEDE</v>
      </c>
      <c r="D187" s="34" t="s">
        <v>40</v>
      </c>
      <c r="E187" s="34" t="s">
        <v>41</v>
      </c>
      <c r="F187" s="34" t="s">
        <v>192</v>
      </c>
      <c r="G187" s="35" t="str">
        <f>VLOOKUP(O187,[3]Gerentes!$A:$N,4,0)</f>
        <v>PROTECCIÓN SRPA</v>
      </c>
      <c r="H187" s="35" t="str">
        <f>VLOOKUP(O187,[3]Gerentes!$A:$N,5,0)</f>
        <v>DIRECTOR(A) DE PROTECCION</v>
      </c>
      <c r="I187" s="35" t="str">
        <f>VLOOKUP(O187,[3]Gerentes!$A:$N,10,0)</f>
        <v>3. Protección SRPA</v>
      </c>
      <c r="J187" s="35" t="str">
        <f>VLOOKUP(O187,[3]Gerentes!$A:$AB,15,0)</f>
        <v>Contratable</v>
      </c>
      <c r="K187" s="36" t="str">
        <f t="shared" si="6"/>
        <v>Inversión</v>
      </c>
      <c r="L187" s="37" t="s">
        <v>281</v>
      </c>
      <c r="M187" s="38" t="str">
        <f t="shared" si="7"/>
        <v>C-4102-1500-13</v>
      </c>
      <c r="N187" s="34">
        <v>991</v>
      </c>
      <c r="O187" s="35" t="str">
        <f t="shared" si="8"/>
        <v>C-4102-1500-13-0-4102043-02-991</v>
      </c>
      <c r="P187" s="32" t="s">
        <v>280</v>
      </c>
      <c r="Q187" s="39">
        <f>VLOOKUP($O187,[3]Gerentes!$A:$I,7,0)</f>
        <v>4102043</v>
      </c>
      <c r="R187" s="40" t="str">
        <f>VLOOKUP($O187,[3]Gerentes!$A:$I,8,0)</f>
        <v>SERVICIO DE PROMOCION DE TEMAS DE DINAMICA RELACIONAL Y DESARROLLO AUTONOMO</v>
      </c>
      <c r="S187" s="34" t="s">
        <v>24</v>
      </c>
      <c r="T187" s="34">
        <v>27</v>
      </c>
      <c r="U187" s="34" t="s">
        <v>161</v>
      </c>
      <c r="V187" s="34" t="s">
        <v>25</v>
      </c>
      <c r="W187" s="41">
        <v>288372314</v>
      </c>
      <c r="X187" s="41">
        <v>0</v>
      </c>
      <c r="Y187" s="41">
        <v>0</v>
      </c>
      <c r="Z187" s="41">
        <v>0</v>
      </c>
      <c r="AA187" s="41">
        <v>0</v>
      </c>
      <c r="AB187" s="42">
        <v>288372314</v>
      </c>
      <c r="AC187" s="41">
        <v>288372314</v>
      </c>
      <c r="AD187" s="41">
        <v>0</v>
      </c>
      <c r="AE187" s="42">
        <v>233558179</v>
      </c>
      <c r="AF187" s="42">
        <v>66005960</v>
      </c>
      <c r="AG187" s="41">
        <v>66005960</v>
      </c>
      <c r="AH187" s="41">
        <v>66005960</v>
      </c>
      <c r="AI187" s="41">
        <v>0</v>
      </c>
      <c r="AJ187" s="41">
        <v>0</v>
      </c>
      <c r="AK187" s="42" t="str">
        <f>IFERROR(VLOOKUP(Exportar[[#This Row],[RUBRO]],[3]LISTAS!$A$1:$B$19,2,0),Exportar[[#This Row],[NOMBRE-Planeación_Proyecto]])</f>
        <v>3. Protección SRPA</v>
      </c>
      <c r="AL187" s="41">
        <f>VLOOKUP(Exportar[[#This Row],[UNIDAD/SUB UNIDAD]],[3]!REGIONALES[[#All],[codigo_regional3]:[Columna1]],3,0)</f>
        <v>1</v>
      </c>
      <c r="AM187" s="41">
        <f>Exportar[[#This Row],[COD]]</f>
        <v>1</v>
      </c>
      <c r="AN187" s="41">
        <f>IFERROR(VLOOKUP(Exportar[[#This Row],[RUBRO completo]],'[3]CENTRO DE COSTOS'!$X:$X,1,0),0)</f>
        <v>0</v>
      </c>
      <c r="AO187" s="43" t="str">
        <f>VLOOKUP(Exportar[[#This Row],[COD_REAL]],'[3]CENTRO DE COSTOS'!$M$4:$N$72,2,0)</f>
        <v>SEDE NACIONAL</v>
      </c>
    </row>
    <row r="188" spans="1:41" x14ac:dyDescent="0.25">
      <c r="A188" s="44">
        <v>45111</v>
      </c>
      <c r="B188" s="32">
        <v>2023</v>
      </c>
      <c r="C188" s="33" t="str">
        <f>VLOOKUP(D188,'[3]CENTRO DE COSTOS'!$E:$H,4,0)</f>
        <v>SEDE</v>
      </c>
      <c r="D188" s="34" t="s">
        <v>40</v>
      </c>
      <c r="E188" s="34" t="s">
        <v>41</v>
      </c>
      <c r="F188" s="34" t="s">
        <v>192</v>
      </c>
      <c r="G188" s="35" t="str">
        <f>VLOOKUP(O188,[3]Gerentes!$A:$N,4,0)</f>
        <v xml:space="preserve">PROTECCIÓN RESTABLECIMIENTO </v>
      </c>
      <c r="H188" s="35" t="str">
        <f>VLOOKUP(O188,[3]Gerentes!$A:$N,5,0)</f>
        <v>DIRECTOR(A) DE PROTECCION</v>
      </c>
      <c r="I188" s="35" t="str">
        <f>VLOOKUP(O188,[3]Gerentes!$A:$N,10,0)</f>
        <v>2. Protección PARD</v>
      </c>
      <c r="J188" s="35" t="str">
        <f>VLOOKUP(O188,[3]Gerentes!$A:$AB,15,0)</f>
        <v>Contratable</v>
      </c>
      <c r="K188" s="36" t="str">
        <f t="shared" si="6"/>
        <v>Inversión</v>
      </c>
      <c r="L188" s="37" t="s">
        <v>279</v>
      </c>
      <c r="M188" s="38" t="str">
        <f t="shared" si="7"/>
        <v>C-4102-1500-14</v>
      </c>
      <c r="N188" s="34">
        <v>991</v>
      </c>
      <c r="O188" s="35" t="str">
        <f t="shared" si="8"/>
        <v>C-4102-1500-14-0-4102035-02-991</v>
      </c>
      <c r="P188" s="32" t="s">
        <v>278</v>
      </c>
      <c r="Q188" s="39">
        <f>VLOOKUP($O188,[3]Gerentes!$A:$I,7,0)</f>
        <v>4102035</v>
      </c>
      <c r="R188" s="40" t="str">
        <f>VLOOKUP($O188,[3]Gerentes!$A:$I,8,0)</f>
        <v>DOCUMENTOS DE LINEAMIENTOS TECNICOS</v>
      </c>
      <c r="S188" s="34" t="s">
        <v>24</v>
      </c>
      <c r="T188" s="34">
        <v>21</v>
      </c>
      <c r="U188" s="34" t="s">
        <v>185</v>
      </c>
      <c r="V188" s="34" t="s">
        <v>25</v>
      </c>
      <c r="W188" s="41">
        <v>2437630192</v>
      </c>
      <c r="X188" s="41">
        <v>0</v>
      </c>
      <c r="Y188" s="41">
        <v>0</v>
      </c>
      <c r="Z188" s="41">
        <v>0</v>
      </c>
      <c r="AA188" s="41">
        <v>0</v>
      </c>
      <c r="AB188" s="42">
        <v>2437630192</v>
      </c>
      <c r="AC188" s="41">
        <v>2311691531</v>
      </c>
      <c r="AD188" s="41">
        <v>125938661</v>
      </c>
      <c r="AE188" s="42">
        <v>2211436569</v>
      </c>
      <c r="AF188" s="42">
        <v>831075324</v>
      </c>
      <c r="AG188" s="41">
        <v>831075324</v>
      </c>
      <c r="AH188" s="41">
        <v>831075324</v>
      </c>
      <c r="AI188" s="41">
        <v>0</v>
      </c>
      <c r="AJ188" s="41">
        <v>0</v>
      </c>
      <c r="AK188" s="42" t="str">
        <f>IFERROR(VLOOKUP(Exportar[[#This Row],[RUBRO]],[3]LISTAS!$A$1:$B$19,2,0),Exportar[[#This Row],[NOMBRE-Planeación_Proyecto]])</f>
        <v>2. Protección PARD</v>
      </c>
      <c r="AL188" s="41">
        <f>VLOOKUP(Exportar[[#This Row],[UNIDAD/SUB UNIDAD]],[3]!REGIONALES[[#All],[codigo_regional3]:[Columna1]],3,0)</f>
        <v>1</v>
      </c>
      <c r="AM188" s="41">
        <f>Exportar[[#This Row],[COD]]</f>
        <v>1</v>
      </c>
      <c r="AN188" s="41">
        <f>IFERROR(VLOOKUP(Exportar[[#This Row],[RUBRO completo]],'[3]CENTRO DE COSTOS'!$X:$X,1,0),0)</f>
        <v>0</v>
      </c>
      <c r="AO188" s="43" t="str">
        <f>VLOOKUP(Exportar[[#This Row],[COD_REAL]],'[3]CENTRO DE COSTOS'!$M$4:$N$72,2,0)</f>
        <v>SEDE NACIONAL</v>
      </c>
    </row>
    <row r="189" spans="1:41" x14ac:dyDescent="0.25">
      <c r="A189" s="44">
        <v>45111</v>
      </c>
      <c r="B189" s="32">
        <v>2023</v>
      </c>
      <c r="C189" s="33" t="str">
        <f>VLOOKUP(D189,'[3]CENTRO DE COSTOS'!$E:$H,4,0)</f>
        <v>SEDE</v>
      </c>
      <c r="D189" s="34" t="s">
        <v>40</v>
      </c>
      <c r="E189" s="34" t="s">
        <v>41</v>
      </c>
      <c r="F189" s="34" t="s">
        <v>192</v>
      </c>
      <c r="G189" s="35" t="str">
        <f>VLOOKUP(O189,[3]Gerentes!$A:$N,4,0)</f>
        <v xml:space="preserve">PROTECCIÓN RESTABLECIMIENTO </v>
      </c>
      <c r="H189" s="35" t="str">
        <f>VLOOKUP(O189,[3]Gerentes!$A:$N,5,0)</f>
        <v>DIRECTOR(A) DE PROTECCION</v>
      </c>
      <c r="I189" s="35" t="str">
        <f>VLOOKUP(O189,[3]Gerentes!$A:$N,10,0)</f>
        <v>2. Protección PARD</v>
      </c>
      <c r="J189" s="35" t="str">
        <f>VLOOKUP(O189,[3]Gerentes!$A:$AB,15,0)</f>
        <v>Contratable</v>
      </c>
      <c r="K189" s="36" t="str">
        <f t="shared" si="6"/>
        <v>Inversión</v>
      </c>
      <c r="L189" s="37" t="s">
        <v>173</v>
      </c>
      <c r="M189" s="38" t="str">
        <f t="shared" si="7"/>
        <v>C-4102-1500-14</v>
      </c>
      <c r="N189" s="34">
        <v>991</v>
      </c>
      <c r="O189" s="35" t="str">
        <f t="shared" si="8"/>
        <v>C-4102-1500-14-0-4102037-02-991</v>
      </c>
      <c r="P189" s="32" t="s">
        <v>172</v>
      </c>
      <c r="Q189" s="39">
        <f>VLOOKUP($O189,[3]Gerentes!$A:$I,7,0)</f>
        <v>4102037</v>
      </c>
      <c r="R189" s="40" t="str">
        <f>VLOOKUP($O189,[3]Gerentes!$A:$I,8,0)</f>
        <v>SERVICIO DE PROTECCION PARA EL RESTABLECIMIENTO DE DERECHOS DE NIÑOS, NIÑAS, ADOLESCENTES Y JOVENES</v>
      </c>
      <c r="S189" s="34" t="s">
        <v>24</v>
      </c>
      <c r="T189" s="34">
        <v>21</v>
      </c>
      <c r="U189" s="34" t="s">
        <v>185</v>
      </c>
      <c r="V189" s="34" t="s">
        <v>25</v>
      </c>
      <c r="W189" s="41">
        <v>7822058927</v>
      </c>
      <c r="X189" s="41">
        <v>0</v>
      </c>
      <c r="Y189" s="41">
        <v>68130000</v>
      </c>
      <c r="Z189" s="41">
        <v>0</v>
      </c>
      <c r="AA189" s="41">
        <v>0</v>
      </c>
      <c r="AB189" s="42">
        <v>7753928927</v>
      </c>
      <c r="AC189" s="41">
        <v>6382423573</v>
      </c>
      <c r="AD189" s="41">
        <v>1371505354</v>
      </c>
      <c r="AE189" s="42">
        <v>5804538875</v>
      </c>
      <c r="AF189" s="42">
        <v>1919483080</v>
      </c>
      <c r="AG189" s="41">
        <v>1919483080</v>
      </c>
      <c r="AH189" s="41">
        <v>1919483080</v>
      </c>
      <c r="AI189" s="41">
        <v>0</v>
      </c>
      <c r="AJ189" s="41">
        <v>0</v>
      </c>
      <c r="AK189" s="42" t="str">
        <f>IFERROR(VLOOKUP(Exportar[[#This Row],[RUBRO]],[3]LISTAS!$A$1:$B$19,2,0),Exportar[[#This Row],[NOMBRE-Planeación_Proyecto]])</f>
        <v>2. Protección PARD</v>
      </c>
      <c r="AL189" s="41">
        <f>VLOOKUP(Exportar[[#This Row],[UNIDAD/SUB UNIDAD]],[3]!REGIONALES[[#All],[codigo_regional3]:[Columna1]],3,0)</f>
        <v>1</v>
      </c>
      <c r="AM189" s="41">
        <f>Exportar[[#This Row],[COD]]</f>
        <v>1</v>
      </c>
      <c r="AN189" s="41">
        <f>IFERROR(VLOOKUP(Exportar[[#This Row],[RUBRO completo]],'[3]CENTRO DE COSTOS'!$X:$X,1,0),0)</f>
        <v>0</v>
      </c>
      <c r="AO189" s="43" t="str">
        <f>VLOOKUP(Exportar[[#This Row],[COD_REAL]],'[3]CENTRO DE COSTOS'!$M$4:$N$72,2,0)</f>
        <v>SEDE NACIONAL</v>
      </c>
    </row>
    <row r="190" spans="1:41" x14ac:dyDescent="0.25">
      <c r="A190" s="44">
        <v>45111</v>
      </c>
      <c r="B190" s="32">
        <v>2023</v>
      </c>
      <c r="C190" s="33" t="str">
        <f>VLOOKUP(D190,'[3]CENTRO DE COSTOS'!$E:$H,4,0)</f>
        <v>SEDE</v>
      </c>
      <c r="D190" s="34" t="s">
        <v>40</v>
      </c>
      <c r="E190" s="34" t="s">
        <v>41</v>
      </c>
      <c r="F190" s="34" t="s">
        <v>192</v>
      </c>
      <c r="G190" s="35" t="str">
        <f>VLOOKUP(O190,[3]Gerentes!$A:$N,4,0)</f>
        <v>SNBF</v>
      </c>
      <c r="H190" s="35" t="str">
        <f>VLOOKUP(O190,[3]Gerentes!$A:$N,5,0)</f>
        <v>DIRECTOR(A) DE SISTEMA NACIONAL DE BIENESTAR FAMILIAR</v>
      </c>
      <c r="I190" s="35" t="str">
        <f>VLOOKUP(O190,[3]Gerentes!$A:$N,10,0)</f>
        <v>7. SNBF</v>
      </c>
      <c r="J190" s="35" t="str">
        <f>VLOOKUP(O190,[3]Gerentes!$A:$AB,15,0)</f>
        <v>Contratable</v>
      </c>
      <c r="K190" s="36" t="str">
        <f t="shared" si="6"/>
        <v>Inversión</v>
      </c>
      <c r="L190" s="37" t="s">
        <v>168</v>
      </c>
      <c r="M190" s="38" t="str">
        <f t="shared" si="7"/>
        <v>C-4102-1500-15</v>
      </c>
      <c r="N190" s="34">
        <v>991</v>
      </c>
      <c r="O190" s="35" t="str">
        <f t="shared" si="8"/>
        <v>C-4102-1500-15-0-4102024-02-991</v>
      </c>
      <c r="P190" s="32" t="s">
        <v>167</v>
      </c>
      <c r="Q190" s="39">
        <f>VLOOKUP($O190,[3]Gerentes!$A:$I,7,0)</f>
        <v>4102024</v>
      </c>
      <c r="R190" s="40" t="str">
        <f>VLOOKUP($O190,[3]Gerentes!$A:$I,8,0)</f>
        <v>SERVICIO DE ASISTENCIA TECNICA EN EL CICLO DE POLITICAS PUBLICAS DE INFANCIA Y ADOLESCENCIA</v>
      </c>
      <c r="S190" s="34" t="s">
        <v>24</v>
      </c>
      <c r="T190" s="34">
        <v>27</v>
      </c>
      <c r="U190" s="34" t="s">
        <v>161</v>
      </c>
      <c r="V190" s="34" t="s">
        <v>25</v>
      </c>
      <c r="W190" s="41">
        <v>2383202133</v>
      </c>
      <c r="X190" s="41">
        <v>157020601</v>
      </c>
      <c r="Y190" s="41">
        <v>0</v>
      </c>
      <c r="Z190" s="41">
        <v>0</v>
      </c>
      <c r="AA190" s="41">
        <v>0</v>
      </c>
      <c r="AB190" s="42">
        <v>2540222734</v>
      </c>
      <c r="AC190" s="41">
        <v>2296777133</v>
      </c>
      <c r="AD190" s="41">
        <v>243445601</v>
      </c>
      <c r="AE190" s="42">
        <v>1796880399</v>
      </c>
      <c r="AF190" s="42">
        <v>644040534</v>
      </c>
      <c r="AG190" s="41">
        <v>644040534</v>
      </c>
      <c r="AH190" s="41">
        <v>644040534</v>
      </c>
      <c r="AI190" s="41">
        <v>0</v>
      </c>
      <c r="AJ190" s="41">
        <v>0</v>
      </c>
      <c r="AK190" s="42" t="str">
        <f>IFERROR(VLOOKUP(Exportar[[#This Row],[RUBRO]],[3]LISTAS!$A$1:$B$19,2,0),Exportar[[#This Row],[NOMBRE-Planeación_Proyecto]])</f>
        <v>7. SNBF</v>
      </c>
      <c r="AL190" s="41">
        <f>VLOOKUP(Exportar[[#This Row],[UNIDAD/SUB UNIDAD]],[3]!REGIONALES[[#All],[codigo_regional3]:[Columna1]],3,0)</f>
        <v>1</v>
      </c>
      <c r="AM190" s="41">
        <f>Exportar[[#This Row],[COD]]</f>
        <v>1</v>
      </c>
      <c r="AN190" s="41">
        <f>IFERROR(VLOOKUP(Exportar[[#This Row],[RUBRO completo]],'[3]CENTRO DE COSTOS'!$X:$X,1,0),0)</f>
        <v>0</v>
      </c>
      <c r="AO190" s="43" t="str">
        <f>VLOOKUP(Exportar[[#This Row],[COD_REAL]],'[3]CENTRO DE COSTOS'!$M$4:$N$72,2,0)</f>
        <v>SEDE NACIONAL</v>
      </c>
    </row>
    <row r="191" spans="1:41" x14ac:dyDescent="0.25">
      <c r="A191" s="44">
        <v>45111</v>
      </c>
      <c r="B191" s="32">
        <v>2023</v>
      </c>
      <c r="C191" s="33" t="str">
        <f>VLOOKUP(D191,'[3]CENTRO DE COSTOS'!$E:$H,4,0)</f>
        <v>SEDE</v>
      </c>
      <c r="D191" s="34" t="s">
        <v>40</v>
      </c>
      <c r="E191" s="34" t="s">
        <v>41</v>
      </c>
      <c r="F191" s="34" t="s">
        <v>192</v>
      </c>
      <c r="G191" s="35" t="str">
        <f>VLOOKUP(O191,[3]Gerentes!$A:$N,4,0)</f>
        <v>SNBF</v>
      </c>
      <c r="H191" s="35" t="str">
        <f>VLOOKUP(O191,[3]Gerentes!$A:$N,5,0)</f>
        <v>DIRECTOR(A) DE SISTEMA NACIONAL DE BIENESTAR FAMILIAR</v>
      </c>
      <c r="I191" s="35" t="str">
        <f>VLOOKUP(O191,[3]Gerentes!$A:$N,10,0)</f>
        <v>7. SNBF</v>
      </c>
      <c r="J191" s="35" t="str">
        <f>VLOOKUP(O191,[3]Gerentes!$A:$AB,15,0)</f>
        <v>Contratable</v>
      </c>
      <c r="K191" s="36" t="str">
        <f t="shared" si="6"/>
        <v>Inversión</v>
      </c>
      <c r="L191" s="37" t="s">
        <v>277</v>
      </c>
      <c r="M191" s="38" t="str">
        <f t="shared" si="7"/>
        <v>C-4102-1500-15</v>
      </c>
      <c r="N191" s="34">
        <v>991</v>
      </c>
      <c r="O191" s="35" t="str">
        <f t="shared" si="8"/>
        <v>C-4102-1500-15-0-4102035-02-991</v>
      </c>
      <c r="P191" s="32" t="s">
        <v>276</v>
      </c>
      <c r="Q191" s="39">
        <f>VLOOKUP($O191,[3]Gerentes!$A:$I,7,0)</f>
        <v>4102035</v>
      </c>
      <c r="R191" s="40" t="str">
        <f>VLOOKUP($O191,[3]Gerentes!$A:$I,8,0)</f>
        <v>DOCUMENTOS DE LINEAMIENTOS TECNICOS</v>
      </c>
      <c r="S191" s="34" t="s">
        <v>24</v>
      </c>
      <c r="T191" s="34">
        <v>27</v>
      </c>
      <c r="U191" s="34" t="s">
        <v>161</v>
      </c>
      <c r="V191" s="34" t="s">
        <v>25</v>
      </c>
      <c r="W191" s="41">
        <v>196697600</v>
      </c>
      <c r="X191" s="41">
        <v>23481267</v>
      </c>
      <c r="Y191" s="41">
        <v>46962534</v>
      </c>
      <c r="Z191" s="41">
        <v>0</v>
      </c>
      <c r="AA191" s="41">
        <v>0</v>
      </c>
      <c r="AB191" s="42">
        <v>173216333</v>
      </c>
      <c r="AC191" s="41">
        <v>171260533</v>
      </c>
      <c r="AD191" s="41">
        <v>1955800</v>
      </c>
      <c r="AE191" s="42">
        <v>171260533</v>
      </c>
      <c r="AF191" s="42">
        <v>63752867</v>
      </c>
      <c r="AG191" s="41">
        <v>63752867</v>
      </c>
      <c r="AH191" s="41">
        <v>63752867</v>
      </c>
      <c r="AI191" s="41">
        <v>0</v>
      </c>
      <c r="AJ191" s="41">
        <v>0</v>
      </c>
      <c r="AK191" s="42" t="str">
        <f>IFERROR(VLOOKUP(Exportar[[#This Row],[RUBRO]],[3]LISTAS!$A$1:$B$19,2,0),Exportar[[#This Row],[NOMBRE-Planeación_Proyecto]])</f>
        <v>7. SNBF</v>
      </c>
      <c r="AL191" s="41">
        <f>VLOOKUP(Exportar[[#This Row],[UNIDAD/SUB UNIDAD]],[3]!REGIONALES[[#All],[codigo_regional3]:[Columna1]],3,0)</f>
        <v>1</v>
      </c>
      <c r="AM191" s="41">
        <f>Exportar[[#This Row],[COD]]</f>
        <v>1</v>
      </c>
      <c r="AN191" s="41">
        <f>IFERROR(VLOOKUP(Exportar[[#This Row],[RUBRO completo]],'[3]CENTRO DE COSTOS'!$X:$X,1,0),0)</f>
        <v>0</v>
      </c>
      <c r="AO191" s="43" t="str">
        <f>VLOOKUP(Exportar[[#This Row],[COD_REAL]],'[3]CENTRO DE COSTOS'!$M$4:$N$72,2,0)</f>
        <v>SEDE NACIONAL</v>
      </c>
    </row>
    <row r="192" spans="1:41" x14ac:dyDescent="0.25">
      <c r="A192" s="44">
        <v>45111</v>
      </c>
      <c r="B192" s="32">
        <v>2023</v>
      </c>
      <c r="C192" s="33" t="str">
        <f>VLOOKUP(D192,'[3]CENTRO DE COSTOS'!$E:$H,4,0)</f>
        <v>SEDE</v>
      </c>
      <c r="D192" s="34" t="s">
        <v>40</v>
      </c>
      <c r="E192" s="34" t="s">
        <v>41</v>
      </c>
      <c r="F192" s="34" t="s">
        <v>192</v>
      </c>
      <c r="G192" s="35" t="str">
        <f>VLOOKUP(O192,[3]Gerentes!$A:$N,4,0)</f>
        <v>SNBF</v>
      </c>
      <c r="H192" s="35" t="str">
        <f>VLOOKUP(O192,[3]Gerentes!$A:$N,5,0)</f>
        <v>DIRECTOR(A) DE SISTEMA NACIONAL DE BIENESTAR FAMILIAR</v>
      </c>
      <c r="I192" s="35" t="str">
        <f>VLOOKUP(O192,[3]Gerentes!$A:$N,10,0)</f>
        <v>7. SNBF</v>
      </c>
      <c r="J192" s="35" t="str">
        <f>VLOOKUP(O192,[3]Gerentes!$A:$AB,15,0)</f>
        <v>Contratable</v>
      </c>
      <c r="K192" s="36" t="str">
        <f t="shared" si="6"/>
        <v>Inversión</v>
      </c>
      <c r="L192" s="37" t="s">
        <v>275</v>
      </c>
      <c r="M192" s="38" t="str">
        <f t="shared" si="7"/>
        <v>C-4102-1500-15</v>
      </c>
      <c r="N192" s="34">
        <v>991</v>
      </c>
      <c r="O192" s="35" t="str">
        <f t="shared" si="8"/>
        <v>C-4102-1500-15-0-4102040-02-991</v>
      </c>
      <c r="P192" s="32" t="s">
        <v>274</v>
      </c>
      <c r="Q192" s="39">
        <f>VLOOKUP($O192,[3]Gerentes!$A:$I,7,0)</f>
        <v>4102040</v>
      </c>
      <c r="R192" s="40" t="str">
        <f>VLOOKUP($O192,[3]Gerentes!$A:$I,8,0)</f>
        <v>DOCUMENTOS METODOLOGICOS</v>
      </c>
      <c r="S192" s="34" t="s">
        <v>24</v>
      </c>
      <c r="T192" s="34">
        <v>27</v>
      </c>
      <c r="U192" s="34" t="s">
        <v>161</v>
      </c>
      <c r="V192" s="34" t="s">
        <v>25</v>
      </c>
      <c r="W192" s="41">
        <v>179397467</v>
      </c>
      <c r="X192" s="41">
        <v>31354067</v>
      </c>
      <c r="Y192" s="41">
        <v>62708134</v>
      </c>
      <c r="Z192" s="41">
        <v>0</v>
      </c>
      <c r="AA192" s="41">
        <v>0</v>
      </c>
      <c r="AB192" s="42">
        <v>148043400</v>
      </c>
      <c r="AC192" s="41">
        <v>130720600</v>
      </c>
      <c r="AD192" s="41">
        <v>17322800</v>
      </c>
      <c r="AE192" s="42">
        <v>80987400</v>
      </c>
      <c r="AF192" s="42">
        <v>32533400</v>
      </c>
      <c r="AG192" s="41">
        <v>32533400</v>
      </c>
      <c r="AH192" s="41">
        <v>32533400</v>
      </c>
      <c r="AI192" s="41">
        <v>0</v>
      </c>
      <c r="AJ192" s="41">
        <v>0</v>
      </c>
      <c r="AK192" s="42" t="str">
        <f>IFERROR(VLOOKUP(Exportar[[#This Row],[RUBRO]],[3]LISTAS!$A$1:$B$19,2,0),Exportar[[#This Row],[NOMBRE-Planeación_Proyecto]])</f>
        <v>7. SNBF</v>
      </c>
      <c r="AL192" s="41">
        <f>VLOOKUP(Exportar[[#This Row],[UNIDAD/SUB UNIDAD]],[3]!REGIONALES[[#All],[codigo_regional3]:[Columna1]],3,0)</f>
        <v>1</v>
      </c>
      <c r="AM192" s="41">
        <f>Exportar[[#This Row],[COD]]</f>
        <v>1</v>
      </c>
      <c r="AN192" s="41">
        <f>IFERROR(VLOOKUP(Exportar[[#This Row],[RUBRO completo]],'[3]CENTRO DE COSTOS'!$X:$X,1,0),0)</f>
        <v>0</v>
      </c>
      <c r="AO192" s="43" t="str">
        <f>VLOOKUP(Exportar[[#This Row],[COD_REAL]],'[3]CENTRO DE COSTOS'!$M$4:$N$72,2,0)</f>
        <v>SEDE NACIONAL</v>
      </c>
    </row>
    <row r="193" spans="1:41" x14ac:dyDescent="0.25">
      <c r="A193" s="44">
        <v>45111</v>
      </c>
      <c r="B193" s="32">
        <v>2023</v>
      </c>
      <c r="C193" s="33" t="str">
        <f>VLOOKUP(D193,'[3]CENTRO DE COSTOS'!$E:$H,4,0)</f>
        <v>SEDE</v>
      </c>
      <c r="D193" s="34" t="s">
        <v>40</v>
      </c>
      <c r="E193" s="34" t="s">
        <v>41</v>
      </c>
      <c r="F193" s="34" t="s">
        <v>192</v>
      </c>
      <c r="G193" s="35" t="str">
        <f>VLOOKUP(O193,[3]Gerentes!$A:$N,4,0)</f>
        <v>FAMILIA Y COMUNIDADES</v>
      </c>
      <c r="H193" s="35" t="str">
        <f>VLOOKUP(O193,[3]Gerentes!$A:$N,5,0)</f>
        <v>DIRECTOR(A) DE FAMILIA Y COMUNIDADES</v>
      </c>
      <c r="I193" s="35" t="str">
        <f>VLOOKUP(O193,[3]Gerentes!$A:$N,10,0)</f>
        <v>6. Familia y Comunidades</v>
      </c>
      <c r="J193" s="35" t="str">
        <f>VLOOKUP(O193,[3]Gerentes!$A:$AB,15,0)</f>
        <v>Contratable</v>
      </c>
      <c r="K193" s="36" t="str">
        <f t="shared" si="6"/>
        <v>Inversión</v>
      </c>
      <c r="L193" s="37" t="s">
        <v>184</v>
      </c>
      <c r="M193" s="38" t="str">
        <f t="shared" si="7"/>
        <v>C-4102-1500-16</v>
      </c>
      <c r="N193" s="34">
        <v>991</v>
      </c>
      <c r="O193" s="35" t="str">
        <f t="shared" si="8"/>
        <v>C-4102-1500-16-0-4102041-02-991</v>
      </c>
      <c r="P193" s="32" t="s">
        <v>183</v>
      </c>
      <c r="Q193" s="39">
        <f>VLOOKUP($O193,[3]Gerentes!$A:$I,7,0)</f>
        <v>4102041</v>
      </c>
      <c r="R193" s="40" t="str">
        <f>VLOOKUP($O193,[3]Gerentes!$A:$I,8,0)</f>
        <v>SERVICIO DE ASISTENCIA TECNICA EN EL CICLO DE POLITICAS PUBLICAS DE FAMILIA Y OTRAS RELACIONADAS</v>
      </c>
      <c r="S193" s="34" t="s">
        <v>24</v>
      </c>
      <c r="T193" s="34">
        <v>27</v>
      </c>
      <c r="U193" s="34" t="s">
        <v>161</v>
      </c>
      <c r="V193" s="34" t="s">
        <v>25</v>
      </c>
      <c r="W193" s="41">
        <v>3975598000</v>
      </c>
      <c r="X193" s="41">
        <v>0</v>
      </c>
      <c r="Y193" s="41">
        <v>0</v>
      </c>
      <c r="Z193" s="41">
        <v>0</v>
      </c>
      <c r="AA193" s="41">
        <v>0</v>
      </c>
      <c r="AB193" s="42">
        <v>3975598000</v>
      </c>
      <c r="AC193" s="41">
        <v>3662616335</v>
      </c>
      <c r="AD193" s="41">
        <v>312981665</v>
      </c>
      <c r="AE193" s="42">
        <v>3372282535</v>
      </c>
      <c r="AF193" s="42">
        <v>1284760535</v>
      </c>
      <c r="AG193" s="41">
        <v>1284760535</v>
      </c>
      <c r="AH193" s="41">
        <v>1284760535</v>
      </c>
      <c r="AI193" s="41">
        <v>0</v>
      </c>
      <c r="AJ193" s="41">
        <v>0</v>
      </c>
      <c r="AK193" s="42" t="str">
        <f>IFERROR(VLOOKUP(Exportar[[#This Row],[RUBRO]],[3]LISTAS!$A$1:$B$19,2,0),Exportar[[#This Row],[NOMBRE-Planeación_Proyecto]])</f>
        <v>6. Familia y Comunidades</v>
      </c>
      <c r="AL193" s="41">
        <f>VLOOKUP(Exportar[[#This Row],[UNIDAD/SUB UNIDAD]],[3]!REGIONALES[[#All],[codigo_regional3]:[Columna1]],3,0)</f>
        <v>1</v>
      </c>
      <c r="AM193" s="41">
        <f>Exportar[[#This Row],[COD]]</f>
        <v>1</v>
      </c>
      <c r="AN193" s="41">
        <f>IFERROR(VLOOKUP(Exportar[[#This Row],[RUBRO completo]],'[3]CENTRO DE COSTOS'!$X:$X,1,0),0)</f>
        <v>0</v>
      </c>
      <c r="AO193" s="43" t="str">
        <f>VLOOKUP(Exportar[[#This Row],[COD_REAL]],'[3]CENTRO DE COSTOS'!$M$4:$N$72,2,0)</f>
        <v>SEDE NACIONAL</v>
      </c>
    </row>
    <row r="194" spans="1:41" x14ac:dyDescent="0.25">
      <c r="A194" s="44">
        <v>45111</v>
      </c>
      <c r="B194" s="32">
        <v>2023</v>
      </c>
      <c r="C194" s="33" t="str">
        <f>VLOOKUP(D194,'[3]CENTRO DE COSTOS'!$E:$H,4,0)</f>
        <v>SEDE</v>
      </c>
      <c r="D194" s="34" t="s">
        <v>40</v>
      </c>
      <c r="E194" s="34" t="s">
        <v>41</v>
      </c>
      <c r="F194" s="34" t="s">
        <v>192</v>
      </c>
      <c r="G194" s="35" t="str">
        <f>VLOOKUP(O194,[3]Gerentes!$A:$N,4,0)</f>
        <v>PRIMERA INFANCIA</v>
      </c>
      <c r="H194" s="35" t="str">
        <f>VLOOKUP(O194,[3]Gerentes!$A:$N,5,0)</f>
        <v>DIRECTOR(A) ADMINISTRATIVO</v>
      </c>
      <c r="I194" s="35" t="str">
        <f>VLOOKUP(O194,[3]Gerentes!$A:$N,10,0)</f>
        <v>1. Primera Infancia</v>
      </c>
      <c r="J194" s="35" t="str">
        <f>VLOOKUP(O194,[3]Gerentes!$A:$AB,15,0)</f>
        <v>Contratable</v>
      </c>
      <c r="K194" s="36" t="str">
        <f t="shared" si="6"/>
        <v>Inversión</v>
      </c>
      <c r="L194" s="37" t="s">
        <v>257</v>
      </c>
      <c r="M194" s="38" t="str">
        <f t="shared" si="7"/>
        <v>C-4102-1500-18</v>
      </c>
      <c r="N194" s="34">
        <v>991</v>
      </c>
      <c r="O194" s="35" t="str">
        <f t="shared" si="8"/>
        <v>C-4102-1500-18-0-4102004-02-991</v>
      </c>
      <c r="P194" s="32" t="s">
        <v>256</v>
      </c>
      <c r="Q194" s="39">
        <f>VLOOKUP($O194,[3]Gerentes!$A:$I,7,0)</f>
        <v>4102004</v>
      </c>
      <c r="R194" s="40" t="str">
        <f>VLOOKUP($O194,[3]Gerentes!$A:$I,8,0)</f>
        <v>EDIFICACIONES PARA LA ATENCION INTEGRAL A LA PRIMERA INFANCIA CONSTRUIDAS</v>
      </c>
      <c r="S194" s="34" t="s">
        <v>24</v>
      </c>
      <c r="T194" s="34">
        <v>27</v>
      </c>
      <c r="U194" s="34" t="s">
        <v>161</v>
      </c>
      <c r="V194" s="34" t="s">
        <v>25</v>
      </c>
      <c r="W194" s="41">
        <v>1194850000</v>
      </c>
      <c r="X194" s="41">
        <v>0</v>
      </c>
      <c r="Y194" s="41">
        <v>0</v>
      </c>
      <c r="Z194" s="41">
        <v>0</v>
      </c>
      <c r="AA194" s="41">
        <v>0</v>
      </c>
      <c r="AB194" s="42">
        <v>1194850000</v>
      </c>
      <c r="AC194" s="41">
        <v>999585950</v>
      </c>
      <c r="AD194" s="41">
        <v>195264050</v>
      </c>
      <c r="AE194" s="42">
        <v>999140384</v>
      </c>
      <c r="AF194" s="42">
        <v>342265088</v>
      </c>
      <c r="AG194" s="41">
        <v>342265088</v>
      </c>
      <c r="AH194" s="41">
        <v>342265088</v>
      </c>
      <c r="AI194" s="41">
        <v>0</v>
      </c>
      <c r="AJ194" s="41">
        <v>0</v>
      </c>
      <c r="AK194" s="42" t="str">
        <f>IFERROR(VLOOKUP(Exportar[[#This Row],[RUBRO]],[3]LISTAS!$A$1:$B$19,2,0),Exportar[[#This Row],[NOMBRE-Planeación_Proyecto]])</f>
        <v>1. Primera Infancia</v>
      </c>
      <c r="AL194" s="41">
        <f>VLOOKUP(Exportar[[#This Row],[UNIDAD/SUB UNIDAD]],[3]!REGIONALES[[#All],[codigo_regional3]:[Columna1]],3,0)</f>
        <v>1</v>
      </c>
      <c r="AM194" s="41">
        <f>Exportar[[#This Row],[COD]]</f>
        <v>1</v>
      </c>
      <c r="AN194" s="41">
        <f>IFERROR(VLOOKUP(Exportar[[#This Row],[RUBRO completo]],'[3]CENTRO DE COSTOS'!$X:$X,1,0),0)</f>
        <v>0</v>
      </c>
      <c r="AO194" s="43" t="str">
        <f>VLOOKUP(Exportar[[#This Row],[COD_REAL]],'[3]CENTRO DE COSTOS'!$M$4:$N$72,2,0)</f>
        <v>SEDE NACIONAL</v>
      </c>
    </row>
    <row r="195" spans="1:41" x14ac:dyDescent="0.25">
      <c r="A195" s="44">
        <v>45111</v>
      </c>
      <c r="B195" s="32">
        <v>2023</v>
      </c>
      <c r="C195" s="33" t="str">
        <f>VLOOKUP(D195,'[3]CENTRO DE COSTOS'!$E:$H,4,0)</f>
        <v>SEDE</v>
      </c>
      <c r="D195" s="34" t="s">
        <v>40</v>
      </c>
      <c r="E195" s="34" t="s">
        <v>41</v>
      </c>
      <c r="F195" s="34" t="s">
        <v>192</v>
      </c>
      <c r="G195" s="35" t="str">
        <f>VLOOKUP(O195,[3]Gerentes!$A:$N,4,0)</f>
        <v>PRIMERA INFANCIA</v>
      </c>
      <c r="H195" s="35" t="str">
        <f>VLOOKUP(O195,[3]Gerentes!$A:$N,5,0)</f>
        <v>DIRECTOR(A) DE PRIMERA INFANCIA</v>
      </c>
      <c r="I195" s="35" t="str">
        <f>VLOOKUP(O195,[3]Gerentes!$A:$N,10,0)</f>
        <v>1. Primera Infancia</v>
      </c>
      <c r="J195" s="35" t="str">
        <f>VLOOKUP(O195,[3]Gerentes!$A:$AB,15,0)</f>
        <v>Contratable</v>
      </c>
      <c r="K195" s="36" t="str">
        <f t="shared" si="6"/>
        <v>Inversión</v>
      </c>
      <c r="L195" s="37" t="s">
        <v>166</v>
      </c>
      <c r="M195" s="38" t="str">
        <f t="shared" si="7"/>
        <v>C-4102-1500-18</v>
      </c>
      <c r="N195" s="34">
        <v>991</v>
      </c>
      <c r="O195" s="35" t="str">
        <f t="shared" si="8"/>
        <v>C-4102-1500-18-0-4102040-02-991</v>
      </c>
      <c r="P195" s="32" t="s">
        <v>165</v>
      </c>
      <c r="Q195" s="39">
        <f>VLOOKUP($O195,[3]Gerentes!$A:$I,7,0)</f>
        <v>4102040</v>
      </c>
      <c r="R195" s="40" t="str">
        <f>VLOOKUP($O195,[3]Gerentes!$A:$I,8,0)</f>
        <v>DOCUMENTOS METODOLOGICOS</v>
      </c>
      <c r="S195" s="34" t="s">
        <v>24</v>
      </c>
      <c r="T195" s="34">
        <v>27</v>
      </c>
      <c r="U195" s="34" t="s">
        <v>161</v>
      </c>
      <c r="V195" s="34" t="s">
        <v>25</v>
      </c>
      <c r="W195" s="41">
        <v>20343891772</v>
      </c>
      <c r="X195" s="41">
        <v>5246217159</v>
      </c>
      <c r="Y195" s="41">
        <v>0</v>
      </c>
      <c r="Z195" s="41">
        <v>0</v>
      </c>
      <c r="AA195" s="41">
        <v>0</v>
      </c>
      <c r="AB195" s="42">
        <v>25590108931</v>
      </c>
      <c r="AC195" s="41">
        <v>23285148581</v>
      </c>
      <c r="AD195" s="41">
        <v>2304960350</v>
      </c>
      <c r="AE195" s="42">
        <v>20539492728.68</v>
      </c>
      <c r="AF195" s="42">
        <v>7166532137.6899996</v>
      </c>
      <c r="AG195" s="41">
        <v>7166532137.6899996</v>
      </c>
      <c r="AH195" s="41">
        <v>7166532137.6899996</v>
      </c>
      <c r="AI195" s="41">
        <v>0</v>
      </c>
      <c r="AJ195" s="41">
        <v>0</v>
      </c>
      <c r="AK195" s="42" t="str">
        <f>IFERROR(VLOOKUP(Exportar[[#This Row],[RUBRO]],[3]LISTAS!$A$1:$B$19,2,0),Exportar[[#This Row],[NOMBRE-Planeación_Proyecto]])</f>
        <v>1. Primera Infancia</v>
      </c>
      <c r="AL195" s="41">
        <f>VLOOKUP(Exportar[[#This Row],[UNIDAD/SUB UNIDAD]],[3]!REGIONALES[[#All],[codigo_regional3]:[Columna1]],3,0)</f>
        <v>1</v>
      </c>
      <c r="AM195" s="41">
        <f>Exportar[[#This Row],[COD]]</f>
        <v>1</v>
      </c>
      <c r="AN195" s="41">
        <f>IFERROR(VLOOKUP(Exportar[[#This Row],[RUBRO completo]],'[3]CENTRO DE COSTOS'!$X:$X,1,0),0)</f>
        <v>0</v>
      </c>
      <c r="AO195" s="43" t="str">
        <f>VLOOKUP(Exportar[[#This Row],[COD_REAL]],'[3]CENTRO DE COSTOS'!$M$4:$N$72,2,0)</f>
        <v>SEDE NACIONAL</v>
      </c>
    </row>
    <row r="196" spans="1:41" x14ac:dyDescent="0.25">
      <c r="A196" s="44">
        <v>45111</v>
      </c>
      <c r="B196" s="32">
        <v>2023</v>
      </c>
      <c r="C196" s="33" t="str">
        <f>VLOOKUP(D196,'[3]CENTRO DE COSTOS'!$E:$H,4,0)</f>
        <v>SEDE</v>
      </c>
      <c r="D196" s="34" t="s">
        <v>40</v>
      </c>
      <c r="E196" s="34" t="s">
        <v>41</v>
      </c>
      <c r="F196" s="34" t="s">
        <v>192</v>
      </c>
      <c r="G196" s="35" t="str">
        <f>VLOOKUP(O196,[3]Gerentes!$A:$N,4,0)</f>
        <v>INFANCIA</v>
      </c>
      <c r="H196" s="35" t="str">
        <f>VLOOKUP(O196,[3]Gerentes!$A:$N,5,0)</f>
        <v>DIRECTOR(A) DE INFANCIA</v>
      </c>
      <c r="I196" s="35" t="str">
        <f>VLOOKUP(O196,[3]Gerentes!$A:$N,10,0)</f>
        <v>7. Infancia</v>
      </c>
      <c r="J196" s="35" t="str">
        <f>VLOOKUP(O196,[3]Gerentes!$A:$AB,15,0)</f>
        <v>Contratable</v>
      </c>
      <c r="K196" s="36" t="str">
        <f t="shared" ref="K196:K259" si="9">IF(OR(LEFT(L196,1)="A",LEFT(L196,1)="B"),"Funcionamiento","Inversión")</f>
        <v>Inversión</v>
      </c>
      <c r="L196" s="37" t="s">
        <v>182</v>
      </c>
      <c r="M196" s="38" t="str">
        <f t="shared" ref="M196:M259" si="10">IF(LEFT(L196,4)="A-01",LEFT(L196,10),IF(LEFT(L196,4)="A-02",LEFT(L196,7),IF(LEFT(L196,4)="A-03",LEFT(L196,14),IF(LEFT(L196,7)="A-08-01",LEFT(L196,7),IF(LEFT(L196,7)="A-08-04",LEFT(L196,10),IF(AND(LEFT(LEFT(L196,14),1)="C",RIGHT(LEFT(L196,14),1)="-"),LEFT(L196,13),LEFT(L196,14)))))))</f>
        <v>C-4102-1500-20</v>
      </c>
      <c r="N196" s="34">
        <v>991</v>
      </c>
      <c r="O196" s="35" t="str">
        <f t="shared" ref="O196:O259" si="11">IF(LEN(N196)&gt;3,L196,L196&amp;IF(N196&lt;&gt;"","-"&amp;N196,""))</f>
        <v>C-4102-1500-20-0-4102045-02-991</v>
      </c>
      <c r="P196" s="32" t="s">
        <v>181</v>
      </c>
      <c r="Q196" s="39">
        <f>VLOOKUP($O196,[3]Gerentes!$A:$I,7,0)</f>
        <v>4102045</v>
      </c>
      <c r="R196" s="40" t="str">
        <f>VLOOKUP($O196,[3]Gerentes!$A:$I,8,0)</f>
        <v>SERVICIOS DE EDUCACIÓN INFORMAL A NIÑOS, NIÑAS, ADOLESCENTES  Y JÓVENES PARA EL RECONOCIMIENTO DE SUS DERECHOS</v>
      </c>
      <c r="S196" s="34" t="s">
        <v>24</v>
      </c>
      <c r="T196" s="34">
        <v>27</v>
      </c>
      <c r="U196" s="34" t="s">
        <v>161</v>
      </c>
      <c r="V196" s="34" t="s">
        <v>25</v>
      </c>
      <c r="W196" s="41">
        <v>3965448110</v>
      </c>
      <c r="X196" s="41">
        <v>853656643</v>
      </c>
      <c r="Y196" s="41">
        <v>0</v>
      </c>
      <c r="Z196" s="41">
        <v>0</v>
      </c>
      <c r="AA196" s="41">
        <v>0</v>
      </c>
      <c r="AB196" s="42">
        <v>4819104753</v>
      </c>
      <c r="AC196" s="41">
        <v>4010966612</v>
      </c>
      <c r="AD196" s="41">
        <v>808138141</v>
      </c>
      <c r="AE196" s="42">
        <v>3837163417</v>
      </c>
      <c r="AF196" s="42">
        <v>1336273083</v>
      </c>
      <c r="AG196" s="41">
        <v>1336273083</v>
      </c>
      <c r="AH196" s="41">
        <v>1336273083</v>
      </c>
      <c r="AI196" s="41">
        <v>0</v>
      </c>
      <c r="AJ196" s="41">
        <v>0</v>
      </c>
      <c r="AK196" s="42" t="str">
        <f>IFERROR(VLOOKUP(Exportar[[#This Row],[RUBRO]],[3]LISTAS!$A$1:$B$19,2,0),Exportar[[#This Row],[NOMBRE-Planeación_Proyecto]])</f>
        <v>7. Infancia</v>
      </c>
      <c r="AL196" s="41">
        <f>VLOOKUP(Exportar[[#This Row],[UNIDAD/SUB UNIDAD]],[3]!REGIONALES[[#All],[codigo_regional3]:[Columna1]],3,0)</f>
        <v>1</v>
      </c>
      <c r="AM196" s="41">
        <f>Exportar[[#This Row],[COD]]</f>
        <v>1</v>
      </c>
      <c r="AN196" s="41">
        <f>IFERROR(VLOOKUP(Exportar[[#This Row],[RUBRO completo]],'[3]CENTRO DE COSTOS'!$X:$X,1,0),0)</f>
        <v>0</v>
      </c>
      <c r="AO196" s="43" t="str">
        <f>VLOOKUP(Exportar[[#This Row],[COD_REAL]],'[3]CENTRO DE COSTOS'!$M$4:$N$72,2,0)</f>
        <v>SEDE NACIONAL</v>
      </c>
    </row>
    <row r="197" spans="1:41" x14ac:dyDescent="0.25">
      <c r="A197" s="44">
        <v>45111</v>
      </c>
      <c r="B197" s="32">
        <v>2023</v>
      </c>
      <c r="C197" s="33" t="str">
        <f>VLOOKUP(D197,'[3]CENTRO DE COSTOS'!$E:$H,4,0)</f>
        <v>SEDE</v>
      </c>
      <c r="D197" s="34" t="s">
        <v>40</v>
      </c>
      <c r="E197" s="34" t="s">
        <v>41</v>
      </c>
      <c r="F197" s="34" t="s">
        <v>192</v>
      </c>
      <c r="G197" s="35" t="str">
        <f>VLOOKUP(O197,[3]Gerentes!$A:$N,4,0)</f>
        <v>ADOLESCENCIA Y JUVENTUD</v>
      </c>
      <c r="H197" s="35" t="str">
        <f>VLOOKUP(O197,[3]Gerentes!$A:$N,5,0)</f>
        <v xml:space="preserve">DIRECTOR(A) DE ADOLESCENCIA Y JUVENTUD </v>
      </c>
      <c r="I197" s="35" t="str">
        <f>VLOOKUP(O197,[3]Gerentes!$A:$N,10,0)</f>
        <v>8. Adolescencia y Juventud</v>
      </c>
      <c r="J197" s="35" t="str">
        <f>VLOOKUP(O197,[3]Gerentes!$A:$AB,15,0)</f>
        <v>Contratable</v>
      </c>
      <c r="K197" s="36" t="str">
        <f t="shared" si="9"/>
        <v>Inversión</v>
      </c>
      <c r="L197" s="37" t="s">
        <v>180</v>
      </c>
      <c r="M197" s="38" t="str">
        <f t="shared" si="10"/>
        <v>C-4102-1500-21</v>
      </c>
      <c r="N197" s="34">
        <v>991</v>
      </c>
      <c r="O197" s="35" t="str">
        <f t="shared" si="11"/>
        <v>C-4102-1500-21-0-4102045-02-00-991</v>
      </c>
      <c r="P197" s="32" t="s">
        <v>179</v>
      </c>
      <c r="Q197" s="39">
        <f>VLOOKUP($O197,[3]Gerentes!$A:$I,7,0)</f>
        <v>4102045</v>
      </c>
      <c r="R197" s="40" t="str">
        <f>VLOOKUP($O197,[3]Gerentes!$A:$I,8,0)</f>
        <v>SERVICIOS DE EDUCACIÓN INFORMAL A NIÑOS, NIÑAS, ADOLESCENTES  Y JÓVENES PARA EL RECONOCIMIENTO DE SUS DERECHOS</v>
      </c>
      <c r="S197" s="34" t="s">
        <v>24</v>
      </c>
      <c r="T197" s="34">
        <v>27</v>
      </c>
      <c r="U197" s="34" t="s">
        <v>161</v>
      </c>
      <c r="V197" s="34" t="s">
        <v>25</v>
      </c>
      <c r="W197" s="41">
        <v>6899125052</v>
      </c>
      <c r="X197" s="41">
        <v>0</v>
      </c>
      <c r="Y197" s="41">
        <v>0</v>
      </c>
      <c r="Z197" s="41">
        <v>0</v>
      </c>
      <c r="AA197" s="41">
        <v>0</v>
      </c>
      <c r="AB197" s="42">
        <v>6899125052</v>
      </c>
      <c r="AC197" s="41">
        <v>6575125034</v>
      </c>
      <c r="AD197" s="41">
        <v>324000018</v>
      </c>
      <c r="AE197" s="42">
        <v>5655336570</v>
      </c>
      <c r="AF197" s="42">
        <v>2075978251</v>
      </c>
      <c r="AG197" s="41">
        <v>2075978251</v>
      </c>
      <c r="AH197" s="41">
        <v>2075978251</v>
      </c>
      <c r="AI197" s="41">
        <v>0</v>
      </c>
      <c r="AJ197" s="41">
        <v>0</v>
      </c>
      <c r="AK197" s="42" t="str">
        <f>IFERROR(VLOOKUP(Exportar[[#This Row],[RUBRO]],[3]LISTAS!$A$1:$B$19,2,0),Exportar[[#This Row],[NOMBRE-Planeación_Proyecto]])</f>
        <v>8. Adolescencia y Juventud</v>
      </c>
      <c r="AL197" s="41">
        <f>VLOOKUP(Exportar[[#This Row],[UNIDAD/SUB UNIDAD]],[3]!REGIONALES[[#All],[codigo_regional3]:[Columna1]],3,0)</f>
        <v>1</v>
      </c>
      <c r="AM197" s="41">
        <f>Exportar[[#This Row],[COD]]</f>
        <v>1</v>
      </c>
      <c r="AN197" s="41">
        <f>IFERROR(VLOOKUP(Exportar[[#This Row],[RUBRO completo]],'[3]CENTRO DE COSTOS'!$X:$X,1,0),0)</f>
        <v>0</v>
      </c>
      <c r="AO197" s="43" t="str">
        <f>VLOOKUP(Exportar[[#This Row],[COD_REAL]],'[3]CENTRO DE COSTOS'!$M$4:$N$72,2,0)</f>
        <v>SEDE NACIONAL</v>
      </c>
    </row>
    <row r="198" spans="1:41" x14ac:dyDescent="0.25">
      <c r="A198" s="44">
        <v>45111</v>
      </c>
      <c r="B198" s="32">
        <v>2023</v>
      </c>
      <c r="C198" s="33" t="str">
        <f>VLOOKUP(D198,'[3]CENTRO DE COSTOS'!$E:$H,4,0)</f>
        <v>SEDE</v>
      </c>
      <c r="D198" s="34" t="s">
        <v>40</v>
      </c>
      <c r="E198" s="34" t="s">
        <v>41</v>
      </c>
      <c r="F198" s="34" t="s">
        <v>192</v>
      </c>
      <c r="G198" s="35" t="str">
        <f>VLOOKUP(O198,[3]Gerentes!$A:$N,4,0)</f>
        <v>TECNOLOGÍA</v>
      </c>
      <c r="H198" s="35" t="str">
        <f>VLOOKUP(O198,[3]Gerentes!$A:$N,5,0)</f>
        <v>DIRECTOR(A) DE INFORMACION Y TECNOLOGIA</v>
      </c>
      <c r="I198" s="35" t="str">
        <f>VLOOKUP(O198,[3]Gerentes!$A:$N,10,0)</f>
        <v>9. Tecnología</v>
      </c>
      <c r="J198" s="35" t="str">
        <f>VLOOKUP(O198,[3]Gerentes!$A:$AB,15,0)</f>
        <v>Contratable</v>
      </c>
      <c r="K198" s="36" t="str">
        <f t="shared" si="9"/>
        <v>Inversión</v>
      </c>
      <c r="L198" s="37" t="s">
        <v>273</v>
      </c>
      <c r="M198" s="38" t="str">
        <f t="shared" si="10"/>
        <v>C-4199-1500-7</v>
      </c>
      <c r="N198" s="34">
        <v>991</v>
      </c>
      <c r="O198" s="35" t="str">
        <f t="shared" si="11"/>
        <v>C-4199-1500-7-0-4199060-02-991</v>
      </c>
      <c r="P198" s="32" t="s">
        <v>272</v>
      </c>
      <c r="Q198" s="39">
        <f>VLOOKUP($O198,[3]Gerentes!$A:$I,7,0)</f>
        <v>4199060</v>
      </c>
      <c r="R198" s="40" t="str">
        <f>VLOOKUP($O198,[3]Gerentes!$A:$I,8,0)</f>
        <v>SERVICIOS DE INFORMACION ACTUALIZADOS</v>
      </c>
      <c r="S198" s="34" t="s">
        <v>24</v>
      </c>
      <c r="T198" s="34">
        <v>27</v>
      </c>
      <c r="U198" s="34" t="s">
        <v>161</v>
      </c>
      <c r="V198" s="34" t="s">
        <v>25</v>
      </c>
      <c r="W198" s="41">
        <v>7204466055</v>
      </c>
      <c r="X198" s="41">
        <v>0</v>
      </c>
      <c r="Y198" s="41">
        <v>0</v>
      </c>
      <c r="Z198" s="41">
        <v>0</v>
      </c>
      <c r="AA198" s="41">
        <v>0</v>
      </c>
      <c r="AB198" s="42">
        <v>7204466055</v>
      </c>
      <c r="AC198" s="41">
        <v>5077962556</v>
      </c>
      <c r="AD198" s="41">
        <v>2126503499</v>
      </c>
      <c r="AE198" s="42">
        <v>5077962556</v>
      </c>
      <c r="AF198" s="42">
        <v>1849367233</v>
      </c>
      <c r="AG198" s="41">
        <v>1849367233</v>
      </c>
      <c r="AH198" s="41">
        <v>1849367233</v>
      </c>
      <c r="AI198" s="41">
        <v>0</v>
      </c>
      <c r="AJ198" s="41">
        <v>0</v>
      </c>
      <c r="AK198" s="42" t="str">
        <f>IFERROR(VLOOKUP(Exportar[[#This Row],[RUBRO]],[3]LISTAS!$A$1:$B$19,2,0),Exportar[[#This Row],[NOMBRE-Planeación_Proyecto]])</f>
        <v>9. Tecnología</v>
      </c>
      <c r="AL198" s="41">
        <f>VLOOKUP(Exportar[[#This Row],[UNIDAD/SUB UNIDAD]],[3]!REGIONALES[[#All],[codigo_regional3]:[Columna1]],3,0)</f>
        <v>1</v>
      </c>
      <c r="AM198" s="41">
        <f>Exportar[[#This Row],[COD]]</f>
        <v>1</v>
      </c>
      <c r="AN198" s="41">
        <f>IFERROR(VLOOKUP(Exportar[[#This Row],[RUBRO completo]],'[3]CENTRO DE COSTOS'!$X:$X,1,0),0)</f>
        <v>0</v>
      </c>
      <c r="AO198" s="43" t="str">
        <f>VLOOKUP(Exportar[[#This Row],[COD_REAL]],'[3]CENTRO DE COSTOS'!$M$4:$N$72,2,0)</f>
        <v>SEDE NACIONAL</v>
      </c>
    </row>
    <row r="199" spans="1:41" x14ac:dyDescent="0.25">
      <c r="A199" s="44">
        <v>45111</v>
      </c>
      <c r="B199" s="32">
        <v>2023</v>
      </c>
      <c r="C199" s="33" t="str">
        <f>VLOOKUP(D199,'[3]CENTRO DE COSTOS'!$E:$H,4,0)</f>
        <v>SEDE</v>
      </c>
      <c r="D199" s="34" t="s">
        <v>40</v>
      </c>
      <c r="E199" s="34" t="s">
        <v>41</v>
      </c>
      <c r="F199" s="34" t="s">
        <v>192</v>
      </c>
      <c r="G199" s="35" t="str">
        <f>VLOOKUP(O199,[3]Gerentes!$A:$N,4,0)</f>
        <v>TECNOLOGÍA</v>
      </c>
      <c r="H199" s="35" t="str">
        <f>VLOOKUP(O199,[3]Gerentes!$A:$N,5,0)</f>
        <v>DIRECTOR(A) DE INFORMACION Y TECNOLOGIA</v>
      </c>
      <c r="I199" s="35" t="str">
        <f>VLOOKUP(O199,[3]Gerentes!$A:$N,10,0)</f>
        <v>9. Tecnología</v>
      </c>
      <c r="J199" s="35" t="str">
        <f>VLOOKUP(O199,[3]Gerentes!$A:$AB,15,0)</f>
        <v>Contratable</v>
      </c>
      <c r="K199" s="36" t="str">
        <f t="shared" si="9"/>
        <v>Inversión</v>
      </c>
      <c r="L199" s="37" t="s">
        <v>178</v>
      </c>
      <c r="M199" s="38" t="str">
        <f t="shared" si="10"/>
        <v>C-4199-1500-7</v>
      </c>
      <c r="N199" s="34">
        <v>991</v>
      </c>
      <c r="O199" s="35" t="str">
        <f t="shared" si="11"/>
        <v>C-4199-1500-7-0-4199062-02-991</v>
      </c>
      <c r="P199" s="32" t="s">
        <v>177</v>
      </c>
      <c r="Q199" s="39">
        <f>VLOOKUP($O199,[3]Gerentes!$A:$I,7,0)</f>
        <v>4199062</v>
      </c>
      <c r="R199" s="40" t="str">
        <f>VLOOKUP($O199,[3]Gerentes!$A:$I,8,0)</f>
        <v>SERVICIOS TECNOLOGICOS</v>
      </c>
      <c r="S199" s="34" t="s">
        <v>24</v>
      </c>
      <c r="T199" s="34">
        <v>27</v>
      </c>
      <c r="U199" s="34" t="s">
        <v>161</v>
      </c>
      <c r="V199" s="34" t="s">
        <v>25</v>
      </c>
      <c r="W199" s="41">
        <v>3462583845</v>
      </c>
      <c r="X199" s="41">
        <v>0</v>
      </c>
      <c r="Y199" s="41">
        <v>32560</v>
      </c>
      <c r="Z199" s="41">
        <v>0</v>
      </c>
      <c r="AA199" s="41">
        <v>0</v>
      </c>
      <c r="AB199" s="42">
        <v>3462551285</v>
      </c>
      <c r="AC199" s="41">
        <v>2813564844</v>
      </c>
      <c r="AD199" s="41">
        <v>648986441</v>
      </c>
      <c r="AE199" s="42">
        <v>2787515324</v>
      </c>
      <c r="AF199" s="42">
        <v>1008292442.01</v>
      </c>
      <c r="AG199" s="41">
        <v>1008292442.01</v>
      </c>
      <c r="AH199" s="41">
        <v>1008292442.01</v>
      </c>
      <c r="AI199" s="41">
        <v>0</v>
      </c>
      <c r="AJ199" s="41">
        <v>0</v>
      </c>
      <c r="AK199" s="42" t="str">
        <f>IFERROR(VLOOKUP(Exportar[[#This Row],[RUBRO]],[3]LISTAS!$A$1:$B$19,2,0),Exportar[[#This Row],[NOMBRE-Planeación_Proyecto]])</f>
        <v>9. Tecnología</v>
      </c>
      <c r="AL199" s="41">
        <f>VLOOKUP(Exportar[[#This Row],[UNIDAD/SUB UNIDAD]],[3]!REGIONALES[[#All],[codigo_regional3]:[Columna1]],3,0)</f>
        <v>1</v>
      </c>
      <c r="AM199" s="41">
        <f>Exportar[[#This Row],[COD]]</f>
        <v>1</v>
      </c>
      <c r="AN199" s="41">
        <f>IFERROR(VLOOKUP(Exportar[[#This Row],[RUBRO completo]],'[3]CENTRO DE COSTOS'!$X:$X,1,0),0)</f>
        <v>0</v>
      </c>
      <c r="AO199" s="43" t="str">
        <f>VLOOKUP(Exportar[[#This Row],[COD_REAL]],'[3]CENTRO DE COSTOS'!$M$4:$N$72,2,0)</f>
        <v>SEDE NACIONAL</v>
      </c>
    </row>
    <row r="200" spans="1:41" x14ac:dyDescent="0.25">
      <c r="A200" s="44">
        <v>45111</v>
      </c>
      <c r="B200" s="32">
        <v>2023</v>
      </c>
      <c r="C200" s="33" t="str">
        <f>VLOOKUP(D200,'[3]CENTRO DE COSTOS'!$E:$H,4,0)</f>
        <v>SEDE</v>
      </c>
      <c r="D200" s="34" t="s">
        <v>40</v>
      </c>
      <c r="E200" s="34" t="s">
        <v>41</v>
      </c>
      <c r="F200" s="34" t="s">
        <v>192</v>
      </c>
      <c r="G200" s="35" t="str">
        <f>VLOOKUP(O200,[3]Gerentes!$A:$N,4,0)</f>
        <v>FORTALECIMIENTO</v>
      </c>
      <c r="H200" s="35" t="str">
        <f>VLOOKUP(O200,[3]Gerentes!$A:$N,5,0)</f>
        <v>DIRECTOR(A) DE GESTION HUMANA</v>
      </c>
      <c r="I200" s="35" t="str">
        <f>VLOOKUP(O200,[3]Gerentes!$A:$N,10,0)</f>
        <v>8. Fortalecimiento</v>
      </c>
      <c r="J200" s="35" t="str">
        <f>VLOOKUP(O200,[3]Gerentes!$A:$AB,15,0)</f>
        <v>Contratable</v>
      </c>
      <c r="K200" s="36" t="str">
        <f t="shared" si="9"/>
        <v>Inversión</v>
      </c>
      <c r="L200" s="37" t="s">
        <v>287</v>
      </c>
      <c r="M200" s="38" t="str">
        <f t="shared" si="10"/>
        <v>C-4199-1500-8</v>
      </c>
      <c r="N200" s="34">
        <v>991</v>
      </c>
      <c r="O200" s="35" t="str">
        <f t="shared" si="11"/>
        <v>C-4199-1500-8-0-4199056-02-991</v>
      </c>
      <c r="P200" s="32" t="s">
        <v>286</v>
      </c>
      <c r="Q200" s="39">
        <f>VLOOKUP($O200,[3]Gerentes!$A:$I,7,0)</f>
        <v>4199056</v>
      </c>
      <c r="R200" s="40" t="str">
        <f>VLOOKUP($O200,[3]Gerentes!$A:$I,8,0)</f>
        <v>DOCUMENTOS NORMATIVOS</v>
      </c>
      <c r="S200" s="34" t="s">
        <v>24</v>
      </c>
      <c r="T200" s="34">
        <v>27</v>
      </c>
      <c r="U200" s="34" t="s">
        <v>161</v>
      </c>
      <c r="V200" s="34" t="s">
        <v>25</v>
      </c>
      <c r="W200" s="41">
        <v>754389510</v>
      </c>
      <c r="X200" s="41">
        <v>0</v>
      </c>
      <c r="Y200" s="41">
        <v>0</v>
      </c>
      <c r="Z200" s="41">
        <v>0</v>
      </c>
      <c r="AA200" s="41">
        <v>0</v>
      </c>
      <c r="AB200" s="42">
        <v>754389510</v>
      </c>
      <c r="AC200" s="41">
        <v>754280765</v>
      </c>
      <c r="AD200" s="41">
        <v>108745</v>
      </c>
      <c r="AE200" s="42">
        <v>578044779</v>
      </c>
      <c r="AF200" s="42">
        <v>221682719.66999999</v>
      </c>
      <c r="AG200" s="41">
        <v>221682719.66999999</v>
      </c>
      <c r="AH200" s="41">
        <v>221682719.66999999</v>
      </c>
      <c r="AI200" s="41">
        <v>0</v>
      </c>
      <c r="AJ200" s="41">
        <v>0</v>
      </c>
      <c r="AK200" s="42" t="str">
        <f>IFERROR(VLOOKUP(Exportar[[#This Row],[RUBRO]],[3]LISTAS!$A$1:$B$19,2,0),Exportar[[#This Row],[NOMBRE-Planeación_Proyecto]])</f>
        <v>8. Fortalecimiento</v>
      </c>
      <c r="AL200" s="41">
        <f>VLOOKUP(Exportar[[#This Row],[UNIDAD/SUB UNIDAD]],[3]!REGIONALES[[#All],[codigo_regional3]:[Columna1]],3,0)</f>
        <v>1</v>
      </c>
      <c r="AM200" s="41">
        <f>Exportar[[#This Row],[COD]]</f>
        <v>1</v>
      </c>
      <c r="AN200" s="41">
        <f>IFERROR(VLOOKUP(Exportar[[#This Row],[RUBRO completo]],'[3]CENTRO DE COSTOS'!$X:$X,1,0),0)</f>
        <v>0</v>
      </c>
      <c r="AO200" s="43" t="str">
        <f>VLOOKUP(Exportar[[#This Row],[COD_REAL]],'[3]CENTRO DE COSTOS'!$M$4:$N$72,2,0)</f>
        <v>SEDE NACIONAL</v>
      </c>
    </row>
    <row r="201" spans="1:41" x14ac:dyDescent="0.25">
      <c r="A201" s="44">
        <v>45111</v>
      </c>
      <c r="B201" s="32">
        <v>2023</v>
      </c>
      <c r="C201" s="33" t="str">
        <f>VLOOKUP(D201,'[3]CENTRO DE COSTOS'!$E:$H,4,0)</f>
        <v>SEDE</v>
      </c>
      <c r="D201" s="34" t="s">
        <v>40</v>
      </c>
      <c r="E201" s="34" t="s">
        <v>41</v>
      </c>
      <c r="F201" s="34" t="s">
        <v>192</v>
      </c>
      <c r="G201" s="35" t="str">
        <f>VLOOKUP(O201,[3]Gerentes!$A:$N,4,0)</f>
        <v>FORTALECIMIENTO</v>
      </c>
      <c r="H201" s="35" t="str">
        <f>VLOOKUP(O201,[3]Gerentes!$A:$N,5,0)</f>
        <v>DIRECTOR(A) DE GESTION HUMANA</v>
      </c>
      <c r="I201" s="35" t="str">
        <f>VLOOKUP(O201,[3]Gerentes!$A:$N,10,0)</f>
        <v>8. Fortalecimiento</v>
      </c>
      <c r="J201" s="35" t="str">
        <f>VLOOKUP(O201,[3]Gerentes!$A:$AB,15,0)</f>
        <v>Contratable</v>
      </c>
      <c r="K201" s="36" t="str">
        <f t="shared" si="9"/>
        <v>Inversión</v>
      </c>
      <c r="L201" s="37" t="s">
        <v>175</v>
      </c>
      <c r="M201" s="38" t="str">
        <f t="shared" si="10"/>
        <v>C-4199-1500-8</v>
      </c>
      <c r="N201" s="34">
        <v>991</v>
      </c>
      <c r="O201" s="35" t="str">
        <f t="shared" si="11"/>
        <v>C-4199-1500-8-0-4199064-02-991</v>
      </c>
      <c r="P201" s="32" t="s">
        <v>174</v>
      </c>
      <c r="Q201" s="39">
        <f>VLOOKUP($O201,[3]Gerentes!$A:$I,7,0)</f>
        <v>4199064</v>
      </c>
      <c r="R201" s="40" t="str">
        <f>VLOOKUP($O201,[3]Gerentes!$A:$I,8,0)</f>
        <v>SERVICIO DE IMPLEMENTACION DE SISTEMAS DE GESTION</v>
      </c>
      <c r="S201" s="34" t="s">
        <v>24</v>
      </c>
      <c r="T201" s="34">
        <v>27</v>
      </c>
      <c r="U201" s="34" t="s">
        <v>161</v>
      </c>
      <c r="V201" s="34" t="s">
        <v>25</v>
      </c>
      <c r="W201" s="41">
        <v>38029776059</v>
      </c>
      <c r="X201" s="41">
        <v>6042784426</v>
      </c>
      <c r="Y201" s="41">
        <v>1076280649</v>
      </c>
      <c r="Z201" s="41">
        <v>0</v>
      </c>
      <c r="AA201" s="41">
        <v>0</v>
      </c>
      <c r="AB201" s="42">
        <v>42996279836</v>
      </c>
      <c r="AC201" s="41">
        <v>42549096806</v>
      </c>
      <c r="AD201" s="41">
        <v>447183030</v>
      </c>
      <c r="AE201" s="42">
        <v>39036338094</v>
      </c>
      <c r="AF201" s="42">
        <v>13791302913.049999</v>
      </c>
      <c r="AG201" s="41">
        <v>13791302913.049999</v>
      </c>
      <c r="AH201" s="41">
        <v>13791302913.049999</v>
      </c>
      <c r="AI201" s="41">
        <v>0</v>
      </c>
      <c r="AJ201" s="41">
        <v>0</v>
      </c>
      <c r="AK201" s="42" t="str">
        <f>IFERROR(VLOOKUP(Exportar[[#This Row],[RUBRO]],[3]LISTAS!$A$1:$B$19,2,0),Exportar[[#This Row],[NOMBRE-Planeación_Proyecto]])</f>
        <v>8. Fortalecimiento</v>
      </c>
      <c r="AL201" s="41">
        <f>VLOOKUP(Exportar[[#This Row],[UNIDAD/SUB UNIDAD]],[3]!REGIONALES[[#All],[codigo_regional3]:[Columna1]],3,0)</f>
        <v>1</v>
      </c>
      <c r="AM201" s="41">
        <f>Exportar[[#This Row],[COD]]</f>
        <v>1</v>
      </c>
      <c r="AN201" s="41">
        <f>IFERROR(VLOOKUP(Exportar[[#This Row],[RUBRO completo]],'[3]CENTRO DE COSTOS'!$X:$X,1,0),0)</f>
        <v>0</v>
      </c>
      <c r="AO201" s="43" t="str">
        <f>VLOOKUP(Exportar[[#This Row],[COD_REAL]],'[3]CENTRO DE COSTOS'!$M$4:$N$72,2,0)</f>
        <v>SEDE NACIONAL</v>
      </c>
    </row>
    <row r="202" spans="1:41" x14ac:dyDescent="0.25">
      <c r="A202" s="44">
        <v>45111</v>
      </c>
      <c r="B202" s="32">
        <v>2023</v>
      </c>
      <c r="C202" s="33" t="str">
        <f>VLOOKUP(D202,'[3]CENTRO DE COSTOS'!$E:$H,4,0)</f>
        <v>SEDE</v>
      </c>
      <c r="D202" s="34" t="s">
        <v>40</v>
      </c>
      <c r="E202" s="34" t="s">
        <v>41</v>
      </c>
      <c r="F202" s="34" t="s">
        <v>176</v>
      </c>
      <c r="G202" s="35" t="str">
        <f>VLOOKUP(O202,[3]Gerentes!$A:$N,4,0)</f>
        <v>NUTRICIÓN</v>
      </c>
      <c r="H202" s="35" t="str">
        <f>VLOOKUP(O202,[3]Gerentes!$A:$N,5,0)</f>
        <v>DIRECTOR(A) DE NUTRICION</v>
      </c>
      <c r="I202" s="35" t="str">
        <f>VLOOKUP(O202,[3]Gerentes!$A:$N,10,0)</f>
        <v>4. Nutrición</v>
      </c>
      <c r="J202" s="35" t="str">
        <f>VLOOKUP(O202,[3]Gerentes!$A:$AB,15,0)</f>
        <v>No Contratable</v>
      </c>
      <c r="K202" s="36" t="str">
        <f t="shared" si="9"/>
        <v>Inversión</v>
      </c>
      <c r="L202" s="37" t="s">
        <v>285</v>
      </c>
      <c r="M202" s="38" t="str">
        <f t="shared" si="10"/>
        <v>C-4102-1500-12</v>
      </c>
      <c r="N202" s="34">
        <v>992</v>
      </c>
      <c r="O202" s="35" t="str">
        <f t="shared" si="11"/>
        <v>C-4102-1500-12-0-4102003-02-992</v>
      </c>
      <c r="P202" s="32" t="s">
        <v>284</v>
      </c>
      <c r="Q202" s="39">
        <f>VLOOKUP($O202,[3]Gerentes!$A:$I,7,0)</f>
        <v>4102003</v>
      </c>
      <c r="R202" s="40" t="str">
        <f>VLOOKUP($O202,[3]Gerentes!$A:$I,8,0)</f>
        <v>SERVICIO DE EDUCACION INFORMAL A LOS AGENTES EDUCATIVOS</v>
      </c>
      <c r="S202" s="34" t="s">
        <v>24</v>
      </c>
      <c r="T202" s="34">
        <v>27</v>
      </c>
      <c r="U202" s="34" t="s">
        <v>161</v>
      </c>
      <c r="V202" s="34" t="s">
        <v>25</v>
      </c>
      <c r="W202" s="41">
        <v>10000000</v>
      </c>
      <c r="X202" s="41">
        <v>0</v>
      </c>
      <c r="Y202" s="41">
        <v>0</v>
      </c>
      <c r="Z202" s="41">
        <v>0</v>
      </c>
      <c r="AA202" s="41">
        <v>0</v>
      </c>
      <c r="AB202" s="42">
        <v>10000000</v>
      </c>
      <c r="AC202" s="41">
        <v>10000000</v>
      </c>
      <c r="AD202" s="41">
        <v>0</v>
      </c>
      <c r="AE202" s="42">
        <v>1189045</v>
      </c>
      <c r="AF202" s="42">
        <v>1189045</v>
      </c>
      <c r="AG202" s="41">
        <v>1189045</v>
      </c>
      <c r="AH202" s="41">
        <v>1189045</v>
      </c>
      <c r="AI202" s="41">
        <v>0</v>
      </c>
      <c r="AJ202" s="41">
        <v>0</v>
      </c>
      <c r="AK202" s="42" t="str">
        <f>IFERROR(VLOOKUP(Exportar[[#This Row],[RUBRO]],[3]LISTAS!$A$1:$B$19,2,0),Exportar[[#This Row],[NOMBRE-Planeación_Proyecto]])</f>
        <v>4. Nutrición</v>
      </c>
      <c r="AL202" s="41">
        <f>VLOOKUP(Exportar[[#This Row],[UNIDAD/SUB UNIDAD]],[3]!REGIONALES[[#All],[codigo_regional3]:[Columna1]],3,0)</f>
        <v>1</v>
      </c>
      <c r="AM202" s="41">
        <f>Exportar[[#This Row],[COD]]</f>
        <v>1</v>
      </c>
      <c r="AN202" s="41">
        <f>IFERROR(VLOOKUP(Exportar[[#This Row],[RUBRO completo]],'[3]CENTRO DE COSTOS'!$X:$X,1,0),0)</f>
        <v>0</v>
      </c>
      <c r="AO202" s="43" t="str">
        <f>VLOOKUP(Exportar[[#This Row],[COD_REAL]],'[3]CENTRO DE COSTOS'!$M$4:$N$72,2,0)</f>
        <v>SEDE NACIONAL</v>
      </c>
    </row>
    <row r="203" spans="1:41" x14ac:dyDescent="0.25">
      <c r="A203" s="44">
        <v>45111</v>
      </c>
      <c r="B203" s="32">
        <v>2023</v>
      </c>
      <c r="C203" s="33" t="str">
        <f>VLOOKUP(D203,'[3]CENTRO DE COSTOS'!$E:$H,4,0)</f>
        <v>SEDE</v>
      </c>
      <c r="D203" s="34" t="s">
        <v>40</v>
      </c>
      <c r="E203" s="34" t="s">
        <v>41</v>
      </c>
      <c r="F203" s="34" t="s">
        <v>176</v>
      </c>
      <c r="G203" s="35" t="str">
        <f>VLOOKUP(O203,[3]Gerentes!$A:$N,4,0)</f>
        <v>NUTRICIÓN</v>
      </c>
      <c r="H203" s="35" t="str">
        <f>VLOOKUP(O203,[3]Gerentes!$A:$N,5,0)</f>
        <v>DIRECTOR(A) DE NUTRICION</v>
      </c>
      <c r="I203" s="35" t="str">
        <f>VLOOKUP(O203,[3]Gerentes!$A:$N,10,0)</f>
        <v>4. Nutrición</v>
      </c>
      <c r="J203" s="35" t="str">
        <f>VLOOKUP(O203,[3]Gerentes!$A:$AB,15,0)</f>
        <v>No Contratable</v>
      </c>
      <c r="K203" s="36" t="str">
        <f t="shared" si="9"/>
        <v>Inversión</v>
      </c>
      <c r="L203" s="37" t="s">
        <v>191</v>
      </c>
      <c r="M203" s="38" t="str">
        <f t="shared" si="10"/>
        <v>C-4102-1500-12</v>
      </c>
      <c r="N203" s="34">
        <v>992</v>
      </c>
      <c r="O203" s="35" t="str">
        <f t="shared" si="11"/>
        <v>C-4102-1500-12-0-4102014-02-992</v>
      </c>
      <c r="P203" s="32" t="s">
        <v>190</v>
      </c>
      <c r="Q203" s="39">
        <f>VLOOKUP($O203,[3]Gerentes!$A:$I,7,0)</f>
        <v>4102014</v>
      </c>
      <c r="R203" s="40" t="str">
        <f>VLOOKUP($O203,[3]Gerentes!$A:$I,8,0)</f>
        <v>SERVICIO DE DISTRIBUCION DE ALIMENTOS SOLIDOS DE ALTO VALOR NUTRICIONAL</v>
      </c>
      <c r="S203" s="34" t="s">
        <v>24</v>
      </c>
      <c r="T203" s="34">
        <v>27</v>
      </c>
      <c r="U203" s="34" t="s">
        <v>161</v>
      </c>
      <c r="V203" s="34" t="s">
        <v>25</v>
      </c>
      <c r="W203" s="41">
        <v>23900000</v>
      </c>
      <c r="X203" s="41">
        <v>0</v>
      </c>
      <c r="Y203" s="41">
        <v>0</v>
      </c>
      <c r="Z203" s="41">
        <v>0</v>
      </c>
      <c r="AA203" s="41">
        <v>0</v>
      </c>
      <c r="AB203" s="42">
        <v>23900000</v>
      </c>
      <c r="AC203" s="41">
        <v>23900000</v>
      </c>
      <c r="AD203" s="41">
        <v>0</v>
      </c>
      <c r="AE203" s="42">
        <v>540843</v>
      </c>
      <c r="AF203" s="42">
        <v>540843</v>
      </c>
      <c r="AG203" s="41">
        <v>540843</v>
      </c>
      <c r="AH203" s="41">
        <v>540843</v>
      </c>
      <c r="AI203" s="41">
        <v>0</v>
      </c>
      <c r="AJ203" s="41">
        <v>0</v>
      </c>
      <c r="AK203" s="42" t="str">
        <f>IFERROR(VLOOKUP(Exportar[[#This Row],[RUBRO]],[3]LISTAS!$A$1:$B$19,2,0),Exportar[[#This Row],[NOMBRE-Planeación_Proyecto]])</f>
        <v>4. Nutrición</v>
      </c>
      <c r="AL203" s="41">
        <f>VLOOKUP(Exportar[[#This Row],[UNIDAD/SUB UNIDAD]],[3]!REGIONALES[[#All],[codigo_regional3]:[Columna1]],3,0)</f>
        <v>1</v>
      </c>
      <c r="AM203" s="41">
        <f>Exportar[[#This Row],[COD]]</f>
        <v>1</v>
      </c>
      <c r="AN203" s="41">
        <f>IFERROR(VLOOKUP(Exportar[[#This Row],[RUBRO completo]],'[3]CENTRO DE COSTOS'!$X:$X,1,0),0)</f>
        <v>0</v>
      </c>
      <c r="AO203" s="43" t="str">
        <f>VLOOKUP(Exportar[[#This Row],[COD_REAL]],'[3]CENTRO DE COSTOS'!$M$4:$N$72,2,0)</f>
        <v>SEDE NACIONAL</v>
      </c>
    </row>
    <row r="204" spans="1:41" x14ac:dyDescent="0.25">
      <c r="A204" s="44">
        <v>45111</v>
      </c>
      <c r="B204" s="32">
        <v>2023</v>
      </c>
      <c r="C204" s="33" t="str">
        <f>VLOOKUP(D204,'[3]CENTRO DE COSTOS'!$E:$H,4,0)</f>
        <v>SEDE</v>
      </c>
      <c r="D204" s="34" t="s">
        <v>40</v>
      </c>
      <c r="E204" s="34" t="s">
        <v>41</v>
      </c>
      <c r="F204" s="34" t="s">
        <v>176</v>
      </c>
      <c r="G204" s="35" t="str">
        <f>VLOOKUP(O204,[3]Gerentes!$A:$N,4,0)</f>
        <v>NUTRICIÓN</v>
      </c>
      <c r="H204" s="35" t="str">
        <f>VLOOKUP(O204,[3]Gerentes!$A:$N,5,0)</f>
        <v>DIRECTOR(A) DE NUTRICION</v>
      </c>
      <c r="I204" s="35" t="str">
        <f>VLOOKUP(O204,[3]Gerentes!$A:$N,10,0)</f>
        <v>4. Nutrición</v>
      </c>
      <c r="J204" s="35" t="str">
        <f>VLOOKUP(O204,[3]Gerentes!$A:$AB,15,0)</f>
        <v>No Contratable</v>
      </c>
      <c r="K204" s="36" t="str">
        <f t="shared" si="9"/>
        <v>Inversión</v>
      </c>
      <c r="L204" s="37" t="s">
        <v>189</v>
      </c>
      <c r="M204" s="38" t="str">
        <f t="shared" si="10"/>
        <v>C-4102-1500-12</v>
      </c>
      <c r="N204" s="34">
        <v>992</v>
      </c>
      <c r="O204" s="35" t="str">
        <f t="shared" si="11"/>
        <v>C-4102-1500-12-0-4102016-02-992</v>
      </c>
      <c r="P204" s="32" t="s">
        <v>188</v>
      </c>
      <c r="Q204" s="39">
        <f>VLOOKUP($O204,[3]Gerentes!$A:$I,7,0)</f>
        <v>4102016</v>
      </c>
      <c r="R204" s="40" t="str">
        <f>VLOOKUP($O204,[3]Gerentes!$A:$I,8,0)</f>
        <v>SERVICIO DE ATENCION Y PREVENCION A LA DESNUTRICION DESDE EL SECTOR INCLUSION SOCIAL</v>
      </c>
      <c r="S204" s="34" t="s">
        <v>24</v>
      </c>
      <c r="T204" s="34">
        <v>27</v>
      </c>
      <c r="U204" s="34" t="s">
        <v>161</v>
      </c>
      <c r="V204" s="34" t="s">
        <v>25</v>
      </c>
      <c r="W204" s="41">
        <v>106000000</v>
      </c>
      <c r="X204" s="41">
        <v>23000920</v>
      </c>
      <c r="Y204" s="41">
        <v>0</v>
      </c>
      <c r="Z204" s="41">
        <v>0</v>
      </c>
      <c r="AA204" s="41">
        <v>0</v>
      </c>
      <c r="AB204" s="42">
        <v>129000920</v>
      </c>
      <c r="AC204" s="41">
        <v>106000000</v>
      </c>
      <c r="AD204" s="41">
        <v>23000920</v>
      </c>
      <c r="AE204" s="42">
        <v>39879773</v>
      </c>
      <c r="AF204" s="42">
        <v>28050296</v>
      </c>
      <c r="AG204" s="41">
        <v>28050296</v>
      </c>
      <c r="AH204" s="41">
        <v>28050296</v>
      </c>
      <c r="AI204" s="41">
        <v>0</v>
      </c>
      <c r="AJ204" s="41">
        <v>0</v>
      </c>
      <c r="AK204" s="42" t="str">
        <f>IFERROR(VLOOKUP(Exportar[[#This Row],[RUBRO]],[3]LISTAS!$A$1:$B$19,2,0),Exportar[[#This Row],[NOMBRE-Planeación_Proyecto]])</f>
        <v>4. Nutrición</v>
      </c>
      <c r="AL204" s="41">
        <f>VLOOKUP(Exportar[[#This Row],[UNIDAD/SUB UNIDAD]],[3]!REGIONALES[[#All],[codigo_regional3]:[Columna1]],3,0)</f>
        <v>1</v>
      </c>
      <c r="AM204" s="41">
        <f>Exportar[[#This Row],[COD]]</f>
        <v>1</v>
      </c>
      <c r="AN204" s="41">
        <f>IFERROR(VLOOKUP(Exportar[[#This Row],[RUBRO completo]],'[3]CENTRO DE COSTOS'!$X:$X,1,0),0)</f>
        <v>0</v>
      </c>
      <c r="AO204" s="43" t="str">
        <f>VLOOKUP(Exportar[[#This Row],[COD_REAL]],'[3]CENTRO DE COSTOS'!$M$4:$N$72,2,0)</f>
        <v>SEDE NACIONAL</v>
      </c>
    </row>
    <row r="205" spans="1:41" x14ac:dyDescent="0.25">
      <c r="A205" s="44">
        <v>45111</v>
      </c>
      <c r="B205" s="32">
        <v>2023</v>
      </c>
      <c r="C205" s="33" t="str">
        <f>VLOOKUP(D205,'[3]CENTRO DE COSTOS'!$E:$H,4,0)</f>
        <v>SEDE</v>
      </c>
      <c r="D205" s="34" t="s">
        <v>40</v>
      </c>
      <c r="E205" s="34" t="s">
        <v>41</v>
      </c>
      <c r="F205" s="34" t="s">
        <v>176</v>
      </c>
      <c r="G205" s="35" t="str">
        <f>VLOOKUP(O205,[3]Gerentes!$A:$N,4,0)</f>
        <v>PROTECCIÓN SRPA</v>
      </c>
      <c r="H205" s="35" t="str">
        <f>VLOOKUP(O205,[3]Gerentes!$A:$N,5,0)</f>
        <v>DIRECTOR(A) DE PROTECCION</v>
      </c>
      <c r="I205" s="35" t="str">
        <f>VLOOKUP(O205,[3]Gerentes!$A:$N,10,0)</f>
        <v>3. Protección SRPA</v>
      </c>
      <c r="J205" s="35" t="str">
        <f>VLOOKUP(O205,[3]Gerentes!$A:$AB,15,0)</f>
        <v>No Contratable</v>
      </c>
      <c r="K205" s="36" t="str">
        <f t="shared" si="9"/>
        <v>Inversión</v>
      </c>
      <c r="L205" s="37" t="s">
        <v>283</v>
      </c>
      <c r="M205" s="38" t="str">
        <f t="shared" si="10"/>
        <v>C-4102-1500-13</v>
      </c>
      <c r="N205" s="34">
        <v>992</v>
      </c>
      <c r="O205" s="35" t="str">
        <f t="shared" si="11"/>
        <v>C-4102-1500-13-0-4102035-02-992</v>
      </c>
      <c r="P205" s="32" t="s">
        <v>282</v>
      </c>
      <c r="Q205" s="39">
        <f>VLOOKUP($O205,[3]Gerentes!$A:$I,7,0)</f>
        <v>4102035</v>
      </c>
      <c r="R205" s="40" t="str">
        <f>VLOOKUP($O205,[3]Gerentes!$A:$I,8,0)</f>
        <v>DOCUMENTOS DE LINEAMIENTOS TECNICOS</v>
      </c>
      <c r="S205" s="34" t="s">
        <v>24</v>
      </c>
      <c r="T205" s="34">
        <v>27</v>
      </c>
      <c r="U205" s="34" t="s">
        <v>161</v>
      </c>
      <c r="V205" s="34" t="s">
        <v>25</v>
      </c>
      <c r="W205" s="41">
        <v>33000000</v>
      </c>
      <c r="X205" s="41">
        <v>0</v>
      </c>
      <c r="Y205" s="41">
        <v>0</v>
      </c>
      <c r="Z205" s="41">
        <v>0</v>
      </c>
      <c r="AA205" s="41">
        <v>0</v>
      </c>
      <c r="AB205" s="42">
        <v>33000000</v>
      </c>
      <c r="AC205" s="41">
        <v>33000000</v>
      </c>
      <c r="AD205" s="41">
        <v>0</v>
      </c>
      <c r="AE205" s="42">
        <v>13343092</v>
      </c>
      <c r="AF205" s="42">
        <v>11340048</v>
      </c>
      <c r="AG205" s="41">
        <v>11340048</v>
      </c>
      <c r="AH205" s="41">
        <v>11340048</v>
      </c>
      <c r="AI205" s="41">
        <v>0</v>
      </c>
      <c r="AJ205" s="41">
        <v>0</v>
      </c>
      <c r="AK205" s="42" t="str">
        <f>IFERROR(VLOOKUP(Exportar[[#This Row],[RUBRO]],[3]LISTAS!$A$1:$B$19,2,0),Exportar[[#This Row],[NOMBRE-Planeación_Proyecto]])</f>
        <v>3. Protección SRPA</v>
      </c>
      <c r="AL205" s="41">
        <f>VLOOKUP(Exportar[[#This Row],[UNIDAD/SUB UNIDAD]],[3]!REGIONALES[[#All],[codigo_regional3]:[Columna1]],3,0)</f>
        <v>1</v>
      </c>
      <c r="AM205" s="41">
        <f>Exportar[[#This Row],[COD]]</f>
        <v>1</v>
      </c>
      <c r="AN205" s="41">
        <f>IFERROR(VLOOKUP(Exportar[[#This Row],[RUBRO completo]],'[3]CENTRO DE COSTOS'!$X:$X,1,0),0)</f>
        <v>0</v>
      </c>
      <c r="AO205" s="43" t="str">
        <f>VLOOKUP(Exportar[[#This Row],[COD_REAL]],'[3]CENTRO DE COSTOS'!$M$4:$N$72,2,0)</f>
        <v>SEDE NACIONAL</v>
      </c>
    </row>
    <row r="206" spans="1:41" x14ac:dyDescent="0.25">
      <c r="A206" s="44">
        <v>45111</v>
      </c>
      <c r="B206" s="32">
        <v>2023</v>
      </c>
      <c r="C206" s="33" t="str">
        <f>VLOOKUP(D206,'[3]CENTRO DE COSTOS'!$E:$H,4,0)</f>
        <v>SEDE</v>
      </c>
      <c r="D206" s="34" t="s">
        <v>40</v>
      </c>
      <c r="E206" s="34" t="s">
        <v>41</v>
      </c>
      <c r="F206" s="34" t="s">
        <v>176</v>
      </c>
      <c r="G206" s="35" t="str">
        <f>VLOOKUP(O206,[3]Gerentes!$A:$N,4,0)</f>
        <v>PROTECCIÓN SRPA</v>
      </c>
      <c r="H206" s="35" t="str">
        <f>VLOOKUP(O206,[3]Gerentes!$A:$N,5,0)</f>
        <v>DIRECTOR(A) DE PROTECCION</v>
      </c>
      <c r="I206" s="35" t="str">
        <f>VLOOKUP(O206,[3]Gerentes!$A:$N,10,0)</f>
        <v>3. Protección SRPA</v>
      </c>
      <c r="J206" s="35" t="str">
        <f>VLOOKUP(O206,[3]Gerentes!$A:$AB,15,0)</f>
        <v>No Contratable</v>
      </c>
      <c r="K206" s="36" t="str">
        <f t="shared" si="9"/>
        <v>Inversión</v>
      </c>
      <c r="L206" s="37" t="s">
        <v>187</v>
      </c>
      <c r="M206" s="38" t="str">
        <f t="shared" si="10"/>
        <v>C-4102-1500-13</v>
      </c>
      <c r="N206" s="34">
        <v>992</v>
      </c>
      <c r="O206" s="35" t="str">
        <f t="shared" si="11"/>
        <v>C-4102-1500-13-0-4102038-02-992</v>
      </c>
      <c r="P206" s="32" t="s">
        <v>186</v>
      </c>
      <c r="Q206" s="39">
        <f>VLOOKUP($O206,[3]Gerentes!$A:$I,7,0)</f>
        <v>4102038</v>
      </c>
      <c r="R206" s="40" t="str">
        <f>VLOOKUP($O206,[3]Gerentes!$A:$I,8,0)</f>
        <v>SERVICIO DIRIGIDOS A LA ATENCION DE NIÑOS, NIÑAS, ADOLESCENTES Y JOVENES, CON ENFOQUE PEDAGOGICO Y RESTAURATIVO ENCAMINADOS A LA INCLUSION SOCIAL</v>
      </c>
      <c r="S206" s="34" t="s">
        <v>24</v>
      </c>
      <c r="T206" s="34">
        <v>27</v>
      </c>
      <c r="U206" s="34" t="s">
        <v>161</v>
      </c>
      <c r="V206" s="34" t="s">
        <v>25</v>
      </c>
      <c r="W206" s="41">
        <v>40000000</v>
      </c>
      <c r="X206" s="41">
        <v>60000000</v>
      </c>
      <c r="Y206" s="41">
        <v>0</v>
      </c>
      <c r="Z206" s="41">
        <v>0</v>
      </c>
      <c r="AA206" s="41">
        <v>0</v>
      </c>
      <c r="AB206" s="42">
        <v>100000000</v>
      </c>
      <c r="AC206" s="41">
        <v>100000000</v>
      </c>
      <c r="AD206" s="41">
        <v>0</v>
      </c>
      <c r="AE206" s="42">
        <v>56359720</v>
      </c>
      <c r="AF206" s="42">
        <v>47193848</v>
      </c>
      <c r="AG206" s="41">
        <v>47193848</v>
      </c>
      <c r="AH206" s="41">
        <v>47193848</v>
      </c>
      <c r="AI206" s="41">
        <v>0</v>
      </c>
      <c r="AJ206" s="41">
        <v>0</v>
      </c>
      <c r="AK206" s="42" t="str">
        <f>IFERROR(VLOOKUP(Exportar[[#This Row],[RUBRO]],[3]LISTAS!$A$1:$B$19,2,0),Exportar[[#This Row],[NOMBRE-Planeación_Proyecto]])</f>
        <v>3. Protección SRPA</v>
      </c>
      <c r="AL206" s="41">
        <f>VLOOKUP(Exportar[[#This Row],[UNIDAD/SUB UNIDAD]],[3]!REGIONALES[[#All],[codigo_regional3]:[Columna1]],3,0)</f>
        <v>1</v>
      </c>
      <c r="AM206" s="41">
        <f>Exportar[[#This Row],[COD]]</f>
        <v>1</v>
      </c>
      <c r="AN206" s="41">
        <f>IFERROR(VLOOKUP(Exportar[[#This Row],[RUBRO completo]],'[3]CENTRO DE COSTOS'!$X:$X,1,0),0)</f>
        <v>0</v>
      </c>
      <c r="AO206" s="43" t="str">
        <f>VLOOKUP(Exportar[[#This Row],[COD_REAL]],'[3]CENTRO DE COSTOS'!$M$4:$N$72,2,0)</f>
        <v>SEDE NACIONAL</v>
      </c>
    </row>
    <row r="207" spans="1:41" x14ac:dyDescent="0.25">
      <c r="A207" s="44">
        <v>45111</v>
      </c>
      <c r="B207" s="32">
        <v>2023</v>
      </c>
      <c r="C207" s="33" t="str">
        <f>VLOOKUP(D207,'[3]CENTRO DE COSTOS'!$E:$H,4,0)</f>
        <v>SEDE</v>
      </c>
      <c r="D207" s="34" t="s">
        <v>40</v>
      </c>
      <c r="E207" s="34" t="s">
        <v>41</v>
      </c>
      <c r="F207" s="34" t="s">
        <v>176</v>
      </c>
      <c r="G207" s="35" t="str">
        <f>VLOOKUP(O207,[3]Gerentes!$A:$N,4,0)</f>
        <v>PROTECCIÓN SRPA</v>
      </c>
      <c r="H207" s="35" t="str">
        <f>VLOOKUP(O207,[3]Gerentes!$A:$N,5,0)</f>
        <v>DIRECTOR(A) ADMINISTRATIVO</v>
      </c>
      <c r="I207" s="35" t="str">
        <f>VLOOKUP(O207,[3]Gerentes!$A:$N,10,0)</f>
        <v>3. Protección SRPA</v>
      </c>
      <c r="J207" s="35" t="str">
        <f>VLOOKUP(O207,[3]Gerentes!$A:$AB,15,0)</f>
        <v>No Contratable</v>
      </c>
      <c r="K207" s="36" t="str">
        <f t="shared" si="9"/>
        <v>Inversión</v>
      </c>
      <c r="L207" s="37" t="s">
        <v>267</v>
      </c>
      <c r="M207" s="38" t="str">
        <f t="shared" si="10"/>
        <v>C-4102-1500-13</v>
      </c>
      <c r="N207" s="34">
        <v>992</v>
      </c>
      <c r="O207" s="35" t="str">
        <f t="shared" si="11"/>
        <v>C-4102-1500-13-0-4102039-02-992</v>
      </c>
      <c r="P207" s="32" t="s">
        <v>266</v>
      </c>
      <c r="Q207" s="39">
        <f>VLOOKUP($O207,[3]Gerentes!$A:$I,7,0)</f>
        <v>4102039</v>
      </c>
      <c r="R207" s="40" t="str">
        <f>VLOOKUP($O207,[3]Gerentes!$A:$I,8,0)</f>
        <v>SERVICIO DE APOYO FINANCIERO PARA COFINANCIACION DE PROYECTOS TERRITORIALES DE INFRAESTRUCTURA DEL SISTEMA DE RESPONSABILIDAD PENAL PARA ADOLESCENTE</v>
      </c>
      <c r="S207" s="34" t="s">
        <v>24</v>
      </c>
      <c r="T207" s="34">
        <v>27</v>
      </c>
      <c r="U207" s="34" t="s">
        <v>161</v>
      </c>
      <c r="V207" s="34" t="s">
        <v>25</v>
      </c>
      <c r="W207" s="41">
        <v>20000000</v>
      </c>
      <c r="X207" s="41">
        <v>0</v>
      </c>
      <c r="Y207" s="41">
        <v>0</v>
      </c>
      <c r="Z207" s="41">
        <v>0</v>
      </c>
      <c r="AA207" s="41">
        <v>0</v>
      </c>
      <c r="AB207" s="42">
        <v>20000000</v>
      </c>
      <c r="AC207" s="41">
        <v>20000000</v>
      </c>
      <c r="AD207" s="41">
        <v>0</v>
      </c>
      <c r="AE207" s="42">
        <v>9520635</v>
      </c>
      <c r="AF207" s="42">
        <v>5464324</v>
      </c>
      <c r="AG207" s="41">
        <v>5464324</v>
      </c>
      <c r="AH207" s="41">
        <v>5464324</v>
      </c>
      <c r="AI207" s="41">
        <v>0</v>
      </c>
      <c r="AJ207" s="41">
        <v>0</v>
      </c>
      <c r="AK207" s="42" t="str">
        <f>IFERROR(VLOOKUP(Exportar[[#This Row],[RUBRO]],[3]LISTAS!$A$1:$B$19,2,0),Exportar[[#This Row],[NOMBRE-Planeación_Proyecto]])</f>
        <v>3. Protección SRPA</v>
      </c>
      <c r="AL207" s="41">
        <f>VLOOKUP(Exportar[[#This Row],[UNIDAD/SUB UNIDAD]],[3]!REGIONALES[[#All],[codigo_regional3]:[Columna1]],3,0)</f>
        <v>1</v>
      </c>
      <c r="AM207" s="41">
        <f>Exportar[[#This Row],[COD]]</f>
        <v>1</v>
      </c>
      <c r="AN207" s="41">
        <f>IFERROR(VLOOKUP(Exportar[[#This Row],[RUBRO completo]],'[3]CENTRO DE COSTOS'!$X:$X,1,0),0)</f>
        <v>0</v>
      </c>
      <c r="AO207" s="43" t="str">
        <f>VLOOKUP(Exportar[[#This Row],[COD_REAL]],'[3]CENTRO DE COSTOS'!$M$4:$N$72,2,0)</f>
        <v>SEDE NACIONAL</v>
      </c>
    </row>
    <row r="208" spans="1:41" x14ac:dyDescent="0.25">
      <c r="A208" s="44">
        <v>45111</v>
      </c>
      <c r="B208" s="32">
        <v>2023</v>
      </c>
      <c r="C208" s="33" t="str">
        <f>VLOOKUP(D208,'[3]CENTRO DE COSTOS'!$E:$H,4,0)</f>
        <v>SEDE</v>
      </c>
      <c r="D208" s="34" t="s">
        <v>40</v>
      </c>
      <c r="E208" s="34" t="s">
        <v>41</v>
      </c>
      <c r="F208" s="34" t="s">
        <v>176</v>
      </c>
      <c r="G208" s="35" t="str">
        <f>VLOOKUP(O208,[3]Gerentes!$A:$N,4,0)</f>
        <v>PROTECCIÓN SRPA</v>
      </c>
      <c r="H208" s="35" t="str">
        <f>VLOOKUP(O208,[3]Gerentes!$A:$N,5,0)</f>
        <v>DIRECTOR(A) DE PROTECCION</v>
      </c>
      <c r="I208" s="35" t="str">
        <f>VLOOKUP(O208,[3]Gerentes!$A:$N,10,0)</f>
        <v>3. Protección SRPA</v>
      </c>
      <c r="J208" s="35" t="str">
        <f>VLOOKUP(O208,[3]Gerentes!$A:$AB,15,0)</f>
        <v>No Contratable</v>
      </c>
      <c r="K208" s="36" t="str">
        <f t="shared" si="9"/>
        <v>Inversión</v>
      </c>
      <c r="L208" s="37" t="s">
        <v>281</v>
      </c>
      <c r="M208" s="38" t="str">
        <f t="shared" si="10"/>
        <v>C-4102-1500-13</v>
      </c>
      <c r="N208" s="34">
        <v>992</v>
      </c>
      <c r="O208" s="35" t="str">
        <f t="shared" si="11"/>
        <v>C-4102-1500-13-0-4102043-02-992</v>
      </c>
      <c r="P208" s="32" t="s">
        <v>280</v>
      </c>
      <c r="Q208" s="39">
        <f>VLOOKUP($O208,[3]Gerentes!$A:$I,7,0)</f>
        <v>4102043</v>
      </c>
      <c r="R208" s="40" t="str">
        <f>VLOOKUP($O208,[3]Gerentes!$A:$I,8,0)</f>
        <v>SERVICIO DE PROMOCION DE TEMAS DE DINAMICA RELACIONAL Y DESARROLLO AUTONOMO</v>
      </c>
      <c r="S208" s="34" t="s">
        <v>24</v>
      </c>
      <c r="T208" s="34">
        <v>27</v>
      </c>
      <c r="U208" s="34" t="s">
        <v>161</v>
      </c>
      <c r="V208" s="34" t="s">
        <v>25</v>
      </c>
      <c r="W208" s="41">
        <v>20000000</v>
      </c>
      <c r="X208" s="41">
        <v>0</v>
      </c>
      <c r="Y208" s="41">
        <v>0</v>
      </c>
      <c r="Z208" s="41">
        <v>0</v>
      </c>
      <c r="AA208" s="41">
        <v>0</v>
      </c>
      <c r="AB208" s="42">
        <v>20000000</v>
      </c>
      <c r="AC208" s="41">
        <v>20000000</v>
      </c>
      <c r="AD208" s="41">
        <v>0</v>
      </c>
      <c r="AE208" s="42">
        <v>0</v>
      </c>
      <c r="AF208" s="42">
        <v>0</v>
      </c>
      <c r="AG208" s="41">
        <v>0</v>
      </c>
      <c r="AH208" s="41">
        <v>0</v>
      </c>
      <c r="AI208" s="41">
        <v>0</v>
      </c>
      <c r="AJ208" s="41">
        <v>0</v>
      </c>
      <c r="AK208" s="42" t="str">
        <f>IFERROR(VLOOKUP(Exportar[[#This Row],[RUBRO]],[3]LISTAS!$A$1:$B$19,2,0),Exportar[[#This Row],[NOMBRE-Planeación_Proyecto]])</f>
        <v>3. Protección SRPA</v>
      </c>
      <c r="AL208" s="41">
        <f>VLOOKUP(Exportar[[#This Row],[UNIDAD/SUB UNIDAD]],[3]!REGIONALES[[#All],[codigo_regional3]:[Columna1]],3,0)</f>
        <v>1</v>
      </c>
      <c r="AM208" s="41">
        <f>Exportar[[#This Row],[COD]]</f>
        <v>1</v>
      </c>
      <c r="AN208" s="41">
        <f>IFERROR(VLOOKUP(Exportar[[#This Row],[RUBRO completo]],'[3]CENTRO DE COSTOS'!$X:$X,1,0),0)</f>
        <v>0</v>
      </c>
      <c r="AO208" s="43" t="str">
        <f>VLOOKUP(Exportar[[#This Row],[COD_REAL]],'[3]CENTRO DE COSTOS'!$M$4:$N$72,2,0)</f>
        <v>SEDE NACIONAL</v>
      </c>
    </row>
    <row r="209" spans="1:41" x14ac:dyDescent="0.25">
      <c r="A209" s="44">
        <v>45111</v>
      </c>
      <c r="B209" s="32">
        <v>2023</v>
      </c>
      <c r="C209" s="33" t="str">
        <f>VLOOKUP(D209,'[3]CENTRO DE COSTOS'!$E:$H,4,0)</f>
        <v>SEDE</v>
      </c>
      <c r="D209" s="34" t="s">
        <v>40</v>
      </c>
      <c r="E209" s="34" t="s">
        <v>41</v>
      </c>
      <c r="F209" s="34" t="s">
        <v>176</v>
      </c>
      <c r="G209" s="35" t="str">
        <f>VLOOKUP(O209,[3]Gerentes!$A:$N,4,0)</f>
        <v xml:space="preserve">PROTECCIÓN RESTABLECIMIENTO </v>
      </c>
      <c r="H209" s="35" t="str">
        <f>VLOOKUP(O209,[3]Gerentes!$A:$N,5,0)</f>
        <v>DIRECTOR(A) DE PROTECCION</v>
      </c>
      <c r="I209" s="35" t="str">
        <f>VLOOKUP(O209,[3]Gerentes!$A:$N,10,0)</f>
        <v>2. Protección PARD</v>
      </c>
      <c r="J209" s="35" t="str">
        <f>VLOOKUP(O209,[3]Gerentes!$A:$AB,15,0)</f>
        <v>No Contratable</v>
      </c>
      <c r="K209" s="36" t="str">
        <f t="shared" si="9"/>
        <v>Inversión</v>
      </c>
      <c r="L209" s="37" t="s">
        <v>279</v>
      </c>
      <c r="M209" s="38" t="str">
        <f t="shared" si="10"/>
        <v>C-4102-1500-14</v>
      </c>
      <c r="N209" s="34">
        <v>992</v>
      </c>
      <c r="O209" s="35" t="str">
        <f t="shared" si="11"/>
        <v>C-4102-1500-14-0-4102035-02-992</v>
      </c>
      <c r="P209" s="32" t="s">
        <v>278</v>
      </c>
      <c r="Q209" s="39">
        <f>VLOOKUP($O209,[3]Gerentes!$A:$I,7,0)</f>
        <v>4102035</v>
      </c>
      <c r="R209" s="40" t="str">
        <f>VLOOKUP($O209,[3]Gerentes!$A:$I,8,0)</f>
        <v>DOCUMENTOS DE LINEAMIENTOS TECNICOS</v>
      </c>
      <c r="S209" s="34" t="s">
        <v>24</v>
      </c>
      <c r="T209" s="34">
        <v>21</v>
      </c>
      <c r="U209" s="34" t="s">
        <v>185</v>
      </c>
      <c r="V209" s="34" t="s">
        <v>25</v>
      </c>
      <c r="W209" s="41">
        <v>10000000</v>
      </c>
      <c r="X209" s="41">
        <v>50000000</v>
      </c>
      <c r="Y209" s="41">
        <v>0</v>
      </c>
      <c r="Z209" s="41">
        <v>0</v>
      </c>
      <c r="AA209" s="41">
        <v>0</v>
      </c>
      <c r="AB209" s="42">
        <v>60000000</v>
      </c>
      <c r="AC209" s="41">
        <v>60000000</v>
      </c>
      <c r="AD209" s="41">
        <v>0</v>
      </c>
      <c r="AE209" s="42">
        <v>31598181</v>
      </c>
      <c r="AF209" s="42">
        <v>25449629</v>
      </c>
      <c r="AG209" s="41">
        <v>25449629</v>
      </c>
      <c r="AH209" s="41">
        <v>25449629</v>
      </c>
      <c r="AI209" s="41">
        <v>0</v>
      </c>
      <c r="AJ209" s="41">
        <v>0</v>
      </c>
      <c r="AK209" s="42" t="str">
        <f>IFERROR(VLOOKUP(Exportar[[#This Row],[RUBRO]],[3]LISTAS!$A$1:$B$19,2,0),Exportar[[#This Row],[NOMBRE-Planeación_Proyecto]])</f>
        <v>2. Protección PARD</v>
      </c>
      <c r="AL209" s="41">
        <f>VLOOKUP(Exportar[[#This Row],[UNIDAD/SUB UNIDAD]],[3]!REGIONALES[[#All],[codigo_regional3]:[Columna1]],3,0)</f>
        <v>1</v>
      </c>
      <c r="AM209" s="41">
        <f>Exportar[[#This Row],[COD]]</f>
        <v>1</v>
      </c>
      <c r="AN209" s="41">
        <f>IFERROR(VLOOKUP(Exportar[[#This Row],[RUBRO completo]],'[3]CENTRO DE COSTOS'!$X:$X,1,0),0)</f>
        <v>0</v>
      </c>
      <c r="AO209" s="43" t="str">
        <f>VLOOKUP(Exportar[[#This Row],[COD_REAL]],'[3]CENTRO DE COSTOS'!$M$4:$N$72,2,0)</f>
        <v>SEDE NACIONAL</v>
      </c>
    </row>
    <row r="210" spans="1:41" x14ac:dyDescent="0.25">
      <c r="A210" s="44">
        <v>45111</v>
      </c>
      <c r="B210" s="32">
        <v>2023</v>
      </c>
      <c r="C210" s="33" t="str">
        <f>VLOOKUP(D210,'[3]CENTRO DE COSTOS'!$E:$H,4,0)</f>
        <v>SEDE</v>
      </c>
      <c r="D210" s="34" t="s">
        <v>40</v>
      </c>
      <c r="E210" s="34" t="s">
        <v>41</v>
      </c>
      <c r="F210" s="34" t="s">
        <v>176</v>
      </c>
      <c r="G210" s="35" t="str">
        <f>VLOOKUP(O210,[3]Gerentes!$A:$N,4,0)</f>
        <v xml:space="preserve">PROTECCIÓN RESTABLECIMIENTO </v>
      </c>
      <c r="H210" s="35" t="str">
        <f>VLOOKUP(O210,[3]Gerentes!$A:$N,5,0)</f>
        <v>DIRECTOR(A) DE PROTECCION</v>
      </c>
      <c r="I210" s="35" t="str">
        <f>VLOOKUP(O210,[3]Gerentes!$A:$N,10,0)</f>
        <v>2. Protección PARD</v>
      </c>
      <c r="J210" s="35" t="str">
        <f>VLOOKUP(O210,[3]Gerentes!$A:$AB,15,0)</f>
        <v>No Contratable</v>
      </c>
      <c r="K210" s="36" t="str">
        <f t="shared" si="9"/>
        <v>Inversión</v>
      </c>
      <c r="L210" s="37" t="s">
        <v>173</v>
      </c>
      <c r="M210" s="38" t="str">
        <f t="shared" si="10"/>
        <v>C-4102-1500-14</v>
      </c>
      <c r="N210" s="34">
        <v>992</v>
      </c>
      <c r="O210" s="35" t="str">
        <f t="shared" si="11"/>
        <v>C-4102-1500-14-0-4102037-02-992</v>
      </c>
      <c r="P210" s="32" t="s">
        <v>172</v>
      </c>
      <c r="Q210" s="39">
        <f>VLOOKUP($O210,[3]Gerentes!$A:$I,7,0)</f>
        <v>4102037</v>
      </c>
      <c r="R210" s="40" t="str">
        <f>VLOOKUP($O210,[3]Gerentes!$A:$I,8,0)</f>
        <v>SERVICIO DE PROTECCION PARA EL RESTABLECIMIENTO DE DERECHOS DE NIÑOS, NIÑAS, ADOLESCENTES Y JOVENES</v>
      </c>
      <c r="S210" s="34" t="s">
        <v>24</v>
      </c>
      <c r="T210" s="34">
        <v>21</v>
      </c>
      <c r="U210" s="34" t="s">
        <v>185</v>
      </c>
      <c r="V210" s="34" t="s">
        <v>25</v>
      </c>
      <c r="W210" s="41">
        <v>193333333</v>
      </c>
      <c r="X210" s="41">
        <v>0</v>
      </c>
      <c r="Y210" s="41">
        <v>0</v>
      </c>
      <c r="Z210" s="41">
        <v>0</v>
      </c>
      <c r="AA210" s="41">
        <v>0</v>
      </c>
      <c r="AB210" s="42">
        <v>193333333</v>
      </c>
      <c r="AC210" s="41">
        <v>193333333</v>
      </c>
      <c r="AD210" s="41">
        <v>0</v>
      </c>
      <c r="AE210" s="42">
        <v>127940226</v>
      </c>
      <c r="AF210" s="42">
        <v>99683564</v>
      </c>
      <c r="AG210" s="41">
        <v>99683564</v>
      </c>
      <c r="AH210" s="41">
        <v>99683564</v>
      </c>
      <c r="AI210" s="41">
        <v>0</v>
      </c>
      <c r="AJ210" s="41">
        <v>0</v>
      </c>
      <c r="AK210" s="42" t="str">
        <f>IFERROR(VLOOKUP(Exportar[[#This Row],[RUBRO]],[3]LISTAS!$A$1:$B$19,2,0),Exportar[[#This Row],[NOMBRE-Planeación_Proyecto]])</f>
        <v>2. Protección PARD</v>
      </c>
      <c r="AL210" s="41">
        <f>VLOOKUP(Exportar[[#This Row],[UNIDAD/SUB UNIDAD]],[3]!REGIONALES[[#All],[codigo_regional3]:[Columna1]],3,0)</f>
        <v>1</v>
      </c>
      <c r="AM210" s="41">
        <f>Exportar[[#This Row],[COD]]</f>
        <v>1</v>
      </c>
      <c r="AN210" s="41">
        <f>IFERROR(VLOOKUP(Exportar[[#This Row],[RUBRO completo]],'[3]CENTRO DE COSTOS'!$X:$X,1,0),0)</f>
        <v>0</v>
      </c>
      <c r="AO210" s="43" t="str">
        <f>VLOOKUP(Exportar[[#This Row],[COD_REAL]],'[3]CENTRO DE COSTOS'!$M$4:$N$72,2,0)</f>
        <v>SEDE NACIONAL</v>
      </c>
    </row>
    <row r="211" spans="1:41" x14ac:dyDescent="0.25">
      <c r="A211" s="44">
        <v>45111</v>
      </c>
      <c r="B211" s="32">
        <v>2023</v>
      </c>
      <c r="C211" s="33" t="str">
        <f>VLOOKUP(D211,'[3]CENTRO DE COSTOS'!$E:$H,4,0)</f>
        <v>SEDE</v>
      </c>
      <c r="D211" s="34" t="s">
        <v>40</v>
      </c>
      <c r="E211" s="34" t="s">
        <v>41</v>
      </c>
      <c r="F211" s="34" t="s">
        <v>176</v>
      </c>
      <c r="G211" s="35" t="str">
        <f>VLOOKUP(O211,[3]Gerentes!$A:$N,4,0)</f>
        <v>SNBF</v>
      </c>
      <c r="H211" s="35" t="str">
        <f>VLOOKUP(O211,[3]Gerentes!$A:$N,5,0)</f>
        <v>DIRECTOR(A) DE SISTEMA NACIONAL DE BIENESTAR FAMILIAR</v>
      </c>
      <c r="I211" s="35" t="str">
        <f>VLOOKUP(O211,[3]Gerentes!$A:$N,10,0)</f>
        <v>7. SNBF</v>
      </c>
      <c r="J211" s="35" t="str">
        <f>VLOOKUP(O211,[3]Gerentes!$A:$AB,15,0)</f>
        <v>No Contratable</v>
      </c>
      <c r="K211" s="36" t="str">
        <f t="shared" si="9"/>
        <v>Inversión</v>
      </c>
      <c r="L211" s="37" t="s">
        <v>168</v>
      </c>
      <c r="M211" s="38" t="str">
        <f t="shared" si="10"/>
        <v>C-4102-1500-15</v>
      </c>
      <c r="N211" s="34">
        <v>992</v>
      </c>
      <c r="O211" s="35" t="str">
        <f t="shared" si="11"/>
        <v>C-4102-1500-15-0-4102024-02-992</v>
      </c>
      <c r="P211" s="32" t="s">
        <v>167</v>
      </c>
      <c r="Q211" s="39">
        <f>VLOOKUP($O211,[3]Gerentes!$A:$I,7,0)</f>
        <v>4102024</v>
      </c>
      <c r="R211" s="40" t="str">
        <f>VLOOKUP($O211,[3]Gerentes!$A:$I,8,0)</f>
        <v>SERVICIO DE ASISTENCIA TECNICA EN EL CICLO DE POLITICAS PUBLICAS DE INFANCIA Y ADOLESCENCIA</v>
      </c>
      <c r="S211" s="34" t="s">
        <v>24</v>
      </c>
      <c r="T211" s="34">
        <v>27</v>
      </c>
      <c r="U211" s="34" t="s">
        <v>161</v>
      </c>
      <c r="V211" s="34" t="s">
        <v>25</v>
      </c>
      <c r="W211" s="41">
        <v>443929600</v>
      </c>
      <c r="X211" s="41">
        <v>41372212</v>
      </c>
      <c r="Y211" s="41">
        <v>315301812</v>
      </c>
      <c r="Z211" s="41">
        <v>0</v>
      </c>
      <c r="AA211" s="41">
        <v>0</v>
      </c>
      <c r="AB211" s="42">
        <v>170000000</v>
      </c>
      <c r="AC211" s="41">
        <v>170000000</v>
      </c>
      <c r="AD211" s="41">
        <v>0</v>
      </c>
      <c r="AE211" s="42">
        <v>126732500</v>
      </c>
      <c r="AF211" s="42">
        <v>95651850</v>
      </c>
      <c r="AG211" s="41">
        <v>95651850</v>
      </c>
      <c r="AH211" s="41">
        <v>95651850</v>
      </c>
      <c r="AI211" s="41">
        <v>0</v>
      </c>
      <c r="AJ211" s="41">
        <v>0</v>
      </c>
      <c r="AK211" s="42" t="str">
        <f>IFERROR(VLOOKUP(Exportar[[#This Row],[RUBRO]],[3]LISTAS!$A$1:$B$19,2,0),Exportar[[#This Row],[NOMBRE-Planeación_Proyecto]])</f>
        <v>7. SNBF</v>
      </c>
      <c r="AL211" s="41">
        <f>VLOOKUP(Exportar[[#This Row],[UNIDAD/SUB UNIDAD]],[3]!REGIONALES[[#All],[codigo_regional3]:[Columna1]],3,0)</f>
        <v>1</v>
      </c>
      <c r="AM211" s="41">
        <f>Exportar[[#This Row],[COD]]</f>
        <v>1</v>
      </c>
      <c r="AN211" s="41">
        <f>IFERROR(VLOOKUP(Exportar[[#This Row],[RUBRO completo]],'[3]CENTRO DE COSTOS'!$X:$X,1,0),0)</f>
        <v>0</v>
      </c>
      <c r="AO211" s="43" t="str">
        <f>VLOOKUP(Exportar[[#This Row],[COD_REAL]],'[3]CENTRO DE COSTOS'!$M$4:$N$72,2,0)</f>
        <v>SEDE NACIONAL</v>
      </c>
    </row>
    <row r="212" spans="1:41" x14ac:dyDescent="0.25">
      <c r="A212" s="44">
        <v>45111</v>
      </c>
      <c r="B212" s="32">
        <v>2023</v>
      </c>
      <c r="C212" s="33" t="str">
        <f>VLOOKUP(D212,'[3]CENTRO DE COSTOS'!$E:$H,4,0)</f>
        <v>SEDE</v>
      </c>
      <c r="D212" s="34" t="s">
        <v>40</v>
      </c>
      <c r="E212" s="34" t="s">
        <v>41</v>
      </c>
      <c r="F212" s="34" t="s">
        <v>176</v>
      </c>
      <c r="G212" s="35" t="str">
        <f>VLOOKUP(O212,[3]Gerentes!$A:$N,4,0)</f>
        <v>SNBF</v>
      </c>
      <c r="H212" s="35" t="str">
        <f>VLOOKUP(O212,[3]Gerentes!$A:$N,5,0)</f>
        <v>DIRECTOR(A) DE SISTEMA NACIONAL DE BIENESTAR FAMILIAR</v>
      </c>
      <c r="I212" s="35" t="str">
        <f>VLOOKUP(O212,[3]Gerentes!$A:$N,10,0)</f>
        <v>7. SNBF</v>
      </c>
      <c r="J212" s="35" t="str">
        <f>VLOOKUP(O212,[3]Gerentes!$A:$AB,15,0)</f>
        <v>No Contratable</v>
      </c>
      <c r="K212" s="36" t="str">
        <f t="shared" si="9"/>
        <v>Inversión</v>
      </c>
      <c r="L212" s="37" t="s">
        <v>277</v>
      </c>
      <c r="M212" s="38" t="str">
        <f t="shared" si="10"/>
        <v>C-4102-1500-15</v>
      </c>
      <c r="N212" s="34">
        <v>992</v>
      </c>
      <c r="O212" s="35" t="str">
        <f t="shared" si="11"/>
        <v>C-4102-1500-15-0-4102035-02-992</v>
      </c>
      <c r="P212" s="32" t="s">
        <v>276</v>
      </c>
      <c r="Q212" s="39">
        <f>VLOOKUP($O212,[3]Gerentes!$A:$I,7,0)</f>
        <v>4102035</v>
      </c>
      <c r="R212" s="40" t="str">
        <f>VLOOKUP($O212,[3]Gerentes!$A:$I,8,0)</f>
        <v>DOCUMENTOS DE LINEAMIENTOS TECNICOS</v>
      </c>
      <c r="S212" s="34" t="s">
        <v>24</v>
      </c>
      <c r="T212" s="34">
        <v>27</v>
      </c>
      <c r="U212" s="34" t="s">
        <v>161</v>
      </c>
      <c r="V212" s="34" t="s">
        <v>25</v>
      </c>
      <c r="W212" s="41">
        <v>4000000</v>
      </c>
      <c r="X212" s="41">
        <v>0</v>
      </c>
      <c r="Y212" s="41">
        <v>0</v>
      </c>
      <c r="Z212" s="41">
        <v>0</v>
      </c>
      <c r="AA212" s="41">
        <v>0</v>
      </c>
      <c r="AB212" s="42">
        <v>4000000</v>
      </c>
      <c r="AC212" s="41">
        <v>4000000</v>
      </c>
      <c r="AD212" s="41">
        <v>0</v>
      </c>
      <c r="AE212" s="42">
        <v>1388271</v>
      </c>
      <c r="AF212" s="42">
        <v>1388271</v>
      </c>
      <c r="AG212" s="41">
        <v>1388271</v>
      </c>
      <c r="AH212" s="41">
        <v>1388271</v>
      </c>
      <c r="AI212" s="41">
        <v>0</v>
      </c>
      <c r="AJ212" s="41">
        <v>0</v>
      </c>
      <c r="AK212" s="42" t="str">
        <f>IFERROR(VLOOKUP(Exportar[[#This Row],[RUBRO]],[3]LISTAS!$A$1:$B$19,2,0),Exportar[[#This Row],[NOMBRE-Planeación_Proyecto]])</f>
        <v>7. SNBF</v>
      </c>
      <c r="AL212" s="41">
        <f>VLOOKUP(Exportar[[#This Row],[UNIDAD/SUB UNIDAD]],[3]!REGIONALES[[#All],[codigo_regional3]:[Columna1]],3,0)</f>
        <v>1</v>
      </c>
      <c r="AM212" s="41">
        <f>Exportar[[#This Row],[COD]]</f>
        <v>1</v>
      </c>
      <c r="AN212" s="41">
        <f>IFERROR(VLOOKUP(Exportar[[#This Row],[RUBRO completo]],'[3]CENTRO DE COSTOS'!$X:$X,1,0),0)</f>
        <v>0</v>
      </c>
      <c r="AO212" s="43" t="str">
        <f>VLOOKUP(Exportar[[#This Row],[COD_REAL]],'[3]CENTRO DE COSTOS'!$M$4:$N$72,2,0)</f>
        <v>SEDE NACIONAL</v>
      </c>
    </row>
    <row r="213" spans="1:41" x14ac:dyDescent="0.25">
      <c r="A213" s="44">
        <v>45111</v>
      </c>
      <c r="B213" s="32">
        <v>2023</v>
      </c>
      <c r="C213" s="33" t="str">
        <f>VLOOKUP(D213,'[3]CENTRO DE COSTOS'!$E:$H,4,0)</f>
        <v>SEDE</v>
      </c>
      <c r="D213" s="34" t="s">
        <v>40</v>
      </c>
      <c r="E213" s="34" t="s">
        <v>41</v>
      </c>
      <c r="F213" s="34" t="s">
        <v>176</v>
      </c>
      <c r="G213" s="35" t="str">
        <f>VLOOKUP(O213,[3]Gerentes!$A:$N,4,0)</f>
        <v>SNBF</v>
      </c>
      <c r="H213" s="35" t="str">
        <f>VLOOKUP(O213,[3]Gerentes!$A:$N,5,0)</f>
        <v>DIRECTOR(A) DE SISTEMA NACIONAL DE BIENESTAR FAMILIAR</v>
      </c>
      <c r="I213" s="35" t="str">
        <f>VLOOKUP(O213,[3]Gerentes!$A:$N,10,0)</f>
        <v>7. SNBF</v>
      </c>
      <c r="J213" s="35" t="str">
        <f>VLOOKUP(O213,[3]Gerentes!$A:$AB,15,0)</f>
        <v>No Contratable</v>
      </c>
      <c r="K213" s="36" t="str">
        <f t="shared" si="9"/>
        <v>Inversión</v>
      </c>
      <c r="L213" s="37" t="s">
        <v>275</v>
      </c>
      <c r="M213" s="38" t="str">
        <f t="shared" si="10"/>
        <v>C-4102-1500-15</v>
      </c>
      <c r="N213" s="34">
        <v>992</v>
      </c>
      <c r="O213" s="35" t="str">
        <f t="shared" si="11"/>
        <v>C-4102-1500-15-0-4102040-02-992</v>
      </c>
      <c r="P213" s="32" t="s">
        <v>274</v>
      </c>
      <c r="Q213" s="39">
        <f>VLOOKUP($O213,[3]Gerentes!$A:$I,7,0)</f>
        <v>4102040</v>
      </c>
      <c r="R213" s="40" t="str">
        <f>VLOOKUP($O213,[3]Gerentes!$A:$I,8,0)</f>
        <v>DOCUMENTOS METODOLOGICOS</v>
      </c>
      <c r="S213" s="34" t="s">
        <v>24</v>
      </c>
      <c r="T213" s="34">
        <v>27</v>
      </c>
      <c r="U213" s="34" t="s">
        <v>161</v>
      </c>
      <c r="V213" s="34" t="s">
        <v>25</v>
      </c>
      <c r="W213" s="41">
        <v>4000000</v>
      </c>
      <c r="X213" s="41">
        <v>0</v>
      </c>
      <c r="Y213" s="41">
        <v>0</v>
      </c>
      <c r="Z213" s="41">
        <v>0</v>
      </c>
      <c r="AA213" s="41">
        <v>0</v>
      </c>
      <c r="AB213" s="42">
        <v>4000000</v>
      </c>
      <c r="AC213" s="41">
        <v>4000000</v>
      </c>
      <c r="AD213" s="41">
        <v>0</v>
      </c>
      <c r="AE213" s="42">
        <v>0</v>
      </c>
      <c r="AF213" s="42">
        <v>0</v>
      </c>
      <c r="AG213" s="41">
        <v>0</v>
      </c>
      <c r="AH213" s="41">
        <v>0</v>
      </c>
      <c r="AI213" s="41">
        <v>0</v>
      </c>
      <c r="AJ213" s="41">
        <v>0</v>
      </c>
      <c r="AK213" s="42" t="str">
        <f>IFERROR(VLOOKUP(Exportar[[#This Row],[RUBRO]],[3]LISTAS!$A$1:$B$19,2,0),Exportar[[#This Row],[NOMBRE-Planeación_Proyecto]])</f>
        <v>7. SNBF</v>
      </c>
      <c r="AL213" s="41">
        <f>VLOOKUP(Exportar[[#This Row],[UNIDAD/SUB UNIDAD]],[3]!REGIONALES[[#All],[codigo_regional3]:[Columna1]],3,0)</f>
        <v>1</v>
      </c>
      <c r="AM213" s="41">
        <f>Exportar[[#This Row],[COD]]</f>
        <v>1</v>
      </c>
      <c r="AN213" s="41">
        <f>IFERROR(VLOOKUP(Exportar[[#This Row],[RUBRO completo]],'[3]CENTRO DE COSTOS'!$X:$X,1,0),0)</f>
        <v>0</v>
      </c>
      <c r="AO213" s="43" t="str">
        <f>VLOOKUP(Exportar[[#This Row],[COD_REAL]],'[3]CENTRO DE COSTOS'!$M$4:$N$72,2,0)</f>
        <v>SEDE NACIONAL</v>
      </c>
    </row>
    <row r="214" spans="1:41" x14ac:dyDescent="0.25">
      <c r="A214" s="44">
        <v>45111</v>
      </c>
      <c r="B214" s="32">
        <v>2023</v>
      </c>
      <c r="C214" s="33" t="str">
        <f>VLOOKUP(D214,'[3]CENTRO DE COSTOS'!$E:$H,4,0)</f>
        <v>SEDE</v>
      </c>
      <c r="D214" s="34" t="s">
        <v>40</v>
      </c>
      <c r="E214" s="34" t="s">
        <v>41</v>
      </c>
      <c r="F214" s="34" t="s">
        <v>176</v>
      </c>
      <c r="G214" s="35" t="str">
        <f>VLOOKUP(O214,[3]Gerentes!$A:$N,4,0)</f>
        <v>FAMILIA Y COMUNIDADES</v>
      </c>
      <c r="H214" s="35" t="str">
        <f>VLOOKUP(O214,[3]Gerentes!$A:$N,5,0)</f>
        <v>DIRECTOR(A) DE FAMILIA Y COMUNIDADES</v>
      </c>
      <c r="I214" s="35" t="str">
        <f>VLOOKUP(O214,[3]Gerentes!$A:$N,10,0)</f>
        <v>6. Familia y Comunidades</v>
      </c>
      <c r="J214" s="35" t="str">
        <f>VLOOKUP(O214,[3]Gerentes!$A:$AB,15,0)</f>
        <v>No Contratable</v>
      </c>
      <c r="K214" s="36" t="str">
        <f t="shared" si="9"/>
        <v>Inversión</v>
      </c>
      <c r="L214" s="37" t="s">
        <v>184</v>
      </c>
      <c r="M214" s="38" t="str">
        <f t="shared" si="10"/>
        <v>C-4102-1500-16</v>
      </c>
      <c r="N214" s="34">
        <v>992</v>
      </c>
      <c r="O214" s="35" t="str">
        <f t="shared" si="11"/>
        <v>C-4102-1500-16-0-4102041-02-992</v>
      </c>
      <c r="P214" s="32" t="s">
        <v>183</v>
      </c>
      <c r="Q214" s="39">
        <f>VLOOKUP($O214,[3]Gerentes!$A:$I,7,0)</f>
        <v>4102041</v>
      </c>
      <c r="R214" s="40" t="str">
        <f>VLOOKUP($O214,[3]Gerentes!$A:$I,8,0)</f>
        <v>SERVICIO DE ASISTENCIA TECNICA EN EL CICLO DE POLITICAS PUBLICAS DE FAMILIA Y OTRAS RELACIONADAS</v>
      </c>
      <c r="S214" s="34" t="s">
        <v>24</v>
      </c>
      <c r="T214" s="34">
        <v>27</v>
      </c>
      <c r="U214" s="34" t="s">
        <v>161</v>
      </c>
      <c r="V214" s="34" t="s">
        <v>25</v>
      </c>
      <c r="W214" s="41">
        <v>200000000</v>
      </c>
      <c r="X214" s="41">
        <v>0</v>
      </c>
      <c r="Y214" s="41">
        <v>0</v>
      </c>
      <c r="Z214" s="41">
        <v>0</v>
      </c>
      <c r="AA214" s="41">
        <v>0</v>
      </c>
      <c r="AB214" s="42">
        <v>200000000</v>
      </c>
      <c r="AC214" s="41">
        <v>150000000</v>
      </c>
      <c r="AD214" s="41">
        <v>50000000</v>
      </c>
      <c r="AE214" s="42">
        <v>20419786</v>
      </c>
      <c r="AF214" s="42">
        <v>15451826</v>
      </c>
      <c r="AG214" s="41">
        <v>15451826</v>
      </c>
      <c r="AH214" s="41">
        <v>15451826</v>
      </c>
      <c r="AI214" s="41">
        <v>0</v>
      </c>
      <c r="AJ214" s="41">
        <v>0</v>
      </c>
      <c r="AK214" s="42" t="str">
        <f>IFERROR(VLOOKUP(Exportar[[#This Row],[RUBRO]],[3]LISTAS!$A$1:$B$19,2,0),Exportar[[#This Row],[NOMBRE-Planeación_Proyecto]])</f>
        <v>6. Familia y Comunidades</v>
      </c>
      <c r="AL214" s="41">
        <f>VLOOKUP(Exportar[[#This Row],[UNIDAD/SUB UNIDAD]],[3]!REGIONALES[[#All],[codigo_regional3]:[Columna1]],3,0)</f>
        <v>1</v>
      </c>
      <c r="AM214" s="41">
        <f>Exportar[[#This Row],[COD]]</f>
        <v>1</v>
      </c>
      <c r="AN214" s="41">
        <f>IFERROR(VLOOKUP(Exportar[[#This Row],[RUBRO completo]],'[3]CENTRO DE COSTOS'!$X:$X,1,0),0)</f>
        <v>0</v>
      </c>
      <c r="AO214" s="43" t="str">
        <f>VLOOKUP(Exportar[[#This Row],[COD_REAL]],'[3]CENTRO DE COSTOS'!$M$4:$N$72,2,0)</f>
        <v>SEDE NACIONAL</v>
      </c>
    </row>
    <row r="215" spans="1:41" x14ac:dyDescent="0.25">
      <c r="A215" s="44">
        <v>45111</v>
      </c>
      <c r="B215" s="32">
        <v>2023</v>
      </c>
      <c r="C215" s="33" t="str">
        <f>VLOOKUP(D215,'[3]CENTRO DE COSTOS'!$E:$H,4,0)</f>
        <v>SEDE</v>
      </c>
      <c r="D215" s="34" t="s">
        <v>40</v>
      </c>
      <c r="E215" s="34" t="s">
        <v>41</v>
      </c>
      <c r="F215" s="34" t="s">
        <v>176</v>
      </c>
      <c r="G215" s="35" t="str">
        <f>VLOOKUP(O215,[3]Gerentes!$A:$N,4,0)</f>
        <v>PRIMERA INFANCIA</v>
      </c>
      <c r="H215" s="35" t="str">
        <f>VLOOKUP(O215,[3]Gerentes!$A:$N,5,0)</f>
        <v>DIRECTOR(A) ADMINISTRATIVO</v>
      </c>
      <c r="I215" s="35" t="str">
        <f>VLOOKUP(O215,[3]Gerentes!$A:$N,10,0)</f>
        <v>1. Primera Infancia</v>
      </c>
      <c r="J215" s="35" t="str">
        <f>VLOOKUP(O215,[3]Gerentes!$A:$AB,15,0)</f>
        <v>No Contratable</v>
      </c>
      <c r="K215" s="36" t="str">
        <f t="shared" si="9"/>
        <v>Inversión</v>
      </c>
      <c r="L215" s="37" t="s">
        <v>257</v>
      </c>
      <c r="M215" s="38" t="str">
        <f t="shared" si="10"/>
        <v>C-4102-1500-18</v>
      </c>
      <c r="N215" s="34">
        <v>992</v>
      </c>
      <c r="O215" s="35" t="str">
        <f t="shared" si="11"/>
        <v>C-4102-1500-18-0-4102004-02-992</v>
      </c>
      <c r="P215" s="32" t="s">
        <v>256</v>
      </c>
      <c r="Q215" s="39">
        <f>VLOOKUP($O215,[3]Gerentes!$A:$I,7,0)</f>
        <v>4102004</v>
      </c>
      <c r="R215" s="40" t="str">
        <f>VLOOKUP($O215,[3]Gerentes!$A:$I,8,0)</f>
        <v>EDIFICACIONES PARA LA ATENCION INTEGRAL A LA PRIMERA INFANCIA CONSTRUIDAS</v>
      </c>
      <c r="S215" s="34" t="s">
        <v>24</v>
      </c>
      <c r="T215" s="34">
        <v>20</v>
      </c>
      <c r="U215" s="34" t="s">
        <v>392</v>
      </c>
      <c r="V215" s="34" t="s">
        <v>25</v>
      </c>
      <c r="W215" s="41">
        <v>100000000</v>
      </c>
      <c r="X215" s="41">
        <v>0</v>
      </c>
      <c r="Y215" s="41">
        <v>0</v>
      </c>
      <c r="Z215" s="41">
        <v>0</v>
      </c>
      <c r="AA215" s="41">
        <v>0</v>
      </c>
      <c r="AB215" s="42">
        <v>100000000</v>
      </c>
      <c r="AC215" s="41">
        <v>50000000</v>
      </c>
      <c r="AD215" s="41">
        <v>50000000</v>
      </c>
      <c r="AE215" s="42">
        <v>19290806</v>
      </c>
      <c r="AF215" s="42">
        <v>12684032</v>
      </c>
      <c r="AG215" s="41">
        <v>12684032</v>
      </c>
      <c r="AH215" s="41">
        <v>12684032</v>
      </c>
      <c r="AI215" s="41">
        <v>0</v>
      </c>
      <c r="AJ215" s="41">
        <v>0</v>
      </c>
      <c r="AK215" s="42" t="str">
        <f>IFERROR(VLOOKUP(Exportar[[#This Row],[RUBRO]],[3]LISTAS!$A$1:$B$19,2,0),Exportar[[#This Row],[NOMBRE-Planeación_Proyecto]])</f>
        <v>1. Primera Infancia</v>
      </c>
      <c r="AL215" s="41">
        <f>VLOOKUP(Exportar[[#This Row],[UNIDAD/SUB UNIDAD]],[3]!REGIONALES[[#All],[codigo_regional3]:[Columna1]],3,0)</f>
        <v>1</v>
      </c>
      <c r="AM215" s="41">
        <f>Exportar[[#This Row],[COD]]</f>
        <v>1</v>
      </c>
      <c r="AN215" s="41">
        <f>IFERROR(VLOOKUP(Exportar[[#This Row],[RUBRO completo]],'[3]CENTRO DE COSTOS'!$X:$X,1,0),0)</f>
        <v>0</v>
      </c>
      <c r="AO215" s="43" t="str">
        <f>VLOOKUP(Exportar[[#This Row],[COD_REAL]],'[3]CENTRO DE COSTOS'!$M$4:$N$72,2,0)</f>
        <v>SEDE NACIONAL</v>
      </c>
    </row>
    <row r="216" spans="1:41" x14ac:dyDescent="0.25">
      <c r="A216" s="44">
        <v>45111</v>
      </c>
      <c r="B216" s="32">
        <v>2023</v>
      </c>
      <c r="C216" s="33" t="str">
        <f>VLOOKUP(D216,'[3]CENTRO DE COSTOS'!$E:$H,4,0)</f>
        <v>SEDE</v>
      </c>
      <c r="D216" s="34" t="s">
        <v>40</v>
      </c>
      <c r="E216" s="34" t="s">
        <v>41</v>
      </c>
      <c r="F216" s="34" t="s">
        <v>176</v>
      </c>
      <c r="G216" s="35" t="str">
        <f>VLOOKUP(O216,[3]Gerentes!$A:$N,4,0)</f>
        <v>PRIMERA INFANCIA</v>
      </c>
      <c r="H216" s="35" t="str">
        <f>VLOOKUP(O216,[3]Gerentes!$A:$N,5,0)</f>
        <v>DIRECTOR(A) DE PRIMERA INFANCIA</v>
      </c>
      <c r="I216" s="35" t="str">
        <f>VLOOKUP(O216,[3]Gerentes!$A:$N,10,0)</f>
        <v>1. Primera Infancia</v>
      </c>
      <c r="J216" s="35" t="str">
        <f>VLOOKUP(O216,[3]Gerentes!$A:$AB,15,0)</f>
        <v>No Contratable</v>
      </c>
      <c r="K216" s="36" t="str">
        <f t="shared" si="9"/>
        <v>Inversión</v>
      </c>
      <c r="L216" s="37" t="s">
        <v>166</v>
      </c>
      <c r="M216" s="38" t="str">
        <f t="shared" si="10"/>
        <v>C-4102-1500-18</v>
      </c>
      <c r="N216" s="34">
        <v>992</v>
      </c>
      <c r="O216" s="35" t="str">
        <f t="shared" si="11"/>
        <v>C-4102-1500-18-0-4102040-02-992</v>
      </c>
      <c r="P216" s="32" t="s">
        <v>165</v>
      </c>
      <c r="Q216" s="39">
        <f>VLOOKUP($O216,[3]Gerentes!$A:$I,7,0)</f>
        <v>4102040</v>
      </c>
      <c r="R216" s="40" t="str">
        <f>VLOOKUP($O216,[3]Gerentes!$A:$I,8,0)</f>
        <v>DOCUMENTOS METODOLOGICOS</v>
      </c>
      <c r="S216" s="34" t="s">
        <v>24</v>
      </c>
      <c r="T216" s="34">
        <v>20</v>
      </c>
      <c r="U216" s="34" t="s">
        <v>392</v>
      </c>
      <c r="V216" s="34" t="s">
        <v>25</v>
      </c>
      <c r="W216" s="41">
        <v>500000000</v>
      </c>
      <c r="X216" s="41">
        <v>0</v>
      </c>
      <c r="Y216" s="41">
        <v>0</v>
      </c>
      <c r="Z216" s="41">
        <v>0</v>
      </c>
      <c r="AA216" s="41">
        <v>0</v>
      </c>
      <c r="AB216" s="42">
        <v>500000000</v>
      </c>
      <c r="AC216" s="41">
        <v>500000000</v>
      </c>
      <c r="AD216" s="41">
        <v>0</v>
      </c>
      <c r="AE216" s="42">
        <v>300286151</v>
      </c>
      <c r="AF216" s="42">
        <v>230165092</v>
      </c>
      <c r="AG216" s="41">
        <v>230165092</v>
      </c>
      <c r="AH216" s="41">
        <v>230165092</v>
      </c>
      <c r="AI216" s="41">
        <v>0</v>
      </c>
      <c r="AJ216" s="41">
        <v>0</v>
      </c>
      <c r="AK216" s="42" t="str">
        <f>IFERROR(VLOOKUP(Exportar[[#This Row],[RUBRO]],[3]LISTAS!$A$1:$B$19,2,0),Exportar[[#This Row],[NOMBRE-Planeación_Proyecto]])</f>
        <v>1. Primera Infancia</v>
      </c>
      <c r="AL216" s="41">
        <f>VLOOKUP(Exportar[[#This Row],[UNIDAD/SUB UNIDAD]],[3]!REGIONALES[[#All],[codigo_regional3]:[Columna1]],3,0)</f>
        <v>1</v>
      </c>
      <c r="AM216" s="41">
        <f>Exportar[[#This Row],[COD]]</f>
        <v>1</v>
      </c>
      <c r="AN216" s="41">
        <f>IFERROR(VLOOKUP(Exportar[[#This Row],[RUBRO completo]],'[3]CENTRO DE COSTOS'!$X:$X,1,0),0)</f>
        <v>0</v>
      </c>
      <c r="AO216" s="43" t="str">
        <f>VLOOKUP(Exportar[[#This Row],[COD_REAL]],'[3]CENTRO DE COSTOS'!$M$4:$N$72,2,0)</f>
        <v>SEDE NACIONAL</v>
      </c>
    </row>
    <row r="217" spans="1:41" x14ac:dyDescent="0.25">
      <c r="A217" s="44">
        <v>45111</v>
      </c>
      <c r="B217" s="32">
        <v>2023</v>
      </c>
      <c r="C217" s="33" t="str">
        <f>VLOOKUP(D217,'[3]CENTRO DE COSTOS'!$E:$H,4,0)</f>
        <v>SEDE</v>
      </c>
      <c r="D217" s="34" t="s">
        <v>40</v>
      </c>
      <c r="E217" s="34" t="s">
        <v>41</v>
      </c>
      <c r="F217" s="34" t="s">
        <v>176</v>
      </c>
      <c r="G217" s="35" t="str">
        <f>VLOOKUP(O217,[3]Gerentes!$A:$N,4,0)</f>
        <v>INFANCIA</v>
      </c>
      <c r="H217" s="35" t="str">
        <f>VLOOKUP(O217,[3]Gerentes!$A:$N,5,0)</f>
        <v>DIRECTOR(A) DE INFANCIA</v>
      </c>
      <c r="I217" s="35" t="str">
        <f>VLOOKUP(O217,[3]Gerentes!$A:$N,10,0)</f>
        <v>7. Infancia</v>
      </c>
      <c r="J217" s="35" t="str">
        <f>VLOOKUP(O217,[3]Gerentes!$A:$AB,15,0)</f>
        <v>No Contratable</v>
      </c>
      <c r="K217" s="36" t="str">
        <f t="shared" si="9"/>
        <v>Inversión</v>
      </c>
      <c r="L217" s="37" t="s">
        <v>182</v>
      </c>
      <c r="M217" s="38" t="str">
        <f t="shared" si="10"/>
        <v>C-4102-1500-20</v>
      </c>
      <c r="N217" s="34">
        <v>992</v>
      </c>
      <c r="O217" s="35" t="str">
        <f t="shared" si="11"/>
        <v>C-4102-1500-20-0-4102045-02-992</v>
      </c>
      <c r="P217" s="32" t="s">
        <v>181</v>
      </c>
      <c r="Q217" s="39">
        <f>VLOOKUP($O217,[3]Gerentes!$A:$I,7,0)</f>
        <v>4102045</v>
      </c>
      <c r="R217" s="40" t="str">
        <f>VLOOKUP($O217,[3]Gerentes!$A:$I,8,0)</f>
        <v>SERVICIOS DE EDUCACIÓN INFORMAL A NIÑOS, NIÑAS, ADOLESCENTES  Y JÓVENES PARA EL RECONOCIMIENTO DE SUS DERECHOS</v>
      </c>
      <c r="S217" s="34" t="s">
        <v>24</v>
      </c>
      <c r="T217" s="34">
        <v>27</v>
      </c>
      <c r="U217" s="34" t="s">
        <v>161</v>
      </c>
      <c r="V217" s="34" t="s">
        <v>25</v>
      </c>
      <c r="W217" s="41">
        <v>471740000</v>
      </c>
      <c r="X217" s="41">
        <v>0</v>
      </c>
      <c r="Y217" s="41">
        <v>3000000</v>
      </c>
      <c r="Z217" s="41">
        <v>0</v>
      </c>
      <c r="AA217" s="41">
        <v>0</v>
      </c>
      <c r="AB217" s="42">
        <v>468740000</v>
      </c>
      <c r="AC217" s="41">
        <v>300000000</v>
      </c>
      <c r="AD217" s="41">
        <v>168740000</v>
      </c>
      <c r="AE217" s="42">
        <v>31726127</v>
      </c>
      <c r="AF217" s="42">
        <v>24123359</v>
      </c>
      <c r="AG217" s="41">
        <v>24123359</v>
      </c>
      <c r="AH217" s="41">
        <v>24123359</v>
      </c>
      <c r="AI217" s="41">
        <v>0</v>
      </c>
      <c r="AJ217" s="41">
        <v>0</v>
      </c>
      <c r="AK217" s="42" t="str">
        <f>IFERROR(VLOOKUP(Exportar[[#This Row],[RUBRO]],[3]LISTAS!$A$1:$B$19,2,0),Exportar[[#This Row],[NOMBRE-Planeación_Proyecto]])</f>
        <v>7. Infancia</v>
      </c>
      <c r="AL217" s="41">
        <f>VLOOKUP(Exportar[[#This Row],[UNIDAD/SUB UNIDAD]],[3]!REGIONALES[[#All],[codigo_regional3]:[Columna1]],3,0)</f>
        <v>1</v>
      </c>
      <c r="AM217" s="41">
        <f>Exportar[[#This Row],[COD]]</f>
        <v>1</v>
      </c>
      <c r="AN217" s="41">
        <f>IFERROR(VLOOKUP(Exportar[[#This Row],[RUBRO completo]],'[3]CENTRO DE COSTOS'!$X:$X,1,0),0)</f>
        <v>0</v>
      </c>
      <c r="AO217" s="43" t="str">
        <f>VLOOKUP(Exportar[[#This Row],[COD_REAL]],'[3]CENTRO DE COSTOS'!$M$4:$N$72,2,0)</f>
        <v>SEDE NACIONAL</v>
      </c>
    </row>
    <row r="218" spans="1:41" x14ac:dyDescent="0.25">
      <c r="A218" s="44">
        <v>45111</v>
      </c>
      <c r="B218" s="32">
        <v>2023</v>
      </c>
      <c r="C218" s="33" t="str">
        <f>VLOOKUP(D218,'[3]CENTRO DE COSTOS'!$E:$H,4,0)</f>
        <v>SEDE</v>
      </c>
      <c r="D218" s="34" t="s">
        <v>40</v>
      </c>
      <c r="E218" s="34" t="s">
        <v>41</v>
      </c>
      <c r="F218" s="34" t="s">
        <v>176</v>
      </c>
      <c r="G218" s="35" t="str">
        <f>VLOOKUP(O218,[3]Gerentes!$A:$N,4,0)</f>
        <v>ADOLESCENCIA Y JUVENTUD</v>
      </c>
      <c r="H218" s="35" t="str">
        <f>VLOOKUP(O218,[3]Gerentes!$A:$N,5,0)</f>
        <v xml:space="preserve">DIRECTOR(A) DE ADOLESCENCIA Y JUVENTUD </v>
      </c>
      <c r="I218" s="35" t="str">
        <f>VLOOKUP(O218,[3]Gerentes!$A:$N,10,0)</f>
        <v>8. Adolescencia y Juventud</v>
      </c>
      <c r="J218" s="35" t="str">
        <f>VLOOKUP(O218,[3]Gerentes!$A:$AB,15,0)</f>
        <v>No Contratable</v>
      </c>
      <c r="K218" s="36" t="str">
        <f t="shared" si="9"/>
        <v>Inversión</v>
      </c>
      <c r="L218" s="37" t="s">
        <v>180</v>
      </c>
      <c r="M218" s="38" t="str">
        <f t="shared" si="10"/>
        <v>C-4102-1500-21</v>
      </c>
      <c r="N218" s="34">
        <v>992</v>
      </c>
      <c r="O218" s="35" t="str">
        <f t="shared" si="11"/>
        <v>C-4102-1500-21-0-4102045-02-00-992</v>
      </c>
      <c r="P218" s="32" t="s">
        <v>179</v>
      </c>
      <c r="Q218" s="39">
        <f>VLOOKUP($O218,[3]Gerentes!$A:$I,7,0)</f>
        <v>4102045</v>
      </c>
      <c r="R218" s="40" t="str">
        <f>VLOOKUP($O218,[3]Gerentes!$A:$I,8,0)</f>
        <v>SERVICIOS DE EDUCACIÓN INFORMAL A NIÑOS, NIÑAS, ADOLESCENTES  Y JÓVENES PARA EL RECONOCIMIENTO DE SUS DERECHOS</v>
      </c>
      <c r="S218" s="34" t="s">
        <v>24</v>
      </c>
      <c r="T218" s="34">
        <v>27</v>
      </c>
      <c r="U218" s="34" t="s">
        <v>161</v>
      </c>
      <c r="V218" s="34" t="s">
        <v>25</v>
      </c>
      <c r="W218" s="41">
        <v>722065383</v>
      </c>
      <c r="X218" s="41">
        <v>0</v>
      </c>
      <c r="Y218" s="41">
        <v>3000000</v>
      </c>
      <c r="Z218" s="41">
        <v>0</v>
      </c>
      <c r="AA218" s="41">
        <v>0</v>
      </c>
      <c r="AB218" s="42">
        <v>719065383</v>
      </c>
      <c r="AC218" s="41">
        <v>200000000</v>
      </c>
      <c r="AD218" s="41">
        <v>519065383</v>
      </c>
      <c r="AE218" s="42">
        <v>55673679</v>
      </c>
      <c r="AF218" s="42">
        <v>33301212</v>
      </c>
      <c r="AG218" s="41">
        <v>33301212</v>
      </c>
      <c r="AH218" s="41">
        <v>33301212</v>
      </c>
      <c r="AI218" s="41">
        <v>0</v>
      </c>
      <c r="AJ218" s="41">
        <v>0</v>
      </c>
      <c r="AK218" s="42" t="str">
        <f>IFERROR(VLOOKUP(Exportar[[#This Row],[RUBRO]],[3]LISTAS!$A$1:$B$19,2,0),Exportar[[#This Row],[NOMBRE-Planeación_Proyecto]])</f>
        <v>8. Adolescencia y Juventud</v>
      </c>
      <c r="AL218" s="41">
        <f>VLOOKUP(Exportar[[#This Row],[UNIDAD/SUB UNIDAD]],[3]!REGIONALES[[#All],[codigo_regional3]:[Columna1]],3,0)</f>
        <v>1</v>
      </c>
      <c r="AM218" s="41">
        <f>Exportar[[#This Row],[COD]]</f>
        <v>1</v>
      </c>
      <c r="AN218" s="41">
        <f>IFERROR(VLOOKUP(Exportar[[#This Row],[RUBRO completo]],'[3]CENTRO DE COSTOS'!$X:$X,1,0),0)</f>
        <v>0</v>
      </c>
      <c r="AO218" s="43" t="str">
        <f>VLOOKUP(Exportar[[#This Row],[COD_REAL]],'[3]CENTRO DE COSTOS'!$M$4:$N$72,2,0)</f>
        <v>SEDE NACIONAL</v>
      </c>
    </row>
    <row r="219" spans="1:41" x14ac:dyDescent="0.25">
      <c r="A219" s="44">
        <v>45111</v>
      </c>
      <c r="B219" s="32">
        <v>2023</v>
      </c>
      <c r="C219" s="33" t="str">
        <f>VLOOKUP(D219,'[3]CENTRO DE COSTOS'!$E:$H,4,0)</f>
        <v>SEDE</v>
      </c>
      <c r="D219" s="34" t="s">
        <v>40</v>
      </c>
      <c r="E219" s="34" t="s">
        <v>41</v>
      </c>
      <c r="F219" s="34" t="s">
        <v>176</v>
      </c>
      <c r="G219" s="35" t="str">
        <f>VLOOKUP(O219,[3]Gerentes!$A:$N,4,0)</f>
        <v>TECNOLOGÍA</v>
      </c>
      <c r="H219" s="35" t="str">
        <f>VLOOKUP(O219,[3]Gerentes!$A:$N,5,0)</f>
        <v>DIRECTOR(A) DE INFORMACION Y TECNOLOGIA</v>
      </c>
      <c r="I219" s="35" t="str">
        <f>VLOOKUP(O219,[3]Gerentes!$A:$N,10,0)</f>
        <v>9. Tecnología</v>
      </c>
      <c r="J219" s="35" t="str">
        <f>VLOOKUP(O219,[3]Gerentes!$A:$AB,15,0)</f>
        <v>No Contratable</v>
      </c>
      <c r="K219" s="36" t="str">
        <f t="shared" si="9"/>
        <v>Inversión</v>
      </c>
      <c r="L219" s="37" t="s">
        <v>178</v>
      </c>
      <c r="M219" s="38" t="str">
        <f t="shared" si="10"/>
        <v>C-4199-1500-7</v>
      </c>
      <c r="N219" s="34">
        <v>992</v>
      </c>
      <c r="O219" s="35" t="str">
        <f t="shared" si="11"/>
        <v>C-4199-1500-7-0-4199062-02-992</v>
      </c>
      <c r="P219" s="32" t="s">
        <v>177</v>
      </c>
      <c r="Q219" s="39">
        <f>VLOOKUP($O219,[3]Gerentes!$A:$I,7,0)</f>
        <v>4199062</v>
      </c>
      <c r="R219" s="40" t="str">
        <f>VLOOKUP($O219,[3]Gerentes!$A:$I,8,0)</f>
        <v>SERVICIOS TECNOLOGICOS</v>
      </c>
      <c r="S219" s="34" t="s">
        <v>24</v>
      </c>
      <c r="T219" s="34">
        <v>27</v>
      </c>
      <c r="U219" s="34" t="s">
        <v>161</v>
      </c>
      <c r="V219" s="34" t="s">
        <v>25</v>
      </c>
      <c r="W219" s="41">
        <v>61088812</v>
      </c>
      <c r="X219" s="41">
        <v>0</v>
      </c>
      <c r="Y219" s="41">
        <v>0</v>
      </c>
      <c r="Z219" s="41">
        <v>0</v>
      </c>
      <c r="AA219" s="41">
        <v>0</v>
      </c>
      <c r="AB219" s="42">
        <v>61088812</v>
      </c>
      <c r="AC219" s="41">
        <v>61088812</v>
      </c>
      <c r="AD219" s="41">
        <v>0</v>
      </c>
      <c r="AE219" s="42">
        <v>8430598</v>
      </c>
      <c r="AF219" s="42">
        <v>7420270</v>
      </c>
      <c r="AG219" s="41">
        <v>7420270</v>
      </c>
      <c r="AH219" s="41">
        <v>7420270</v>
      </c>
      <c r="AI219" s="41">
        <v>0</v>
      </c>
      <c r="AJ219" s="41">
        <v>0</v>
      </c>
      <c r="AK219" s="42" t="str">
        <f>IFERROR(VLOOKUP(Exportar[[#This Row],[RUBRO]],[3]LISTAS!$A$1:$B$19,2,0),Exportar[[#This Row],[NOMBRE-Planeación_Proyecto]])</f>
        <v>9. Tecnología</v>
      </c>
      <c r="AL219" s="41">
        <f>VLOOKUP(Exportar[[#This Row],[UNIDAD/SUB UNIDAD]],[3]!REGIONALES[[#All],[codigo_regional3]:[Columna1]],3,0)</f>
        <v>1</v>
      </c>
      <c r="AM219" s="41">
        <f>Exportar[[#This Row],[COD]]</f>
        <v>1</v>
      </c>
      <c r="AN219" s="41">
        <f>IFERROR(VLOOKUP(Exportar[[#This Row],[RUBRO completo]],'[3]CENTRO DE COSTOS'!$X:$X,1,0),0)</f>
        <v>0</v>
      </c>
      <c r="AO219" s="43" t="str">
        <f>VLOOKUP(Exportar[[#This Row],[COD_REAL]],'[3]CENTRO DE COSTOS'!$M$4:$N$72,2,0)</f>
        <v>SEDE NACIONAL</v>
      </c>
    </row>
    <row r="220" spans="1:41" x14ac:dyDescent="0.25">
      <c r="A220" s="44">
        <v>45111</v>
      </c>
      <c r="B220" s="32">
        <v>2023</v>
      </c>
      <c r="C220" s="33" t="str">
        <f>VLOOKUP(D220,'[3]CENTRO DE COSTOS'!$E:$H,4,0)</f>
        <v>SEDE</v>
      </c>
      <c r="D220" s="34" t="s">
        <v>40</v>
      </c>
      <c r="E220" s="34" t="s">
        <v>41</v>
      </c>
      <c r="F220" s="34" t="s">
        <v>176</v>
      </c>
      <c r="G220" s="35" t="str">
        <f>VLOOKUP(O220,[3]Gerentes!$A:$N,4,0)</f>
        <v>FORTALECIMIENTO</v>
      </c>
      <c r="H220" s="35" t="str">
        <f>VLOOKUP(O220,[3]Gerentes!$A:$N,5,0)</f>
        <v>DIRECTOR(A) DE GESTION HUMANA</v>
      </c>
      <c r="I220" s="35" t="str">
        <f>VLOOKUP(O220,[3]Gerentes!$A:$N,10,0)</f>
        <v>8. Fortalecimiento</v>
      </c>
      <c r="J220" s="35" t="str">
        <f>VLOOKUP(O220,[3]Gerentes!$A:$AB,15,0)</f>
        <v>No Contratable</v>
      </c>
      <c r="K220" s="36" t="str">
        <f t="shared" si="9"/>
        <v>Inversión</v>
      </c>
      <c r="L220" s="37" t="s">
        <v>287</v>
      </c>
      <c r="M220" s="38" t="str">
        <f t="shared" si="10"/>
        <v>C-4199-1500-8</v>
      </c>
      <c r="N220" s="34">
        <v>992</v>
      </c>
      <c r="O220" s="35" t="str">
        <f t="shared" si="11"/>
        <v>C-4199-1500-8-0-4199056-02-992</v>
      </c>
      <c r="P220" s="32" t="s">
        <v>286</v>
      </c>
      <c r="Q220" s="39">
        <f>VLOOKUP($O220,[3]Gerentes!$A:$I,7,0)</f>
        <v>4199056</v>
      </c>
      <c r="R220" s="40" t="str">
        <f>VLOOKUP($O220,[3]Gerentes!$A:$I,8,0)</f>
        <v>DOCUMENTOS NORMATIVOS</v>
      </c>
      <c r="S220" s="34" t="s">
        <v>24</v>
      </c>
      <c r="T220" s="34">
        <v>27</v>
      </c>
      <c r="U220" s="34" t="s">
        <v>161</v>
      </c>
      <c r="V220" s="34" t="s">
        <v>25</v>
      </c>
      <c r="W220" s="41">
        <v>0</v>
      </c>
      <c r="X220" s="41">
        <v>15000000</v>
      </c>
      <c r="Y220" s="41">
        <v>0</v>
      </c>
      <c r="Z220" s="41">
        <v>0</v>
      </c>
      <c r="AA220" s="41">
        <v>0</v>
      </c>
      <c r="AB220" s="42">
        <v>15000000</v>
      </c>
      <c r="AC220" s="41">
        <v>15000000</v>
      </c>
      <c r="AD220" s="41">
        <v>0</v>
      </c>
      <c r="AE220" s="42">
        <v>11671824</v>
      </c>
      <c r="AF220" s="42">
        <v>0</v>
      </c>
      <c r="AG220" s="41">
        <v>0</v>
      </c>
      <c r="AH220" s="41">
        <v>0</v>
      </c>
      <c r="AI220" s="41">
        <v>0</v>
      </c>
      <c r="AJ220" s="41">
        <v>0</v>
      </c>
      <c r="AK220" s="42" t="str">
        <f>IFERROR(VLOOKUP(Exportar[[#This Row],[RUBRO]],[3]LISTAS!$A$1:$B$19,2,0),Exportar[[#This Row],[NOMBRE-Planeación_Proyecto]])</f>
        <v>8. Fortalecimiento</v>
      </c>
      <c r="AL220" s="41">
        <f>VLOOKUP(Exportar[[#This Row],[UNIDAD/SUB UNIDAD]],[3]!REGIONALES[[#All],[codigo_regional3]:[Columna1]],3,0)</f>
        <v>1</v>
      </c>
      <c r="AM220" s="41">
        <f>Exportar[[#This Row],[COD]]</f>
        <v>1</v>
      </c>
      <c r="AN220" s="41">
        <f>IFERROR(VLOOKUP(Exportar[[#This Row],[RUBRO completo]],'[3]CENTRO DE COSTOS'!$X:$X,1,0),0)</f>
        <v>0</v>
      </c>
      <c r="AO220" s="43" t="str">
        <f>VLOOKUP(Exportar[[#This Row],[COD_REAL]],'[3]CENTRO DE COSTOS'!$M$4:$N$72,2,0)</f>
        <v>SEDE NACIONAL</v>
      </c>
    </row>
    <row r="221" spans="1:41" x14ac:dyDescent="0.25">
      <c r="A221" s="44">
        <v>45111</v>
      </c>
      <c r="B221" s="32">
        <v>2023</v>
      </c>
      <c r="C221" s="33" t="str">
        <f>VLOOKUP(D221,'[3]CENTRO DE COSTOS'!$E:$H,4,0)</f>
        <v>SEDE</v>
      </c>
      <c r="D221" s="34" t="s">
        <v>40</v>
      </c>
      <c r="E221" s="34" t="s">
        <v>41</v>
      </c>
      <c r="F221" s="34" t="s">
        <v>176</v>
      </c>
      <c r="G221" s="35" t="str">
        <f>VLOOKUP(O221,[3]Gerentes!$A:$N,4,0)</f>
        <v>FORTALECIMIENTO</v>
      </c>
      <c r="H221" s="35" t="str">
        <f>VLOOKUP(O221,[3]Gerentes!$A:$N,5,0)</f>
        <v>DIRECTOR(A) DE GESTION HUMANA</v>
      </c>
      <c r="I221" s="35" t="str">
        <f>VLOOKUP(O221,[3]Gerentes!$A:$N,10,0)</f>
        <v>8. Fortalecimiento</v>
      </c>
      <c r="J221" s="35" t="str">
        <f>VLOOKUP(O221,[3]Gerentes!$A:$AB,15,0)</f>
        <v>No Contratable</v>
      </c>
      <c r="K221" s="36" t="str">
        <f t="shared" si="9"/>
        <v>Inversión</v>
      </c>
      <c r="L221" s="37" t="s">
        <v>175</v>
      </c>
      <c r="M221" s="38" t="str">
        <f t="shared" si="10"/>
        <v>C-4199-1500-8</v>
      </c>
      <c r="N221" s="34">
        <v>992</v>
      </c>
      <c r="O221" s="35" t="str">
        <f t="shared" si="11"/>
        <v>C-4199-1500-8-0-4199064-02-992</v>
      </c>
      <c r="P221" s="32" t="s">
        <v>174</v>
      </c>
      <c r="Q221" s="39">
        <f>VLOOKUP($O221,[3]Gerentes!$A:$I,7,0)</f>
        <v>4199064</v>
      </c>
      <c r="R221" s="40" t="str">
        <f>VLOOKUP($O221,[3]Gerentes!$A:$I,8,0)</f>
        <v>SERVICIO DE IMPLEMENTACION DE SISTEMAS DE GESTION</v>
      </c>
      <c r="S221" s="34" t="s">
        <v>24</v>
      </c>
      <c r="T221" s="34">
        <v>27</v>
      </c>
      <c r="U221" s="34" t="s">
        <v>161</v>
      </c>
      <c r="V221" s="34" t="s">
        <v>25</v>
      </c>
      <c r="W221" s="41">
        <v>725041340</v>
      </c>
      <c r="X221" s="41">
        <v>0</v>
      </c>
      <c r="Y221" s="41">
        <v>15000000</v>
      </c>
      <c r="Z221" s="41">
        <v>0</v>
      </c>
      <c r="AA221" s="41">
        <v>0</v>
      </c>
      <c r="AB221" s="42">
        <v>710041340</v>
      </c>
      <c r="AC221" s="41">
        <v>678000000</v>
      </c>
      <c r="AD221" s="41">
        <v>32041340</v>
      </c>
      <c r="AE221" s="42">
        <v>520423091</v>
      </c>
      <c r="AF221" s="42">
        <v>265501158</v>
      </c>
      <c r="AG221" s="41">
        <v>265501158</v>
      </c>
      <c r="AH221" s="41">
        <v>265501158</v>
      </c>
      <c r="AI221" s="41">
        <v>0</v>
      </c>
      <c r="AJ221" s="41">
        <v>0</v>
      </c>
      <c r="AK221" s="42" t="str">
        <f>IFERROR(VLOOKUP(Exportar[[#This Row],[RUBRO]],[3]LISTAS!$A$1:$B$19,2,0),Exportar[[#This Row],[NOMBRE-Planeación_Proyecto]])</f>
        <v>8. Fortalecimiento</v>
      </c>
      <c r="AL221" s="41">
        <f>VLOOKUP(Exportar[[#This Row],[UNIDAD/SUB UNIDAD]],[3]!REGIONALES[[#All],[codigo_regional3]:[Columna1]],3,0)</f>
        <v>1</v>
      </c>
      <c r="AM221" s="41">
        <f>Exportar[[#This Row],[COD]]</f>
        <v>1</v>
      </c>
      <c r="AN221" s="41">
        <f>IFERROR(VLOOKUP(Exportar[[#This Row],[RUBRO completo]],'[3]CENTRO DE COSTOS'!$X:$X,1,0),0)</f>
        <v>0</v>
      </c>
      <c r="AO221" s="43" t="str">
        <f>VLOOKUP(Exportar[[#This Row],[COD_REAL]],'[3]CENTRO DE COSTOS'!$M$4:$N$72,2,0)</f>
        <v>SEDE NACIONAL</v>
      </c>
    </row>
    <row r="222" spans="1:41" x14ac:dyDescent="0.25">
      <c r="A222" s="44">
        <v>45111</v>
      </c>
      <c r="B222" s="32">
        <v>2023</v>
      </c>
      <c r="C222" s="33" t="str">
        <f>VLOOKUP(D222,'[3]CENTRO DE COSTOS'!$E:$H,4,0)</f>
        <v>SEDE</v>
      </c>
      <c r="D222" s="34" t="s">
        <v>40</v>
      </c>
      <c r="E222" s="34" t="s">
        <v>41</v>
      </c>
      <c r="F222" s="34" t="s">
        <v>271</v>
      </c>
      <c r="G222" s="35" t="str">
        <f>VLOOKUP(O222,[3]Gerentes!$A:$N,4,0)</f>
        <v>NUTRICIÓN</v>
      </c>
      <c r="H222" s="35" t="str">
        <f>VLOOKUP(O222,[3]Gerentes!$A:$N,5,0)</f>
        <v>SUBDIRECTOR(A) DE MONITOREO Y EVALUACION</v>
      </c>
      <c r="I222" s="35" t="str">
        <f>VLOOKUP(O222,[3]Gerentes!$A:$N,10,0)</f>
        <v>4. Nutrición</v>
      </c>
      <c r="J222" s="35" t="str">
        <f>VLOOKUP(O222,[3]Gerentes!$A:$AB,15,0)</f>
        <v>Contratable</v>
      </c>
      <c r="K222" s="36" t="str">
        <f t="shared" si="9"/>
        <v>Inversión</v>
      </c>
      <c r="L222" s="37" t="s">
        <v>189</v>
      </c>
      <c r="M222" s="38" t="str">
        <f t="shared" si="10"/>
        <v>C-4102-1500-12</v>
      </c>
      <c r="N222" s="34">
        <v>993</v>
      </c>
      <c r="O222" s="35" t="str">
        <f t="shared" si="11"/>
        <v>C-4102-1500-12-0-4102016-02-993</v>
      </c>
      <c r="P222" s="32" t="s">
        <v>188</v>
      </c>
      <c r="Q222" s="39">
        <f>VLOOKUP($O222,[3]Gerentes!$A:$I,7,0)</f>
        <v>4102016</v>
      </c>
      <c r="R222" s="40" t="str">
        <f>VLOOKUP($O222,[3]Gerentes!$A:$I,8,0)</f>
        <v>SERVICIO DE ATENCION Y PREVENCION A LA DESNUTRICION DESDE EL SECTOR INCLUSION SOCIAL</v>
      </c>
      <c r="S222" s="34" t="s">
        <v>24</v>
      </c>
      <c r="T222" s="34">
        <v>27</v>
      </c>
      <c r="U222" s="34" t="s">
        <v>161</v>
      </c>
      <c r="V222" s="34" t="s">
        <v>25</v>
      </c>
      <c r="W222" s="41">
        <v>1091800000</v>
      </c>
      <c r="X222" s="41">
        <v>0</v>
      </c>
      <c r="Y222" s="41">
        <v>1091800000</v>
      </c>
      <c r="Z222" s="41">
        <v>0</v>
      </c>
      <c r="AA222" s="41">
        <v>0</v>
      </c>
      <c r="AB222" s="42">
        <v>0</v>
      </c>
      <c r="AC222" s="41">
        <v>0</v>
      </c>
      <c r="AD222" s="41">
        <v>0</v>
      </c>
      <c r="AE222" s="42">
        <v>0</v>
      </c>
      <c r="AF222" s="42">
        <v>0</v>
      </c>
      <c r="AG222" s="41">
        <v>0</v>
      </c>
      <c r="AH222" s="41">
        <v>0</v>
      </c>
      <c r="AI222" s="41">
        <v>0</v>
      </c>
      <c r="AJ222" s="41">
        <v>0</v>
      </c>
      <c r="AK222" s="42" t="str">
        <f>IFERROR(VLOOKUP(Exportar[[#This Row],[RUBRO]],[3]LISTAS!$A$1:$B$19,2,0),Exportar[[#This Row],[NOMBRE-Planeación_Proyecto]])</f>
        <v>4. Nutrición</v>
      </c>
      <c r="AL222" s="41">
        <f>VLOOKUP(Exportar[[#This Row],[UNIDAD/SUB UNIDAD]],[3]!REGIONALES[[#All],[codigo_regional3]:[Columna1]],3,0)</f>
        <v>1</v>
      </c>
      <c r="AM222" s="41">
        <f>Exportar[[#This Row],[COD]]</f>
        <v>1</v>
      </c>
      <c r="AN222" s="41">
        <f>IFERROR(VLOOKUP(Exportar[[#This Row],[RUBRO completo]],'[3]CENTRO DE COSTOS'!$X:$X,1,0),0)</f>
        <v>0</v>
      </c>
      <c r="AO222" s="43" t="str">
        <f>VLOOKUP(Exportar[[#This Row],[COD_REAL]],'[3]CENTRO DE COSTOS'!$M$4:$N$72,2,0)</f>
        <v>SEDE NACIONAL</v>
      </c>
    </row>
    <row r="223" spans="1:41" x14ac:dyDescent="0.25">
      <c r="A223" s="44">
        <v>45111</v>
      </c>
      <c r="B223" s="32">
        <v>2023</v>
      </c>
      <c r="C223" s="33" t="str">
        <f>VLOOKUP(D223,'[3]CENTRO DE COSTOS'!$E:$H,4,0)</f>
        <v>SEDE</v>
      </c>
      <c r="D223" s="34" t="s">
        <v>40</v>
      </c>
      <c r="E223" s="34" t="s">
        <v>41</v>
      </c>
      <c r="F223" s="34" t="s">
        <v>270</v>
      </c>
      <c r="G223" s="35" t="str">
        <f>VLOOKUP(O223,[3]Gerentes!$A:$N,4,0)</f>
        <v>FORTALECIMIENTO</v>
      </c>
      <c r="H223" s="35" t="str">
        <f>VLOOKUP(O223,[3]Gerentes!$A:$N,5,0)</f>
        <v>DIRECTOR(A) DE ABASTECIMIENTO</v>
      </c>
      <c r="I223" s="35" t="str">
        <f>VLOOKUP(O223,[3]Gerentes!$A:$N,10,0)</f>
        <v>8. Fortalecimiento</v>
      </c>
      <c r="J223" s="35" t="str">
        <f>VLOOKUP(O223,[3]Gerentes!$A:$AB,15,0)</f>
        <v>Contratable</v>
      </c>
      <c r="K223" s="36" t="str">
        <f t="shared" si="9"/>
        <v>Inversión</v>
      </c>
      <c r="L223" s="37" t="s">
        <v>175</v>
      </c>
      <c r="M223" s="38" t="str">
        <f t="shared" si="10"/>
        <v>C-4199-1500-8</v>
      </c>
      <c r="N223" s="34">
        <v>994</v>
      </c>
      <c r="O223" s="35" t="str">
        <f t="shared" si="11"/>
        <v>C-4199-1500-8-0-4199064-02-994</v>
      </c>
      <c r="P223" s="32" t="s">
        <v>174</v>
      </c>
      <c r="Q223" s="39">
        <f>VLOOKUP($O223,[3]Gerentes!$A:$I,7,0)</f>
        <v>4199064</v>
      </c>
      <c r="R223" s="40" t="str">
        <f>VLOOKUP($O223,[3]Gerentes!$A:$I,8,0)</f>
        <v>SERVICIO DE IMPLEMENTACION DE SISTEMAS DE GESTION</v>
      </c>
      <c r="S223" s="34" t="s">
        <v>24</v>
      </c>
      <c r="T223" s="34">
        <v>27</v>
      </c>
      <c r="U223" s="34" t="s">
        <v>161</v>
      </c>
      <c r="V223" s="34" t="s">
        <v>25</v>
      </c>
      <c r="W223" s="41">
        <v>4500000000</v>
      </c>
      <c r="X223" s="41">
        <v>600000000</v>
      </c>
      <c r="Y223" s="41">
        <v>0</v>
      </c>
      <c r="Z223" s="41">
        <v>0</v>
      </c>
      <c r="AA223" s="41">
        <v>0</v>
      </c>
      <c r="AB223" s="42">
        <v>5100000000</v>
      </c>
      <c r="AC223" s="41">
        <v>5100000000</v>
      </c>
      <c r="AD223" s="41">
        <v>0</v>
      </c>
      <c r="AE223" s="42">
        <v>5090000000</v>
      </c>
      <c r="AF223" s="42">
        <v>1379276094.3699999</v>
      </c>
      <c r="AG223" s="41">
        <v>1379276094.3699999</v>
      </c>
      <c r="AH223" s="41">
        <v>1379276094.3699999</v>
      </c>
      <c r="AI223" s="41">
        <v>0</v>
      </c>
      <c r="AJ223" s="41">
        <v>0</v>
      </c>
      <c r="AK223" s="42" t="str">
        <f>IFERROR(VLOOKUP(Exportar[[#This Row],[RUBRO]],[3]LISTAS!$A$1:$B$19,2,0),Exportar[[#This Row],[NOMBRE-Planeación_Proyecto]])</f>
        <v>8. Fortalecimiento</v>
      </c>
      <c r="AL223" s="41">
        <f>VLOOKUP(Exportar[[#This Row],[UNIDAD/SUB UNIDAD]],[3]!REGIONALES[[#All],[codigo_regional3]:[Columna1]],3,0)</f>
        <v>1</v>
      </c>
      <c r="AM223" s="41">
        <f>Exportar[[#This Row],[COD]]</f>
        <v>1</v>
      </c>
      <c r="AN223" s="41">
        <f>IFERROR(VLOOKUP(Exportar[[#This Row],[RUBRO completo]],'[3]CENTRO DE COSTOS'!$X:$X,1,0),0)</f>
        <v>0</v>
      </c>
      <c r="AO223" s="43" t="str">
        <f>VLOOKUP(Exportar[[#This Row],[COD_REAL]],'[3]CENTRO DE COSTOS'!$M$4:$N$72,2,0)</f>
        <v>SEDE NACIONAL</v>
      </c>
    </row>
    <row r="224" spans="1:41" x14ac:dyDescent="0.25">
      <c r="A224" s="44">
        <v>45111</v>
      </c>
      <c r="B224" s="32">
        <v>2023</v>
      </c>
      <c r="C224" s="33" t="str">
        <f>VLOOKUP(D224,'[3]CENTRO DE COSTOS'!$E:$H,4,0)</f>
        <v>SEDE</v>
      </c>
      <c r="D224" s="34" t="s">
        <v>40</v>
      </c>
      <c r="E224" s="34" t="s">
        <v>41</v>
      </c>
      <c r="F224" s="34" t="s">
        <v>150</v>
      </c>
      <c r="G224" s="35" t="str">
        <f>VLOOKUP(O224,[3]Gerentes!$A:$N,4,0)</f>
        <v>PROTECCIÓN SRPA</v>
      </c>
      <c r="H224" s="35" t="str">
        <f>VLOOKUP(O224,[3]Gerentes!$A:$N,5,0)</f>
        <v>DIRECTOR(A) ADMINISTRATIVO</v>
      </c>
      <c r="I224" s="35" t="str">
        <f>VLOOKUP(O224,[3]Gerentes!$A:$N,10,0)</f>
        <v>3. Protección SRPA</v>
      </c>
      <c r="J224" s="35" t="str">
        <f>VLOOKUP(O224,[3]Gerentes!$A:$AB,15,0)</f>
        <v>Contratable</v>
      </c>
      <c r="K224" s="36" t="str">
        <f t="shared" si="9"/>
        <v>Inversión</v>
      </c>
      <c r="L224" s="37" t="s">
        <v>267</v>
      </c>
      <c r="M224" s="38" t="str">
        <f t="shared" si="10"/>
        <v>C-4102-1500-13</v>
      </c>
      <c r="N224" s="34">
        <v>997</v>
      </c>
      <c r="O224" s="35" t="str">
        <f t="shared" si="11"/>
        <v>C-4102-1500-13-0-4102039-02-997</v>
      </c>
      <c r="P224" s="32" t="s">
        <v>266</v>
      </c>
      <c r="Q224" s="39">
        <f>VLOOKUP($O224,[3]Gerentes!$A:$I,7,0)</f>
        <v>4102039</v>
      </c>
      <c r="R224" s="40" t="str">
        <f>VLOOKUP($O224,[3]Gerentes!$A:$I,8,0)</f>
        <v>SERVICIO DE APOYO FINANCIERO PARA COFINANCIACION DE PROYECTOS TERRITORIALES DE INFRAESTRUCTURA DEL SISTEMA DE RESPONSABILIDAD PENAL PARA ADOLESCENTE</v>
      </c>
      <c r="S224" s="34" t="s">
        <v>24</v>
      </c>
      <c r="T224" s="34">
        <v>27</v>
      </c>
      <c r="U224" s="34" t="s">
        <v>161</v>
      </c>
      <c r="V224" s="34" t="s">
        <v>25</v>
      </c>
      <c r="W224" s="41">
        <v>0</v>
      </c>
      <c r="X224" s="41">
        <v>4500000000</v>
      </c>
      <c r="Y224" s="41">
        <v>409721375</v>
      </c>
      <c r="Z224" s="41">
        <v>0</v>
      </c>
      <c r="AA224" s="41">
        <v>0</v>
      </c>
      <c r="AB224" s="42">
        <v>4090278625</v>
      </c>
      <c r="AC224" s="41">
        <v>106500000</v>
      </c>
      <c r="AD224" s="41">
        <v>3983778625</v>
      </c>
      <c r="AE224" s="42">
        <v>0</v>
      </c>
      <c r="AF224" s="42">
        <v>0</v>
      </c>
      <c r="AG224" s="41">
        <v>0</v>
      </c>
      <c r="AH224" s="41">
        <v>0</v>
      </c>
      <c r="AI224" s="41">
        <v>0</v>
      </c>
      <c r="AJ224" s="41">
        <v>0</v>
      </c>
      <c r="AK224" s="42" t="str">
        <f>IFERROR(VLOOKUP(Exportar[[#This Row],[RUBRO]],[3]LISTAS!$A$1:$B$19,2,0),Exportar[[#This Row],[NOMBRE-Planeación_Proyecto]])</f>
        <v>3. Protección SRPA</v>
      </c>
      <c r="AL224" s="41">
        <f>VLOOKUP(Exportar[[#This Row],[UNIDAD/SUB UNIDAD]],[3]!REGIONALES[[#All],[codigo_regional3]:[Columna1]],3,0)</f>
        <v>1</v>
      </c>
      <c r="AM224" s="41">
        <f>Exportar[[#This Row],[COD]]</f>
        <v>1</v>
      </c>
      <c r="AN224" s="41">
        <f>IFERROR(VLOOKUP(Exportar[[#This Row],[RUBRO completo]],'[3]CENTRO DE COSTOS'!$X:$X,1,0),0)</f>
        <v>0</v>
      </c>
      <c r="AO224" s="43" t="str">
        <f>VLOOKUP(Exportar[[#This Row],[COD_REAL]],'[3]CENTRO DE COSTOS'!$M$4:$N$72,2,0)</f>
        <v>SEDE NACIONAL</v>
      </c>
    </row>
    <row r="225" spans="1:41" x14ac:dyDescent="0.25">
      <c r="A225" s="44">
        <v>45111</v>
      </c>
      <c r="B225" s="32">
        <v>2023</v>
      </c>
      <c r="C225" s="33" t="str">
        <f>VLOOKUP(D225,'[3]CENTRO DE COSTOS'!$E:$H,4,0)</f>
        <v>SEDE</v>
      </c>
      <c r="D225" s="34" t="s">
        <v>40</v>
      </c>
      <c r="E225" s="34" t="s">
        <v>41</v>
      </c>
      <c r="F225" s="34" t="s">
        <v>150</v>
      </c>
      <c r="G225" s="35" t="str">
        <f>VLOOKUP(O225,[3]Gerentes!$A:$N,4,0)</f>
        <v>PRIMERA INFANCIA</v>
      </c>
      <c r="H225" s="35" t="str">
        <f>VLOOKUP(O225,[3]Gerentes!$A:$N,5,0)</f>
        <v>DIRECTOR(A) ADMINISTRATIVO</v>
      </c>
      <c r="I225" s="35" t="str">
        <f>VLOOKUP(O225,[3]Gerentes!$A:$N,10,0)</f>
        <v>1. Primera Infancia</v>
      </c>
      <c r="J225" s="35" t="str">
        <f>VLOOKUP(O225,[3]Gerentes!$A:$AB,15,0)</f>
        <v>Contratable</v>
      </c>
      <c r="K225" s="36" t="str">
        <f t="shared" si="9"/>
        <v>Inversión</v>
      </c>
      <c r="L225" s="37" t="s">
        <v>257</v>
      </c>
      <c r="M225" s="38" t="str">
        <f t="shared" si="10"/>
        <v>C-4102-1500-18</v>
      </c>
      <c r="N225" s="34">
        <v>997</v>
      </c>
      <c r="O225" s="35" t="str">
        <f t="shared" si="11"/>
        <v>C-4102-1500-18-0-4102004-02-997</v>
      </c>
      <c r="P225" s="32" t="s">
        <v>256</v>
      </c>
      <c r="Q225" s="39">
        <f>VLOOKUP($O225,[3]Gerentes!$A:$I,7,0)</f>
        <v>4102004</v>
      </c>
      <c r="R225" s="40" t="str">
        <f>VLOOKUP($O225,[3]Gerentes!$A:$I,8,0)</f>
        <v>EDIFICACIONES PARA LA ATENCION INTEGRAL A LA PRIMERA INFANCIA CONSTRUIDAS</v>
      </c>
      <c r="S225" s="34" t="s">
        <v>38</v>
      </c>
      <c r="T225" s="34">
        <v>10</v>
      </c>
      <c r="U225" s="34" t="s">
        <v>223</v>
      </c>
      <c r="V225" s="34" t="s">
        <v>25</v>
      </c>
      <c r="W225" s="41">
        <v>11850000000</v>
      </c>
      <c r="X225" s="41">
        <v>29123805</v>
      </c>
      <c r="Y225" s="41">
        <v>82633333</v>
      </c>
      <c r="Z225" s="41">
        <v>0</v>
      </c>
      <c r="AA225" s="41">
        <v>0</v>
      </c>
      <c r="AB225" s="42">
        <v>11796490472</v>
      </c>
      <c r="AC225" s="41">
        <v>1507044188</v>
      </c>
      <c r="AD225" s="41">
        <v>10289446284</v>
      </c>
      <c r="AE225" s="42">
        <v>0</v>
      </c>
      <c r="AF225" s="42">
        <v>0</v>
      </c>
      <c r="AG225" s="41">
        <v>0</v>
      </c>
      <c r="AH225" s="41">
        <v>0</v>
      </c>
      <c r="AI225" s="41">
        <v>0</v>
      </c>
      <c r="AJ225" s="41">
        <v>0</v>
      </c>
      <c r="AK225" s="42" t="str">
        <f>IFERROR(VLOOKUP(Exportar[[#This Row],[RUBRO]],[3]LISTAS!$A$1:$B$19,2,0),Exportar[[#This Row],[NOMBRE-Planeación_Proyecto]])</f>
        <v>1. Primera Infancia</v>
      </c>
      <c r="AL225" s="41">
        <f>VLOOKUP(Exportar[[#This Row],[UNIDAD/SUB UNIDAD]],[3]!REGIONALES[[#All],[codigo_regional3]:[Columna1]],3,0)</f>
        <v>1</v>
      </c>
      <c r="AM225" s="41">
        <f>Exportar[[#This Row],[COD]]</f>
        <v>1</v>
      </c>
      <c r="AN225" s="41">
        <f>IFERROR(VLOOKUP(Exportar[[#This Row],[RUBRO completo]],'[3]CENTRO DE COSTOS'!$X:$X,1,0),0)</f>
        <v>0</v>
      </c>
      <c r="AO225" s="43" t="str">
        <f>VLOOKUP(Exportar[[#This Row],[COD_REAL]],'[3]CENTRO DE COSTOS'!$M$4:$N$72,2,0)</f>
        <v>SEDE NACIONAL</v>
      </c>
    </row>
    <row r="226" spans="1:41" x14ac:dyDescent="0.25">
      <c r="A226" s="44">
        <v>45111</v>
      </c>
      <c r="B226" s="32">
        <v>2023</v>
      </c>
      <c r="C226" s="33" t="str">
        <f>VLOOKUP(D226,'[3]CENTRO DE COSTOS'!$E:$H,4,0)</f>
        <v>SEDE</v>
      </c>
      <c r="D226" s="34" t="s">
        <v>40</v>
      </c>
      <c r="E226" s="34" t="s">
        <v>41</v>
      </c>
      <c r="F226" s="34" t="s">
        <v>150</v>
      </c>
      <c r="G226" s="35" t="str">
        <f>VLOOKUP(O226,[3]Gerentes!$A:$N,4,0)</f>
        <v>ADOLESCENCIA Y JUVENTUD</v>
      </c>
      <c r="H226" s="35" t="str">
        <f>VLOOKUP(O226,[3]Gerentes!$A:$N,5,0)</f>
        <v>DIRECTOR(A) ADMINISTRATIVO</v>
      </c>
      <c r="I226" s="35" t="str">
        <f>VLOOKUP(O226,[3]Gerentes!$A:$N,10,0)</f>
        <v>8. Adolescencia y Juventud</v>
      </c>
      <c r="J226" s="35" t="str">
        <f>VLOOKUP(O226,[3]Gerentes!$A:$AB,15,0)</f>
        <v>Contratable</v>
      </c>
      <c r="K226" s="36" t="str">
        <f t="shared" si="9"/>
        <v>Inversión</v>
      </c>
      <c r="L226" s="37" t="s">
        <v>269</v>
      </c>
      <c r="M226" s="38" t="str">
        <f t="shared" si="10"/>
        <v>C-4102-1500-21</v>
      </c>
      <c r="N226" s="34">
        <v>997</v>
      </c>
      <c r="O226" s="35" t="str">
        <f t="shared" si="11"/>
        <v>C-4102-1500-21-0-4102049-02-00-997</v>
      </c>
      <c r="P226" s="32" t="s">
        <v>268</v>
      </c>
      <c r="Q226" s="39">
        <f>VLOOKUP($O226,[3]Gerentes!$A:$I,7,0)</f>
        <v>4102049</v>
      </c>
      <c r="R226" s="40" t="str">
        <f>VLOOKUP($O226,[3]Gerentes!$A:$I,8,0)</f>
        <v>EDIFICACIONES DE ATENCIÓN A LA ADOLESCENCIA Y JUVENTUD ADECUADAS</v>
      </c>
      <c r="S226" s="34" t="s">
        <v>24</v>
      </c>
      <c r="T226" s="34">
        <v>27</v>
      </c>
      <c r="U226" s="34" t="s">
        <v>161</v>
      </c>
      <c r="V226" s="34" t="s">
        <v>25</v>
      </c>
      <c r="W226" s="41">
        <v>1498851648</v>
      </c>
      <c r="X226" s="41">
        <v>0</v>
      </c>
      <c r="Y226" s="41">
        <v>0</v>
      </c>
      <c r="Z226" s="41">
        <v>0</v>
      </c>
      <c r="AA226" s="41">
        <v>0</v>
      </c>
      <c r="AB226" s="42">
        <v>1498851648</v>
      </c>
      <c r="AC226" s="41">
        <v>0</v>
      </c>
      <c r="AD226" s="41">
        <v>1498851648</v>
      </c>
      <c r="AE226" s="42">
        <v>0</v>
      </c>
      <c r="AF226" s="42">
        <v>0</v>
      </c>
      <c r="AG226" s="41">
        <v>0</v>
      </c>
      <c r="AH226" s="41">
        <v>0</v>
      </c>
      <c r="AI226" s="41">
        <v>0</v>
      </c>
      <c r="AJ226" s="41">
        <v>0</v>
      </c>
      <c r="AK226" s="42" t="str">
        <f>IFERROR(VLOOKUP(Exportar[[#This Row],[RUBRO]],[3]LISTAS!$A$1:$B$19,2,0),Exportar[[#This Row],[NOMBRE-Planeación_Proyecto]])</f>
        <v>8. Adolescencia y Juventud</v>
      </c>
      <c r="AL226" s="41">
        <f>VLOOKUP(Exportar[[#This Row],[UNIDAD/SUB UNIDAD]],[3]!REGIONALES[[#All],[codigo_regional3]:[Columna1]],3,0)</f>
        <v>1</v>
      </c>
      <c r="AM226" s="41">
        <f>Exportar[[#This Row],[COD]]</f>
        <v>1</v>
      </c>
      <c r="AN226" s="41">
        <f>IFERROR(VLOOKUP(Exportar[[#This Row],[RUBRO completo]],'[3]CENTRO DE COSTOS'!$X:$X,1,0),0)</f>
        <v>0</v>
      </c>
      <c r="AO226" s="43" t="str">
        <f>VLOOKUP(Exportar[[#This Row],[COD_REAL]],'[3]CENTRO DE COSTOS'!$M$4:$N$72,2,0)</f>
        <v>SEDE NACIONAL</v>
      </c>
    </row>
    <row r="227" spans="1:41" x14ac:dyDescent="0.25">
      <c r="A227" s="44">
        <v>45111</v>
      </c>
      <c r="B227" s="32">
        <v>2023</v>
      </c>
      <c r="C227" s="33" t="str">
        <f>VLOOKUP(D227,'[3]CENTRO DE COSTOS'!$E:$H,4,0)</f>
        <v>SEDE</v>
      </c>
      <c r="D227" s="34" t="s">
        <v>40</v>
      </c>
      <c r="E227" s="34" t="s">
        <v>41</v>
      </c>
      <c r="F227" s="34" t="s">
        <v>171</v>
      </c>
      <c r="G227" s="35" t="str">
        <f>VLOOKUP(O227,[3]Gerentes!$A:$N,4,0)</f>
        <v>PROTECCIÓN SRPA</v>
      </c>
      <c r="H227" s="35" t="str">
        <f>VLOOKUP(O227,[3]Gerentes!$A:$N,5,0)</f>
        <v>DIRECTOR(A) DE PROTECCION</v>
      </c>
      <c r="I227" s="35" t="str">
        <f>VLOOKUP(O227,[3]Gerentes!$A:$N,10,0)</f>
        <v>3. Protección SRPA</v>
      </c>
      <c r="J227" s="35" t="str">
        <f>VLOOKUP(O227,[3]Gerentes!$A:$AB,15,0)</f>
        <v>Contratable</v>
      </c>
      <c r="K227" s="36" t="str">
        <f t="shared" si="9"/>
        <v>Inversión</v>
      </c>
      <c r="L227" s="37" t="s">
        <v>187</v>
      </c>
      <c r="M227" s="38" t="str">
        <f t="shared" si="10"/>
        <v>C-4102-1500-13</v>
      </c>
      <c r="N227" s="34">
        <v>998</v>
      </c>
      <c r="O227" s="35" t="str">
        <f t="shared" si="11"/>
        <v>C-4102-1500-13-0-4102038-02-998</v>
      </c>
      <c r="P227" s="32" t="s">
        <v>186</v>
      </c>
      <c r="Q227" s="39">
        <f>VLOOKUP($O227,[3]Gerentes!$A:$I,7,0)</f>
        <v>4102038</v>
      </c>
      <c r="R227" s="40" t="str">
        <f>VLOOKUP($O227,[3]Gerentes!$A:$I,8,0)</f>
        <v>SERVICIO DIRIGIDOS A LA ATENCION DE NIÑOS, NIÑAS, ADOLESCENTES Y JOVENES, CON ENFOQUE PEDAGOGICO Y RESTAURATIVO ENCAMINADOS A LA INCLUSION SOCIAL</v>
      </c>
      <c r="S227" s="34" t="s">
        <v>24</v>
      </c>
      <c r="T227" s="34">
        <v>27</v>
      </c>
      <c r="U227" s="34" t="s">
        <v>161</v>
      </c>
      <c r="V227" s="34" t="s">
        <v>25</v>
      </c>
      <c r="W227" s="41">
        <v>500000000</v>
      </c>
      <c r="X227" s="41">
        <v>2500000000</v>
      </c>
      <c r="Y227" s="41">
        <v>0</v>
      </c>
      <c r="Z227" s="41">
        <v>0</v>
      </c>
      <c r="AA227" s="41">
        <v>0</v>
      </c>
      <c r="AB227" s="42">
        <v>3000000000</v>
      </c>
      <c r="AC227" s="41">
        <v>2000000000</v>
      </c>
      <c r="AD227" s="41">
        <v>1000000000</v>
      </c>
      <c r="AE227" s="42">
        <v>2000000000</v>
      </c>
      <c r="AF227" s="42">
        <v>2000000000</v>
      </c>
      <c r="AG227" s="41">
        <v>2000000000</v>
      </c>
      <c r="AH227" s="41">
        <v>2000000000</v>
      </c>
      <c r="AI227" s="41">
        <v>0</v>
      </c>
      <c r="AJ227" s="41">
        <v>0</v>
      </c>
      <c r="AK227" s="42" t="str">
        <f>IFERROR(VLOOKUP(Exportar[[#This Row],[RUBRO]],[3]LISTAS!$A$1:$B$19,2,0),Exportar[[#This Row],[NOMBRE-Planeación_Proyecto]])</f>
        <v>3. Protección SRPA</v>
      </c>
      <c r="AL227" s="41">
        <f>VLOOKUP(Exportar[[#This Row],[UNIDAD/SUB UNIDAD]],[3]!REGIONALES[[#All],[codigo_regional3]:[Columna1]],3,0)</f>
        <v>1</v>
      </c>
      <c r="AM227" s="41">
        <f>Exportar[[#This Row],[COD]]</f>
        <v>1</v>
      </c>
      <c r="AN227" s="41">
        <f>IFERROR(VLOOKUP(Exportar[[#This Row],[RUBRO completo]],'[3]CENTRO DE COSTOS'!$X:$X,1,0),0)</f>
        <v>0</v>
      </c>
      <c r="AO227" s="43" t="str">
        <f>VLOOKUP(Exportar[[#This Row],[COD_REAL]],'[3]CENTRO DE COSTOS'!$M$4:$N$72,2,0)</f>
        <v>SEDE NACIONAL</v>
      </c>
    </row>
    <row r="228" spans="1:41" x14ac:dyDescent="0.25">
      <c r="A228" s="44">
        <v>45111</v>
      </c>
      <c r="B228" s="32">
        <v>2023</v>
      </c>
      <c r="C228" s="33" t="str">
        <f>VLOOKUP(D228,'[3]CENTRO DE COSTOS'!$E:$H,4,0)</f>
        <v>SEDE</v>
      </c>
      <c r="D228" s="34" t="s">
        <v>40</v>
      </c>
      <c r="E228" s="34" t="s">
        <v>41</v>
      </c>
      <c r="F228" s="34" t="s">
        <v>171</v>
      </c>
      <c r="G228" s="35" t="str">
        <f>VLOOKUP(O228,[3]Gerentes!$A:$N,4,0)</f>
        <v xml:space="preserve">PROTECCIÓN RESTABLECIMIENTO </v>
      </c>
      <c r="H228" s="35" t="str">
        <f>VLOOKUP(O228,[3]Gerentes!$A:$N,5,0)</f>
        <v>DIRECTOR(A) ADMINISTRATIVO</v>
      </c>
      <c r="I228" s="35" t="str">
        <f>VLOOKUP(O228,[3]Gerentes!$A:$N,10,0)</f>
        <v>2. Protección PARD</v>
      </c>
      <c r="J228" s="35" t="str">
        <f>VLOOKUP(O228,[3]Gerentes!$A:$AB,15,0)</f>
        <v>Contratable</v>
      </c>
      <c r="K228" s="36" t="str">
        <f t="shared" si="9"/>
        <v>Inversión</v>
      </c>
      <c r="L228" s="37" t="s">
        <v>173</v>
      </c>
      <c r="M228" s="38" t="str">
        <f t="shared" si="10"/>
        <v>C-4102-1500-14</v>
      </c>
      <c r="N228" s="34">
        <v>998</v>
      </c>
      <c r="O228" s="35" t="str">
        <f t="shared" si="11"/>
        <v>C-4102-1500-14-0-4102037-02-998</v>
      </c>
      <c r="P228" s="32" t="s">
        <v>172</v>
      </c>
      <c r="Q228" s="39">
        <f>VLOOKUP($O228,[3]Gerentes!$A:$I,7,0)</f>
        <v>4102037</v>
      </c>
      <c r="R228" s="40" t="str">
        <f>VLOOKUP($O228,[3]Gerentes!$A:$I,8,0)</f>
        <v>SERVICIO DE PROTECCION PARA EL RESTABLECIMIENTO DE DERECHOS DE NIÑOS, NIÑAS, ADOLESCENTES Y JOVENES</v>
      </c>
      <c r="S228" s="34" t="s">
        <v>24</v>
      </c>
      <c r="T228" s="34">
        <v>21</v>
      </c>
      <c r="U228" s="34" t="s">
        <v>185</v>
      </c>
      <c r="V228" s="34" t="s">
        <v>25</v>
      </c>
      <c r="W228" s="41">
        <v>47444997178</v>
      </c>
      <c r="X228" s="41">
        <v>24658835371</v>
      </c>
      <c r="Y228" s="41">
        <v>0</v>
      </c>
      <c r="Z228" s="41">
        <v>0</v>
      </c>
      <c r="AA228" s="41">
        <v>0</v>
      </c>
      <c r="AB228" s="42">
        <v>72103832549</v>
      </c>
      <c r="AC228" s="41">
        <v>57302123058.879997</v>
      </c>
      <c r="AD228" s="41">
        <v>14801709490.120001</v>
      </c>
      <c r="AE228" s="42">
        <v>57302123058.879997</v>
      </c>
      <c r="AF228" s="42">
        <v>28099002100.189999</v>
      </c>
      <c r="AG228" s="41">
        <v>28099002100.189999</v>
      </c>
      <c r="AH228" s="41">
        <v>28099002100.189999</v>
      </c>
      <c r="AI228" s="41">
        <v>0</v>
      </c>
      <c r="AJ228" s="41">
        <v>0</v>
      </c>
      <c r="AK228" s="42" t="str">
        <f>IFERROR(VLOOKUP(Exportar[[#This Row],[RUBRO]],[3]LISTAS!$A$1:$B$19,2,0),Exportar[[#This Row],[NOMBRE-Planeación_Proyecto]])</f>
        <v>2. Protección PARD</v>
      </c>
      <c r="AL228" s="41">
        <f>VLOOKUP(Exportar[[#This Row],[UNIDAD/SUB UNIDAD]],[3]!REGIONALES[[#All],[codigo_regional3]:[Columna1]],3,0)</f>
        <v>1</v>
      </c>
      <c r="AM228" s="41">
        <f>Exportar[[#This Row],[COD]]</f>
        <v>1</v>
      </c>
      <c r="AN228" s="41">
        <f>IFERROR(VLOOKUP(Exportar[[#This Row],[RUBRO completo]],'[3]CENTRO DE COSTOS'!$X:$X,1,0),0)</f>
        <v>0</v>
      </c>
      <c r="AO228" s="43" t="str">
        <f>VLOOKUP(Exportar[[#This Row],[COD_REAL]],'[3]CENTRO DE COSTOS'!$M$4:$N$72,2,0)</f>
        <v>SEDE NACIONAL</v>
      </c>
    </row>
    <row r="229" spans="1:41" x14ac:dyDescent="0.25">
      <c r="A229" s="44">
        <v>45111</v>
      </c>
      <c r="B229" s="32">
        <v>2023</v>
      </c>
      <c r="C229" s="33" t="str">
        <f>VLOOKUP(D229,'[3]CENTRO DE COSTOS'!$E:$H,4,0)</f>
        <v>SEDE</v>
      </c>
      <c r="D229" s="34" t="s">
        <v>40</v>
      </c>
      <c r="E229" s="34" t="s">
        <v>41</v>
      </c>
      <c r="F229" s="34" t="s">
        <v>171</v>
      </c>
      <c r="G229" s="35" t="str">
        <f>VLOOKUP(O229,[3]Gerentes!$A:$N,4,0)</f>
        <v>PRIMERA INFANCIA</v>
      </c>
      <c r="H229" s="35" t="str">
        <f>VLOOKUP(O229,[3]Gerentes!$A:$N,5,0)</f>
        <v>DIRECTOR(A) ADMINISTRATIVO</v>
      </c>
      <c r="I229" s="35" t="str">
        <f>VLOOKUP(O229,[3]Gerentes!$A:$N,10,0)</f>
        <v>1. Primera Infancia</v>
      </c>
      <c r="J229" s="35" t="str">
        <f>VLOOKUP(O229,[3]Gerentes!$A:$AB,15,0)</f>
        <v>Contratable</v>
      </c>
      <c r="K229" s="36" t="str">
        <f t="shared" si="9"/>
        <v>Inversión</v>
      </c>
      <c r="L229" s="37" t="s">
        <v>170</v>
      </c>
      <c r="M229" s="38" t="str">
        <f t="shared" si="10"/>
        <v>C-4102-1500-18</v>
      </c>
      <c r="N229" s="34">
        <v>998</v>
      </c>
      <c r="O229" s="35" t="str">
        <f t="shared" si="11"/>
        <v>C-4102-1500-18-0-4102005-02-998</v>
      </c>
      <c r="P229" s="32" t="s">
        <v>169</v>
      </c>
      <c r="Q229" s="39">
        <f>VLOOKUP($O229,[3]Gerentes!$A:$I,7,0)</f>
        <v>4102005</v>
      </c>
      <c r="R229" s="40" t="str">
        <f>VLOOKUP($O229,[3]Gerentes!$A:$I,8,0)</f>
        <v>EDIFICACIONES DE ATENCION A LA PRIMERA INFANCIA ADECUADAS</v>
      </c>
      <c r="S229" s="34" t="s">
        <v>38</v>
      </c>
      <c r="T229" s="34">
        <v>10</v>
      </c>
      <c r="U229" s="34" t="s">
        <v>223</v>
      </c>
      <c r="V229" s="34" t="s">
        <v>25</v>
      </c>
      <c r="W229" s="41">
        <v>17154928562</v>
      </c>
      <c r="X229" s="41">
        <v>1071353507</v>
      </c>
      <c r="Y229" s="41">
        <v>0</v>
      </c>
      <c r="Z229" s="41">
        <v>0</v>
      </c>
      <c r="AA229" s="41">
        <v>0</v>
      </c>
      <c r="AB229" s="42">
        <v>18226282069</v>
      </c>
      <c r="AC229" s="41">
        <v>17359397841.18</v>
      </c>
      <c r="AD229" s="41">
        <v>866884227.82000005</v>
      </c>
      <c r="AE229" s="42">
        <v>17359397841.18</v>
      </c>
      <c r="AF229" s="42">
        <v>5949357891.2299995</v>
      </c>
      <c r="AG229" s="41">
        <v>5949357891.2299995</v>
      </c>
      <c r="AH229" s="41">
        <v>5949357891.2299995</v>
      </c>
      <c r="AI229" s="41">
        <v>0</v>
      </c>
      <c r="AJ229" s="41">
        <v>0</v>
      </c>
      <c r="AK229" s="42" t="str">
        <f>IFERROR(VLOOKUP(Exportar[[#This Row],[RUBRO]],[3]LISTAS!$A$1:$B$19,2,0),Exportar[[#This Row],[NOMBRE-Planeación_Proyecto]])</f>
        <v>1. Primera Infancia</v>
      </c>
      <c r="AL229" s="41">
        <f>VLOOKUP(Exportar[[#This Row],[UNIDAD/SUB UNIDAD]],[3]!REGIONALES[[#All],[codigo_regional3]:[Columna1]],3,0)</f>
        <v>1</v>
      </c>
      <c r="AM229" s="41">
        <f>Exportar[[#This Row],[COD]]</f>
        <v>1</v>
      </c>
      <c r="AN229" s="41">
        <f>IFERROR(VLOOKUP(Exportar[[#This Row],[RUBRO completo]],'[3]CENTRO DE COSTOS'!$X:$X,1,0),0)</f>
        <v>0</v>
      </c>
      <c r="AO229" s="43" t="str">
        <f>VLOOKUP(Exportar[[#This Row],[COD_REAL]],'[3]CENTRO DE COSTOS'!$M$4:$N$72,2,0)</f>
        <v>SEDE NACIONAL</v>
      </c>
    </row>
    <row r="230" spans="1:41" x14ac:dyDescent="0.25">
      <c r="A230" s="44">
        <v>45111</v>
      </c>
      <c r="B230" s="32">
        <v>2023</v>
      </c>
      <c r="C230" s="33" t="str">
        <f>VLOOKUP(D230,'[3]CENTRO DE COSTOS'!$E:$H,4,0)</f>
        <v>SEDE</v>
      </c>
      <c r="D230" s="34" t="s">
        <v>40</v>
      </c>
      <c r="E230" s="34" t="s">
        <v>41</v>
      </c>
      <c r="F230" s="34" t="s">
        <v>164</v>
      </c>
      <c r="G230" s="35" t="str">
        <f>VLOOKUP(O230,[3]Gerentes!$A:$N,4,0)</f>
        <v>FAMILIA Y COMUNIDADES</v>
      </c>
      <c r="H230" s="35" t="str">
        <f>VLOOKUP(O230,[3]Gerentes!$A:$N,5,0)</f>
        <v>DIRECTOR(A) DE FAMILIA Y COMUNIDADES</v>
      </c>
      <c r="I230" s="35" t="str">
        <f>VLOOKUP(O230,[3]Gerentes!$A:$N,10,0)</f>
        <v>6. Familia y Comunidades</v>
      </c>
      <c r="J230" s="35" t="str">
        <f>VLOOKUP(O230,[3]Gerentes!$A:$AB,15,0)</f>
        <v>No Contratable</v>
      </c>
      <c r="K230" s="36" t="str">
        <f t="shared" si="9"/>
        <v>Inversión</v>
      </c>
      <c r="L230" s="37" t="s">
        <v>184</v>
      </c>
      <c r="M230" s="38" t="str">
        <f t="shared" si="10"/>
        <v>C-4102-1500-16</v>
      </c>
      <c r="N230" s="34">
        <v>999</v>
      </c>
      <c r="O230" s="35" t="str">
        <f t="shared" si="11"/>
        <v>C-4102-1500-16-0-4102041-02-999</v>
      </c>
      <c r="P230" s="32" t="s">
        <v>183</v>
      </c>
      <c r="Q230" s="39">
        <f>VLOOKUP($O230,[3]Gerentes!$A:$I,7,0)</f>
        <v>4102041</v>
      </c>
      <c r="R230" s="40" t="str">
        <f>VLOOKUP($O230,[3]Gerentes!$A:$I,8,0)</f>
        <v>SERVICIO DE ASISTENCIA TECNICA EN EL CICLO DE POLITICAS PUBLICAS DE FAMILIA Y OTRAS RELACIONADAS</v>
      </c>
      <c r="S230" s="34" t="s">
        <v>24</v>
      </c>
      <c r="T230" s="34">
        <v>27</v>
      </c>
      <c r="U230" s="34" t="s">
        <v>161</v>
      </c>
      <c r="V230" s="34" t="s">
        <v>25</v>
      </c>
      <c r="W230" s="41">
        <v>50000</v>
      </c>
      <c r="X230" s="41">
        <v>0</v>
      </c>
      <c r="Y230" s="41">
        <v>39787</v>
      </c>
      <c r="Z230" s="41">
        <v>0</v>
      </c>
      <c r="AA230" s="41">
        <v>0</v>
      </c>
      <c r="AB230" s="42">
        <v>10213</v>
      </c>
      <c r="AC230" s="41">
        <v>0</v>
      </c>
      <c r="AD230" s="41">
        <v>10213</v>
      </c>
      <c r="AE230" s="42">
        <v>0</v>
      </c>
      <c r="AF230" s="42">
        <v>0</v>
      </c>
      <c r="AG230" s="41">
        <v>0</v>
      </c>
      <c r="AH230" s="41">
        <v>0</v>
      </c>
      <c r="AI230" s="41">
        <v>0</v>
      </c>
      <c r="AJ230" s="41">
        <v>0</v>
      </c>
      <c r="AK230" s="42" t="str">
        <f>IFERROR(VLOOKUP(Exportar[[#This Row],[RUBRO]],[3]LISTAS!$A$1:$B$19,2,0),Exportar[[#This Row],[NOMBRE-Planeación_Proyecto]])</f>
        <v>6. Familia y Comunidades</v>
      </c>
      <c r="AL230" s="41">
        <f>VLOOKUP(Exportar[[#This Row],[UNIDAD/SUB UNIDAD]],[3]!REGIONALES[[#All],[codigo_regional3]:[Columna1]],3,0)</f>
        <v>1</v>
      </c>
      <c r="AM230" s="41">
        <f>Exportar[[#This Row],[COD]]</f>
        <v>1</v>
      </c>
      <c r="AN230" s="41">
        <f>IFERROR(VLOOKUP(Exportar[[#This Row],[RUBRO completo]],'[3]CENTRO DE COSTOS'!$X:$X,1,0),0)</f>
        <v>0</v>
      </c>
      <c r="AO230" s="43" t="str">
        <f>VLOOKUP(Exportar[[#This Row],[COD_REAL]],'[3]CENTRO DE COSTOS'!$M$4:$N$72,2,0)</f>
        <v>SEDE NACIONAL</v>
      </c>
    </row>
    <row r="231" spans="1:41" x14ac:dyDescent="0.25">
      <c r="A231" s="44">
        <v>45111</v>
      </c>
      <c r="B231" s="32">
        <v>2023</v>
      </c>
      <c r="C231" s="33" t="str">
        <f>VLOOKUP(D231,'[3]CENTRO DE COSTOS'!$E:$H,4,0)</f>
        <v>SEDE</v>
      </c>
      <c r="D231" s="34" t="s">
        <v>40</v>
      </c>
      <c r="E231" s="34" t="s">
        <v>41</v>
      </c>
      <c r="F231" s="34" t="s">
        <v>164</v>
      </c>
      <c r="G231" s="35" t="str">
        <f>VLOOKUP(O231,[3]Gerentes!$A:$N,4,0)</f>
        <v>ADOLESCENCIA Y JUVENTUD</v>
      </c>
      <c r="H231" s="35" t="str">
        <f>VLOOKUP(O231,[3]Gerentes!$A:$N,5,0)</f>
        <v xml:space="preserve">DIRECTOR(A) DE ADOLESCENCIA Y JUVENTUD </v>
      </c>
      <c r="I231" s="35" t="str">
        <f>VLOOKUP(O231,[3]Gerentes!$A:$N,10,0)</f>
        <v>8. Adolescencia y Juventud</v>
      </c>
      <c r="J231" s="35" t="str">
        <f>VLOOKUP(O231,[3]Gerentes!$A:$AB,15,0)</f>
        <v>No Contratable</v>
      </c>
      <c r="K231" s="36" t="str">
        <f t="shared" si="9"/>
        <v>Inversión</v>
      </c>
      <c r="L231" s="37" t="s">
        <v>180</v>
      </c>
      <c r="M231" s="38" t="str">
        <f t="shared" si="10"/>
        <v>C-4102-1500-21</v>
      </c>
      <c r="N231" s="34">
        <v>999</v>
      </c>
      <c r="O231" s="35" t="str">
        <f t="shared" si="11"/>
        <v>C-4102-1500-21-0-4102045-02-00-999</v>
      </c>
      <c r="P231" s="32" t="s">
        <v>179</v>
      </c>
      <c r="Q231" s="39">
        <f>VLOOKUP($O231,[3]Gerentes!$A:$I,7,0)</f>
        <v>4102045</v>
      </c>
      <c r="R231" s="40" t="str">
        <f>VLOOKUP($O231,[3]Gerentes!$A:$I,8,0)</f>
        <v>SERVICIOS DE EDUCACIÓN INFORMAL A NIÑOS, NIÑAS, ADOLESCENTES  Y JÓVENES PARA EL RECONOCIMIENTO DE SUS DERECHOS</v>
      </c>
      <c r="S231" s="34" t="s">
        <v>24</v>
      </c>
      <c r="T231" s="34">
        <v>27</v>
      </c>
      <c r="U231" s="34" t="s">
        <v>161</v>
      </c>
      <c r="V231" s="34" t="s">
        <v>25</v>
      </c>
      <c r="W231" s="41">
        <v>31218</v>
      </c>
      <c r="X231" s="41">
        <v>0</v>
      </c>
      <c r="Y231" s="41">
        <v>0</v>
      </c>
      <c r="Z231" s="41">
        <v>0</v>
      </c>
      <c r="AA231" s="41">
        <v>0</v>
      </c>
      <c r="AB231" s="42">
        <v>31218</v>
      </c>
      <c r="AC231" s="41">
        <v>0</v>
      </c>
      <c r="AD231" s="41">
        <v>31218</v>
      </c>
      <c r="AE231" s="42">
        <v>0</v>
      </c>
      <c r="AF231" s="42">
        <v>0</v>
      </c>
      <c r="AG231" s="41">
        <v>0</v>
      </c>
      <c r="AH231" s="41">
        <v>0</v>
      </c>
      <c r="AI231" s="41">
        <v>0</v>
      </c>
      <c r="AJ231" s="41">
        <v>0</v>
      </c>
      <c r="AK231" s="42" t="str">
        <f>IFERROR(VLOOKUP(Exportar[[#This Row],[RUBRO]],[3]LISTAS!$A$1:$B$19,2,0),Exportar[[#This Row],[NOMBRE-Planeación_Proyecto]])</f>
        <v>8. Adolescencia y Juventud</v>
      </c>
      <c r="AL231" s="41">
        <f>VLOOKUP(Exportar[[#This Row],[UNIDAD/SUB UNIDAD]],[3]!REGIONALES[[#All],[codigo_regional3]:[Columna1]],3,0)</f>
        <v>1</v>
      </c>
      <c r="AM231" s="41">
        <f>Exportar[[#This Row],[COD]]</f>
        <v>1</v>
      </c>
      <c r="AN231" s="41">
        <f>IFERROR(VLOOKUP(Exportar[[#This Row],[RUBRO completo]],'[3]CENTRO DE COSTOS'!$X:$X,1,0),0)</f>
        <v>0</v>
      </c>
      <c r="AO231" s="43" t="str">
        <f>VLOOKUP(Exportar[[#This Row],[COD_REAL]],'[3]CENTRO DE COSTOS'!$M$4:$N$72,2,0)</f>
        <v>SEDE NACIONAL</v>
      </c>
    </row>
    <row r="232" spans="1:41" x14ac:dyDescent="0.25">
      <c r="A232" s="44">
        <v>45111</v>
      </c>
      <c r="B232" s="32">
        <v>2023</v>
      </c>
      <c r="C232" s="33" t="str">
        <f>VLOOKUP(D232,'[3]CENTRO DE COSTOS'!$E:$H,4,0)</f>
        <v>SEDE</v>
      </c>
      <c r="D232" s="34" t="s">
        <v>40</v>
      </c>
      <c r="E232" s="34" t="s">
        <v>41</v>
      </c>
      <c r="F232" s="34" t="s">
        <v>164</v>
      </c>
      <c r="G232" s="35" t="str">
        <f>VLOOKUP(O232,[3]Gerentes!$A:$N,4,0)</f>
        <v>FORTALECIMIENTO</v>
      </c>
      <c r="H232" s="35" t="str">
        <f>VLOOKUP(O232,[3]Gerentes!$A:$N,5,0)</f>
        <v>DIRECTOR(A) FINANCIERA</v>
      </c>
      <c r="I232" s="35" t="str">
        <f>VLOOKUP(O232,[3]Gerentes!$A:$N,10,0)</f>
        <v>8. Fortalecimiento</v>
      </c>
      <c r="J232" s="35" t="str">
        <f>VLOOKUP(O232,[3]Gerentes!$A:$AB,15,0)</f>
        <v>No Contratable</v>
      </c>
      <c r="K232" s="36" t="str">
        <f t="shared" si="9"/>
        <v>Inversión</v>
      </c>
      <c r="L232" s="37" t="s">
        <v>163</v>
      </c>
      <c r="M232" s="38" t="str">
        <f t="shared" si="10"/>
        <v>C-4199-1500-8</v>
      </c>
      <c r="N232" s="34">
        <v>999</v>
      </c>
      <c r="O232" s="35" t="str">
        <f t="shared" si="11"/>
        <v>C-4199-1500-8-0-4199044-02-999</v>
      </c>
      <c r="P232" s="32" t="s">
        <v>162</v>
      </c>
      <c r="Q232" s="39">
        <f>VLOOKUP($O232,[3]Gerentes!$A:$I,7,0)</f>
        <v>4199044</v>
      </c>
      <c r="R232" s="40" t="str">
        <f>VLOOKUP($O232,[3]Gerentes!$A:$I,8,0)</f>
        <v>DERECHO DE BENEFICIO FIDUCIARIO</v>
      </c>
      <c r="S232" s="34" t="s">
        <v>24</v>
      </c>
      <c r="T232" s="34">
        <v>27</v>
      </c>
      <c r="U232" s="34" t="s">
        <v>161</v>
      </c>
      <c r="V232" s="34" t="s">
        <v>25</v>
      </c>
      <c r="W232" s="41">
        <v>15934292</v>
      </c>
      <c r="X232" s="41">
        <v>8040</v>
      </c>
      <c r="Y232" s="41">
        <v>15934292</v>
      </c>
      <c r="Z232" s="41">
        <v>0</v>
      </c>
      <c r="AA232" s="41">
        <v>0</v>
      </c>
      <c r="AB232" s="42">
        <v>8040</v>
      </c>
      <c r="AC232" s="41">
        <v>0</v>
      </c>
      <c r="AD232" s="41">
        <v>8040</v>
      </c>
      <c r="AE232" s="42">
        <v>0</v>
      </c>
      <c r="AF232" s="42">
        <v>0</v>
      </c>
      <c r="AG232" s="41">
        <v>0</v>
      </c>
      <c r="AH232" s="41">
        <v>0</v>
      </c>
      <c r="AI232" s="41">
        <v>0</v>
      </c>
      <c r="AJ232" s="41">
        <v>0</v>
      </c>
      <c r="AK232" s="42" t="str">
        <f>IFERROR(VLOOKUP(Exportar[[#This Row],[RUBRO]],[3]LISTAS!$A$1:$B$19,2,0),Exportar[[#This Row],[NOMBRE-Planeación_Proyecto]])</f>
        <v>8. Fortalecimiento</v>
      </c>
      <c r="AL232" s="41">
        <f>VLOOKUP(Exportar[[#This Row],[UNIDAD/SUB UNIDAD]],[3]!REGIONALES[[#All],[codigo_regional3]:[Columna1]],3,0)</f>
        <v>1</v>
      </c>
      <c r="AM232" s="41">
        <f>Exportar[[#This Row],[COD]]</f>
        <v>1</v>
      </c>
      <c r="AN232" s="41">
        <f>IFERROR(VLOOKUP(Exportar[[#This Row],[RUBRO completo]],'[3]CENTRO DE COSTOS'!$X:$X,1,0),0)</f>
        <v>0</v>
      </c>
      <c r="AO232" s="43" t="str">
        <f>VLOOKUP(Exportar[[#This Row],[COD_REAL]],'[3]CENTRO DE COSTOS'!$M$4:$N$72,2,0)</f>
        <v>SEDE NACIONAL</v>
      </c>
    </row>
    <row r="233" spans="1:41" x14ac:dyDescent="0.25">
      <c r="A233" s="44">
        <v>45111</v>
      </c>
      <c r="B233" s="32">
        <v>2023</v>
      </c>
      <c r="C233" s="33" t="str">
        <f>VLOOKUP(D233,'[3]CENTRO DE COSTOS'!$E:$H,4,0)</f>
        <v>REGIONALES</v>
      </c>
      <c r="D233" s="34" t="s">
        <v>42</v>
      </c>
      <c r="E233" s="34" t="s">
        <v>43</v>
      </c>
      <c r="F233" s="34" t="s">
        <v>239</v>
      </c>
      <c r="G233" s="35" t="str">
        <f>VLOOKUP(O233,[3]Gerentes!$A:$N,4,0)</f>
        <v>NUTRICIÓN</v>
      </c>
      <c r="H233" s="35" t="str">
        <f>VLOOKUP(O233,[3]Gerentes!$A:$N,5,0)</f>
        <v>DIRECTOR(A) DE NUTRICION</v>
      </c>
      <c r="I233" s="35" t="str">
        <f>VLOOKUP(O233,[3]Gerentes!$A:$N,10,0)</f>
        <v>4. Nutrición</v>
      </c>
      <c r="J233" s="35" t="str">
        <f>VLOOKUP(O233,[3]Gerentes!$A:$AB,15,0)</f>
        <v>Contratable</v>
      </c>
      <c r="K233" s="36" t="str">
        <f t="shared" si="9"/>
        <v>Inversión</v>
      </c>
      <c r="L233" s="37" t="s">
        <v>189</v>
      </c>
      <c r="M233" s="38" t="str">
        <f t="shared" si="10"/>
        <v>C-4102-1500-12</v>
      </c>
      <c r="N233" s="34">
        <v>101</v>
      </c>
      <c r="O233" s="35" t="str">
        <f t="shared" si="11"/>
        <v>C-4102-1500-12-0-4102016-02-101</v>
      </c>
      <c r="P233" s="32" t="s">
        <v>188</v>
      </c>
      <c r="Q233" s="39">
        <f>VLOOKUP($O233,[3]Gerentes!$A:$I,7,0)</f>
        <v>4102016</v>
      </c>
      <c r="R233" s="40" t="str">
        <f>VLOOKUP($O233,[3]Gerentes!$A:$I,8,0)</f>
        <v>SERVICIO DE ATENCION Y PREVENCION A LA DESNUTRICION DESDE EL SECTOR INCLUSION SOCIAL</v>
      </c>
      <c r="S233" s="34" t="s">
        <v>24</v>
      </c>
      <c r="T233" s="34">
        <v>27</v>
      </c>
      <c r="U233" s="34" t="s">
        <v>161</v>
      </c>
      <c r="V233" s="34" t="s">
        <v>25</v>
      </c>
      <c r="W233" s="41">
        <v>2911675106</v>
      </c>
      <c r="X233" s="41">
        <v>0</v>
      </c>
      <c r="Y233" s="41">
        <v>49640289</v>
      </c>
      <c r="Z233" s="41">
        <v>0</v>
      </c>
      <c r="AA233" s="41">
        <v>0</v>
      </c>
      <c r="AB233" s="42">
        <v>2862034817</v>
      </c>
      <c r="AC233" s="41">
        <v>2862034817</v>
      </c>
      <c r="AD233" s="41">
        <v>0</v>
      </c>
      <c r="AE233" s="42">
        <v>2862034817</v>
      </c>
      <c r="AF233" s="42">
        <v>1316923584</v>
      </c>
      <c r="AG233" s="41">
        <v>1316923584</v>
      </c>
      <c r="AH233" s="41">
        <v>1316923584</v>
      </c>
      <c r="AI233" s="41">
        <v>0</v>
      </c>
      <c r="AJ233" s="41">
        <v>0</v>
      </c>
      <c r="AK233" s="42" t="str">
        <f>IFERROR(VLOOKUP(Exportar[[#This Row],[RUBRO]],[3]LISTAS!$A$1:$B$19,2,0),Exportar[[#This Row],[NOMBRE-Planeación_Proyecto]])</f>
        <v>4. Nutrición</v>
      </c>
      <c r="AL233" s="41">
        <f>VLOOKUP(Exportar[[#This Row],[UNIDAD/SUB UNIDAD]],[3]!REGIONALES[[#All],[codigo_regional3]:[Columna1]],3,0)</f>
        <v>5</v>
      </c>
      <c r="AM233" s="41">
        <f>Exportar[[#This Row],[COD]]</f>
        <v>5</v>
      </c>
      <c r="AN233" s="41" t="str">
        <f>IFERROR(VLOOKUP(Exportar[[#This Row],[RUBRO completo]],'[3]CENTRO DE COSTOS'!$X:$X,1,0),0)</f>
        <v>C-4102-1500-12-0-4102016-02-101</v>
      </c>
      <c r="AO233" s="43" t="str">
        <f>VLOOKUP(Exportar[[#This Row],[COD_REAL]],'[3]CENTRO DE COSTOS'!$M$4:$N$72,2,0)</f>
        <v>REGIONAL ANTIOQUIA</v>
      </c>
    </row>
    <row r="234" spans="1:41" x14ac:dyDescent="0.25">
      <c r="A234" s="44">
        <v>45111</v>
      </c>
      <c r="B234" s="32">
        <v>2023</v>
      </c>
      <c r="C234" s="33" t="str">
        <f>VLOOKUP(D234,'[3]CENTRO DE COSTOS'!$E:$H,4,0)</f>
        <v>REGIONALES</v>
      </c>
      <c r="D234" s="34" t="s">
        <v>42</v>
      </c>
      <c r="E234" s="34" t="s">
        <v>43</v>
      </c>
      <c r="F234" s="34" t="s">
        <v>238</v>
      </c>
      <c r="G234" s="35" t="str">
        <f>VLOOKUP(O234,[3]Gerentes!$A:$N,4,0)</f>
        <v>NUTRICIÓN</v>
      </c>
      <c r="H234" s="35" t="str">
        <f>VLOOKUP(O234,[3]Gerentes!$A:$N,5,0)</f>
        <v>DIRECTOR(A) DE NUTRICION</v>
      </c>
      <c r="I234" s="35" t="str">
        <f>VLOOKUP(O234,[3]Gerentes!$A:$N,10,0)</f>
        <v>4. Nutrición</v>
      </c>
      <c r="J234" s="35" t="str">
        <f>VLOOKUP(O234,[3]Gerentes!$A:$AB,15,0)</f>
        <v>Contratable</v>
      </c>
      <c r="K234" s="36" t="str">
        <f t="shared" si="9"/>
        <v>Inversión</v>
      </c>
      <c r="L234" s="37" t="s">
        <v>191</v>
      </c>
      <c r="M234" s="38" t="str">
        <f t="shared" si="10"/>
        <v>C-4102-1500-12</v>
      </c>
      <c r="N234" s="34">
        <v>105</v>
      </c>
      <c r="O234" s="35" t="str">
        <f t="shared" si="11"/>
        <v>C-4102-1500-12-0-4102014-02-105</v>
      </c>
      <c r="P234" s="32" t="s">
        <v>190</v>
      </c>
      <c r="Q234" s="39">
        <f>VLOOKUP($O234,[3]Gerentes!$A:$I,7,0)</f>
        <v>4102014</v>
      </c>
      <c r="R234" s="40" t="str">
        <f>VLOOKUP($O234,[3]Gerentes!$A:$I,8,0)</f>
        <v>SERVICIO DE DISTRIBUCION DE ALIMENTOS SOLIDOS DE ALTO VALOR NUTRICIONAL</v>
      </c>
      <c r="S234" s="34" t="s">
        <v>24</v>
      </c>
      <c r="T234" s="34">
        <v>27</v>
      </c>
      <c r="U234" s="34" t="s">
        <v>161</v>
      </c>
      <c r="V234" s="34" t="s">
        <v>25</v>
      </c>
      <c r="W234" s="41">
        <v>30943933</v>
      </c>
      <c r="X234" s="41">
        <v>0</v>
      </c>
      <c r="Y234" s="41">
        <v>0</v>
      </c>
      <c r="Z234" s="41">
        <v>0</v>
      </c>
      <c r="AA234" s="41">
        <v>0</v>
      </c>
      <c r="AB234" s="42">
        <v>30943933</v>
      </c>
      <c r="AC234" s="41">
        <v>21285133</v>
      </c>
      <c r="AD234" s="41">
        <v>9658800</v>
      </c>
      <c r="AE234" s="42">
        <v>21285133</v>
      </c>
      <c r="AF234" s="42">
        <v>11536900</v>
      </c>
      <c r="AG234" s="41">
        <v>11536900</v>
      </c>
      <c r="AH234" s="41">
        <v>11536900</v>
      </c>
      <c r="AI234" s="41">
        <v>0</v>
      </c>
      <c r="AJ234" s="41">
        <v>0</v>
      </c>
      <c r="AK234" s="42" t="str">
        <f>IFERROR(VLOOKUP(Exportar[[#This Row],[RUBRO]],[3]LISTAS!$A$1:$B$19,2,0),Exportar[[#This Row],[NOMBRE-Planeación_Proyecto]])</f>
        <v>4. Nutrición</v>
      </c>
      <c r="AL234" s="41">
        <f>VLOOKUP(Exportar[[#This Row],[UNIDAD/SUB UNIDAD]],[3]!REGIONALES[[#All],[codigo_regional3]:[Columna1]],3,0)</f>
        <v>5</v>
      </c>
      <c r="AM234" s="41">
        <f>Exportar[[#This Row],[COD]]</f>
        <v>5</v>
      </c>
      <c r="AN234" s="41">
        <f>IFERROR(VLOOKUP(Exportar[[#This Row],[RUBRO completo]],'[3]CENTRO DE COSTOS'!$X:$X,1,0),0)</f>
        <v>0</v>
      </c>
      <c r="AO234" s="43" t="str">
        <f>VLOOKUP(Exportar[[#This Row],[COD_REAL]],'[3]CENTRO DE COSTOS'!$M$4:$N$72,2,0)</f>
        <v>REGIONAL ANTIOQUIA</v>
      </c>
    </row>
    <row r="235" spans="1:41" x14ac:dyDescent="0.25">
      <c r="A235" s="44">
        <v>45111</v>
      </c>
      <c r="B235" s="32">
        <v>2023</v>
      </c>
      <c r="C235" s="33" t="str">
        <f>VLOOKUP(D235,'[3]CENTRO DE COSTOS'!$E:$H,4,0)</f>
        <v>REGIONALES</v>
      </c>
      <c r="D235" s="34" t="s">
        <v>42</v>
      </c>
      <c r="E235" s="34" t="s">
        <v>43</v>
      </c>
      <c r="F235" s="34" t="s">
        <v>243</v>
      </c>
      <c r="G235" s="35" t="str">
        <f>VLOOKUP(O235,[3]Gerentes!$A:$N,4,0)</f>
        <v>PROTECCIÓN SRPA</v>
      </c>
      <c r="H235" s="35" t="str">
        <f>VLOOKUP(O235,[3]Gerentes!$A:$N,5,0)</f>
        <v>DIRECTOR(A) DE PROTECCION</v>
      </c>
      <c r="I235" s="35" t="str">
        <f>VLOOKUP(O235,[3]Gerentes!$A:$N,10,0)</f>
        <v>3. Protección SRPA</v>
      </c>
      <c r="J235" s="35" t="str">
        <f>VLOOKUP(O235,[3]Gerentes!$A:$AB,15,0)</f>
        <v>Contratable</v>
      </c>
      <c r="K235" s="36" t="str">
        <f t="shared" si="9"/>
        <v>Inversión</v>
      </c>
      <c r="L235" s="37" t="s">
        <v>187</v>
      </c>
      <c r="M235" s="38" t="str">
        <f t="shared" si="10"/>
        <v>C-4102-1500-13</v>
      </c>
      <c r="N235" s="34">
        <v>111</v>
      </c>
      <c r="O235" s="35" t="str">
        <f t="shared" si="11"/>
        <v>C-4102-1500-13-0-4102038-02-111</v>
      </c>
      <c r="P235" s="32" t="s">
        <v>186</v>
      </c>
      <c r="Q235" s="39">
        <f>VLOOKUP($O235,[3]Gerentes!$A:$I,7,0)</f>
        <v>4102038</v>
      </c>
      <c r="R235" s="40" t="str">
        <f>VLOOKUP($O235,[3]Gerentes!$A:$I,8,0)</f>
        <v>SERVICIO DIRIGIDOS A LA ATENCION DE NIÑOS, NIÑAS, ADOLESCENTES Y JOVENES, CON ENFOQUE PEDAGOGICO Y RESTAURATIVO ENCAMINADOS A LA INCLUSION SOCIAL</v>
      </c>
      <c r="S235" s="34" t="s">
        <v>24</v>
      </c>
      <c r="T235" s="34">
        <v>27</v>
      </c>
      <c r="U235" s="34" t="s">
        <v>161</v>
      </c>
      <c r="V235" s="34" t="s">
        <v>25</v>
      </c>
      <c r="W235" s="41">
        <v>175520712</v>
      </c>
      <c r="X235" s="41">
        <v>210752904</v>
      </c>
      <c r="Y235" s="41">
        <v>210752904</v>
      </c>
      <c r="Z235" s="41">
        <v>0</v>
      </c>
      <c r="AA235" s="41">
        <v>0</v>
      </c>
      <c r="AB235" s="42">
        <v>175520712</v>
      </c>
      <c r="AC235" s="41">
        <v>175520712</v>
      </c>
      <c r="AD235" s="41">
        <v>0</v>
      </c>
      <c r="AE235" s="42">
        <v>128435410</v>
      </c>
      <c r="AF235" s="42">
        <v>74517710</v>
      </c>
      <c r="AG235" s="41">
        <v>74517710</v>
      </c>
      <c r="AH235" s="41">
        <v>74517710</v>
      </c>
      <c r="AI235" s="41">
        <v>0</v>
      </c>
      <c r="AJ235" s="41">
        <v>0</v>
      </c>
      <c r="AK235" s="42" t="str">
        <f>IFERROR(VLOOKUP(Exportar[[#This Row],[RUBRO]],[3]LISTAS!$A$1:$B$19,2,0),Exportar[[#This Row],[NOMBRE-Planeación_Proyecto]])</f>
        <v>3. Protección SRPA</v>
      </c>
      <c r="AL235" s="41">
        <f>VLOOKUP(Exportar[[#This Row],[UNIDAD/SUB UNIDAD]],[3]!REGIONALES[[#All],[codigo_regional3]:[Columna1]],3,0)</f>
        <v>5</v>
      </c>
      <c r="AM235" s="41">
        <f>Exportar[[#This Row],[COD]]</f>
        <v>5</v>
      </c>
      <c r="AN235" s="41">
        <f>IFERROR(VLOOKUP(Exportar[[#This Row],[RUBRO completo]],'[3]CENTRO DE COSTOS'!$X:$X,1,0),0)</f>
        <v>0</v>
      </c>
      <c r="AO235" s="43" t="str">
        <f>VLOOKUP(Exportar[[#This Row],[COD_REAL]],'[3]CENTRO DE COSTOS'!$M$4:$N$72,2,0)</f>
        <v>REGIONAL ANTIOQUIA</v>
      </c>
    </row>
    <row r="236" spans="1:41" x14ac:dyDescent="0.25">
      <c r="A236" s="44">
        <v>45111</v>
      </c>
      <c r="B236" s="32">
        <v>2023</v>
      </c>
      <c r="C236" s="33" t="str">
        <f>VLOOKUP(D236,'[3]CENTRO DE COSTOS'!$E:$H,4,0)</f>
        <v>REGIONALES</v>
      </c>
      <c r="D236" s="34" t="s">
        <v>42</v>
      </c>
      <c r="E236" s="34" t="s">
        <v>43</v>
      </c>
      <c r="F236" s="34" t="s">
        <v>243</v>
      </c>
      <c r="G236" s="35" t="str">
        <f>VLOOKUP(O236,[3]Gerentes!$A:$N,4,0)</f>
        <v xml:space="preserve">PROTECCIÓN RESTABLECIMIENTO </v>
      </c>
      <c r="H236" s="35" t="str">
        <f>VLOOKUP(O236,[3]Gerentes!$A:$N,5,0)</f>
        <v>DIRECTOR(A) DE PROTECCION</v>
      </c>
      <c r="I236" s="35" t="str">
        <f>VLOOKUP(O236,[3]Gerentes!$A:$N,10,0)</f>
        <v>2. Protección PARD</v>
      </c>
      <c r="J236" s="35" t="str">
        <f>VLOOKUP(O236,[3]Gerentes!$A:$AB,15,0)</f>
        <v>Contratable</v>
      </c>
      <c r="K236" s="36" t="str">
        <f t="shared" si="9"/>
        <v>Inversión</v>
      </c>
      <c r="L236" s="37" t="s">
        <v>173</v>
      </c>
      <c r="M236" s="38" t="str">
        <f t="shared" si="10"/>
        <v>C-4102-1500-14</v>
      </c>
      <c r="N236" s="34">
        <v>111</v>
      </c>
      <c r="O236" s="35" t="str">
        <f t="shared" si="11"/>
        <v>C-4102-1500-14-0-4102037-02-111</v>
      </c>
      <c r="P236" s="32" t="s">
        <v>172</v>
      </c>
      <c r="Q236" s="39">
        <f>VLOOKUP($O236,[3]Gerentes!$A:$I,7,0)</f>
        <v>4102037</v>
      </c>
      <c r="R236" s="40" t="str">
        <f>VLOOKUP($O236,[3]Gerentes!$A:$I,8,0)</f>
        <v>SERVICIO DE PROTECCION PARA EL RESTABLECIMIENTO DE DERECHOS DE NIÑOS, NIÑAS, ADOLESCENTES Y JOVENES</v>
      </c>
      <c r="S236" s="34" t="s">
        <v>24</v>
      </c>
      <c r="T236" s="34">
        <v>21</v>
      </c>
      <c r="U236" s="34" t="s">
        <v>185</v>
      </c>
      <c r="V236" s="34" t="s">
        <v>25</v>
      </c>
      <c r="W236" s="41">
        <v>451061212</v>
      </c>
      <c r="X236" s="41">
        <v>4020800</v>
      </c>
      <c r="Y236" s="41">
        <v>0</v>
      </c>
      <c r="Z236" s="41">
        <v>0</v>
      </c>
      <c r="AA236" s="41">
        <v>0</v>
      </c>
      <c r="AB236" s="42">
        <v>455082012</v>
      </c>
      <c r="AC236" s="41">
        <v>451061212</v>
      </c>
      <c r="AD236" s="41">
        <v>4020800</v>
      </c>
      <c r="AE236" s="42">
        <v>401490937</v>
      </c>
      <c r="AF236" s="42">
        <v>346388217</v>
      </c>
      <c r="AG236" s="41">
        <v>346388217</v>
      </c>
      <c r="AH236" s="41">
        <v>346388217</v>
      </c>
      <c r="AI236" s="41">
        <v>0</v>
      </c>
      <c r="AJ236" s="41">
        <v>0</v>
      </c>
      <c r="AK236" s="42" t="str">
        <f>IFERROR(VLOOKUP(Exportar[[#This Row],[RUBRO]],[3]LISTAS!$A$1:$B$19,2,0),Exportar[[#This Row],[NOMBRE-Planeación_Proyecto]])</f>
        <v>2. Protección PARD</v>
      </c>
      <c r="AL236" s="41">
        <f>VLOOKUP(Exportar[[#This Row],[UNIDAD/SUB UNIDAD]],[3]!REGIONALES[[#All],[codigo_regional3]:[Columna1]],3,0)</f>
        <v>5</v>
      </c>
      <c r="AM236" s="41">
        <f>Exportar[[#This Row],[COD]]</f>
        <v>5</v>
      </c>
      <c r="AN236" s="41">
        <f>IFERROR(VLOOKUP(Exportar[[#This Row],[RUBRO completo]],'[3]CENTRO DE COSTOS'!$X:$X,1,0),0)</f>
        <v>0</v>
      </c>
      <c r="AO236" s="43" t="str">
        <f>VLOOKUP(Exportar[[#This Row],[COD_REAL]],'[3]CENTRO DE COSTOS'!$M$4:$N$72,2,0)</f>
        <v>REGIONAL ANTIOQUIA</v>
      </c>
    </row>
    <row r="237" spans="1:41" x14ac:dyDescent="0.25">
      <c r="A237" s="44">
        <v>45111</v>
      </c>
      <c r="B237" s="32">
        <v>2023</v>
      </c>
      <c r="C237" s="33" t="str">
        <f>VLOOKUP(D237,'[3]CENTRO DE COSTOS'!$E:$H,4,0)</f>
        <v>REGIONALES</v>
      </c>
      <c r="D237" s="34" t="s">
        <v>42</v>
      </c>
      <c r="E237" s="34" t="s">
        <v>43</v>
      </c>
      <c r="F237" s="34" t="s">
        <v>237</v>
      </c>
      <c r="G237" s="35" t="str">
        <f>VLOOKUP(O237,[3]Gerentes!$A:$N,4,0)</f>
        <v>PROTECCIÓN SRPA</v>
      </c>
      <c r="H237" s="35" t="str">
        <f>VLOOKUP(O237,[3]Gerentes!$A:$N,5,0)</f>
        <v>DIRECTOR(A) DE PROTECCION</v>
      </c>
      <c r="I237" s="35" t="str">
        <f>VLOOKUP(O237,[3]Gerentes!$A:$N,10,0)</f>
        <v>3. Protección SRPA</v>
      </c>
      <c r="J237" s="35" t="str">
        <f>VLOOKUP(O237,[3]Gerentes!$A:$AB,15,0)</f>
        <v>No Contratable</v>
      </c>
      <c r="K237" s="36" t="str">
        <f t="shared" si="9"/>
        <v>Inversión</v>
      </c>
      <c r="L237" s="37" t="s">
        <v>187</v>
      </c>
      <c r="M237" s="38" t="str">
        <f t="shared" si="10"/>
        <v>C-4102-1500-13</v>
      </c>
      <c r="N237" s="34">
        <v>112</v>
      </c>
      <c r="O237" s="35" t="str">
        <f t="shared" si="11"/>
        <v>C-4102-1500-13-0-4102038-02-112</v>
      </c>
      <c r="P237" s="32" t="s">
        <v>186</v>
      </c>
      <c r="Q237" s="39">
        <f>VLOOKUP($O237,[3]Gerentes!$A:$I,7,0)</f>
        <v>4102038</v>
      </c>
      <c r="R237" s="40" t="str">
        <f>VLOOKUP($O237,[3]Gerentes!$A:$I,8,0)</f>
        <v>SERVICIO DIRIGIDOS A LA ATENCION DE NIÑOS, NIÑAS, ADOLESCENTES Y JOVENES, CON ENFOQUE PEDAGOGICO Y RESTAURATIVO ENCAMINADOS A LA INCLUSION SOCIAL</v>
      </c>
      <c r="S237" s="34" t="s">
        <v>24</v>
      </c>
      <c r="T237" s="34">
        <v>27</v>
      </c>
      <c r="U237" s="34" t="s">
        <v>161</v>
      </c>
      <c r="V237" s="34" t="s">
        <v>25</v>
      </c>
      <c r="W237" s="41">
        <v>0</v>
      </c>
      <c r="X237" s="41">
        <v>260752904</v>
      </c>
      <c r="Y237" s="41">
        <v>0</v>
      </c>
      <c r="Z237" s="41">
        <v>0</v>
      </c>
      <c r="AA237" s="41">
        <v>0</v>
      </c>
      <c r="AB237" s="42">
        <v>260752904</v>
      </c>
      <c r="AC237" s="41">
        <v>260752904</v>
      </c>
      <c r="AD237" s="41">
        <v>0</v>
      </c>
      <c r="AE237" s="42">
        <v>244050596</v>
      </c>
      <c r="AF237" s="42">
        <v>172240256</v>
      </c>
      <c r="AG237" s="41">
        <v>172240256</v>
      </c>
      <c r="AH237" s="41">
        <v>172240256</v>
      </c>
      <c r="AI237" s="41">
        <v>0</v>
      </c>
      <c r="AJ237" s="41">
        <v>0</v>
      </c>
      <c r="AK237" s="42" t="str">
        <f>IFERROR(VLOOKUP(Exportar[[#This Row],[RUBRO]],[3]LISTAS!$A$1:$B$19,2,0),Exportar[[#This Row],[NOMBRE-Planeación_Proyecto]])</f>
        <v>3. Protección SRPA</v>
      </c>
      <c r="AL237" s="41">
        <f>VLOOKUP(Exportar[[#This Row],[UNIDAD/SUB UNIDAD]],[3]!REGIONALES[[#All],[codigo_regional3]:[Columna1]],3,0)</f>
        <v>5</v>
      </c>
      <c r="AM237" s="41">
        <f>Exportar[[#This Row],[COD]]</f>
        <v>5</v>
      </c>
      <c r="AN237" s="41">
        <f>IFERROR(VLOOKUP(Exportar[[#This Row],[RUBRO completo]],'[3]CENTRO DE COSTOS'!$X:$X,1,0),0)</f>
        <v>0</v>
      </c>
      <c r="AO237" s="43" t="str">
        <f>VLOOKUP(Exportar[[#This Row],[COD_REAL]],'[3]CENTRO DE COSTOS'!$M$4:$N$72,2,0)</f>
        <v>REGIONAL ANTIOQUIA</v>
      </c>
    </row>
    <row r="238" spans="1:41" x14ac:dyDescent="0.25">
      <c r="A238" s="44">
        <v>45111</v>
      </c>
      <c r="B238" s="32">
        <v>2023</v>
      </c>
      <c r="C238" s="33" t="str">
        <f>VLOOKUP(D238,'[3]CENTRO DE COSTOS'!$E:$H,4,0)</f>
        <v>REGIONALES</v>
      </c>
      <c r="D238" s="34" t="s">
        <v>42</v>
      </c>
      <c r="E238" s="34" t="s">
        <v>43</v>
      </c>
      <c r="F238" s="34" t="s">
        <v>237</v>
      </c>
      <c r="G238" s="35" t="str">
        <f>VLOOKUP(O238,[3]Gerentes!$A:$N,4,0)</f>
        <v>PROTECCIÓN SRPA</v>
      </c>
      <c r="H238" s="35" t="str">
        <f>VLOOKUP(O238,[3]Gerentes!$A:$N,5,0)</f>
        <v>DIRECTOR(A) DE PROTECCION</v>
      </c>
      <c r="I238" s="35" t="str">
        <f>VLOOKUP(O238,[3]Gerentes!$A:$N,10,0)</f>
        <v>3. Protección SRPA</v>
      </c>
      <c r="J238" s="35" t="str">
        <f>VLOOKUP(O238,[3]Gerentes!$A:$AB,15,0)</f>
        <v>No Contratable</v>
      </c>
      <c r="K238" s="36" t="str">
        <f t="shared" si="9"/>
        <v>Inversión</v>
      </c>
      <c r="L238" s="37" t="s">
        <v>187</v>
      </c>
      <c r="M238" s="38" t="str">
        <f t="shared" si="10"/>
        <v>C-4102-1500-13</v>
      </c>
      <c r="N238" s="34">
        <v>112</v>
      </c>
      <c r="O238" s="35" t="str">
        <f t="shared" si="11"/>
        <v>C-4102-1500-13-0-4102038-02-112</v>
      </c>
      <c r="P238" s="32" t="s">
        <v>186</v>
      </c>
      <c r="Q238" s="39">
        <f>VLOOKUP($O238,[3]Gerentes!$A:$I,7,0)</f>
        <v>4102038</v>
      </c>
      <c r="R238" s="40" t="str">
        <f>VLOOKUP($O238,[3]Gerentes!$A:$I,8,0)</f>
        <v>SERVICIO DIRIGIDOS A LA ATENCION DE NIÑOS, NIÑAS, ADOLESCENTES Y JOVENES, CON ENFOQUE PEDAGOGICO Y RESTAURATIVO ENCAMINADOS A LA INCLUSION SOCIAL</v>
      </c>
      <c r="S238" s="34" t="s">
        <v>38</v>
      </c>
      <c r="T238" s="34">
        <v>16</v>
      </c>
      <c r="U238" s="34" t="s">
        <v>249</v>
      </c>
      <c r="V238" s="34" t="s">
        <v>25</v>
      </c>
      <c r="W238" s="41">
        <v>150000000</v>
      </c>
      <c r="X238" s="41">
        <v>0</v>
      </c>
      <c r="Y238" s="41">
        <v>0</v>
      </c>
      <c r="Z238" s="41">
        <v>0</v>
      </c>
      <c r="AA238" s="41">
        <v>0</v>
      </c>
      <c r="AB238" s="42">
        <v>150000000</v>
      </c>
      <c r="AC238" s="41">
        <v>150000000</v>
      </c>
      <c r="AD238" s="41">
        <v>0</v>
      </c>
      <c r="AE238" s="42">
        <v>150000000</v>
      </c>
      <c r="AF238" s="42">
        <v>144808584</v>
      </c>
      <c r="AG238" s="41">
        <v>144808584</v>
      </c>
      <c r="AH238" s="41">
        <v>144808584</v>
      </c>
      <c r="AI238" s="41">
        <v>0</v>
      </c>
      <c r="AJ238" s="41">
        <v>0</v>
      </c>
      <c r="AK238" s="42" t="str">
        <f>IFERROR(VLOOKUP(Exportar[[#This Row],[RUBRO]],[3]LISTAS!$A$1:$B$19,2,0),Exportar[[#This Row],[NOMBRE-Planeación_Proyecto]])</f>
        <v>3. Protección SRPA</v>
      </c>
      <c r="AL238" s="41">
        <f>VLOOKUP(Exportar[[#This Row],[UNIDAD/SUB UNIDAD]],[3]!REGIONALES[[#All],[codigo_regional3]:[Columna1]],3,0)</f>
        <v>5</v>
      </c>
      <c r="AM238" s="41">
        <f>Exportar[[#This Row],[COD]]</f>
        <v>5</v>
      </c>
      <c r="AN238" s="41">
        <f>IFERROR(VLOOKUP(Exportar[[#This Row],[RUBRO completo]],'[3]CENTRO DE COSTOS'!$X:$X,1,0),0)</f>
        <v>0</v>
      </c>
      <c r="AO238" s="43" t="str">
        <f>VLOOKUP(Exportar[[#This Row],[COD_REAL]],'[3]CENTRO DE COSTOS'!$M$4:$N$72,2,0)</f>
        <v>REGIONAL ANTIOQUIA</v>
      </c>
    </row>
    <row r="239" spans="1:41" x14ac:dyDescent="0.25">
      <c r="A239" s="44">
        <v>45111</v>
      </c>
      <c r="B239" s="32">
        <v>2023</v>
      </c>
      <c r="C239" s="33" t="str">
        <f>VLOOKUP(D239,'[3]CENTRO DE COSTOS'!$E:$H,4,0)</f>
        <v>REGIONALES</v>
      </c>
      <c r="D239" s="34" t="s">
        <v>42</v>
      </c>
      <c r="E239" s="34" t="s">
        <v>43</v>
      </c>
      <c r="F239" s="34" t="s">
        <v>237</v>
      </c>
      <c r="G239" s="35" t="str">
        <f>VLOOKUP(O239,[3]Gerentes!$A:$N,4,0)</f>
        <v xml:space="preserve">PROTECCIÓN RESTABLECIMIENTO </v>
      </c>
      <c r="H239" s="35" t="str">
        <f>VLOOKUP(O239,[3]Gerentes!$A:$N,5,0)</f>
        <v>DIRECTOR(A) DE PROTECCION</v>
      </c>
      <c r="I239" s="35" t="str">
        <f>VLOOKUP(O239,[3]Gerentes!$A:$N,10,0)</f>
        <v>2. Protección PARD</v>
      </c>
      <c r="J239" s="35" t="str">
        <f>VLOOKUP(O239,[3]Gerentes!$A:$AB,15,0)</f>
        <v>No Contratable</v>
      </c>
      <c r="K239" s="36" t="str">
        <f t="shared" si="9"/>
        <v>Inversión</v>
      </c>
      <c r="L239" s="37" t="s">
        <v>173</v>
      </c>
      <c r="M239" s="38" t="str">
        <f t="shared" si="10"/>
        <v>C-4102-1500-14</v>
      </c>
      <c r="N239" s="34">
        <v>112</v>
      </c>
      <c r="O239" s="35" t="str">
        <f t="shared" si="11"/>
        <v>C-4102-1500-14-0-4102037-02-112</v>
      </c>
      <c r="P239" s="32" t="s">
        <v>172</v>
      </c>
      <c r="Q239" s="39">
        <f>VLOOKUP($O239,[3]Gerentes!$A:$I,7,0)</f>
        <v>4102037</v>
      </c>
      <c r="R239" s="40" t="str">
        <f>VLOOKUP($O239,[3]Gerentes!$A:$I,8,0)</f>
        <v>SERVICIO DE PROTECCION PARA EL RESTABLECIMIENTO DE DERECHOS DE NIÑOS, NIÑAS, ADOLESCENTES Y JOVENES</v>
      </c>
      <c r="S239" s="34" t="s">
        <v>24</v>
      </c>
      <c r="T239" s="34">
        <v>27</v>
      </c>
      <c r="U239" s="34" t="s">
        <v>161</v>
      </c>
      <c r="V239" s="34" t="s">
        <v>25</v>
      </c>
      <c r="W239" s="41">
        <v>30000000</v>
      </c>
      <c r="X239" s="41">
        <v>185000000</v>
      </c>
      <c r="Y239" s="41">
        <v>0</v>
      </c>
      <c r="Z239" s="41">
        <v>0</v>
      </c>
      <c r="AA239" s="41">
        <v>0</v>
      </c>
      <c r="AB239" s="42">
        <v>215000000</v>
      </c>
      <c r="AC239" s="41">
        <v>215000000</v>
      </c>
      <c r="AD239" s="41">
        <v>0</v>
      </c>
      <c r="AE239" s="42">
        <v>175166000</v>
      </c>
      <c r="AF239" s="42">
        <v>93482236</v>
      </c>
      <c r="AG239" s="41">
        <v>93482236</v>
      </c>
      <c r="AH239" s="41">
        <v>93482236</v>
      </c>
      <c r="AI239" s="41">
        <v>0</v>
      </c>
      <c r="AJ239" s="41">
        <v>0</v>
      </c>
      <c r="AK239" s="42" t="str">
        <f>IFERROR(VLOOKUP(Exportar[[#This Row],[RUBRO]],[3]LISTAS!$A$1:$B$19,2,0),Exportar[[#This Row],[NOMBRE-Planeación_Proyecto]])</f>
        <v>2. Protección PARD</v>
      </c>
      <c r="AL239" s="41">
        <f>VLOOKUP(Exportar[[#This Row],[UNIDAD/SUB UNIDAD]],[3]!REGIONALES[[#All],[codigo_regional3]:[Columna1]],3,0)</f>
        <v>5</v>
      </c>
      <c r="AM239" s="41">
        <f>Exportar[[#This Row],[COD]]</f>
        <v>5</v>
      </c>
      <c r="AN239" s="41">
        <f>IFERROR(VLOOKUP(Exportar[[#This Row],[RUBRO completo]],'[3]CENTRO DE COSTOS'!$X:$X,1,0),0)</f>
        <v>0</v>
      </c>
      <c r="AO239" s="43" t="str">
        <f>VLOOKUP(Exportar[[#This Row],[COD_REAL]],'[3]CENTRO DE COSTOS'!$M$4:$N$72,2,0)</f>
        <v>REGIONAL ANTIOQUIA</v>
      </c>
    </row>
    <row r="240" spans="1:41" x14ac:dyDescent="0.25">
      <c r="A240" s="44">
        <v>45111</v>
      </c>
      <c r="B240" s="32">
        <v>2023</v>
      </c>
      <c r="C240" s="33" t="str">
        <f>VLOOKUP(D240,'[3]CENTRO DE COSTOS'!$E:$H,4,0)</f>
        <v>REGIONALES</v>
      </c>
      <c r="D240" s="34" t="s">
        <v>42</v>
      </c>
      <c r="E240" s="34" t="s">
        <v>43</v>
      </c>
      <c r="F240" s="34" t="s">
        <v>393</v>
      </c>
      <c r="G240" s="35" t="str">
        <f>VLOOKUP(O240,[3]Gerentes!$A:$N,4,0)</f>
        <v xml:space="preserve">PROTECCIÓN RESTABLECIMIENTO </v>
      </c>
      <c r="H240" s="35" t="str">
        <f>VLOOKUP(O240,[3]Gerentes!$A:$N,5,0)</f>
        <v>DIRECTOR(A) ADMINISTRATIVO</v>
      </c>
      <c r="I240" s="35" t="str">
        <f>VLOOKUP(O240,[3]Gerentes!$A:$N,10,0)</f>
        <v>2. Protección PARD</v>
      </c>
      <c r="J240" s="35" t="str">
        <f>VLOOKUP(O240,[3]Gerentes!$A:$AB,15,0)</f>
        <v>Contratable</v>
      </c>
      <c r="K240" s="36" t="str">
        <f t="shared" si="9"/>
        <v>Inversión</v>
      </c>
      <c r="L240" s="37" t="s">
        <v>173</v>
      </c>
      <c r="M240" s="38" t="str">
        <f t="shared" si="10"/>
        <v>C-4102-1500-14</v>
      </c>
      <c r="N240" s="34">
        <v>114</v>
      </c>
      <c r="O240" s="35" t="str">
        <f t="shared" si="11"/>
        <v>C-4102-1500-14-0-4102037-02-114</v>
      </c>
      <c r="P240" s="32" t="s">
        <v>172</v>
      </c>
      <c r="Q240" s="39">
        <f>VLOOKUP($O240,[3]Gerentes!$A:$I,7,0)</f>
        <v>4102037</v>
      </c>
      <c r="R240" s="40" t="str">
        <f>VLOOKUP($O240,[3]Gerentes!$A:$I,8,0)</f>
        <v>SERVICIO DE PROTECCION PARA EL RESTABLECIMIENTO DE DERECHOS DE NIÑOS, NIÑAS, ADOLESCENTES Y JOVENES</v>
      </c>
      <c r="S240" s="34" t="s">
        <v>24</v>
      </c>
      <c r="T240" s="34">
        <v>21</v>
      </c>
      <c r="U240" s="34" t="s">
        <v>185</v>
      </c>
      <c r="V240" s="34" t="s">
        <v>25</v>
      </c>
      <c r="W240" s="41">
        <v>0</v>
      </c>
      <c r="X240" s="41">
        <v>781500000</v>
      </c>
      <c r="Y240" s="41">
        <v>0</v>
      </c>
      <c r="Z240" s="41">
        <v>0</v>
      </c>
      <c r="AA240" s="41">
        <v>0</v>
      </c>
      <c r="AB240" s="42">
        <v>781500000</v>
      </c>
      <c r="AC240" s="41">
        <v>781500000</v>
      </c>
      <c r="AD240" s="41">
        <v>0</v>
      </c>
      <c r="AE240" s="42">
        <v>0</v>
      </c>
      <c r="AF240" s="42">
        <v>0</v>
      </c>
      <c r="AG240" s="41">
        <v>0</v>
      </c>
      <c r="AH240" s="41">
        <v>0</v>
      </c>
      <c r="AI240" s="41">
        <v>0</v>
      </c>
      <c r="AJ240" s="41">
        <v>0</v>
      </c>
      <c r="AK240" s="42" t="str">
        <f>IFERROR(VLOOKUP(Exportar[[#This Row],[RUBRO]],[3]LISTAS!$A$1:$B$19,2,0),Exportar[[#This Row],[NOMBRE-Planeación_Proyecto]])</f>
        <v>2. Protección PARD</v>
      </c>
      <c r="AL240" s="41">
        <f>VLOOKUP(Exportar[[#This Row],[UNIDAD/SUB UNIDAD]],[3]!REGIONALES[[#All],[codigo_regional3]:[Columna1]],3,0)</f>
        <v>5</v>
      </c>
      <c r="AM240" s="41">
        <f>Exportar[[#This Row],[COD]]</f>
        <v>5</v>
      </c>
      <c r="AN240" s="41">
        <f>IFERROR(VLOOKUP(Exportar[[#This Row],[RUBRO completo]],'[3]CENTRO DE COSTOS'!$X:$X,1,0),0)</f>
        <v>0</v>
      </c>
      <c r="AO240" s="43" t="str">
        <f>VLOOKUP(Exportar[[#This Row],[COD_REAL]],'[3]CENTRO DE COSTOS'!$M$4:$N$72,2,0)</f>
        <v>REGIONAL ANTIOQUIA</v>
      </c>
    </row>
    <row r="241" spans="1:41" x14ac:dyDescent="0.25">
      <c r="A241" s="44">
        <v>45111</v>
      </c>
      <c r="B241" s="32">
        <v>2023</v>
      </c>
      <c r="C241" s="33" t="str">
        <f>VLOOKUP(D241,'[3]CENTRO DE COSTOS'!$E:$H,4,0)</f>
        <v>REGIONALES</v>
      </c>
      <c r="D241" s="34" t="s">
        <v>42</v>
      </c>
      <c r="E241" s="34" t="s">
        <v>43</v>
      </c>
      <c r="F241" s="34" t="s">
        <v>248</v>
      </c>
      <c r="G241" s="35" t="str">
        <f>VLOOKUP(O241,[3]Gerentes!$A:$N,4,0)</f>
        <v>PROTECCIÓN SRPA</v>
      </c>
      <c r="H241" s="35" t="str">
        <f>VLOOKUP(O241,[3]Gerentes!$A:$N,5,0)</f>
        <v>DIRECTOR(A) DE PROTECCION</v>
      </c>
      <c r="I241" s="35" t="str">
        <f>VLOOKUP(O241,[3]Gerentes!$A:$N,10,0)</f>
        <v>3. Protección SRPA</v>
      </c>
      <c r="J241" s="35" t="str">
        <f>VLOOKUP(O241,[3]Gerentes!$A:$AB,15,0)</f>
        <v>Contratable</v>
      </c>
      <c r="K241" s="36" t="str">
        <f t="shared" si="9"/>
        <v>Inversión</v>
      </c>
      <c r="L241" s="37" t="s">
        <v>187</v>
      </c>
      <c r="M241" s="38" t="str">
        <f t="shared" si="10"/>
        <v>C-4102-1500-13</v>
      </c>
      <c r="N241" s="34">
        <v>120</v>
      </c>
      <c r="O241" s="35" t="str">
        <f t="shared" si="11"/>
        <v>C-4102-1500-13-0-4102038-02-120</v>
      </c>
      <c r="P241" s="32" t="s">
        <v>186</v>
      </c>
      <c r="Q241" s="39">
        <f>VLOOKUP($O241,[3]Gerentes!$A:$I,7,0)</f>
        <v>4102038</v>
      </c>
      <c r="R241" s="40" t="str">
        <f>VLOOKUP($O241,[3]Gerentes!$A:$I,8,0)</f>
        <v>SERVICIO DIRIGIDOS A LA ATENCION DE NIÑOS, NIÑAS, ADOLESCENTES Y JOVENES, CON ENFOQUE PEDAGOGICO Y RESTAURATIVO ENCAMINADOS A LA INCLUSION SOCIAL</v>
      </c>
      <c r="S241" s="34" t="s">
        <v>38</v>
      </c>
      <c r="T241" s="34">
        <v>16</v>
      </c>
      <c r="U241" s="34" t="s">
        <v>249</v>
      </c>
      <c r="V241" s="34" t="s">
        <v>25</v>
      </c>
      <c r="W241" s="41">
        <v>24522705330</v>
      </c>
      <c r="X241" s="41">
        <v>0</v>
      </c>
      <c r="Y241" s="41">
        <v>3602032</v>
      </c>
      <c r="Z241" s="41">
        <v>0</v>
      </c>
      <c r="AA241" s="41">
        <v>0</v>
      </c>
      <c r="AB241" s="42">
        <v>24519103298</v>
      </c>
      <c r="AC241" s="41">
        <v>23725640441</v>
      </c>
      <c r="AD241" s="41">
        <v>793462857</v>
      </c>
      <c r="AE241" s="42">
        <v>23725640441</v>
      </c>
      <c r="AF241" s="42">
        <v>13872793438</v>
      </c>
      <c r="AG241" s="41">
        <v>13872793438</v>
      </c>
      <c r="AH241" s="41">
        <v>13872793438</v>
      </c>
      <c r="AI241" s="41">
        <v>0</v>
      </c>
      <c r="AJ241" s="41">
        <v>0</v>
      </c>
      <c r="AK241" s="42" t="str">
        <f>IFERROR(VLOOKUP(Exportar[[#This Row],[RUBRO]],[3]LISTAS!$A$1:$B$19,2,0),Exportar[[#This Row],[NOMBRE-Planeación_Proyecto]])</f>
        <v>3. Protección SRPA</v>
      </c>
      <c r="AL241" s="41">
        <f>VLOOKUP(Exportar[[#This Row],[UNIDAD/SUB UNIDAD]],[3]!REGIONALES[[#All],[codigo_regional3]:[Columna1]],3,0)</f>
        <v>5</v>
      </c>
      <c r="AM241" s="41">
        <f>Exportar[[#This Row],[COD]]</f>
        <v>5</v>
      </c>
      <c r="AN241" s="41" t="str">
        <f>IFERROR(VLOOKUP(Exportar[[#This Row],[RUBRO completo]],'[3]CENTRO DE COSTOS'!$X:$X,1,0),0)</f>
        <v>C-4102-1500-13-0-4102038-02-120</v>
      </c>
      <c r="AO241" s="43" t="str">
        <f>VLOOKUP(Exportar[[#This Row],[COD_REAL]],'[3]CENTRO DE COSTOS'!$M$4:$N$72,2,0)</f>
        <v>REGIONAL ANTIOQUIA</v>
      </c>
    </row>
    <row r="242" spans="1:41" x14ac:dyDescent="0.25">
      <c r="A242" s="44">
        <v>45111</v>
      </c>
      <c r="B242" s="32">
        <v>2023</v>
      </c>
      <c r="C242" s="33" t="str">
        <f>VLOOKUP(D242,'[3]CENTRO DE COSTOS'!$E:$H,4,0)</f>
        <v>REGIONALES</v>
      </c>
      <c r="D242" s="34" t="s">
        <v>42</v>
      </c>
      <c r="E242" s="34" t="s">
        <v>43</v>
      </c>
      <c r="F242" s="34" t="s">
        <v>430</v>
      </c>
      <c r="G242" s="35" t="str">
        <f>VLOOKUP(O242,[3]Gerentes!$A:$N,4,0)</f>
        <v xml:space="preserve">PROTECCIÓN RESTABLECIMIENTO </v>
      </c>
      <c r="H242" s="35" t="str">
        <f>VLOOKUP(O242,[3]Gerentes!$A:$N,5,0)</f>
        <v>DIRECTOR(A) DE PROTECCION</v>
      </c>
      <c r="I242" s="35" t="str">
        <f>VLOOKUP(O242,[3]Gerentes!$A:$N,10,0)</f>
        <v>2. Protección PARD</v>
      </c>
      <c r="J242" s="35" t="str">
        <f>VLOOKUP(O242,[3]Gerentes!$A:$AB,15,0)</f>
        <v>Contratable</v>
      </c>
      <c r="K242" s="36" t="str">
        <f t="shared" si="9"/>
        <v>Inversión</v>
      </c>
      <c r="L242" s="37" t="s">
        <v>173</v>
      </c>
      <c r="M242" s="38" t="str">
        <f t="shared" si="10"/>
        <v>C-4102-1500-14</v>
      </c>
      <c r="N242" s="34">
        <v>122</v>
      </c>
      <c r="O242" s="35" t="str">
        <f t="shared" si="11"/>
        <v>C-4102-1500-14-0-4102037-02-122</v>
      </c>
      <c r="P242" s="32" t="s">
        <v>172</v>
      </c>
      <c r="Q242" s="39">
        <f>VLOOKUP($O242,[3]Gerentes!$A:$I,7,0)</f>
        <v>4102037</v>
      </c>
      <c r="R242" s="40" t="str">
        <f>VLOOKUP($O242,[3]Gerentes!$A:$I,8,0)</f>
        <v>SERVICIO DE PROTECCION PARA EL RESTABLECIMIENTO DE DERECHOS DE NIÑOS, NIÑAS, ADOLESCENTES Y JOVENES</v>
      </c>
      <c r="S242" s="34" t="s">
        <v>24</v>
      </c>
      <c r="T242" s="34">
        <v>27</v>
      </c>
      <c r="U242" s="34" t="s">
        <v>161</v>
      </c>
      <c r="V242" s="34" t="s">
        <v>25</v>
      </c>
      <c r="W242" s="41">
        <v>15927879610</v>
      </c>
      <c r="X242" s="41">
        <v>0</v>
      </c>
      <c r="Y242" s="41">
        <v>0</v>
      </c>
      <c r="Z242" s="41">
        <v>0</v>
      </c>
      <c r="AA242" s="41">
        <v>0</v>
      </c>
      <c r="AB242" s="42">
        <v>15927879610</v>
      </c>
      <c r="AC242" s="41">
        <v>15282066909</v>
      </c>
      <c r="AD242" s="41">
        <v>645812701</v>
      </c>
      <c r="AE242" s="42">
        <v>15034903109</v>
      </c>
      <c r="AF242" s="42">
        <v>8850738468</v>
      </c>
      <c r="AG242" s="41">
        <v>8850738468</v>
      </c>
      <c r="AH242" s="41">
        <v>8850738468</v>
      </c>
      <c r="AI242" s="41">
        <v>0</v>
      </c>
      <c r="AJ242" s="41">
        <v>0</v>
      </c>
      <c r="AK242" s="42" t="str">
        <f>IFERROR(VLOOKUP(Exportar[[#This Row],[RUBRO]],[3]LISTAS!$A$1:$B$19,2,0),Exportar[[#This Row],[NOMBRE-Planeación_Proyecto]])</f>
        <v>2. Protección PARD</v>
      </c>
      <c r="AL242" s="41">
        <f>VLOOKUP(Exportar[[#This Row],[UNIDAD/SUB UNIDAD]],[3]!REGIONALES[[#All],[codigo_regional3]:[Columna1]],3,0)</f>
        <v>5</v>
      </c>
      <c r="AM242" s="41">
        <f>Exportar[[#This Row],[COD]]</f>
        <v>5</v>
      </c>
      <c r="AN242" s="41" t="str">
        <f>IFERROR(VLOOKUP(Exportar[[#This Row],[RUBRO completo]],'[3]CENTRO DE COSTOS'!$X:$X,1,0),0)</f>
        <v>C-4102-1500-14-0-4102037-02-122</v>
      </c>
      <c r="AO242" s="43" t="str">
        <f>VLOOKUP(Exportar[[#This Row],[COD_REAL]],'[3]CENTRO DE COSTOS'!$M$4:$N$72,2,0)</f>
        <v>REGIONAL ANTIOQUIA</v>
      </c>
    </row>
    <row r="243" spans="1:41" x14ac:dyDescent="0.25">
      <c r="A243" s="44">
        <v>45111</v>
      </c>
      <c r="B243" s="32">
        <v>2023</v>
      </c>
      <c r="C243" s="33" t="str">
        <f>VLOOKUP(D243,'[3]CENTRO DE COSTOS'!$E:$H,4,0)</f>
        <v>REGIONALES</v>
      </c>
      <c r="D243" s="34" t="s">
        <v>42</v>
      </c>
      <c r="E243" s="34" t="s">
        <v>43</v>
      </c>
      <c r="F243" s="34" t="s">
        <v>428</v>
      </c>
      <c r="G243" s="35" t="str">
        <f>VLOOKUP(O243,[3]Gerentes!$A:$N,4,0)</f>
        <v xml:space="preserve">PROTECCIÓN RESTABLECIMIENTO </v>
      </c>
      <c r="H243" s="35" t="str">
        <f>VLOOKUP(O243,[3]Gerentes!$A:$N,5,0)</f>
        <v>DIRECTOR(A) DE PROTECCION</v>
      </c>
      <c r="I243" s="35" t="str">
        <f>VLOOKUP(O243,[3]Gerentes!$A:$N,10,0)</f>
        <v>2. Protección PARD</v>
      </c>
      <c r="J243" s="35" t="str">
        <f>VLOOKUP(O243,[3]Gerentes!$A:$AB,15,0)</f>
        <v>Contratable</v>
      </c>
      <c r="K243" s="36" t="str">
        <f t="shared" si="9"/>
        <v>Inversión</v>
      </c>
      <c r="L243" s="37" t="s">
        <v>173</v>
      </c>
      <c r="M243" s="38" t="str">
        <f t="shared" si="10"/>
        <v>C-4102-1500-14</v>
      </c>
      <c r="N243" s="34">
        <v>123</v>
      </c>
      <c r="O243" s="35" t="str">
        <f t="shared" si="11"/>
        <v>C-4102-1500-14-0-4102037-02-123</v>
      </c>
      <c r="P243" s="32" t="s">
        <v>172</v>
      </c>
      <c r="Q243" s="39">
        <f>VLOOKUP($O243,[3]Gerentes!$A:$I,7,0)</f>
        <v>4102037</v>
      </c>
      <c r="R243" s="40" t="str">
        <f>VLOOKUP($O243,[3]Gerentes!$A:$I,8,0)</f>
        <v>SERVICIO DE PROTECCION PARA EL RESTABLECIMIENTO DE DERECHOS DE NIÑOS, NIÑAS, ADOLESCENTES Y JOVENES</v>
      </c>
      <c r="S243" s="34" t="s">
        <v>24</v>
      </c>
      <c r="T243" s="34">
        <v>27</v>
      </c>
      <c r="U243" s="34" t="s">
        <v>161</v>
      </c>
      <c r="V243" s="34" t="s">
        <v>25</v>
      </c>
      <c r="W243" s="41">
        <v>92823896480</v>
      </c>
      <c r="X243" s="41">
        <v>0</v>
      </c>
      <c r="Y243" s="41">
        <v>1779927673</v>
      </c>
      <c r="Z243" s="41">
        <v>0</v>
      </c>
      <c r="AA243" s="41">
        <v>0</v>
      </c>
      <c r="AB243" s="42">
        <v>91043968807</v>
      </c>
      <c r="AC243" s="41">
        <v>90162687930</v>
      </c>
      <c r="AD243" s="41">
        <v>881280877</v>
      </c>
      <c r="AE243" s="42">
        <v>90162687930</v>
      </c>
      <c r="AF243" s="42">
        <v>53492136948</v>
      </c>
      <c r="AG243" s="41">
        <v>53492136948</v>
      </c>
      <c r="AH243" s="41">
        <v>53492136948</v>
      </c>
      <c r="AI243" s="41">
        <v>0</v>
      </c>
      <c r="AJ243" s="41">
        <v>0</v>
      </c>
      <c r="AK243" s="42" t="str">
        <f>IFERROR(VLOOKUP(Exportar[[#This Row],[RUBRO]],[3]LISTAS!$A$1:$B$19,2,0),Exportar[[#This Row],[NOMBRE-Planeación_Proyecto]])</f>
        <v>2. Protección PARD</v>
      </c>
      <c r="AL243" s="41">
        <f>VLOOKUP(Exportar[[#This Row],[UNIDAD/SUB UNIDAD]],[3]!REGIONALES[[#All],[codigo_regional3]:[Columna1]],3,0)</f>
        <v>5</v>
      </c>
      <c r="AM243" s="41">
        <f>Exportar[[#This Row],[COD]]</f>
        <v>5</v>
      </c>
      <c r="AN243" s="41" t="str">
        <f>IFERROR(VLOOKUP(Exportar[[#This Row],[RUBRO completo]],'[3]CENTRO DE COSTOS'!$X:$X,1,0),0)</f>
        <v>C-4102-1500-14-0-4102037-02-123</v>
      </c>
      <c r="AO243" s="43" t="str">
        <f>VLOOKUP(Exportar[[#This Row],[COD_REAL]],'[3]CENTRO DE COSTOS'!$M$4:$N$72,2,0)</f>
        <v>REGIONAL ANTIOQUIA</v>
      </c>
    </row>
    <row r="244" spans="1:41" x14ac:dyDescent="0.25">
      <c r="A244" s="44">
        <v>45111</v>
      </c>
      <c r="B244" s="32">
        <v>2023</v>
      </c>
      <c r="C244" s="33" t="str">
        <f>VLOOKUP(D244,'[3]CENTRO DE COSTOS'!$E:$H,4,0)</f>
        <v>REGIONALES</v>
      </c>
      <c r="D244" s="34" t="s">
        <v>42</v>
      </c>
      <c r="E244" s="34" t="s">
        <v>43</v>
      </c>
      <c r="F244" s="34" t="s">
        <v>242</v>
      </c>
      <c r="G244" s="35" t="str">
        <f>VLOOKUP(O244,[3]Gerentes!$A:$N,4,0)</f>
        <v xml:space="preserve">PROTECCIÓN RESTABLECIMIENTO </v>
      </c>
      <c r="H244" s="35" t="str">
        <f>VLOOKUP(O244,[3]Gerentes!$A:$N,5,0)</f>
        <v>DIRECTOR(A) DE PROTECCION</v>
      </c>
      <c r="I244" s="35" t="str">
        <f>VLOOKUP(O244,[3]Gerentes!$A:$N,10,0)</f>
        <v>2. Protección PARD</v>
      </c>
      <c r="J244" s="35" t="str">
        <f>VLOOKUP(O244,[3]Gerentes!$A:$AB,15,0)</f>
        <v>Contratable</v>
      </c>
      <c r="K244" s="36" t="str">
        <f t="shared" si="9"/>
        <v>Inversión</v>
      </c>
      <c r="L244" s="37" t="s">
        <v>173</v>
      </c>
      <c r="M244" s="38" t="str">
        <f t="shared" si="10"/>
        <v>C-4102-1500-14</v>
      </c>
      <c r="N244" s="34">
        <v>124</v>
      </c>
      <c r="O244" s="35" t="str">
        <f t="shared" si="11"/>
        <v>C-4102-1500-14-0-4102037-02-124</v>
      </c>
      <c r="P244" s="32" t="s">
        <v>172</v>
      </c>
      <c r="Q244" s="39">
        <f>VLOOKUP($O244,[3]Gerentes!$A:$I,7,0)</f>
        <v>4102037</v>
      </c>
      <c r="R244" s="40" t="str">
        <f>VLOOKUP($O244,[3]Gerentes!$A:$I,8,0)</f>
        <v>SERVICIO DE PROTECCION PARA EL RESTABLECIMIENTO DE DERECHOS DE NIÑOS, NIÑAS, ADOLESCENTES Y JOVENES</v>
      </c>
      <c r="S244" s="34" t="s">
        <v>24</v>
      </c>
      <c r="T244" s="34">
        <v>27</v>
      </c>
      <c r="U244" s="34" t="s">
        <v>161</v>
      </c>
      <c r="V244" s="34" t="s">
        <v>25</v>
      </c>
      <c r="W244" s="41">
        <v>1542476700</v>
      </c>
      <c r="X244" s="41">
        <v>0</v>
      </c>
      <c r="Y244" s="41">
        <v>177877927</v>
      </c>
      <c r="Z244" s="41">
        <v>0</v>
      </c>
      <c r="AA244" s="41">
        <v>0</v>
      </c>
      <c r="AB244" s="42">
        <v>1364598773</v>
      </c>
      <c r="AC244" s="41">
        <v>1294497357</v>
      </c>
      <c r="AD244" s="41">
        <v>70101416</v>
      </c>
      <c r="AE244" s="42">
        <v>1294497357</v>
      </c>
      <c r="AF244" s="42">
        <v>712860356</v>
      </c>
      <c r="AG244" s="41">
        <v>712860356</v>
      </c>
      <c r="AH244" s="41">
        <v>712860356</v>
      </c>
      <c r="AI244" s="41">
        <v>0</v>
      </c>
      <c r="AJ244" s="41">
        <v>0</v>
      </c>
      <c r="AK244" s="42" t="str">
        <f>IFERROR(VLOOKUP(Exportar[[#This Row],[RUBRO]],[3]LISTAS!$A$1:$B$19,2,0),Exportar[[#This Row],[NOMBRE-Planeación_Proyecto]])</f>
        <v>2. Protección PARD</v>
      </c>
      <c r="AL244" s="41">
        <f>VLOOKUP(Exportar[[#This Row],[UNIDAD/SUB UNIDAD]],[3]!REGIONALES[[#All],[codigo_regional3]:[Columna1]],3,0)</f>
        <v>5</v>
      </c>
      <c r="AM244" s="41">
        <f>Exportar[[#This Row],[COD]]</f>
        <v>5</v>
      </c>
      <c r="AN244" s="41" t="str">
        <f>IFERROR(VLOOKUP(Exportar[[#This Row],[RUBRO completo]],'[3]CENTRO DE COSTOS'!$X:$X,1,0),0)</f>
        <v>C-4102-1500-14-0-4102037-02-124</v>
      </c>
      <c r="AO244" s="43" t="str">
        <f>VLOOKUP(Exportar[[#This Row],[COD_REAL]],'[3]CENTRO DE COSTOS'!$M$4:$N$72,2,0)</f>
        <v>REGIONAL ANTIOQUIA</v>
      </c>
    </row>
    <row r="245" spans="1:41" x14ac:dyDescent="0.25">
      <c r="A245" s="44">
        <v>45111</v>
      </c>
      <c r="B245" s="32">
        <v>2023</v>
      </c>
      <c r="C245" s="33" t="str">
        <f>VLOOKUP(D245,'[3]CENTRO DE COSTOS'!$E:$H,4,0)</f>
        <v>REGIONALES</v>
      </c>
      <c r="D245" s="34" t="s">
        <v>42</v>
      </c>
      <c r="E245" s="34" t="s">
        <v>43</v>
      </c>
      <c r="F245" s="34" t="s">
        <v>233</v>
      </c>
      <c r="G245" s="35" t="str">
        <f>VLOOKUP(O245,[3]Gerentes!$A:$N,4,0)</f>
        <v>FAMILIA Y COMUNIDADES</v>
      </c>
      <c r="H245" s="35" t="str">
        <f>VLOOKUP(O245,[3]Gerentes!$A:$N,5,0)</f>
        <v>DIRECTOR(A) DE FAMILIA Y COMUNIDADES</v>
      </c>
      <c r="I245" s="35" t="str">
        <f>VLOOKUP(O245,[3]Gerentes!$A:$N,10,0)</f>
        <v>6. Familia y Comunidades</v>
      </c>
      <c r="J245" s="35" t="str">
        <f>VLOOKUP(O245,[3]Gerentes!$A:$AB,15,0)</f>
        <v>Contratable</v>
      </c>
      <c r="K245" s="36" t="str">
        <f t="shared" si="9"/>
        <v>Inversión</v>
      </c>
      <c r="L245" s="37" t="s">
        <v>232</v>
      </c>
      <c r="M245" s="38" t="str">
        <f t="shared" si="10"/>
        <v>C-4102-1500-16</v>
      </c>
      <c r="N245" s="34">
        <v>142</v>
      </c>
      <c r="O245" s="35" t="str">
        <f t="shared" si="11"/>
        <v>C-4102-1500-16-0-4102042-02-142</v>
      </c>
      <c r="P245" s="32" t="s">
        <v>231</v>
      </c>
      <c r="Q245" s="39">
        <f>VLOOKUP($O245,[3]Gerentes!$A:$I,7,0)</f>
        <v>4102042</v>
      </c>
      <c r="R245" s="40" t="str">
        <f>VLOOKUP($O245,[3]Gerentes!$A:$I,8,0)</f>
        <v>SERVICIO DE ASISTENCIA TECNICA A COMUNIDADES EN TEMAS DE FORTALECIMIENTO DEL TEJIDO SOCIAL Y CONSTRUCCION DE ESCENARIOS COMUNITARIOS PROTECTORES DE DERECHOS</v>
      </c>
      <c r="S245" s="34" t="s">
        <v>24</v>
      </c>
      <c r="T245" s="34">
        <v>27</v>
      </c>
      <c r="U245" s="34" t="s">
        <v>161</v>
      </c>
      <c r="V245" s="34" t="s">
        <v>25</v>
      </c>
      <c r="W245" s="41">
        <v>2010000000</v>
      </c>
      <c r="X245" s="41">
        <v>0</v>
      </c>
      <c r="Y245" s="41">
        <v>0</v>
      </c>
      <c r="Z245" s="41">
        <v>0</v>
      </c>
      <c r="AA245" s="41">
        <v>0</v>
      </c>
      <c r="AB245" s="42">
        <v>2010000000</v>
      </c>
      <c r="AC245" s="41">
        <v>2010000000</v>
      </c>
      <c r="AD245" s="41">
        <v>0</v>
      </c>
      <c r="AE245" s="42">
        <v>2010000000</v>
      </c>
      <c r="AF245" s="42">
        <v>378000000</v>
      </c>
      <c r="AG245" s="41">
        <v>378000000</v>
      </c>
      <c r="AH245" s="41">
        <v>378000000</v>
      </c>
      <c r="AI245" s="41">
        <v>0</v>
      </c>
      <c r="AJ245" s="41">
        <v>0</v>
      </c>
      <c r="AK245" s="42" t="str">
        <f>IFERROR(VLOOKUP(Exportar[[#This Row],[RUBRO]],[3]LISTAS!$A$1:$B$19,2,0),Exportar[[#This Row],[NOMBRE-Planeación_Proyecto]])</f>
        <v>6. Familia y Comunidades</v>
      </c>
      <c r="AL245" s="41">
        <f>VLOOKUP(Exportar[[#This Row],[UNIDAD/SUB UNIDAD]],[3]!REGIONALES[[#All],[codigo_regional3]:[Columna1]],3,0)</f>
        <v>5</v>
      </c>
      <c r="AM245" s="41">
        <f>Exportar[[#This Row],[COD]]</f>
        <v>5</v>
      </c>
      <c r="AN245" s="41" t="str">
        <f>IFERROR(VLOOKUP(Exportar[[#This Row],[RUBRO completo]],'[3]CENTRO DE COSTOS'!$X:$X,1,0),0)</f>
        <v>C-4102-1500-16-0-4102042-02-142</v>
      </c>
      <c r="AO245" s="43" t="str">
        <f>VLOOKUP(Exportar[[#This Row],[COD_REAL]],'[3]CENTRO DE COSTOS'!$M$4:$N$72,2,0)</f>
        <v>REGIONAL ANTIOQUIA</v>
      </c>
    </row>
    <row r="246" spans="1:41" x14ac:dyDescent="0.25">
      <c r="A246" s="44">
        <v>45111</v>
      </c>
      <c r="B246" s="32">
        <v>2023</v>
      </c>
      <c r="C246" s="33" t="str">
        <f>VLOOKUP(D246,'[3]CENTRO DE COSTOS'!$E:$H,4,0)</f>
        <v>REGIONALES</v>
      </c>
      <c r="D246" s="34" t="s">
        <v>42</v>
      </c>
      <c r="E246" s="34" t="s">
        <v>43</v>
      </c>
      <c r="F246" s="34" t="s">
        <v>230</v>
      </c>
      <c r="G246" s="35" t="str">
        <f>VLOOKUP(O246,[3]Gerentes!$A:$N,4,0)</f>
        <v>INFANCIA</v>
      </c>
      <c r="H246" s="35" t="str">
        <f>VLOOKUP(O246,[3]Gerentes!$A:$N,5,0)</f>
        <v>DIRECTOR(A) DE INFANCIA</v>
      </c>
      <c r="I246" s="35" t="str">
        <f>VLOOKUP(O246,[3]Gerentes!$A:$N,10,0)</f>
        <v>7. Infancia</v>
      </c>
      <c r="J246" s="35" t="str">
        <f>VLOOKUP(O246,[3]Gerentes!$A:$AB,15,0)</f>
        <v>Contratable</v>
      </c>
      <c r="K246" s="36" t="str">
        <f t="shared" si="9"/>
        <v>Inversión</v>
      </c>
      <c r="L246" s="37" t="s">
        <v>182</v>
      </c>
      <c r="M246" s="38" t="str">
        <f t="shared" si="10"/>
        <v>C-4102-1500-20</v>
      </c>
      <c r="N246" s="34">
        <v>152</v>
      </c>
      <c r="O246" s="35" t="str">
        <f t="shared" si="11"/>
        <v>C-4102-1500-20-0-4102045-02-152</v>
      </c>
      <c r="P246" s="32" t="s">
        <v>181</v>
      </c>
      <c r="Q246" s="39">
        <f>VLOOKUP($O246,[3]Gerentes!$A:$I,7,0)</f>
        <v>4102045</v>
      </c>
      <c r="R246" s="40" t="str">
        <f>VLOOKUP($O246,[3]Gerentes!$A:$I,8,0)</f>
        <v>SERVICIOS DE EDUCACIÓN INFORMAL A NIÑOS, NIÑAS, ADOLESCENTES  Y JÓVENES PARA EL RECONOCIMIENTO DE SUS DERECHOS</v>
      </c>
      <c r="S246" s="34" t="s">
        <v>24</v>
      </c>
      <c r="T246" s="34">
        <v>27</v>
      </c>
      <c r="U246" s="34" t="s">
        <v>161</v>
      </c>
      <c r="V246" s="34" t="s">
        <v>25</v>
      </c>
      <c r="W246" s="41">
        <v>11216866471</v>
      </c>
      <c r="X246" s="41">
        <v>0</v>
      </c>
      <c r="Y246" s="41">
        <v>0</v>
      </c>
      <c r="Z246" s="41">
        <v>0</v>
      </c>
      <c r="AA246" s="41">
        <v>0</v>
      </c>
      <c r="AB246" s="42">
        <v>11216866471</v>
      </c>
      <c r="AC246" s="41">
        <v>954501470</v>
      </c>
      <c r="AD246" s="41">
        <v>10262365001</v>
      </c>
      <c r="AE246" s="42">
        <v>954501470</v>
      </c>
      <c r="AF246" s="42">
        <v>411061696</v>
      </c>
      <c r="AG246" s="41">
        <v>411061696</v>
      </c>
      <c r="AH246" s="41">
        <v>411061696</v>
      </c>
      <c r="AI246" s="41">
        <v>0</v>
      </c>
      <c r="AJ246" s="41">
        <v>0</v>
      </c>
      <c r="AK246" s="42" t="str">
        <f>IFERROR(VLOOKUP(Exportar[[#This Row],[RUBRO]],[3]LISTAS!$A$1:$B$19,2,0),Exportar[[#This Row],[NOMBRE-Planeación_Proyecto]])</f>
        <v>7. Infancia</v>
      </c>
      <c r="AL246" s="41">
        <f>VLOOKUP(Exportar[[#This Row],[UNIDAD/SUB UNIDAD]],[3]!REGIONALES[[#All],[codigo_regional3]:[Columna1]],3,0)</f>
        <v>5</v>
      </c>
      <c r="AM246" s="41">
        <f>Exportar[[#This Row],[COD]]</f>
        <v>5</v>
      </c>
      <c r="AN246" s="41" t="str">
        <f>IFERROR(VLOOKUP(Exportar[[#This Row],[RUBRO completo]],'[3]CENTRO DE COSTOS'!$X:$X,1,0),0)</f>
        <v>C-4102-1500-20-0-4102045-02-152</v>
      </c>
      <c r="AO246" s="43" t="str">
        <f>VLOOKUP(Exportar[[#This Row],[COD_REAL]],'[3]CENTRO DE COSTOS'!$M$4:$N$72,2,0)</f>
        <v>REGIONAL ANTIOQUIA</v>
      </c>
    </row>
    <row r="247" spans="1:41" x14ac:dyDescent="0.25">
      <c r="A247" s="44">
        <v>45111</v>
      </c>
      <c r="B247" s="32">
        <v>2023</v>
      </c>
      <c r="C247" s="33" t="str">
        <f>VLOOKUP(D247,'[3]CENTRO DE COSTOS'!$E:$H,4,0)</f>
        <v>REGIONALES</v>
      </c>
      <c r="D247" s="34" t="s">
        <v>42</v>
      </c>
      <c r="E247" s="34" t="s">
        <v>43</v>
      </c>
      <c r="F247" s="34" t="s">
        <v>146</v>
      </c>
      <c r="G247" s="35" t="str">
        <f>VLOOKUP(O247,[3]Gerentes!$A:$N,4,0)</f>
        <v>ADOLESCENCIA Y JUVENTUD</v>
      </c>
      <c r="H247" s="35" t="str">
        <f>VLOOKUP(O247,[3]Gerentes!$A:$N,5,0)</f>
        <v xml:space="preserve">DIRECTOR(A) DE ADOLESCENCIA Y JUVENTUD </v>
      </c>
      <c r="I247" s="35" t="str">
        <f>VLOOKUP(O247,[3]Gerentes!$A:$N,10,0)</f>
        <v>8. Adolescencia y Juventud</v>
      </c>
      <c r="J247" s="35" t="str">
        <f>VLOOKUP(O247,[3]Gerentes!$A:$AB,15,0)</f>
        <v>Contratable</v>
      </c>
      <c r="K247" s="36" t="str">
        <f t="shared" si="9"/>
        <v>Inversión</v>
      </c>
      <c r="L247" s="37" t="s">
        <v>180</v>
      </c>
      <c r="M247" s="38" t="str">
        <f t="shared" si="10"/>
        <v>C-4102-1500-21</v>
      </c>
      <c r="N247" s="34">
        <v>153</v>
      </c>
      <c r="O247" s="35" t="str">
        <f t="shared" si="11"/>
        <v>C-4102-1500-21-0-4102045-02-00-153</v>
      </c>
      <c r="P247" s="32" t="s">
        <v>179</v>
      </c>
      <c r="Q247" s="39">
        <f>VLOOKUP($O247,[3]Gerentes!$A:$I,7,0)</f>
        <v>4102045</v>
      </c>
      <c r="R247" s="40" t="str">
        <f>VLOOKUP($O247,[3]Gerentes!$A:$I,8,0)</f>
        <v>SERVICIOS DE EDUCACIÓN INFORMAL A NIÑOS, NIÑAS, ADOLESCENTES  Y JÓVENES PARA EL RECONOCIMIENTO DE SUS DERECHOS</v>
      </c>
      <c r="S247" s="34" t="s">
        <v>24</v>
      </c>
      <c r="T247" s="34">
        <v>27</v>
      </c>
      <c r="U247" s="34" t="s">
        <v>161</v>
      </c>
      <c r="V247" s="34" t="s">
        <v>25</v>
      </c>
      <c r="W247" s="41">
        <v>2024013300</v>
      </c>
      <c r="X247" s="41">
        <v>0</v>
      </c>
      <c r="Y247" s="41">
        <v>0</v>
      </c>
      <c r="Z247" s="41">
        <v>0</v>
      </c>
      <c r="AA247" s="41">
        <v>0</v>
      </c>
      <c r="AB247" s="42">
        <v>2024013300</v>
      </c>
      <c r="AC247" s="41">
        <v>741640900</v>
      </c>
      <c r="AD247" s="41">
        <v>1282372400</v>
      </c>
      <c r="AE247" s="42">
        <v>741640900</v>
      </c>
      <c r="AF247" s="42">
        <v>333716461</v>
      </c>
      <c r="AG247" s="41">
        <v>333716461</v>
      </c>
      <c r="AH247" s="41">
        <v>333716461</v>
      </c>
      <c r="AI247" s="41">
        <v>0</v>
      </c>
      <c r="AJ247" s="41">
        <v>0</v>
      </c>
      <c r="AK247" s="42" t="str">
        <f>IFERROR(VLOOKUP(Exportar[[#This Row],[RUBRO]],[3]LISTAS!$A$1:$B$19,2,0),Exportar[[#This Row],[NOMBRE-Planeación_Proyecto]])</f>
        <v>8. Adolescencia y Juventud</v>
      </c>
      <c r="AL247" s="41">
        <f>VLOOKUP(Exportar[[#This Row],[UNIDAD/SUB UNIDAD]],[3]!REGIONALES[[#All],[codigo_regional3]:[Columna1]],3,0)</f>
        <v>5</v>
      </c>
      <c r="AM247" s="41">
        <f>Exportar[[#This Row],[COD]]</f>
        <v>5</v>
      </c>
      <c r="AN247" s="41" t="str">
        <f>IFERROR(VLOOKUP(Exportar[[#This Row],[RUBRO completo]],'[3]CENTRO DE COSTOS'!$X:$X,1,0),0)</f>
        <v>C-4102-1500-21-0-4102045-02-00-153</v>
      </c>
      <c r="AO247" s="43" t="str">
        <f>VLOOKUP(Exportar[[#This Row],[COD_REAL]],'[3]CENTRO DE COSTOS'!$M$4:$N$72,2,0)</f>
        <v>REGIONAL ANTIOQUIA</v>
      </c>
    </row>
    <row r="248" spans="1:41" x14ac:dyDescent="0.25">
      <c r="A248" s="44">
        <v>45111</v>
      </c>
      <c r="B248" s="32">
        <v>2023</v>
      </c>
      <c r="C248" s="33" t="str">
        <f>VLOOKUP(D248,'[3]CENTRO DE COSTOS'!$E:$H,4,0)</f>
        <v>REGIONALES</v>
      </c>
      <c r="D248" s="34" t="s">
        <v>42</v>
      </c>
      <c r="E248" s="34" t="s">
        <v>43</v>
      </c>
      <c r="F248" s="34" t="s">
        <v>229</v>
      </c>
      <c r="G248" s="35" t="str">
        <f>VLOOKUP(O248,[3]Gerentes!$A:$N,4,0)</f>
        <v>PRIMERA INFANCIA</v>
      </c>
      <c r="H248" s="35" t="str">
        <f>VLOOKUP(O248,[3]Gerentes!$A:$N,5,0)</f>
        <v>DIRECTOR(A) DE PRIMERA INFANCIA</v>
      </c>
      <c r="I248" s="35" t="str">
        <f>VLOOKUP(O248,[3]Gerentes!$A:$N,10,0)</f>
        <v>1. Primera Infancia</v>
      </c>
      <c r="J248" s="35" t="str">
        <f>VLOOKUP(O248,[3]Gerentes!$A:$AB,15,0)</f>
        <v>Contratable</v>
      </c>
      <c r="K248" s="36" t="str">
        <f t="shared" si="9"/>
        <v>Inversión</v>
      </c>
      <c r="L248" s="37" t="s">
        <v>228</v>
      </c>
      <c r="M248" s="38" t="str">
        <f t="shared" si="10"/>
        <v>C-4102-1500-18</v>
      </c>
      <c r="N248" s="34">
        <v>161</v>
      </c>
      <c r="O248" s="35" t="str">
        <f t="shared" si="11"/>
        <v>C-4102-1500-18-0-4102001-02-161</v>
      </c>
      <c r="P248" s="32" t="s">
        <v>227</v>
      </c>
      <c r="Q248" s="39">
        <f>VLOOKUP($O248,[3]Gerentes!$A:$I,7,0)</f>
        <v>4102001</v>
      </c>
      <c r="R248" s="40" t="str">
        <f>VLOOKUP($O248,[3]Gerentes!$A:$I,8,0)</f>
        <v>SERVICIO DE ATENCION INTEGRAL A LA PRIMERA INFANCIA</v>
      </c>
      <c r="S248" s="34" t="s">
        <v>38</v>
      </c>
      <c r="T248" s="34">
        <v>10</v>
      </c>
      <c r="U248" s="34" t="s">
        <v>223</v>
      </c>
      <c r="V248" s="34" t="s">
        <v>25</v>
      </c>
      <c r="W248" s="41">
        <v>266329019758</v>
      </c>
      <c r="X248" s="41">
        <v>15443072621</v>
      </c>
      <c r="Y248" s="41">
        <v>0</v>
      </c>
      <c r="Z248" s="41">
        <v>0</v>
      </c>
      <c r="AA248" s="41">
        <v>0</v>
      </c>
      <c r="AB248" s="42">
        <v>281772092379</v>
      </c>
      <c r="AC248" s="41">
        <v>280737366925</v>
      </c>
      <c r="AD248" s="41">
        <v>1034725454</v>
      </c>
      <c r="AE248" s="42">
        <v>280562776630</v>
      </c>
      <c r="AF248" s="42">
        <v>142755880021</v>
      </c>
      <c r="AG248" s="41">
        <v>142755880021</v>
      </c>
      <c r="AH248" s="41">
        <v>142755880021</v>
      </c>
      <c r="AI248" s="41">
        <v>0</v>
      </c>
      <c r="AJ248" s="41">
        <v>0</v>
      </c>
      <c r="AK248" s="42" t="str">
        <f>IFERROR(VLOOKUP(Exportar[[#This Row],[RUBRO]],[3]LISTAS!$A$1:$B$19,2,0),Exportar[[#This Row],[NOMBRE-Planeación_Proyecto]])</f>
        <v>1. Primera Infancia</v>
      </c>
      <c r="AL248" s="41">
        <f>VLOOKUP(Exportar[[#This Row],[UNIDAD/SUB UNIDAD]],[3]!REGIONALES[[#All],[codigo_regional3]:[Columna1]],3,0)</f>
        <v>5</v>
      </c>
      <c r="AM248" s="41">
        <f>Exportar[[#This Row],[COD]]</f>
        <v>5</v>
      </c>
      <c r="AN248" s="41" t="str">
        <f>IFERROR(VLOOKUP(Exportar[[#This Row],[RUBRO completo]],'[3]CENTRO DE COSTOS'!$X:$X,1,0),0)</f>
        <v>C-4102-1500-18-0-4102001-02-161</v>
      </c>
      <c r="AO248" s="43" t="str">
        <f>VLOOKUP(Exportar[[#This Row],[COD_REAL]],'[3]CENTRO DE COSTOS'!$M$4:$N$72,2,0)</f>
        <v>REGIONAL ANTIOQUIA</v>
      </c>
    </row>
    <row r="249" spans="1:41" x14ac:dyDescent="0.25">
      <c r="A249" s="44">
        <v>45111</v>
      </c>
      <c r="B249" s="32">
        <v>2023</v>
      </c>
      <c r="C249" s="33" t="str">
        <f>VLOOKUP(D249,'[3]CENTRO DE COSTOS'!$E:$H,4,0)</f>
        <v>REGIONALES</v>
      </c>
      <c r="D249" s="34" t="s">
        <v>42</v>
      </c>
      <c r="E249" s="34" t="s">
        <v>43</v>
      </c>
      <c r="F249" s="34" t="s">
        <v>226</v>
      </c>
      <c r="G249" s="35" t="str">
        <f>VLOOKUP(O249,[3]Gerentes!$A:$N,4,0)</f>
        <v>PRIMERA INFANCIA</v>
      </c>
      <c r="H249" s="35" t="str">
        <f>VLOOKUP(O249,[3]Gerentes!$A:$N,5,0)</f>
        <v>DIRECTOR(A) DE PRIMERA INFANCIA</v>
      </c>
      <c r="I249" s="35" t="str">
        <f>VLOOKUP(O249,[3]Gerentes!$A:$N,10,0)</f>
        <v>1. Primera Infancia</v>
      </c>
      <c r="J249" s="35" t="str">
        <f>VLOOKUP(O249,[3]Gerentes!$A:$AB,15,0)</f>
        <v>Contratable</v>
      </c>
      <c r="K249" s="36" t="str">
        <f t="shared" si="9"/>
        <v>Inversión</v>
      </c>
      <c r="L249" s="37" t="s">
        <v>225</v>
      </c>
      <c r="M249" s="38" t="str">
        <f t="shared" si="10"/>
        <v>C-4102-1500-18</v>
      </c>
      <c r="N249" s="34">
        <v>162</v>
      </c>
      <c r="O249" s="35" t="str">
        <f t="shared" si="11"/>
        <v>C-4102-1500-18-0-4102002-02-162</v>
      </c>
      <c r="P249" s="32" t="s">
        <v>224</v>
      </c>
      <c r="Q249" s="39">
        <f>VLOOKUP($O249,[3]Gerentes!$A:$I,7,0)</f>
        <v>4102002</v>
      </c>
      <c r="R249" s="40" t="str">
        <f>VLOOKUP($O249,[3]Gerentes!$A:$I,8,0)</f>
        <v>SERVICIO DE ATENCION TRADICIONAL A LA PRIMERA INFANCIA</v>
      </c>
      <c r="S249" s="34" t="s">
        <v>38</v>
      </c>
      <c r="T249" s="34">
        <v>10</v>
      </c>
      <c r="U249" s="34" t="s">
        <v>223</v>
      </c>
      <c r="V249" s="34" t="s">
        <v>25</v>
      </c>
      <c r="W249" s="41">
        <v>105002600466</v>
      </c>
      <c r="X249" s="41">
        <v>6616603386</v>
      </c>
      <c r="Y249" s="41">
        <v>0</v>
      </c>
      <c r="Z249" s="41">
        <v>0</v>
      </c>
      <c r="AA249" s="41">
        <v>0</v>
      </c>
      <c r="AB249" s="42">
        <v>111619203852</v>
      </c>
      <c r="AC249" s="41">
        <v>109697608403</v>
      </c>
      <c r="AD249" s="41">
        <v>1921595449</v>
      </c>
      <c r="AE249" s="42">
        <v>109409740485</v>
      </c>
      <c r="AF249" s="42">
        <v>59567660902</v>
      </c>
      <c r="AG249" s="41">
        <v>59567660902</v>
      </c>
      <c r="AH249" s="41">
        <v>59567660902</v>
      </c>
      <c r="AI249" s="41">
        <v>0</v>
      </c>
      <c r="AJ249" s="41">
        <v>0</v>
      </c>
      <c r="AK249" s="42" t="str">
        <f>IFERROR(VLOOKUP(Exportar[[#This Row],[RUBRO]],[3]LISTAS!$A$1:$B$19,2,0),Exportar[[#This Row],[NOMBRE-Planeación_Proyecto]])</f>
        <v>1. Primera Infancia</v>
      </c>
      <c r="AL249" s="41">
        <f>VLOOKUP(Exportar[[#This Row],[UNIDAD/SUB UNIDAD]],[3]!REGIONALES[[#All],[codigo_regional3]:[Columna1]],3,0)</f>
        <v>5</v>
      </c>
      <c r="AM249" s="41">
        <f>Exportar[[#This Row],[COD]]</f>
        <v>5</v>
      </c>
      <c r="AN249" s="41" t="str">
        <f>IFERROR(VLOOKUP(Exportar[[#This Row],[RUBRO completo]],'[3]CENTRO DE COSTOS'!$X:$X,1,0),0)</f>
        <v>C-4102-1500-18-0-4102002-02-162</v>
      </c>
      <c r="AO249" s="43" t="str">
        <f>VLOOKUP(Exportar[[#This Row],[COD_REAL]],'[3]CENTRO DE COSTOS'!$M$4:$N$72,2,0)</f>
        <v>REGIONAL ANTIOQUIA</v>
      </c>
    </row>
    <row r="250" spans="1:41" x14ac:dyDescent="0.25">
      <c r="A250" s="44">
        <v>45111</v>
      </c>
      <c r="B250" s="32">
        <v>2023</v>
      </c>
      <c r="C250" s="33" t="str">
        <f>VLOOKUP(D250,'[3]CENTRO DE COSTOS'!$E:$H,4,0)</f>
        <v>REGIONALES</v>
      </c>
      <c r="D250" s="34" t="s">
        <v>42</v>
      </c>
      <c r="E250" s="34" t="s">
        <v>43</v>
      </c>
      <c r="F250" s="34" t="s">
        <v>252</v>
      </c>
      <c r="G250" s="35" t="str">
        <f>VLOOKUP(O250,[3]Gerentes!$A:$N,4,0)</f>
        <v>PRIMERA INFANCIA</v>
      </c>
      <c r="H250" s="35" t="str">
        <f>VLOOKUP(O250,[3]Gerentes!$A:$N,5,0)</f>
        <v>DIRECTOR(A) DE PRIMERA INFANCIA</v>
      </c>
      <c r="I250" s="35" t="str">
        <f>VLOOKUP(O250,[3]Gerentes!$A:$N,10,0)</f>
        <v>1. Primera Infancia</v>
      </c>
      <c r="J250" s="35" t="str">
        <f>VLOOKUP(O250,[3]Gerentes!$A:$AB,15,0)</f>
        <v>Contratable</v>
      </c>
      <c r="K250" s="36" t="str">
        <f t="shared" si="9"/>
        <v>Inversión</v>
      </c>
      <c r="L250" s="37" t="s">
        <v>228</v>
      </c>
      <c r="M250" s="38" t="str">
        <f t="shared" si="10"/>
        <v>C-4102-1500-18</v>
      </c>
      <c r="N250" s="34">
        <v>163</v>
      </c>
      <c r="O250" s="35" t="str">
        <f t="shared" si="11"/>
        <v>C-4102-1500-18-0-4102001-02-163</v>
      </c>
      <c r="P250" s="32" t="s">
        <v>227</v>
      </c>
      <c r="Q250" s="39">
        <f>VLOOKUP($O250,[3]Gerentes!$A:$I,7,0)</f>
        <v>4102001</v>
      </c>
      <c r="R250" s="40" t="str">
        <f>VLOOKUP($O250,[3]Gerentes!$A:$I,8,0)</f>
        <v>SERVICIO DE ATENCION INTEGRAL A LA PRIMERA INFANCIA</v>
      </c>
      <c r="S250" s="34" t="s">
        <v>38</v>
      </c>
      <c r="T250" s="34">
        <v>10</v>
      </c>
      <c r="U250" s="34" t="s">
        <v>223</v>
      </c>
      <c r="V250" s="34" t="s">
        <v>25</v>
      </c>
      <c r="W250" s="41">
        <v>63717945714</v>
      </c>
      <c r="X250" s="41">
        <v>22984756862</v>
      </c>
      <c r="Y250" s="41">
        <v>192396</v>
      </c>
      <c r="Z250" s="41">
        <v>0</v>
      </c>
      <c r="AA250" s="41">
        <v>0</v>
      </c>
      <c r="AB250" s="42">
        <v>86702510180</v>
      </c>
      <c r="AC250" s="41">
        <v>86456838980</v>
      </c>
      <c r="AD250" s="41">
        <v>245671200</v>
      </c>
      <c r="AE250" s="42">
        <v>86456838980</v>
      </c>
      <c r="AF250" s="42">
        <v>54455909596</v>
      </c>
      <c r="AG250" s="41">
        <v>54455909596</v>
      </c>
      <c r="AH250" s="41">
        <v>54455909596</v>
      </c>
      <c r="AI250" s="41">
        <v>0</v>
      </c>
      <c r="AJ250" s="41">
        <v>0</v>
      </c>
      <c r="AK250" s="42" t="str">
        <f>IFERROR(VLOOKUP(Exportar[[#This Row],[RUBRO]],[3]LISTAS!$A$1:$B$19,2,0),Exportar[[#This Row],[NOMBRE-Planeación_Proyecto]])</f>
        <v>1. Primera Infancia</v>
      </c>
      <c r="AL250" s="41">
        <f>VLOOKUP(Exportar[[#This Row],[UNIDAD/SUB UNIDAD]],[3]!REGIONALES[[#All],[codigo_regional3]:[Columna1]],3,0)</f>
        <v>5</v>
      </c>
      <c r="AM250" s="41">
        <f>Exportar[[#This Row],[COD]]</f>
        <v>5</v>
      </c>
      <c r="AN250" s="41" t="str">
        <f>IFERROR(VLOOKUP(Exportar[[#This Row],[RUBRO completo]],'[3]CENTRO DE COSTOS'!$X:$X,1,0),0)</f>
        <v>C-4102-1500-18-0-4102001-02-163</v>
      </c>
      <c r="AO250" s="43" t="str">
        <f>VLOOKUP(Exportar[[#This Row],[COD_REAL]],'[3]CENTRO DE COSTOS'!$M$4:$N$72,2,0)</f>
        <v>REGIONAL ANTIOQUIA</v>
      </c>
    </row>
    <row r="251" spans="1:41" x14ac:dyDescent="0.25">
      <c r="A251" s="44">
        <v>45111</v>
      </c>
      <c r="B251" s="32">
        <v>2023</v>
      </c>
      <c r="C251" s="33" t="str">
        <f>VLOOKUP(D251,'[3]CENTRO DE COSTOS'!$E:$H,4,0)</f>
        <v>REGIONALES</v>
      </c>
      <c r="D251" s="34" t="s">
        <v>42</v>
      </c>
      <c r="E251" s="34" t="s">
        <v>43</v>
      </c>
      <c r="F251" s="34" t="s">
        <v>375</v>
      </c>
      <c r="G251" s="35" t="str">
        <f>VLOOKUP(O251,[3]Gerentes!$A:$N,4,0)</f>
        <v>PRIMERA INFANCIA</v>
      </c>
      <c r="H251" s="35" t="str">
        <f>VLOOKUP(O251,[3]Gerentes!$A:$N,5,0)</f>
        <v>DIRECTOR(A) DE PRIMERA INFANCIA</v>
      </c>
      <c r="I251" s="35" t="str">
        <f>VLOOKUP(O251,[3]Gerentes!$A:$N,10,0)</f>
        <v>1. Primera Infancia</v>
      </c>
      <c r="J251" s="35" t="str">
        <f>VLOOKUP(O251,[3]Gerentes!$A:$AB,15,0)</f>
        <v>Contratable</v>
      </c>
      <c r="K251" s="36" t="str">
        <f t="shared" si="9"/>
        <v>Inversión</v>
      </c>
      <c r="L251" s="37" t="s">
        <v>374</v>
      </c>
      <c r="M251" s="38" t="str">
        <f t="shared" si="10"/>
        <v>C-4102-1500-18</v>
      </c>
      <c r="N251" s="34">
        <v>165</v>
      </c>
      <c r="O251" s="35" t="str">
        <f t="shared" si="11"/>
        <v>C-4102-1500-18-0-4102003-02-165</v>
      </c>
      <c r="P251" s="32" t="s">
        <v>373</v>
      </c>
      <c r="Q251" s="39">
        <f>VLOOKUP($O251,[3]Gerentes!$A:$I,7,0)</f>
        <v>4102003</v>
      </c>
      <c r="R251" s="40" t="str">
        <f>VLOOKUP($O251,[3]Gerentes!$A:$I,8,0)</f>
        <v>SERVICIO DE EDUCACION INFORMAL A LOS AGENTES EDUCATIVOS</v>
      </c>
      <c r="S251" s="34" t="s">
        <v>24</v>
      </c>
      <c r="T251" s="34">
        <v>27</v>
      </c>
      <c r="U251" s="34" t="s">
        <v>161</v>
      </c>
      <c r="V251" s="34" t="s">
        <v>25</v>
      </c>
      <c r="W251" s="41">
        <v>0</v>
      </c>
      <c r="X251" s="41">
        <v>27629780</v>
      </c>
      <c r="Y251" s="41">
        <v>0</v>
      </c>
      <c r="Z251" s="41">
        <v>0</v>
      </c>
      <c r="AA251" s="41">
        <v>0</v>
      </c>
      <c r="AB251" s="42">
        <v>27629780</v>
      </c>
      <c r="AC251" s="41">
        <v>27629780</v>
      </c>
      <c r="AD251" s="41">
        <v>0</v>
      </c>
      <c r="AE251" s="42">
        <v>150300</v>
      </c>
      <c r="AF251" s="42">
        <v>150300</v>
      </c>
      <c r="AG251" s="41">
        <v>150300</v>
      </c>
      <c r="AH251" s="41">
        <v>150300</v>
      </c>
      <c r="AI251" s="41">
        <v>0</v>
      </c>
      <c r="AJ251" s="41">
        <v>0</v>
      </c>
      <c r="AK251" s="42" t="str">
        <f>IFERROR(VLOOKUP(Exportar[[#This Row],[RUBRO]],[3]LISTAS!$A$1:$B$19,2,0),Exportar[[#This Row],[NOMBRE-Planeación_Proyecto]])</f>
        <v>1. Primera Infancia</v>
      </c>
      <c r="AL251" s="41">
        <f>VLOOKUP(Exportar[[#This Row],[UNIDAD/SUB UNIDAD]],[3]!REGIONALES[[#All],[codigo_regional3]:[Columna1]],3,0)</f>
        <v>5</v>
      </c>
      <c r="AM251" s="41">
        <f>Exportar[[#This Row],[COD]]</f>
        <v>5</v>
      </c>
      <c r="AN251" s="41">
        <f>IFERROR(VLOOKUP(Exportar[[#This Row],[RUBRO completo]],'[3]CENTRO DE COSTOS'!$X:$X,1,0),0)</f>
        <v>0</v>
      </c>
      <c r="AO251" s="43" t="str">
        <f>VLOOKUP(Exportar[[#This Row],[COD_REAL]],'[3]CENTRO DE COSTOS'!$M$4:$N$72,2,0)</f>
        <v>REGIONAL ANTIOQUIA</v>
      </c>
    </row>
    <row r="252" spans="1:41" x14ac:dyDescent="0.25">
      <c r="A252" s="44">
        <v>45111</v>
      </c>
      <c r="B252" s="32">
        <v>2023</v>
      </c>
      <c r="C252" s="33" t="str">
        <f>VLOOKUP(D252,'[3]CENTRO DE COSTOS'!$E:$H,4,0)</f>
        <v>REGIONALES</v>
      </c>
      <c r="D252" s="34" t="s">
        <v>42</v>
      </c>
      <c r="E252" s="34" t="s">
        <v>43</v>
      </c>
      <c r="F252" s="34" t="s">
        <v>431</v>
      </c>
      <c r="G252" s="35" t="str">
        <f>VLOOKUP(O252,[3]Gerentes!$A:$N,4,0)</f>
        <v>PRIMERA INFANCIA</v>
      </c>
      <c r="H252" s="35" t="str">
        <f>VLOOKUP(O252,[3]Gerentes!$A:$N,5,0)</f>
        <v>DIRECTOR(A) DE PRIMERA INFANCIA</v>
      </c>
      <c r="I252" s="35" t="str">
        <f>VLOOKUP(O252,[3]Gerentes!$A:$N,10,0)</f>
        <v>1. Primera Infancia</v>
      </c>
      <c r="J252" s="35" t="str">
        <f>VLOOKUP(O252,[3]Gerentes!$A:$AB,15,0)</f>
        <v>Contratable</v>
      </c>
      <c r="K252" s="36" t="str">
        <f t="shared" si="9"/>
        <v>Inversión</v>
      </c>
      <c r="L252" s="37" t="s">
        <v>225</v>
      </c>
      <c r="M252" s="38" t="str">
        <f t="shared" si="10"/>
        <v>C-4102-1500-18</v>
      </c>
      <c r="N252" s="34">
        <v>166</v>
      </c>
      <c r="O252" s="35" t="str">
        <f t="shared" si="11"/>
        <v>C-4102-1500-18-0-4102002-02-166</v>
      </c>
      <c r="P252" s="32" t="s">
        <v>224</v>
      </c>
      <c r="Q252" s="39">
        <f>VLOOKUP($O252,[3]Gerentes!$A:$I,7,0)</f>
        <v>4102002</v>
      </c>
      <c r="R252" s="40" t="str">
        <f>VLOOKUP($O252,[3]Gerentes!$A:$I,8,0)</f>
        <v>SERVICIO DE ATENCION TRADICIONAL A LA PRIMERA INFANCIA</v>
      </c>
      <c r="S252" s="34" t="s">
        <v>38</v>
      </c>
      <c r="T252" s="34">
        <v>10</v>
      </c>
      <c r="U252" s="34" t="s">
        <v>223</v>
      </c>
      <c r="V252" s="34" t="s">
        <v>25</v>
      </c>
      <c r="W252" s="41">
        <v>0</v>
      </c>
      <c r="X252" s="41">
        <v>4663151</v>
      </c>
      <c r="Y252" s="41">
        <v>0</v>
      </c>
      <c r="Z252" s="41">
        <v>0</v>
      </c>
      <c r="AA252" s="41">
        <v>0</v>
      </c>
      <c r="AB252" s="42">
        <v>4663151</v>
      </c>
      <c r="AC252" s="41">
        <v>4663151</v>
      </c>
      <c r="AD252" s="41">
        <v>0</v>
      </c>
      <c r="AE252" s="42">
        <v>4663151</v>
      </c>
      <c r="AF252" s="42">
        <v>4663151</v>
      </c>
      <c r="AG252" s="41">
        <v>4663151</v>
      </c>
      <c r="AH252" s="41">
        <v>4663151</v>
      </c>
      <c r="AI252" s="41">
        <v>0</v>
      </c>
      <c r="AJ252" s="41">
        <v>0</v>
      </c>
      <c r="AK252" s="42" t="str">
        <f>IFERROR(VLOOKUP(Exportar[[#This Row],[RUBRO]],[3]LISTAS!$A$1:$B$19,2,0),Exportar[[#This Row],[NOMBRE-Planeación_Proyecto]])</f>
        <v>1. Primera Infancia</v>
      </c>
      <c r="AL252" s="41">
        <f>VLOOKUP(Exportar[[#This Row],[UNIDAD/SUB UNIDAD]],[3]!REGIONALES[[#All],[codigo_regional3]:[Columna1]],3,0)</f>
        <v>5</v>
      </c>
      <c r="AM252" s="41">
        <f>Exportar[[#This Row],[COD]]</f>
        <v>5</v>
      </c>
      <c r="AN252" s="41">
        <f>IFERROR(VLOOKUP(Exportar[[#This Row],[RUBRO completo]],'[3]CENTRO DE COSTOS'!$X:$X,1,0),0)</f>
        <v>0</v>
      </c>
      <c r="AO252" s="43" t="str">
        <f>VLOOKUP(Exportar[[#This Row],[COD_REAL]],'[3]CENTRO DE COSTOS'!$M$4:$N$72,2,0)</f>
        <v>REGIONAL ANTIOQUIA</v>
      </c>
    </row>
    <row r="253" spans="1:41" x14ac:dyDescent="0.25">
      <c r="A253" s="44">
        <v>45111</v>
      </c>
      <c r="B253" s="32">
        <v>2023</v>
      </c>
      <c r="C253" s="33" t="str">
        <f>VLOOKUP(D253,'[3]CENTRO DE COSTOS'!$E:$H,4,0)</f>
        <v>REGIONALES</v>
      </c>
      <c r="D253" s="34" t="s">
        <v>42</v>
      </c>
      <c r="E253" s="34" t="s">
        <v>43</v>
      </c>
      <c r="F253" s="34" t="s">
        <v>372</v>
      </c>
      <c r="G253" s="35" t="str">
        <f>VLOOKUP(O253,[3]Gerentes!$A:$N,4,0)</f>
        <v>TECNOLOGÍA</v>
      </c>
      <c r="H253" s="35" t="str">
        <f>VLOOKUP(O253,[3]Gerentes!$A:$N,5,0)</f>
        <v>DIRECTOR(A) DE INFORMACION Y TECNOLOGIA</v>
      </c>
      <c r="I253" s="35" t="str">
        <f>VLOOKUP(O253,[3]Gerentes!$A:$N,10,0)</f>
        <v>9. Tecnología</v>
      </c>
      <c r="J253" s="35" t="str">
        <f>VLOOKUP(O253,[3]Gerentes!$A:$AB,15,0)</f>
        <v>Contratable</v>
      </c>
      <c r="K253" s="36" t="str">
        <f t="shared" si="9"/>
        <v>Inversión</v>
      </c>
      <c r="L253" s="37" t="s">
        <v>178</v>
      </c>
      <c r="M253" s="38" t="str">
        <f t="shared" si="10"/>
        <v>C-4199-1500-7</v>
      </c>
      <c r="N253" s="34">
        <v>171</v>
      </c>
      <c r="O253" s="35" t="str">
        <f t="shared" si="11"/>
        <v>C-4199-1500-7-0-4199062-02-171</v>
      </c>
      <c r="P253" s="32" t="s">
        <v>177</v>
      </c>
      <c r="Q253" s="39">
        <f>VLOOKUP($O253,[3]Gerentes!$A:$I,7,0)</f>
        <v>4199062</v>
      </c>
      <c r="R253" s="40" t="str">
        <f>VLOOKUP($O253,[3]Gerentes!$A:$I,8,0)</f>
        <v>SERVICIOS TECNOLOGICOS</v>
      </c>
      <c r="S253" s="34" t="s">
        <v>24</v>
      </c>
      <c r="T253" s="34">
        <v>27</v>
      </c>
      <c r="U253" s="34" t="s">
        <v>161</v>
      </c>
      <c r="V253" s="34" t="s">
        <v>25</v>
      </c>
      <c r="W253" s="41">
        <v>0</v>
      </c>
      <c r="X253" s="41">
        <v>100444610</v>
      </c>
      <c r="Y253" s="41">
        <v>0</v>
      </c>
      <c r="Z253" s="41">
        <v>0</v>
      </c>
      <c r="AA253" s="41">
        <v>0</v>
      </c>
      <c r="AB253" s="42">
        <v>100444610</v>
      </c>
      <c r="AC253" s="41">
        <v>33869141</v>
      </c>
      <c r="AD253" s="41">
        <v>66575469</v>
      </c>
      <c r="AE253" s="42">
        <v>0</v>
      </c>
      <c r="AF253" s="42">
        <v>0</v>
      </c>
      <c r="AG253" s="41">
        <v>0</v>
      </c>
      <c r="AH253" s="41">
        <v>0</v>
      </c>
      <c r="AI253" s="41">
        <v>0</v>
      </c>
      <c r="AJ253" s="41">
        <v>0</v>
      </c>
      <c r="AK253" s="42" t="str">
        <f>IFERROR(VLOOKUP(Exportar[[#This Row],[RUBRO]],[3]LISTAS!$A$1:$B$19,2,0),Exportar[[#This Row],[NOMBRE-Planeación_Proyecto]])</f>
        <v>9. Tecnología</v>
      </c>
      <c r="AL253" s="41">
        <f>VLOOKUP(Exportar[[#This Row],[UNIDAD/SUB UNIDAD]],[3]!REGIONALES[[#All],[codigo_regional3]:[Columna1]],3,0)</f>
        <v>5</v>
      </c>
      <c r="AM253" s="41">
        <f>Exportar[[#This Row],[COD]]</f>
        <v>5</v>
      </c>
      <c r="AN253" s="41">
        <f>IFERROR(VLOOKUP(Exportar[[#This Row],[RUBRO completo]],'[3]CENTRO DE COSTOS'!$X:$X,1,0),0)</f>
        <v>0</v>
      </c>
      <c r="AO253" s="43" t="str">
        <f>VLOOKUP(Exportar[[#This Row],[COD_REAL]],'[3]CENTRO DE COSTOS'!$M$4:$N$72,2,0)</f>
        <v>REGIONAL ANTIOQUIA</v>
      </c>
    </row>
    <row r="254" spans="1:41" x14ac:dyDescent="0.25">
      <c r="A254" s="44">
        <v>45111</v>
      </c>
      <c r="B254" s="32">
        <v>2023</v>
      </c>
      <c r="C254" s="33" t="str">
        <f>VLOOKUP(D254,'[3]CENTRO DE COSTOS'!$E:$H,4,0)</f>
        <v>REGIONALES</v>
      </c>
      <c r="D254" s="34" t="s">
        <v>42</v>
      </c>
      <c r="E254" s="34" t="s">
        <v>43</v>
      </c>
      <c r="F254" s="34" t="s">
        <v>222</v>
      </c>
      <c r="G254" s="35" t="str">
        <f>VLOOKUP(O254,[3]Gerentes!$A:$N,4,0)</f>
        <v>FORTALECIMIENTO</v>
      </c>
      <c r="H254" s="35" t="str">
        <f>VLOOKUP(O254,[3]Gerentes!$A:$N,5,0)</f>
        <v>DIRECTOR(A) ADMINISTRATIVO</v>
      </c>
      <c r="I254" s="35" t="str">
        <f>VLOOKUP(O254,[3]Gerentes!$A:$N,10,0)</f>
        <v>8. Fortalecimiento</v>
      </c>
      <c r="J254" s="35" t="str">
        <f>VLOOKUP(O254,[3]Gerentes!$A:$AB,15,0)</f>
        <v>Contratable</v>
      </c>
      <c r="K254" s="36" t="str">
        <f t="shared" si="9"/>
        <v>Inversión</v>
      </c>
      <c r="L254" s="37" t="s">
        <v>175</v>
      </c>
      <c r="M254" s="38" t="str">
        <f t="shared" si="10"/>
        <v>C-4199-1500-8</v>
      </c>
      <c r="N254" s="34">
        <v>184</v>
      </c>
      <c r="O254" s="35" t="str">
        <f t="shared" si="11"/>
        <v>C-4199-1500-8-0-4199064-02-184</v>
      </c>
      <c r="P254" s="32" t="s">
        <v>174</v>
      </c>
      <c r="Q254" s="39">
        <f>VLOOKUP($O254,[3]Gerentes!$A:$I,7,0)</f>
        <v>4199064</v>
      </c>
      <c r="R254" s="40" t="str">
        <f>VLOOKUP($O254,[3]Gerentes!$A:$I,8,0)</f>
        <v>SERVICIO DE IMPLEMENTACION DE SISTEMAS DE GESTION</v>
      </c>
      <c r="S254" s="34" t="s">
        <v>24</v>
      </c>
      <c r="T254" s="34">
        <v>27</v>
      </c>
      <c r="U254" s="34" t="s">
        <v>161</v>
      </c>
      <c r="V254" s="34" t="s">
        <v>25</v>
      </c>
      <c r="W254" s="41">
        <v>1417544305</v>
      </c>
      <c r="X254" s="41">
        <v>0</v>
      </c>
      <c r="Y254" s="41">
        <v>0</v>
      </c>
      <c r="Z254" s="41">
        <v>0</v>
      </c>
      <c r="AA254" s="41">
        <v>0</v>
      </c>
      <c r="AB254" s="42">
        <v>1417544305</v>
      </c>
      <c r="AC254" s="41">
        <v>1390330425.3</v>
      </c>
      <c r="AD254" s="41">
        <v>27213879.699999999</v>
      </c>
      <c r="AE254" s="42">
        <v>1379098092.3</v>
      </c>
      <c r="AF254" s="42">
        <v>731126742</v>
      </c>
      <c r="AG254" s="41">
        <v>731126742</v>
      </c>
      <c r="AH254" s="41">
        <v>731126742</v>
      </c>
      <c r="AI254" s="41">
        <v>0</v>
      </c>
      <c r="AJ254" s="41">
        <v>0</v>
      </c>
      <c r="AK254" s="42" t="str">
        <f>IFERROR(VLOOKUP(Exportar[[#This Row],[RUBRO]],[3]LISTAS!$A$1:$B$19,2,0),Exportar[[#This Row],[NOMBRE-Planeación_Proyecto]])</f>
        <v>8. Fortalecimiento</v>
      </c>
      <c r="AL254" s="41">
        <f>VLOOKUP(Exportar[[#This Row],[UNIDAD/SUB UNIDAD]],[3]!REGIONALES[[#All],[codigo_regional3]:[Columna1]],3,0)</f>
        <v>5</v>
      </c>
      <c r="AM254" s="41">
        <f>Exportar[[#This Row],[COD]]</f>
        <v>5</v>
      </c>
      <c r="AN254" s="41">
        <f>IFERROR(VLOOKUP(Exportar[[#This Row],[RUBRO completo]],'[3]CENTRO DE COSTOS'!$X:$X,1,0),0)</f>
        <v>0</v>
      </c>
      <c r="AO254" s="43" t="str">
        <f>VLOOKUP(Exportar[[#This Row],[COD_REAL]],'[3]CENTRO DE COSTOS'!$M$4:$N$72,2,0)</f>
        <v>REGIONAL ANTIOQUIA</v>
      </c>
    </row>
    <row r="255" spans="1:41" x14ac:dyDescent="0.25">
      <c r="A255" s="44">
        <v>45111</v>
      </c>
      <c r="B255" s="32">
        <v>2023</v>
      </c>
      <c r="C255" s="33" t="str">
        <f>VLOOKUP(D255,'[3]CENTRO DE COSTOS'!$E:$H,4,0)</f>
        <v>REGIONALES</v>
      </c>
      <c r="D255" s="34" t="s">
        <v>42</v>
      </c>
      <c r="E255" s="34" t="s">
        <v>43</v>
      </c>
      <c r="F255" s="34" t="s">
        <v>221</v>
      </c>
      <c r="G255" s="35" t="str">
        <f>VLOOKUP(O255,[3]Gerentes!$A:$N,4,0)</f>
        <v>FORTALECIMIENTO</v>
      </c>
      <c r="H255" s="35" t="str">
        <f>VLOOKUP(O255,[3]Gerentes!$A:$N,5,0)</f>
        <v>DIRECTOR(A) ADMINISTRATIVO</v>
      </c>
      <c r="I255" s="35" t="str">
        <f>VLOOKUP(O255,[3]Gerentes!$A:$N,10,0)</f>
        <v>8. Fortalecimiento</v>
      </c>
      <c r="J255" s="35" t="str">
        <f>VLOOKUP(O255,[3]Gerentes!$A:$AB,15,0)</f>
        <v>Contratable</v>
      </c>
      <c r="K255" s="36" t="str">
        <f t="shared" si="9"/>
        <v>Inversión</v>
      </c>
      <c r="L255" s="37" t="s">
        <v>175</v>
      </c>
      <c r="M255" s="38" t="str">
        <f t="shared" si="10"/>
        <v>C-4199-1500-8</v>
      </c>
      <c r="N255" s="34">
        <v>186</v>
      </c>
      <c r="O255" s="35" t="str">
        <f t="shared" si="11"/>
        <v>C-4199-1500-8-0-4199064-02-186</v>
      </c>
      <c r="P255" s="32" t="s">
        <v>174</v>
      </c>
      <c r="Q255" s="39">
        <f>VLOOKUP($O255,[3]Gerentes!$A:$I,7,0)</f>
        <v>4199064</v>
      </c>
      <c r="R255" s="40" t="str">
        <f>VLOOKUP($O255,[3]Gerentes!$A:$I,8,0)</f>
        <v>SERVICIO DE IMPLEMENTACION DE SISTEMAS DE GESTION</v>
      </c>
      <c r="S255" s="34" t="s">
        <v>24</v>
      </c>
      <c r="T255" s="34">
        <v>27</v>
      </c>
      <c r="U255" s="34" t="s">
        <v>161</v>
      </c>
      <c r="V255" s="34" t="s">
        <v>25</v>
      </c>
      <c r="W255" s="41">
        <v>517673744</v>
      </c>
      <c r="X255" s="41">
        <v>0</v>
      </c>
      <c r="Y255" s="41">
        <v>0</v>
      </c>
      <c r="Z255" s="41">
        <v>0</v>
      </c>
      <c r="AA255" s="41">
        <v>0</v>
      </c>
      <c r="AB255" s="42">
        <v>517673744</v>
      </c>
      <c r="AC255" s="41">
        <v>517673744</v>
      </c>
      <c r="AD255" s="41">
        <v>0</v>
      </c>
      <c r="AE255" s="42">
        <v>350659863</v>
      </c>
      <c r="AF255" s="42">
        <v>350659863</v>
      </c>
      <c r="AG255" s="41">
        <v>350659863</v>
      </c>
      <c r="AH255" s="41">
        <v>350659863</v>
      </c>
      <c r="AI255" s="41">
        <v>0</v>
      </c>
      <c r="AJ255" s="41">
        <v>0</v>
      </c>
      <c r="AK255" s="42" t="str">
        <f>IFERROR(VLOOKUP(Exportar[[#This Row],[RUBRO]],[3]LISTAS!$A$1:$B$19,2,0),Exportar[[#This Row],[NOMBRE-Planeación_Proyecto]])</f>
        <v>8. Fortalecimiento</v>
      </c>
      <c r="AL255" s="41">
        <f>VLOOKUP(Exportar[[#This Row],[UNIDAD/SUB UNIDAD]],[3]!REGIONALES[[#All],[codigo_regional3]:[Columna1]],3,0)</f>
        <v>5</v>
      </c>
      <c r="AM255" s="41">
        <f>Exportar[[#This Row],[COD]]</f>
        <v>5</v>
      </c>
      <c r="AN255" s="41">
        <f>IFERROR(VLOOKUP(Exportar[[#This Row],[RUBRO completo]],'[3]CENTRO DE COSTOS'!$X:$X,1,0),0)</f>
        <v>0</v>
      </c>
      <c r="AO255" s="43" t="str">
        <f>VLOOKUP(Exportar[[#This Row],[COD_REAL]],'[3]CENTRO DE COSTOS'!$M$4:$N$72,2,0)</f>
        <v>REGIONAL ANTIOQUIA</v>
      </c>
    </row>
    <row r="256" spans="1:41" x14ac:dyDescent="0.25">
      <c r="A256" s="44">
        <v>45111</v>
      </c>
      <c r="B256" s="32">
        <v>2023</v>
      </c>
      <c r="C256" s="33" t="str">
        <f>VLOOKUP(D256,'[3]CENTRO DE COSTOS'!$E:$H,4,0)</f>
        <v>REGIONALES</v>
      </c>
      <c r="D256" s="34" t="s">
        <v>42</v>
      </c>
      <c r="E256" s="34" t="s">
        <v>43</v>
      </c>
      <c r="F256" s="34" t="s">
        <v>220</v>
      </c>
      <c r="G256" s="35" t="str">
        <f>VLOOKUP(O256,[3]Gerentes!$A:$N,4,0)</f>
        <v>FORTALECIMIENTO</v>
      </c>
      <c r="H256" s="35" t="str">
        <f>VLOOKUP(O256,[3]Gerentes!$A:$N,5,0)</f>
        <v>DIRECTOR(A) DE GESTION HUMANA</v>
      </c>
      <c r="I256" s="35" t="str">
        <f>VLOOKUP(O256,[3]Gerentes!$A:$N,10,0)</f>
        <v>8. Fortalecimiento</v>
      </c>
      <c r="J256" s="35" t="str">
        <f>VLOOKUP(O256,[3]Gerentes!$A:$AB,15,0)</f>
        <v>Contratable</v>
      </c>
      <c r="K256" s="36" t="str">
        <f t="shared" si="9"/>
        <v>Inversión</v>
      </c>
      <c r="L256" s="37" t="s">
        <v>215</v>
      </c>
      <c r="M256" s="38" t="str">
        <f t="shared" si="10"/>
        <v>C-4199-1500-8</v>
      </c>
      <c r="N256" s="34">
        <v>192</v>
      </c>
      <c r="O256" s="35" t="str">
        <f t="shared" si="11"/>
        <v>C-4199-1500-8-0-4199053-02-192</v>
      </c>
      <c r="P256" s="32" t="s">
        <v>214</v>
      </c>
      <c r="Q256" s="39">
        <f>VLOOKUP($O256,[3]Gerentes!$A:$I,7,0)</f>
        <v>4199053</v>
      </c>
      <c r="R256" s="40" t="str">
        <f>VLOOKUP($O256,[3]Gerentes!$A:$I,8,0)</f>
        <v>DOCUMENTOS DE LINEAMIENTOS TECNICOS</v>
      </c>
      <c r="S256" s="34" t="s">
        <v>24</v>
      </c>
      <c r="T256" s="34">
        <v>27</v>
      </c>
      <c r="U256" s="34" t="s">
        <v>161</v>
      </c>
      <c r="V256" s="34" t="s">
        <v>25</v>
      </c>
      <c r="W256" s="41">
        <v>177968241</v>
      </c>
      <c r="X256" s="41">
        <v>0</v>
      </c>
      <c r="Y256" s="41">
        <v>0</v>
      </c>
      <c r="Z256" s="41">
        <v>0</v>
      </c>
      <c r="AA256" s="41">
        <v>0</v>
      </c>
      <c r="AB256" s="42">
        <v>177968241</v>
      </c>
      <c r="AC256" s="41">
        <v>177968241</v>
      </c>
      <c r="AD256" s="41">
        <v>0</v>
      </c>
      <c r="AE256" s="42">
        <v>0</v>
      </c>
      <c r="AF256" s="42">
        <v>0</v>
      </c>
      <c r="AG256" s="41">
        <v>0</v>
      </c>
      <c r="AH256" s="41">
        <v>0</v>
      </c>
      <c r="AI256" s="41">
        <v>0</v>
      </c>
      <c r="AJ256" s="41">
        <v>0</v>
      </c>
      <c r="AK256" s="42" t="str">
        <f>IFERROR(VLOOKUP(Exportar[[#This Row],[RUBRO]],[3]LISTAS!$A$1:$B$19,2,0),Exportar[[#This Row],[NOMBRE-Planeación_Proyecto]])</f>
        <v>8. Fortalecimiento</v>
      </c>
      <c r="AL256" s="41">
        <f>VLOOKUP(Exportar[[#This Row],[UNIDAD/SUB UNIDAD]],[3]!REGIONALES[[#All],[codigo_regional3]:[Columna1]],3,0)</f>
        <v>5</v>
      </c>
      <c r="AM256" s="41">
        <f>Exportar[[#This Row],[COD]]</f>
        <v>5</v>
      </c>
      <c r="AN256" s="41">
        <f>IFERROR(VLOOKUP(Exportar[[#This Row],[RUBRO completo]],'[3]CENTRO DE COSTOS'!$X:$X,1,0),0)</f>
        <v>0</v>
      </c>
      <c r="AO256" s="43" t="str">
        <f>VLOOKUP(Exportar[[#This Row],[COD_REAL]],'[3]CENTRO DE COSTOS'!$M$4:$N$72,2,0)</f>
        <v>REGIONAL ANTIOQUIA</v>
      </c>
    </row>
    <row r="257" spans="1:41" x14ac:dyDescent="0.25">
      <c r="A257" s="44">
        <v>45111</v>
      </c>
      <c r="B257" s="32">
        <v>2023</v>
      </c>
      <c r="C257" s="33" t="str">
        <f>VLOOKUP(D257,'[3]CENTRO DE COSTOS'!$E:$H,4,0)</f>
        <v>REGIONALES</v>
      </c>
      <c r="D257" s="34" t="s">
        <v>42</v>
      </c>
      <c r="E257" s="34" t="s">
        <v>43</v>
      </c>
      <c r="F257" s="34" t="s">
        <v>265</v>
      </c>
      <c r="G257" s="35" t="str">
        <f>VLOOKUP(O257,[3]Gerentes!$A:$N,4,0)</f>
        <v>FORTALECIMIENTO</v>
      </c>
      <c r="H257" s="35" t="str">
        <f>VLOOKUP(O257,[3]Gerentes!$A:$N,5,0)</f>
        <v>DIRECTOR(A) ADMINISTRATIVO</v>
      </c>
      <c r="I257" s="35" t="str">
        <f>VLOOKUP(O257,[3]Gerentes!$A:$N,10,0)</f>
        <v>8. Fortalecimiento</v>
      </c>
      <c r="J257" s="35" t="str">
        <f>VLOOKUP(O257,[3]Gerentes!$A:$AB,15,0)</f>
        <v>Contratable</v>
      </c>
      <c r="K257" s="36" t="str">
        <f t="shared" si="9"/>
        <v>Inversión</v>
      </c>
      <c r="L257" s="37" t="s">
        <v>264</v>
      </c>
      <c r="M257" s="38" t="str">
        <f t="shared" si="10"/>
        <v>C-4199-1500-8</v>
      </c>
      <c r="N257" s="34">
        <v>196</v>
      </c>
      <c r="O257" s="35" t="str">
        <f t="shared" si="11"/>
        <v>C-4199-1500-8-0-4199011-02-196</v>
      </c>
      <c r="P257" s="32" t="s">
        <v>263</v>
      </c>
      <c r="Q257" s="39">
        <f>VLOOKUP($O257,[3]Gerentes!$A:$I,7,0)</f>
        <v>4199011</v>
      </c>
      <c r="R257" s="40" t="str">
        <f>VLOOKUP($O257,[3]Gerentes!$A:$I,8,0)</f>
        <v>SEDES ADECUADAS</v>
      </c>
      <c r="S257" s="34" t="s">
        <v>24</v>
      </c>
      <c r="T257" s="34">
        <v>27</v>
      </c>
      <c r="U257" s="34" t="s">
        <v>161</v>
      </c>
      <c r="V257" s="34" t="s">
        <v>25</v>
      </c>
      <c r="W257" s="41">
        <v>0</v>
      </c>
      <c r="X257" s="41">
        <v>303109524</v>
      </c>
      <c r="Y257" s="41">
        <v>0</v>
      </c>
      <c r="Z257" s="41">
        <v>0</v>
      </c>
      <c r="AA257" s="41">
        <v>0</v>
      </c>
      <c r="AB257" s="42">
        <v>303109524</v>
      </c>
      <c r="AC257" s="41">
        <v>303109524</v>
      </c>
      <c r="AD257" s="41">
        <v>0</v>
      </c>
      <c r="AE257" s="42">
        <v>0</v>
      </c>
      <c r="AF257" s="42">
        <v>0</v>
      </c>
      <c r="AG257" s="41">
        <v>0</v>
      </c>
      <c r="AH257" s="41">
        <v>0</v>
      </c>
      <c r="AI257" s="41">
        <v>0</v>
      </c>
      <c r="AJ257" s="41">
        <v>0</v>
      </c>
      <c r="AK257" s="42" t="str">
        <f>IFERROR(VLOOKUP(Exportar[[#This Row],[RUBRO]],[3]LISTAS!$A$1:$B$19,2,0),Exportar[[#This Row],[NOMBRE-Planeación_Proyecto]])</f>
        <v>8. Fortalecimiento</v>
      </c>
      <c r="AL257" s="41">
        <f>VLOOKUP(Exportar[[#This Row],[UNIDAD/SUB UNIDAD]],[3]!REGIONALES[[#All],[codigo_regional3]:[Columna1]],3,0)</f>
        <v>5</v>
      </c>
      <c r="AM257" s="41">
        <f>Exportar[[#This Row],[COD]]</f>
        <v>5</v>
      </c>
      <c r="AN257" s="41">
        <f>IFERROR(VLOOKUP(Exportar[[#This Row],[RUBRO completo]],'[3]CENTRO DE COSTOS'!$X:$X,1,0),0)</f>
        <v>0</v>
      </c>
      <c r="AO257" s="43" t="str">
        <f>VLOOKUP(Exportar[[#This Row],[COD_REAL]],'[3]CENTRO DE COSTOS'!$M$4:$N$72,2,0)</f>
        <v>REGIONAL ANTIOQUIA</v>
      </c>
    </row>
    <row r="258" spans="1:41" x14ac:dyDescent="0.25">
      <c r="A258" s="44">
        <v>45111</v>
      </c>
      <c r="B258" s="32">
        <v>2023</v>
      </c>
      <c r="C258" s="33" t="str">
        <f>VLOOKUP(D258,'[3]CENTRO DE COSTOS'!$E:$H,4,0)</f>
        <v>REGIONALES</v>
      </c>
      <c r="D258" s="34" t="s">
        <v>42</v>
      </c>
      <c r="E258" s="34" t="s">
        <v>43</v>
      </c>
      <c r="F258" s="34" t="s">
        <v>219</v>
      </c>
      <c r="G258" s="35" t="str">
        <f>VLOOKUP(O258,[3]Gerentes!$A:$N,4,0)</f>
        <v>FORTALECIMIENTO</v>
      </c>
      <c r="H258" s="35" t="str">
        <f>VLOOKUP(O258,[3]Gerentes!$A:$N,5,0)</f>
        <v>DIRECTOR(A) ADMINISTRATIVO</v>
      </c>
      <c r="I258" s="35" t="str">
        <f>VLOOKUP(O258,[3]Gerentes!$A:$N,10,0)</f>
        <v>8. Fortalecimiento</v>
      </c>
      <c r="J258" s="35" t="str">
        <f>VLOOKUP(O258,[3]Gerentes!$A:$AB,15,0)</f>
        <v>Contratable</v>
      </c>
      <c r="K258" s="36" t="str">
        <f t="shared" si="9"/>
        <v>Inversión</v>
      </c>
      <c r="L258" s="37" t="s">
        <v>218</v>
      </c>
      <c r="M258" s="38" t="str">
        <f t="shared" si="10"/>
        <v>C-4199-1500-8</v>
      </c>
      <c r="N258" s="34">
        <v>197</v>
      </c>
      <c r="O258" s="35" t="str">
        <f t="shared" si="11"/>
        <v>C-4199-1500-8-0-4199016-02-197</v>
      </c>
      <c r="P258" s="32" t="s">
        <v>217</v>
      </c>
      <c r="Q258" s="39">
        <f>VLOOKUP($O258,[3]Gerentes!$A:$I,7,0)</f>
        <v>4199016</v>
      </c>
      <c r="R258" s="40" t="str">
        <f>VLOOKUP($O258,[3]Gerentes!$A:$I,8,0)</f>
        <v>SEDES MANTENIDAS</v>
      </c>
      <c r="S258" s="34" t="s">
        <v>24</v>
      </c>
      <c r="T258" s="34">
        <v>27</v>
      </c>
      <c r="U258" s="34" t="s">
        <v>161</v>
      </c>
      <c r="V258" s="34" t="s">
        <v>25</v>
      </c>
      <c r="W258" s="41">
        <v>172689731</v>
      </c>
      <c r="X258" s="41">
        <v>9306709</v>
      </c>
      <c r="Y258" s="41">
        <v>0</v>
      </c>
      <c r="Z258" s="41">
        <v>0</v>
      </c>
      <c r="AA258" s="41">
        <v>0</v>
      </c>
      <c r="AB258" s="42">
        <v>181996440</v>
      </c>
      <c r="AC258" s="41">
        <v>177361250</v>
      </c>
      <c r="AD258" s="41">
        <v>4635190</v>
      </c>
      <c r="AE258" s="42">
        <v>110372797</v>
      </c>
      <c r="AF258" s="42">
        <v>67555819.790000007</v>
      </c>
      <c r="AG258" s="41">
        <v>67555819.790000007</v>
      </c>
      <c r="AH258" s="41">
        <v>67555819.790000007</v>
      </c>
      <c r="AI258" s="41">
        <v>0</v>
      </c>
      <c r="AJ258" s="41">
        <v>0</v>
      </c>
      <c r="AK258" s="42" t="str">
        <f>IFERROR(VLOOKUP(Exportar[[#This Row],[RUBRO]],[3]LISTAS!$A$1:$B$19,2,0),Exportar[[#This Row],[NOMBRE-Planeación_Proyecto]])</f>
        <v>8. Fortalecimiento</v>
      </c>
      <c r="AL258" s="41">
        <f>VLOOKUP(Exportar[[#This Row],[UNIDAD/SUB UNIDAD]],[3]!REGIONALES[[#All],[codigo_regional3]:[Columna1]],3,0)</f>
        <v>5</v>
      </c>
      <c r="AM258" s="41">
        <f>Exportar[[#This Row],[COD]]</f>
        <v>5</v>
      </c>
      <c r="AN258" s="41">
        <f>IFERROR(VLOOKUP(Exportar[[#This Row],[RUBRO completo]],'[3]CENTRO DE COSTOS'!$X:$X,1,0),0)</f>
        <v>0</v>
      </c>
      <c r="AO258" s="43" t="str">
        <f>VLOOKUP(Exportar[[#This Row],[COD_REAL]],'[3]CENTRO DE COSTOS'!$M$4:$N$72,2,0)</f>
        <v>REGIONAL ANTIOQUIA</v>
      </c>
    </row>
    <row r="259" spans="1:41" x14ac:dyDescent="0.25">
      <c r="A259" s="44">
        <v>45111</v>
      </c>
      <c r="B259" s="32">
        <v>2023</v>
      </c>
      <c r="C259" s="33" t="str">
        <f>VLOOKUP(D259,'[3]CENTRO DE COSTOS'!$E:$H,4,0)</f>
        <v>REGIONALES</v>
      </c>
      <c r="D259" s="34" t="s">
        <v>42</v>
      </c>
      <c r="E259" s="34" t="s">
        <v>43</v>
      </c>
      <c r="F259" s="34" t="s">
        <v>216</v>
      </c>
      <c r="G259" s="35" t="str">
        <f>VLOOKUP(O259,[3]Gerentes!$A:$N,4,0)</f>
        <v>FORTALECIMIENTO</v>
      </c>
      <c r="H259" s="35" t="str">
        <f>VLOOKUP(O259,[3]Gerentes!$A:$N,5,0)</f>
        <v>DIRECTOR(A) ADMINISTRATIVO</v>
      </c>
      <c r="I259" s="35" t="str">
        <f>VLOOKUP(O259,[3]Gerentes!$A:$N,10,0)</f>
        <v>8. Fortalecimiento</v>
      </c>
      <c r="J259" s="35" t="str">
        <f>VLOOKUP(O259,[3]Gerentes!$A:$AB,15,0)</f>
        <v>Contratable</v>
      </c>
      <c r="K259" s="36" t="str">
        <f t="shared" si="9"/>
        <v>Inversión</v>
      </c>
      <c r="L259" s="37" t="s">
        <v>215</v>
      </c>
      <c r="M259" s="38" t="str">
        <f t="shared" si="10"/>
        <v>C-4199-1500-8</v>
      </c>
      <c r="N259" s="34">
        <v>199</v>
      </c>
      <c r="O259" s="35" t="str">
        <f t="shared" si="11"/>
        <v>C-4199-1500-8-0-4199053-02-199</v>
      </c>
      <c r="P259" s="32" t="s">
        <v>214</v>
      </c>
      <c r="Q259" s="39">
        <f>VLOOKUP($O259,[3]Gerentes!$A:$I,7,0)</f>
        <v>4199053</v>
      </c>
      <c r="R259" s="40" t="str">
        <f>VLOOKUP($O259,[3]Gerentes!$A:$I,8,0)</f>
        <v>DOCUMENTOS DE LINEAMIENTOS TECNICOS</v>
      </c>
      <c r="S259" s="34" t="s">
        <v>24</v>
      </c>
      <c r="T259" s="34">
        <v>27</v>
      </c>
      <c r="U259" s="34" t="s">
        <v>161</v>
      </c>
      <c r="V259" s="34" t="s">
        <v>25</v>
      </c>
      <c r="W259" s="41">
        <v>26000000</v>
      </c>
      <c r="X259" s="41">
        <v>0</v>
      </c>
      <c r="Y259" s="41">
        <v>0</v>
      </c>
      <c r="Z259" s="41">
        <v>0</v>
      </c>
      <c r="AA259" s="41">
        <v>0</v>
      </c>
      <c r="AB259" s="42">
        <v>26000000</v>
      </c>
      <c r="AC259" s="41">
        <v>21842997</v>
      </c>
      <c r="AD259" s="41">
        <v>4157003</v>
      </c>
      <c r="AE259" s="42">
        <v>1840000</v>
      </c>
      <c r="AF259" s="42">
        <v>0</v>
      </c>
      <c r="AG259" s="41">
        <v>0</v>
      </c>
      <c r="AH259" s="41">
        <v>0</v>
      </c>
      <c r="AI259" s="41">
        <v>0</v>
      </c>
      <c r="AJ259" s="41">
        <v>0</v>
      </c>
      <c r="AK259" s="42" t="str">
        <f>IFERROR(VLOOKUP(Exportar[[#This Row],[RUBRO]],[3]LISTAS!$A$1:$B$19,2,0),Exportar[[#This Row],[NOMBRE-Planeación_Proyecto]])</f>
        <v>8. Fortalecimiento</v>
      </c>
      <c r="AL259" s="41">
        <f>VLOOKUP(Exportar[[#This Row],[UNIDAD/SUB UNIDAD]],[3]!REGIONALES[[#All],[codigo_regional3]:[Columna1]],3,0)</f>
        <v>5</v>
      </c>
      <c r="AM259" s="41">
        <f>Exportar[[#This Row],[COD]]</f>
        <v>5</v>
      </c>
      <c r="AN259" s="41">
        <f>IFERROR(VLOOKUP(Exportar[[#This Row],[RUBRO completo]],'[3]CENTRO DE COSTOS'!$X:$X,1,0),0)</f>
        <v>0</v>
      </c>
      <c r="AO259" s="43" t="str">
        <f>VLOOKUP(Exportar[[#This Row],[COD_REAL]],'[3]CENTRO DE COSTOS'!$M$4:$N$72,2,0)</f>
        <v>REGIONAL ANTIOQUIA</v>
      </c>
    </row>
    <row r="260" spans="1:41" x14ac:dyDescent="0.25">
      <c r="A260" s="44">
        <v>45111</v>
      </c>
      <c r="B260" s="32">
        <v>2023</v>
      </c>
      <c r="C260" s="33" t="str">
        <f>VLOOKUP(D260,'[3]CENTRO DE COSTOS'!$E:$H,4,0)</f>
        <v>REGIONALES</v>
      </c>
      <c r="D260" s="34" t="s">
        <v>42</v>
      </c>
      <c r="E260" s="34" t="s">
        <v>43</v>
      </c>
      <c r="F260" s="34" t="s">
        <v>213</v>
      </c>
      <c r="G260" s="35" t="str">
        <f>VLOOKUP(O260,[3]Gerentes!$A:$N,4,0)</f>
        <v>FORTALECIMIENTO</v>
      </c>
      <c r="H260" s="35" t="str">
        <f>VLOOKUP(O260,[3]Gerentes!$A:$N,5,0)</f>
        <v>DIRECTOR(A) ADMINISTRATIVO</v>
      </c>
      <c r="I260" s="35" t="str">
        <f>VLOOKUP(O260,[3]Gerentes!$A:$N,10,0)</f>
        <v>8. Fortalecimiento</v>
      </c>
      <c r="J260" s="35" t="str">
        <f>VLOOKUP(O260,[3]Gerentes!$A:$AB,15,0)</f>
        <v>Contratable</v>
      </c>
      <c r="K260" s="36" t="str">
        <f t="shared" ref="K260:K323" si="12">IF(OR(LEFT(L260,1)="A",LEFT(L260,1)="B"),"Funcionamiento","Inversión")</f>
        <v>Inversión</v>
      </c>
      <c r="L260" s="37" t="s">
        <v>175</v>
      </c>
      <c r="M260" s="38" t="str">
        <f t="shared" ref="M260:M323" si="13">IF(LEFT(L260,4)="A-01",LEFT(L260,10),IF(LEFT(L260,4)="A-02",LEFT(L260,7),IF(LEFT(L260,4)="A-03",LEFT(L260,14),IF(LEFT(L260,7)="A-08-01",LEFT(L260,7),IF(LEFT(L260,7)="A-08-04",LEFT(L260,10),IF(AND(LEFT(LEFT(L260,14),1)="C",RIGHT(LEFT(L260,14),1)="-"),LEFT(L260,13),LEFT(L260,14)))))))</f>
        <v>C-4199-1500-8</v>
      </c>
      <c r="N260" s="34">
        <v>201</v>
      </c>
      <c r="O260" s="35" t="str">
        <f t="shared" ref="O260:O323" si="14">IF(LEN(N260)&gt;3,L260,L260&amp;IF(N260&lt;&gt;"","-"&amp;N260,""))</f>
        <v>C-4199-1500-8-0-4199064-02-201</v>
      </c>
      <c r="P260" s="32" t="s">
        <v>174</v>
      </c>
      <c r="Q260" s="39">
        <f>VLOOKUP($O260,[3]Gerentes!$A:$I,7,0)</f>
        <v>4199064</v>
      </c>
      <c r="R260" s="40" t="str">
        <f>VLOOKUP($O260,[3]Gerentes!$A:$I,8,0)</f>
        <v>SERVICIO DE IMPLEMENTACION DE SISTEMAS DE GESTION</v>
      </c>
      <c r="S260" s="34" t="s">
        <v>24</v>
      </c>
      <c r="T260" s="34">
        <v>27</v>
      </c>
      <c r="U260" s="34" t="s">
        <v>161</v>
      </c>
      <c r="V260" s="34" t="s">
        <v>25</v>
      </c>
      <c r="W260" s="41">
        <v>0</v>
      </c>
      <c r="X260" s="41">
        <v>177654567</v>
      </c>
      <c r="Y260" s="41">
        <v>0</v>
      </c>
      <c r="Z260" s="41">
        <v>0</v>
      </c>
      <c r="AA260" s="41">
        <v>0</v>
      </c>
      <c r="AB260" s="42">
        <v>177654567</v>
      </c>
      <c r="AC260" s="41">
        <v>167654567</v>
      </c>
      <c r="AD260" s="41">
        <v>10000000</v>
      </c>
      <c r="AE260" s="42">
        <v>161927686</v>
      </c>
      <c r="AF260" s="42">
        <v>105500655.55</v>
      </c>
      <c r="AG260" s="41">
        <v>105500655.55</v>
      </c>
      <c r="AH260" s="41">
        <v>105500655.55</v>
      </c>
      <c r="AI260" s="41">
        <v>0</v>
      </c>
      <c r="AJ260" s="41">
        <v>0</v>
      </c>
      <c r="AK260" s="42" t="str">
        <f>IFERROR(VLOOKUP(Exportar[[#This Row],[RUBRO]],[3]LISTAS!$A$1:$B$19,2,0),Exportar[[#This Row],[NOMBRE-Planeación_Proyecto]])</f>
        <v>8. Fortalecimiento</v>
      </c>
      <c r="AL260" s="41">
        <f>VLOOKUP(Exportar[[#This Row],[UNIDAD/SUB UNIDAD]],[3]!REGIONALES[[#All],[codigo_regional3]:[Columna1]],3,0)</f>
        <v>5</v>
      </c>
      <c r="AM260" s="41">
        <f>Exportar[[#This Row],[COD]]</f>
        <v>5</v>
      </c>
      <c r="AN260" s="41">
        <f>IFERROR(VLOOKUP(Exportar[[#This Row],[RUBRO completo]],'[3]CENTRO DE COSTOS'!$X:$X,1,0),0)</f>
        <v>0</v>
      </c>
      <c r="AO260" s="43" t="str">
        <f>VLOOKUP(Exportar[[#This Row],[COD_REAL]],'[3]CENTRO DE COSTOS'!$M$4:$N$72,2,0)</f>
        <v>REGIONAL ANTIOQUIA</v>
      </c>
    </row>
    <row r="261" spans="1:41" x14ac:dyDescent="0.25">
      <c r="A261" s="44">
        <v>45111</v>
      </c>
      <c r="B261" s="32">
        <v>2023</v>
      </c>
      <c r="C261" s="33" t="str">
        <f>VLOOKUP(D261,'[3]CENTRO DE COSTOS'!$E:$H,4,0)</f>
        <v>REGIONALES</v>
      </c>
      <c r="D261" s="34" t="s">
        <v>42</v>
      </c>
      <c r="E261" s="34" t="s">
        <v>43</v>
      </c>
      <c r="F261" s="34" t="s">
        <v>208</v>
      </c>
      <c r="G261" s="35" t="str">
        <f>VLOOKUP(O261,[3]Gerentes!$A:$N,4,0)</f>
        <v>FUNCIONAMIENTO</v>
      </c>
      <c r="H261" s="35" t="str">
        <f>VLOOKUP(O261,[3]Gerentes!$A:$N,5,0)</f>
        <v>DIRECTOR(A) DE GESTION HUMANA</v>
      </c>
      <c r="I261" s="35" t="str">
        <f>VLOOKUP(O261,[3]Gerentes!$A:$N,10,0)</f>
        <v>1. Gestión Humana</v>
      </c>
      <c r="J261" s="35" t="str">
        <f>VLOOKUP(O261,[3]Gerentes!$A:$AB,15,0)</f>
        <v>Contratable</v>
      </c>
      <c r="K261" s="36" t="str">
        <f t="shared" si="12"/>
        <v>Funcionamiento</v>
      </c>
      <c r="L261" s="37" t="s">
        <v>212</v>
      </c>
      <c r="M261" s="38" t="str">
        <f t="shared" si="13"/>
        <v>A-02-02</v>
      </c>
      <c r="N261" s="34">
        <v>301</v>
      </c>
      <c r="O261" s="35" t="str">
        <f t="shared" si="14"/>
        <v>A-02-02-01-002-008-301</v>
      </c>
      <c r="P261" s="32" t="s">
        <v>211</v>
      </c>
      <c r="Q261" s="39">
        <f>VLOOKUP($O261,[3]Gerentes!$A:$I,7,0)</f>
        <v>0</v>
      </c>
      <c r="R261" s="40">
        <f>VLOOKUP($O261,[3]Gerentes!$A:$I,8,0)</f>
        <v>0</v>
      </c>
      <c r="S261" s="34" t="s">
        <v>24</v>
      </c>
      <c r="T261" s="34">
        <v>27</v>
      </c>
      <c r="U261" s="34" t="s">
        <v>161</v>
      </c>
      <c r="V261" s="34" t="s">
        <v>25</v>
      </c>
      <c r="W261" s="41">
        <v>38192400</v>
      </c>
      <c r="X261" s="41">
        <v>0</v>
      </c>
      <c r="Y261" s="41">
        <v>0</v>
      </c>
      <c r="Z261" s="41">
        <v>0</v>
      </c>
      <c r="AA261" s="41">
        <v>0</v>
      </c>
      <c r="AB261" s="42">
        <v>38192400</v>
      </c>
      <c r="AC261" s="41">
        <v>38189832</v>
      </c>
      <c r="AD261" s="41">
        <v>2568</v>
      </c>
      <c r="AE261" s="42">
        <v>0</v>
      </c>
      <c r="AF261" s="42">
        <v>0</v>
      </c>
      <c r="AG261" s="41">
        <v>0</v>
      </c>
      <c r="AH261" s="41">
        <v>0</v>
      </c>
      <c r="AI261" s="41">
        <v>0</v>
      </c>
      <c r="AJ261" s="41">
        <v>0</v>
      </c>
      <c r="AK261" s="42" t="str">
        <f>IFERROR(VLOOKUP(Exportar[[#This Row],[RUBRO]],[3]LISTAS!$A$1:$B$19,2,0),Exportar[[#This Row],[NOMBRE-Planeación_Proyecto]])</f>
        <v>Gastos Generales</v>
      </c>
      <c r="AL261" s="41">
        <f>VLOOKUP(Exportar[[#This Row],[UNIDAD/SUB UNIDAD]],[3]!REGIONALES[[#All],[codigo_regional3]:[Columna1]],3,0)</f>
        <v>5</v>
      </c>
      <c r="AM261" s="41">
        <f>Exportar[[#This Row],[COD]]</f>
        <v>5</v>
      </c>
      <c r="AN261" s="41">
        <f>IFERROR(VLOOKUP(Exportar[[#This Row],[RUBRO completo]],'[3]CENTRO DE COSTOS'!$X:$X,1,0),0)</f>
        <v>0</v>
      </c>
      <c r="AO261" s="43" t="str">
        <f>VLOOKUP(Exportar[[#This Row],[COD_REAL]],'[3]CENTRO DE COSTOS'!$M$4:$N$72,2,0)</f>
        <v>REGIONAL ANTIOQUIA</v>
      </c>
    </row>
    <row r="262" spans="1:41" x14ac:dyDescent="0.25">
      <c r="A262" s="44">
        <v>45111</v>
      </c>
      <c r="B262" s="32">
        <v>2023</v>
      </c>
      <c r="C262" s="33" t="str">
        <f>VLOOKUP(D262,'[3]CENTRO DE COSTOS'!$E:$H,4,0)</f>
        <v>REGIONALES</v>
      </c>
      <c r="D262" s="34" t="s">
        <v>42</v>
      </c>
      <c r="E262" s="34" t="s">
        <v>43</v>
      </c>
      <c r="F262" s="34" t="s">
        <v>208</v>
      </c>
      <c r="G262" s="35" t="str">
        <f>VLOOKUP(O262,[3]Gerentes!$A:$N,4,0)</f>
        <v>FUNCIONAMIENTO</v>
      </c>
      <c r="H262" s="35" t="str">
        <f>VLOOKUP(O262,[3]Gerentes!$A:$N,5,0)</f>
        <v>DIRECTOR(A) DE GESTION HUMANA</v>
      </c>
      <c r="I262" s="35" t="str">
        <f>VLOOKUP(O262,[3]Gerentes!$A:$N,10,0)</f>
        <v>1. Gestión Humana</v>
      </c>
      <c r="J262" s="35" t="str">
        <f>VLOOKUP(O262,[3]Gerentes!$A:$AB,15,0)</f>
        <v>Contratable</v>
      </c>
      <c r="K262" s="36" t="str">
        <f t="shared" si="12"/>
        <v>Funcionamiento</v>
      </c>
      <c r="L262" s="37" t="s">
        <v>245</v>
      </c>
      <c r="M262" s="38" t="str">
        <f t="shared" si="13"/>
        <v>A-02-02</v>
      </c>
      <c r="N262" s="34">
        <v>301</v>
      </c>
      <c r="O262" s="35" t="str">
        <f t="shared" si="14"/>
        <v>A-02-02-02-006-003-301</v>
      </c>
      <c r="P262" s="32" t="s">
        <v>244</v>
      </c>
      <c r="Q262" s="39">
        <f>VLOOKUP($O262,[3]Gerentes!$A:$I,7,0)</f>
        <v>0</v>
      </c>
      <c r="R262" s="40">
        <f>VLOOKUP($O262,[3]Gerentes!$A:$I,8,0)</f>
        <v>0</v>
      </c>
      <c r="S262" s="34" t="s">
        <v>24</v>
      </c>
      <c r="T262" s="34">
        <v>27</v>
      </c>
      <c r="U262" s="34" t="s">
        <v>161</v>
      </c>
      <c r="V262" s="34" t="s">
        <v>25</v>
      </c>
      <c r="W262" s="41">
        <v>404000000</v>
      </c>
      <c r="X262" s="41">
        <v>0</v>
      </c>
      <c r="Y262" s="41">
        <v>0</v>
      </c>
      <c r="Z262" s="41">
        <v>0</v>
      </c>
      <c r="AA262" s="41">
        <v>0</v>
      </c>
      <c r="AB262" s="42">
        <v>404000000</v>
      </c>
      <c r="AC262" s="41">
        <v>404000000</v>
      </c>
      <c r="AD262" s="41">
        <v>0</v>
      </c>
      <c r="AE262" s="42">
        <v>403999724.70999998</v>
      </c>
      <c r="AF262" s="42">
        <v>142304208.71000001</v>
      </c>
      <c r="AG262" s="41">
        <v>142304208.71000001</v>
      </c>
      <c r="AH262" s="41">
        <v>142304208.71000001</v>
      </c>
      <c r="AI262" s="41">
        <v>0</v>
      </c>
      <c r="AJ262" s="41">
        <v>0</v>
      </c>
      <c r="AK262" s="42" t="str">
        <f>IFERROR(VLOOKUP(Exportar[[#This Row],[RUBRO]],[3]LISTAS!$A$1:$B$19,2,0),Exportar[[#This Row],[NOMBRE-Planeación_Proyecto]])</f>
        <v>Gastos Generales</v>
      </c>
      <c r="AL262" s="41">
        <f>VLOOKUP(Exportar[[#This Row],[UNIDAD/SUB UNIDAD]],[3]!REGIONALES[[#All],[codigo_regional3]:[Columna1]],3,0)</f>
        <v>5</v>
      </c>
      <c r="AM262" s="41">
        <f>Exportar[[#This Row],[COD]]</f>
        <v>5</v>
      </c>
      <c r="AN262" s="41">
        <f>IFERROR(VLOOKUP(Exportar[[#This Row],[RUBRO completo]],'[3]CENTRO DE COSTOS'!$X:$X,1,0),0)</f>
        <v>0</v>
      </c>
      <c r="AO262" s="43" t="str">
        <f>VLOOKUP(Exportar[[#This Row],[COD_REAL]],'[3]CENTRO DE COSTOS'!$M$4:$N$72,2,0)</f>
        <v>REGIONAL ANTIOQUIA</v>
      </c>
    </row>
    <row r="263" spans="1:41" x14ac:dyDescent="0.25">
      <c r="A263" s="44">
        <v>45111</v>
      </c>
      <c r="B263" s="32">
        <v>2023</v>
      </c>
      <c r="C263" s="33" t="str">
        <f>VLOOKUP(D263,'[3]CENTRO DE COSTOS'!$E:$H,4,0)</f>
        <v>REGIONALES</v>
      </c>
      <c r="D263" s="34" t="s">
        <v>42</v>
      </c>
      <c r="E263" s="34" t="s">
        <v>43</v>
      </c>
      <c r="F263" s="34" t="s">
        <v>208</v>
      </c>
      <c r="G263" s="35" t="str">
        <f>VLOOKUP(O263,[3]Gerentes!$A:$N,4,0)</f>
        <v>FUNCIONAMIENTO</v>
      </c>
      <c r="H263" s="35" t="str">
        <f>VLOOKUP(O263,[3]Gerentes!$A:$N,5,0)</f>
        <v>DIRECTOR(A) DE GESTION HUMANA</v>
      </c>
      <c r="I263" s="35" t="str">
        <f>VLOOKUP(O263,[3]Gerentes!$A:$N,10,0)</f>
        <v>1. Gestión Humana</v>
      </c>
      <c r="J263" s="35" t="str">
        <f>VLOOKUP(O263,[3]Gerentes!$A:$AB,15,0)</f>
        <v>No Contratable</v>
      </c>
      <c r="K263" s="36" t="str">
        <f t="shared" si="12"/>
        <v>Funcionamiento</v>
      </c>
      <c r="L263" s="37" t="s">
        <v>210</v>
      </c>
      <c r="M263" s="38" t="str">
        <f t="shared" si="13"/>
        <v>A-02-02</v>
      </c>
      <c r="N263" s="34">
        <v>301</v>
      </c>
      <c r="O263" s="35" t="str">
        <f t="shared" si="14"/>
        <v>A-02-02-02-009-006-301</v>
      </c>
      <c r="P263" s="32" t="s">
        <v>209</v>
      </c>
      <c r="Q263" s="39">
        <f>VLOOKUP($O263,[3]Gerentes!$A:$I,7,0)</f>
        <v>0</v>
      </c>
      <c r="R263" s="40">
        <f>VLOOKUP($O263,[3]Gerentes!$A:$I,8,0)</f>
        <v>0</v>
      </c>
      <c r="S263" s="34" t="s">
        <v>24</v>
      </c>
      <c r="T263" s="34">
        <v>27</v>
      </c>
      <c r="U263" s="34" t="s">
        <v>161</v>
      </c>
      <c r="V263" s="34" t="s">
        <v>25</v>
      </c>
      <c r="W263" s="41">
        <v>174582419</v>
      </c>
      <c r="X263" s="41">
        <v>45764323</v>
      </c>
      <c r="Y263" s="41">
        <v>0</v>
      </c>
      <c r="Z263" s="41">
        <v>0</v>
      </c>
      <c r="AA263" s="41">
        <v>0</v>
      </c>
      <c r="AB263" s="42">
        <v>220346742</v>
      </c>
      <c r="AC263" s="41">
        <v>220340000</v>
      </c>
      <c r="AD263" s="41">
        <v>6742</v>
      </c>
      <c r="AE263" s="42">
        <v>0</v>
      </c>
      <c r="AF263" s="42">
        <v>0</v>
      </c>
      <c r="AG263" s="41">
        <v>0</v>
      </c>
      <c r="AH263" s="41">
        <v>0</v>
      </c>
      <c r="AI263" s="41">
        <v>0</v>
      </c>
      <c r="AJ263" s="41">
        <v>0</v>
      </c>
      <c r="AK263" s="42" t="str">
        <f>IFERROR(VLOOKUP(Exportar[[#This Row],[RUBRO]],[3]LISTAS!$A$1:$B$19,2,0),Exportar[[#This Row],[NOMBRE-Planeación_Proyecto]])</f>
        <v>Gastos Generales</v>
      </c>
      <c r="AL263" s="41">
        <f>VLOOKUP(Exportar[[#This Row],[UNIDAD/SUB UNIDAD]],[3]!REGIONALES[[#All],[codigo_regional3]:[Columna1]],3,0)</f>
        <v>5</v>
      </c>
      <c r="AM263" s="41">
        <f>Exportar[[#This Row],[COD]]</f>
        <v>5</v>
      </c>
      <c r="AN263" s="41">
        <f>IFERROR(VLOOKUP(Exportar[[#This Row],[RUBRO completo]],'[3]CENTRO DE COSTOS'!$X:$X,1,0),0)</f>
        <v>0</v>
      </c>
      <c r="AO263" s="43" t="str">
        <f>VLOOKUP(Exportar[[#This Row],[COD_REAL]],'[3]CENTRO DE COSTOS'!$M$4:$N$72,2,0)</f>
        <v>REGIONAL ANTIOQUIA</v>
      </c>
    </row>
    <row r="264" spans="1:41" x14ac:dyDescent="0.25">
      <c r="A264" s="44">
        <v>45111</v>
      </c>
      <c r="B264" s="32">
        <v>2023</v>
      </c>
      <c r="C264" s="33" t="str">
        <f>VLOOKUP(D264,'[3]CENTRO DE COSTOS'!$E:$H,4,0)</f>
        <v>REGIONALES</v>
      </c>
      <c r="D264" s="34" t="s">
        <v>42</v>
      </c>
      <c r="E264" s="34" t="s">
        <v>43</v>
      </c>
      <c r="F264" s="34" t="s">
        <v>208</v>
      </c>
      <c r="G264" s="35" t="str">
        <f>VLOOKUP(O264,[3]Gerentes!$A:$N,4,0)</f>
        <v>FUNCIONAMIENTO</v>
      </c>
      <c r="H264" s="35" t="str">
        <f>VLOOKUP(O264,[3]Gerentes!$A:$N,5,0)</f>
        <v>DIRECTOR(A) DE GESTION HUMANA</v>
      </c>
      <c r="I264" s="35" t="str">
        <f>VLOOKUP(O264,[3]Gerentes!$A:$N,10,0)</f>
        <v>1. Gestión Humana</v>
      </c>
      <c r="J264" s="35" t="str">
        <f>VLOOKUP(O264,[3]Gerentes!$A:$AB,15,0)</f>
        <v>No Contratable</v>
      </c>
      <c r="K264" s="36" t="str">
        <f t="shared" si="12"/>
        <v>Funcionamiento</v>
      </c>
      <c r="L264" s="37" t="s">
        <v>207</v>
      </c>
      <c r="M264" s="38" t="str">
        <f t="shared" si="13"/>
        <v>A-02-02</v>
      </c>
      <c r="N264" s="34">
        <v>301</v>
      </c>
      <c r="O264" s="35" t="str">
        <f t="shared" si="14"/>
        <v>A-02-02-02-010-301</v>
      </c>
      <c r="P264" s="32" t="s">
        <v>206</v>
      </c>
      <c r="Q264" s="39">
        <f>VLOOKUP($O264,[3]Gerentes!$A:$I,7,0)</f>
        <v>0</v>
      </c>
      <c r="R264" s="40">
        <f>VLOOKUP($O264,[3]Gerentes!$A:$I,8,0)</f>
        <v>0</v>
      </c>
      <c r="S264" s="34" t="s">
        <v>24</v>
      </c>
      <c r="T264" s="34">
        <v>27</v>
      </c>
      <c r="U264" s="34" t="s">
        <v>161</v>
      </c>
      <c r="V264" s="34" t="s">
        <v>25</v>
      </c>
      <c r="W264" s="41">
        <v>15913500</v>
      </c>
      <c r="X264" s="41">
        <v>0</v>
      </c>
      <c r="Y264" s="41">
        <v>0</v>
      </c>
      <c r="Z264" s="41">
        <v>0</v>
      </c>
      <c r="AA264" s="41">
        <v>0</v>
      </c>
      <c r="AB264" s="42">
        <v>15913500</v>
      </c>
      <c r="AC264" s="41">
        <v>15913500</v>
      </c>
      <c r="AD264" s="41">
        <v>0</v>
      </c>
      <c r="AE264" s="42">
        <v>4672639</v>
      </c>
      <c r="AF264" s="42">
        <v>4394874</v>
      </c>
      <c r="AG264" s="41">
        <v>4394874</v>
      </c>
      <c r="AH264" s="41">
        <v>4394874</v>
      </c>
      <c r="AI264" s="41">
        <v>0</v>
      </c>
      <c r="AJ264" s="41">
        <v>0</v>
      </c>
      <c r="AK264" s="42" t="str">
        <f>IFERROR(VLOOKUP(Exportar[[#This Row],[RUBRO]],[3]LISTAS!$A$1:$B$19,2,0),Exportar[[#This Row],[NOMBRE-Planeación_Proyecto]])</f>
        <v>Gastos Generales</v>
      </c>
      <c r="AL264" s="41">
        <f>VLOOKUP(Exportar[[#This Row],[UNIDAD/SUB UNIDAD]],[3]!REGIONALES[[#All],[codigo_regional3]:[Columna1]],3,0)</f>
        <v>5</v>
      </c>
      <c r="AM264" s="41">
        <f>Exportar[[#This Row],[COD]]</f>
        <v>5</v>
      </c>
      <c r="AN264" s="41">
        <f>IFERROR(VLOOKUP(Exportar[[#This Row],[RUBRO completo]],'[3]CENTRO DE COSTOS'!$X:$X,1,0),0)</f>
        <v>0</v>
      </c>
      <c r="AO264" s="43" t="str">
        <f>VLOOKUP(Exportar[[#This Row],[COD_REAL]],'[3]CENTRO DE COSTOS'!$M$4:$N$72,2,0)</f>
        <v>REGIONAL ANTIOQUIA</v>
      </c>
    </row>
    <row r="265" spans="1:41" x14ac:dyDescent="0.25">
      <c r="A265" s="44">
        <v>45111</v>
      </c>
      <c r="B265" s="32">
        <v>2023</v>
      </c>
      <c r="C265" s="33" t="str">
        <f>VLOOKUP(D265,'[3]CENTRO DE COSTOS'!$E:$H,4,0)</f>
        <v>REGIONALES</v>
      </c>
      <c r="D265" s="34" t="s">
        <v>42</v>
      </c>
      <c r="E265" s="34" t="s">
        <v>43</v>
      </c>
      <c r="F265" s="34" t="s">
        <v>195</v>
      </c>
      <c r="G265" s="35" t="str">
        <f>VLOOKUP(O265,[3]Gerentes!$A:$N,4,0)</f>
        <v>FUNCIONAMIENTO</v>
      </c>
      <c r="H265" s="35" t="str">
        <f>VLOOKUP(O265,[3]Gerentes!$A:$N,5,0)</f>
        <v>DIRECTOR(A) ADMINISTRATIVO</v>
      </c>
      <c r="I265" s="35" t="str">
        <f>VLOOKUP(O265,[3]Gerentes!$A:$N,10,0)</f>
        <v>2. Administrativa</v>
      </c>
      <c r="J265" s="35" t="str">
        <f>VLOOKUP(O265,[3]Gerentes!$A:$AB,15,0)</f>
        <v>No Contratable</v>
      </c>
      <c r="K265" s="36" t="str">
        <f t="shared" si="12"/>
        <v>Funcionamiento</v>
      </c>
      <c r="L265" s="37" t="s">
        <v>203</v>
      </c>
      <c r="M265" s="38" t="str">
        <f t="shared" si="13"/>
        <v>A-02-02</v>
      </c>
      <c r="N265" s="34">
        <v>302</v>
      </c>
      <c r="O265" s="35" t="str">
        <f t="shared" si="14"/>
        <v>A-02-02-02-006-009-302</v>
      </c>
      <c r="P265" s="32" t="s">
        <v>202</v>
      </c>
      <c r="Q265" s="39">
        <f>VLOOKUP($O265,[3]Gerentes!$A:$I,7,0)</f>
        <v>0</v>
      </c>
      <c r="R265" s="40">
        <f>VLOOKUP($O265,[3]Gerentes!$A:$I,8,0)</f>
        <v>0</v>
      </c>
      <c r="S265" s="34" t="s">
        <v>24</v>
      </c>
      <c r="T265" s="34">
        <v>27</v>
      </c>
      <c r="U265" s="34" t="s">
        <v>161</v>
      </c>
      <c r="V265" s="34" t="s">
        <v>25</v>
      </c>
      <c r="W265" s="41">
        <v>5335600</v>
      </c>
      <c r="X265" s="41">
        <v>0</v>
      </c>
      <c r="Y265" s="41">
        <v>0</v>
      </c>
      <c r="Z265" s="41">
        <v>0</v>
      </c>
      <c r="AA265" s="41">
        <v>0</v>
      </c>
      <c r="AB265" s="42">
        <v>5335600</v>
      </c>
      <c r="AC265" s="41">
        <v>5334687</v>
      </c>
      <c r="AD265" s="41">
        <v>913</v>
      </c>
      <c r="AE265" s="42">
        <v>789298</v>
      </c>
      <c r="AF265" s="42">
        <v>770933.52</v>
      </c>
      <c r="AG265" s="41">
        <v>770933.52</v>
      </c>
      <c r="AH265" s="41">
        <v>770933.52</v>
      </c>
      <c r="AI265" s="41">
        <v>0</v>
      </c>
      <c r="AJ265" s="41">
        <v>0</v>
      </c>
      <c r="AK265" s="42" t="str">
        <f>IFERROR(VLOOKUP(Exportar[[#This Row],[RUBRO]],[3]LISTAS!$A$1:$B$19,2,0),Exportar[[#This Row],[NOMBRE-Planeación_Proyecto]])</f>
        <v>Gastos Generales</v>
      </c>
      <c r="AL265" s="41">
        <f>VLOOKUP(Exportar[[#This Row],[UNIDAD/SUB UNIDAD]],[3]!REGIONALES[[#All],[codigo_regional3]:[Columna1]],3,0)</f>
        <v>5</v>
      </c>
      <c r="AM265" s="41">
        <f>Exportar[[#This Row],[COD]]</f>
        <v>5</v>
      </c>
      <c r="AN265" s="41">
        <f>IFERROR(VLOOKUP(Exportar[[#This Row],[RUBRO completo]],'[3]CENTRO DE COSTOS'!$X:$X,1,0),0)</f>
        <v>0</v>
      </c>
      <c r="AO265" s="43" t="str">
        <f>VLOOKUP(Exportar[[#This Row],[COD_REAL]],'[3]CENTRO DE COSTOS'!$M$4:$N$72,2,0)</f>
        <v>REGIONAL ANTIOQUIA</v>
      </c>
    </row>
    <row r="266" spans="1:41" x14ac:dyDescent="0.25">
      <c r="A266" s="44">
        <v>45111</v>
      </c>
      <c r="B266" s="32">
        <v>2023</v>
      </c>
      <c r="C266" s="33" t="str">
        <f>VLOOKUP(D266,'[3]CENTRO DE COSTOS'!$E:$H,4,0)</f>
        <v>REGIONALES</v>
      </c>
      <c r="D266" s="34" t="s">
        <v>42</v>
      </c>
      <c r="E266" s="34" t="s">
        <v>43</v>
      </c>
      <c r="F266" s="34" t="s">
        <v>195</v>
      </c>
      <c r="G266" s="35" t="str">
        <f>VLOOKUP(O266,[3]Gerentes!$A:$N,4,0)</f>
        <v>FUNCIONAMIENTO</v>
      </c>
      <c r="H266" s="35" t="str">
        <f>VLOOKUP(O266,[3]Gerentes!$A:$N,5,0)</f>
        <v>DIRECTOR(A) ADMINISTRATIVO</v>
      </c>
      <c r="I266" s="35" t="str">
        <f>VLOOKUP(O266,[3]Gerentes!$A:$N,10,0)</f>
        <v>2. Administrativa</v>
      </c>
      <c r="J266" s="35" t="str">
        <f>VLOOKUP(O266,[3]Gerentes!$A:$AB,15,0)</f>
        <v>No Contratable</v>
      </c>
      <c r="K266" s="36" t="str">
        <f t="shared" si="12"/>
        <v>Funcionamiento</v>
      </c>
      <c r="L266" s="37" t="s">
        <v>247</v>
      </c>
      <c r="M266" s="38" t="str">
        <f t="shared" si="13"/>
        <v>A-02-02</v>
      </c>
      <c r="N266" s="34">
        <v>302</v>
      </c>
      <c r="O266" s="35" t="str">
        <f t="shared" si="14"/>
        <v>A-02-02-02-007-002-302</v>
      </c>
      <c r="P266" s="32" t="s">
        <v>246</v>
      </c>
      <c r="Q266" s="39">
        <f>VLOOKUP($O266,[3]Gerentes!$A:$I,7,0)</f>
        <v>0</v>
      </c>
      <c r="R266" s="40">
        <f>VLOOKUP($O266,[3]Gerentes!$A:$I,8,0)</f>
        <v>0</v>
      </c>
      <c r="S266" s="34" t="s">
        <v>24</v>
      </c>
      <c r="T266" s="34">
        <v>27</v>
      </c>
      <c r="U266" s="34" t="s">
        <v>161</v>
      </c>
      <c r="V266" s="34" t="s">
        <v>25</v>
      </c>
      <c r="W266" s="41">
        <v>20203100</v>
      </c>
      <c r="X266" s="41">
        <v>7803156</v>
      </c>
      <c r="Y266" s="41">
        <v>0</v>
      </c>
      <c r="Z266" s="41">
        <v>0</v>
      </c>
      <c r="AA266" s="41">
        <v>0</v>
      </c>
      <c r="AB266" s="42">
        <v>28006256</v>
      </c>
      <c r="AC266" s="41">
        <v>28006256</v>
      </c>
      <c r="AD266" s="41">
        <v>0</v>
      </c>
      <c r="AE266" s="42">
        <v>26543989</v>
      </c>
      <c r="AF266" s="42">
        <v>26543989</v>
      </c>
      <c r="AG266" s="41">
        <v>26543989</v>
      </c>
      <c r="AH266" s="41">
        <v>26543989</v>
      </c>
      <c r="AI266" s="41">
        <v>0</v>
      </c>
      <c r="AJ266" s="41">
        <v>0</v>
      </c>
      <c r="AK266" s="42" t="str">
        <f>IFERROR(VLOOKUP(Exportar[[#This Row],[RUBRO]],[3]LISTAS!$A$1:$B$19,2,0),Exportar[[#This Row],[NOMBRE-Planeación_Proyecto]])</f>
        <v>Gastos Generales</v>
      </c>
      <c r="AL266" s="41">
        <f>VLOOKUP(Exportar[[#This Row],[UNIDAD/SUB UNIDAD]],[3]!REGIONALES[[#All],[codigo_regional3]:[Columna1]],3,0)</f>
        <v>5</v>
      </c>
      <c r="AM266" s="41">
        <f>Exportar[[#This Row],[COD]]</f>
        <v>5</v>
      </c>
      <c r="AN266" s="41">
        <f>IFERROR(VLOOKUP(Exportar[[#This Row],[RUBRO completo]],'[3]CENTRO DE COSTOS'!$X:$X,1,0),0)</f>
        <v>0</v>
      </c>
      <c r="AO266" s="43" t="str">
        <f>VLOOKUP(Exportar[[#This Row],[COD_REAL]],'[3]CENTRO DE COSTOS'!$M$4:$N$72,2,0)</f>
        <v>REGIONAL ANTIOQUIA</v>
      </c>
    </row>
    <row r="267" spans="1:41" x14ac:dyDescent="0.25">
      <c r="A267" s="44">
        <v>45111</v>
      </c>
      <c r="B267" s="32">
        <v>2023</v>
      </c>
      <c r="C267" s="33" t="str">
        <f>VLOOKUP(D267,'[3]CENTRO DE COSTOS'!$E:$H,4,0)</f>
        <v>REGIONALES</v>
      </c>
      <c r="D267" s="34" t="s">
        <v>42</v>
      </c>
      <c r="E267" s="34" t="s">
        <v>43</v>
      </c>
      <c r="F267" s="34" t="s">
        <v>195</v>
      </c>
      <c r="G267" s="35" t="str">
        <f>VLOOKUP(O267,[3]Gerentes!$A:$N,4,0)</f>
        <v>FUNCIONAMIENTO</v>
      </c>
      <c r="H267" s="35" t="str">
        <f>VLOOKUP(O267,[3]Gerentes!$A:$N,5,0)</f>
        <v>DIRECTOR(A) ADMINISTRATIVO</v>
      </c>
      <c r="I267" s="35" t="str">
        <f>VLOOKUP(O267,[3]Gerentes!$A:$N,10,0)</f>
        <v>2. Administrativa</v>
      </c>
      <c r="J267" s="35" t="str">
        <f>VLOOKUP(O267,[3]Gerentes!$A:$AB,15,0)</f>
        <v>No Contratable</v>
      </c>
      <c r="K267" s="36" t="str">
        <f t="shared" si="12"/>
        <v>Funcionamiento</v>
      </c>
      <c r="L267" s="37" t="s">
        <v>201</v>
      </c>
      <c r="M267" s="38" t="str">
        <f t="shared" si="13"/>
        <v>A-02-02</v>
      </c>
      <c r="N267" s="34">
        <v>302</v>
      </c>
      <c r="O267" s="35" t="str">
        <f t="shared" si="14"/>
        <v>A-02-02-02-008-004-302</v>
      </c>
      <c r="P267" s="32" t="s">
        <v>200</v>
      </c>
      <c r="Q267" s="39">
        <f>VLOOKUP($O267,[3]Gerentes!$A:$I,7,0)</f>
        <v>0</v>
      </c>
      <c r="R267" s="40">
        <f>VLOOKUP($O267,[3]Gerentes!$A:$I,8,0)</f>
        <v>0</v>
      </c>
      <c r="S267" s="34" t="s">
        <v>24</v>
      </c>
      <c r="T267" s="34">
        <v>27</v>
      </c>
      <c r="U267" s="34" t="s">
        <v>161</v>
      </c>
      <c r="V267" s="34" t="s">
        <v>25</v>
      </c>
      <c r="W267" s="41">
        <v>87252100</v>
      </c>
      <c r="X267" s="41">
        <v>0</v>
      </c>
      <c r="Y267" s="41">
        <v>0</v>
      </c>
      <c r="Z267" s="41">
        <v>0</v>
      </c>
      <c r="AA267" s="41">
        <v>0</v>
      </c>
      <c r="AB267" s="42">
        <v>87252100</v>
      </c>
      <c r="AC267" s="41">
        <v>87252100</v>
      </c>
      <c r="AD267" s="41">
        <v>0</v>
      </c>
      <c r="AE267" s="42">
        <v>45158100</v>
      </c>
      <c r="AF267" s="42">
        <v>44988412.490000002</v>
      </c>
      <c r="AG267" s="41">
        <v>44988412.490000002</v>
      </c>
      <c r="AH267" s="41">
        <v>44988412.490000002</v>
      </c>
      <c r="AI267" s="41">
        <v>0</v>
      </c>
      <c r="AJ267" s="41">
        <v>0</v>
      </c>
      <c r="AK267" s="42" t="str">
        <f>IFERROR(VLOOKUP(Exportar[[#This Row],[RUBRO]],[3]LISTAS!$A$1:$B$19,2,0),Exportar[[#This Row],[NOMBRE-Planeación_Proyecto]])</f>
        <v>Gastos Generales</v>
      </c>
      <c r="AL267" s="41">
        <f>VLOOKUP(Exportar[[#This Row],[UNIDAD/SUB UNIDAD]],[3]!REGIONALES[[#All],[codigo_regional3]:[Columna1]],3,0)</f>
        <v>5</v>
      </c>
      <c r="AM267" s="41">
        <f>Exportar[[#This Row],[COD]]</f>
        <v>5</v>
      </c>
      <c r="AN267" s="41">
        <f>IFERROR(VLOOKUP(Exportar[[#This Row],[RUBRO completo]],'[3]CENTRO DE COSTOS'!$X:$X,1,0),0)</f>
        <v>0</v>
      </c>
      <c r="AO267" s="43" t="str">
        <f>VLOOKUP(Exportar[[#This Row],[COD_REAL]],'[3]CENTRO DE COSTOS'!$M$4:$N$72,2,0)</f>
        <v>REGIONAL ANTIOQUIA</v>
      </c>
    </row>
    <row r="268" spans="1:41" x14ac:dyDescent="0.25">
      <c r="A268" s="44">
        <v>45111</v>
      </c>
      <c r="B268" s="32">
        <v>2023</v>
      </c>
      <c r="C268" s="33" t="str">
        <f>VLOOKUP(D268,'[3]CENTRO DE COSTOS'!$E:$H,4,0)</f>
        <v>REGIONALES</v>
      </c>
      <c r="D268" s="34" t="s">
        <v>42</v>
      </c>
      <c r="E268" s="34" t="s">
        <v>43</v>
      </c>
      <c r="F268" s="34" t="s">
        <v>195</v>
      </c>
      <c r="G268" s="35" t="str">
        <f>VLOOKUP(O268,[3]Gerentes!$A:$N,4,0)</f>
        <v>FUNCIONAMIENTO</v>
      </c>
      <c r="H268" s="35" t="str">
        <f>VLOOKUP(O268,[3]Gerentes!$A:$N,5,0)</f>
        <v>DIRECTOR(A) ADMINISTRATIVO</v>
      </c>
      <c r="I268" s="35" t="str">
        <f>VLOOKUP(O268,[3]Gerentes!$A:$N,10,0)</f>
        <v>2. Administrativa</v>
      </c>
      <c r="J268" s="35" t="str">
        <f>VLOOKUP(O268,[3]Gerentes!$A:$AB,15,0)</f>
        <v>No Contratable</v>
      </c>
      <c r="K268" s="36" t="str">
        <f t="shared" si="12"/>
        <v>Funcionamiento</v>
      </c>
      <c r="L268" s="37" t="s">
        <v>199</v>
      </c>
      <c r="M268" s="38" t="str">
        <f t="shared" si="13"/>
        <v>A-02-02</v>
      </c>
      <c r="N268" s="34">
        <v>302</v>
      </c>
      <c r="O268" s="35" t="str">
        <f t="shared" si="14"/>
        <v>A-02-02-02-008-007-302</v>
      </c>
      <c r="P268" s="32" t="s">
        <v>198</v>
      </c>
      <c r="Q268" s="39">
        <f>VLOOKUP($O268,[3]Gerentes!$A:$I,7,0)</f>
        <v>0</v>
      </c>
      <c r="R268" s="40">
        <f>VLOOKUP($O268,[3]Gerentes!$A:$I,8,0)</f>
        <v>0</v>
      </c>
      <c r="S268" s="34" t="s">
        <v>24</v>
      </c>
      <c r="T268" s="34">
        <v>27</v>
      </c>
      <c r="U268" s="34" t="s">
        <v>161</v>
      </c>
      <c r="V268" s="34" t="s">
        <v>25</v>
      </c>
      <c r="W268" s="41">
        <v>1874800</v>
      </c>
      <c r="X268" s="41">
        <v>0</v>
      </c>
      <c r="Y268" s="41">
        <v>0</v>
      </c>
      <c r="Z268" s="41">
        <v>0</v>
      </c>
      <c r="AA268" s="41">
        <v>0</v>
      </c>
      <c r="AB268" s="42">
        <v>1874800</v>
      </c>
      <c r="AC268" s="41">
        <v>0</v>
      </c>
      <c r="AD268" s="41">
        <v>1874800</v>
      </c>
      <c r="AE268" s="42">
        <v>0</v>
      </c>
      <c r="AF268" s="42">
        <v>0</v>
      </c>
      <c r="AG268" s="41">
        <v>0</v>
      </c>
      <c r="AH268" s="41">
        <v>0</v>
      </c>
      <c r="AI268" s="41">
        <v>0</v>
      </c>
      <c r="AJ268" s="41">
        <v>0</v>
      </c>
      <c r="AK268" s="42" t="str">
        <f>IFERROR(VLOOKUP(Exportar[[#This Row],[RUBRO]],[3]LISTAS!$A$1:$B$19,2,0),Exportar[[#This Row],[NOMBRE-Planeación_Proyecto]])</f>
        <v>Gastos Generales</v>
      </c>
      <c r="AL268" s="41">
        <f>VLOOKUP(Exportar[[#This Row],[UNIDAD/SUB UNIDAD]],[3]!REGIONALES[[#All],[codigo_regional3]:[Columna1]],3,0)</f>
        <v>5</v>
      </c>
      <c r="AM268" s="41">
        <f>Exportar[[#This Row],[COD]]</f>
        <v>5</v>
      </c>
      <c r="AN268" s="41">
        <f>IFERROR(VLOOKUP(Exportar[[#This Row],[RUBRO completo]],'[3]CENTRO DE COSTOS'!$X:$X,1,0),0)</f>
        <v>0</v>
      </c>
      <c r="AO268" s="43" t="str">
        <f>VLOOKUP(Exportar[[#This Row],[COD_REAL]],'[3]CENTRO DE COSTOS'!$M$4:$N$72,2,0)</f>
        <v>REGIONAL ANTIOQUIA</v>
      </c>
    </row>
    <row r="269" spans="1:41" x14ac:dyDescent="0.25">
      <c r="A269" s="44">
        <v>45111</v>
      </c>
      <c r="B269" s="32">
        <v>2023</v>
      </c>
      <c r="C269" s="33" t="str">
        <f>VLOOKUP(D269,'[3]CENTRO DE COSTOS'!$E:$H,4,0)</f>
        <v>REGIONALES</v>
      </c>
      <c r="D269" s="34" t="s">
        <v>42</v>
      </c>
      <c r="E269" s="34" t="s">
        <v>43</v>
      </c>
      <c r="F269" s="34" t="s">
        <v>195</v>
      </c>
      <c r="G269" s="35" t="str">
        <f>VLOOKUP(O269,[3]Gerentes!$A:$N,4,0)</f>
        <v>FUNCIONAMIENTO</v>
      </c>
      <c r="H269" s="35" t="str">
        <f>VLOOKUP(O269,[3]Gerentes!$A:$N,5,0)</f>
        <v>DIRECTOR(A) ADMINISTRATIVO</v>
      </c>
      <c r="I269" s="35" t="str">
        <f>VLOOKUP(O269,[3]Gerentes!$A:$N,10,0)</f>
        <v>2. Administrativa</v>
      </c>
      <c r="J269" s="35" t="str">
        <f>VLOOKUP(O269,[3]Gerentes!$A:$AB,15,0)</f>
        <v>No Contratable</v>
      </c>
      <c r="K269" s="36" t="str">
        <f t="shared" si="12"/>
        <v>Funcionamiento</v>
      </c>
      <c r="L269" s="37" t="s">
        <v>197</v>
      </c>
      <c r="M269" s="38" t="str">
        <f t="shared" si="13"/>
        <v>A-02-02</v>
      </c>
      <c r="N269" s="34">
        <v>302</v>
      </c>
      <c r="O269" s="35" t="str">
        <f t="shared" si="14"/>
        <v>A-02-02-02-009-004-302</v>
      </c>
      <c r="P269" s="32" t="s">
        <v>196</v>
      </c>
      <c r="Q269" s="39">
        <f>VLOOKUP($O269,[3]Gerentes!$A:$I,7,0)</f>
        <v>0</v>
      </c>
      <c r="R269" s="40">
        <f>VLOOKUP($O269,[3]Gerentes!$A:$I,8,0)</f>
        <v>0</v>
      </c>
      <c r="S269" s="34" t="s">
        <v>24</v>
      </c>
      <c r="T269" s="34">
        <v>27</v>
      </c>
      <c r="U269" s="34" t="s">
        <v>161</v>
      </c>
      <c r="V269" s="34" t="s">
        <v>25</v>
      </c>
      <c r="W269" s="41">
        <v>1173900</v>
      </c>
      <c r="X269" s="41">
        <v>0</v>
      </c>
      <c r="Y269" s="41">
        <v>0</v>
      </c>
      <c r="Z269" s="41">
        <v>0</v>
      </c>
      <c r="AA269" s="41">
        <v>0</v>
      </c>
      <c r="AB269" s="42">
        <v>1173900</v>
      </c>
      <c r="AC269" s="41">
        <v>1166872.67</v>
      </c>
      <c r="AD269" s="41">
        <v>7027.33</v>
      </c>
      <c r="AE269" s="42">
        <v>1162784.67</v>
      </c>
      <c r="AF269" s="42">
        <v>1162784.67</v>
      </c>
      <c r="AG269" s="41">
        <v>1162784.67</v>
      </c>
      <c r="AH269" s="41">
        <v>1162784.67</v>
      </c>
      <c r="AI269" s="41">
        <v>0</v>
      </c>
      <c r="AJ269" s="41">
        <v>0</v>
      </c>
      <c r="AK269" s="42" t="str">
        <f>IFERROR(VLOOKUP(Exportar[[#This Row],[RUBRO]],[3]LISTAS!$A$1:$B$19,2,0),Exportar[[#This Row],[NOMBRE-Planeación_Proyecto]])</f>
        <v>Gastos Generales</v>
      </c>
      <c r="AL269" s="41">
        <f>VLOOKUP(Exportar[[#This Row],[UNIDAD/SUB UNIDAD]],[3]!REGIONALES[[#All],[codigo_regional3]:[Columna1]],3,0)</f>
        <v>5</v>
      </c>
      <c r="AM269" s="41">
        <f>Exportar[[#This Row],[COD]]</f>
        <v>5</v>
      </c>
      <c r="AN269" s="41">
        <f>IFERROR(VLOOKUP(Exportar[[#This Row],[RUBRO completo]],'[3]CENTRO DE COSTOS'!$X:$X,1,0),0)</f>
        <v>0</v>
      </c>
      <c r="AO269" s="43" t="str">
        <f>VLOOKUP(Exportar[[#This Row],[COD_REAL]],'[3]CENTRO DE COSTOS'!$M$4:$N$72,2,0)</f>
        <v>REGIONAL ANTIOQUIA</v>
      </c>
    </row>
    <row r="270" spans="1:41" x14ac:dyDescent="0.25">
      <c r="A270" s="44">
        <v>45111</v>
      </c>
      <c r="B270" s="32">
        <v>2023</v>
      </c>
      <c r="C270" s="33" t="str">
        <f>VLOOKUP(D270,'[3]CENTRO DE COSTOS'!$E:$H,4,0)</f>
        <v>REGIONALES</v>
      </c>
      <c r="D270" s="34" t="s">
        <v>42</v>
      </c>
      <c r="E270" s="34" t="s">
        <v>43</v>
      </c>
      <c r="F270" s="34" t="s">
        <v>195</v>
      </c>
      <c r="G270" s="35" t="str">
        <f>VLOOKUP(O270,[3]Gerentes!$A:$N,4,0)</f>
        <v>FUNCIONAMIENTO</v>
      </c>
      <c r="H270" s="35" t="str">
        <f>VLOOKUP(O270,[3]Gerentes!$A:$N,5,0)</f>
        <v>DIRECTOR(A) ADMINISTRATIVO</v>
      </c>
      <c r="I270" s="35" t="str">
        <f>VLOOKUP(O270,[3]Gerentes!$A:$N,10,0)</f>
        <v>2. Administrativa</v>
      </c>
      <c r="J270" s="35" t="str">
        <f>VLOOKUP(O270,[3]Gerentes!$A:$AB,15,0)</f>
        <v>No Contratable</v>
      </c>
      <c r="K270" s="36" t="str">
        <f t="shared" si="12"/>
        <v>Funcionamiento</v>
      </c>
      <c r="L270" s="37" t="s">
        <v>194</v>
      </c>
      <c r="M270" s="38" t="str">
        <f t="shared" si="13"/>
        <v>A-08-01</v>
      </c>
      <c r="N270" s="34">
        <v>302</v>
      </c>
      <c r="O270" s="35" t="str">
        <f t="shared" si="14"/>
        <v>A-08-01-02-001-302</v>
      </c>
      <c r="P270" s="32" t="s">
        <v>193</v>
      </c>
      <c r="Q270" s="39">
        <f>VLOOKUP($O270,[3]Gerentes!$A:$I,7,0)</f>
        <v>0</v>
      </c>
      <c r="R270" s="40">
        <f>VLOOKUP($O270,[3]Gerentes!$A:$I,8,0)</f>
        <v>0</v>
      </c>
      <c r="S270" s="34" t="s">
        <v>24</v>
      </c>
      <c r="T270" s="34">
        <v>27</v>
      </c>
      <c r="U270" s="34" t="s">
        <v>161</v>
      </c>
      <c r="V270" s="34" t="s">
        <v>25</v>
      </c>
      <c r="W270" s="41">
        <v>308135400</v>
      </c>
      <c r="X270" s="41">
        <v>60902273</v>
      </c>
      <c r="Y270" s="41">
        <v>0</v>
      </c>
      <c r="Z270" s="41">
        <v>0</v>
      </c>
      <c r="AA270" s="41">
        <v>0</v>
      </c>
      <c r="AB270" s="42">
        <v>369037673</v>
      </c>
      <c r="AC270" s="41">
        <v>369037673</v>
      </c>
      <c r="AD270" s="41">
        <v>0</v>
      </c>
      <c r="AE270" s="42">
        <v>368935293.60000002</v>
      </c>
      <c r="AF270" s="42">
        <v>368853268.93000001</v>
      </c>
      <c r="AG270" s="41">
        <v>368853268.93000001</v>
      </c>
      <c r="AH270" s="41">
        <v>368853268.93000001</v>
      </c>
      <c r="AI270" s="41">
        <v>0</v>
      </c>
      <c r="AJ270" s="41">
        <v>0</v>
      </c>
      <c r="AK270" s="42" t="str">
        <f>IFERROR(VLOOKUP(Exportar[[#This Row],[RUBRO]],[3]LISTAS!$A$1:$B$19,2,0),Exportar[[#This Row],[NOMBRE-Planeación_Proyecto]])</f>
        <v>Otros Gastos</v>
      </c>
      <c r="AL270" s="41">
        <f>VLOOKUP(Exportar[[#This Row],[UNIDAD/SUB UNIDAD]],[3]!REGIONALES[[#All],[codigo_regional3]:[Columna1]],3,0)</f>
        <v>5</v>
      </c>
      <c r="AM270" s="41">
        <f>Exportar[[#This Row],[COD]]</f>
        <v>5</v>
      </c>
      <c r="AN270" s="41">
        <f>IFERROR(VLOOKUP(Exportar[[#This Row],[RUBRO completo]],'[3]CENTRO DE COSTOS'!$X:$X,1,0),0)</f>
        <v>0</v>
      </c>
      <c r="AO270" s="43" t="str">
        <f>VLOOKUP(Exportar[[#This Row],[COD_REAL]],'[3]CENTRO DE COSTOS'!$M$4:$N$72,2,0)</f>
        <v>REGIONAL ANTIOQUIA</v>
      </c>
    </row>
    <row r="271" spans="1:41" x14ac:dyDescent="0.25">
      <c r="A271" s="44">
        <v>45111</v>
      </c>
      <c r="B271" s="32">
        <v>2023</v>
      </c>
      <c r="C271" s="33" t="str">
        <f>VLOOKUP(D271,'[3]CENTRO DE COSTOS'!$E:$H,4,0)</f>
        <v>REGIONALES</v>
      </c>
      <c r="D271" s="34" t="s">
        <v>42</v>
      </c>
      <c r="E271" s="34" t="s">
        <v>43</v>
      </c>
      <c r="F271" s="34" t="s">
        <v>195</v>
      </c>
      <c r="G271" s="35" t="str">
        <f>VLOOKUP(O271,[3]Gerentes!$A:$N,4,0)</f>
        <v>FUNCIONAMIENTO</v>
      </c>
      <c r="H271" s="35" t="str">
        <f>VLOOKUP(O271,[3]Gerentes!$A:$N,5,0)</f>
        <v>DIRECTOR(A) ADMINISTRATIVO</v>
      </c>
      <c r="I271" s="35" t="str">
        <f>VLOOKUP(O271,[3]Gerentes!$A:$N,10,0)</f>
        <v>2. Administrativa</v>
      </c>
      <c r="J271" s="35" t="str">
        <f>VLOOKUP(O271,[3]Gerentes!$A:$AB,15,0)</f>
        <v>No Contratable</v>
      </c>
      <c r="K271" s="36" t="str">
        <f t="shared" si="12"/>
        <v>Funcionamiento</v>
      </c>
      <c r="L271" s="37" t="s">
        <v>241</v>
      </c>
      <c r="M271" s="38" t="str">
        <f t="shared" si="13"/>
        <v>A-08-01</v>
      </c>
      <c r="N271" s="34">
        <v>302</v>
      </c>
      <c r="O271" s="35" t="str">
        <f t="shared" si="14"/>
        <v>A-08-01-02-006-302</v>
      </c>
      <c r="P271" s="32" t="s">
        <v>240</v>
      </c>
      <c r="Q271" s="39">
        <f>VLOOKUP($O271,[3]Gerentes!$A:$I,7,0)</f>
        <v>0</v>
      </c>
      <c r="R271" s="40">
        <f>VLOOKUP($O271,[3]Gerentes!$A:$I,8,0)</f>
        <v>0</v>
      </c>
      <c r="S271" s="34" t="s">
        <v>24</v>
      </c>
      <c r="T271" s="34">
        <v>27</v>
      </c>
      <c r="U271" s="34" t="s">
        <v>161</v>
      </c>
      <c r="V271" s="34" t="s">
        <v>25</v>
      </c>
      <c r="W271" s="41">
        <v>78600</v>
      </c>
      <c r="X271" s="41">
        <v>0</v>
      </c>
      <c r="Y271" s="41">
        <v>39444</v>
      </c>
      <c r="Z271" s="41">
        <v>0</v>
      </c>
      <c r="AA271" s="41">
        <v>0</v>
      </c>
      <c r="AB271" s="42">
        <v>39156</v>
      </c>
      <c r="AC271" s="41">
        <v>39156</v>
      </c>
      <c r="AD271" s="41">
        <v>0</v>
      </c>
      <c r="AE271" s="42">
        <v>39156</v>
      </c>
      <c r="AF271" s="42">
        <v>39156</v>
      </c>
      <c r="AG271" s="41">
        <v>39156</v>
      </c>
      <c r="AH271" s="41">
        <v>39156</v>
      </c>
      <c r="AI271" s="41">
        <v>0</v>
      </c>
      <c r="AJ271" s="41">
        <v>0</v>
      </c>
      <c r="AK271" s="42" t="str">
        <f>IFERROR(VLOOKUP(Exportar[[#This Row],[RUBRO]],[3]LISTAS!$A$1:$B$19,2,0),Exportar[[#This Row],[NOMBRE-Planeación_Proyecto]])</f>
        <v>Otros Gastos</v>
      </c>
      <c r="AL271" s="41">
        <f>VLOOKUP(Exportar[[#This Row],[UNIDAD/SUB UNIDAD]],[3]!REGIONALES[[#All],[codigo_regional3]:[Columna1]],3,0)</f>
        <v>5</v>
      </c>
      <c r="AM271" s="41">
        <f>Exportar[[#This Row],[COD]]</f>
        <v>5</v>
      </c>
      <c r="AN271" s="41">
        <f>IFERROR(VLOOKUP(Exportar[[#This Row],[RUBRO completo]],'[3]CENTRO DE COSTOS'!$X:$X,1,0),0)</f>
        <v>0</v>
      </c>
      <c r="AO271" s="43" t="str">
        <f>VLOOKUP(Exportar[[#This Row],[COD_REAL]],'[3]CENTRO DE COSTOS'!$M$4:$N$72,2,0)</f>
        <v>REGIONAL ANTIOQUIA</v>
      </c>
    </row>
    <row r="272" spans="1:41" x14ac:dyDescent="0.25">
      <c r="A272" s="44">
        <v>45111</v>
      </c>
      <c r="B272" s="32">
        <v>2023</v>
      </c>
      <c r="C272" s="33" t="str">
        <f>VLOOKUP(D272,'[3]CENTRO DE COSTOS'!$E:$H,4,0)</f>
        <v>REGIONALES</v>
      </c>
      <c r="D272" s="34" t="s">
        <v>42</v>
      </c>
      <c r="E272" s="34" t="s">
        <v>43</v>
      </c>
      <c r="F272" s="34" t="s">
        <v>260</v>
      </c>
      <c r="G272" s="35" t="str">
        <f>VLOOKUP(O272,[3]Gerentes!$A:$N,4,0)</f>
        <v>FUNCIONAMIENTO</v>
      </c>
      <c r="H272" s="35" t="str">
        <f>VLOOKUP(O272,[3]Gerentes!$A:$N,5,0)</f>
        <v>JEFE (A) OFICINA ASESORA JURIDICA</v>
      </c>
      <c r="I272" s="35" t="str">
        <f>VLOOKUP(O272,[3]Gerentes!$A:$N,10,0)</f>
        <v>4. Jurídica</v>
      </c>
      <c r="J272" s="35" t="str">
        <f>VLOOKUP(O272,[3]Gerentes!$A:$AB,15,0)</f>
        <v>Contratable</v>
      </c>
      <c r="K272" s="36" t="str">
        <f t="shared" si="12"/>
        <v>Funcionamiento</v>
      </c>
      <c r="L272" s="37" t="s">
        <v>259</v>
      </c>
      <c r="M272" s="38" t="str">
        <f t="shared" si="13"/>
        <v>A-02-02</v>
      </c>
      <c r="N272" s="34">
        <v>304</v>
      </c>
      <c r="O272" s="35" t="str">
        <f t="shared" si="14"/>
        <v>A-02-02-02-008-002-304</v>
      </c>
      <c r="P272" s="32" t="s">
        <v>258</v>
      </c>
      <c r="Q272" s="39">
        <f>VLOOKUP($O272,[3]Gerentes!$A:$I,7,0)</f>
        <v>0</v>
      </c>
      <c r="R272" s="40">
        <f>VLOOKUP($O272,[3]Gerentes!$A:$I,8,0)</f>
        <v>0</v>
      </c>
      <c r="S272" s="34" t="s">
        <v>24</v>
      </c>
      <c r="T272" s="34">
        <v>27</v>
      </c>
      <c r="U272" s="34" t="s">
        <v>161</v>
      </c>
      <c r="V272" s="34" t="s">
        <v>25</v>
      </c>
      <c r="W272" s="41">
        <v>0</v>
      </c>
      <c r="X272" s="41">
        <v>16000000</v>
      </c>
      <c r="Y272" s="41">
        <v>0</v>
      </c>
      <c r="Z272" s="41">
        <v>0</v>
      </c>
      <c r="AA272" s="41">
        <v>0</v>
      </c>
      <c r="AB272" s="42">
        <v>16000000</v>
      </c>
      <c r="AC272" s="41">
        <v>16000000</v>
      </c>
      <c r="AD272" s="41">
        <v>0</v>
      </c>
      <c r="AE272" s="42">
        <v>5573333</v>
      </c>
      <c r="AF272" s="42">
        <v>5573333</v>
      </c>
      <c r="AG272" s="41">
        <v>5573333</v>
      </c>
      <c r="AH272" s="41">
        <v>5573333</v>
      </c>
      <c r="AI272" s="41">
        <v>0</v>
      </c>
      <c r="AJ272" s="41">
        <v>0</v>
      </c>
      <c r="AK272" s="42" t="str">
        <f>IFERROR(VLOOKUP(Exportar[[#This Row],[RUBRO]],[3]LISTAS!$A$1:$B$19,2,0),Exportar[[#This Row],[NOMBRE-Planeación_Proyecto]])</f>
        <v>Gastos Generales</v>
      </c>
      <c r="AL272" s="41">
        <f>VLOOKUP(Exportar[[#This Row],[UNIDAD/SUB UNIDAD]],[3]!REGIONALES[[#All],[codigo_regional3]:[Columna1]],3,0)</f>
        <v>5</v>
      </c>
      <c r="AM272" s="41">
        <f>Exportar[[#This Row],[COD]]</f>
        <v>5</v>
      </c>
      <c r="AN272" s="41">
        <f>IFERROR(VLOOKUP(Exportar[[#This Row],[RUBRO completo]],'[3]CENTRO DE COSTOS'!$X:$X,1,0),0)</f>
        <v>0</v>
      </c>
      <c r="AO272" s="43" t="str">
        <f>VLOOKUP(Exportar[[#This Row],[COD_REAL]],'[3]CENTRO DE COSTOS'!$M$4:$N$72,2,0)</f>
        <v>REGIONAL ANTIOQUIA</v>
      </c>
    </row>
    <row r="273" spans="1:41" x14ac:dyDescent="0.25">
      <c r="A273" s="44">
        <v>45111</v>
      </c>
      <c r="B273" s="32">
        <v>2023</v>
      </c>
      <c r="C273" s="33" t="str">
        <f>VLOOKUP(D273,'[3]CENTRO DE COSTOS'!$E:$H,4,0)</f>
        <v>REGIONALES</v>
      </c>
      <c r="D273" s="34" t="s">
        <v>42</v>
      </c>
      <c r="E273" s="34" t="s">
        <v>43</v>
      </c>
      <c r="F273" s="34" t="s">
        <v>192</v>
      </c>
      <c r="G273" s="35" t="str">
        <f>VLOOKUP(O273,[3]Gerentes!$A:$N,4,0)</f>
        <v>NUTRICIÓN</v>
      </c>
      <c r="H273" s="35" t="str">
        <f>VLOOKUP(O273,[3]Gerentes!$A:$N,5,0)</f>
        <v>DIRECTOR(A) DE NUTRICION</v>
      </c>
      <c r="I273" s="35" t="str">
        <f>VLOOKUP(O273,[3]Gerentes!$A:$N,10,0)</f>
        <v>4. Nutrición</v>
      </c>
      <c r="J273" s="35" t="str">
        <f>VLOOKUP(O273,[3]Gerentes!$A:$AB,15,0)</f>
        <v>Contratable</v>
      </c>
      <c r="K273" s="36" t="str">
        <f t="shared" si="12"/>
        <v>Inversión</v>
      </c>
      <c r="L273" s="37" t="s">
        <v>189</v>
      </c>
      <c r="M273" s="38" t="str">
        <f t="shared" si="13"/>
        <v>C-4102-1500-12</v>
      </c>
      <c r="N273" s="34">
        <v>991</v>
      </c>
      <c r="O273" s="35" t="str">
        <f t="shared" si="14"/>
        <v>C-4102-1500-12-0-4102016-02-991</v>
      </c>
      <c r="P273" s="32" t="s">
        <v>188</v>
      </c>
      <c r="Q273" s="39">
        <f>VLOOKUP($O273,[3]Gerentes!$A:$I,7,0)</f>
        <v>4102016</v>
      </c>
      <c r="R273" s="40" t="str">
        <f>VLOOKUP($O273,[3]Gerentes!$A:$I,8,0)</f>
        <v>SERVICIO DE ATENCION Y PREVENCION A LA DESNUTRICION DESDE EL SECTOR INCLUSION SOCIAL</v>
      </c>
      <c r="S273" s="34" t="s">
        <v>24</v>
      </c>
      <c r="T273" s="34">
        <v>27</v>
      </c>
      <c r="U273" s="34" t="s">
        <v>161</v>
      </c>
      <c r="V273" s="34" t="s">
        <v>25</v>
      </c>
      <c r="W273" s="41">
        <v>135328666</v>
      </c>
      <c r="X273" s="41">
        <v>0</v>
      </c>
      <c r="Y273" s="41">
        <v>0</v>
      </c>
      <c r="Z273" s="41">
        <v>0</v>
      </c>
      <c r="AA273" s="41">
        <v>0</v>
      </c>
      <c r="AB273" s="42">
        <v>135328666</v>
      </c>
      <c r="AC273" s="41">
        <v>135302900</v>
      </c>
      <c r="AD273" s="41">
        <v>25766</v>
      </c>
      <c r="AE273" s="42">
        <v>135028666</v>
      </c>
      <c r="AF273" s="42">
        <v>51188700</v>
      </c>
      <c r="AG273" s="41">
        <v>51188700</v>
      </c>
      <c r="AH273" s="41">
        <v>51188700</v>
      </c>
      <c r="AI273" s="41">
        <v>0</v>
      </c>
      <c r="AJ273" s="41">
        <v>0</v>
      </c>
      <c r="AK273" s="42" t="str">
        <f>IFERROR(VLOOKUP(Exportar[[#This Row],[RUBRO]],[3]LISTAS!$A$1:$B$19,2,0),Exportar[[#This Row],[NOMBRE-Planeación_Proyecto]])</f>
        <v>4. Nutrición</v>
      </c>
      <c r="AL273" s="41">
        <f>VLOOKUP(Exportar[[#This Row],[UNIDAD/SUB UNIDAD]],[3]!REGIONALES[[#All],[codigo_regional3]:[Columna1]],3,0)</f>
        <v>5</v>
      </c>
      <c r="AM273" s="41">
        <f>Exportar[[#This Row],[COD]]</f>
        <v>5</v>
      </c>
      <c r="AN273" s="41">
        <f>IFERROR(VLOOKUP(Exportar[[#This Row],[RUBRO completo]],'[3]CENTRO DE COSTOS'!$X:$X,1,0),0)</f>
        <v>0</v>
      </c>
      <c r="AO273" s="43" t="str">
        <f>VLOOKUP(Exportar[[#This Row],[COD_REAL]],'[3]CENTRO DE COSTOS'!$M$4:$N$72,2,0)</f>
        <v>REGIONAL ANTIOQUIA</v>
      </c>
    </row>
    <row r="274" spans="1:41" x14ac:dyDescent="0.25">
      <c r="A274" s="44">
        <v>45111</v>
      </c>
      <c r="B274" s="32">
        <v>2023</v>
      </c>
      <c r="C274" s="33" t="str">
        <f>VLOOKUP(D274,'[3]CENTRO DE COSTOS'!$E:$H,4,0)</f>
        <v>REGIONALES</v>
      </c>
      <c r="D274" s="34" t="s">
        <v>42</v>
      </c>
      <c r="E274" s="34" t="s">
        <v>43</v>
      </c>
      <c r="F274" s="34" t="s">
        <v>192</v>
      </c>
      <c r="G274" s="35" t="str">
        <f>VLOOKUP(O274,[3]Gerentes!$A:$N,4,0)</f>
        <v>PROTECCIÓN SRPA</v>
      </c>
      <c r="H274" s="35" t="str">
        <f>VLOOKUP(O274,[3]Gerentes!$A:$N,5,0)</f>
        <v>DIRECTOR(A) DE PROTECCION</v>
      </c>
      <c r="I274" s="35" t="str">
        <f>VLOOKUP(O274,[3]Gerentes!$A:$N,10,0)</f>
        <v>3. Protección SRPA</v>
      </c>
      <c r="J274" s="35" t="str">
        <f>VLOOKUP(O274,[3]Gerentes!$A:$AB,15,0)</f>
        <v>Contratable</v>
      </c>
      <c r="K274" s="36" t="str">
        <f t="shared" si="12"/>
        <v>Inversión</v>
      </c>
      <c r="L274" s="37" t="s">
        <v>187</v>
      </c>
      <c r="M274" s="38" t="str">
        <f t="shared" si="13"/>
        <v>C-4102-1500-13</v>
      </c>
      <c r="N274" s="34">
        <v>991</v>
      </c>
      <c r="O274" s="35" t="str">
        <f t="shared" si="14"/>
        <v>C-4102-1500-13-0-4102038-02-991</v>
      </c>
      <c r="P274" s="32" t="s">
        <v>186</v>
      </c>
      <c r="Q274" s="39">
        <f>VLOOKUP($O274,[3]Gerentes!$A:$I,7,0)</f>
        <v>4102038</v>
      </c>
      <c r="R274" s="40" t="str">
        <f>VLOOKUP($O274,[3]Gerentes!$A:$I,8,0)</f>
        <v>SERVICIO DIRIGIDOS A LA ATENCION DE NIÑOS, NIÑAS, ADOLESCENTES Y JOVENES, CON ENFOQUE PEDAGOGICO Y RESTAURATIVO ENCAMINADOS A LA INCLUSION SOCIAL</v>
      </c>
      <c r="S274" s="34" t="s">
        <v>24</v>
      </c>
      <c r="T274" s="34">
        <v>27</v>
      </c>
      <c r="U274" s="34" t="s">
        <v>161</v>
      </c>
      <c r="V274" s="34" t="s">
        <v>25</v>
      </c>
      <c r="W274" s="41">
        <v>741260101</v>
      </c>
      <c r="X274" s="41">
        <v>0</v>
      </c>
      <c r="Y274" s="41">
        <v>0</v>
      </c>
      <c r="Z274" s="41">
        <v>0</v>
      </c>
      <c r="AA274" s="41">
        <v>0</v>
      </c>
      <c r="AB274" s="42">
        <v>741260101</v>
      </c>
      <c r="AC274" s="41">
        <v>634264170</v>
      </c>
      <c r="AD274" s="41">
        <v>106995931</v>
      </c>
      <c r="AE274" s="42">
        <v>634264170</v>
      </c>
      <c r="AF274" s="42">
        <v>253699170</v>
      </c>
      <c r="AG274" s="41">
        <v>253699170</v>
      </c>
      <c r="AH274" s="41">
        <v>253699170</v>
      </c>
      <c r="AI274" s="41">
        <v>0</v>
      </c>
      <c r="AJ274" s="41">
        <v>0</v>
      </c>
      <c r="AK274" s="42" t="str">
        <f>IFERROR(VLOOKUP(Exportar[[#This Row],[RUBRO]],[3]LISTAS!$A$1:$B$19,2,0),Exportar[[#This Row],[NOMBRE-Planeación_Proyecto]])</f>
        <v>3. Protección SRPA</v>
      </c>
      <c r="AL274" s="41">
        <f>VLOOKUP(Exportar[[#This Row],[UNIDAD/SUB UNIDAD]],[3]!REGIONALES[[#All],[codigo_regional3]:[Columna1]],3,0)</f>
        <v>5</v>
      </c>
      <c r="AM274" s="41">
        <f>Exportar[[#This Row],[COD]]</f>
        <v>5</v>
      </c>
      <c r="AN274" s="41">
        <f>IFERROR(VLOOKUP(Exportar[[#This Row],[RUBRO completo]],'[3]CENTRO DE COSTOS'!$X:$X,1,0),0)</f>
        <v>0</v>
      </c>
      <c r="AO274" s="43" t="str">
        <f>VLOOKUP(Exportar[[#This Row],[COD_REAL]],'[3]CENTRO DE COSTOS'!$M$4:$N$72,2,0)</f>
        <v>REGIONAL ANTIOQUIA</v>
      </c>
    </row>
    <row r="275" spans="1:41" x14ac:dyDescent="0.25">
      <c r="A275" s="44">
        <v>45111</v>
      </c>
      <c r="B275" s="32">
        <v>2023</v>
      </c>
      <c r="C275" s="33" t="str">
        <f>VLOOKUP(D275,'[3]CENTRO DE COSTOS'!$E:$H,4,0)</f>
        <v>REGIONALES</v>
      </c>
      <c r="D275" s="34" t="s">
        <v>42</v>
      </c>
      <c r="E275" s="34" t="s">
        <v>43</v>
      </c>
      <c r="F275" s="34" t="s">
        <v>192</v>
      </c>
      <c r="G275" s="35" t="str">
        <f>VLOOKUP(O275,[3]Gerentes!$A:$N,4,0)</f>
        <v xml:space="preserve">PROTECCIÓN RESTABLECIMIENTO </v>
      </c>
      <c r="H275" s="35" t="str">
        <f>VLOOKUP(O275,[3]Gerentes!$A:$N,5,0)</f>
        <v>DIRECTOR(A) DE PROTECCION</v>
      </c>
      <c r="I275" s="35" t="str">
        <f>VLOOKUP(O275,[3]Gerentes!$A:$N,10,0)</f>
        <v>2. Protección PARD</v>
      </c>
      <c r="J275" s="35" t="str">
        <f>VLOOKUP(O275,[3]Gerentes!$A:$AB,15,0)</f>
        <v>Contratable</v>
      </c>
      <c r="K275" s="36" t="str">
        <f t="shared" si="12"/>
        <v>Inversión</v>
      </c>
      <c r="L275" s="37" t="s">
        <v>173</v>
      </c>
      <c r="M275" s="38" t="str">
        <f t="shared" si="13"/>
        <v>C-4102-1500-14</v>
      </c>
      <c r="N275" s="34">
        <v>991</v>
      </c>
      <c r="O275" s="35" t="str">
        <f t="shared" si="14"/>
        <v>C-4102-1500-14-0-4102037-02-991</v>
      </c>
      <c r="P275" s="32" t="s">
        <v>172</v>
      </c>
      <c r="Q275" s="39">
        <f>VLOOKUP($O275,[3]Gerentes!$A:$I,7,0)</f>
        <v>4102037</v>
      </c>
      <c r="R275" s="40" t="str">
        <f>VLOOKUP($O275,[3]Gerentes!$A:$I,8,0)</f>
        <v>SERVICIO DE PROTECCION PARA EL RESTABLECIMIENTO DE DERECHOS DE NIÑOS, NIÑAS, ADOLESCENTES Y JOVENES</v>
      </c>
      <c r="S275" s="34" t="s">
        <v>24</v>
      </c>
      <c r="T275" s="34">
        <v>21</v>
      </c>
      <c r="U275" s="34" t="s">
        <v>185</v>
      </c>
      <c r="V275" s="34" t="s">
        <v>25</v>
      </c>
      <c r="W275" s="41">
        <v>7856610846</v>
      </c>
      <c r="X275" s="41">
        <v>0</v>
      </c>
      <c r="Y275" s="41">
        <v>0</v>
      </c>
      <c r="Z275" s="41">
        <v>0</v>
      </c>
      <c r="AA275" s="41">
        <v>0</v>
      </c>
      <c r="AB275" s="42">
        <v>7856610846</v>
      </c>
      <c r="AC275" s="41">
        <v>7084051005</v>
      </c>
      <c r="AD275" s="41">
        <v>772559841</v>
      </c>
      <c r="AE275" s="42">
        <v>7080986838</v>
      </c>
      <c r="AF275" s="42">
        <v>2925044639</v>
      </c>
      <c r="AG275" s="41">
        <v>2925044639</v>
      </c>
      <c r="AH275" s="41">
        <v>2925044639</v>
      </c>
      <c r="AI275" s="41">
        <v>0</v>
      </c>
      <c r="AJ275" s="41">
        <v>0</v>
      </c>
      <c r="AK275" s="42" t="str">
        <f>IFERROR(VLOOKUP(Exportar[[#This Row],[RUBRO]],[3]LISTAS!$A$1:$B$19,2,0),Exportar[[#This Row],[NOMBRE-Planeación_Proyecto]])</f>
        <v>2. Protección PARD</v>
      </c>
      <c r="AL275" s="41">
        <f>VLOOKUP(Exportar[[#This Row],[UNIDAD/SUB UNIDAD]],[3]!REGIONALES[[#All],[codigo_regional3]:[Columna1]],3,0)</f>
        <v>5</v>
      </c>
      <c r="AM275" s="41">
        <f>Exportar[[#This Row],[COD]]</f>
        <v>5</v>
      </c>
      <c r="AN275" s="41">
        <f>IFERROR(VLOOKUP(Exportar[[#This Row],[RUBRO completo]],'[3]CENTRO DE COSTOS'!$X:$X,1,0),0)</f>
        <v>0</v>
      </c>
      <c r="AO275" s="43" t="str">
        <f>VLOOKUP(Exportar[[#This Row],[COD_REAL]],'[3]CENTRO DE COSTOS'!$M$4:$N$72,2,0)</f>
        <v>REGIONAL ANTIOQUIA</v>
      </c>
    </row>
    <row r="276" spans="1:41" x14ac:dyDescent="0.25">
      <c r="A276" s="44">
        <v>45111</v>
      </c>
      <c r="B276" s="32">
        <v>2023</v>
      </c>
      <c r="C276" s="33" t="str">
        <f>VLOOKUP(D276,'[3]CENTRO DE COSTOS'!$E:$H,4,0)</f>
        <v>REGIONALES</v>
      </c>
      <c r="D276" s="34" t="s">
        <v>42</v>
      </c>
      <c r="E276" s="34" t="s">
        <v>43</v>
      </c>
      <c r="F276" s="34" t="s">
        <v>192</v>
      </c>
      <c r="G276" s="35" t="str">
        <f>VLOOKUP(O276,[3]Gerentes!$A:$N,4,0)</f>
        <v>SNBF</v>
      </c>
      <c r="H276" s="35" t="str">
        <f>VLOOKUP(O276,[3]Gerentes!$A:$N,5,0)</f>
        <v>DIRECTOR(A) DE SISTEMA NACIONAL DE BIENESTAR FAMILIAR</v>
      </c>
      <c r="I276" s="35" t="str">
        <f>VLOOKUP(O276,[3]Gerentes!$A:$N,10,0)</f>
        <v>7. SNBF</v>
      </c>
      <c r="J276" s="35" t="str">
        <f>VLOOKUP(O276,[3]Gerentes!$A:$AB,15,0)</f>
        <v>Contratable</v>
      </c>
      <c r="K276" s="36" t="str">
        <f t="shared" si="12"/>
        <v>Inversión</v>
      </c>
      <c r="L276" s="37" t="s">
        <v>168</v>
      </c>
      <c r="M276" s="38" t="str">
        <f t="shared" si="13"/>
        <v>C-4102-1500-15</v>
      </c>
      <c r="N276" s="34">
        <v>991</v>
      </c>
      <c r="O276" s="35" t="str">
        <f t="shared" si="14"/>
        <v>C-4102-1500-15-0-4102024-02-991</v>
      </c>
      <c r="P276" s="32" t="s">
        <v>167</v>
      </c>
      <c r="Q276" s="39">
        <f>VLOOKUP($O276,[3]Gerentes!$A:$I,7,0)</f>
        <v>4102024</v>
      </c>
      <c r="R276" s="40" t="str">
        <f>VLOOKUP($O276,[3]Gerentes!$A:$I,8,0)</f>
        <v>SERVICIO DE ASISTENCIA TECNICA EN EL CICLO DE POLITICAS PUBLICAS DE INFANCIA Y ADOLESCENCIA</v>
      </c>
      <c r="S276" s="34" t="s">
        <v>24</v>
      </c>
      <c r="T276" s="34">
        <v>27</v>
      </c>
      <c r="U276" s="34" t="s">
        <v>161</v>
      </c>
      <c r="V276" s="34" t="s">
        <v>25</v>
      </c>
      <c r="W276" s="41">
        <v>670496667</v>
      </c>
      <c r="X276" s="41">
        <v>22674833</v>
      </c>
      <c r="Y276" s="41">
        <v>48197533</v>
      </c>
      <c r="Z276" s="41">
        <v>0</v>
      </c>
      <c r="AA276" s="41">
        <v>0</v>
      </c>
      <c r="AB276" s="42">
        <v>644973967</v>
      </c>
      <c r="AC276" s="41">
        <v>644833301</v>
      </c>
      <c r="AD276" s="41">
        <v>140666</v>
      </c>
      <c r="AE276" s="42">
        <v>537393002</v>
      </c>
      <c r="AF276" s="42">
        <v>222364534</v>
      </c>
      <c r="AG276" s="41">
        <v>222364534</v>
      </c>
      <c r="AH276" s="41">
        <v>222364534</v>
      </c>
      <c r="AI276" s="41">
        <v>0</v>
      </c>
      <c r="AJ276" s="41">
        <v>0</v>
      </c>
      <c r="AK276" s="42" t="str">
        <f>IFERROR(VLOOKUP(Exportar[[#This Row],[RUBRO]],[3]LISTAS!$A$1:$B$19,2,0),Exportar[[#This Row],[NOMBRE-Planeación_Proyecto]])</f>
        <v>7. SNBF</v>
      </c>
      <c r="AL276" s="41">
        <f>VLOOKUP(Exportar[[#This Row],[UNIDAD/SUB UNIDAD]],[3]!REGIONALES[[#All],[codigo_regional3]:[Columna1]],3,0)</f>
        <v>5</v>
      </c>
      <c r="AM276" s="41">
        <f>Exportar[[#This Row],[COD]]</f>
        <v>5</v>
      </c>
      <c r="AN276" s="41">
        <f>IFERROR(VLOOKUP(Exportar[[#This Row],[RUBRO completo]],'[3]CENTRO DE COSTOS'!$X:$X,1,0),0)</f>
        <v>0</v>
      </c>
      <c r="AO276" s="43" t="str">
        <f>VLOOKUP(Exportar[[#This Row],[COD_REAL]],'[3]CENTRO DE COSTOS'!$M$4:$N$72,2,0)</f>
        <v>REGIONAL ANTIOQUIA</v>
      </c>
    </row>
    <row r="277" spans="1:41" x14ac:dyDescent="0.25">
      <c r="A277" s="44">
        <v>45111</v>
      </c>
      <c r="B277" s="32">
        <v>2023</v>
      </c>
      <c r="C277" s="33" t="str">
        <f>VLOOKUP(D277,'[3]CENTRO DE COSTOS'!$E:$H,4,0)</f>
        <v>REGIONALES</v>
      </c>
      <c r="D277" s="34" t="s">
        <v>42</v>
      </c>
      <c r="E277" s="34" t="s">
        <v>43</v>
      </c>
      <c r="F277" s="34" t="s">
        <v>192</v>
      </c>
      <c r="G277" s="35" t="str">
        <f>VLOOKUP(O277,[3]Gerentes!$A:$N,4,0)</f>
        <v>FAMILIA Y COMUNIDADES</v>
      </c>
      <c r="H277" s="35" t="str">
        <f>VLOOKUP(O277,[3]Gerentes!$A:$N,5,0)</f>
        <v>DIRECTOR(A) DE FAMILIA Y COMUNIDADES</v>
      </c>
      <c r="I277" s="35" t="str">
        <f>VLOOKUP(O277,[3]Gerentes!$A:$N,10,0)</f>
        <v>6. Familia y Comunidades</v>
      </c>
      <c r="J277" s="35" t="str">
        <f>VLOOKUP(O277,[3]Gerentes!$A:$AB,15,0)</f>
        <v>Contratable</v>
      </c>
      <c r="K277" s="36" t="str">
        <f t="shared" si="12"/>
        <v>Inversión</v>
      </c>
      <c r="L277" s="37" t="s">
        <v>184</v>
      </c>
      <c r="M277" s="38" t="str">
        <f t="shared" si="13"/>
        <v>C-4102-1500-16</v>
      </c>
      <c r="N277" s="34">
        <v>991</v>
      </c>
      <c r="O277" s="35" t="str">
        <f t="shared" si="14"/>
        <v>C-4102-1500-16-0-4102041-02-991</v>
      </c>
      <c r="P277" s="32" t="s">
        <v>183</v>
      </c>
      <c r="Q277" s="39">
        <f>VLOOKUP($O277,[3]Gerentes!$A:$I,7,0)</f>
        <v>4102041</v>
      </c>
      <c r="R277" s="40" t="str">
        <f>VLOOKUP($O277,[3]Gerentes!$A:$I,8,0)</f>
        <v>SERVICIO DE ASISTENCIA TECNICA EN EL CICLO DE POLITICAS PUBLICAS DE FAMILIA Y OTRAS RELACIONADAS</v>
      </c>
      <c r="S277" s="34" t="s">
        <v>24</v>
      </c>
      <c r="T277" s="34">
        <v>27</v>
      </c>
      <c r="U277" s="34" t="s">
        <v>161</v>
      </c>
      <c r="V277" s="34" t="s">
        <v>25</v>
      </c>
      <c r="W277" s="41">
        <v>138582399</v>
      </c>
      <c r="X277" s="41">
        <v>0</v>
      </c>
      <c r="Y277" s="41">
        <v>0</v>
      </c>
      <c r="Z277" s="41">
        <v>0</v>
      </c>
      <c r="AA277" s="41">
        <v>0</v>
      </c>
      <c r="AB277" s="42">
        <v>138582399</v>
      </c>
      <c r="AC277" s="41">
        <v>135826500</v>
      </c>
      <c r="AD277" s="41">
        <v>2755899</v>
      </c>
      <c r="AE277" s="42">
        <v>135826500</v>
      </c>
      <c r="AF277" s="42">
        <v>53149500</v>
      </c>
      <c r="AG277" s="41">
        <v>53149500</v>
      </c>
      <c r="AH277" s="41">
        <v>53149500</v>
      </c>
      <c r="AI277" s="41">
        <v>0</v>
      </c>
      <c r="AJ277" s="41">
        <v>0</v>
      </c>
      <c r="AK277" s="42" t="str">
        <f>IFERROR(VLOOKUP(Exportar[[#This Row],[RUBRO]],[3]LISTAS!$A$1:$B$19,2,0),Exportar[[#This Row],[NOMBRE-Planeación_Proyecto]])</f>
        <v>6. Familia y Comunidades</v>
      </c>
      <c r="AL277" s="41">
        <f>VLOOKUP(Exportar[[#This Row],[UNIDAD/SUB UNIDAD]],[3]!REGIONALES[[#All],[codigo_regional3]:[Columna1]],3,0)</f>
        <v>5</v>
      </c>
      <c r="AM277" s="41">
        <f>Exportar[[#This Row],[COD]]</f>
        <v>5</v>
      </c>
      <c r="AN277" s="41">
        <f>IFERROR(VLOOKUP(Exportar[[#This Row],[RUBRO completo]],'[3]CENTRO DE COSTOS'!$X:$X,1,0),0)</f>
        <v>0</v>
      </c>
      <c r="AO277" s="43" t="str">
        <f>VLOOKUP(Exportar[[#This Row],[COD_REAL]],'[3]CENTRO DE COSTOS'!$M$4:$N$72,2,0)</f>
        <v>REGIONAL ANTIOQUIA</v>
      </c>
    </row>
    <row r="278" spans="1:41" x14ac:dyDescent="0.25">
      <c r="A278" s="44">
        <v>45111</v>
      </c>
      <c r="B278" s="32">
        <v>2023</v>
      </c>
      <c r="C278" s="33" t="str">
        <f>VLOOKUP(D278,'[3]CENTRO DE COSTOS'!$E:$H,4,0)</f>
        <v>REGIONALES</v>
      </c>
      <c r="D278" s="34" t="s">
        <v>42</v>
      </c>
      <c r="E278" s="34" t="s">
        <v>43</v>
      </c>
      <c r="F278" s="34" t="s">
        <v>192</v>
      </c>
      <c r="G278" s="35" t="str">
        <f>VLOOKUP(O278,[3]Gerentes!$A:$N,4,0)</f>
        <v>PRIMERA INFANCIA</v>
      </c>
      <c r="H278" s="35" t="str">
        <f>VLOOKUP(O278,[3]Gerentes!$A:$N,5,0)</f>
        <v>DIRECTOR(A) DE PRIMERA INFANCIA</v>
      </c>
      <c r="I278" s="35" t="str">
        <f>VLOOKUP(O278,[3]Gerentes!$A:$N,10,0)</f>
        <v>1. Primera Infancia</v>
      </c>
      <c r="J278" s="35" t="str">
        <f>VLOOKUP(O278,[3]Gerentes!$A:$AB,15,0)</f>
        <v>Contratable</v>
      </c>
      <c r="K278" s="36" t="str">
        <f t="shared" si="12"/>
        <v>Inversión</v>
      </c>
      <c r="L278" s="37" t="s">
        <v>166</v>
      </c>
      <c r="M278" s="38" t="str">
        <f t="shared" si="13"/>
        <v>C-4102-1500-18</v>
      </c>
      <c r="N278" s="34">
        <v>991</v>
      </c>
      <c r="O278" s="35" t="str">
        <f t="shared" si="14"/>
        <v>C-4102-1500-18-0-4102040-02-991</v>
      </c>
      <c r="P278" s="32" t="s">
        <v>165</v>
      </c>
      <c r="Q278" s="39">
        <f>VLOOKUP($O278,[3]Gerentes!$A:$I,7,0)</f>
        <v>4102040</v>
      </c>
      <c r="R278" s="40" t="str">
        <f>VLOOKUP($O278,[3]Gerentes!$A:$I,8,0)</f>
        <v>DOCUMENTOS METODOLOGICOS</v>
      </c>
      <c r="S278" s="34" t="s">
        <v>24</v>
      </c>
      <c r="T278" s="34">
        <v>27</v>
      </c>
      <c r="U278" s="34" t="s">
        <v>161</v>
      </c>
      <c r="V278" s="34" t="s">
        <v>25</v>
      </c>
      <c r="W278" s="41">
        <v>4999362167</v>
      </c>
      <c r="X278" s="41">
        <v>0</v>
      </c>
      <c r="Y278" s="41">
        <v>0</v>
      </c>
      <c r="Z278" s="41">
        <v>0</v>
      </c>
      <c r="AA278" s="41">
        <v>0</v>
      </c>
      <c r="AB278" s="42">
        <v>4999362167</v>
      </c>
      <c r="AC278" s="41">
        <v>4296650512</v>
      </c>
      <c r="AD278" s="41">
        <v>702711655</v>
      </c>
      <c r="AE278" s="42">
        <v>4248610576</v>
      </c>
      <c r="AF278" s="42">
        <v>1809644343</v>
      </c>
      <c r="AG278" s="41">
        <v>1809644343</v>
      </c>
      <c r="AH278" s="41">
        <v>1809644343</v>
      </c>
      <c r="AI278" s="41">
        <v>0</v>
      </c>
      <c r="AJ278" s="41">
        <v>0</v>
      </c>
      <c r="AK278" s="42" t="str">
        <f>IFERROR(VLOOKUP(Exportar[[#This Row],[RUBRO]],[3]LISTAS!$A$1:$B$19,2,0),Exportar[[#This Row],[NOMBRE-Planeación_Proyecto]])</f>
        <v>1. Primera Infancia</v>
      </c>
      <c r="AL278" s="41">
        <f>VLOOKUP(Exportar[[#This Row],[UNIDAD/SUB UNIDAD]],[3]!REGIONALES[[#All],[codigo_regional3]:[Columna1]],3,0)</f>
        <v>5</v>
      </c>
      <c r="AM278" s="41">
        <f>Exportar[[#This Row],[COD]]</f>
        <v>5</v>
      </c>
      <c r="AN278" s="41">
        <f>IFERROR(VLOOKUP(Exportar[[#This Row],[RUBRO completo]],'[3]CENTRO DE COSTOS'!$X:$X,1,0),0)</f>
        <v>0</v>
      </c>
      <c r="AO278" s="43" t="str">
        <f>VLOOKUP(Exportar[[#This Row],[COD_REAL]],'[3]CENTRO DE COSTOS'!$M$4:$N$72,2,0)</f>
        <v>REGIONAL ANTIOQUIA</v>
      </c>
    </row>
    <row r="279" spans="1:41" x14ac:dyDescent="0.25">
      <c r="A279" s="44">
        <v>45111</v>
      </c>
      <c r="B279" s="32">
        <v>2023</v>
      </c>
      <c r="C279" s="33" t="str">
        <f>VLOOKUP(D279,'[3]CENTRO DE COSTOS'!$E:$H,4,0)</f>
        <v>REGIONALES</v>
      </c>
      <c r="D279" s="34" t="s">
        <v>42</v>
      </c>
      <c r="E279" s="34" t="s">
        <v>43</v>
      </c>
      <c r="F279" s="34" t="s">
        <v>192</v>
      </c>
      <c r="G279" s="35" t="str">
        <f>VLOOKUP(O279,[3]Gerentes!$A:$N,4,0)</f>
        <v>INFANCIA</v>
      </c>
      <c r="H279" s="35" t="str">
        <f>VLOOKUP(O279,[3]Gerentes!$A:$N,5,0)</f>
        <v>DIRECTOR(A) DE INFANCIA</v>
      </c>
      <c r="I279" s="35" t="str">
        <f>VLOOKUP(O279,[3]Gerentes!$A:$N,10,0)</f>
        <v>7. Infancia</v>
      </c>
      <c r="J279" s="35" t="str">
        <f>VLOOKUP(O279,[3]Gerentes!$A:$AB,15,0)</f>
        <v>Contratable</v>
      </c>
      <c r="K279" s="36" t="str">
        <f t="shared" si="12"/>
        <v>Inversión</v>
      </c>
      <c r="L279" s="37" t="s">
        <v>182</v>
      </c>
      <c r="M279" s="38" t="str">
        <f t="shared" si="13"/>
        <v>C-4102-1500-20</v>
      </c>
      <c r="N279" s="34">
        <v>991</v>
      </c>
      <c r="O279" s="35" t="str">
        <f t="shared" si="14"/>
        <v>C-4102-1500-20-0-4102045-02-991</v>
      </c>
      <c r="P279" s="32" t="s">
        <v>181</v>
      </c>
      <c r="Q279" s="39">
        <f>VLOOKUP($O279,[3]Gerentes!$A:$I,7,0)</f>
        <v>4102045</v>
      </c>
      <c r="R279" s="40" t="str">
        <f>VLOOKUP($O279,[3]Gerentes!$A:$I,8,0)</f>
        <v>SERVICIOS DE EDUCACIÓN INFORMAL A NIÑOS, NIÑAS, ADOLESCENTES  Y JÓVENES PARA EL RECONOCIMIENTO DE SUS DERECHOS</v>
      </c>
      <c r="S279" s="34" t="s">
        <v>24</v>
      </c>
      <c r="T279" s="34">
        <v>27</v>
      </c>
      <c r="U279" s="34" t="s">
        <v>161</v>
      </c>
      <c r="V279" s="34" t="s">
        <v>25</v>
      </c>
      <c r="W279" s="41">
        <v>137488392</v>
      </c>
      <c r="X279" s="41">
        <v>0</v>
      </c>
      <c r="Y279" s="41">
        <v>5851725</v>
      </c>
      <c r="Z279" s="41">
        <v>0</v>
      </c>
      <c r="AA279" s="41">
        <v>0</v>
      </c>
      <c r="AB279" s="42">
        <v>131636667</v>
      </c>
      <c r="AC279" s="41">
        <v>117300000</v>
      </c>
      <c r="AD279" s="41">
        <v>14336667</v>
      </c>
      <c r="AE279" s="42">
        <v>117300000</v>
      </c>
      <c r="AF279" s="42">
        <v>49526667</v>
      </c>
      <c r="AG279" s="41">
        <v>49526667</v>
      </c>
      <c r="AH279" s="41">
        <v>49526667</v>
      </c>
      <c r="AI279" s="41">
        <v>0</v>
      </c>
      <c r="AJ279" s="41">
        <v>0</v>
      </c>
      <c r="AK279" s="42" t="str">
        <f>IFERROR(VLOOKUP(Exportar[[#This Row],[RUBRO]],[3]LISTAS!$A$1:$B$19,2,0),Exportar[[#This Row],[NOMBRE-Planeación_Proyecto]])</f>
        <v>7. Infancia</v>
      </c>
      <c r="AL279" s="41">
        <f>VLOOKUP(Exportar[[#This Row],[UNIDAD/SUB UNIDAD]],[3]!REGIONALES[[#All],[codigo_regional3]:[Columna1]],3,0)</f>
        <v>5</v>
      </c>
      <c r="AM279" s="41">
        <f>Exportar[[#This Row],[COD]]</f>
        <v>5</v>
      </c>
      <c r="AN279" s="41">
        <f>IFERROR(VLOOKUP(Exportar[[#This Row],[RUBRO completo]],'[3]CENTRO DE COSTOS'!$X:$X,1,0),0)</f>
        <v>0</v>
      </c>
      <c r="AO279" s="43" t="str">
        <f>VLOOKUP(Exportar[[#This Row],[COD_REAL]],'[3]CENTRO DE COSTOS'!$M$4:$N$72,2,0)</f>
        <v>REGIONAL ANTIOQUIA</v>
      </c>
    </row>
    <row r="280" spans="1:41" x14ac:dyDescent="0.25">
      <c r="A280" s="44">
        <v>45111</v>
      </c>
      <c r="B280" s="32">
        <v>2023</v>
      </c>
      <c r="C280" s="33" t="str">
        <f>VLOOKUP(D280,'[3]CENTRO DE COSTOS'!$E:$H,4,0)</f>
        <v>REGIONALES</v>
      </c>
      <c r="D280" s="34" t="s">
        <v>42</v>
      </c>
      <c r="E280" s="34" t="s">
        <v>43</v>
      </c>
      <c r="F280" s="34" t="s">
        <v>192</v>
      </c>
      <c r="G280" s="35" t="str">
        <f>VLOOKUP(O280,[3]Gerentes!$A:$N,4,0)</f>
        <v>ADOLESCENCIA Y JUVENTUD</v>
      </c>
      <c r="H280" s="35" t="str">
        <f>VLOOKUP(O280,[3]Gerentes!$A:$N,5,0)</f>
        <v xml:space="preserve">DIRECTOR(A) DE ADOLESCENCIA Y JUVENTUD </v>
      </c>
      <c r="I280" s="35" t="str">
        <f>VLOOKUP(O280,[3]Gerentes!$A:$N,10,0)</f>
        <v>8. Adolescencia y Juventud</v>
      </c>
      <c r="J280" s="35" t="str">
        <f>VLOOKUP(O280,[3]Gerentes!$A:$AB,15,0)</f>
        <v>Contratable</v>
      </c>
      <c r="K280" s="36" t="str">
        <f t="shared" si="12"/>
        <v>Inversión</v>
      </c>
      <c r="L280" s="37" t="s">
        <v>180</v>
      </c>
      <c r="M280" s="38" t="str">
        <f t="shared" si="13"/>
        <v>C-4102-1500-21</v>
      </c>
      <c r="N280" s="34">
        <v>991</v>
      </c>
      <c r="O280" s="35" t="str">
        <f t="shared" si="14"/>
        <v>C-4102-1500-21-0-4102045-02-00-991</v>
      </c>
      <c r="P280" s="32" t="s">
        <v>179</v>
      </c>
      <c r="Q280" s="39">
        <f>VLOOKUP($O280,[3]Gerentes!$A:$I,7,0)</f>
        <v>4102045</v>
      </c>
      <c r="R280" s="40" t="str">
        <f>VLOOKUP($O280,[3]Gerentes!$A:$I,8,0)</f>
        <v>SERVICIOS DE EDUCACIÓN INFORMAL A NIÑOS, NIÑAS, ADOLESCENTES  Y JÓVENES PARA EL RECONOCIMIENTO DE SUS DERECHOS</v>
      </c>
      <c r="S280" s="34" t="s">
        <v>24</v>
      </c>
      <c r="T280" s="34">
        <v>27</v>
      </c>
      <c r="U280" s="34" t="s">
        <v>161</v>
      </c>
      <c r="V280" s="34" t="s">
        <v>25</v>
      </c>
      <c r="W280" s="41">
        <v>92797334</v>
      </c>
      <c r="X280" s="41">
        <v>0</v>
      </c>
      <c r="Y280" s="41">
        <v>2867334</v>
      </c>
      <c r="Z280" s="41">
        <v>0</v>
      </c>
      <c r="AA280" s="41">
        <v>0</v>
      </c>
      <c r="AB280" s="42">
        <v>89930000</v>
      </c>
      <c r="AC280" s="41">
        <v>89930000</v>
      </c>
      <c r="AD280" s="41">
        <v>0</v>
      </c>
      <c r="AE280" s="42">
        <v>89930000</v>
      </c>
      <c r="AF280" s="42">
        <v>35190000</v>
      </c>
      <c r="AG280" s="41">
        <v>35190000</v>
      </c>
      <c r="AH280" s="41">
        <v>35190000</v>
      </c>
      <c r="AI280" s="41">
        <v>0</v>
      </c>
      <c r="AJ280" s="41">
        <v>0</v>
      </c>
      <c r="AK280" s="42" t="str">
        <f>IFERROR(VLOOKUP(Exportar[[#This Row],[RUBRO]],[3]LISTAS!$A$1:$B$19,2,0),Exportar[[#This Row],[NOMBRE-Planeación_Proyecto]])</f>
        <v>8. Adolescencia y Juventud</v>
      </c>
      <c r="AL280" s="41">
        <f>VLOOKUP(Exportar[[#This Row],[UNIDAD/SUB UNIDAD]],[3]!REGIONALES[[#All],[codigo_regional3]:[Columna1]],3,0)</f>
        <v>5</v>
      </c>
      <c r="AM280" s="41">
        <f>Exportar[[#This Row],[COD]]</f>
        <v>5</v>
      </c>
      <c r="AN280" s="41">
        <f>IFERROR(VLOOKUP(Exportar[[#This Row],[RUBRO completo]],'[3]CENTRO DE COSTOS'!$X:$X,1,0),0)</f>
        <v>0</v>
      </c>
      <c r="AO280" s="43" t="str">
        <f>VLOOKUP(Exportar[[#This Row],[COD_REAL]],'[3]CENTRO DE COSTOS'!$M$4:$N$72,2,0)</f>
        <v>REGIONAL ANTIOQUIA</v>
      </c>
    </row>
    <row r="281" spans="1:41" x14ac:dyDescent="0.25">
      <c r="A281" s="44">
        <v>45111</v>
      </c>
      <c r="B281" s="32">
        <v>2023</v>
      </c>
      <c r="C281" s="33" t="str">
        <f>VLOOKUP(D281,'[3]CENTRO DE COSTOS'!$E:$H,4,0)</f>
        <v>REGIONALES</v>
      </c>
      <c r="D281" s="34" t="s">
        <v>42</v>
      </c>
      <c r="E281" s="34" t="s">
        <v>43</v>
      </c>
      <c r="F281" s="34" t="s">
        <v>192</v>
      </c>
      <c r="G281" s="35" t="str">
        <f>VLOOKUP(O281,[3]Gerentes!$A:$N,4,0)</f>
        <v>TECNOLOGÍA</v>
      </c>
      <c r="H281" s="35" t="str">
        <f>VLOOKUP(O281,[3]Gerentes!$A:$N,5,0)</f>
        <v>DIRECTOR(A) DE INFORMACION Y TECNOLOGIA</v>
      </c>
      <c r="I281" s="35" t="str">
        <f>VLOOKUP(O281,[3]Gerentes!$A:$N,10,0)</f>
        <v>9. Tecnología</v>
      </c>
      <c r="J281" s="35" t="str">
        <f>VLOOKUP(O281,[3]Gerentes!$A:$AB,15,0)</f>
        <v>Contratable</v>
      </c>
      <c r="K281" s="36" t="str">
        <f t="shared" si="12"/>
        <v>Inversión</v>
      </c>
      <c r="L281" s="37" t="s">
        <v>178</v>
      </c>
      <c r="M281" s="38" t="str">
        <f t="shared" si="13"/>
        <v>C-4199-1500-7</v>
      </c>
      <c r="N281" s="34">
        <v>991</v>
      </c>
      <c r="O281" s="35" t="str">
        <f t="shared" si="14"/>
        <v>C-4199-1500-7-0-4199062-02-991</v>
      </c>
      <c r="P281" s="32" t="s">
        <v>177</v>
      </c>
      <c r="Q281" s="39">
        <f>VLOOKUP($O281,[3]Gerentes!$A:$I,7,0)</f>
        <v>4199062</v>
      </c>
      <c r="R281" s="40" t="str">
        <f>VLOOKUP($O281,[3]Gerentes!$A:$I,8,0)</f>
        <v>SERVICIOS TECNOLOGICOS</v>
      </c>
      <c r="S281" s="34" t="s">
        <v>24</v>
      </c>
      <c r="T281" s="34">
        <v>27</v>
      </c>
      <c r="U281" s="34" t="s">
        <v>161</v>
      </c>
      <c r="V281" s="34" t="s">
        <v>25</v>
      </c>
      <c r="W281" s="41">
        <v>167428626</v>
      </c>
      <c r="X281" s="41">
        <v>6987027</v>
      </c>
      <c r="Y281" s="41">
        <v>13974054</v>
      </c>
      <c r="Z281" s="41">
        <v>0</v>
      </c>
      <c r="AA281" s="41">
        <v>0</v>
      </c>
      <c r="AB281" s="42">
        <v>160441599</v>
      </c>
      <c r="AC281" s="41">
        <v>160441599</v>
      </c>
      <c r="AD281" s="41">
        <v>0</v>
      </c>
      <c r="AE281" s="42">
        <v>160441599</v>
      </c>
      <c r="AF281" s="42">
        <v>62497599</v>
      </c>
      <c r="AG281" s="41">
        <v>62497599</v>
      </c>
      <c r="AH281" s="41">
        <v>62497599</v>
      </c>
      <c r="AI281" s="41">
        <v>0</v>
      </c>
      <c r="AJ281" s="41">
        <v>0</v>
      </c>
      <c r="AK281" s="42" t="str">
        <f>IFERROR(VLOOKUP(Exportar[[#This Row],[RUBRO]],[3]LISTAS!$A$1:$B$19,2,0),Exportar[[#This Row],[NOMBRE-Planeación_Proyecto]])</f>
        <v>9. Tecnología</v>
      </c>
      <c r="AL281" s="41">
        <f>VLOOKUP(Exportar[[#This Row],[UNIDAD/SUB UNIDAD]],[3]!REGIONALES[[#All],[codigo_regional3]:[Columna1]],3,0)</f>
        <v>5</v>
      </c>
      <c r="AM281" s="41">
        <f>Exportar[[#This Row],[COD]]</f>
        <v>5</v>
      </c>
      <c r="AN281" s="41">
        <f>IFERROR(VLOOKUP(Exportar[[#This Row],[RUBRO completo]],'[3]CENTRO DE COSTOS'!$X:$X,1,0),0)</f>
        <v>0</v>
      </c>
      <c r="AO281" s="43" t="str">
        <f>VLOOKUP(Exportar[[#This Row],[COD_REAL]],'[3]CENTRO DE COSTOS'!$M$4:$N$72,2,0)</f>
        <v>REGIONAL ANTIOQUIA</v>
      </c>
    </row>
    <row r="282" spans="1:41" x14ac:dyDescent="0.25">
      <c r="A282" s="44">
        <v>45111</v>
      </c>
      <c r="B282" s="32">
        <v>2023</v>
      </c>
      <c r="C282" s="33" t="str">
        <f>VLOOKUP(D282,'[3]CENTRO DE COSTOS'!$E:$H,4,0)</f>
        <v>REGIONALES</v>
      </c>
      <c r="D282" s="34" t="s">
        <v>42</v>
      </c>
      <c r="E282" s="34" t="s">
        <v>43</v>
      </c>
      <c r="F282" s="34" t="s">
        <v>192</v>
      </c>
      <c r="G282" s="35" t="str">
        <f>VLOOKUP(O282,[3]Gerentes!$A:$N,4,0)</f>
        <v>FORTALECIMIENTO</v>
      </c>
      <c r="H282" s="35" t="str">
        <f>VLOOKUP(O282,[3]Gerentes!$A:$N,5,0)</f>
        <v>DIRECTOR(A) DE GESTION HUMANA</v>
      </c>
      <c r="I282" s="35" t="str">
        <f>VLOOKUP(O282,[3]Gerentes!$A:$N,10,0)</f>
        <v>8. Fortalecimiento</v>
      </c>
      <c r="J282" s="35" t="str">
        <f>VLOOKUP(O282,[3]Gerentes!$A:$AB,15,0)</f>
        <v>Contratable</v>
      </c>
      <c r="K282" s="36" t="str">
        <f t="shared" si="12"/>
        <v>Inversión</v>
      </c>
      <c r="L282" s="37" t="s">
        <v>175</v>
      </c>
      <c r="M282" s="38" t="str">
        <f t="shared" si="13"/>
        <v>C-4199-1500-8</v>
      </c>
      <c r="N282" s="34">
        <v>991</v>
      </c>
      <c r="O282" s="35" t="str">
        <f t="shared" si="14"/>
        <v>C-4199-1500-8-0-4199064-02-991</v>
      </c>
      <c r="P282" s="32" t="s">
        <v>174</v>
      </c>
      <c r="Q282" s="39">
        <f>VLOOKUP($O282,[3]Gerentes!$A:$I,7,0)</f>
        <v>4199064</v>
      </c>
      <c r="R282" s="40" t="str">
        <f>VLOOKUP($O282,[3]Gerentes!$A:$I,8,0)</f>
        <v>SERVICIO DE IMPLEMENTACION DE SISTEMAS DE GESTION</v>
      </c>
      <c r="S282" s="34" t="s">
        <v>24</v>
      </c>
      <c r="T282" s="34">
        <v>27</v>
      </c>
      <c r="U282" s="34" t="s">
        <v>161</v>
      </c>
      <c r="V282" s="34" t="s">
        <v>25</v>
      </c>
      <c r="W282" s="41">
        <v>2441627199</v>
      </c>
      <c r="X282" s="41">
        <v>0</v>
      </c>
      <c r="Y282" s="41">
        <v>0</v>
      </c>
      <c r="Z282" s="41">
        <v>0</v>
      </c>
      <c r="AA282" s="41">
        <v>0</v>
      </c>
      <c r="AB282" s="42">
        <v>2441627199</v>
      </c>
      <c r="AC282" s="41">
        <v>2237170896</v>
      </c>
      <c r="AD282" s="41">
        <v>204456303</v>
      </c>
      <c r="AE282" s="42">
        <v>2031377951</v>
      </c>
      <c r="AF282" s="42">
        <v>906315026</v>
      </c>
      <c r="AG282" s="41">
        <v>906315026</v>
      </c>
      <c r="AH282" s="41">
        <v>906315026</v>
      </c>
      <c r="AI282" s="41">
        <v>0</v>
      </c>
      <c r="AJ282" s="41">
        <v>0</v>
      </c>
      <c r="AK282" s="42" t="str">
        <f>IFERROR(VLOOKUP(Exportar[[#This Row],[RUBRO]],[3]LISTAS!$A$1:$B$19,2,0),Exportar[[#This Row],[NOMBRE-Planeación_Proyecto]])</f>
        <v>8. Fortalecimiento</v>
      </c>
      <c r="AL282" s="41">
        <f>VLOOKUP(Exportar[[#This Row],[UNIDAD/SUB UNIDAD]],[3]!REGIONALES[[#All],[codigo_regional3]:[Columna1]],3,0)</f>
        <v>5</v>
      </c>
      <c r="AM282" s="41">
        <f>Exportar[[#This Row],[COD]]</f>
        <v>5</v>
      </c>
      <c r="AN282" s="41">
        <f>IFERROR(VLOOKUP(Exportar[[#This Row],[RUBRO completo]],'[3]CENTRO DE COSTOS'!$X:$X,1,0),0)</f>
        <v>0</v>
      </c>
      <c r="AO282" s="43" t="str">
        <f>VLOOKUP(Exportar[[#This Row],[COD_REAL]],'[3]CENTRO DE COSTOS'!$M$4:$N$72,2,0)</f>
        <v>REGIONAL ANTIOQUIA</v>
      </c>
    </row>
    <row r="283" spans="1:41" x14ac:dyDescent="0.25">
      <c r="A283" s="44">
        <v>45111</v>
      </c>
      <c r="B283" s="32">
        <v>2023</v>
      </c>
      <c r="C283" s="33" t="str">
        <f>VLOOKUP(D283,'[3]CENTRO DE COSTOS'!$E:$H,4,0)</f>
        <v>REGIONALES</v>
      </c>
      <c r="D283" s="34" t="s">
        <v>42</v>
      </c>
      <c r="E283" s="34" t="s">
        <v>43</v>
      </c>
      <c r="F283" s="34" t="s">
        <v>176</v>
      </c>
      <c r="G283" s="35" t="str">
        <f>VLOOKUP(O283,[3]Gerentes!$A:$N,4,0)</f>
        <v>NUTRICIÓN</v>
      </c>
      <c r="H283" s="35" t="str">
        <f>VLOOKUP(O283,[3]Gerentes!$A:$N,5,0)</f>
        <v>DIRECTOR(A) DE NUTRICION</v>
      </c>
      <c r="I283" s="35" t="str">
        <f>VLOOKUP(O283,[3]Gerentes!$A:$N,10,0)</f>
        <v>4. Nutrición</v>
      </c>
      <c r="J283" s="35" t="str">
        <f>VLOOKUP(O283,[3]Gerentes!$A:$AB,15,0)</f>
        <v>No Contratable</v>
      </c>
      <c r="K283" s="36" t="str">
        <f t="shared" si="12"/>
        <v>Inversión</v>
      </c>
      <c r="L283" s="37" t="s">
        <v>191</v>
      </c>
      <c r="M283" s="38" t="str">
        <f t="shared" si="13"/>
        <v>C-4102-1500-12</v>
      </c>
      <c r="N283" s="34">
        <v>992</v>
      </c>
      <c r="O283" s="35" t="str">
        <f t="shared" si="14"/>
        <v>C-4102-1500-12-0-4102014-02-992</v>
      </c>
      <c r="P283" s="32" t="s">
        <v>190</v>
      </c>
      <c r="Q283" s="39">
        <f>VLOOKUP($O283,[3]Gerentes!$A:$I,7,0)</f>
        <v>4102014</v>
      </c>
      <c r="R283" s="40" t="str">
        <f>VLOOKUP($O283,[3]Gerentes!$A:$I,8,0)</f>
        <v>SERVICIO DE DISTRIBUCION DE ALIMENTOS SOLIDOS DE ALTO VALOR NUTRICIONAL</v>
      </c>
      <c r="S283" s="34" t="s">
        <v>24</v>
      </c>
      <c r="T283" s="34">
        <v>27</v>
      </c>
      <c r="U283" s="34" t="s">
        <v>161</v>
      </c>
      <c r="V283" s="34" t="s">
        <v>25</v>
      </c>
      <c r="W283" s="41">
        <v>3000000</v>
      </c>
      <c r="X283" s="41">
        <v>0</v>
      </c>
      <c r="Y283" s="41">
        <v>0</v>
      </c>
      <c r="Z283" s="41">
        <v>0</v>
      </c>
      <c r="AA283" s="41">
        <v>0</v>
      </c>
      <c r="AB283" s="42">
        <v>3000000</v>
      </c>
      <c r="AC283" s="41">
        <v>3000000</v>
      </c>
      <c r="AD283" s="41">
        <v>0</v>
      </c>
      <c r="AE283" s="42">
        <v>1144752</v>
      </c>
      <c r="AF283" s="42">
        <v>1144752</v>
      </c>
      <c r="AG283" s="41">
        <v>1144752</v>
      </c>
      <c r="AH283" s="41">
        <v>1144752</v>
      </c>
      <c r="AI283" s="41">
        <v>0</v>
      </c>
      <c r="AJ283" s="41">
        <v>0</v>
      </c>
      <c r="AK283" s="42" t="str">
        <f>IFERROR(VLOOKUP(Exportar[[#This Row],[RUBRO]],[3]LISTAS!$A$1:$B$19,2,0),Exportar[[#This Row],[NOMBRE-Planeación_Proyecto]])</f>
        <v>4. Nutrición</v>
      </c>
      <c r="AL283" s="41">
        <f>VLOOKUP(Exportar[[#This Row],[UNIDAD/SUB UNIDAD]],[3]!REGIONALES[[#All],[codigo_regional3]:[Columna1]],3,0)</f>
        <v>5</v>
      </c>
      <c r="AM283" s="41">
        <f>Exportar[[#This Row],[COD]]</f>
        <v>5</v>
      </c>
      <c r="AN283" s="41">
        <f>IFERROR(VLOOKUP(Exportar[[#This Row],[RUBRO completo]],'[3]CENTRO DE COSTOS'!$X:$X,1,0),0)</f>
        <v>0</v>
      </c>
      <c r="AO283" s="43" t="str">
        <f>VLOOKUP(Exportar[[#This Row],[COD_REAL]],'[3]CENTRO DE COSTOS'!$M$4:$N$72,2,0)</f>
        <v>REGIONAL ANTIOQUIA</v>
      </c>
    </row>
    <row r="284" spans="1:41" x14ac:dyDescent="0.25">
      <c r="A284" s="44">
        <v>45111</v>
      </c>
      <c r="B284" s="32">
        <v>2023</v>
      </c>
      <c r="C284" s="33" t="str">
        <f>VLOOKUP(D284,'[3]CENTRO DE COSTOS'!$E:$H,4,0)</f>
        <v>REGIONALES</v>
      </c>
      <c r="D284" s="34" t="s">
        <v>42</v>
      </c>
      <c r="E284" s="34" t="s">
        <v>43</v>
      </c>
      <c r="F284" s="34" t="s">
        <v>176</v>
      </c>
      <c r="G284" s="35" t="str">
        <f>VLOOKUP(O284,[3]Gerentes!$A:$N,4,0)</f>
        <v>NUTRICIÓN</v>
      </c>
      <c r="H284" s="35" t="str">
        <f>VLOOKUP(O284,[3]Gerentes!$A:$N,5,0)</f>
        <v>DIRECTOR(A) DE NUTRICION</v>
      </c>
      <c r="I284" s="35" t="str">
        <f>VLOOKUP(O284,[3]Gerentes!$A:$N,10,0)</f>
        <v>4. Nutrición</v>
      </c>
      <c r="J284" s="35" t="str">
        <f>VLOOKUP(O284,[3]Gerentes!$A:$AB,15,0)</f>
        <v>No Contratable</v>
      </c>
      <c r="K284" s="36" t="str">
        <f t="shared" si="12"/>
        <v>Inversión</v>
      </c>
      <c r="L284" s="37" t="s">
        <v>189</v>
      </c>
      <c r="M284" s="38" t="str">
        <f t="shared" si="13"/>
        <v>C-4102-1500-12</v>
      </c>
      <c r="N284" s="34">
        <v>992</v>
      </c>
      <c r="O284" s="35" t="str">
        <f t="shared" si="14"/>
        <v>C-4102-1500-12-0-4102016-02-992</v>
      </c>
      <c r="P284" s="32" t="s">
        <v>188</v>
      </c>
      <c r="Q284" s="39">
        <f>VLOOKUP($O284,[3]Gerentes!$A:$I,7,0)</f>
        <v>4102016</v>
      </c>
      <c r="R284" s="40" t="str">
        <f>VLOOKUP($O284,[3]Gerentes!$A:$I,8,0)</f>
        <v>SERVICIO DE ATENCION Y PREVENCION A LA DESNUTRICION DESDE EL SECTOR INCLUSION SOCIAL</v>
      </c>
      <c r="S284" s="34" t="s">
        <v>24</v>
      </c>
      <c r="T284" s="34">
        <v>27</v>
      </c>
      <c r="U284" s="34" t="s">
        <v>161</v>
      </c>
      <c r="V284" s="34" t="s">
        <v>25</v>
      </c>
      <c r="W284" s="41">
        <v>12000000</v>
      </c>
      <c r="X284" s="41">
        <v>0</v>
      </c>
      <c r="Y284" s="41">
        <v>0</v>
      </c>
      <c r="Z284" s="41">
        <v>0</v>
      </c>
      <c r="AA284" s="41">
        <v>0</v>
      </c>
      <c r="AB284" s="42">
        <v>12000000</v>
      </c>
      <c r="AC284" s="41">
        <v>12000000</v>
      </c>
      <c r="AD284" s="41">
        <v>0</v>
      </c>
      <c r="AE284" s="42">
        <v>2555439</v>
      </c>
      <c r="AF284" s="42">
        <v>2555439</v>
      </c>
      <c r="AG284" s="41">
        <v>2555439</v>
      </c>
      <c r="AH284" s="41">
        <v>2555439</v>
      </c>
      <c r="AI284" s="41">
        <v>0</v>
      </c>
      <c r="AJ284" s="41">
        <v>0</v>
      </c>
      <c r="AK284" s="42" t="str">
        <f>IFERROR(VLOOKUP(Exportar[[#This Row],[RUBRO]],[3]LISTAS!$A$1:$B$19,2,0),Exportar[[#This Row],[NOMBRE-Planeación_Proyecto]])</f>
        <v>4. Nutrición</v>
      </c>
      <c r="AL284" s="41">
        <f>VLOOKUP(Exportar[[#This Row],[UNIDAD/SUB UNIDAD]],[3]!REGIONALES[[#All],[codigo_regional3]:[Columna1]],3,0)</f>
        <v>5</v>
      </c>
      <c r="AM284" s="41">
        <f>Exportar[[#This Row],[COD]]</f>
        <v>5</v>
      </c>
      <c r="AN284" s="41">
        <f>IFERROR(VLOOKUP(Exportar[[#This Row],[RUBRO completo]],'[3]CENTRO DE COSTOS'!$X:$X,1,0),0)</f>
        <v>0</v>
      </c>
      <c r="AO284" s="43" t="str">
        <f>VLOOKUP(Exportar[[#This Row],[COD_REAL]],'[3]CENTRO DE COSTOS'!$M$4:$N$72,2,0)</f>
        <v>REGIONAL ANTIOQUIA</v>
      </c>
    </row>
    <row r="285" spans="1:41" x14ac:dyDescent="0.25">
      <c r="A285" s="44">
        <v>45111</v>
      </c>
      <c r="B285" s="32">
        <v>2023</v>
      </c>
      <c r="C285" s="33" t="str">
        <f>VLOOKUP(D285,'[3]CENTRO DE COSTOS'!$E:$H,4,0)</f>
        <v>REGIONALES</v>
      </c>
      <c r="D285" s="34" t="s">
        <v>42</v>
      </c>
      <c r="E285" s="34" t="s">
        <v>43</v>
      </c>
      <c r="F285" s="34" t="s">
        <v>176</v>
      </c>
      <c r="G285" s="35" t="str">
        <f>VLOOKUP(O285,[3]Gerentes!$A:$N,4,0)</f>
        <v>PROTECCIÓN SRPA</v>
      </c>
      <c r="H285" s="35" t="str">
        <f>VLOOKUP(O285,[3]Gerentes!$A:$N,5,0)</f>
        <v>DIRECTOR(A) DE PROTECCION</v>
      </c>
      <c r="I285" s="35" t="str">
        <f>VLOOKUP(O285,[3]Gerentes!$A:$N,10,0)</f>
        <v>3. Protección SRPA</v>
      </c>
      <c r="J285" s="35" t="str">
        <f>VLOOKUP(O285,[3]Gerentes!$A:$AB,15,0)</f>
        <v>No Contratable</v>
      </c>
      <c r="K285" s="36" t="str">
        <f t="shared" si="12"/>
        <v>Inversión</v>
      </c>
      <c r="L285" s="37" t="s">
        <v>187</v>
      </c>
      <c r="M285" s="38" t="str">
        <f t="shared" si="13"/>
        <v>C-4102-1500-13</v>
      </c>
      <c r="N285" s="34">
        <v>992</v>
      </c>
      <c r="O285" s="35" t="str">
        <f t="shared" si="14"/>
        <v>C-4102-1500-13-0-4102038-02-992</v>
      </c>
      <c r="P285" s="32" t="s">
        <v>186</v>
      </c>
      <c r="Q285" s="39">
        <f>VLOOKUP($O285,[3]Gerentes!$A:$I,7,0)</f>
        <v>4102038</v>
      </c>
      <c r="R285" s="40" t="str">
        <f>VLOOKUP($O285,[3]Gerentes!$A:$I,8,0)</f>
        <v>SERVICIO DIRIGIDOS A LA ATENCION DE NIÑOS, NIÑAS, ADOLESCENTES Y JOVENES, CON ENFOQUE PEDAGOGICO Y RESTAURATIVO ENCAMINADOS A LA INCLUSION SOCIAL</v>
      </c>
      <c r="S285" s="34" t="s">
        <v>24</v>
      </c>
      <c r="T285" s="34">
        <v>27</v>
      </c>
      <c r="U285" s="34" t="s">
        <v>161</v>
      </c>
      <c r="V285" s="34" t="s">
        <v>25</v>
      </c>
      <c r="W285" s="41">
        <v>6832918</v>
      </c>
      <c r="X285" s="41">
        <v>6221974</v>
      </c>
      <c r="Y285" s="41">
        <v>0</v>
      </c>
      <c r="Z285" s="41">
        <v>0</v>
      </c>
      <c r="AA285" s="41">
        <v>0</v>
      </c>
      <c r="AB285" s="42">
        <v>13054892</v>
      </c>
      <c r="AC285" s="41">
        <v>13054892</v>
      </c>
      <c r="AD285" s="41">
        <v>0</v>
      </c>
      <c r="AE285" s="42">
        <v>8874058</v>
      </c>
      <c r="AF285" s="42">
        <v>6535146</v>
      </c>
      <c r="AG285" s="41">
        <v>6535146</v>
      </c>
      <c r="AH285" s="41">
        <v>6535146</v>
      </c>
      <c r="AI285" s="41">
        <v>0</v>
      </c>
      <c r="AJ285" s="41">
        <v>0</v>
      </c>
      <c r="AK285" s="42" t="str">
        <f>IFERROR(VLOOKUP(Exportar[[#This Row],[RUBRO]],[3]LISTAS!$A$1:$B$19,2,0),Exportar[[#This Row],[NOMBRE-Planeación_Proyecto]])</f>
        <v>3. Protección SRPA</v>
      </c>
      <c r="AL285" s="41">
        <f>VLOOKUP(Exportar[[#This Row],[UNIDAD/SUB UNIDAD]],[3]!REGIONALES[[#All],[codigo_regional3]:[Columna1]],3,0)</f>
        <v>5</v>
      </c>
      <c r="AM285" s="41">
        <f>Exportar[[#This Row],[COD]]</f>
        <v>5</v>
      </c>
      <c r="AN285" s="41">
        <f>IFERROR(VLOOKUP(Exportar[[#This Row],[RUBRO completo]],'[3]CENTRO DE COSTOS'!$X:$X,1,0),0)</f>
        <v>0</v>
      </c>
      <c r="AO285" s="43" t="str">
        <f>VLOOKUP(Exportar[[#This Row],[COD_REAL]],'[3]CENTRO DE COSTOS'!$M$4:$N$72,2,0)</f>
        <v>REGIONAL ANTIOQUIA</v>
      </c>
    </row>
    <row r="286" spans="1:41" x14ac:dyDescent="0.25">
      <c r="A286" s="44">
        <v>45111</v>
      </c>
      <c r="B286" s="32">
        <v>2023</v>
      </c>
      <c r="C286" s="33" t="str">
        <f>VLOOKUP(D286,'[3]CENTRO DE COSTOS'!$E:$H,4,0)</f>
        <v>REGIONALES</v>
      </c>
      <c r="D286" s="34" t="s">
        <v>42</v>
      </c>
      <c r="E286" s="34" t="s">
        <v>43</v>
      </c>
      <c r="F286" s="34" t="s">
        <v>176</v>
      </c>
      <c r="G286" s="35" t="str">
        <f>VLOOKUP(O286,[3]Gerentes!$A:$N,4,0)</f>
        <v xml:space="preserve">PROTECCIÓN RESTABLECIMIENTO </v>
      </c>
      <c r="H286" s="35" t="str">
        <f>VLOOKUP(O286,[3]Gerentes!$A:$N,5,0)</f>
        <v>DIRECTOR(A) DE PROTECCION</v>
      </c>
      <c r="I286" s="35" t="str">
        <f>VLOOKUP(O286,[3]Gerentes!$A:$N,10,0)</f>
        <v>2. Protección PARD</v>
      </c>
      <c r="J286" s="35" t="str">
        <f>VLOOKUP(O286,[3]Gerentes!$A:$AB,15,0)</f>
        <v>No Contratable</v>
      </c>
      <c r="K286" s="36" t="str">
        <f t="shared" si="12"/>
        <v>Inversión</v>
      </c>
      <c r="L286" s="37" t="s">
        <v>173</v>
      </c>
      <c r="M286" s="38" t="str">
        <f t="shared" si="13"/>
        <v>C-4102-1500-14</v>
      </c>
      <c r="N286" s="34">
        <v>992</v>
      </c>
      <c r="O286" s="35" t="str">
        <f t="shared" si="14"/>
        <v>C-4102-1500-14-0-4102037-02-992</v>
      </c>
      <c r="P286" s="32" t="s">
        <v>172</v>
      </c>
      <c r="Q286" s="39">
        <f>VLOOKUP($O286,[3]Gerentes!$A:$I,7,0)</f>
        <v>4102037</v>
      </c>
      <c r="R286" s="40" t="str">
        <f>VLOOKUP($O286,[3]Gerentes!$A:$I,8,0)</f>
        <v>SERVICIO DE PROTECCION PARA EL RESTABLECIMIENTO DE DERECHOS DE NIÑOS, NIÑAS, ADOLESCENTES Y JOVENES</v>
      </c>
      <c r="S286" s="34" t="s">
        <v>24</v>
      </c>
      <c r="T286" s="34">
        <v>21</v>
      </c>
      <c r="U286" s="34" t="s">
        <v>185</v>
      </c>
      <c r="V286" s="34" t="s">
        <v>25</v>
      </c>
      <c r="W286" s="41">
        <v>144786241</v>
      </c>
      <c r="X286" s="41">
        <v>225000000</v>
      </c>
      <c r="Y286" s="41">
        <v>0</v>
      </c>
      <c r="Z286" s="41">
        <v>0</v>
      </c>
      <c r="AA286" s="41">
        <v>0</v>
      </c>
      <c r="AB286" s="42">
        <v>369786241</v>
      </c>
      <c r="AC286" s="41">
        <v>369786241</v>
      </c>
      <c r="AD286" s="41">
        <v>0</v>
      </c>
      <c r="AE286" s="42">
        <v>257966005</v>
      </c>
      <c r="AF286" s="42">
        <v>215384220</v>
      </c>
      <c r="AG286" s="41">
        <v>215384220</v>
      </c>
      <c r="AH286" s="41">
        <v>215384220</v>
      </c>
      <c r="AI286" s="41">
        <v>0</v>
      </c>
      <c r="AJ286" s="41">
        <v>0</v>
      </c>
      <c r="AK286" s="42" t="str">
        <f>IFERROR(VLOOKUP(Exportar[[#This Row],[RUBRO]],[3]LISTAS!$A$1:$B$19,2,0),Exportar[[#This Row],[NOMBRE-Planeación_Proyecto]])</f>
        <v>2. Protección PARD</v>
      </c>
      <c r="AL286" s="41">
        <f>VLOOKUP(Exportar[[#This Row],[UNIDAD/SUB UNIDAD]],[3]!REGIONALES[[#All],[codigo_regional3]:[Columna1]],3,0)</f>
        <v>5</v>
      </c>
      <c r="AM286" s="41">
        <f>Exportar[[#This Row],[COD]]</f>
        <v>5</v>
      </c>
      <c r="AN286" s="41">
        <f>IFERROR(VLOOKUP(Exportar[[#This Row],[RUBRO completo]],'[3]CENTRO DE COSTOS'!$X:$X,1,0),0)</f>
        <v>0</v>
      </c>
      <c r="AO286" s="43" t="str">
        <f>VLOOKUP(Exportar[[#This Row],[COD_REAL]],'[3]CENTRO DE COSTOS'!$M$4:$N$72,2,0)</f>
        <v>REGIONAL ANTIOQUIA</v>
      </c>
    </row>
    <row r="287" spans="1:41" x14ac:dyDescent="0.25">
      <c r="A287" s="44">
        <v>45111</v>
      </c>
      <c r="B287" s="32">
        <v>2023</v>
      </c>
      <c r="C287" s="33" t="str">
        <f>VLOOKUP(D287,'[3]CENTRO DE COSTOS'!$E:$H,4,0)</f>
        <v>REGIONALES</v>
      </c>
      <c r="D287" s="34" t="s">
        <v>42</v>
      </c>
      <c r="E287" s="34" t="s">
        <v>43</v>
      </c>
      <c r="F287" s="34" t="s">
        <v>176</v>
      </c>
      <c r="G287" s="35" t="str">
        <f>VLOOKUP(O287,[3]Gerentes!$A:$N,4,0)</f>
        <v>SNBF</v>
      </c>
      <c r="H287" s="35" t="str">
        <f>VLOOKUP(O287,[3]Gerentes!$A:$N,5,0)</f>
        <v>DIRECTOR(A) DE SISTEMA NACIONAL DE BIENESTAR FAMILIAR</v>
      </c>
      <c r="I287" s="35" t="str">
        <f>VLOOKUP(O287,[3]Gerentes!$A:$N,10,0)</f>
        <v>7. SNBF</v>
      </c>
      <c r="J287" s="35" t="str">
        <f>VLOOKUP(O287,[3]Gerentes!$A:$AB,15,0)</f>
        <v>No Contratable</v>
      </c>
      <c r="K287" s="36" t="str">
        <f t="shared" si="12"/>
        <v>Inversión</v>
      </c>
      <c r="L287" s="37" t="s">
        <v>168</v>
      </c>
      <c r="M287" s="38" t="str">
        <f t="shared" si="13"/>
        <v>C-4102-1500-15</v>
      </c>
      <c r="N287" s="34">
        <v>992</v>
      </c>
      <c r="O287" s="35" t="str">
        <f t="shared" si="14"/>
        <v>C-4102-1500-15-0-4102024-02-992</v>
      </c>
      <c r="P287" s="32" t="s">
        <v>167</v>
      </c>
      <c r="Q287" s="39">
        <f>VLOOKUP($O287,[3]Gerentes!$A:$I,7,0)</f>
        <v>4102024</v>
      </c>
      <c r="R287" s="40" t="str">
        <f>VLOOKUP($O287,[3]Gerentes!$A:$I,8,0)</f>
        <v>SERVICIO DE ASISTENCIA TECNICA EN EL CICLO DE POLITICAS PUBLICAS DE INFANCIA Y ADOLESCENCIA</v>
      </c>
      <c r="S287" s="34" t="s">
        <v>24</v>
      </c>
      <c r="T287" s="34">
        <v>27</v>
      </c>
      <c r="U287" s="34" t="s">
        <v>161</v>
      </c>
      <c r="V287" s="34" t="s">
        <v>25</v>
      </c>
      <c r="W287" s="41">
        <v>22000000</v>
      </c>
      <c r="X287" s="41">
        <v>40000000</v>
      </c>
      <c r="Y287" s="41">
        <v>0</v>
      </c>
      <c r="Z287" s="41">
        <v>0</v>
      </c>
      <c r="AA287" s="41">
        <v>0</v>
      </c>
      <c r="AB287" s="42">
        <v>62000000</v>
      </c>
      <c r="AC287" s="41">
        <v>62000000</v>
      </c>
      <c r="AD287" s="41">
        <v>0</v>
      </c>
      <c r="AE287" s="42">
        <v>48383903</v>
      </c>
      <c r="AF287" s="42">
        <v>39436952</v>
      </c>
      <c r="AG287" s="41">
        <v>39436952</v>
      </c>
      <c r="AH287" s="41">
        <v>39436952</v>
      </c>
      <c r="AI287" s="41">
        <v>0</v>
      </c>
      <c r="AJ287" s="41">
        <v>0</v>
      </c>
      <c r="AK287" s="42" t="str">
        <f>IFERROR(VLOOKUP(Exportar[[#This Row],[RUBRO]],[3]LISTAS!$A$1:$B$19,2,0),Exportar[[#This Row],[NOMBRE-Planeación_Proyecto]])</f>
        <v>7. SNBF</v>
      </c>
      <c r="AL287" s="41">
        <f>VLOOKUP(Exportar[[#This Row],[UNIDAD/SUB UNIDAD]],[3]!REGIONALES[[#All],[codigo_regional3]:[Columna1]],3,0)</f>
        <v>5</v>
      </c>
      <c r="AM287" s="41">
        <f>Exportar[[#This Row],[COD]]</f>
        <v>5</v>
      </c>
      <c r="AN287" s="41">
        <f>IFERROR(VLOOKUP(Exportar[[#This Row],[RUBRO completo]],'[3]CENTRO DE COSTOS'!$X:$X,1,0),0)</f>
        <v>0</v>
      </c>
      <c r="AO287" s="43" t="str">
        <f>VLOOKUP(Exportar[[#This Row],[COD_REAL]],'[3]CENTRO DE COSTOS'!$M$4:$N$72,2,0)</f>
        <v>REGIONAL ANTIOQUIA</v>
      </c>
    </row>
    <row r="288" spans="1:41" x14ac:dyDescent="0.25">
      <c r="A288" s="44">
        <v>45111</v>
      </c>
      <c r="B288" s="32">
        <v>2023</v>
      </c>
      <c r="C288" s="33" t="str">
        <f>VLOOKUP(D288,'[3]CENTRO DE COSTOS'!$E:$H,4,0)</f>
        <v>REGIONALES</v>
      </c>
      <c r="D288" s="34" t="s">
        <v>42</v>
      </c>
      <c r="E288" s="34" t="s">
        <v>43</v>
      </c>
      <c r="F288" s="34" t="s">
        <v>176</v>
      </c>
      <c r="G288" s="35" t="str">
        <f>VLOOKUP(O288,[3]Gerentes!$A:$N,4,0)</f>
        <v>FAMILIA Y COMUNIDADES</v>
      </c>
      <c r="H288" s="35" t="str">
        <f>VLOOKUP(O288,[3]Gerentes!$A:$N,5,0)</f>
        <v>DIRECTOR(A) DE FAMILIA Y COMUNIDADES</v>
      </c>
      <c r="I288" s="35" t="str">
        <f>VLOOKUP(O288,[3]Gerentes!$A:$N,10,0)</f>
        <v>6. Familia y Comunidades</v>
      </c>
      <c r="J288" s="35" t="str">
        <f>VLOOKUP(O288,[3]Gerentes!$A:$AB,15,0)</f>
        <v>No Contratable</v>
      </c>
      <c r="K288" s="36" t="str">
        <f t="shared" si="12"/>
        <v>Inversión</v>
      </c>
      <c r="L288" s="37" t="s">
        <v>184</v>
      </c>
      <c r="M288" s="38" t="str">
        <f t="shared" si="13"/>
        <v>C-4102-1500-16</v>
      </c>
      <c r="N288" s="34">
        <v>992</v>
      </c>
      <c r="O288" s="35" t="str">
        <f t="shared" si="14"/>
        <v>C-4102-1500-16-0-4102041-02-992</v>
      </c>
      <c r="P288" s="32" t="s">
        <v>183</v>
      </c>
      <c r="Q288" s="39">
        <f>VLOOKUP($O288,[3]Gerentes!$A:$I,7,0)</f>
        <v>4102041</v>
      </c>
      <c r="R288" s="40" t="str">
        <f>VLOOKUP($O288,[3]Gerentes!$A:$I,8,0)</f>
        <v>SERVICIO DE ASISTENCIA TECNICA EN EL CICLO DE POLITICAS PUBLICAS DE FAMILIA Y OTRAS RELACIONADAS</v>
      </c>
      <c r="S288" s="34" t="s">
        <v>24</v>
      </c>
      <c r="T288" s="34">
        <v>27</v>
      </c>
      <c r="U288" s="34" t="s">
        <v>161</v>
      </c>
      <c r="V288" s="34" t="s">
        <v>25</v>
      </c>
      <c r="W288" s="41">
        <v>26000000</v>
      </c>
      <c r="X288" s="41">
        <v>0</v>
      </c>
      <c r="Y288" s="41">
        <v>0</v>
      </c>
      <c r="Z288" s="41">
        <v>0</v>
      </c>
      <c r="AA288" s="41">
        <v>0</v>
      </c>
      <c r="AB288" s="42">
        <v>26000000</v>
      </c>
      <c r="AC288" s="41">
        <v>26000000</v>
      </c>
      <c r="AD288" s="41">
        <v>0</v>
      </c>
      <c r="AE288" s="42">
        <v>2470130</v>
      </c>
      <c r="AF288" s="42">
        <v>2470130</v>
      </c>
      <c r="AG288" s="41">
        <v>2470130</v>
      </c>
      <c r="AH288" s="41">
        <v>2470130</v>
      </c>
      <c r="AI288" s="41">
        <v>0</v>
      </c>
      <c r="AJ288" s="41">
        <v>0</v>
      </c>
      <c r="AK288" s="42" t="str">
        <f>IFERROR(VLOOKUP(Exportar[[#This Row],[RUBRO]],[3]LISTAS!$A$1:$B$19,2,0),Exportar[[#This Row],[NOMBRE-Planeación_Proyecto]])</f>
        <v>6. Familia y Comunidades</v>
      </c>
      <c r="AL288" s="41">
        <f>VLOOKUP(Exportar[[#This Row],[UNIDAD/SUB UNIDAD]],[3]!REGIONALES[[#All],[codigo_regional3]:[Columna1]],3,0)</f>
        <v>5</v>
      </c>
      <c r="AM288" s="41">
        <f>Exportar[[#This Row],[COD]]</f>
        <v>5</v>
      </c>
      <c r="AN288" s="41">
        <f>IFERROR(VLOOKUP(Exportar[[#This Row],[RUBRO completo]],'[3]CENTRO DE COSTOS'!$X:$X,1,0),0)</f>
        <v>0</v>
      </c>
      <c r="AO288" s="43" t="str">
        <f>VLOOKUP(Exportar[[#This Row],[COD_REAL]],'[3]CENTRO DE COSTOS'!$M$4:$N$72,2,0)</f>
        <v>REGIONAL ANTIOQUIA</v>
      </c>
    </row>
    <row r="289" spans="1:41" x14ac:dyDescent="0.25">
      <c r="A289" s="44">
        <v>45111</v>
      </c>
      <c r="B289" s="32">
        <v>2023</v>
      </c>
      <c r="C289" s="33" t="str">
        <f>VLOOKUP(D289,'[3]CENTRO DE COSTOS'!$E:$H,4,0)</f>
        <v>REGIONALES</v>
      </c>
      <c r="D289" s="34" t="s">
        <v>42</v>
      </c>
      <c r="E289" s="34" t="s">
        <v>43</v>
      </c>
      <c r="F289" s="34" t="s">
        <v>176</v>
      </c>
      <c r="G289" s="35" t="str">
        <f>VLOOKUP(O289,[3]Gerentes!$A:$N,4,0)</f>
        <v>PRIMERA INFANCIA</v>
      </c>
      <c r="H289" s="35" t="str">
        <f>VLOOKUP(O289,[3]Gerentes!$A:$N,5,0)</f>
        <v>DIRECTOR(A) DE PRIMERA INFANCIA</v>
      </c>
      <c r="I289" s="35" t="str">
        <f>VLOOKUP(O289,[3]Gerentes!$A:$N,10,0)</f>
        <v>1. Primera Infancia</v>
      </c>
      <c r="J289" s="35" t="str">
        <f>VLOOKUP(O289,[3]Gerentes!$A:$AB,15,0)</f>
        <v>No Contratable</v>
      </c>
      <c r="K289" s="36" t="str">
        <f t="shared" si="12"/>
        <v>Inversión</v>
      </c>
      <c r="L289" s="37" t="s">
        <v>166</v>
      </c>
      <c r="M289" s="38" t="str">
        <f t="shared" si="13"/>
        <v>C-4102-1500-18</v>
      </c>
      <c r="N289" s="34">
        <v>992</v>
      </c>
      <c r="O289" s="35" t="str">
        <f t="shared" si="14"/>
        <v>C-4102-1500-18-0-4102040-02-992</v>
      </c>
      <c r="P289" s="32" t="s">
        <v>165</v>
      </c>
      <c r="Q289" s="39">
        <f>VLOOKUP($O289,[3]Gerentes!$A:$I,7,0)</f>
        <v>4102040</v>
      </c>
      <c r="R289" s="40" t="str">
        <f>VLOOKUP($O289,[3]Gerentes!$A:$I,8,0)</f>
        <v>DOCUMENTOS METODOLOGICOS</v>
      </c>
      <c r="S289" s="34" t="s">
        <v>24</v>
      </c>
      <c r="T289" s="34">
        <v>27</v>
      </c>
      <c r="U289" s="34" t="s">
        <v>161</v>
      </c>
      <c r="V289" s="34" t="s">
        <v>25</v>
      </c>
      <c r="W289" s="41">
        <v>0</v>
      </c>
      <c r="X289" s="41">
        <v>97105104</v>
      </c>
      <c r="Y289" s="41">
        <v>0</v>
      </c>
      <c r="Z289" s="41">
        <v>0</v>
      </c>
      <c r="AA289" s="41">
        <v>0</v>
      </c>
      <c r="AB289" s="42">
        <v>97105104</v>
      </c>
      <c r="AC289" s="41">
        <v>97105104</v>
      </c>
      <c r="AD289" s="41">
        <v>0</v>
      </c>
      <c r="AE289" s="42">
        <v>97062897</v>
      </c>
      <c r="AF289" s="42">
        <v>92852017</v>
      </c>
      <c r="AG289" s="41">
        <v>92852017</v>
      </c>
      <c r="AH289" s="41">
        <v>92852017</v>
      </c>
      <c r="AI289" s="41">
        <v>0</v>
      </c>
      <c r="AJ289" s="41">
        <v>0</v>
      </c>
      <c r="AK289" s="42" t="str">
        <f>IFERROR(VLOOKUP(Exportar[[#This Row],[RUBRO]],[3]LISTAS!$A$1:$B$19,2,0),Exportar[[#This Row],[NOMBRE-Planeación_Proyecto]])</f>
        <v>1. Primera Infancia</v>
      </c>
      <c r="AL289" s="41">
        <f>VLOOKUP(Exportar[[#This Row],[UNIDAD/SUB UNIDAD]],[3]!REGIONALES[[#All],[codigo_regional3]:[Columna1]],3,0)</f>
        <v>5</v>
      </c>
      <c r="AM289" s="41">
        <f>Exportar[[#This Row],[COD]]</f>
        <v>5</v>
      </c>
      <c r="AN289" s="41">
        <f>IFERROR(VLOOKUP(Exportar[[#This Row],[RUBRO completo]],'[3]CENTRO DE COSTOS'!$X:$X,1,0),0)</f>
        <v>0</v>
      </c>
      <c r="AO289" s="43" t="str">
        <f>VLOOKUP(Exportar[[#This Row],[COD_REAL]],'[3]CENTRO DE COSTOS'!$M$4:$N$72,2,0)</f>
        <v>REGIONAL ANTIOQUIA</v>
      </c>
    </row>
    <row r="290" spans="1:41" x14ac:dyDescent="0.25">
      <c r="A290" s="44">
        <v>45111</v>
      </c>
      <c r="B290" s="32">
        <v>2023</v>
      </c>
      <c r="C290" s="33" t="str">
        <f>VLOOKUP(D290,'[3]CENTRO DE COSTOS'!$E:$H,4,0)</f>
        <v>REGIONALES</v>
      </c>
      <c r="D290" s="34" t="s">
        <v>42</v>
      </c>
      <c r="E290" s="34" t="s">
        <v>43</v>
      </c>
      <c r="F290" s="34" t="s">
        <v>176</v>
      </c>
      <c r="G290" s="35" t="str">
        <f>VLOOKUP(O290,[3]Gerentes!$A:$N,4,0)</f>
        <v>PRIMERA INFANCIA</v>
      </c>
      <c r="H290" s="35" t="str">
        <f>VLOOKUP(O290,[3]Gerentes!$A:$N,5,0)</f>
        <v>DIRECTOR(A) DE PRIMERA INFANCIA</v>
      </c>
      <c r="I290" s="35" t="str">
        <f>VLOOKUP(O290,[3]Gerentes!$A:$N,10,0)</f>
        <v>1. Primera Infancia</v>
      </c>
      <c r="J290" s="35" t="str">
        <f>VLOOKUP(O290,[3]Gerentes!$A:$AB,15,0)</f>
        <v>No Contratable</v>
      </c>
      <c r="K290" s="36" t="str">
        <f t="shared" si="12"/>
        <v>Inversión</v>
      </c>
      <c r="L290" s="37" t="s">
        <v>166</v>
      </c>
      <c r="M290" s="38" t="str">
        <f t="shared" si="13"/>
        <v>C-4102-1500-18</v>
      </c>
      <c r="N290" s="34">
        <v>992</v>
      </c>
      <c r="O290" s="35" t="str">
        <f t="shared" si="14"/>
        <v>C-4102-1500-18-0-4102040-02-992</v>
      </c>
      <c r="P290" s="32" t="s">
        <v>165</v>
      </c>
      <c r="Q290" s="39">
        <f>VLOOKUP($O290,[3]Gerentes!$A:$I,7,0)</f>
        <v>4102040</v>
      </c>
      <c r="R290" s="40" t="str">
        <f>VLOOKUP($O290,[3]Gerentes!$A:$I,8,0)</f>
        <v>DOCUMENTOS METODOLOGICOS</v>
      </c>
      <c r="S290" s="34" t="s">
        <v>24</v>
      </c>
      <c r="T290" s="34">
        <v>20</v>
      </c>
      <c r="U290" s="34" t="s">
        <v>392</v>
      </c>
      <c r="V290" s="34" t="s">
        <v>25</v>
      </c>
      <c r="W290" s="41">
        <v>4000000</v>
      </c>
      <c r="X290" s="41">
        <v>206048889</v>
      </c>
      <c r="Y290" s="41">
        <v>0</v>
      </c>
      <c r="Z290" s="41">
        <v>0</v>
      </c>
      <c r="AA290" s="41">
        <v>0</v>
      </c>
      <c r="AB290" s="42">
        <v>210048889</v>
      </c>
      <c r="AC290" s="41">
        <v>210048889</v>
      </c>
      <c r="AD290" s="41">
        <v>0</v>
      </c>
      <c r="AE290" s="42">
        <v>117002667</v>
      </c>
      <c r="AF290" s="42">
        <v>70513501</v>
      </c>
      <c r="AG290" s="41">
        <v>70513501</v>
      </c>
      <c r="AH290" s="41">
        <v>70513501</v>
      </c>
      <c r="AI290" s="41">
        <v>0</v>
      </c>
      <c r="AJ290" s="41">
        <v>0</v>
      </c>
      <c r="AK290" s="42" t="str">
        <f>IFERROR(VLOOKUP(Exportar[[#This Row],[RUBRO]],[3]LISTAS!$A$1:$B$19,2,0),Exportar[[#This Row],[NOMBRE-Planeación_Proyecto]])</f>
        <v>1. Primera Infancia</v>
      </c>
      <c r="AL290" s="41">
        <f>VLOOKUP(Exportar[[#This Row],[UNIDAD/SUB UNIDAD]],[3]!REGIONALES[[#All],[codigo_regional3]:[Columna1]],3,0)</f>
        <v>5</v>
      </c>
      <c r="AM290" s="41">
        <f>Exportar[[#This Row],[COD]]</f>
        <v>5</v>
      </c>
      <c r="AN290" s="41">
        <f>IFERROR(VLOOKUP(Exportar[[#This Row],[RUBRO completo]],'[3]CENTRO DE COSTOS'!$X:$X,1,0),0)</f>
        <v>0</v>
      </c>
      <c r="AO290" s="43" t="str">
        <f>VLOOKUP(Exportar[[#This Row],[COD_REAL]],'[3]CENTRO DE COSTOS'!$M$4:$N$72,2,0)</f>
        <v>REGIONAL ANTIOQUIA</v>
      </c>
    </row>
    <row r="291" spans="1:41" x14ac:dyDescent="0.25">
      <c r="A291" s="44">
        <v>45111</v>
      </c>
      <c r="B291" s="32">
        <v>2023</v>
      </c>
      <c r="C291" s="33" t="str">
        <f>VLOOKUP(D291,'[3]CENTRO DE COSTOS'!$E:$H,4,0)</f>
        <v>REGIONALES</v>
      </c>
      <c r="D291" s="34" t="s">
        <v>42</v>
      </c>
      <c r="E291" s="34" t="s">
        <v>43</v>
      </c>
      <c r="F291" s="34" t="s">
        <v>176</v>
      </c>
      <c r="G291" s="35" t="str">
        <f>VLOOKUP(O291,[3]Gerentes!$A:$N,4,0)</f>
        <v>INFANCIA</v>
      </c>
      <c r="H291" s="35" t="str">
        <f>VLOOKUP(O291,[3]Gerentes!$A:$N,5,0)</f>
        <v>DIRECTOR(A) DE INFANCIA</v>
      </c>
      <c r="I291" s="35" t="str">
        <f>VLOOKUP(O291,[3]Gerentes!$A:$N,10,0)</f>
        <v>7. Infancia</v>
      </c>
      <c r="J291" s="35" t="str">
        <f>VLOOKUP(O291,[3]Gerentes!$A:$AB,15,0)</f>
        <v>No Contratable</v>
      </c>
      <c r="K291" s="36" t="str">
        <f t="shared" si="12"/>
        <v>Inversión</v>
      </c>
      <c r="L291" s="37" t="s">
        <v>182</v>
      </c>
      <c r="M291" s="38" t="str">
        <f t="shared" si="13"/>
        <v>C-4102-1500-20</v>
      </c>
      <c r="N291" s="34">
        <v>992</v>
      </c>
      <c r="O291" s="35" t="str">
        <f t="shared" si="14"/>
        <v>C-4102-1500-20-0-4102045-02-992</v>
      </c>
      <c r="P291" s="32" t="s">
        <v>181</v>
      </c>
      <c r="Q291" s="39">
        <f>VLOOKUP($O291,[3]Gerentes!$A:$I,7,0)</f>
        <v>4102045</v>
      </c>
      <c r="R291" s="40" t="str">
        <f>VLOOKUP($O291,[3]Gerentes!$A:$I,8,0)</f>
        <v>SERVICIOS DE EDUCACIÓN INFORMAL A NIÑOS, NIÑAS, ADOLESCENTES  Y JÓVENES PARA EL RECONOCIMIENTO DE SUS DERECHOS</v>
      </c>
      <c r="S291" s="34" t="s">
        <v>24</v>
      </c>
      <c r="T291" s="34">
        <v>27</v>
      </c>
      <c r="U291" s="34" t="s">
        <v>161</v>
      </c>
      <c r="V291" s="34" t="s">
        <v>25</v>
      </c>
      <c r="W291" s="41">
        <v>5150000</v>
      </c>
      <c r="X291" s="41">
        <v>0</v>
      </c>
      <c r="Y291" s="41">
        <v>0</v>
      </c>
      <c r="Z291" s="41">
        <v>0</v>
      </c>
      <c r="AA291" s="41">
        <v>0</v>
      </c>
      <c r="AB291" s="42">
        <v>5150000</v>
      </c>
      <c r="AC291" s="41">
        <v>5150000</v>
      </c>
      <c r="AD291" s="41">
        <v>0</v>
      </c>
      <c r="AE291" s="42">
        <v>2254467</v>
      </c>
      <c r="AF291" s="42">
        <v>1957129</v>
      </c>
      <c r="AG291" s="41">
        <v>1957129</v>
      </c>
      <c r="AH291" s="41">
        <v>1957129</v>
      </c>
      <c r="AI291" s="41">
        <v>0</v>
      </c>
      <c r="AJ291" s="41">
        <v>0</v>
      </c>
      <c r="AK291" s="42" t="str">
        <f>IFERROR(VLOOKUP(Exportar[[#This Row],[RUBRO]],[3]LISTAS!$A$1:$B$19,2,0),Exportar[[#This Row],[NOMBRE-Planeación_Proyecto]])</f>
        <v>7. Infancia</v>
      </c>
      <c r="AL291" s="41">
        <f>VLOOKUP(Exportar[[#This Row],[UNIDAD/SUB UNIDAD]],[3]!REGIONALES[[#All],[codigo_regional3]:[Columna1]],3,0)</f>
        <v>5</v>
      </c>
      <c r="AM291" s="41">
        <f>Exportar[[#This Row],[COD]]</f>
        <v>5</v>
      </c>
      <c r="AN291" s="41">
        <f>IFERROR(VLOOKUP(Exportar[[#This Row],[RUBRO completo]],'[3]CENTRO DE COSTOS'!$X:$X,1,0),0)</f>
        <v>0</v>
      </c>
      <c r="AO291" s="43" t="str">
        <f>VLOOKUP(Exportar[[#This Row],[COD_REAL]],'[3]CENTRO DE COSTOS'!$M$4:$N$72,2,0)</f>
        <v>REGIONAL ANTIOQUIA</v>
      </c>
    </row>
    <row r="292" spans="1:41" x14ac:dyDescent="0.25">
      <c r="A292" s="44">
        <v>45111</v>
      </c>
      <c r="B292" s="32">
        <v>2023</v>
      </c>
      <c r="C292" s="33" t="str">
        <f>VLOOKUP(D292,'[3]CENTRO DE COSTOS'!$E:$H,4,0)</f>
        <v>REGIONALES</v>
      </c>
      <c r="D292" s="34" t="s">
        <v>42</v>
      </c>
      <c r="E292" s="34" t="s">
        <v>43</v>
      </c>
      <c r="F292" s="34" t="s">
        <v>176</v>
      </c>
      <c r="G292" s="35" t="str">
        <f>VLOOKUP(O292,[3]Gerentes!$A:$N,4,0)</f>
        <v>ADOLESCENCIA Y JUVENTUD</v>
      </c>
      <c r="H292" s="35" t="str">
        <f>VLOOKUP(O292,[3]Gerentes!$A:$N,5,0)</f>
        <v xml:space="preserve">DIRECTOR(A) DE ADOLESCENCIA Y JUVENTUD </v>
      </c>
      <c r="I292" s="35" t="str">
        <f>VLOOKUP(O292,[3]Gerentes!$A:$N,10,0)</f>
        <v>8. Adolescencia y Juventud</v>
      </c>
      <c r="J292" s="35" t="str">
        <f>VLOOKUP(O292,[3]Gerentes!$A:$AB,15,0)</f>
        <v>No Contratable</v>
      </c>
      <c r="K292" s="36" t="str">
        <f t="shared" si="12"/>
        <v>Inversión</v>
      </c>
      <c r="L292" s="37" t="s">
        <v>180</v>
      </c>
      <c r="M292" s="38" t="str">
        <f t="shared" si="13"/>
        <v>C-4102-1500-21</v>
      </c>
      <c r="N292" s="34">
        <v>992</v>
      </c>
      <c r="O292" s="35" t="str">
        <f t="shared" si="14"/>
        <v>C-4102-1500-21-0-4102045-02-00-992</v>
      </c>
      <c r="P292" s="32" t="s">
        <v>179</v>
      </c>
      <c r="Q292" s="39">
        <f>VLOOKUP($O292,[3]Gerentes!$A:$I,7,0)</f>
        <v>4102045</v>
      </c>
      <c r="R292" s="40" t="str">
        <f>VLOOKUP($O292,[3]Gerentes!$A:$I,8,0)</f>
        <v>SERVICIOS DE EDUCACIÓN INFORMAL A NIÑOS, NIÑAS, ADOLESCENTES  Y JÓVENES PARA EL RECONOCIMIENTO DE SUS DERECHOS</v>
      </c>
      <c r="S292" s="34" t="s">
        <v>24</v>
      </c>
      <c r="T292" s="34">
        <v>27</v>
      </c>
      <c r="U292" s="34" t="s">
        <v>161</v>
      </c>
      <c r="V292" s="34" t="s">
        <v>25</v>
      </c>
      <c r="W292" s="41">
        <v>3000000</v>
      </c>
      <c r="X292" s="41">
        <v>0</v>
      </c>
      <c r="Y292" s="41">
        <v>0</v>
      </c>
      <c r="Z292" s="41">
        <v>0</v>
      </c>
      <c r="AA292" s="41">
        <v>0</v>
      </c>
      <c r="AB292" s="42">
        <v>3000000</v>
      </c>
      <c r="AC292" s="41">
        <v>3000000</v>
      </c>
      <c r="AD292" s="41">
        <v>0</v>
      </c>
      <c r="AE292" s="42">
        <v>1959862</v>
      </c>
      <c r="AF292" s="42">
        <v>1662524</v>
      </c>
      <c r="AG292" s="41">
        <v>1662524</v>
      </c>
      <c r="AH292" s="41">
        <v>1662524</v>
      </c>
      <c r="AI292" s="41">
        <v>0</v>
      </c>
      <c r="AJ292" s="41">
        <v>0</v>
      </c>
      <c r="AK292" s="42" t="str">
        <f>IFERROR(VLOOKUP(Exportar[[#This Row],[RUBRO]],[3]LISTAS!$A$1:$B$19,2,0),Exportar[[#This Row],[NOMBRE-Planeación_Proyecto]])</f>
        <v>8. Adolescencia y Juventud</v>
      </c>
      <c r="AL292" s="41">
        <f>VLOOKUP(Exportar[[#This Row],[UNIDAD/SUB UNIDAD]],[3]!REGIONALES[[#All],[codigo_regional3]:[Columna1]],3,0)</f>
        <v>5</v>
      </c>
      <c r="AM292" s="41">
        <f>Exportar[[#This Row],[COD]]</f>
        <v>5</v>
      </c>
      <c r="AN292" s="41">
        <f>IFERROR(VLOOKUP(Exportar[[#This Row],[RUBRO completo]],'[3]CENTRO DE COSTOS'!$X:$X,1,0),0)</f>
        <v>0</v>
      </c>
      <c r="AO292" s="43" t="str">
        <f>VLOOKUP(Exportar[[#This Row],[COD_REAL]],'[3]CENTRO DE COSTOS'!$M$4:$N$72,2,0)</f>
        <v>REGIONAL ANTIOQUIA</v>
      </c>
    </row>
    <row r="293" spans="1:41" x14ac:dyDescent="0.25">
      <c r="A293" s="44">
        <v>45111</v>
      </c>
      <c r="B293" s="32">
        <v>2023</v>
      </c>
      <c r="C293" s="33" t="str">
        <f>VLOOKUP(D293,'[3]CENTRO DE COSTOS'!$E:$H,4,0)</f>
        <v>REGIONALES</v>
      </c>
      <c r="D293" s="34" t="s">
        <v>42</v>
      </c>
      <c r="E293" s="34" t="s">
        <v>43</v>
      </c>
      <c r="F293" s="34" t="s">
        <v>176</v>
      </c>
      <c r="G293" s="35" t="str">
        <f>VLOOKUP(O293,[3]Gerentes!$A:$N,4,0)</f>
        <v>TECNOLOGÍA</v>
      </c>
      <c r="H293" s="35" t="str">
        <f>VLOOKUP(O293,[3]Gerentes!$A:$N,5,0)</f>
        <v>DIRECTOR(A) DE INFORMACION Y TECNOLOGIA</v>
      </c>
      <c r="I293" s="35" t="str">
        <f>VLOOKUP(O293,[3]Gerentes!$A:$N,10,0)</f>
        <v>9. Tecnología</v>
      </c>
      <c r="J293" s="35" t="str">
        <f>VLOOKUP(O293,[3]Gerentes!$A:$AB,15,0)</f>
        <v>No Contratable</v>
      </c>
      <c r="K293" s="36" t="str">
        <f t="shared" si="12"/>
        <v>Inversión</v>
      </c>
      <c r="L293" s="37" t="s">
        <v>178</v>
      </c>
      <c r="M293" s="38" t="str">
        <f t="shared" si="13"/>
        <v>C-4199-1500-7</v>
      </c>
      <c r="N293" s="34">
        <v>992</v>
      </c>
      <c r="O293" s="35" t="str">
        <f t="shared" si="14"/>
        <v>C-4199-1500-7-0-4199062-02-992</v>
      </c>
      <c r="P293" s="32" t="s">
        <v>177</v>
      </c>
      <c r="Q293" s="39">
        <f>VLOOKUP($O293,[3]Gerentes!$A:$I,7,0)</f>
        <v>4199062</v>
      </c>
      <c r="R293" s="40" t="str">
        <f>VLOOKUP($O293,[3]Gerentes!$A:$I,8,0)</f>
        <v>SERVICIOS TECNOLOGICOS</v>
      </c>
      <c r="S293" s="34" t="s">
        <v>24</v>
      </c>
      <c r="T293" s="34">
        <v>27</v>
      </c>
      <c r="U293" s="34" t="s">
        <v>161</v>
      </c>
      <c r="V293" s="34" t="s">
        <v>25</v>
      </c>
      <c r="W293" s="41">
        <v>8627126</v>
      </c>
      <c r="X293" s="41">
        <v>0</v>
      </c>
      <c r="Y293" s="41">
        <v>0</v>
      </c>
      <c r="Z293" s="41">
        <v>0</v>
      </c>
      <c r="AA293" s="41">
        <v>0</v>
      </c>
      <c r="AB293" s="42">
        <v>8627126</v>
      </c>
      <c r="AC293" s="41">
        <v>8627126</v>
      </c>
      <c r="AD293" s="41">
        <v>0</v>
      </c>
      <c r="AE293" s="42">
        <v>5021681</v>
      </c>
      <c r="AF293" s="42">
        <v>2391314</v>
      </c>
      <c r="AG293" s="41">
        <v>2391314</v>
      </c>
      <c r="AH293" s="41">
        <v>2391314</v>
      </c>
      <c r="AI293" s="41">
        <v>0</v>
      </c>
      <c r="AJ293" s="41">
        <v>0</v>
      </c>
      <c r="AK293" s="42" t="str">
        <f>IFERROR(VLOOKUP(Exportar[[#This Row],[RUBRO]],[3]LISTAS!$A$1:$B$19,2,0),Exportar[[#This Row],[NOMBRE-Planeación_Proyecto]])</f>
        <v>9. Tecnología</v>
      </c>
      <c r="AL293" s="41">
        <f>VLOOKUP(Exportar[[#This Row],[UNIDAD/SUB UNIDAD]],[3]!REGIONALES[[#All],[codigo_regional3]:[Columna1]],3,0)</f>
        <v>5</v>
      </c>
      <c r="AM293" s="41">
        <f>Exportar[[#This Row],[COD]]</f>
        <v>5</v>
      </c>
      <c r="AN293" s="41">
        <f>IFERROR(VLOOKUP(Exportar[[#This Row],[RUBRO completo]],'[3]CENTRO DE COSTOS'!$X:$X,1,0),0)</f>
        <v>0</v>
      </c>
      <c r="AO293" s="43" t="str">
        <f>VLOOKUP(Exportar[[#This Row],[COD_REAL]],'[3]CENTRO DE COSTOS'!$M$4:$N$72,2,0)</f>
        <v>REGIONAL ANTIOQUIA</v>
      </c>
    </row>
    <row r="294" spans="1:41" x14ac:dyDescent="0.25">
      <c r="A294" s="44">
        <v>45111</v>
      </c>
      <c r="B294" s="32">
        <v>2023</v>
      </c>
      <c r="C294" s="33" t="str">
        <f>VLOOKUP(D294,'[3]CENTRO DE COSTOS'!$E:$H,4,0)</f>
        <v>REGIONALES</v>
      </c>
      <c r="D294" s="34" t="s">
        <v>42</v>
      </c>
      <c r="E294" s="34" t="s">
        <v>43</v>
      </c>
      <c r="F294" s="34" t="s">
        <v>176</v>
      </c>
      <c r="G294" s="35" t="str">
        <f>VLOOKUP(O294,[3]Gerentes!$A:$N,4,0)</f>
        <v>FORTALECIMIENTO</v>
      </c>
      <c r="H294" s="35" t="str">
        <f>VLOOKUP(O294,[3]Gerentes!$A:$N,5,0)</f>
        <v>DIRECTOR(A) DE GESTION HUMANA</v>
      </c>
      <c r="I294" s="35" t="str">
        <f>VLOOKUP(O294,[3]Gerentes!$A:$N,10,0)</f>
        <v>8. Fortalecimiento</v>
      </c>
      <c r="J294" s="35" t="str">
        <f>VLOOKUP(O294,[3]Gerentes!$A:$AB,15,0)</f>
        <v>No Contratable</v>
      </c>
      <c r="K294" s="36" t="str">
        <f t="shared" si="12"/>
        <v>Inversión</v>
      </c>
      <c r="L294" s="37" t="s">
        <v>175</v>
      </c>
      <c r="M294" s="38" t="str">
        <f t="shared" si="13"/>
        <v>C-4199-1500-8</v>
      </c>
      <c r="N294" s="34">
        <v>992</v>
      </c>
      <c r="O294" s="35" t="str">
        <f t="shared" si="14"/>
        <v>C-4199-1500-8-0-4199064-02-992</v>
      </c>
      <c r="P294" s="32" t="s">
        <v>174</v>
      </c>
      <c r="Q294" s="39">
        <f>VLOOKUP($O294,[3]Gerentes!$A:$I,7,0)</f>
        <v>4199064</v>
      </c>
      <c r="R294" s="40" t="str">
        <f>VLOOKUP($O294,[3]Gerentes!$A:$I,8,0)</f>
        <v>SERVICIO DE IMPLEMENTACION DE SISTEMAS DE GESTION</v>
      </c>
      <c r="S294" s="34" t="s">
        <v>24</v>
      </c>
      <c r="T294" s="34">
        <v>27</v>
      </c>
      <c r="U294" s="34" t="s">
        <v>161</v>
      </c>
      <c r="V294" s="34" t="s">
        <v>25</v>
      </c>
      <c r="W294" s="41">
        <v>87550000</v>
      </c>
      <c r="X294" s="41">
        <v>0</v>
      </c>
      <c r="Y294" s="41">
        <v>0</v>
      </c>
      <c r="Z294" s="41">
        <v>0</v>
      </c>
      <c r="AA294" s="41">
        <v>0</v>
      </c>
      <c r="AB294" s="42">
        <v>87550000</v>
      </c>
      <c r="AC294" s="41">
        <v>87550000</v>
      </c>
      <c r="AD294" s="41">
        <v>0</v>
      </c>
      <c r="AE294" s="42">
        <v>34014060</v>
      </c>
      <c r="AF294" s="42">
        <v>31383579</v>
      </c>
      <c r="AG294" s="41">
        <v>31383579</v>
      </c>
      <c r="AH294" s="41">
        <v>31383579</v>
      </c>
      <c r="AI294" s="41">
        <v>0</v>
      </c>
      <c r="AJ294" s="41">
        <v>0</v>
      </c>
      <c r="AK294" s="42" t="str">
        <f>IFERROR(VLOOKUP(Exportar[[#This Row],[RUBRO]],[3]LISTAS!$A$1:$B$19,2,0),Exportar[[#This Row],[NOMBRE-Planeación_Proyecto]])</f>
        <v>8. Fortalecimiento</v>
      </c>
      <c r="AL294" s="41">
        <f>VLOOKUP(Exportar[[#This Row],[UNIDAD/SUB UNIDAD]],[3]!REGIONALES[[#All],[codigo_regional3]:[Columna1]],3,0)</f>
        <v>5</v>
      </c>
      <c r="AM294" s="41">
        <f>Exportar[[#This Row],[COD]]</f>
        <v>5</v>
      </c>
      <c r="AN294" s="41">
        <f>IFERROR(VLOOKUP(Exportar[[#This Row],[RUBRO completo]],'[3]CENTRO DE COSTOS'!$X:$X,1,0),0)</f>
        <v>0</v>
      </c>
      <c r="AO294" s="43" t="str">
        <f>VLOOKUP(Exportar[[#This Row],[COD_REAL]],'[3]CENTRO DE COSTOS'!$M$4:$N$72,2,0)</f>
        <v>REGIONAL ANTIOQUIA</v>
      </c>
    </row>
    <row r="295" spans="1:41" x14ac:dyDescent="0.25">
      <c r="A295" s="44">
        <v>45111</v>
      </c>
      <c r="B295" s="32">
        <v>2023</v>
      </c>
      <c r="C295" s="33" t="str">
        <f>VLOOKUP(D295,'[3]CENTRO DE COSTOS'!$E:$H,4,0)</f>
        <v>REGIONALES</v>
      </c>
      <c r="D295" s="34" t="s">
        <v>42</v>
      </c>
      <c r="E295" s="34" t="s">
        <v>43</v>
      </c>
      <c r="F295" s="34" t="s">
        <v>150</v>
      </c>
      <c r="G295" s="35" t="str">
        <f>VLOOKUP(O295,[3]Gerentes!$A:$N,4,0)</f>
        <v>PRIMERA INFANCIA</v>
      </c>
      <c r="H295" s="35" t="str">
        <f>VLOOKUP(O295,[3]Gerentes!$A:$N,5,0)</f>
        <v>DIRECTOR(A) ADMINISTRATIVO</v>
      </c>
      <c r="I295" s="35" t="str">
        <f>VLOOKUP(O295,[3]Gerentes!$A:$N,10,0)</f>
        <v>1. Primera Infancia</v>
      </c>
      <c r="J295" s="35" t="str">
        <f>VLOOKUP(O295,[3]Gerentes!$A:$AB,15,0)</f>
        <v>Contratable</v>
      </c>
      <c r="K295" s="36" t="str">
        <f t="shared" si="12"/>
        <v>Inversión</v>
      </c>
      <c r="L295" s="37" t="s">
        <v>257</v>
      </c>
      <c r="M295" s="38" t="str">
        <f t="shared" si="13"/>
        <v>C-4102-1500-18</v>
      </c>
      <c r="N295" s="34">
        <v>997</v>
      </c>
      <c r="O295" s="35" t="str">
        <f t="shared" si="14"/>
        <v>C-4102-1500-18-0-4102004-02-997</v>
      </c>
      <c r="P295" s="32" t="s">
        <v>256</v>
      </c>
      <c r="Q295" s="39">
        <f>VLOOKUP($O295,[3]Gerentes!$A:$I,7,0)</f>
        <v>4102004</v>
      </c>
      <c r="R295" s="40" t="str">
        <f>VLOOKUP($O295,[3]Gerentes!$A:$I,8,0)</f>
        <v>EDIFICACIONES PARA LA ATENCION INTEGRAL A LA PRIMERA INFANCIA CONSTRUIDAS</v>
      </c>
      <c r="S295" s="34" t="s">
        <v>38</v>
      </c>
      <c r="T295" s="34">
        <v>10</v>
      </c>
      <c r="U295" s="34" t="s">
        <v>223</v>
      </c>
      <c r="V295" s="34" t="s">
        <v>25</v>
      </c>
      <c r="W295" s="41">
        <v>46787052</v>
      </c>
      <c r="X295" s="41">
        <v>0</v>
      </c>
      <c r="Y295" s="41">
        <v>29123805</v>
      </c>
      <c r="Z295" s="41">
        <v>0</v>
      </c>
      <c r="AA295" s="41">
        <v>0</v>
      </c>
      <c r="AB295" s="42">
        <v>17663247</v>
      </c>
      <c r="AC295" s="41">
        <v>17663247</v>
      </c>
      <c r="AD295" s="41">
        <v>0</v>
      </c>
      <c r="AE295" s="42">
        <v>17663247</v>
      </c>
      <c r="AF295" s="42">
        <v>9812915</v>
      </c>
      <c r="AG295" s="41">
        <v>9812915</v>
      </c>
      <c r="AH295" s="41">
        <v>9812915</v>
      </c>
      <c r="AI295" s="41">
        <v>0</v>
      </c>
      <c r="AJ295" s="41">
        <v>0</v>
      </c>
      <c r="AK295" s="42" t="str">
        <f>IFERROR(VLOOKUP(Exportar[[#This Row],[RUBRO]],[3]LISTAS!$A$1:$B$19,2,0),Exportar[[#This Row],[NOMBRE-Planeación_Proyecto]])</f>
        <v>1. Primera Infancia</v>
      </c>
      <c r="AL295" s="41">
        <f>VLOOKUP(Exportar[[#This Row],[UNIDAD/SUB UNIDAD]],[3]!REGIONALES[[#All],[codigo_regional3]:[Columna1]],3,0)</f>
        <v>5</v>
      </c>
      <c r="AM295" s="41">
        <f>Exportar[[#This Row],[COD]]</f>
        <v>5</v>
      </c>
      <c r="AN295" s="41">
        <f>IFERROR(VLOOKUP(Exportar[[#This Row],[RUBRO completo]],'[3]CENTRO DE COSTOS'!$X:$X,1,0),0)</f>
        <v>0</v>
      </c>
      <c r="AO295" s="43" t="str">
        <f>VLOOKUP(Exportar[[#This Row],[COD_REAL]],'[3]CENTRO DE COSTOS'!$M$4:$N$72,2,0)</f>
        <v>REGIONAL ANTIOQUIA</v>
      </c>
    </row>
    <row r="296" spans="1:41" x14ac:dyDescent="0.25">
      <c r="A296" s="44">
        <v>45111</v>
      </c>
      <c r="B296" s="32">
        <v>2023</v>
      </c>
      <c r="C296" s="33" t="str">
        <f>VLOOKUP(D296,'[3]CENTRO DE COSTOS'!$E:$H,4,0)</f>
        <v>REGIONALES</v>
      </c>
      <c r="D296" s="34" t="s">
        <v>42</v>
      </c>
      <c r="E296" s="34" t="s">
        <v>43</v>
      </c>
      <c r="F296" s="34" t="s">
        <v>164</v>
      </c>
      <c r="G296" s="35" t="str">
        <f>VLOOKUP(O296,[3]Gerentes!$A:$N,4,0)</f>
        <v>PROTECCIÓN SRPA</v>
      </c>
      <c r="H296" s="35" t="str">
        <f>VLOOKUP(O296,[3]Gerentes!$A:$N,5,0)</f>
        <v>DIRECTOR(A) DE PROTECCION</v>
      </c>
      <c r="I296" s="35" t="str">
        <f>VLOOKUP(O296,[3]Gerentes!$A:$N,10,0)</f>
        <v>3. Protección SRPA</v>
      </c>
      <c r="J296" s="35" t="str">
        <f>VLOOKUP(O296,[3]Gerentes!$A:$AB,15,0)</f>
        <v>No Contratable</v>
      </c>
      <c r="K296" s="36" t="str">
        <f t="shared" si="12"/>
        <v>Inversión</v>
      </c>
      <c r="L296" s="37" t="s">
        <v>187</v>
      </c>
      <c r="M296" s="38" t="str">
        <f t="shared" si="13"/>
        <v>C-4102-1500-13</v>
      </c>
      <c r="N296" s="34">
        <v>999</v>
      </c>
      <c r="O296" s="35" t="str">
        <f t="shared" si="14"/>
        <v>C-4102-1500-13-0-4102038-02-999</v>
      </c>
      <c r="P296" s="32" t="s">
        <v>186</v>
      </c>
      <c r="Q296" s="39">
        <f>VLOOKUP($O296,[3]Gerentes!$A:$I,7,0)</f>
        <v>4102038</v>
      </c>
      <c r="R296" s="40" t="str">
        <f>VLOOKUP($O296,[3]Gerentes!$A:$I,8,0)</f>
        <v>SERVICIO DIRIGIDOS A LA ATENCION DE NIÑOS, NIÑAS, ADOLESCENTES Y JOVENES, CON ENFOQUE PEDAGOGICO Y RESTAURATIVO ENCAMINADOS A LA INCLUSION SOCIAL</v>
      </c>
      <c r="S296" s="34" t="s">
        <v>24</v>
      </c>
      <c r="T296" s="34">
        <v>27</v>
      </c>
      <c r="U296" s="34" t="s">
        <v>161</v>
      </c>
      <c r="V296" s="34" t="s">
        <v>25</v>
      </c>
      <c r="W296" s="41">
        <v>3000</v>
      </c>
      <c r="X296" s="41">
        <v>0</v>
      </c>
      <c r="Y296" s="41">
        <v>0</v>
      </c>
      <c r="Z296" s="41">
        <v>0</v>
      </c>
      <c r="AA296" s="41">
        <v>0</v>
      </c>
      <c r="AB296" s="42">
        <v>3000</v>
      </c>
      <c r="AC296" s="41">
        <v>3000</v>
      </c>
      <c r="AD296" s="41">
        <v>0</v>
      </c>
      <c r="AE296" s="42">
        <v>0</v>
      </c>
      <c r="AF296" s="42">
        <v>0</v>
      </c>
      <c r="AG296" s="41">
        <v>0</v>
      </c>
      <c r="AH296" s="41">
        <v>0</v>
      </c>
      <c r="AI296" s="41">
        <v>0</v>
      </c>
      <c r="AJ296" s="41">
        <v>0</v>
      </c>
      <c r="AK296" s="42" t="str">
        <f>IFERROR(VLOOKUP(Exportar[[#This Row],[RUBRO]],[3]LISTAS!$A$1:$B$19,2,0),Exportar[[#This Row],[NOMBRE-Planeación_Proyecto]])</f>
        <v>3. Protección SRPA</v>
      </c>
      <c r="AL296" s="41">
        <f>VLOOKUP(Exportar[[#This Row],[UNIDAD/SUB UNIDAD]],[3]!REGIONALES[[#All],[codigo_regional3]:[Columna1]],3,0)</f>
        <v>5</v>
      </c>
      <c r="AM296" s="41">
        <f>Exportar[[#This Row],[COD]]</f>
        <v>5</v>
      </c>
      <c r="AN296" s="41">
        <f>IFERROR(VLOOKUP(Exportar[[#This Row],[RUBRO completo]],'[3]CENTRO DE COSTOS'!$X:$X,1,0),0)</f>
        <v>0</v>
      </c>
      <c r="AO296" s="43" t="str">
        <f>VLOOKUP(Exportar[[#This Row],[COD_REAL]],'[3]CENTRO DE COSTOS'!$M$4:$N$72,2,0)</f>
        <v>REGIONAL ANTIOQUIA</v>
      </c>
    </row>
    <row r="297" spans="1:41" x14ac:dyDescent="0.25">
      <c r="A297" s="44">
        <v>45111</v>
      </c>
      <c r="B297" s="32">
        <v>2023</v>
      </c>
      <c r="C297" s="33" t="str">
        <f>VLOOKUP(D297,'[3]CENTRO DE COSTOS'!$E:$H,4,0)</f>
        <v>REGIONALES</v>
      </c>
      <c r="D297" s="34" t="s">
        <v>42</v>
      </c>
      <c r="E297" s="34" t="s">
        <v>43</v>
      </c>
      <c r="F297" s="34" t="s">
        <v>164</v>
      </c>
      <c r="G297" s="35" t="str">
        <f>VLOOKUP(O297,[3]Gerentes!$A:$N,4,0)</f>
        <v xml:space="preserve">PROTECCIÓN RESTABLECIMIENTO </v>
      </c>
      <c r="H297" s="35" t="str">
        <f>VLOOKUP(O297,[3]Gerentes!$A:$N,5,0)</f>
        <v>DIRECTOR(A) DE PROTECCION</v>
      </c>
      <c r="I297" s="35" t="str">
        <f>VLOOKUP(O297,[3]Gerentes!$A:$N,10,0)</f>
        <v>2. Protección PARD</v>
      </c>
      <c r="J297" s="35" t="str">
        <f>VLOOKUP(O297,[3]Gerentes!$A:$AB,15,0)</f>
        <v>No Contratable</v>
      </c>
      <c r="K297" s="36" t="str">
        <f t="shared" si="12"/>
        <v>Inversión</v>
      </c>
      <c r="L297" s="37" t="s">
        <v>173</v>
      </c>
      <c r="M297" s="38" t="str">
        <f t="shared" si="13"/>
        <v>C-4102-1500-14</v>
      </c>
      <c r="N297" s="34">
        <v>999</v>
      </c>
      <c r="O297" s="35" t="str">
        <f t="shared" si="14"/>
        <v>C-4102-1500-14-0-4102037-02-999</v>
      </c>
      <c r="P297" s="32" t="s">
        <v>172</v>
      </c>
      <c r="Q297" s="39">
        <f>VLOOKUP($O297,[3]Gerentes!$A:$I,7,0)</f>
        <v>4102037</v>
      </c>
      <c r="R297" s="40" t="str">
        <f>VLOOKUP($O297,[3]Gerentes!$A:$I,8,0)</f>
        <v>SERVICIO DE PROTECCION PARA EL RESTABLECIMIENTO DE DERECHOS DE NIÑOS, NIÑAS, ADOLESCENTES Y JOVENES</v>
      </c>
      <c r="S297" s="34" t="s">
        <v>24</v>
      </c>
      <c r="T297" s="34">
        <v>27</v>
      </c>
      <c r="U297" s="34" t="s">
        <v>161</v>
      </c>
      <c r="V297" s="34" t="s">
        <v>25</v>
      </c>
      <c r="W297" s="41">
        <v>5000</v>
      </c>
      <c r="X297" s="41">
        <v>8000</v>
      </c>
      <c r="Y297" s="41">
        <v>0</v>
      </c>
      <c r="Z297" s="41">
        <v>0</v>
      </c>
      <c r="AA297" s="41">
        <v>0</v>
      </c>
      <c r="AB297" s="42">
        <v>13000</v>
      </c>
      <c r="AC297" s="41">
        <v>5000</v>
      </c>
      <c r="AD297" s="41">
        <v>8000</v>
      </c>
      <c r="AE297" s="42">
        <v>2321.59</v>
      </c>
      <c r="AF297" s="42">
        <v>2321.59</v>
      </c>
      <c r="AG297" s="41">
        <v>2321.59</v>
      </c>
      <c r="AH297" s="41">
        <v>2321.59</v>
      </c>
      <c r="AI297" s="41">
        <v>0</v>
      </c>
      <c r="AJ297" s="41">
        <v>0</v>
      </c>
      <c r="AK297" s="42" t="str">
        <f>IFERROR(VLOOKUP(Exportar[[#This Row],[RUBRO]],[3]LISTAS!$A$1:$B$19,2,0),Exportar[[#This Row],[NOMBRE-Planeación_Proyecto]])</f>
        <v>2. Protección PARD</v>
      </c>
      <c r="AL297" s="41">
        <f>VLOOKUP(Exportar[[#This Row],[UNIDAD/SUB UNIDAD]],[3]!REGIONALES[[#All],[codigo_regional3]:[Columna1]],3,0)</f>
        <v>5</v>
      </c>
      <c r="AM297" s="41">
        <f>Exportar[[#This Row],[COD]]</f>
        <v>5</v>
      </c>
      <c r="AN297" s="41">
        <f>IFERROR(VLOOKUP(Exportar[[#This Row],[RUBRO completo]],'[3]CENTRO DE COSTOS'!$X:$X,1,0),0)</f>
        <v>0</v>
      </c>
      <c r="AO297" s="43" t="str">
        <f>VLOOKUP(Exportar[[#This Row],[COD_REAL]],'[3]CENTRO DE COSTOS'!$M$4:$N$72,2,0)</f>
        <v>REGIONAL ANTIOQUIA</v>
      </c>
    </row>
    <row r="298" spans="1:41" x14ac:dyDescent="0.25">
      <c r="A298" s="44">
        <v>45111</v>
      </c>
      <c r="B298" s="32">
        <v>2023</v>
      </c>
      <c r="C298" s="33" t="str">
        <f>VLOOKUP(D298,'[3]CENTRO DE COSTOS'!$E:$H,4,0)</f>
        <v>REGIONALES</v>
      </c>
      <c r="D298" s="34" t="s">
        <v>42</v>
      </c>
      <c r="E298" s="34" t="s">
        <v>43</v>
      </c>
      <c r="F298" s="34" t="s">
        <v>164</v>
      </c>
      <c r="G298" s="35" t="str">
        <f>VLOOKUP(O298,[3]Gerentes!$A:$N,4,0)</f>
        <v>SNBF</v>
      </c>
      <c r="H298" s="35" t="str">
        <f>VLOOKUP(O298,[3]Gerentes!$A:$N,5,0)</f>
        <v>DIRECTOR(A) DE SISTEMA NACIONAL DE BIENESTAR FAMILIAR</v>
      </c>
      <c r="I298" s="35" t="str">
        <f>VLOOKUP(O298,[3]Gerentes!$A:$N,10,0)</f>
        <v>7. SNBF</v>
      </c>
      <c r="J298" s="35" t="str">
        <f>VLOOKUP(O298,[3]Gerentes!$A:$AB,15,0)</f>
        <v>No Contratable</v>
      </c>
      <c r="K298" s="36" t="str">
        <f t="shared" si="12"/>
        <v>Inversión</v>
      </c>
      <c r="L298" s="37" t="s">
        <v>168</v>
      </c>
      <c r="M298" s="38" t="str">
        <f t="shared" si="13"/>
        <v>C-4102-1500-15</v>
      </c>
      <c r="N298" s="34">
        <v>999</v>
      </c>
      <c r="O298" s="35" t="str">
        <f t="shared" si="14"/>
        <v>C-4102-1500-15-0-4102024-02-999</v>
      </c>
      <c r="P298" s="32" t="s">
        <v>167</v>
      </c>
      <c r="Q298" s="39">
        <f>VLOOKUP($O298,[3]Gerentes!$A:$I,7,0)</f>
        <v>4102024</v>
      </c>
      <c r="R298" s="40" t="str">
        <f>VLOOKUP($O298,[3]Gerentes!$A:$I,8,0)</f>
        <v>SERVICIO DE ASISTENCIA TECNICA EN EL CICLO DE POLITICAS PUBLICAS DE INFANCIA Y ADOLESCENCIA</v>
      </c>
      <c r="S298" s="34" t="s">
        <v>24</v>
      </c>
      <c r="T298" s="34">
        <v>27</v>
      </c>
      <c r="U298" s="34" t="s">
        <v>161</v>
      </c>
      <c r="V298" s="34" t="s">
        <v>25</v>
      </c>
      <c r="W298" s="41">
        <v>0</v>
      </c>
      <c r="X298" s="41">
        <v>10000</v>
      </c>
      <c r="Y298" s="41">
        <v>0</v>
      </c>
      <c r="Z298" s="41">
        <v>0</v>
      </c>
      <c r="AA298" s="41">
        <v>0</v>
      </c>
      <c r="AB298" s="42">
        <v>10000</v>
      </c>
      <c r="AC298" s="41">
        <v>10000</v>
      </c>
      <c r="AD298" s="41">
        <v>0</v>
      </c>
      <c r="AE298" s="42">
        <v>1779.67</v>
      </c>
      <c r="AF298" s="42">
        <v>1779.67</v>
      </c>
      <c r="AG298" s="41">
        <v>1779.67</v>
      </c>
      <c r="AH298" s="41">
        <v>1779.67</v>
      </c>
      <c r="AI298" s="41">
        <v>0</v>
      </c>
      <c r="AJ298" s="41">
        <v>0</v>
      </c>
      <c r="AK298" s="42" t="str">
        <f>IFERROR(VLOOKUP(Exportar[[#This Row],[RUBRO]],[3]LISTAS!$A$1:$B$19,2,0),Exportar[[#This Row],[NOMBRE-Planeación_Proyecto]])</f>
        <v>7. SNBF</v>
      </c>
      <c r="AL298" s="41">
        <f>VLOOKUP(Exportar[[#This Row],[UNIDAD/SUB UNIDAD]],[3]!REGIONALES[[#All],[codigo_regional3]:[Columna1]],3,0)</f>
        <v>5</v>
      </c>
      <c r="AM298" s="41">
        <f>Exportar[[#This Row],[COD]]</f>
        <v>5</v>
      </c>
      <c r="AN298" s="41">
        <f>IFERROR(VLOOKUP(Exportar[[#This Row],[RUBRO completo]],'[3]CENTRO DE COSTOS'!$X:$X,1,0),0)</f>
        <v>0</v>
      </c>
      <c r="AO298" s="43" t="str">
        <f>VLOOKUP(Exportar[[#This Row],[COD_REAL]],'[3]CENTRO DE COSTOS'!$M$4:$N$72,2,0)</f>
        <v>REGIONAL ANTIOQUIA</v>
      </c>
    </row>
    <row r="299" spans="1:41" x14ac:dyDescent="0.25">
      <c r="A299" s="44">
        <v>45111</v>
      </c>
      <c r="B299" s="32">
        <v>2023</v>
      </c>
      <c r="C299" s="33" t="str">
        <f>VLOOKUP(D299,'[3]CENTRO DE COSTOS'!$E:$H,4,0)</f>
        <v>REGIONALES</v>
      </c>
      <c r="D299" s="34" t="s">
        <v>42</v>
      </c>
      <c r="E299" s="34" t="s">
        <v>43</v>
      </c>
      <c r="F299" s="34" t="s">
        <v>164</v>
      </c>
      <c r="G299" s="35" t="str">
        <f>VLOOKUP(O299,[3]Gerentes!$A:$N,4,0)</f>
        <v>PRIMERA INFANCIA</v>
      </c>
      <c r="H299" s="35" t="str">
        <f>VLOOKUP(O299,[3]Gerentes!$A:$N,5,0)</f>
        <v>DIRECTOR(A) DE PRIMERA INFANCIA</v>
      </c>
      <c r="I299" s="35" t="str">
        <f>VLOOKUP(O299,[3]Gerentes!$A:$N,10,0)</f>
        <v>1. Primera Infancia</v>
      </c>
      <c r="J299" s="35" t="str">
        <f>VLOOKUP(O299,[3]Gerentes!$A:$AB,15,0)</f>
        <v>No Contratable</v>
      </c>
      <c r="K299" s="36" t="str">
        <f t="shared" si="12"/>
        <v>Inversión</v>
      </c>
      <c r="L299" s="37" t="s">
        <v>166</v>
      </c>
      <c r="M299" s="38" t="str">
        <f t="shared" si="13"/>
        <v>C-4102-1500-18</v>
      </c>
      <c r="N299" s="34">
        <v>999</v>
      </c>
      <c r="O299" s="35" t="str">
        <f t="shared" si="14"/>
        <v>C-4102-1500-18-0-4102040-02-999</v>
      </c>
      <c r="P299" s="32" t="s">
        <v>165</v>
      </c>
      <c r="Q299" s="39">
        <f>VLOOKUP($O299,[3]Gerentes!$A:$I,7,0)</f>
        <v>4102040</v>
      </c>
      <c r="R299" s="40" t="str">
        <f>VLOOKUP($O299,[3]Gerentes!$A:$I,8,0)</f>
        <v>DOCUMENTOS METODOLOGICOS</v>
      </c>
      <c r="S299" s="34" t="s">
        <v>24</v>
      </c>
      <c r="T299" s="34">
        <v>27</v>
      </c>
      <c r="U299" s="34" t="s">
        <v>161</v>
      </c>
      <c r="V299" s="34" t="s">
        <v>25</v>
      </c>
      <c r="W299" s="41">
        <v>0</v>
      </c>
      <c r="X299" s="41">
        <v>40000</v>
      </c>
      <c r="Y299" s="41">
        <v>0</v>
      </c>
      <c r="Z299" s="41">
        <v>0</v>
      </c>
      <c r="AA299" s="41">
        <v>0</v>
      </c>
      <c r="AB299" s="42">
        <v>40000</v>
      </c>
      <c r="AC299" s="41">
        <v>40000</v>
      </c>
      <c r="AD299" s="41">
        <v>0</v>
      </c>
      <c r="AE299" s="42">
        <v>8490.4500000000007</v>
      </c>
      <c r="AF299" s="42">
        <v>8490.4500000000007</v>
      </c>
      <c r="AG299" s="41">
        <v>8490.4500000000007</v>
      </c>
      <c r="AH299" s="41">
        <v>8490.4500000000007</v>
      </c>
      <c r="AI299" s="41">
        <v>0</v>
      </c>
      <c r="AJ299" s="41">
        <v>0</v>
      </c>
      <c r="AK299" s="42" t="str">
        <f>IFERROR(VLOOKUP(Exportar[[#This Row],[RUBRO]],[3]LISTAS!$A$1:$B$19,2,0),Exportar[[#This Row],[NOMBRE-Planeación_Proyecto]])</f>
        <v>1. Primera Infancia</v>
      </c>
      <c r="AL299" s="41">
        <f>VLOOKUP(Exportar[[#This Row],[UNIDAD/SUB UNIDAD]],[3]!REGIONALES[[#All],[codigo_regional3]:[Columna1]],3,0)</f>
        <v>5</v>
      </c>
      <c r="AM299" s="41">
        <f>Exportar[[#This Row],[COD]]</f>
        <v>5</v>
      </c>
      <c r="AN299" s="41">
        <f>IFERROR(VLOOKUP(Exportar[[#This Row],[RUBRO completo]],'[3]CENTRO DE COSTOS'!$X:$X,1,0),0)</f>
        <v>0</v>
      </c>
      <c r="AO299" s="43" t="str">
        <f>VLOOKUP(Exportar[[#This Row],[COD_REAL]],'[3]CENTRO DE COSTOS'!$M$4:$N$72,2,0)</f>
        <v>REGIONAL ANTIOQUIA</v>
      </c>
    </row>
    <row r="300" spans="1:41" x14ac:dyDescent="0.25">
      <c r="A300" s="44">
        <v>45111</v>
      </c>
      <c r="B300" s="32">
        <v>2023</v>
      </c>
      <c r="C300" s="33" t="str">
        <f>VLOOKUP(D300,'[3]CENTRO DE COSTOS'!$E:$H,4,0)</f>
        <v>REGIONALES</v>
      </c>
      <c r="D300" s="34" t="s">
        <v>42</v>
      </c>
      <c r="E300" s="34" t="s">
        <v>43</v>
      </c>
      <c r="F300" s="34" t="s">
        <v>164</v>
      </c>
      <c r="G300" s="35" t="str">
        <f>VLOOKUP(O300,[3]Gerentes!$A:$N,4,0)</f>
        <v>FORTALECIMIENTO</v>
      </c>
      <c r="H300" s="35" t="str">
        <f>VLOOKUP(O300,[3]Gerentes!$A:$N,5,0)</f>
        <v>DIRECTOR(A) FINANCIERA</v>
      </c>
      <c r="I300" s="35" t="str">
        <f>VLOOKUP(O300,[3]Gerentes!$A:$N,10,0)</f>
        <v>8. Fortalecimiento</v>
      </c>
      <c r="J300" s="35" t="str">
        <f>VLOOKUP(O300,[3]Gerentes!$A:$AB,15,0)</f>
        <v>No Contratable</v>
      </c>
      <c r="K300" s="36" t="str">
        <f t="shared" si="12"/>
        <v>Inversión</v>
      </c>
      <c r="L300" s="37" t="s">
        <v>163</v>
      </c>
      <c r="M300" s="38" t="str">
        <f t="shared" si="13"/>
        <v>C-4199-1500-8</v>
      </c>
      <c r="N300" s="34">
        <v>999</v>
      </c>
      <c r="O300" s="35" t="str">
        <f t="shared" si="14"/>
        <v>C-4199-1500-8-0-4199044-02-999</v>
      </c>
      <c r="P300" s="32" t="s">
        <v>162</v>
      </c>
      <c r="Q300" s="39">
        <f>VLOOKUP($O300,[3]Gerentes!$A:$I,7,0)</f>
        <v>4199044</v>
      </c>
      <c r="R300" s="40" t="str">
        <f>VLOOKUP($O300,[3]Gerentes!$A:$I,8,0)</f>
        <v>DERECHO DE BENEFICIO FIDUCIARIO</v>
      </c>
      <c r="S300" s="34" t="s">
        <v>24</v>
      </c>
      <c r="T300" s="34">
        <v>27</v>
      </c>
      <c r="U300" s="34" t="s">
        <v>161</v>
      </c>
      <c r="V300" s="34" t="s">
        <v>25</v>
      </c>
      <c r="W300" s="41">
        <v>0</v>
      </c>
      <c r="X300" s="41">
        <v>1165000</v>
      </c>
      <c r="Y300" s="41">
        <v>500000</v>
      </c>
      <c r="Z300" s="41">
        <v>0</v>
      </c>
      <c r="AA300" s="41">
        <v>0</v>
      </c>
      <c r="AB300" s="42">
        <v>665000</v>
      </c>
      <c r="AC300" s="41">
        <v>665000</v>
      </c>
      <c r="AD300" s="41">
        <v>0</v>
      </c>
      <c r="AE300" s="42">
        <v>142953.53</v>
      </c>
      <c r="AF300" s="42">
        <v>54816.72</v>
      </c>
      <c r="AG300" s="41">
        <v>54816.72</v>
      </c>
      <c r="AH300" s="41">
        <v>54816.72</v>
      </c>
      <c r="AI300" s="41">
        <v>0</v>
      </c>
      <c r="AJ300" s="41">
        <v>0</v>
      </c>
      <c r="AK300" s="42" t="str">
        <f>IFERROR(VLOOKUP(Exportar[[#This Row],[RUBRO]],[3]LISTAS!$A$1:$B$19,2,0),Exportar[[#This Row],[NOMBRE-Planeación_Proyecto]])</f>
        <v>8. Fortalecimiento</v>
      </c>
      <c r="AL300" s="41">
        <f>VLOOKUP(Exportar[[#This Row],[UNIDAD/SUB UNIDAD]],[3]!REGIONALES[[#All],[codigo_regional3]:[Columna1]],3,0)</f>
        <v>5</v>
      </c>
      <c r="AM300" s="41">
        <f>Exportar[[#This Row],[COD]]</f>
        <v>5</v>
      </c>
      <c r="AN300" s="41">
        <f>IFERROR(VLOOKUP(Exportar[[#This Row],[RUBRO completo]],'[3]CENTRO DE COSTOS'!$X:$X,1,0),0)</f>
        <v>0</v>
      </c>
      <c r="AO300" s="43" t="str">
        <f>VLOOKUP(Exportar[[#This Row],[COD_REAL]],'[3]CENTRO DE COSTOS'!$M$4:$N$72,2,0)</f>
        <v>REGIONAL ANTIOQUIA</v>
      </c>
    </row>
    <row r="301" spans="1:41" x14ac:dyDescent="0.25">
      <c r="A301" s="44">
        <v>45111</v>
      </c>
      <c r="B301" s="32">
        <v>2023</v>
      </c>
      <c r="C301" s="33" t="str">
        <f>VLOOKUP(D301,'[3]CENTRO DE COSTOS'!$E:$H,4,0)</f>
        <v>REGIONALES</v>
      </c>
      <c r="D301" s="34" t="s">
        <v>44</v>
      </c>
      <c r="E301" s="34" t="s">
        <v>45</v>
      </c>
      <c r="F301" s="34" t="s">
        <v>239</v>
      </c>
      <c r="G301" s="35" t="str">
        <f>VLOOKUP(O301,[3]Gerentes!$A:$N,4,0)</f>
        <v>NUTRICIÓN</v>
      </c>
      <c r="H301" s="35" t="str">
        <f>VLOOKUP(O301,[3]Gerentes!$A:$N,5,0)</f>
        <v>DIRECTOR(A) DE NUTRICION</v>
      </c>
      <c r="I301" s="35" t="str">
        <f>VLOOKUP(O301,[3]Gerentes!$A:$N,10,0)</f>
        <v>4. Nutrición</v>
      </c>
      <c r="J301" s="35" t="str">
        <f>VLOOKUP(O301,[3]Gerentes!$A:$AB,15,0)</f>
        <v>Contratable</v>
      </c>
      <c r="K301" s="36" t="str">
        <f t="shared" si="12"/>
        <v>Inversión</v>
      </c>
      <c r="L301" s="37" t="s">
        <v>189</v>
      </c>
      <c r="M301" s="38" t="str">
        <f t="shared" si="13"/>
        <v>C-4102-1500-12</v>
      </c>
      <c r="N301" s="34">
        <v>101</v>
      </c>
      <c r="O301" s="35" t="str">
        <f t="shared" si="14"/>
        <v>C-4102-1500-12-0-4102016-02-101</v>
      </c>
      <c r="P301" s="32" t="s">
        <v>188</v>
      </c>
      <c r="Q301" s="39">
        <f>VLOOKUP($O301,[3]Gerentes!$A:$I,7,0)</f>
        <v>4102016</v>
      </c>
      <c r="R301" s="40" t="str">
        <f>VLOOKUP($O301,[3]Gerentes!$A:$I,8,0)</f>
        <v>SERVICIO DE ATENCION Y PREVENCION A LA DESNUTRICION DESDE EL SECTOR INCLUSION SOCIAL</v>
      </c>
      <c r="S301" s="34" t="s">
        <v>24</v>
      </c>
      <c r="T301" s="34">
        <v>27</v>
      </c>
      <c r="U301" s="34" t="s">
        <v>161</v>
      </c>
      <c r="V301" s="34" t="s">
        <v>25</v>
      </c>
      <c r="W301" s="41">
        <v>2015893995</v>
      </c>
      <c r="X301" s="41">
        <v>0</v>
      </c>
      <c r="Y301" s="41">
        <v>42613441</v>
      </c>
      <c r="Z301" s="41">
        <v>0</v>
      </c>
      <c r="AA301" s="41">
        <v>0</v>
      </c>
      <c r="AB301" s="42">
        <v>1973280554</v>
      </c>
      <c r="AC301" s="41">
        <v>1973280554</v>
      </c>
      <c r="AD301" s="41">
        <v>0</v>
      </c>
      <c r="AE301" s="42">
        <v>1973280554</v>
      </c>
      <c r="AF301" s="42">
        <v>715395078</v>
      </c>
      <c r="AG301" s="41">
        <v>715395078</v>
      </c>
      <c r="AH301" s="41">
        <v>715395078</v>
      </c>
      <c r="AI301" s="41">
        <v>0</v>
      </c>
      <c r="AJ301" s="41">
        <v>0</v>
      </c>
      <c r="AK301" s="42" t="str">
        <f>IFERROR(VLOOKUP(Exportar[[#This Row],[RUBRO]],[3]LISTAS!$A$1:$B$19,2,0),Exportar[[#This Row],[NOMBRE-Planeación_Proyecto]])</f>
        <v>4. Nutrición</v>
      </c>
      <c r="AL301" s="41">
        <f>VLOOKUP(Exportar[[#This Row],[UNIDAD/SUB UNIDAD]],[3]!REGIONALES[[#All],[codigo_regional3]:[Columna1]],3,0)</f>
        <v>8</v>
      </c>
      <c r="AM301" s="41">
        <f>Exportar[[#This Row],[COD]]</f>
        <v>8</v>
      </c>
      <c r="AN301" s="41" t="str">
        <f>IFERROR(VLOOKUP(Exportar[[#This Row],[RUBRO completo]],'[3]CENTRO DE COSTOS'!$X:$X,1,0),0)</f>
        <v>C-4102-1500-12-0-4102016-02-101</v>
      </c>
      <c r="AO301" s="43" t="str">
        <f>VLOOKUP(Exportar[[#This Row],[COD_REAL]],'[3]CENTRO DE COSTOS'!$M$4:$N$72,2,0)</f>
        <v>REGIONAL ATLANTICO</v>
      </c>
    </row>
    <row r="302" spans="1:41" x14ac:dyDescent="0.25">
      <c r="A302" s="44">
        <v>45111</v>
      </c>
      <c r="B302" s="32">
        <v>2023</v>
      </c>
      <c r="C302" s="33" t="str">
        <f>VLOOKUP(D302,'[3]CENTRO DE COSTOS'!$E:$H,4,0)</f>
        <v>REGIONALES</v>
      </c>
      <c r="D302" s="34" t="s">
        <v>44</v>
      </c>
      <c r="E302" s="34" t="s">
        <v>45</v>
      </c>
      <c r="F302" s="34" t="s">
        <v>238</v>
      </c>
      <c r="G302" s="35" t="str">
        <f>VLOOKUP(O302,[3]Gerentes!$A:$N,4,0)</f>
        <v>NUTRICIÓN</v>
      </c>
      <c r="H302" s="35" t="str">
        <f>VLOOKUP(O302,[3]Gerentes!$A:$N,5,0)</f>
        <v>DIRECTOR(A) DE NUTRICION</v>
      </c>
      <c r="I302" s="35" t="str">
        <f>VLOOKUP(O302,[3]Gerentes!$A:$N,10,0)</f>
        <v>4. Nutrición</v>
      </c>
      <c r="J302" s="35" t="str">
        <f>VLOOKUP(O302,[3]Gerentes!$A:$AB,15,0)</f>
        <v>Contratable</v>
      </c>
      <c r="K302" s="36" t="str">
        <f t="shared" si="12"/>
        <v>Inversión</v>
      </c>
      <c r="L302" s="37" t="s">
        <v>191</v>
      </c>
      <c r="M302" s="38" t="str">
        <f t="shared" si="13"/>
        <v>C-4102-1500-12</v>
      </c>
      <c r="N302" s="34">
        <v>105</v>
      </c>
      <c r="O302" s="35" t="str">
        <f t="shared" si="14"/>
        <v>C-4102-1500-12-0-4102014-02-105</v>
      </c>
      <c r="P302" s="32" t="s">
        <v>190</v>
      </c>
      <c r="Q302" s="39">
        <f>VLOOKUP($O302,[3]Gerentes!$A:$I,7,0)</f>
        <v>4102014</v>
      </c>
      <c r="R302" s="40" t="str">
        <f>VLOOKUP($O302,[3]Gerentes!$A:$I,8,0)</f>
        <v>SERVICIO DE DISTRIBUCION DE ALIMENTOS SOLIDOS DE ALTO VALOR NUTRICIONAL</v>
      </c>
      <c r="S302" s="34" t="s">
        <v>24</v>
      </c>
      <c r="T302" s="34">
        <v>27</v>
      </c>
      <c r="U302" s="34" t="s">
        <v>161</v>
      </c>
      <c r="V302" s="34" t="s">
        <v>25</v>
      </c>
      <c r="W302" s="41">
        <v>38982667</v>
      </c>
      <c r="X302" s="41">
        <v>0</v>
      </c>
      <c r="Y302" s="41">
        <v>0</v>
      </c>
      <c r="Z302" s="41">
        <v>0</v>
      </c>
      <c r="AA302" s="41">
        <v>0</v>
      </c>
      <c r="AB302" s="42">
        <v>38982667</v>
      </c>
      <c r="AC302" s="41">
        <v>38982667</v>
      </c>
      <c r="AD302" s="41">
        <v>0</v>
      </c>
      <c r="AE302" s="42">
        <v>38982667</v>
      </c>
      <c r="AF302" s="42">
        <v>15322667</v>
      </c>
      <c r="AG302" s="41">
        <v>15322667</v>
      </c>
      <c r="AH302" s="41">
        <v>15322667</v>
      </c>
      <c r="AI302" s="41">
        <v>0</v>
      </c>
      <c r="AJ302" s="41">
        <v>0</v>
      </c>
      <c r="AK302" s="42" t="str">
        <f>IFERROR(VLOOKUP(Exportar[[#This Row],[RUBRO]],[3]LISTAS!$A$1:$B$19,2,0),Exportar[[#This Row],[NOMBRE-Planeación_Proyecto]])</f>
        <v>4. Nutrición</v>
      </c>
      <c r="AL302" s="41">
        <f>VLOOKUP(Exportar[[#This Row],[UNIDAD/SUB UNIDAD]],[3]!REGIONALES[[#All],[codigo_regional3]:[Columna1]],3,0)</f>
        <v>8</v>
      </c>
      <c r="AM302" s="41">
        <f>Exportar[[#This Row],[COD]]</f>
        <v>8</v>
      </c>
      <c r="AN302" s="41">
        <f>IFERROR(VLOOKUP(Exportar[[#This Row],[RUBRO completo]],'[3]CENTRO DE COSTOS'!$X:$X,1,0),0)</f>
        <v>0</v>
      </c>
      <c r="AO302" s="43" t="str">
        <f>VLOOKUP(Exportar[[#This Row],[COD_REAL]],'[3]CENTRO DE COSTOS'!$M$4:$N$72,2,0)</f>
        <v>REGIONAL ATLANTICO</v>
      </c>
    </row>
    <row r="303" spans="1:41" x14ac:dyDescent="0.25">
      <c r="A303" s="44">
        <v>45111</v>
      </c>
      <c r="B303" s="32">
        <v>2023</v>
      </c>
      <c r="C303" s="33" t="str">
        <f>VLOOKUP(D303,'[3]CENTRO DE COSTOS'!$E:$H,4,0)</f>
        <v>REGIONALES</v>
      </c>
      <c r="D303" s="34" t="s">
        <v>44</v>
      </c>
      <c r="E303" s="34" t="s">
        <v>45</v>
      </c>
      <c r="F303" s="34" t="s">
        <v>243</v>
      </c>
      <c r="G303" s="35" t="str">
        <f>VLOOKUP(O303,[3]Gerentes!$A:$N,4,0)</f>
        <v>PROTECCIÓN SRPA</v>
      </c>
      <c r="H303" s="35" t="str">
        <f>VLOOKUP(O303,[3]Gerentes!$A:$N,5,0)</f>
        <v>DIRECTOR(A) DE PROTECCION</v>
      </c>
      <c r="I303" s="35" t="str">
        <f>VLOOKUP(O303,[3]Gerentes!$A:$N,10,0)</f>
        <v>3. Protección SRPA</v>
      </c>
      <c r="J303" s="35" t="str">
        <f>VLOOKUP(O303,[3]Gerentes!$A:$AB,15,0)</f>
        <v>Contratable</v>
      </c>
      <c r="K303" s="36" t="str">
        <f t="shared" si="12"/>
        <v>Inversión</v>
      </c>
      <c r="L303" s="37" t="s">
        <v>187</v>
      </c>
      <c r="M303" s="38" t="str">
        <f t="shared" si="13"/>
        <v>C-4102-1500-13</v>
      </c>
      <c r="N303" s="34">
        <v>111</v>
      </c>
      <c r="O303" s="35" t="str">
        <f t="shared" si="14"/>
        <v>C-4102-1500-13-0-4102038-02-111</v>
      </c>
      <c r="P303" s="32" t="s">
        <v>186</v>
      </c>
      <c r="Q303" s="39">
        <f>VLOOKUP($O303,[3]Gerentes!$A:$I,7,0)</f>
        <v>4102038</v>
      </c>
      <c r="R303" s="40" t="str">
        <f>VLOOKUP($O303,[3]Gerentes!$A:$I,8,0)</f>
        <v>SERVICIO DIRIGIDOS A LA ATENCION DE NIÑOS, NIÑAS, ADOLESCENTES Y JOVENES, CON ENFOQUE PEDAGOGICO Y RESTAURATIVO ENCAMINADOS A LA INCLUSION SOCIAL</v>
      </c>
      <c r="S303" s="34" t="s">
        <v>24</v>
      </c>
      <c r="T303" s="34">
        <v>27</v>
      </c>
      <c r="U303" s="34" t="s">
        <v>161</v>
      </c>
      <c r="V303" s="34" t="s">
        <v>25</v>
      </c>
      <c r="W303" s="41">
        <v>11437755</v>
      </c>
      <c r="X303" s="41">
        <v>0</v>
      </c>
      <c r="Y303" s="41">
        <v>0</v>
      </c>
      <c r="Z303" s="41">
        <v>0</v>
      </c>
      <c r="AA303" s="41">
        <v>0</v>
      </c>
      <c r="AB303" s="42">
        <v>11437755</v>
      </c>
      <c r="AC303" s="41">
        <v>11437755</v>
      </c>
      <c r="AD303" s="41">
        <v>0</v>
      </c>
      <c r="AE303" s="42">
        <v>0</v>
      </c>
      <c r="AF303" s="42">
        <v>0</v>
      </c>
      <c r="AG303" s="41">
        <v>0</v>
      </c>
      <c r="AH303" s="41">
        <v>0</v>
      </c>
      <c r="AI303" s="41">
        <v>0</v>
      </c>
      <c r="AJ303" s="41">
        <v>0</v>
      </c>
      <c r="AK303" s="42" t="str">
        <f>IFERROR(VLOOKUP(Exportar[[#This Row],[RUBRO]],[3]LISTAS!$A$1:$B$19,2,0),Exportar[[#This Row],[NOMBRE-Planeación_Proyecto]])</f>
        <v>3. Protección SRPA</v>
      </c>
      <c r="AL303" s="41">
        <f>VLOOKUP(Exportar[[#This Row],[UNIDAD/SUB UNIDAD]],[3]!REGIONALES[[#All],[codigo_regional3]:[Columna1]],3,0)</f>
        <v>8</v>
      </c>
      <c r="AM303" s="41">
        <f>Exportar[[#This Row],[COD]]</f>
        <v>8</v>
      </c>
      <c r="AN303" s="41">
        <f>IFERROR(VLOOKUP(Exportar[[#This Row],[RUBRO completo]],'[3]CENTRO DE COSTOS'!$X:$X,1,0),0)</f>
        <v>0</v>
      </c>
      <c r="AO303" s="43" t="str">
        <f>VLOOKUP(Exportar[[#This Row],[COD_REAL]],'[3]CENTRO DE COSTOS'!$M$4:$N$72,2,0)</f>
        <v>REGIONAL ATLANTICO</v>
      </c>
    </row>
    <row r="304" spans="1:41" x14ac:dyDescent="0.25">
      <c r="A304" s="44">
        <v>45111</v>
      </c>
      <c r="B304" s="32">
        <v>2023</v>
      </c>
      <c r="C304" s="33" t="str">
        <f>VLOOKUP(D304,'[3]CENTRO DE COSTOS'!$E:$H,4,0)</f>
        <v>REGIONALES</v>
      </c>
      <c r="D304" s="34" t="s">
        <v>44</v>
      </c>
      <c r="E304" s="34" t="s">
        <v>45</v>
      </c>
      <c r="F304" s="34" t="s">
        <v>243</v>
      </c>
      <c r="G304" s="35" t="str">
        <f>VLOOKUP(O304,[3]Gerentes!$A:$N,4,0)</f>
        <v xml:space="preserve">PROTECCIÓN RESTABLECIMIENTO </v>
      </c>
      <c r="H304" s="35" t="str">
        <f>VLOOKUP(O304,[3]Gerentes!$A:$N,5,0)</f>
        <v>DIRECTOR(A) DE PROTECCION</v>
      </c>
      <c r="I304" s="35" t="str">
        <f>VLOOKUP(O304,[3]Gerentes!$A:$N,10,0)</f>
        <v>2. Protección PARD</v>
      </c>
      <c r="J304" s="35" t="str">
        <f>VLOOKUP(O304,[3]Gerentes!$A:$AB,15,0)</f>
        <v>Contratable</v>
      </c>
      <c r="K304" s="36" t="str">
        <f t="shared" si="12"/>
        <v>Inversión</v>
      </c>
      <c r="L304" s="37" t="s">
        <v>173</v>
      </c>
      <c r="M304" s="38" t="str">
        <f t="shared" si="13"/>
        <v>C-4102-1500-14</v>
      </c>
      <c r="N304" s="34">
        <v>111</v>
      </c>
      <c r="O304" s="35" t="str">
        <f t="shared" si="14"/>
        <v>C-4102-1500-14-0-4102037-02-111</v>
      </c>
      <c r="P304" s="32" t="s">
        <v>172</v>
      </c>
      <c r="Q304" s="39">
        <f>VLOOKUP($O304,[3]Gerentes!$A:$I,7,0)</f>
        <v>4102037</v>
      </c>
      <c r="R304" s="40" t="str">
        <f>VLOOKUP($O304,[3]Gerentes!$A:$I,8,0)</f>
        <v>SERVICIO DE PROTECCION PARA EL RESTABLECIMIENTO DE DERECHOS DE NIÑOS, NIÑAS, ADOLESCENTES Y JOVENES</v>
      </c>
      <c r="S304" s="34" t="s">
        <v>24</v>
      </c>
      <c r="T304" s="34">
        <v>21</v>
      </c>
      <c r="U304" s="34" t="s">
        <v>185</v>
      </c>
      <c r="V304" s="34" t="s">
        <v>25</v>
      </c>
      <c r="W304" s="41">
        <v>110059040</v>
      </c>
      <c r="X304" s="41">
        <v>0</v>
      </c>
      <c r="Y304" s="41">
        <v>0</v>
      </c>
      <c r="Z304" s="41">
        <v>0</v>
      </c>
      <c r="AA304" s="41">
        <v>0</v>
      </c>
      <c r="AB304" s="42">
        <v>110059040</v>
      </c>
      <c r="AC304" s="41">
        <v>110059040</v>
      </c>
      <c r="AD304" s="41">
        <v>0</v>
      </c>
      <c r="AE304" s="42">
        <v>0</v>
      </c>
      <c r="AF304" s="42">
        <v>0</v>
      </c>
      <c r="AG304" s="41">
        <v>0</v>
      </c>
      <c r="AH304" s="41">
        <v>0</v>
      </c>
      <c r="AI304" s="41">
        <v>0</v>
      </c>
      <c r="AJ304" s="41">
        <v>0</v>
      </c>
      <c r="AK304" s="42" t="str">
        <f>IFERROR(VLOOKUP(Exportar[[#This Row],[RUBRO]],[3]LISTAS!$A$1:$B$19,2,0),Exportar[[#This Row],[NOMBRE-Planeación_Proyecto]])</f>
        <v>2. Protección PARD</v>
      </c>
      <c r="AL304" s="41">
        <f>VLOOKUP(Exportar[[#This Row],[UNIDAD/SUB UNIDAD]],[3]!REGIONALES[[#All],[codigo_regional3]:[Columna1]],3,0)</f>
        <v>8</v>
      </c>
      <c r="AM304" s="41">
        <f>Exportar[[#This Row],[COD]]</f>
        <v>8</v>
      </c>
      <c r="AN304" s="41">
        <f>IFERROR(VLOOKUP(Exportar[[#This Row],[RUBRO completo]],'[3]CENTRO DE COSTOS'!$X:$X,1,0),0)</f>
        <v>0</v>
      </c>
      <c r="AO304" s="43" t="str">
        <f>VLOOKUP(Exportar[[#This Row],[COD_REAL]],'[3]CENTRO DE COSTOS'!$M$4:$N$72,2,0)</f>
        <v>REGIONAL ATLANTICO</v>
      </c>
    </row>
    <row r="305" spans="1:41" x14ac:dyDescent="0.25">
      <c r="A305" s="44">
        <v>45111</v>
      </c>
      <c r="B305" s="32">
        <v>2023</v>
      </c>
      <c r="C305" s="33" t="str">
        <f>VLOOKUP(D305,'[3]CENTRO DE COSTOS'!$E:$H,4,0)</f>
        <v>REGIONALES</v>
      </c>
      <c r="D305" s="34" t="s">
        <v>44</v>
      </c>
      <c r="E305" s="34" t="s">
        <v>45</v>
      </c>
      <c r="F305" s="34" t="s">
        <v>237</v>
      </c>
      <c r="G305" s="35" t="str">
        <f>VLOOKUP(O305,[3]Gerentes!$A:$N,4,0)</f>
        <v>PROTECCIÓN SRPA</v>
      </c>
      <c r="H305" s="35" t="str">
        <f>VLOOKUP(O305,[3]Gerentes!$A:$N,5,0)</f>
        <v>DIRECTOR(A) DE PROTECCION</v>
      </c>
      <c r="I305" s="35" t="str">
        <f>VLOOKUP(O305,[3]Gerentes!$A:$N,10,0)</f>
        <v>3. Protección SRPA</v>
      </c>
      <c r="J305" s="35" t="str">
        <f>VLOOKUP(O305,[3]Gerentes!$A:$AB,15,0)</f>
        <v>No Contratable</v>
      </c>
      <c r="K305" s="36" t="str">
        <f t="shared" si="12"/>
        <v>Inversión</v>
      </c>
      <c r="L305" s="37" t="s">
        <v>187</v>
      </c>
      <c r="M305" s="38" t="str">
        <f t="shared" si="13"/>
        <v>C-4102-1500-13</v>
      </c>
      <c r="N305" s="34">
        <v>112</v>
      </c>
      <c r="O305" s="35" t="str">
        <f t="shared" si="14"/>
        <v>C-4102-1500-13-0-4102038-02-112</v>
      </c>
      <c r="P305" s="32" t="s">
        <v>186</v>
      </c>
      <c r="Q305" s="39">
        <f>VLOOKUP($O305,[3]Gerentes!$A:$I,7,0)</f>
        <v>4102038</v>
      </c>
      <c r="R305" s="40" t="str">
        <f>VLOOKUP($O305,[3]Gerentes!$A:$I,8,0)</f>
        <v>SERVICIO DIRIGIDOS A LA ATENCION DE NIÑOS, NIÑAS, ADOLESCENTES Y JOVENES, CON ENFOQUE PEDAGOGICO Y RESTAURATIVO ENCAMINADOS A LA INCLUSION SOCIAL</v>
      </c>
      <c r="S305" s="34" t="s">
        <v>38</v>
      </c>
      <c r="T305" s="34">
        <v>16</v>
      </c>
      <c r="U305" s="34" t="s">
        <v>249</v>
      </c>
      <c r="V305" s="34" t="s">
        <v>25</v>
      </c>
      <c r="W305" s="41">
        <v>4900000</v>
      </c>
      <c r="X305" s="41">
        <v>0</v>
      </c>
      <c r="Y305" s="41">
        <v>0</v>
      </c>
      <c r="Z305" s="41">
        <v>0</v>
      </c>
      <c r="AA305" s="41">
        <v>0</v>
      </c>
      <c r="AB305" s="42">
        <v>4900000</v>
      </c>
      <c r="AC305" s="41">
        <v>4900000</v>
      </c>
      <c r="AD305" s="41">
        <v>0</v>
      </c>
      <c r="AE305" s="42">
        <v>4900000</v>
      </c>
      <c r="AF305" s="42">
        <v>0</v>
      </c>
      <c r="AG305" s="41">
        <v>0</v>
      </c>
      <c r="AH305" s="41">
        <v>0</v>
      </c>
      <c r="AI305" s="41">
        <v>0</v>
      </c>
      <c r="AJ305" s="41">
        <v>0</v>
      </c>
      <c r="AK305" s="42" t="str">
        <f>IFERROR(VLOOKUP(Exportar[[#This Row],[RUBRO]],[3]LISTAS!$A$1:$B$19,2,0),Exportar[[#This Row],[NOMBRE-Planeación_Proyecto]])</f>
        <v>3. Protección SRPA</v>
      </c>
      <c r="AL305" s="41">
        <f>VLOOKUP(Exportar[[#This Row],[UNIDAD/SUB UNIDAD]],[3]!REGIONALES[[#All],[codigo_regional3]:[Columna1]],3,0)</f>
        <v>8</v>
      </c>
      <c r="AM305" s="41">
        <f>Exportar[[#This Row],[COD]]</f>
        <v>8</v>
      </c>
      <c r="AN305" s="41">
        <f>IFERROR(VLOOKUP(Exportar[[#This Row],[RUBRO completo]],'[3]CENTRO DE COSTOS'!$X:$X,1,0),0)</f>
        <v>0</v>
      </c>
      <c r="AO305" s="43" t="str">
        <f>VLOOKUP(Exportar[[#This Row],[COD_REAL]],'[3]CENTRO DE COSTOS'!$M$4:$N$72,2,0)</f>
        <v>REGIONAL ATLANTICO</v>
      </c>
    </row>
    <row r="306" spans="1:41" x14ac:dyDescent="0.25">
      <c r="A306" s="44">
        <v>45111</v>
      </c>
      <c r="B306" s="32">
        <v>2023</v>
      </c>
      <c r="C306" s="33" t="str">
        <f>VLOOKUP(D306,'[3]CENTRO DE COSTOS'!$E:$H,4,0)</f>
        <v>REGIONALES</v>
      </c>
      <c r="D306" s="34" t="s">
        <v>44</v>
      </c>
      <c r="E306" s="34" t="s">
        <v>45</v>
      </c>
      <c r="F306" s="34" t="s">
        <v>237</v>
      </c>
      <c r="G306" s="35" t="str">
        <f>VLOOKUP(O306,[3]Gerentes!$A:$N,4,0)</f>
        <v xml:space="preserve">PROTECCIÓN RESTABLECIMIENTO </v>
      </c>
      <c r="H306" s="35" t="str">
        <f>VLOOKUP(O306,[3]Gerentes!$A:$N,5,0)</f>
        <v>DIRECTOR(A) DE PROTECCION</v>
      </c>
      <c r="I306" s="35" t="str">
        <f>VLOOKUP(O306,[3]Gerentes!$A:$N,10,0)</f>
        <v>2. Protección PARD</v>
      </c>
      <c r="J306" s="35" t="str">
        <f>VLOOKUP(O306,[3]Gerentes!$A:$AB,15,0)</f>
        <v>No Contratable</v>
      </c>
      <c r="K306" s="36" t="str">
        <f t="shared" si="12"/>
        <v>Inversión</v>
      </c>
      <c r="L306" s="37" t="s">
        <v>173</v>
      </c>
      <c r="M306" s="38" t="str">
        <f t="shared" si="13"/>
        <v>C-4102-1500-14</v>
      </c>
      <c r="N306" s="34">
        <v>112</v>
      </c>
      <c r="O306" s="35" t="str">
        <f t="shared" si="14"/>
        <v>C-4102-1500-14-0-4102037-02-112</v>
      </c>
      <c r="P306" s="32" t="s">
        <v>172</v>
      </c>
      <c r="Q306" s="39">
        <f>VLOOKUP($O306,[3]Gerentes!$A:$I,7,0)</f>
        <v>4102037</v>
      </c>
      <c r="R306" s="40" t="str">
        <f>VLOOKUP($O306,[3]Gerentes!$A:$I,8,0)</f>
        <v>SERVICIO DE PROTECCION PARA EL RESTABLECIMIENTO DE DERECHOS DE NIÑOS, NIÑAS, ADOLESCENTES Y JOVENES</v>
      </c>
      <c r="S306" s="34" t="s">
        <v>24</v>
      </c>
      <c r="T306" s="34">
        <v>27</v>
      </c>
      <c r="U306" s="34" t="s">
        <v>161</v>
      </c>
      <c r="V306" s="34" t="s">
        <v>25</v>
      </c>
      <c r="W306" s="41">
        <v>15000000</v>
      </c>
      <c r="X306" s="41">
        <v>0</v>
      </c>
      <c r="Y306" s="41">
        <v>0</v>
      </c>
      <c r="Z306" s="41">
        <v>0</v>
      </c>
      <c r="AA306" s="41">
        <v>0</v>
      </c>
      <c r="AB306" s="42">
        <v>15000000</v>
      </c>
      <c r="AC306" s="41">
        <v>15000000</v>
      </c>
      <c r="AD306" s="41">
        <v>0</v>
      </c>
      <c r="AE306" s="42">
        <v>15000000</v>
      </c>
      <c r="AF306" s="42">
        <v>4983090</v>
      </c>
      <c r="AG306" s="41">
        <v>4983090</v>
      </c>
      <c r="AH306" s="41">
        <v>4983090</v>
      </c>
      <c r="AI306" s="41">
        <v>0</v>
      </c>
      <c r="AJ306" s="41">
        <v>0</v>
      </c>
      <c r="AK306" s="42" t="str">
        <f>IFERROR(VLOOKUP(Exportar[[#This Row],[RUBRO]],[3]LISTAS!$A$1:$B$19,2,0),Exportar[[#This Row],[NOMBRE-Planeación_Proyecto]])</f>
        <v>2. Protección PARD</v>
      </c>
      <c r="AL306" s="41">
        <f>VLOOKUP(Exportar[[#This Row],[UNIDAD/SUB UNIDAD]],[3]!REGIONALES[[#All],[codigo_regional3]:[Columna1]],3,0)</f>
        <v>8</v>
      </c>
      <c r="AM306" s="41">
        <f>Exportar[[#This Row],[COD]]</f>
        <v>8</v>
      </c>
      <c r="AN306" s="41">
        <f>IFERROR(VLOOKUP(Exportar[[#This Row],[RUBRO completo]],'[3]CENTRO DE COSTOS'!$X:$X,1,0),0)</f>
        <v>0</v>
      </c>
      <c r="AO306" s="43" t="str">
        <f>VLOOKUP(Exportar[[#This Row],[COD_REAL]],'[3]CENTRO DE COSTOS'!$M$4:$N$72,2,0)</f>
        <v>REGIONAL ATLANTICO</v>
      </c>
    </row>
    <row r="307" spans="1:41" x14ac:dyDescent="0.25">
      <c r="A307" s="44">
        <v>45111</v>
      </c>
      <c r="B307" s="32">
        <v>2023</v>
      </c>
      <c r="C307" s="33" t="str">
        <f>VLOOKUP(D307,'[3]CENTRO DE COSTOS'!$E:$H,4,0)</f>
        <v>REGIONALES</v>
      </c>
      <c r="D307" s="34" t="s">
        <v>44</v>
      </c>
      <c r="E307" s="34" t="s">
        <v>45</v>
      </c>
      <c r="F307" s="34" t="s">
        <v>393</v>
      </c>
      <c r="G307" s="35" t="str">
        <f>VLOOKUP(O307,[3]Gerentes!$A:$N,4,0)</f>
        <v xml:space="preserve">PROTECCIÓN RESTABLECIMIENTO </v>
      </c>
      <c r="H307" s="35" t="str">
        <f>VLOOKUP(O307,[3]Gerentes!$A:$N,5,0)</f>
        <v>DIRECTOR(A) ADMINISTRATIVO</v>
      </c>
      <c r="I307" s="35" t="str">
        <f>VLOOKUP(O307,[3]Gerentes!$A:$N,10,0)</f>
        <v>2. Protección PARD</v>
      </c>
      <c r="J307" s="35" t="str">
        <f>VLOOKUP(O307,[3]Gerentes!$A:$AB,15,0)</f>
        <v>Contratable</v>
      </c>
      <c r="K307" s="36" t="str">
        <f t="shared" si="12"/>
        <v>Inversión</v>
      </c>
      <c r="L307" s="37" t="s">
        <v>173</v>
      </c>
      <c r="M307" s="38" t="str">
        <f t="shared" si="13"/>
        <v>C-4102-1500-14</v>
      </c>
      <c r="N307" s="34">
        <v>114</v>
      </c>
      <c r="O307" s="35" t="str">
        <f t="shared" si="14"/>
        <v>C-4102-1500-14-0-4102037-02-114</v>
      </c>
      <c r="P307" s="32" t="s">
        <v>172</v>
      </c>
      <c r="Q307" s="39">
        <f>VLOOKUP($O307,[3]Gerentes!$A:$I,7,0)</f>
        <v>4102037</v>
      </c>
      <c r="R307" s="40" t="str">
        <f>VLOOKUP($O307,[3]Gerentes!$A:$I,8,0)</f>
        <v>SERVICIO DE PROTECCION PARA EL RESTABLECIMIENTO DE DERECHOS DE NIÑOS, NIÑAS, ADOLESCENTES Y JOVENES</v>
      </c>
      <c r="S307" s="34" t="s">
        <v>24</v>
      </c>
      <c r="T307" s="34">
        <v>21</v>
      </c>
      <c r="U307" s="34" t="s">
        <v>185</v>
      </c>
      <c r="V307" s="34" t="s">
        <v>25</v>
      </c>
      <c r="W307" s="41">
        <v>0</v>
      </c>
      <c r="X307" s="41">
        <v>217084000</v>
      </c>
      <c r="Y307" s="41">
        <v>0</v>
      </c>
      <c r="Z307" s="41">
        <v>0</v>
      </c>
      <c r="AA307" s="41">
        <v>0</v>
      </c>
      <c r="AB307" s="42">
        <v>217084000</v>
      </c>
      <c r="AC307" s="41">
        <v>217084000</v>
      </c>
      <c r="AD307" s="41">
        <v>0</v>
      </c>
      <c r="AE307" s="42">
        <v>0</v>
      </c>
      <c r="AF307" s="42">
        <v>0</v>
      </c>
      <c r="AG307" s="41">
        <v>0</v>
      </c>
      <c r="AH307" s="41">
        <v>0</v>
      </c>
      <c r="AI307" s="41">
        <v>0</v>
      </c>
      <c r="AJ307" s="41">
        <v>0</v>
      </c>
      <c r="AK307" s="42" t="str">
        <f>IFERROR(VLOOKUP(Exportar[[#This Row],[RUBRO]],[3]LISTAS!$A$1:$B$19,2,0),Exportar[[#This Row],[NOMBRE-Planeación_Proyecto]])</f>
        <v>2. Protección PARD</v>
      </c>
      <c r="AL307" s="41">
        <f>VLOOKUP(Exportar[[#This Row],[UNIDAD/SUB UNIDAD]],[3]!REGIONALES[[#All],[codigo_regional3]:[Columna1]],3,0)</f>
        <v>8</v>
      </c>
      <c r="AM307" s="41">
        <f>Exportar[[#This Row],[COD]]</f>
        <v>8</v>
      </c>
      <c r="AN307" s="41">
        <f>IFERROR(VLOOKUP(Exportar[[#This Row],[RUBRO completo]],'[3]CENTRO DE COSTOS'!$X:$X,1,0),0)</f>
        <v>0</v>
      </c>
      <c r="AO307" s="43" t="str">
        <f>VLOOKUP(Exportar[[#This Row],[COD_REAL]],'[3]CENTRO DE COSTOS'!$M$4:$N$72,2,0)</f>
        <v>REGIONAL ATLANTICO</v>
      </c>
    </row>
    <row r="308" spans="1:41" x14ac:dyDescent="0.25">
      <c r="A308" s="44">
        <v>45111</v>
      </c>
      <c r="B308" s="32">
        <v>2023</v>
      </c>
      <c r="C308" s="33" t="str">
        <f>VLOOKUP(D308,'[3]CENTRO DE COSTOS'!$E:$H,4,0)</f>
        <v>REGIONALES</v>
      </c>
      <c r="D308" s="34" t="s">
        <v>44</v>
      </c>
      <c r="E308" s="34" t="s">
        <v>45</v>
      </c>
      <c r="F308" s="34" t="s">
        <v>248</v>
      </c>
      <c r="G308" s="35" t="str">
        <f>VLOOKUP(O308,[3]Gerentes!$A:$N,4,0)</f>
        <v>PROTECCIÓN SRPA</v>
      </c>
      <c r="H308" s="35" t="str">
        <f>VLOOKUP(O308,[3]Gerentes!$A:$N,5,0)</f>
        <v>DIRECTOR(A) DE PROTECCION</v>
      </c>
      <c r="I308" s="35" t="str">
        <f>VLOOKUP(O308,[3]Gerentes!$A:$N,10,0)</f>
        <v>3. Protección SRPA</v>
      </c>
      <c r="J308" s="35" t="str">
        <f>VLOOKUP(O308,[3]Gerentes!$A:$AB,15,0)</f>
        <v>Contratable</v>
      </c>
      <c r="K308" s="36" t="str">
        <f t="shared" si="12"/>
        <v>Inversión</v>
      </c>
      <c r="L308" s="37" t="s">
        <v>187</v>
      </c>
      <c r="M308" s="38" t="str">
        <f t="shared" si="13"/>
        <v>C-4102-1500-13</v>
      </c>
      <c r="N308" s="34">
        <v>120</v>
      </c>
      <c r="O308" s="35" t="str">
        <f t="shared" si="14"/>
        <v>C-4102-1500-13-0-4102038-02-120</v>
      </c>
      <c r="P308" s="32" t="s">
        <v>186</v>
      </c>
      <c r="Q308" s="39">
        <f>VLOOKUP($O308,[3]Gerentes!$A:$I,7,0)</f>
        <v>4102038</v>
      </c>
      <c r="R308" s="40" t="str">
        <f>VLOOKUP($O308,[3]Gerentes!$A:$I,8,0)</f>
        <v>SERVICIO DIRIGIDOS A LA ATENCION DE NIÑOS, NIÑAS, ADOLESCENTES Y JOVENES, CON ENFOQUE PEDAGOGICO Y RESTAURATIVO ENCAMINADOS A LA INCLUSION SOCIAL</v>
      </c>
      <c r="S308" s="34" t="s">
        <v>38</v>
      </c>
      <c r="T308" s="34">
        <v>16</v>
      </c>
      <c r="U308" s="34" t="s">
        <v>249</v>
      </c>
      <c r="V308" s="34" t="s">
        <v>25</v>
      </c>
      <c r="W308" s="41">
        <v>4845813040</v>
      </c>
      <c r="X308" s="41">
        <v>172142907</v>
      </c>
      <c r="Y308" s="41">
        <v>0</v>
      </c>
      <c r="Z308" s="41">
        <v>0</v>
      </c>
      <c r="AA308" s="41">
        <v>0</v>
      </c>
      <c r="AB308" s="42">
        <v>5017955947</v>
      </c>
      <c r="AC308" s="41">
        <v>4935435261.6099997</v>
      </c>
      <c r="AD308" s="41">
        <v>82520685.390000001</v>
      </c>
      <c r="AE308" s="42">
        <v>4796829561.6099997</v>
      </c>
      <c r="AF308" s="42">
        <v>2796965871.21</v>
      </c>
      <c r="AG308" s="41">
        <v>2796965871.21</v>
      </c>
      <c r="AH308" s="41">
        <v>2796965871.21</v>
      </c>
      <c r="AI308" s="41">
        <v>0</v>
      </c>
      <c r="AJ308" s="41">
        <v>0</v>
      </c>
      <c r="AK308" s="42" t="str">
        <f>IFERROR(VLOOKUP(Exportar[[#This Row],[RUBRO]],[3]LISTAS!$A$1:$B$19,2,0),Exportar[[#This Row],[NOMBRE-Planeación_Proyecto]])</f>
        <v>3. Protección SRPA</v>
      </c>
      <c r="AL308" s="41">
        <f>VLOOKUP(Exportar[[#This Row],[UNIDAD/SUB UNIDAD]],[3]!REGIONALES[[#All],[codigo_regional3]:[Columna1]],3,0)</f>
        <v>8</v>
      </c>
      <c r="AM308" s="41">
        <f>Exportar[[#This Row],[COD]]</f>
        <v>8</v>
      </c>
      <c r="AN308" s="41" t="str">
        <f>IFERROR(VLOOKUP(Exportar[[#This Row],[RUBRO completo]],'[3]CENTRO DE COSTOS'!$X:$X,1,0),0)</f>
        <v>C-4102-1500-13-0-4102038-02-120</v>
      </c>
      <c r="AO308" s="43" t="str">
        <f>VLOOKUP(Exportar[[#This Row],[COD_REAL]],'[3]CENTRO DE COSTOS'!$M$4:$N$72,2,0)</f>
        <v>REGIONAL ATLANTICO</v>
      </c>
    </row>
    <row r="309" spans="1:41" x14ac:dyDescent="0.25">
      <c r="A309" s="44">
        <v>45111</v>
      </c>
      <c r="B309" s="32">
        <v>2023</v>
      </c>
      <c r="C309" s="33" t="str">
        <f>VLOOKUP(D309,'[3]CENTRO DE COSTOS'!$E:$H,4,0)</f>
        <v>REGIONALES</v>
      </c>
      <c r="D309" s="34" t="s">
        <v>44</v>
      </c>
      <c r="E309" s="34" t="s">
        <v>45</v>
      </c>
      <c r="F309" s="34" t="s">
        <v>430</v>
      </c>
      <c r="G309" s="35" t="str">
        <f>VLOOKUP(O309,[3]Gerentes!$A:$N,4,0)</f>
        <v xml:space="preserve">PROTECCIÓN RESTABLECIMIENTO </v>
      </c>
      <c r="H309" s="35" t="str">
        <f>VLOOKUP(O309,[3]Gerentes!$A:$N,5,0)</f>
        <v>DIRECTOR(A) DE PROTECCION</v>
      </c>
      <c r="I309" s="35" t="str">
        <f>VLOOKUP(O309,[3]Gerentes!$A:$N,10,0)</f>
        <v>2. Protección PARD</v>
      </c>
      <c r="J309" s="35" t="str">
        <f>VLOOKUP(O309,[3]Gerentes!$A:$AB,15,0)</f>
        <v>Contratable</v>
      </c>
      <c r="K309" s="36" t="str">
        <f t="shared" si="12"/>
        <v>Inversión</v>
      </c>
      <c r="L309" s="37" t="s">
        <v>173</v>
      </c>
      <c r="M309" s="38" t="str">
        <f t="shared" si="13"/>
        <v>C-4102-1500-14</v>
      </c>
      <c r="N309" s="34">
        <v>122</v>
      </c>
      <c r="O309" s="35" t="str">
        <f t="shared" si="14"/>
        <v>C-4102-1500-14-0-4102037-02-122</v>
      </c>
      <c r="P309" s="32" t="s">
        <v>172</v>
      </c>
      <c r="Q309" s="39">
        <f>VLOOKUP($O309,[3]Gerentes!$A:$I,7,0)</f>
        <v>4102037</v>
      </c>
      <c r="R309" s="40" t="str">
        <f>VLOOKUP($O309,[3]Gerentes!$A:$I,8,0)</f>
        <v>SERVICIO DE PROTECCION PARA EL RESTABLECIMIENTO DE DERECHOS DE NIÑOS, NIÑAS, ADOLESCENTES Y JOVENES</v>
      </c>
      <c r="S309" s="34" t="s">
        <v>24</v>
      </c>
      <c r="T309" s="34">
        <v>27</v>
      </c>
      <c r="U309" s="34" t="s">
        <v>161</v>
      </c>
      <c r="V309" s="34" t="s">
        <v>25</v>
      </c>
      <c r="W309" s="41">
        <v>3238660320</v>
      </c>
      <c r="X309" s="41">
        <v>0</v>
      </c>
      <c r="Y309" s="41">
        <v>0</v>
      </c>
      <c r="Z309" s="41">
        <v>0</v>
      </c>
      <c r="AA309" s="41">
        <v>0</v>
      </c>
      <c r="AB309" s="42">
        <v>3238660320</v>
      </c>
      <c r="AC309" s="41">
        <v>3100042731</v>
      </c>
      <c r="AD309" s="41">
        <v>138617589</v>
      </c>
      <c r="AE309" s="42">
        <v>3098046771</v>
      </c>
      <c r="AF309" s="42">
        <v>1772069486</v>
      </c>
      <c r="AG309" s="41">
        <v>1772069486</v>
      </c>
      <c r="AH309" s="41">
        <v>1772069486</v>
      </c>
      <c r="AI309" s="41">
        <v>0</v>
      </c>
      <c r="AJ309" s="41">
        <v>0</v>
      </c>
      <c r="AK309" s="42" t="str">
        <f>IFERROR(VLOOKUP(Exportar[[#This Row],[RUBRO]],[3]LISTAS!$A$1:$B$19,2,0),Exportar[[#This Row],[NOMBRE-Planeación_Proyecto]])</f>
        <v>2. Protección PARD</v>
      </c>
      <c r="AL309" s="41">
        <f>VLOOKUP(Exportar[[#This Row],[UNIDAD/SUB UNIDAD]],[3]!REGIONALES[[#All],[codigo_regional3]:[Columna1]],3,0)</f>
        <v>8</v>
      </c>
      <c r="AM309" s="41">
        <f>Exportar[[#This Row],[COD]]</f>
        <v>8</v>
      </c>
      <c r="AN309" s="41" t="str">
        <f>IFERROR(VLOOKUP(Exportar[[#This Row],[RUBRO completo]],'[3]CENTRO DE COSTOS'!$X:$X,1,0),0)</f>
        <v>C-4102-1500-14-0-4102037-02-122</v>
      </c>
      <c r="AO309" s="43" t="str">
        <f>VLOOKUP(Exportar[[#This Row],[COD_REAL]],'[3]CENTRO DE COSTOS'!$M$4:$N$72,2,0)</f>
        <v>REGIONAL ATLANTICO</v>
      </c>
    </row>
    <row r="310" spans="1:41" x14ac:dyDescent="0.25">
      <c r="A310" s="44">
        <v>45111</v>
      </c>
      <c r="B310" s="32">
        <v>2023</v>
      </c>
      <c r="C310" s="33" t="str">
        <f>VLOOKUP(D310,'[3]CENTRO DE COSTOS'!$E:$H,4,0)</f>
        <v>REGIONALES</v>
      </c>
      <c r="D310" s="34" t="s">
        <v>44</v>
      </c>
      <c r="E310" s="34" t="s">
        <v>45</v>
      </c>
      <c r="F310" s="34" t="s">
        <v>428</v>
      </c>
      <c r="G310" s="35" t="str">
        <f>VLOOKUP(O310,[3]Gerentes!$A:$N,4,0)</f>
        <v xml:space="preserve">PROTECCIÓN RESTABLECIMIENTO </v>
      </c>
      <c r="H310" s="35" t="str">
        <f>VLOOKUP(O310,[3]Gerentes!$A:$N,5,0)</f>
        <v>DIRECTOR(A) DE PROTECCION</v>
      </c>
      <c r="I310" s="35" t="str">
        <f>VLOOKUP(O310,[3]Gerentes!$A:$N,10,0)</f>
        <v>2. Protección PARD</v>
      </c>
      <c r="J310" s="35" t="str">
        <f>VLOOKUP(O310,[3]Gerentes!$A:$AB,15,0)</f>
        <v>Contratable</v>
      </c>
      <c r="K310" s="36" t="str">
        <f t="shared" si="12"/>
        <v>Inversión</v>
      </c>
      <c r="L310" s="37" t="s">
        <v>173</v>
      </c>
      <c r="M310" s="38" t="str">
        <f t="shared" si="13"/>
        <v>C-4102-1500-14</v>
      </c>
      <c r="N310" s="34">
        <v>123</v>
      </c>
      <c r="O310" s="35" t="str">
        <f t="shared" si="14"/>
        <v>C-4102-1500-14-0-4102037-02-123</v>
      </c>
      <c r="P310" s="32" t="s">
        <v>172</v>
      </c>
      <c r="Q310" s="39">
        <f>VLOOKUP($O310,[3]Gerentes!$A:$I,7,0)</f>
        <v>4102037</v>
      </c>
      <c r="R310" s="40" t="str">
        <f>VLOOKUP($O310,[3]Gerentes!$A:$I,8,0)</f>
        <v>SERVICIO DE PROTECCION PARA EL RESTABLECIMIENTO DE DERECHOS DE NIÑOS, NIÑAS, ADOLESCENTES Y JOVENES</v>
      </c>
      <c r="S310" s="34" t="s">
        <v>24</v>
      </c>
      <c r="T310" s="34">
        <v>27</v>
      </c>
      <c r="U310" s="34" t="s">
        <v>161</v>
      </c>
      <c r="V310" s="34" t="s">
        <v>25</v>
      </c>
      <c r="W310" s="41">
        <v>18437378170</v>
      </c>
      <c r="X310" s="41">
        <v>0</v>
      </c>
      <c r="Y310" s="41">
        <v>0</v>
      </c>
      <c r="Z310" s="41">
        <v>0</v>
      </c>
      <c r="AA310" s="41">
        <v>0</v>
      </c>
      <c r="AB310" s="42">
        <v>18437378170</v>
      </c>
      <c r="AC310" s="41">
        <v>18031808773</v>
      </c>
      <c r="AD310" s="41">
        <v>405569397</v>
      </c>
      <c r="AE310" s="42">
        <v>18031808773</v>
      </c>
      <c r="AF310" s="42">
        <v>10687637677</v>
      </c>
      <c r="AG310" s="41">
        <v>10687637677</v>
      </c>
      <c r="AH310" s="41">
        <v>10687637677</v>
      </c>
      <c r="AI310" s="41">
        <v>0</v>
      </c>
      <c r="AJ310" s="41">
        <v>0</v>
      </c>
      <c r="AK310" s="42" t="str">
        <f>IFERROR(VLOOKUP(Exportar[[#This Row],[RUBRO]],[3]LISTAS!$A$1:$B$19,2,0),Exportar[[#This Row],[NOMBRE-Planeación_Proyecto]])</f>
        <v>2. Protección PARD</v>
      </c>
      <c r="AL310" s="41">
        <f>VLOOKUP(Exportar[[#This Row],[UNIDAD/SUB UNIDAD]],[3]!REGIONALES[[#All],[codigo_regional3]:[Columna1]],3,0)</f>
        <v>8</v>
      </c>
      <c r="AM310" s="41">
        <f>Exportar[[#This Row],[COD]]</f>
        <v>8</v>
      </c>
      <c r="AN310" s="41" t="str">
        <f>IFERROR(VLOOKUP(Exportar[[#This Row],[RUBRO completo]],'[3]CENTRO DE COSTOS'!$X:$X,1,0),0)</f>
        <v>C-4102-1500-14-0-4102037-02-123</v>
      </c>
      <c r="AO310" s="43" t="str">
        <f>VLOOKUP(Exportar[[#This Row],[COD_REAL]],'[3]CENTRO DE COSTOS'!$M$4:$N$72,2,0)</f>
        <v>REGIONAL ATLANTICO</v>
      </c>
    </row>
    <row r="311" spans="1:41" x14ac:dyDescent="0.25">
      <c r="A311" s="44">
        <v>45111</v>
      </c>
      <c r="B311" s="32">
        <v>2023</v>
      </c>
      <c r="C311" s="33" t="str">
        <f>VLOOKUP(D311,'[3]CENTRO DE COSTOS'!$E:$H,4,0)</f>
        <v>REGIONALES</v>
      </c>
      <c r="D311" s="34" t="s">
        <v>44</v>
      </c>
      <c r="E311" s="34" t="s">
        <v>45</v>
      </c>
      <c r="F311" s="34" t="s">
        <v>233</v>
      </c>
      <c r="G311" s="35" t="str">
        <f>VLOOKUP(O311,[3]Gerentes!$A:$N,4,0)</f>
        <v>FAMILIA Y COMUNIDADES</v>
      </c>
      <c r="H311" s="35" t="str">
        <f>VLOOKUP(O311,[3]Gerentes!$A:$N,5,0)</f>
        <v>DIRECTOR(A) DE FAMILIA Y COMUNIDADES</v>
      </c>
      <c r="I311" s="35" t="str">
        <f>VLOOKUP(O311,[3]Gerentes!$A:$N,10,0)</f>
        <v>6. Familia y Comunidades</v>
      </c>
      <c r="J311" s="35" t="str">
        <f>VLOOKUP(O311,[3]Gerentes!$A:$AB,15,0)</f>
        <v>Contratable</v>
      </c>
      <c r="K311" s="36" t="str">
        <f t="shared" si="12"/>
        <v>Inversión</v>
      </c>
      <c r="L311" s="37" t="s">
        <v>232</v>
      </c>
      <c r="M311" s="38" t="str">
        <f t="shared" si="13"/>
        <v>C-4102-1500-16</v>
      </c>
      <c r="N311" s="34">
        <v>142</v>
      </c>
      <c r="O311" s="35" t="str">
        <f t="shared" si="14"/>
        <v>C-4102-1500-16-0-4102042-02-142</v>
      </c>
      <c r="P311" s="32" t="s">
        <v>231</v>
      </c>
      <c r="Q311" s="39">
        <f>VLOOKUP($O311,[3]Gerentes!$A:$I,7,0)</f>
        <v>4102042</v>
      </c>
      <c r="R311" s="40" t="str">
        <f>VLOOKUP($O311,[3]Gerentes!$A:$I,8,0)</f>
        <v>SERVICIO DE ASISTENCIA TECNICA A COMUNIDADES EN TEMAS DE FORTALECIMIENTO DEL TEJIDO SOCIAL Y CONSTRUCCION DE ESCENARIOS COMUNITARIOS PROTECTORES DE DERECHOS</v>
      </c>
      <c r="S311" s="34" t="s">
        <v>24</v>
      </c>
      <c r="T311" s="34">
        <v>27</v>
      </c>
      <c r="U311" s="34" t="s">
        <v>161</v>
      </c>
      <c r="V311" s="34" t="s">
        <v>25</v>
      </c>
      <c r="W311" s="41">
        <v>689100000</v>
      </c>
      <c r="X311" s="41">
        <v>0</v>
      </c>
      <c r="Y311" s="41">
        <v>0</v>
      </c>
      <c r="Z311" s="41">
        <v>0</v>
      </c>
      <c r="AA311" s="41">
        <v>0</v>
      </c>
      <c r="AB311" s="42">
        <v>689100000</v>
      </c>
      <c r="AC311" s="41">
        <v>689100000</v>
      </c>
      <c r="AD311" s="41">
        <v>0</v>
      </c>
      <c r="AE311" s="42">
        <v>689100000</v>
      </c>
      <c r="AF311" s="42">
        <v>379005000</v>
      </c>
      <c r="AG311" s="41">
        <v>379005000</v>
      </c>
      <c r="AH311" s="41">
        <v>379005000</v>
      </c>
      <c r="AI311" s="41">
        <v>0</v>
      </c>
      <c r="AJ311" s="41">
        <v>0</v>
      </c>
      <c r="AK311" s="42" t="str">
        <f>IFERROR(VLOOKUP(Exportar[[#This Row],[RUBRO]],[3]LISTAS!$A$1:$B$19,2,0),Exportar[[#This Row],[NOMBRE-Planeación_Proyecto]])</f>
        <v>6. Familia y Comunidades</v>
      </c>
      <c r="AL311" s="41">
        <f>VLOOKUP(Exportar[[#This Row],[UNIDAD/SUB UNIDAD]],[3]!REGIONALES[[#All],[codigo_regional3]:[Columna1]],3,0)</f>
        <v>8</v>
      </c>
      <c r="AM311" s="41">
        <f>Exportar[[#This Row],[COD]]</f>
        <v>8</v>
      </c>
      <c r="AN311" s="41" t="str">
        <f>IFERROR(VLOOKUP(Exportar[[#This Row],[RUBRO completo]],'[3]CENTRO DE COSTOS'!$X:$X,1,0),0)</f>
        <v>C-4102-1500-16-0-4102042-02-142</v>
      </c>
      <c r="AO311" s="43" t="str">
        <f>VLOOKUP(Exportar[[#This Row],[COD_REAL]],'[3]CENTRO DE COSTOS'!$M$4:$N$72,2,0)</f>
        <v>REGIONAL ATLANTICO</v>
      </c>
    </row>
    <row r="312" spans="1:41" x14ac:dyDescent="0.25">
      <c r="A312" s="44">
        <v>45111</v>
      </c>
      <c r="B312" s="32">
        <v>2023</v>
      </c>
      <c r="C312" s="33" t="str">
        <f>VLOOKUP(D312,'[3]CENTRO DE COSTOS'!$E:$H,4,0)</f>
        <v>REGIONALES</v>
      </c>
      <c r="D312" s="34" t="s">
        <v>44</v>
      </c>
      <c r="E312" s="34" t="s">
        <v>45</v>
      </c>
      <c r="F312" s="34" t="s">
        <v>230</v>
      </c>
      <c r="G312" s="35" t="str">
        <f>VLOOKUP(O312,[3]Gerentes!$A:$N,4,0)</f>
        <v>INFANCIA</v>
      </c>
      <c r="H312" s="35" t="str">
        <f>VLOOKUP(O312,[3]Gerentes!$A:$N,5,0)</f>
        <v>DIRECTOR(A) DE INFANCIA</v>
      </c>
      <c r="I312" s="35" t="str">
        <f>VLOOKUP(O312,[3]Gerentes!$A:$N,10,0)</f>
        <v>7. Infancia</v>
      </c>
      <c r="J312" s="35" t="str">
        <f>VLOOKUP(O312,[3]Gerentes!$A:$AB,15,0)</f>
        <v>Contratable</v>
      </c>
      <c r="K312" s="36" t="str">
        <f t="shared" si="12"/>
        <v>Inversión</v>
      </c>
      <c r="L312" s="37" t="s">
        <v>182</v>
      </c>
      <c r="M312" s="38" t="str">
        <f t="shared" si="13"/>
        <v>C-4102-1500-20</v>
      </c>
      <c r="N312" s="34">
        <v>152</v>
      </c>
      <c r="O312" s="35" t="str">
        <f t="shared" si="14"/>
        <v>C-4102-1500-20-0-4102045-02-152</v>
      </c>
      <c r="P312" s="32" t="s">
        <v>181</v>
      </c>
      <c r="Q312" s="39">
        <f>VLOOKUP($O312,[3]Gerentes!$A:$I,7,0)</f>
        <v>4102045</v>
      </c>
      <c r="R312" s="40" t="str">
        <f>VLOOKUP($O312,[3]Gerentes!$A:$I,8,0)</f>
        <v>SERVICIOS DE EDUCACIÓN INFORMAL A NIÑOS, NIÑAS, ADOLESCENTES  Y JÓVENES PARA EL RECONOCIMIENTO DE SUS DERECHOS</v>
      </c>
      <c r="S312" s="34" t="s">
        <v>24</v>
      </c>
      <c r="T312" s="34">
        <v>27</v>
      </c>
      <c r="U312" s="34" t="s">
        <v>161</v>
      </c>
      <c r="V312" s="34" t="s">
        <v>25</v>
      </c>
      <c r="W312" s="41">
        <v>4673523100</v>
      </c>
      <c r="X312" s="41">
        <v>0</v>
      </c>
      <c r="Y312" s="41">
        <v>0</v>
      </c>
      <c r="Z312" s="41">
        <v>0</v>
      </c>
      <c r="AA312" s="41">
        <v>0</v>
      </c>
      <c r="AB312" s="42">
        <v>4673523100</v>
      </c>
      <c r="AC312" s="41">
        <v>1078750400</v>
      </c>
      <c r="AD312" s="41">
        <v>3594772700</v>
      </c>
      <c r="AE312" s="42">
        <v>1078750400</v>
      </c>
      <c r="AF312" s="42">
        <v>533385897.48000002</v>
      </c>
      <c r="AG312" s="41">
        <v>533385897.48000002</v>
      </c>
      <c r="AH312" s="41">
        <v>533385897.48000002</v>
      </c>
      <c r="AI312" s="41">
        <v>0</v>
      </c>
      <c r="AJ312" s="41">
        <v>0</v>
      </c>
      <c r="AK312" s="42" t="str">
        <f>IFERROR(VLOOKUP(Exportar[[#This Row],[RUBRO]],[3]LISTAS!$A$1:$B$19,2,0),Exportar[[#This Row],[NOMBRE-Planeación_Proyecto]])</f>
        <v>7. Infancia</v>
      </c>
      <c r="AL312" s="41">
        <f>VLOOKUP(Exportar[[#This Row],[UNIDAD/SUB UNIDAD]],[3]!REGIONALES[[#All],[codigo_regional3]:[Columna1]],3,0)</f>
        <v>8</v>
      </c>
      <c r="AM312" s="41">
        <f>Exportar[[#This Row],[COD]]</f>
        <v>8</v>
      </c>
      <c r="AN312" s="41" t="str">
        <f>IFERROR(VLOOKUP(Exportar[[#This Row],[RUBRO completo]],'[3]CENTRO DE COSTOS'!$X:$X,1,0),0)</f>
        <v>C-4102-1500-20-0-4102045-02-152</v>
      </c>
      <c r="AO312" s="43" t="str">
        <f>VLOOKUP(Exportar[[#This Row],[COD_REAL]],'[3]CENTRO DE COSTOS'!$M$4:$N$72,2,0)</f>
        <v>REGIONAL ATLANTICO</v>
      </c>
    </row>
    <row r="313" spans="1:41" x14ac:dyDescent="0.25">
      <c r="A313" s="44">
        <v>45111</v>
      </c>
      <c r="B313" s="32">
        <v>2023</v>
      </c>
      <c r="C313" s="33" t="str">
        <f>VLOOKUP(D313,'[3]CENTRO DE COSTOS'!$E:$H,4,0)</f>
        <v>REGIONALES</v>
      </c>
      <c r="D313" s="34" t="s">
        <v>44</v>
      </c>
      <c r="E313" s="34" t="s">
        <v>45</v>
      </c>
      <c r="F313" s="34" t="s">
        <v>146</v>
      </c>
      <c r="G313" s="35" t="str">
        <f>VLOOKUP(O313,[3]Gerentes!$A:$N,4,0)</f>
        <v>ADOLESCENCIA Y JUVENTUD</v>
      </c>
      <c r="H313" s="35" t="str">
        <f>VLOOKUP(O313,[3]Gerentes!$A:$N,5,0)</f>
        <v xml:space="preserve">DIRECTOR(A) DE ADOLESCENCIA Y JUVENTUD </v>
      </c>
      <c r="I313" s="35" t="str">
        <f>VLOOKUP(O313,[3]Gerentes!$A:$N,10,0)</f>
        <v>8. Adolescencia y Juventud</v>
      </c>
      <c r="J313" s="35" t="str">
        <f>VLOOKUP(O313,[3]Gerentes!$A:$AB,15,0)</f>
        <v>Contratable</v>
      </c>
      <c r="K313" s="36" t="str">
        <f t="shared" si="12"/>
        <v>Inversión</v>
      </c>
      <c r="L313" s="37" t="s">
        <v>180</v>
      </c>
      <c r="M313" s="38" t="str">
        <f t="shared" si="13"/>
        <v>C-4102-1500-21</v>
      </c>
      <c r="N313" s="34">
        <v>153</v>
      </c>
      <c r="O313" s="35" t="str">
        <f t="shared" si="14"/>
        <v>C-4102-1500-21-0-4102045-02-00-153</v>
      </c>
      <c r="P313" s="32" t="s">
        <v>179</v>
      </c>
      <c r="Q313" s="39">
        <f>VLOOKUP($O313,[3]Gerentes!$A:$I,7,0)</f>
        <v>4102045</v>
      </c>
      <c r="R313" s="40" t="str">
        <f>VLOOKUP($O313,[3]Gerentes!$A:$I,8,0)</f>
        <v>SERVICIOS DE EDUCACIÓN INFORMAL A NIÑOS, NIÑAS, ADOLESCENTES  Y JÓVENES PARA EL RECONOCIMIENTO DE SUS DERECHOS</v>
      </c>
      <c r="S313" s="34" t="s">
        <v>24</v>
      </c>
      <c r="T313" s="34">
        <v>27</v>
      </c>
      <c r="U313" s="34" t="s">
        <v>161</v>
      </c>
      <c r="V313" s="34" t="s">
        <v>25</v>
      </c>
      <c r="W313" s="41">
        <v>1045653700</v>
      </c>
      <c r="X313" s="41">
        <v>0</v>
      </c>
      <c r="Y313" s="41">
        <v>0</v>
      </c>
      <c r="Z313" s="41">
        <v>0</v>
      </c>
      <c r="AA313" s="41">
        <v>0</v>
      </c>
      <c r="AB313" s="42">
        <v>1045653700</v>
      </c>
      <c r="AC313" s="41">
        <v>394899700</v>
      </c>
      <c r="AD313" s="41">
        <v>650754000</v>
      </c>
      <c r="AE313" s="42">
        <v>394899700</v>
      </c>
      <c r="AF313" s="42">
        <v>191058803.86000001</v>
      </c>
      <c r="AG313" s="41">
        <v>191058803.86000001</v>
      </c>
      <c r="AH313" s="41">
        <v>191058803.86000001</v>
      </c>
      <c r="AI313" s="41">
        <v>0</v>
      </c>
      <c r="AJ313" s="41">
        <v>0</v>
      </c>
      <c r="AK313" s="42" t="str">
        <f>IFERROR(VLOOKUP(Exportar[[#This Row],[RUBRO]],[3]LISTAS!$A$1:$B$19,2,0),Exportar[[#This Row],[NOMBRE-Planeación_Proyecto]])</f>
        <v>8. Adolescencia y Juventud</v>
      </c>
      <c r="AL313" s="41">
        <f>VLOOKUP(Exportar[[#This Row],[UNIDAD/SUB UNIDAD]],[3]!REGIONALES[[#All],[codigo_regional3]:[Columna1]],3,0)</f>
        <v>8</v>
      </c>
      <c r="AM313" s="41">
        <f>Exportar[[#This Row],[COD]]</f>
        <v>8</v>
      </c>
      <c r="AN313" s="41" t="str">
        <f>IFERROR(VLOOKUP(Exportar[[#This Row],[RUBRO completo]],'[3]CENTRO DE COSTOS'!$X:$X,1,0),0)</f>
        <v>C-4102-1500-21-0-4102045-02-00-153</v>
      </c>
      <c r="AO313" s="43" t="str">
        <f>VLOOKUP(Exportar[[#This Row],[COD_REAL]],'[3]CENTRO DE COSTOS'!$M$4:$N$72,2,0)</f>
        <v>REGIONAL ATLANTICO</v>
      </c>
    </row>
    <row r="314" spans="1:41" x14ac:dyDescent="0.25">
      <c r="A314" s="44">
        <v>45111</v>
      </c>
      <c r="B314" s="32">
        <v>2023</v>
      </c>
      <c r="C314" s="33" t="str">
        <f>VLOOKUP(D314,'[3]CENTRO DE COSTOS'!$E:$H,4,0)</f>
        <v>REGIONALES</v>
      </c>
      <c r="D314" s="34" t="s">
        <v>44</v>
      </c>
      <c r="E314" s="34" t="s">
        <v>45</v>
      </c>
      <c r="F314" s="34" t="s">
        <v>229</v>
      </c>
      <c r="G314" s="35" t="str">
        <f>VLOOKUP(O314,[3]Gerentes!$A:$N,4,0)</f>
        <v>PRIMERA INFANCIA</v>
      </c>
      <c r="H314" s="35" t="str">
        <f>VLOOKUP(O314,[3]Gerentes!$A:$N,5,0)</f>
        <v>DIRECTOR(A) DE PRIMERA INFANCIA</v>
      </c>
      <c r="I314" s="35" t="str">
        <f>VLOOKUP(O314,[3]Gerentes!$A:$N,10,0)</f>
        <v>1. Primera Infancia</v>
      </c>
      <c r="J314" s="35" t="str">
        <f>VLOOKUP(O314,[3]Gerentes!$A:$AB,15,0)</f>
        <v>Contratable</v>
      </c>
      <c r="K314" s="36" t="str">
        <f t="shared" si="12"/>
        <v>Inversión</v>
      </c>
      <c r="L314" s="37" t="s">
        <v>228</v>
      </c>
      <c r="M314" s="38" t="str">
        <f t="shared" si="13"/>
        <v>C-4102-1500-18</v>
      </c>
      <c r="N314" s="34">
        <v>161</v>
      </c>
      <c r="O314" s="35" t="str">
        <f t="shared" si="14"/>
        <v>C-4102-1500-18-0-4102001-02-161</v>
      </c>
      <c r="P314" s="32" t="s">
        <v>227</v>
      </c>
      <c r="Q314" s="39">
        <f>VLOOKUP($O314,[3]Gerentes!$A:$I,7,0)</f>
        <v>4102001</v>
      </c>
      <c r="R314" s="40" t="str">
        <f>VLOOKUP($O314,[3]Gerentes!$A:$I,8,0)</f>
        <v>SERVICIO DE ATENCION INTEGRAL A LA PRIMERA INFANCIA</v>
      </c>
      <c r="S314" s="34" t="s">
        <v>38</v>
      </c>
      <c r="T314" s="34">
        <v>10</v>
      </c>
      <c r="U314" s="34" t="s">
        <v>223</v>
      </c>
      <c r="V314" s="34" t="s">
        <v>25</v>
      </c>
      <c r="W314" s="41">
        <v>106086666728</v>
      </c>
      <c r="X314" s="41">
        <v>7802665677</v>
      </c>
      <c r="Y314" s="41">
        <v>921866047</v>
      </c>
      <c r="Z314" s="41">
        <v>0</v>
      </c>
      <c r="AA314" s="41">
        <v>0</v>
      </c>
      <c r="AB314" s="42">
        <v>112967466358</v>
      </c>
      <c r="AC314" s="41">
        <v>112898538403</v>
      </c>
      <c r="AD314" s="41">
        <v>68927955</v>
      </c>
      <c r="AE314" s="42">
        <v>112898538403</v>
      </c>
      <c r="AF314" s="42">
        <v>73660984025</v>
      </c>
      <c r="AG314" s="41">
        <v>73660984025</v>
      </c>
      <c r="AH314" s="41">
        <v>73660984025</v>
      </c>
      <c r="AI314" s="41">
        <v>0</v>
      </c>
      <c r="AJ314" s="41">
        <v>0</v>
      </c>
      <c r="AK314" s="42" t="str">
        <f>IFERROR(VLOOKUP(Exportar[[#This Row],[RUBRO]],[3]LISTAS!$A$1:$B$19,2,0),Exportar[[#This Row],[NOMBRE-Planeación_Proyecto]])</f>
        <v>1. Primera Infancia</v>
      </c>
      <c r="AL314" s="41">
        <f>VLOOKUP(Exportar[[#This Row],[UNIDAD/SUB UNIDAD]],[3]!REGIONALES[[#All],[codigo_regional3]:[Columna1]],3,0)</f>
        <v>8</v>
      </c>
      <c r="AM314" s="41">
        <f>Exportar[[#This Row],[COD]]</f>
        <v>8</v>
      </c>
      <c r="AN314" s="41" t="str">
        <f>IFERROR(VLOOKUP(Exportar[[#This Row],[RUBRO completo]],'[3]CENTRO DE COSTOS'!$X:$X,1,0),0)</f>
        <v>C-4102-1500-18-0-4102001-02-161</v>
      </c>
      <c r="AO314" s="43" t="str">
        <f>VLOOKUP(Exportar[[#This Row],[COD_REAL]],'[3]CENTRO DE COSTOS'!$M$4:$N$72,2,0)</f>
        <v>REGIONAL ATLANTICO</v>
      </c>
    </row>
    <row r="315" spans="1:41" x14ac:dyDescent="0.25">
      <c r="A315" s="44">
        <v>45111</v>
      </c>
      <c r="B315" s="32">
        <v>2023</v>
      </c>
      <c r="C315" s="33" t="str">
        <f>VLOOKUP(D315,'[3]CENTRO DE COSTOS'!$E:$H,4,0)</f>
        <v>REGIONALES</v>
      </c>
      <c r="D315" s="34" t="s">
        <v>44</v>
      </c>
      <c r="E315" s="34" t="s">
        <v>45</v>
      </c>
      <c r="F315" s="34" t="s">
        <v>226</v>
      </c>
      <c r="G315" s="35" t="str">
        <f>VLOOKUP(O315,[3]Gerentes!$A:$N,4,0)</f>
        <v>PRIMERA INFANCIA</v>
      </c>
      <c r="H315" s="35" t="str">
        <f>VLOOKUP(O315,[3]Gerentes!$A:$N,5,0)</f>
        <v>DIRECTOR(A) DE PRIMERA INFANCIA</v>
      </c>
      <c r="I315" s="35" t="str">
        <f>VLOOKUP(O315,[3]Gerentes!$A:$N,10,0)</f>
        <v>1. Primera Infancia</v>
      </c>
      <c r="J315" s="35" t="str">
        <f>VLOOKUP(O315,[3]Gerentes!$A:$AB,15,0)</f>
        <v>Contratable</v>
      </c>
      <c r="K315" s="36" t="str">
        <f t="shared" si="12"/>
        <v>Inversión</v>
      </c>
      <c r="L315" s="37" t="s">
        <v>225</v>
      </c>
      <c r="M315" s="38" t="str">
        <f t="shared" si="13"/>
        <v>C-4102-1500-18</v>
      </c>
      <c r="N315" s="34">
        <v>162</v>
      </c>
      <c r="O315" s="35" t="str">
        <f t="shared" si="14"/>
        <v>C-4102-1500-18-0-4102002-02-162</v>
      </c>
      <c r="P315" s="32" t="s">
        <v>224</v>
      </c>
      <c r="Q315" s="39">
        <f>VLOOKUP($O315,[3]Gerentes!$A:$I,7,0)</f>
        <v>4102002</v>
      </c>
      <c r="R315" s="40" t="str">
        <f>VLOOKUP($O315,[3]Gerentes!$A:$I,8,0)</f>
        <v>SERVICIO DE ATENCION TRADICIONAL A LA PRIMERA INFANCIA</v>
      </c>
      <c r="S315" s="34" t="s">
        <v>38</v>
      </c>
      <c r="T315" s="34">
        <v>10</v>
      </c>
      <c r="U315" s="34" t="s">
        <v>223</v>
      </c>
      <c r="V315" s="34" t="s">
        <v>25</v>
      </c>
      <c r="W315" s="41">
        <v>114989844276</v>
      </c>
      <c r="X315" s="41">
        <v>8038358601</v>
      </c>
      <c r="Y315" s="41">
        <v>11313981984</v>
      </c>
      <c r="Z315" s="41">
        <v>0</v>
      </c>
      <c r="AA315" s="41">
        <v>0</v>
      </c>
      <c r="AB315" s="42">
        <v>111714220893</v>
      </c>
      <c r="AC315" s="41">
        <v>111714220893</v>
      </c>
      <c r="AD315" s="41">
        <v>0</v>
      </c>
      <c r="AE315" s="42">
        <v>111714220893</v>
      </c>
      <c r="AF315" s="42">
        <v>64192378990</v>
      </c>
      <c r="AG315" s="41">
        <v>64192378990</v>
      </c>
      <c r="AH315" s="41">
        <v>64192378990</v>
      </c>
      <c r="AI315" s="41">
        <v>0</v>
      </c>
      <c r="AJ315" s="41">
        <v>0</v>
      </c>
      <c r="AK315" s="42" t="str">
        <f>IFERROR(VLOOKUP(Exportar[[#This Row],[RUBRO]],[3]LISTAS!$A$1:$B$19,2,0),Exportar[[#This Row],[NOMBRE-Planeación_Proyecto]])</f>
        <v>1. Primera Infancia</v>
      </c>
      <c r="AL315" s="41">
        <f>VLOOKUP(Exportar[[#This Row],[UNIDAD/SUB UNIDAD]],[3]!REGIONALES[[#All],[codigo_regional3]:[Columna1]],3,0)</f>
        <v>8</v>
      </c>
      <c r="AM315" s="41">
        <f>Exportar[[#This Row],[COD]]</f>
        <v>8</v>
      </c>
      <c r="AN315" s="41" t="str">
        <f>IFERROR(VLOOKUP(Exportar[[#This Row],[RUBRO completo]],'[3]CENTRO DE COSTOS'!$X:$X,1,0),0)</f>
        <v>C-4102-1500-18-0-4102002-02-162</v>
      </c>
      <c r="AO315" s="43" t="str">
        <f>VLOOKUP(Exportar[[#This Row],[COD_REAL]],'[3]CENTRO DE COSTOS'!$M$4:$N$72,2,0)</f>
        <v>REGIONAL ATLANTICO</v>
      </c>
    </row>
    <row r="316" spans="1:41" x14ac:dyDescent="0.25">
      <c r="A316" s="44">
        <v>45111</v>
      </c>
      <c r="B316" s="32">
        <v>2023</v>
      </c>
      <c r="C316" s="33" t="str">
        <f>VLOOKUP(D316,'[3]CENTRO DE COSTOS'!$E:$H,4,0)</f>
        <v>REGIONALES</v>
      </c>
      <c r="D316" s="34" t="s">
        <v>44</v>
      </c>
      <c r="E316" s="34" t="s">
        <v>45</v>
      </c>
      <c r="F316" s="34" t="s">
        <v>252</v>
      </c>
      <c r="G316" s="35" t="str">
        <f>VLOOKUP(O316,[3]Gerentes!$A:$N,4,0)</f>
        <v>PRIMERA INFANCIA</v>
      </c>
      <c r="H316" s="35" t="str">
        <f>VLOOKUP(O316,[3]Gerentes!$A:$N,5,0)</f>
        <v>DIRECTOR(A) DE PRIMERA INFANCIA</v>
      </c>
      <c r="I316" s="35" t="str">
        <f>VLOOKUP(O316,[3]Gerentes!$A:$N,10,0)</f>
        <v>1. Primera Infancia</v>
      </c>
      <c r="J316" s="35" t="str">
        <f>VLOOKUP(O316,[3]Gerentes!$A:$AB,15,0)</f>
        <v>Contratable</v>
      </c>
      <c r="K316" s="36" t="str">
        <f t="shared" si="12"/>
        <v>Inversión</v>
      </c>
      <c r="L316" s="37" t="s">
        <v>228</v>
      </c>
      <c r="M316" s="38" t="str">
        <f t="shared" si="13"/>
        <v>C-4102-1500-18</v>
      </c>
      <c r="N316" s="34">
        <v>163</v>
      </c>
      <c r="O316" s="35" t="str">
        <f t="shared" si="14"/>
        <v>C-4102-1500-18-0-4102001-02-163</v>
      </c>
      <c r="P316" s="32" t="s">
        <v>227</v>
      </c>
      <c r="Q316" s="39">
        <f>VLOOKUP($O316,[3]Gerentes!$A:$I,7,0)</f>
        <v>4102001</v>
      </c>
      <c r="R316" s="40" t="str">
        <f>VLOOKUP($O316,[3]Gerentes!$A:$I,8,0)</f>
        <v>SERVICIO DE ATENCION INTEGRAL A LA PRIMERA INFANCIA</v>
      </c>
      <c r="S316" s="34" t="s">
        <v>38</v>
      </c>
      <c r="T316" s="34">
        <v>10</v>
      </c>
      <c r="U316" s="34" t="s">
        <v>223</v>
      </c>
      <c r="V316" s="34" t="s">
        <v>25</v>
      </c>
      <c r="W316" s="41">
        <v>82527900827</v>
      </c>
      <c r="X316" s="41">
        <v>0</v>
      </c>
      <c r="Y316" s="41">
        <v>79680575</v>
      </c>
      <c r="Z316" s="41">
        <v>0</v>
      </c>
      <c r="AA316" s="41">
        <v>0</v>
      </c>
      <c r="AB316" s="42">
        <v>82448220252</v>
      </c>
      <c r="AC316" s="41">
        <v>82448220252</v>
      </c>
      <c r="AD316" s="41">
        <v>0</v>
      </c>
      <c r="AE316" s="42">
        <v>82448220252</v>
      </c>
      <c r="AF316" s="42">
        <v>25475017361</v>
      </c>
      <c r="AG316" s="41">
        <v>25475017361</v>
      </c>
      <c r="AH316" s="41">
        <v>25475017361</v>
      </c>
      <c r="AI316" s="41">
        <v>0</v>
      </c>
      <c r="AJ316" s="41">
        <v>0</v>
      </c>
      <c r="AK316" s="42" t="str">
        <f>IFERROR(VLOOKUP(Exportar[[#This Row],[RUBRO]],[3]LISTAS!$A$1:$B$19,2,0),Exportar[[#This Row],[NOMBRE-Planeación_Proyecto]])</f>
        <v>1. Primera Infancia</v>
      </c>
      <c r="AL316" s="41">
        <f>VLOOKUP(Exportar[[#This Row],[UNIDAD/SUB UNIDAD]],[3]!REGIONALES[[#All],[codigo_regional3]:[Columna1]],3,0)</f>
        <v>8</v>
      </c>
      <c r="AM316" s="41">
        <f>Exportar[[#This Row],[COD]]</f>
        <v>8</v>
      </c>
      <c r="AN316" s="41" t="str">
        <f>IFERROR(VLOOKUP(Exportar[[#This Row],[RUBRO completo]],'[3]CENTRO DE COSTOS'!$X:$X,1,0),0)</f>
        <v>C-4102-1500-18-0-4102001-02-163</v>
      </c>
      <c r="AO316" s="43" t="str">
        <f>VLOOKUP(Exportar[[#This Row],[COD_REAL]],'[3]CENTRO DE COSTOS'!$M$4:$N$72,2,0)</f>
        <v>REGIONAL ATLANTICO</v>
      </c>
    </row>
    <row r="317" spans="1:41" x14ac:dyDescent="0.25">
      <c r="A317" s="44">
        <v>45111</v>
      </c>
      <c r="B317" s="32">
        <v>2023</v>
      </c>
      <c r="C317" s="33" t="str">
        <f>VLOOKUP(D317,'[3]CENTRO DE COSTOS'!$E:$H,4,0)</f>
        <v>REGIONALES</v>
      </c>
      <c r="D317" s="34" t="s">
        <v>44</v>
      </c>
      <c r="E317" s="34" t="s">
        <v>45</v>
      </c>
      <c r="F317" s="34" t="s">
        <v>431</v>
      </c>
      <c r="G317" s="35" t="str">
        <f>VLOOKUP(O317,[3]Gerentes!$A:$N,4,0)</f>
        <v>PRIMERA INFANCIA</v>
      </c>
      <c r="H317" s="35" t="str">
        <f>VLOOKUP(O317,[3]Gerentes!$A:$N,5,0)</f>
        <v>DIRECTOR(A) DE PRIMERA INFANCIA</v>
      </c>
      <c r="I317" s="35" t="str">
        <f>VLOOKUP(O317,[3]Gerentes!$A:$N,10,0)</f>
        <v>1. Primera Infancia</v>
      </c>
      <c r="J317" s="35" t="str">
        <f>VLOOKUP(O317,[3]Gerentes!$A:$AB,15,0)</f>
        <v>Contratable</v>
      </c>
      <c r="K317" s="36" t="str">
        <f t="shared" si="12"/>
        <v>Inversión</v>
      </c>
      <c r="L317" s="37" t="s">
        <v>225</v>
      </c>
      <c r="M317" s="38" t="str">
        <f t="shared" si="13"/>
        <v>C-4102-1500-18</v>
      </c>
      <c r="N317" s="34">
        <v>166</v>
      </c>
      <c r="O317" s="35" t="str">
        <f t="shared" si="14"/>
        <v>C-4102-1500-18-0-4102002-02-166</v>
      </c>
      <c r="P317" s="32" t="s">
        <v>224</v>
      </c>
      <c r="Q317" s="39">
        <f>VLOOKUP($O317,[3]Gerentes!$A:$I,7,0)</f>
        <v>4102002</v>
      </c>
      <c r="R317" s="40" t="str">
        <f>VLOOKUP($O317,[3]Gerentes!$A:$I,8,0)</f>
        <v>SERVICIO DE ATENCION TRADICIONAL A LA PRIMERA INFANCIA</v>
      </c>
      <c r="S317" s="34" t="s">
        <v>38</v>
      </c>
      <c r="T317" s="34">
        <v>10</v>
      </c>
      <c r="U317" s="34" t="s">
        <v>223</v>
      </c>
      <c r="V317" s="34" t="s">
        <v>25</v>
      </c>
      <c r="W317" s="41">
        <v>0</v>
      </c>
      <c r="X317" s="41">
        <v>1800462</v>
      </c>
      <c r="Y317" s="41">
        <v>0</v>
      </c>
      <c r="Z317" s="41">
        <v>0</v>
      </c>
      <c r="AA317" s="41">
        <v>0</v>
      </c>
      <c r="AB317" s="42">
        <v>1800462</v>
      </c>
      <c r="AC317" s="41">
        <v>1800462</v>
      </c>
      <c r="AD317" s="41">
        <v>0</v>
      </c>
      <c r="AE317" s="42">
        <v>1800462</v>
      </c>
      <c r="AF317" s="42">
        <v>1398882</v>
      </c>
      <c r="AG317" s="41">
        <v>1398882</v>
      </c>
      <c r="AH317" s="41">
        <v>1398882</v>
      </c>
      <c r="AI317" s="41">
        <v>0</v>
      </c>
      <c r="AJ317" s="41">
        <v>0</v>
      </c>
      <c r="AK317" s="42" t="str">
        <f>IFERROR(VLOOKUP(Exportar[[#This Row],[RUBRO]],[3]LISTAS!$A$1:$B$19,2,0),Exportar[[#This Row],[NOMBRE-Planeación_Proyecto]])</f>
        <v>1. Primera Infancia</v>
      </c>
      <c r="AL317" s="41">
        <f>VLOOKUP(Exportar[[#This Row],[UNIDAD/SUB UNIDAD]],[3]!REGIONALES[[#All],[codigo_regional3]:[Columna1]],3,0)</f>
        <v>8</v>
      </c>
      <c r="AM317" s="41">
        <f>Exportar[[#This Row],[COD]]</f>
        <v>8</v>
      </c>
      <c r="AN317" s="41">
        <f>IFERROR(VLOOKUP(Exportar[[#This Row],[RUBRO completo]],'[3]CENTRO DE COSTOS'!$X:$X,1,0),0)</f>
        <v>0</v>
      </c>
      <c r="AO317" s="43" t="str">
        <f>VLOOKUP(Exportar[[#This Row],[COD_REAL]],'[3]CENTRO DE COSTOS'!$M$4:$N$72,2,0)</f>
        <v>REGIONAL ATLANTICO</v>
      </c>
    </row>
    <row r="318" spans="1:41" x14ac:dyDescent="0.25">
      <c r="A318" s="44">
        <v>45111</v>
      </c>
      <c r="B318" s="32">
        <v>2023</v>
      </c>
      <c r="C318" s="33" t="str">
        <f>VLOOKUP(D318,'[3]CENTRO DE COSTOS'!$E:$H,4,0)</f>
        <v>REGIONALES</v>
      </c>
      <c r="D318" s="34" t="s">
        <v>44</v>
      </c>
      <c r="E318" s="34" t="s">
        <v>45</v>
      </c>
      <c r="F318" s="34" t="s">
        <v>222</v>
      </c>
      <c r="G318" s="35" t="str">
        <f>VLOOKUP(O318,[3]Gerentes!$A:$N,4,0)</f>
        <v>FORTALECIMIENTO</v>
      </c>
      <c r="H318" s="35" t="str">
        <f>VLOOKUP(O318,[3]Gerentes!$A:$N,5,0)</f>
        <v>DIRECTOR(A) ADMINISTRATIVO</v>
      </c>
      <c r="I318" s="35" t="str">
        <f>VLOOKUP(O318,[3]Gerentes!$A:$N,10,0)</f>
        <v>8. Fortalecimiento</v>
      </c>
      <c r="J318" s="35" t="str">
        <f>VLOOKUP(O318,[3]Gerentes!$A:$AB,15,0)</f>
        <v>Contratable</v>
      </c>
      <c r="K318" s="36" t="str">
        <f t="shared" si="12"/>
        <v>Inversión</v>
      </c>
      <c r="L318" s="37" t="s">
        <v>175</v>
      </c>
      <c r="M318" s="38" t="str">
        <f t="shared" si="13"/>
        <v>C-4199-1500-8</v>
      </c>
      <c r="N318" s="34">
        <v>184</v>
      </c>
      <c r="O318" s="35" t="str">
        <f t="shared" si="14"/>
        <v>C-4199-1500-8-0-4199064-02-184</v>
      </c>
      <c r="P318" s="32" t="s">
        <v>174</v>
      </c>
      <c r="Q318" s="39">
        <f>VLOOKUP($O318,[3]Gerentes!$A:$I,7,0)</f>
        <v>4199064</v>
      </c>
      <c r="R318" s="40" t="str">
        <f>VLOOKUP($O318,[3]Gerentes!$A:$I,8,0)</f>
        <v>SERVICIO DE IMPLEMENTACION DE SISTEMAS DE GESTION</v>
      </c>
      <c r="S318" s="34" t="s">
        <v>24</v>
      </c>
      <c r="T318" s="34">
        <v>27</v>
      </c>
      <c r="U318" s="34" t="s">
        <v>161</v>
      </c>
      <c r="V318" s="34" t="s">
        <v>25</v>
      </c>
      <c r="W318" s="41">
        <v>422835347</v>
      </c>
      <c r="X318" s="41">
        <v>0</v>
      </c>
      <c r="Y318" s="41">
        <v>0</v>
      </c>
      <c r="Z318" s="41">
        <v>0</v>
      </c>
      <c r="AA318" s="41">
        <v>0</v>
      </c>
      <c r="AB318" s="42">
        <v>422835347</v>
      </c>
      <c r="AC318" s="41">
        <v>422835347</v>
      </c>
      <c r="AD318" s="41">
        <v>0</v>
      </c>
      <c r="AE318" s="42">
        <v>422835347</v>
      </c>
      <c r="AF318" s="42">
        <v>215912550</v>
      </c>
      <c r="AG318" s="41">
        <v>215912550</v>
      </c>
      <c r="AH318" s="41">
        <v>215912550</v>
      </c>
      <c r="AI318" s="41">
        <v>0</v>
      </c>
      <c r="AJ318" s="41">
        <v>0</v>
      </c>
      <c r="AK318" s="42" t="str">
        <f>IFERROR(VLOOKUP(Exportar[[#This Row],[RUBRO]],[3]LISTAS!$A$1:$B$19,2,0),Exportar[[#This Row],[NOMBRE-Planeación_Proyecto]])</f>
        <v>8. Fortalecimiento</v>
      </c>
      <c r="AL318" s="41">
        <f>VLOOKUP(Exportar[[#This Row],[UNIDAD/SUB UNIDAD]],[3]!REGIONALES[[#All],[codigo_regional3]:[Columna1]],3,0)</f>
        <v>8</v>
      </c>
      <c r="AM318" s="41">
        <f>Exportar[[#This Row],[COD]]</f>
        <v>8</v>
      </c>
      <c r="AN318" s="41">
        <f>IFERROR(VLOOKUP(Exportar[[#This Row],[RUBRO completo]],'[3]CENTRO DE COSTOS'!$X:$X,1,0),0)</f>
        <v>0</v>
      </c>
      <c r="AO318" s="43" t="str">
        <f>VLOOKUP(Exportar[[#This Row],[COD_REAL]],'[3]CENTRO DE COSTOS'!$M$4:$N$72,2,0)</f>
        <v>REGIONAL ATLANTICO</v>
      </c>
    </row>
    <row r="319" spans="1:41" x14ac:dyDescent="0.25">
      <c r="A319" s="44">
        <v>45111</v>
      </c>
      <c r="B319" s="32">
        <v>2023</v>
      </c>
      <c r="C319" s="33" t="str">
        <f>VLOOKUP(D319,'[3]CENTRO DE COSTOS'!$E:$H,4,0)</f>
        <v>REGIONALES</v>
      </c>
      <c r="D319" s="34" t="s">
        <v>44</v>
      </c>
      <c r="E319" s="34" t="s">
        <v>45</v>
      </c>
      <c r="F319" s="34" t="s">
        <v>221</v>
      </c>
      <c r="G319" s="35" t="str">
        <f>VLOOKUP(O319,[3]Gerentes!$A:$N,4,0)</f>
        <v>FORTALECIMIENTO</v>
      </c>
      <c r="H319" s="35" t="str">
        <f>VLOOKUP(O319,[3]Gerentes!$A:$N,5,0)</f>
        <v>DIRECTOR(A) ADMINISTRATIVO</v>
      </c>
      <c r="I319" s="35" t="str">
        <f>VLOOKUP(O319,[3]Gerentes!$A:$N,10,0)</f>
        <v>8. Fortalecimiento</v>
      </c>
      <c r="J319" s="35" t="str">
        <f>VLOOKUP(O319,[3]Gerentes!$A:$AB,15,0)</f>
        <v>Contratable</v>
      </c>
      <c r="K319" s="36" t="str">
        <f t="shared" si="12"/>
        <v>Inversión</v>
      </c>
      <c r="L319" s="37" t="s">
        <v>175</v>
      </c>
      <c r="M319" s="38" t="str">
        <f t="shared" si="13"/>
        <v>C-4199-1500-8</v>
      </c>
      <c r="N319" s="34">
        <v>186</v>
      </c>
      <c r="O319" s="35" t="str">
        <f t="shared" si="14"/>
        <v>C-4199-1500-8-0-4199064-02-186</v>
      </c>
      <c r="P319" s="32" t="s">
        <v>174</v>
      </c>
      <c r="Q319" s="39">
        <f>VLOOKUP($O319,[3]Gerentes!$A:$I,7,0)</f>
        <v>4199064</v>
      </c>
      <c r="R319" s="40" t="str">
        <f>VLOOKUP($O319,[3]Gerentes!$A:$I,8,0)</f>
        <v>SERVICIO DE IMPLEMENTACION DE SISTEMAS DE GESTION</v>
      </c>
      <c r="S319" s="34" t="s">
        <v>24</v>
      </c>
      <c r="T319" s="34">
        <v>27</v>
      </c>
      <c r="U319" s="34" t="s">
        <v>161</v>
      </c>
      <c r="V319" s="34" t="s">
        <v>25</v>
      </c>
      <c r="W319" s="41">
        <v>653063432</v>
      </c>
      <c r="X319" s="41">
        <v>0</v>
      </c>
      <c r="Y319" s="41">
        <v>0</v>
      </c>
      <c r="Z319" s="41">
        <v>0</v>
      </c>
      <c r="AA319" s="41">
        <v>0</v>
      </c>
      <c r="AB319" s="42">
        <v>653063432</v>
      </c>
      <c r="AC319" s="41">
        <v>653063432</v>
      </c>
      <c r="AD319" s="41">
        <v>0</v>
      </c>
      <c r="AE319" s="42">
        <v>396858928.87</v>
      </c>
      <c r="AF319" s="42">
        <v>396858928.87</v>
      </c>
      <c r="AG319" s="41">
        <v>396858928.87</v>
      </c>
      <c r="AH319" s="41">
        <v>396858928.87</v>
      </c>
      <c r="AI319" s="41">
        <v>0</v>
      </c>
      <c r="AJ319" s="41">
        <v>0</v>
      </c>
      <c r="AK319" s="42" t="str">
        <f>IFERROR(VLOOKUP(Exportar[[#This Row],[RUBRO]],[3]LISTAS!$A$1:$B$19,2,0),Exportar[[#This Row],[NOMBRE-Planeación_Proyecto]])</f>
        <v>8. Fortalecimiento</v>
      </c>
      <c r="AL319" s="41">
        <f>VLOOKUP(Exportar[[#This Row],[UNIDAD/SUB UNIDAD]],[3]!REGIONALES[[#All],[codigo_regional3]:[Columna1]],3,0)</f>
        <v>8</v>
      </c>
      <c r="AM319" s="41">
        <f>Exportar[[#This Row],[COD]]</f>
        <v>8</v>
      </c>
      <c r="AN319" s="41">
        <f>IFERROR(VLOOKUP(Exportar[[#This Row],[RUBRO completo]],'[3]CENTRO DE COSTOS'!$X:$X,1,0),0)</f>
        <v>0</v>
      </c>
      <c r="AO319" s="43" t="str">
        <f>VLOOKUP(Exportar[[#This Row],[COD_REAL]],'[3]CENTRO DE COSTOS'!$M$4:$N$72,2,0)</f>
        <v>REGIONAL ATLANTICO</v>
      </c>
    </row>
    <row r="320" spans="1:41" x14ac:dyDescent="0.25">
      <c r="A320" s="44">
        <v>45111</v>
      </c>
      <c r="B320" s="32">
        <v>2023</v>
      </c>
      <c r="C320" s="33" t="str">
        <f>VLOOKUP(D320,'[3]CENTRO DE COSTOS'!$E:$H,4,0)</f>
        <v>REGIONALES</v>
      </c>
      <c r="D320" s="34" t="s">
        <v>44</v>
      </c>
      <c r="E320" s="34" t="s">
        <v>45</v>
      </c>
      <c r="F320" s="34" t="s">
        <v>220</v>
      </c>
      <c r="G320" s="35" t="str">
        <f>VLOOKUP(O320,[3]Gerentes!$A:$N,4,0)</f>
        <v>FORTALECIMIENTO</v>
      </c>
      <c r="H320" s="35" t="str">
        <f>VLOOKUP(O320,[3]Gerentes!$A:$N,5,0)</f>
        <v>DIRECTOR(A) DE GESTION HUMANA</v>
      </c>
      <c r="I320" s="35" t="str">
        <f>VLOOKUP(O320,[3]Gerentes!$A:$N,10,0)</f>
        <v>8. Fortalecimiento</v>
      </c>
      <c r="J320" s="35" t="str">
        <f>VLOOKUP(O320,[3]Gerentes!$A:$AB,15,0)</f>
        <v>Contratable</v>
      </c>
      <c r="K320" s="36" t="str">
        <f t="shared" si="12"/>
        <v>Inversión</v>
      </c>
      <c r="L320" s="37" t="s">
        <v>215</v>
      </c>
      <c r="M320" s="38" t="str">
        <f t="shared" si="13"/>
        <v>C-4199-1500-8</v>
      </c>
      <c r="N320" s="34">
        <v>192</v>
      </c>
      <c r="O320" s="35" t="str">
        <f t="shared" si="14"/>
        <v>C-4199-1500-8-0-4199053-02-192</v>
      </c>
      <c r="P320" s="32" t="s">
        <v>214</v>
      </c>
      <c r="Q320" s="39">
        <f>VLOOKUP($O320,[3]Gerentes!$A:$I,7,0)</f>
        <v>4199053</v>
      </c>
      <c r="R320" s="40" t="str">
        <f>VLOOKUP($O320,[3]Gerentes!$A:$I,8,0)</f>
        <v>DOCUMENTOS DE LINEAMIENTOS TECNICOS</v>
      </c>
      <c r="S320" s="34" t="s">
        <v>24</v>
      </c>
      <c r="T320" s="34">
        <v>27</v>
      </c>
      <c r="U320" s="34" t="s">
        <v>161</v>
      </c>
      <c r="V320" s="34" t="s">
        <v>25</v>
      </c>
      <c r="W320" s="41">
        <v>30092480</v>
      </c>
      <c r="X320" s="41">
        <v>0</v>
      </c>
      <c r="Y320" s="41">
        <v>0</v>
      </c>
      <c r="Z320" s="41">
        <v>0</v>
      </c>
      <c r="AA320" s="41">
        <v>0</v>
      </c>
      <c r="AB320" s="42">
        <v>30092480</v>
      </c>
      <c r="AC320" s="41">
        <v>30092480</v>
      </c>
      <c r="AD320" s="41">
        <v>0</v>
      </c>
      <c r="AE320" s="42">
        <v>30092480</v>
      </c>
      <c r="AF320" s="42">
        <v>0</v>
      </c>
      <c r="AG320" s="41">
        <v>0</v>
      </c>
      <c r="AH320" s="41">
        <v>0</v>
      </c>
      <c r="AI320" s="41">
        <v>0</v>
      </c>
      <c r="AJ320" s="41">
        <v>0</v>
      </c>
      <c r="AK320" s="42" t="str">
        <f>IFERROR(VLOOKUP(Exportar[[#This Row],[RUBRO]],[3]LISTAS!$A$1:$B$19,2,0),Exportar[[#This Row],[NOMBRE-Planeación_Proyecto]])</f>
        <v>8. Fortalecimiento</v>
      </c>
      <c r="AL320" s="41">
        <f>VLOOKUP(Exportar[[#This Row],[UNIDAD/SUB UNIDAD]],[3]!REGIONALES[[#All],[codigo_regional3]:[Columna1]],3,0)</f>
        <v>8</v>
      </c>
      <c r="AM320" s="41">
        <f>Exportar[[#This Row],[COD]]</f>
        <v>8</v>
      </c>
      <c r="AN320" s="41">
        <f>IFERROR(VLOOKUP(Exportar[[#This Row],[RUBRO completo]],'[3]CENTRO DE COSTOS'!$X:$X,1,0),0)</f>
        <v>0</v>
      </c>
      <c r="AO320" s="43" t="str">
        <f>VLOOKUP(Exportar[[#This Row],[COD_REAL]],'[3]CENTRO DE COSTOS'!$M$4:$N$72,2,0)</f>
        <v>REGIONAL ATLANTICO</v>
      </c>
    </row>
    <row r="321" spans="1:41" x14ac:dyDescent="0.25">
      <c r="A321" s="44">
        <v>45111</v>
      </c>
      <c r="B321" s="32">
        <v>2023</v>
      </c>
      <c r="C321" s="33" t="str">
        <f>VLOOKUP(D321,'[3]CENTRO DE COSTOS'!$E:$H,4,0)</f>
        <v>REGIONALES</v>
      </c>
      <c r="D321" s="34" t="s">
        <v>44</v>
      </c>
      <c r="E321" s="34" t="s">
        <v>45</v>
      </c>
      <c r="F321" s="34" t="s">
        <v>219</v>
      </c>
      <c r="G321" s="35" t="str">
        <f>VLOOKUP(O321,[3]Gerentes!$A:$N,4,0)</f>
        <v>FORTALECIMIENTO</v>
      </c>
      <c r="H321" s="35" t="str">
        <f>VLOOKUP(O321,[3]Gerentes!$A:$N,5,0)</f>
        <v>DIRECTOR(A) ADMINISTRATIVO</v>
      </c>
      <c r="I321" s="35" t="str">
        <f>VLOOKUP(O321,[3]Gerentes!$A:$N,10,0)</f>
        <v>8. Fortalecimiento</v>
      </c>
      <c r="J321" s="35" t="str">
        <f>VLOOKUP(O321,[3]Gerentes!$A:$AB,15,0)</f>
        <v>Contratable</v>
      </c>
      <c r="K321" s="36" t="str">
        <f t="shared" si="12"/>
        <v>Inversión</v>
      </c>
      <c r="L321" s="37" t="s">
        <v>218</v>
      </c>
      <c r="M321" s="38" t="str">
        <f t="shared" si="13"/>
        <v>C-4199-1500-8</v>
      </c>
      <c r="N321" s="34">
        <v>197</v>
      </c>
      <c r="O321" s="35" t="str">
        <f t="shared" si="14"/>
        <v>C-4199-1500-8-0-4199016-02-197</v>
      </c>
      <c r="P321" s="32" t="s">
        <v>217</v>
      </c>
      <c r="Q321" s="39">
        <f>VLOOKUP($O321,[3]Gerentes!$A:$I,7,0)</f>
        <v>4199016</v>
      </c>
      <c r="R321" s="40" t="str">
        <f>VLOOKUP($O321,[3]Gerentes!$A:$I,8,0)</f>
        <v>SEDES MANTENIDAS</v>
      </c>
      <c r="S321" s="34" t="s">
        <v>24</v>
      </c>
      <c r="T321" s="34">
        <v>27</v>
      </c>
      <c r="U321" s="34" t="s">
        <v>161</v>
      </c>
      <c r="V321" s="34" t="s">
        <v>25</v>
      </c>
      <c r="W321" s="41">
        <v>219938520</v>
      </c>
      <c r="X321" s="41">
        <v>0</v>
      </c>
      <c r="Y321" s="41">
        <v>0</v>
      </c>
      <c r="Z321" s="41">
        <v>0</v>
      </c>
      <c r="AA321" s="41">
        <v>0</v>
      </c>
      <c r="AB321" s="42">
        <v>219938520</v>
      </c>
      <c r="AC321" s="41">
        <v>219938520</v>
      </c>
      <c r="AD321" s="41">
        <v>0</v>
      </c>
      <c r="AE321" s="42">
        <v>173471520</v>
      </c>
      <c r="AF321" s="42">
        <v>74012645</v>
      </c>
      <c r="AG321" s="41">
        <v>74012645</v>
      </c>
      <c r="AH321" s="41">
        <v>74012645</v>
      </c>
      <c r="AI321" s="41">
        <v>0</v>
      </c>
      <c r="AJ321" s="41">
        <v>0</v>
      </c>
      <c r="AK321" s="42" t="str">
        <f>IFERROR(VLOOKUP(Exportar[[#This Row],[RUBRO]],[3]LISTAS!$A$1:$B$19,2,0),Exportar[[#This Row],[NOMBRE-Planeación_Proyecto]])</f>
        <v>8. Fortalecimiento</v>
      </c>
      <c r="AL321" s="41">
        <f>VLOOKUP(Exportar[[#This Row],[UNIDAD/SUB UNIDAD]],[3]!REGIONALES[[#All],[codigo_regional3]:[Columna1]],3,0)</f>
        <v>8</v>
      </c>
      <c r="AM321" s="41">
        <f>Exportar[[#This Row],[COD]]</f>
        <v>8</v>
      </c>
      <c r="AN321" s="41">
        <f>IFERROR(VLOOKUP(Exportar[[#This Row],[RUBRO completo]],'[3]CENTRO DE COSTOS'!$X:$X,1,0),0)</f>
        <v>0</v>
      </c>
      <c r="AO321" s="43" t="str">
        <f>VLOOKUP(Exportar[[#This Row],[COD_REAL]],'[3]CENTRO DE COSTOS'!$M$4:$N$72,2,0)</f>
        <v>REGIONAL ATLANTICO</v>
      </c>
    </row>
    <row r="322" spans="1:41" x14ac:dyDescent="0.25">
      <c r="A322" s="44">
        <v>45111</v>
      </c>
      <c r="B322" s="32">
        <v>2023</v>
      </c>
      <c r="C322" s="33" t="str">
        <f>VLOOKUP(D322,'[3]CENTRO DE COSTOS'!$E:$H,4,0)</f>
        <v>REGIONALES</v>
      </c>
      <c r="D322" s="34" t="s">
        <v>44</v>
      </c>
      <c r="E322" s="34" t="s">
        <v>45</v>
      </c>
      <c r="F322" s="34" t="s">
        <v>216</v>
      </c>
      <c r="G322" s="35" t="str">
        <f>VLOOKUP(O322,[3]Gerentes!$A:$N,4,0)</f>
        <v>FORTALECIMIENTO</v>
      </c>
      <c r="H322" s="35" t="str">
        <f>VLOOKUP(O322,[3]Gerentes!$A:$N,5,0)</f>
        <v>DIRECTOR(A) ADMINISTRATIVO</v>
      </c>
      <c r="I322" s="35" t="str">
        <f>VLOOKUP(O322,[3]Gerentes!$A:$N,10,0)</f>
        <v>8. Fortalecimiento</v>
      </c>
      <c r="J322" s="35" t="str">
        <f>VLOOKUP(O322,[3]Gerentes!$A:$AB,15,0)</f>
        <v>Contratable</v>
      </c>
      <c r="K322" s="36" t="str">
        <f t="shared" si="12"/>
        <v>Inversión</v>
      </c>
      <c r="L322" s="37" t="s">
        <v>215</v>
      </c>
      <c r="M322" s="38" t="str">
        <f t="shared" si="13"/>
        <v>C-4199-1500-8</v>
      </c>
      <c r="N322" s="34">
        <v>199</v>
      </c>
      <c r="O322" s="35" t="str">
        <f t="shared" si="14"/>
        <v>C-4199-1500-8-0-4199053-02-199</v>
      </c>
      <c r="P322" s="32" t="s">
        <v>214</v>
      </c>
      <c r="Q322" s="39">
        <f>VLOOKUP($O322,[3]Gerentes!$A:$I,7,0)</f>
        <v>4199053</v>
      </c>
      <c r="R322" s="40" t="str">
        <f>VLOOKUP($O322,[3]Gerentes!$A:$I,8,0)</f>
        <v>DOCUMENTOS DE LINEAMIENTOS TECNICOS</v>
      </c>
      <c r="S322" s="34" t="s">
        <v>24</v>
      </c>
      <c r="T322" s="34">
        <v>27</v>
      </c>
      <c r="U322" s="34" t="s">
        <v>161</v>
      </c>
      <c r="V322" s="34" t="s">
        <v>25</v>
      </c>
      <c r="W322" s="41">
        <v>32900000</v>
      </c>
      <c r="X322" s="41">
        <v>0</v>
      </c>
      <c r="Y322" s="41">
        <v>0</v>
      </c>
      <c r="Z322" s="41">
        <v>0</v>
      </c>
      <c r="AA322" s="41">
        <v>0</v>
      </c>
      <c r="AB322" s="42">
        <v>32900000</v>
      </c>
      <c r="AC322" s="41">
        <v>32900000</v>
      </c>
      <c r="AD322" s="41">
        <v>0</v>
      </c>
      <c r="AE322" s="42">
        <v>4000000</v>
      </c>
      <c r="AF322" s="42">
        <v>0</v>
      </c>
      <c r="AG322" s="41">
        <v>0</v>
      </c>
      <c r="AH322" s="41">
        <v>0</v>
      </c>
      <c r="AI322" s="41">
        <v>0</v>
      </c>
      <c r="AJ322" s="41">
        <v>0</v>
      </c>
      <c r="AK322" s="42" t="str">
        <f>IFERROR(VLOOKUP(Exportar[[#This Row],[RUBRO]],[3]LISTAS!$A$1:$B$19,2,0),Exportar[[#This Row],[NOMBRE-Planeación_Proyecto]])</f>
        <v>8. Fortalecimiento</v>
      </c>
      <c r="AL322" s="41">
        <f>VLOOKUP(Exportar[[#This Row],[UNIDAD/SUB UNIDAD]],[3]!REGIONALES[[#All],[codigo_regional3]:[Columna1]],3,0)</f>
        <v>8</v>
      </c>
      <c r="AM322" s="41">
        <f>Exportar[[#This Row],[COD]]</f>
        <v>8</v>
      </c>
      <c r="AN322" s="41">
        <f>IFERROR(VLOOKUP(Exportar[[#This Row],[RUBRO completo]],'[3]CENTRO DE COSTOS'!$X:$X,1,0),0)</f>
        <v>0</v>
      </c>
      <c r="AO322" s="43" t="str">
        <f>VLOOKUP(Exportar[[#This Row],[COD_REAL]],'[3]CENTRO DE COSTOS'!$M$4:$N$72,2,0)</f>
        <v>REGIONAL ATLANTICO</v>
      </c>
    </row>
    <row r="323" spans="1:41" x14ac:dyDescent="0.25">
      <c r="A323" s="44">
        <v>45111</v>
      </c>
      <c r="B323" s="32">
        <v>2023</v>
      </c>
      <c r="C323" s="33" t="str">
        <f>VLOOKUP(D323,'[3]CENTRO DE COSTOS'!$E:$H,4,0)</f>
        <v>REGIONALES</v>
      </c>
      <c r="D323" s="34" t="s">
        <v>44</v>
      </c>
      <c r="E323" s="34" t="s">
        <v>45</v>
      </c>
      <c r="F323" s="34" t="s">
        <v>213</v>
      </c>
      <c r="G323" s="35" t="str">
        <f>VLOOKUP(O323,[3]Gerentes!$A:$N,4,0)</f>
        <v>FORTALECIMIENTO</v>
      </c>
      <c r="H323" s="35" t="str">
        <f>VLOOKUP(O323,[3]Gerentes!$A:$N,5,0)</f>
        <v>DIRECTOR(A) ADMINISTRATIVO</v>
      </c>
      <c r="I323" s="35" t="str">
        <f>VLOOKUP(O323,[3]Gerentes!$A:$N,10,0)</f>
        <v>8. Fortalecimiento</v>
      </c>
      <c r="J323" s="35" t="str">
        <f>VLOOKUP(O323,[3]Gerentes!$A:$AB,15,0)</f>
        <v>Contratable</v>
      </c>
      <c r="K323" s="36" t="str">
        <f t="shared" si="12"/>
        <v>Inversión</v>
      </c>
      <c r="L323" s="37" t="s">
        <v>175</v>
      </c>
      <c r="M323" s="38" t="str">
        <f t="shared" si="13"/>
        <v>C-4199-1500-8</v>
      </c>
      <c r="N323" s="34">
        <v>201</v>
      </c>
      <c r="O323" s="35" t="str">
        <f t="shared" si="14"/>
        <v>C-4199-1500-8-0-4199064-02-201</v>
      </c>
      <c r="P323" s="32" t="s">
        <v>174</v>
      </c>
      <c r="Q323" s="39">
        <f>VLOOKUP($O323,[3]Gerentes!$A:$I,7,0)</f>
        <v>4199064</v>
      </c>
      <c r="R323" s="40" t="str">
        <f>VLOOKUP($O323,[3]Gerentes!$A:$I,8,0)</f>
        <v>SERVICIO DE IMPLEMENTACION DE SISTEMAS DE GESTION</v>
      </c>
      <c r="S323" s="34" t="s">
        <v>24</v>
      </c>
      <c r="T323" s="34">
        <v>27</v>
      </c>
      <c r="U323" s="34" t="s">
        <v>161</v>
      </c>
      <c r="V323" s="34" t="s">
        <v>25</v>
      </c>
      <c r="W323" s="41">
        <v>0</v>
      </c>
      <c r="X323" s="41">
        <v>121814500</v>
      </c>
      <c r="Y323" s="41">
        <v>0</v>
      </c>
      <c r="Z323" s="41">
        <v>0</v>
      </c>
      <c r="AA323" s="41">
        <v>0</v>
      </c>
      <c r="AB323" s="42">
        <v>121814500</v>
      </c>
      <c r="AC323" s="41">
        <v>121814500</v>
      </c>
      <c r="AD323" s="41">
        <v>0</v>
      </c>
      <c r="AE323" s="42">
        <v>111814500</v>
      </c>
      <c r="AF323" s="42">
        <v>111814500</v>
      </c>
      <c r="AG323" s="41">
        <v>111814500</v>
      </c>
      <c r="AH323" s="41">
        <v>111814500</v>
      </c>
      <c r="AI323" s="41">
        <v>0</v>
      </c>
      <c r="AJ323" s="41">
        <v>0</v>
      </c>
      <c r="AK323" s="42" t="str">
        <f>IFERROR(VLOOKUP(Exportar[[#This Row],[RUBRO]],[3]LISTAS!$A$1:$B$19,2,0),Exportar[[#This Row],[NOMBRE-Planeación_Proyecto]])</f>
        <v>8. Fortalecimiento</v>
      </c>
      <c r="AL323" s="41">
        <f>VLOOKUP(Exportar[[#This Row],[UNIDAD/SUB UNIDAD]],[3]!REGIONALES[[#All],[codigo_regional3]:[Columna1]],3,0)</f>
        <v>8</v>
      </c>
      <c r="AM323" s="41">
        <f>Exportar[[#This Row],[COD]]</f>
        <v>8</v>
      </c>
      <c r="AN323" s="41">
        <f>IFERROR(VLOOKUP(Exportar[[#This Row],[RUBRO completo]],'[3]CENTRO DE COSTOS'!$X:$X,1,0),0)</f>
        <v>0</v>
      </c>
      <c r="AO323" s="43" t="str">
        <f>VLOOKUP(Exportar[[#This Row],[COD_REAL]],'[3]CENTRO DE COSTOS'!$M$4:$N$72,2,0)</f>
        <v>REGIONAL ATLANTICO</v>
      </c>
    </row>
    <row r="324" spans="1:41" x14ac:dyDescent="0.25">
      <c r="A324" s="44">
        <v>45111</v>
      </c>
      <c r="B324" s="32">
        <v>2023</v>
      </c>
      <c r="C324" s="33" t="str">
        <f>VLOOKUP(D324,'[3]CENTRO DE COSTOS'!$E:$H,4,0)</f>
        <v>REGIONALES</v>
      </c>
      <c r="D324" s="34" t="s">
        <v>44</v>
      </c>
      <c r="E324" s="34" t="s">
        <v>45</v>
      </c>
      <c r="F324" s="34" t="s">
        <v>208</v>
      </c>
      <c r="G324" s="35" t="str">
        <f>VLOOKUP(O324,[3]Gerentes!$A:$N,4,0)</f>
        <v>FUNCIONAMIENTO</v>
      </c>
      <c r="H324" s="35" t="str">
        <f>VLOOKUP(O324,[3]Gerentes!$A:$N,5,0)</f>
        <v>DIRECTOR(A) DE GESTION HUMANA</v>
      </c>
      <c r="I324" s="35" t="str">
        <f>VLOOKUP(O324,[3]Gerentes!$A:$N,10,0)</f>
        <v>1. Gestión Humana</v>
      </c>
      <c r="J324" s="35" t="str">
        <f>VLOOKUP(O324,[3]Gerentes!$A:$AB,15,0)</f>
        <v>Contratable</v>
      </c>
      <c r="K324" s="36" t="str">
        <f t="shared" ref="K324:K387" si="15">IF(OR(LEFT(L324,1)="A",LEFT(L324,1)="B"),"Funcionamiento","Inversión")</f>
        <v>Funcionamiento</v>
      </c>
      <c r="L324" s="37" t="s">
        <v>212</v>
      </c>
      <c r="M324" s="38" t="str">
        <f t="shared" ref="M324:M387" si="16">IF(LEFT(L324,4)="A-01",LEFT(L324,10),IF(LEFT(L324,4)="A-02",LEFT(L324,7),IF(LEFT(L324,4)="A-03",LEFT(L324,14),IF(LEFT(L324,7)="A-08-01",LEFT(L324,7),IF(LEFT(L324,7)="A-08-04",LEFT(L324,10),IF(AND(LEFT(LEFT(L324,14),1)="C",RIGHT(LEFT(L324,14),1)="-"),LEFT(L324,13),LEFT(L324,14)))))))</f>
        <v>A-02-02</v>
      </c>
      <c r="N324" s="34">
        <v>301</v>
      </c>
      <c r="O324" s="35" t="str">
        <f t="shared" ref="O324:O387" si="17">IF(LEN(N324)&gt;3,L324,L324&amp;IF(N324&lt;&gt;"","-"&amp;N324,""))</f>
        <v>A-02-02-01-002-008-301</v>
      </c>
      <c r="P324" s="32" t="s">
        <v>211</v>
      </c>
      <c r="Q324" s="39">
        <f>VLOOKUP($O324,[3]Gerentes!$A:$I,7,0)</f>
        <v>0</v>
      </c>
      <c r="R324" s="40">
        <f>VLOOKUP($O324,[3]Gerentes!$A:$I,8,0)</f>
        <v>0</v>
      </c>
      <c r="S324" s="34" t="s">
        <v>24</v>
      </c>
      <c r="T324" s="34">
        <v>27</v>
      </c>
      <c r="U324" s="34" t="s">
        <v>161</v>
      </c>
      <c r="V324" s="34" t="s">
        <v>25</v>
      </c>
      <c r="W324" s="41">
        <v>14852600</v>
      </c>
      <c r="X324" s="41">
        <v>0</v>
      </c>
      <c r="Y324" s="41">
        <v>0</v>
      </c>
      <c r="Z324" s="41">
        <v>0</v>
      </c>
      <c r="AA324" s="41">
        <v>0</v>
      </c>
      <c r="AB324" s="42">
        <v>14852600</v>
      </c>
      <c r="AC324" s="41">
        <v>14852600</v>
      </c>
      <c r="AD324" s="41">
        <v>0</v>
      </c>
      <c r="AE324" s="42">
        <v>0</v>
      </c>
      <c r="AF324" s="42">
        <v>0</v>
      </c>
      <c r="AG324" s="41">
        <v>0</v>
      </c>
      <c r="AH324" s="41">
        <v>0</v>
      </c>
      <c r="AI324" s="41">
        <v>0</v>
      </c>
      <c r="AJ324" s="41">
        <v>0</v>
      </c>
      <c r="AK324" s="42" t="str">
        <f>IFERROR(VLOOKUP(Exportar[[#This Row],[RUBRO]],[3]LISTAS!$A$1:$B$19,2,0),Exportar[[#This Row],[NOMBRE-Planeación_Proyecto]])</f>
        <v>Gastos Generales</v>
      </c>
      <c r="AL324" s="41">
        <f>VLOOKUP(Exportar[[#This Row],[UNIDAD/SUB UNIDAD]],[3]!REGIONALES[[#All],[codigo_regional3]:[Columna1]],3,0)</f>
        <v>8</v>
      </c>
      <c r="AM324" s="41">
        <f>Exportar[[#This Row],[COD]]</f>
        <v>8</v>
      </c>
      <c r="AN324" s="41">
        <f>IFERROR(VLOOKUP(Exportar[[#This Row],[RUBRO completo]],'[3]CENTRO DE COSTOS'!$X:$X,1,0),0)</f>
        <v>0</v>
      </c>
      <c r="AO324" s="43" t="str">
        <f>VLOOKUP(Exportar[[#This Row],[COD_REAL]],'[3]CENTRO DE COSTOS'!$M$4:$N$72,2,0)</f>
        <v>REGIONAL ATLANTICO</v>
      </c>
    </row>
    <row r="325" spans="1:41" x14ac:dyDescent="0.25">
      <c r="A325" s="44">
        <v>45111</v>
      </c>
      <c r="B325" s="32">
        <v>2023</v>
      </c>
      <c r="C325" s="33" t="str">
        <f>VLOOKUP(D325,'[3]CENTRO DE COSTOS'!$E:$H,4,0)</f>
        <v>REGIONALES</v>
      </c>
      <c r="D325" s="34" t="s">
        <v>44</v>
      </c>
      <c r="E325" s="34" t="s">
        <v>45</v>
      </c>
      <c r="F325" s="34" t="s">
        <v>208</v>
      </c>
      <c r="G325" s="35" t="str">
        <f>VLOOKUP(O325,[3]Gerentes!$A:$N,4,0)</f>
        <v>FUNCIONAMIENTO</v>
      </c>
      <c r="H325" s="35" t="str">
        <f>VLOOKUP(O325,[3]Gerentes!$A:$N,5,0)</f>
        <v>DIRECTOR(A) DE GESTION HUMANA</v>
      </c>
      <c r="I325" s="35" t="str">
        <f>VLOOKUP(O325,[3]Gerentes!$A:$N,10,0)</f>
        <v>1. Gestión Humana</v>
      </c>
      <c r="J325" s="35" t="str">
        <f>VLOOKUP(O325,[3]Gerentes!$A:$AB,15,0)</f>
        <v>Contratable</v>
      </c>
      <c r="K325" s="36" t="str">
        <f t="shared" si="15"/>
        <v>Funcionamiento</v>
      </c>
      <c r="L325" s="37" t="s">
        <v>245</v>
      </c>
      <c r="M325" s="38" t="str">
        <f t="shared" si="16"/>
        <v>A-02-02</v>
      </c>
      <c r="N325" s="34">
        <v>301</v>
      </c>
      <c r="O325" s="35" t="str">
        <f t="shared" si="17"/>
        <v>A-02-02-02-006-003-301</v>
      </c>
      <c r="P325" s="32" t="s">
        <v>244</v>
      </c>
      <c r="Q325" s="39">
        <f>VLOOKUP($O325,[3]Gerentes!$A:$I,7,0)</f>
        <v>0</v>
      </c>
      <c r="R325" s="40">
        <f>VLOOKUP($O325,[3]Gerentes!$A:$I,8,0)</f>
        <v>0</v>
      </c>
      <c r="S325" s="34" t="s">
        <v>24</v>
      </c>
      <c r="T325" s="34">
        <v>27</v>
      </c>
      <c r="U325" s="34" t="s">
        <v>161</v>
      </c>
      <c r="V325" s="34" t="s">
        <v>25</v>
      </c>
      <c r="W325" s="41">
        <v>430507400</v>
      </c>
      <c r="X325" s="41">
        <v>0</v>
      </c>
      <c r="Y325" s="41">
        <v>0</v>
      </c>
      <c r="Z325" s="41">
        <v>0</v>
      </c>
      <c r="AA325" s="41">
        <v>0</v>
      </c>
      <c r="AB325" s="42">
        <v>430507400</v>
      </c>
      <c r="AC325" s="41">
        <v>430507400</v>
      </c>
      <c r="AD325" s="41">
        <v>0</v>
      </c>
      <c r="AE325" s="42">
        <v>430507400</v>
      </c>
      <c r="AF325" s="42">
        <v>54132936</v>
      </c>
      <c r="AG325" s="41">
        <v>54132936</v>
      </c>
      <c r="AH325" s="41">
        <v>54132936</v>
      </c>
      <c r="AI325" s="41">
        <v>0</v>
      </c>
      <c r="AJ325" s="41">
        <v>0</v>
      </c>
      <c r="AK325" s="42" t="str">
        <f>IFERROR(VLOOKUP(Exportar[[#This Row],[RUBRO]],[3]LISTAS!$A$1:$B$19,2,0),Exportar[[#This Row],[NOMBRE-Planeación_Proyecto]])</f>
        <v>Gastos Generales</v>
      </c>
      <c r="AL325" s="41">
        <f>VLOOKUP(Exportar[[#This Row],[UNIDAD/SUB UNIDAD]],[3]!REGIONALES[[#All],[codigo_regional3]:[Columna1]],3,0)</f>
        <v>8</v>
      </c>
      <c r="AM325" s="41">
        <f>Exportar[[#This Row],[COD]]</f>
        <v>8</v>
      </c>
      <c r="AN325" s="41">
        <f>IFERROR(VLOOKUP(Exportar[[#This Row],[RUBRO completo]],'[3]CENTRO DE COSTOS'!$X:$X,1,0),0)</f>
        <v>0</v>
      </c>
      <c r="AO325" s="43" t="str">
        <f>VLOOKUP(Exportar[[#This Row],[COD_REAL]],'[3]CENTRO DE COSTOS'!$M$4:$N$72,2,0)</f>
        <v>REGIONAL ATLANTICO</v>
      </c>
    </row>
    <row r="326" spans="1:41" x14ac:dyDescent="0.25">
      <c r="A326" s="44">
        <v>45111</v>
      </c>
      <c r="B326" s="32">
        <v>2023</v>
      </c>
      <c r="C326" s="33" t="str">
        <f>VLOOKUP(D326,'[3]CENTRO DE COSTOS'!$E:$H,4,0)</f>
        <v>REGIONALES</v>
      </c>
      <c r="D326" s="34" t="s">
        <v>44</v>
      </c>
      <c r="E326" s="34" t="s">
        <v>45</v>
      </c>
      <c r="F326" s="34" t="s">
        <v>208</v>
      </c>
      <c r="G326" s="35" t="str">
        <f>VLOOKUP(O326,[3]Gerentes!$A:$N,4,0)</f>
        <v>FUNCIONAMIENTO</v>
      </c>
      <c r="H326" s="35" t="str">
        <f>VLOOKUP(O326,[3]Gerentes!$A:$N,5,0)</f>
        <v>DIRECTOR(A) DE GESTION HUMANA</v>
      </c>
      <c r="I326" s="35" t="str">
        <f>VLOOKUP(O326,[3]Gerentes!$A:$N,10,0)</f>
        <v>1. Gestión Humana</v>
      </c>
      <c r="J326" s="35" t="str">
        <f>VLOOKUP(O326,[3]Gerentes!$A:$AB,15,0)</f>
        <v>No Contratable</v>
      </c>
      <c r="K326" s="36" t="str">
        <f t="shared" si="15"/>
        <v>Funcionamiento</v>
      </c>
      <c r="L326" s="37" t="s">
        <v>210</v>
      </c>
      <c r="M326" s="38" t="str">
        <f t="shared" si="16"/>
        <v>A-02-02</v>
      </c>
      <c r="N326" s="34">
        <v>301</v>
      </c>
      <c r="O326" s="35" t="str">
        <f t="shared" si="17"/>
        <v>A-02-02-02-009-006-301</v>
      </c>
      <c r="P326" s="32" t="s">
        <v>209</v>
      </c>
      <c r="Q326" s="39">
        <f>VLOOKUP($O326,[3]Gerentes!$A:$I,7,0)</f>
        <v>0</v>
      </c>
      <c r="R326" s="40">
        <f>VLOOKUP($O326,[3]Gerentes!$A:$I,8,0)</f>
        <v>0</v>
      </c>
      <c r="S326" s="34" t="s">
        <v>24</v>
      </c>
      <c r="T326" s="34">
        <v>27</v>
      </c>
      <c r="U326" s="34" t="s">
        <v>161</v>
      </c>
      <c r="V326" s="34" t="s">
        <v>25</v>
      </c>
      <c r="W326" s="41">
        <v>85118515</v>
      </c>
      <c r="X326" s="41">
        <v>22312621</v>
      </c>
      <c r="Y326" s="41">
        <v>0</v>
      </c>
      <c r="Z326" s="41">
        <v>0</v>
      </c>
      <c r="AA326" s="41">
        <v>0</v>
      </c>
      <c r="AB326" s="42">
        <v>107431136</v>
      </c>
      <c r="AC326" s="41">
        <v>107431136</v>
      </c>
      <c r="AD326" s="41">
        <v>0</v>
      </c>
      <c r="AE326" s="42">
        <v>0</v>
      </c>
      <c r="AF326" s="42">
        <v>0</v>
      </c>
      <c r="AG326" s="41">
        <v>0</v>
      </c>
      <c r="AH326" s="41">
        <v>0</v>
      </c>
      <c r="AI326" s="41">
        <v>0</v>
      </c>
      <c r="AJ326" s="41">
        <v>0</v>
      </c>
      <c r="AK326" s="42" t="str">
        <f>IFERROR(VLOOKUP(Exportar[[#This Row],[RUBRO]],[3]LISTAS!$A$1:$B$19,2,0),Exportar[[#This Row],[NOMBRE-Planeación_Proyecto]])</f>
        <v>Gastos Generales</v>
      </c>
      <c r="AL326" s="41">
        <f>VLOOKUP(Exportar[[#This Row],[UNIDAD/SUB UNIDAD]],[3]!REGIONALES[[#All],[codigo_regional3]:[Columna1]],3,0)</f>
        <v>8</v>
      </c>
      <c r="AM326" s="41">
        <f>Exportar[[#This Row],[COD]]</f>
        <v>8</v>
      </c>
      <c r="AN326" s="41">
        <f>IFERROR(VLOOKUP(Exportar[[#This Row],[RUBRO completo]],'[3]CENTRO DE COSTOS'!$X:$X,1,0),0)</f>
        <v>0</v>
      </c>
      <c r="AO326" s="43" t="str">
        <f>VLOOKUP(Exportar[[#This Row],[COD_REAL]],'[3]CENTRO DE COSTOS'!$M$4:$N$72,2,0)</f>
        <v>REGIONAL ATLANTICO</v>
      </c>
    </row>
    <row r="327" spans="1:41" x14ac:dyDescent="0.25">
      <c r="A327" s="44">
        <v>45111</v>
      </c>
      <c r="B327" s="32">
        <v>2023</v>
      </c>
      <c r="C327" s="33" t="str">
        <f>VLOOKUP(D327,'[3]CENTRO DE COSTOS'!$E:$H,4,0)</f>
        <v>REGIONALES</v>
      </c>
      <c r="D327" s="34" t="s">
        <v>44</v>
      </c>
      <c r="E327" s="34" t="s">
        <v>45</v>
      </c>
      <c r="F327" s="34" t="s">
        <v>208</v>
      </c>
      <c r="G327" s="35" t="str">
        <f>VLOOKUP(O327,[3]Gerentes!$A:$N,4,0)</f>
        <v>FUNCIONAMIENTO</v>
      </c>
      <c r="H327" s="35" t="str">
        <f>VLOOKUP(O327,[3]Gerentes!$A:$N,5,0)</f>
        <v>DIRECTOR(A) DE GESTION HUMANA</v>
      </c>
      <c r="I327" s="35" t="str">
        <f>VLOOKUP(O327,[3]Gerentes!$A:$N,10,0)</f>
        <v>1. Gestión Humana</v>
      </c>
      <c r="J327" s="35" t="str">
        <f>VLOOKUP(O327,[3]Gerentes!$A:$AB,15,0)</f>
        <v>No Contratable</v>
      </c>
      <c r="K327" s="36" t="str">
        <f t="shared" si="15"/>
        <v>Funcionamiento</v>
      </c>
      <c r="L327" s="37" t="s">
        <v>207</v>
      </c>
      <c r="M327" s="38" t="str">
        <f t="shared" si="16"/>
        <v>A-02-02</v>
      </c>
      <c r="N327" s="34">
        <v>301</v>
      </c>
      <c r="O327" s="35" t="str">
        <f t="shared" si="17"/>
        <v>A-02-02-02-010-301</v>
      </c>
      <c r="P327" s="32" t="s">
        <v>206</v>
      </c>
      <c r="Q327" s="39">
        <f>VLOOKUP($O327,[3]Gerentes!$A:$I,7,0)</f>
        <v>0</v>
      </c>
      <c r="R327" s="40">
        <f>VLOOKUP($O327,[3]Gerentes!$A:$I,8,0)</f>
        <v>0</v>
      </c>
      <c r="S327" s="34" t="s">
        <v>24</v>
      </c>
      <c r="T327" s="34">
        <v>27</v>
      </c>
      <c r="U327" s="34" t="s">
        <v>161</v>
      </c>
      <c r="V327" s="34" t="s">
        <v>25</v>
      </c>
      <c r="W327" s="41">
        <v>19096200</v>
      </c>
      <c r="X327" s="41">
        <v>0</v>
      </c>
      <c r="Y327" s="41">
        <v>0</v>
      </c>
      <c r="Z327" s="41">
        <v>0</v>
      </c>
      <c r="AA327" s="41">
        <v>0</v>
      </c>
      <c r="AB327" s="42">
        <v>19096200</v>
      </c>
      <c r="AC327" s="41">
        <v>5000000</v>
      </c>
      <c r="AD327" s="41">
        <v>14096200</v>
      </c>
      <c r="AE327" s="42">
        <v>2679300</v>
      </c>
      <c r="AF327" s="42">
        <v>2593660</v>
      </c>
      <c r="AG327" s="41">
        <v>2593660</v>
      </c>
      <c r="AH327" s="41">
        <v>2593660</v>
      </c>
      <c r="AI327" s="41">
        <v>0</v>
      </c>
      <c r="AJ327" s="41">
        <v>0</v>
      </c>
      <c r="AK327" s="42" t="str">
        <f>IFERROR(VLOOKUP(Exportar[[#This Row],[RUBRO]],[3]LISTAS!$A$1:$B$19,2,0),Exportar[[#This Row],[NOMBRE-Planeación_Proyecto]])</f>
        <v>Gastos Generales</v>
      </c>
      <c r="AL327" s="41">
        <f>VLOOKUP(Exportar[[#This Row],[UNIDAD/SUB UNIDAD]],[3]!REGIONALES[[#All],[codigo_regional3]:[Columna1]],3,0)</f>
        <v>8</v>
      </c>
      <c r="AM327" s="41">
        <f>Exportar[[#This Row],[COD]]</f>
        <v>8</v>
      </c>
      <c r="AN327" s="41">
        <f>IFERROR(VLOOKUP(Exportar[[#This Row],[RUBRO completo]],'[3]CENTRO DE COSTOS'!$X:$X,1,0),0)</f>
        <v>0</v>
      </c>
      <c r="AO327" s="43" t="str">
        <f>VLOOKUP(Exportar[[#This Row],[COD_REAL]],'[3]CENTRO DE COSTOS'!$M$4:$N$72,2,0)</f>
        <v>REGIONAL ATLANTICO</v>
      </c>
    </row>
    <row r="328" spans="1:41" x14ac:dyDescent="0.25">
      <c r="A328" s="44">
        <v>45111</v>
      </c>
      <c r="B328" s="32">
        <v>2023</v>
      </c>
      <c r="C328" s="33" t="str">
        <f>VLOOKUP(D328,'[3]CENTRO DE COSTOS'!$E:$H,4,0)</f>
        <v>REGIONALES</v>
      </c>
      <c r="D328" s="34" t="s">
        <v>44</v>
      </c>
      <c r="E328" s="34" t="s">
        <v>45</v>
      </c>
      <c r="F328" s="34" t="s">
        <v>195</v>
      </c>
      <c r="G328" s="35" t="str">
        <f>VLOOKUP(O328,[3]Gerentes!$A:$N,4,0)</f>
        <v>FUNCIONAMIENTO</v>
      </c>
      <c r="H328" s="35" t="str">
        <f>VLOOKUP(O328,[3]Gerentes!$A:$N,5,0)</f>
        <v>DIRECTOR(A) ADMINISTRATIVO</v>
      </c>
      <c r="I328" s="35" t="str">
        <f>VLOOKUP(O328,[3]Gerentes!$A:$N,10,0)</f>
        <v>2. Administrativa</v>
      </c>
      <c r="J328" s="35" t="str">
        <f>VLOOKUP(O328,[3]Gerentes!$A:$AB,15,0)</f>
        <v>No Contratable</v>
      </c>
      <c r="K328" s="36" t="str">
        <f t="shared" si="15"/>
        <v>Funcionamiento</v>
      </c>
      <c r="L328" s="37" t="s">
        <v>203</v>
      </c>
      <c r="M328" s="38" t="str">
        <f t="shared" si="16"/>
        <v>A-02-02</v>
      </c>
      <c r="N328" s="34">
        <v>302</v>
      </c>
      <c r="O328" s="35" t="str">
        <f t="shared" si="17"/>
        <v>A-02-02-02-006-009-302</v>
      </c>
      <c r="P328" s="32" t="s">
        <v>202</v>
      </c>
      <c r="Q328" s="39">
        <f>VLOOKUP($O328,[3]Gerentes!$A:$I,7,0)</f>
        <v>0</v>
      </c>
      <c r="R328" s="40">
        <f>VLOOKUP($O328,[3]Gerentes!$A:$I,8,0)</f>
        <v>0</v>
      </c>
      <c r="S328" s="34" t="s">
        <v>24</v>
      </c>
      <c r="T328" s="34">
        <v>27</v>
      </c>
      <c r="U328" s="34" t="s">
        <v>161</v>
      </c>
      <c r="V328" s="34" t="s">
        <v>25</v>
      </c>
      <c r="W328" s="41">
        <v>6626800</v>
      </c>
      <c r="X328" s="41">
        <v>0</v>
      </c>
      <c r="Y328" s="41">
        <v>0</v>
      </c>
      <c r="Z328" s="41">
        <v>0</v>
      </c>
      <c r="AA328" s="41">
        <v>0</v>
      </c>
      <c r="AB328" s="42">
        <v>6626800</v>
      </c>
      <c r="AC328" s="41">
        <v>6626800</v>
      </c>
      <c r="AD328" s="41">
        <v>0</v>
      </c>
      <c r="AE328" s="42">
        <v>3937295</v>
      </c>
      <c r="AF328" s="42">
        <v>3937295</v>
      </c>
      <c r="AG328" s="41">
        <v>3937295</v>
      </c>
      <c r="AH328" s="41">
        <v>3937295</v>
      </c>
      <c r="AI328" s="41">
        <v>0</v>
      </c>
      <c r="AJ328" s="41">
        <v>0</v>
      </c>
      <c r="AK328" s="42" t="str">
        <f>IFERROR(VLOOKUP(Exportar[[#This Row],[RUBRO]],[3]LISTAS!$A$1:$B$19,2,0),Exportar[[#This Row],[NOMBRE-Planeación_Proyecto]])</f>
        <v>Gastos Generales</v>
      </c>
      <c r="AL328" s="41">
        <f>VLOOKUP(Exportar[[#This Row],[UNIDAD/SUB UNIDAD]],[3]!REGIONALES[[#All],[codigo_regional3]:[Columna1]],3,0)</f>
        <v>8</v>
      </c>
      <c r="AM328" s="41">
        <f>Exportar[[#This Row],[COD]]</f>
        <v>8</v>
      </c>
      <c r="AN328" s="41">
        <f>IFERROR(VLOOKUP(Exportar[[#This Row],[RUBRO completo]],'[3]CENTRO DE COSTOS'!$X:$X,1,0),0)</f>
        <v>0</v>
      </c>
      <c r="AO328" s="43" t="str">
        <f>VLOOKUP(Exportar[[#This Row],[COD_REAL]],'[3]CENTRO DE COSTOS'!$M$4:$N$72,2,0)</f>
        <v>REGIONAL ATLANTICO</v>
      </c>
    </row>
    <row r="329" spans="1:41" x14ac:dyDescent="0.25">
      <c r="A329" s="44">
        <v>45111</v>
      </c>
      <c r="B329" s="32">
        <v>2023</v>
      </c>
      <c r="C329" s="33" t="str">
        <f>VLOOKUP(D329,'[3]CENTRO DE COSTOS'!$E:$H,4,0)</f>
        <v>REGIONALES</v>
      </c>
      <c r="D329" s="34" t="s">
        <v>44</v>
      </c>
      <c r="E329" s="34" t="s">
        <v>45</v>
      </c>
      <c r="F329" s="34" t="s">
        <v>195</v>
      </c>
      <c r="G329" s="35" t="str">
        <f>VLOOKUP(O329,[3]Gerentes!$A:$N,4,0)</f>
        <v>FUNCIONAMIENTO</v>
      </c>
      <c r="H329" s="35" t="str">
        <f>VLOOKUP(O329,[3]Gerentes!$A:$N,5,0)</f>
        <v>DIRECTOR(A) ADMINISTRATIVO</v>
      </c>
      <c r="I329" s="35" t="str">
        <f>VLOOKUP(O329,[3]Gerentes!$A:$N,10,0)</f>
        <v>2. Administrativa</v>
      </c>
      <c r="J329" s="35" t="str">
        <f>VLOOKUP(O329,[3]Gerentes!$A:$AB,15,0)</f>
        <v>No Contratable</v>
      </c>
      <c r="K329" s="36" t="str">
        <f t="shared" si="15"/>
        <v>Funcionamiento</v>
      </c>
      <c r="L329" s="37" t="s">
        <v>201</v>
      </c>
      <c r="M329" s="38" t="str">
        <f t="shared" si="16"/>
        <v>A-02-02</v>
      </c>
      <c r="N329" s="34">
        <v>302</v>
      </c>
      <c r="O329" s="35" t="str">
        <f t="shared" si="17"/>
        <v>A-02-02-02-008-004-302</v>
      </c>
      <c r="P329" s="32" t="s">
        <v>200</v>
      </c>
      <c r="Q329" s="39">
        <f>VLOOKUP($O329,[3]Gerentes!$A:$I,7,0)</f>
        <v>0</v>
      </c>
      <c r="R329" s="40">
        <f>VLOOKUP($O329,[3]Gerentes!$A:$I,8,0)</f>
        <v>0</v>
      </c>
      <c r="S329" s="34" t="s">
        <v>24</v>
      </c>
      <c r="T329" s="34">
        <v>27</v>
      </c>
      <c r="U329" s="34" t="s">
        <v>161</v>
      </c>
      <c r="V329" s="34" t="s">
        <v>25</v>
      </c>
      <c r="W329" s="41">
        <v>17213700</v>
      </c>
      <c r="X329" s="41">
        <v>0</v>
      </c>
      <c r="Y329" s="41">
        <v>0</v>
      </c>
      <c r="Z329" s="41">
        <v>0</v>
      </c>
      <c r="AA329" s="41">
        <v>0</v>
      </c>
      <c r="AB329" s="42">
        <v>17213700</v>
      </c>
      <c r="AC329" s="41">
        <v>17213700</v>
      </c>
      <c r="AD329" s="41">
        <v>0</v>
      </c>
      <c r="AE329" s="42">
        <v>7763916.25</v>
      </c>
      <c r="AF329" s="42">
        <v>7763916.25</v>
      </c>
      <c r="AG329" s="41">
        <v>7763916.25</v>
      </c>
      <c r="AH329" s="41">
        <v>7763916.25</v>
      </c>
      <c r="AI329" s="41">
        <v>0</v>
      </c>
      <c r="AJ329" s="41">
        <v>0</v>
      </c>
      <c r="AK329" s="42" t="str">
        <f>IFERROR(VLOOKUP(Exportar[[#This Row],[RUBRO]],[3]LISTAS!$A$1:$B$19,2,0),Exportar[[#This Row],[NOMBRE-Planeación_Proyecto]])</f>
        <v>Gastos Generales</v>
      </c>
      <c r="AL329" s="41">
        <f>VLOOKUP(Exportar[[#This Row],[UNIDAD/SUB UNIDAD]],[3]!REGIONALES[[#All],[codigo_regional3]:[Columna1]],3,0)</f>
        <v>8</v>
      </c>
      <c r="AM329" s="41">
        <f>Exportar[[#This Row],[COD]]</f>
        <v>8</v>
      </c>
      <c r="AN329" s="41">
        <f>IFERROR(VLOOKUP(Exportar[[#This Row],[RUBRO completo]],'[3]CENTRO DE COSTOS'!$X:$X,1,0),0)</f>
        <v>0</v>
      </c>
      <c r="AO329" s="43" t="str">
        <f>VLOOKUP(Exportar[[#This Row],[COD_REAL]],'[3]CENTRO DE COSTOS'!$M$4:$N$72,2,0)</f>
        <v>REGIONAL ATLANTICO</v>
      </c>
    </row>
    <row r="330" spans="1:41" x14ac:dyDescent="0.25">
      <c r="A330" s="44">
        <v>45111</v>
      </c>
      <c r="B330" s="32">
        <v>2023</v>
      </c>
      <c r="C330" s="33" t="str">
        <f>VLOOKUP(D330,'[3]CENTRO DE COSTOS'!$E:$H,4,0)</f>
        <v>REGIONALES</v>
      </c>
      <c r="D330" s="34" t="s">
        <v>44</v>
      </c>
      <c r="E330" s="34" t="s">
        <v>45</v>
      </c>
      <c r="F330" s="34" t="s">
        <v>195</v>
      </c>
      <c r="G330" s="35" t="str">
        <f>VLOOKUP(O330,[3]Gerentes!$A:$N,4,0)</f>
        <v>FUNCIONAMIENTO</v>
      </c>
      <c r="H330" s="35" t="str">
        <f>VLOOKUP(O330,[3]Gerentes!$A:$N,5,0)</f>
        <v>DIRECTOR(A) ADMINISTRATIVO</v>
      </c>
      <c r="I330" s="35" t="str">
        <f>VLOOKUP(O330,[3]Gerentes!$A:$N,10,0)</f>
        <v>2. Administrativa</v>
      </c>
      <c r="J330" s="35" t="str">
        <f>VLOOKUP(O330,[3]Gerentes!$A:$AB,15,0)</f>
        <v>No Contratable</v>
      </c>
      <c r="K330" s="36" t="str">
        <f t="shared" si="15"/>
        <v>Funcionamiento</v>
      </c>
      <c r="L330" s="37" t="s">
        <v>199</v>
      </c>
      <c r="M330" s="38" t="str">
        <f t="shared" si="16"/>
        <v>A-02-02</v>
      </c>
      <c r="N330" s="34">
        <v>302</v>
      </c>
      <c r="O330" s="35" t="str">
        <f t="shared" si="17"/>
        <v>A-02-02-02-008-007-302</v>
      </c>
      <c r="P330" s="32" t="s">
        <v>198</v>
      </c>
      <c r="Q330" s="39">
        <f>VLOOKUP($O330,[3]Gerentes!$A:$I,7,0)</f>
        <v>0</v>
      </c>
      <c r="R330" s="40">
        <f>VLOOKUP($O330,[3]Gerentes!$A:$I,8,0)</f>
        <v>0</v>
      </c>
      <c r="S330" s="34" t="s">
        <v>24</v>
      </c>
      <c r="T330" s="34">
        <v>27</v>
      </c>
      <c r="U330" s="34" t="s">
        <v>161</v>
      </c>
      <c r="V330" s="34" t="s">
        <v>25</v>
      </c>
      <c r="W330" s="41">
        <v>6631100</v>
      </c>
      <c r="X330" s="41">
        <v>0</v>
      </c>
      <c r="Y330" s="41">
        <v>0</v>
      </c>
      <c r="Z330" s="41">
        <v>0</v>
      </c>
      <c r="AA330" s="41">
        <v>0</v>
      </c>
      <c r="AB330" s="42">
        <v>6631100</v>
      </c>
      <c r="AC330" s="41">
        <v>0</v>
      </c>
      <c r="AD330" s="41">
        <v>6631100</v>
      </c>
      <c r="AE330" s="42">
        <v>0</v>
      </c>
      <c r="AF330" s="42">
        <v>0</v>
      </c>
      <c r="AG330" s="41">
        <v>0</v>
      </c>
      <c r="AH330" s="41">
        <v>0</v>
      </c>
      <c r="AI330" s="41">
        <v>0</v>
      </c>
      <c r="AJ330" s="41">
        <v>0</v>
      </c>
      <c r="AK330" s="42" t="str">
        <f>IFERROR(VLOOKUP(Exportar[[#This Row],[RUBRO]],[3]LISTAS!$A$1:$B$19,2,0),Exportar[[#This Row],[NOMBRE-Planeación_Proyecto]])</f>
        <v>Gastos Generales</v>
      </c>
      <c r="AL330" s="41">
        <f>VLOOKUP(Exportar[[#This Row],[UNIDAD/SUB UNIDAD]],[3]!REGIONALES[[#All],[codigo_regional3]:[Columna1]],3,0)</f>
        <v>8</v>
      </c>
      <c r="AM330" s="41">
        <f>Exportar[[#This Row],[COD]]</f>
        <v>8</v>
      </c>
      <c r="AN330" s="41">
        <f>IFERROR(VLOOKUP(Exportar[[#This Row],[RUBRO completo]],'[3]CENTRO DE COSTOS'!$X:$X,1,0),0)</f>
        <v>0</v>
      </c>
      <c r="AO330" s="43" t="str">
        <f>VLOOKUP(Exportar[[#This Row],[COD_REAL]],'[3]CENTRO DE COSTOS'!$M$4:$N$72,2,0)</f>
        <v>REGIONAL ATLANTICO</v>
      </c>
    </row>
    <row r="331" spans="1:41" x14ac:dyDescent="0.25">
      <c r="A331" s="44">
        <v>45111</v>
      </c>
      <c r="B331" s="32">
        <v>2023</v>
      </c>
      <c r="C331" s="33" t="str">
        <f>VLOOKUP(D331,'[3]CENTRO DE COSTOS'!$E:$H,4,0)</f>
        <v>REGIONALES</v>
      </c>
      <c r="D331" s="34" t="s">
        <v>44</v>
      </c>
      <c r="E331" s="34" t="s">
        <v>45</v>
      </c>
      <c r="F331" s="34" t="s">
        <v>195</v>
      </c>
      <c r="G331" s="35" t="str">
        <f>VLOOKUP(O331,[3]Gerentes!$A:$N,4,0)</f>
        <v>FUNCIONAMIENTO</v>
      </c>
      <c r="H331" s="35" t="str">
        <f>VLOOKUP(O331,[3]Gerentes!$A:$N,5,0)</f>
        <v>DIRECTOR(A) ADMINISTRATIVO</v>
      </c>
      <c r="I331" s="35" t="str">
        <f>VLOOKUP(O331,[3]Gerentes!$A:$N,10,0)</f>
        <v>2. Administrativa</v>
      </c>
      <c r="J331" s="35" t="str">
        <f>VLOOKUP(O331,[3]Gerentes!$A:$AB,15,0)</f>
        <v>No Contratable</v>
      </c>
      <c r="K331" s="36" t="str">
        <f t="shared" si="15"/>
        <v>Funcionamiento</v>
      </c>
      <c r="L331" s="37" t="s">
        <v>197</v>
      </c>
      <c r="M331" s="38" t="str">
        <f t="shared" si="16"/>
        <v>A-02-02</v>
      </c>
      <c r="N331" s="34">
        <v>302</v>
      </c>
      <c r="O331" s="35" t="str">
        <f t="shared" si="17"/>
        <v>A-02-02-02-009-004-302</v>
      </c>
      <c r="P331" s="32" t="s">
        <v>196</v>
      </c>
      <c r="Q331" s="39">
        <f>VLOOKUP($O331,[3]Gerentes!$A:$I,7,0)</f>
        <v>0</v>
      </c>
      <c r="R331" s="40">
        <f>VLOOKUP($O331,[3]Gerentes!$A:$I,8,0)</f>
        <v>0</v>
      </c>
      <c r="S331" s="34" t="s">
        <v>24</v>
      </c>
      <c r="T331" s="34">
        <v>27</v>
      </c>
      <c r="U331" s="34" t="s">
        <v>161</v>
      </c>
      <c r="V331" s="34" t="s">
        <v>25</v>
      </c>
      <c r="W331" s="41">
        <v>289100</v>
      </c>
      <c r="X331" s="41">
        <v>0</v>
      </c>
      <c r="Y331" s="41">
        <v>12198</v>
      </c>
      <c r="Z331" s="41">
        <v>0</v>
      </c>
      <c r="AA331" s="41">
        <v>0</v>
      </c>
      <c r="AB331" s="42">
        <v>276902</v>
      </c>
      <c r="AC331" s="41">
        <v>276902</v>
      </c>
      <c r="AD331" s="41">
        <v>0</v>
      </c>
      <c r="AE331" s="42">
        <v>276902</v>
      </c>
      <c r="AF331" s="42">
        <v>276902</v>
      </c>
      <c r="AG331" s="41">
        <v>276902</v>
      </c>
      <c r="AH331" s="41">
        <v>276902</v>
      </c>
      <c r="AI331" s="41">
        <v>0</v>
      </c>
      <c r="AJ331" s="41">
        <v>0</v>
      </c>
      <c r="AK331" s="42" t="str">
        <f>IFERROR(VLOOKUP(Exportar[[#This Row],[RUBRO]],[3]LISTAS!$A$1:$B$19,2,0),Exportar[[#This Row],[NOMBRE-Planeación_Proyecto]])</f>
        <v>Gastos Generales</v>
      </c>
      <c r="AL331" s="41">
        <f>VLOOKUP(Exportar[[#This Row],[UNIDAD/SUB UNIDAD]],[3]!REGIONALES[[#All],[codigo_regional3]:[Columna1]],3,0)</f>
        <v>8</v>
      </c>
      <c r="AM331" s="41">
        <f>Exportar[[#This Row],[COD]]</f>
        <v>8</v>
      </c>
      <c r="AN331" s="41">
        <f>IFERROR(VLOOKUP(Exportar[[#This Row],[RUBRO completo]],'[3]CENTRO DE COSTOS'!$X:$X,1,0),0)</f>
        <v>0</v>
      </c>
      <c r="AO331" s="43" t="str">
        <f>VLOOKUP(Exportar[[#This Row],[COD_REAL]],'[3]CENTRO DE COSTOS'!$M$4:$N$72,2,0)</f>
        <v>REGIONAL ATLANTICO</v>
      </c>
    </row>
    <row r="332" spans="1:41" x14ac:dyDescent="0.25">
      <c r="A332" s="44">
        <v>45111</v>
      </c>
      <c r="B332" s="32">
        <v>2023</v>
      </c>
      <c r="C332" s="33" t="str">
        <f>VLOOKUP(D332,'[3]CENTRO DE COSTOS'!$E:$H,4,0)</f>
        <v>REGIONALES</v>
      </c>
      <c r="D332" s="34" t="s">
        <v>44</v>
      </c>
      <c r="E332" s="34" t="s">
        <v>45</v>
      </c>
      <c r="F332" s="34" t="s">
        <v>195</v>
      </c>
      <c r="G332" s="35" t="str">
        <f>VLOOKUP(O332,[3]Gerentes!$A:$N,4,0)</f>
        <v>FUNCIONAMIENTO</v>
      </c>
      <c r="H332" s="35" t="str">
        <f>VLOOKUP(O332,[3]Gerentes!$A:$N,5,0)</f>
        <v>DIRECTOR(A) ADMINISTRATIVO</v>
      </c>
      <c r="I332" s="35" t="str">
        <f>VLOOKUP(O332,[3]Gerentes!$A:$N,10,0)</f>
        <v>2. Administrativa</v>
      </c>
      <c r="J332" s="35" t="str">
        <f>VLOOKUP(O332,[3]Gerentes!$A:$AB,15,0)</f>
        <v>No Contratable</v>
      </c>
      <c r="K332" s="36" t="str">
        <f t="shared" si="15"/>
        <v>Funcionamiento</v>
      </c>
      <c r="L332" s="37" t="s">
        <v>194</v>
      </c>
      <c r="M332" s="38" t="str">
        <f t="shared" si="16"/>
        <v>A-08-01</v>
      </c>
      <c r="N332" s="34">
        <v>302</v>
      </c>
      <c r="O332" s="35" t="str">
        <f t="shared" si="17"/>
        <v>A-08-01-02-001-302</v>
      </c>
      <c r="P332" s="32" t="s">
        <v>193</v>
      </c>
      <c r="Q332" s="39">
        <f>VLOOKUP($O332,[3]Gerentes!$A:$I,7,0)</f>
        <v>0</v>
      </c>
      <c r="R332" s="40">
        <f>VLOOKUP($O332,[3]Gerentes!$A:$I,8,0)</f>
        <v>0</v>
      </c>
      <c r="S332" s="34" t="s">
        <v>24</v>
      </c>
      <c r="T332" s="34">
        <v>27</v>
      </c>
      <c r="U332" s="34" t="s">
        <v>161</v>
      </c>
      <c r="V332" s="34" t="s">
        <v>25</v>
      </c>
      <c r="W332" s="41">
        <v>127532300</v>
      </c>
      <c r="X332" s="41">
        <v>5765238</v>
      </c>
      <c r="Y332" s="41">
        <v>0</v>
      </c>
      <c r="Z332" s="41">
        <v>0</v>
      </c>
      <c r="AA332" s="41">
        <v>0</v>
      </c>
      <c r="AB332" s="42">
        <v>133297538</v>
      </c>
      <c r="AC332" s="41">
        <v>133297538</v>
      </c>
      <c r="AD332" s="41">
        <v>0</v>
      </c>
      <c r="AE332" s="42">
        <v>133297538</v>
      </c>
      <c r="AF332" s="42">
        <v>133297538</v>
      </c>
      <c r="AG332" s="41">
        <v>133297538</v>
      </c>
      <c r="AH332" s="41">
        <v>133297538</v>
      </c>
      <c r="AI332" s="41">
        <v>0</v>
      </c>
      <c r="AJ332" s="41">
        <v>0</v>
      </c>
      <c r="AK332" s="42" t="str">
        <f>IFERROR(VLOOKUP(Exportar[[#This Row],[RUBRO]],[3]LISTAS!$A$1:$B$19,2,0),Exportar[[#This Row],[NOMBRE-Planeación_Proyecto]])</f>
        <v>Otros Gastos</v>
      </c>
      <c r="AL332" s="41">
        <f>VLOOKUP(Exportar[[#This Row],[UNIDAD/SUB UNIDAD]],[3]!REGIONALES[[#All],[codigo_regional3]:[Columna1]],3,0)</f>
        <v>8</v>
      </c>
      <c r="AM332" s="41">
        <f>Exportar[[#This Row],[COD]]</f>
        <v>8</v>
      </c>
      <c r="AN332" s="41">
        <f>IFERROR(VLOOKUP(Exportar[[#This Row],[RUBRO completo]],'[3]CENTRO DE COSTOS'!$X:$X,1,0),0)</f>
        <v>0</v>
      </c>
      <c r="AO332" s="43" t="str">
        <f>VLOOKUP(Exportar[[#This Row],[COD_REAL]],'[3]CENTRO DE COSTOS'!$M$4:$N$72,2,0)</f>
        <v>REGIONAL ATLANTICO</v>
      </c>
    </row>
    <row r="333" spans="1:41" x14ac:dyDescent="0.25">
      <c r="A333" s="44">
        <v>45111</v>
      </c>
      <c r="B333" s="32">
        <v>2023</v>
      </c>
      <c r="C333" s="33" t="str">
        <f>VLOOKUP(D333,'[3]CENTRO DE COSTOS'!$E:$H,4,0)</f>
        <v>REGIONALES</v>
      </c>
      <c r="D333" s="34" t="s">
        <v>44</v>
      </c>
      <c r="E333" s="34" t="s">
        <v>45</v>
      </c>
      <c r="F333" s="34" t="s">
        <v>195</v>
      </c>
      <c r="G333" s="35" t="str">
        <f>VLOOKUP(O333,[3]Gerentes!$A:$N,4,0)</f>
        <v>FUNCIONAMIENTO</v>
      </c>
      <c r="H333" s="35" t="str">
        <f>VLOOKUP(O333,[3]Gerentes!$A:$N,5,0)</f>
        <v>DIRECTOR(A) ADMINISTRATIVO</v>
      </c>
      <c r="I333" s="35" t="str">
        <f>VLOOKUP(O333,[3]Gerentes!$A:$N,10,0)</f>
        <v>2. Administrativa</v>
      </c>
      <c r="J333" s="35" t="str">
        <f>VLOOKUP(O333,[3]Gerentes!$A:$AB,15,0)</f>
        <v>No Contratable</v>
      </c>
      <c r="K333" s="36" t="str">
        <f t="shared" si="15"/>
        <v>Funcionamiento</v>
      </c>
      <c r="L333" s="37" t="s">
        <v>241</v>
      </c>
      <c r="M333" s="38" t="str">
        <f t="shared" si="16"/>
        <v>A-08-01</v>
      </c>
      <c r="N333" s="34">
        <v>302</v>
      </c>
      <c r="O333" s="35" t="str">
        <f t="shared" si="17"/>
        <v>A-08-01-02-006-302</v>
      </c>
      <c r="P333" s="32" t="s">
        <v>240</v>
      </c>
      <c r="Q333" s="39">
        <f>VLOOKUP($O333,[3]Gerentes!$A:$I,7,0)</f>
        <v>0</v>
      </c>
      <c r="R333" s="40">
        <f>VLOOKUP($O333,[3]Gerentes!$A:$I,8,0)</f>
        <v>0</v>
      </c>
      <c r="S333" s="34" t="s">
        <v>24</v>
      </c>
      <c r="T333" s="34">
        <v>27</v>
      </c>
      <c r="U333" s="34" t="s">
        <v>161</v>
      </c>
      <c r="V333" s="34" t="s">
        <v>25</v>
      </c>
      <c r="W333" s="41">
        <v>216800</v>
      </c>
      <c r="X333" s="41">
        <v>1000</v>
      </c>
      <c r="Y333" s="41">
        <v>0</v>
      </c>
      <c r="Z333" s="41">
        <v>0</v>
      </c>
      <c r="AA333" s="41">
        <v>0</v>
      </c>
      <c r="AB333" s="42">
        <v>217800</v>
      </c>
      <c r="AC333" s="41">
        <v>217800</v>
      </c>
      <c r="AD333" s="41">
        <v>0</v>
      </c>
      <c r="AE333" s="42">
        <v>217800</v>
      </c>
      <c r="AF333" s="42">
        <v>217800</v>
      </c>
      <c r="AG333" s="41">
        <v>217800</v>
      </c>
      <c r="AH333" s="41">
        <v>217800</v>
      </c>
      <c r="AI333" s="41">
        <v>0</v>
      </c>
      <c r="AJ333" s="41">
        <v>0</v>
      </c>
      <c r="AK333" s="42" t="str">
        <f>IFERROR(VLOOKUP(Exportar[[#This Row],[RUBRO]],[3]LISTAS!$A$1:$B$19,2,0),Exportar[[#This Row],[NOMBRE-Planeación_Proyecto]])</f>
        <v>Otros Gastos</v>
      </c>
      <c r="AL333" s="41">
        <f>VLOOKUP(Exportar[[#This Row],[UNIDAD/SUB UNIDAD]],[3]!REGIONALES[[#All],[codigo_regional3]:[Columna1]],3,0)</f>
        <v>8</v>
      </c>
      <c r="AM333" s="41">
        <f>Exportar[[#This Row],[COD]]</f>
        <v>8</v>
      </c>
      <c r="AN333" s="41">
        <f>IFERROR(VLOOKUP(Exportar[[#This Row],[RUBRO completo]],'[3]CENTRO DE COSTOS'!$X:$X,1,0),0)</f>
        <v>0</v>
      </c>
      <c r="AO333" s="43" t="str">
        <f>VLOOKUP(Exportar[[#This Row],[COD_REAL]],'[3]CENTRO DE COSTOS'!$M$4:$N$72,2,0)</f>
        <v>REGIONAL ATLANTICO</v>
      </c>
    </row>
    <row r="334" spans="1:41" x14ac:dyDescent="0.25">
      <c r="A334" s="44">
        <v>45111</v>
      </c>
      <c r="B334" s="32">
        <v>2023</v>
      </c>
      <c r="C334" s="33" t="str">
        <f>VLOOKUP(D334,'[3]CENTRO DE COSTOS'!$E:$H,4,0)</f>
        <v>REGIONALES</v>
      </c>
      <c r="D334" s="34" t="s">
        <v>44</v>
      </c>
      <c r="E334" s="34" t="s">
        <v>45</v>
      </c>
      <c r="F334" s="34" t="s">
        <v>260</v>
      </c>
      <c r="G334" s="35" t="str">
        <f>VLOOKUP(O334,[3]Gerentes!$A:$N,4,0)</f>
        <v>FUNCIONAMIENTO</v>
      </c>
      <c r="H334" s="35" t="str">
        <f>VLOOKUP(O334,[3]Gerentes!$A:$N,5,0)</f>
        <v>JEFE (A) OFICINA ASESORA JURIDICA</v>
      </c>
      <c r="I334" s="35" t="str">
        <f>VLOOKUP(O334,[3]Gerentes!$A:$N,10,0)</f>
        <v>4. Jurídica</v>
      </c>
      <c r="J334" s="35" t="str">
        <f>VLOOKUP(O334,[3]Gerentes!$A:$AB,15,0)</f>
        <v>Contratable</v>
      </c>
      <c r="K334" s="36" t="str">
        <f t="shared" si="15"/>
        <v>Funcionamiento</v>
      </c>
      <c r="L334" s="37" t="s">
        <v>259</v>
      </c>
      <c r="M334" s="38" t="str">
        <f t="shared" si="16"/>
        <v>A-02-02</v>
      </c>
      <c r="N334" s="34">
        <v>304</v>
      </c>
      <c r="O334" s="35" t="str">
        <f t="shared" si="17"/>
        <v>A-02-02-02-008-002-304</v>
      </c>
      <c r="P334" s="32" t="s">
        <v>258</v>
      </c>
      <c r="Q334" s="39">
        <f>VLOOKUP($O334,[3]Gerentes!$A:$I,7,0)</f>
        <v>0</v>
      </c>
      <c r="R334" s="40">
        <f>VLOOKUP($O334,[3]Gerentes!$A:$I,8,0)</f>
        <v>0</v>
      </c>
      <c r="S334" s="34" t="s">
        <v>24</v>
      </c>
      <c r="T334" s="34">
        <v>27</v>
      </c>
      <c r="U334" s="34" t="s">
        <v>161</v>
      </c>
      <c r="V334" s="34" t="s">
        <v>25</v>
      </c>
      <c r="W334" s="41">
        <v>0</v>
      </c>
      <c r="X334" s="41">
        <v>5500000</v>
      </c>
      <c r="Y334" s="41">
        <v>0</v>
      </c>
      <c r="Z334" s="41">
        <v>0</v>
      </c>
      <c r="AA334" s="41">
        <v>0</v>
      </c>
      <c r="AB334" s="42">
        <v>5500000</v>
      </c>
      <c r="AC334" s="41">
        <v>2000000</v>
      </c>
      <c r="AD334" s="41">
        <v>3500000</v>
      </c>
      <c r="AE334" s="42">
        <v>2000000</v>
      </c>
      <c r="AF334" s="42">
        <v>0</v>
      </c>
      <c r="AG334" s="41">
        <v>0</v>
      </c>
      <c r="AH334" s="41">
        <v>0</v>
      </c>
      <c r="AI334" s="41">
        <v>0</v>
      </c>
      <c r="AJ334" s="41">
        <v>0</v>
      </c>
      <c r="AK334" s="42" t="str">
        <f>IFERROR(VLOOKUP(Exportar[[#This Row],[RUBRO]],[3]LISTAS!$A$1:$B$19,2,0),Exportar[[#This Row],[NOMBRE-Planeación_Proyecto]])</f>
        <v>Gastos Generales</v>
      </c>
      <c r="AL334" s="41">
        <f>VLOOKUP(Exportar[[#This Row],[UNIDAD/SUB UNIDAD]],[3]!REGIONALES[[#All],[codigo_regional3]:[Columna1]],3,0)</f>
        <v>8</v>
      </c>
      <c r="AM334" s="41">
        <f>Exportar[[#This Row],[COD]]</f>
        <v>8</v>
      </c>
      <c r="AN334" s="41">
        <f>IFERROR(VLOOKUP(Exportar[[#This Row],[RUBRO completo]],'[3]CENTRO DE COSTOS'!$X:$X,1,0),0)</f>
        <v>0</v>
      </c>
      <c r="AO334" s="43" t="str">
        <f>VLOOKUP(Exportar[[#This Row],[COD_REAL]],'[3]CENTRO DE COSTOS'!$M$4:$N$72,2,0)</f>
        <v>REGIONAL ATLANTICO</v>
      </c>
    </row>
    <row r="335" spans="1:41" x14ac:dyDescent="0.25">
      <c r="A335" s="44">
        <v>45111</v>
      </c>
      <c r="B335" s="32">
        <v>2023</v>
      </c>
      <c r="C335" s="33" t="str">
        <f>VLOOKUP(D335,'[3]CENTRO DE COSTOS'!$E:$H,4,0)</f>
        <v>REGIONALES</v>
      </c>
      <c r="D335" s="34" t="s">
        <v>44</v>
      </c>
      <c r="E335" s="34" t="s">
        <v>45</v>
      </c>
      <c r="F335" s="34" t="s">
        <v>192</v>
      </c>
      <c r="G335" s="35" t="str">
        <f>VLOOKUP(O335,[3]Gerentes!$A:$N,4,0)</f>
        <v>NUTRICIÓN</v>
      </c>
      <c r="H335" s="35" t="str">
        <f>VLOOKUP(O335,[3]Gerentes!$A:$N,5,0)</f>
        <v>DIRECTOR(A) DE NUTRICION</v>
      </c>
      <c r="I335" s="35" t="str">
        <f>VLOOKUP(O335,[3]Gerentes!$A:$N,10,0)</f>
        <v>4. Nutrición</v>
      </c>
      <c r="J335" s="35" t="str">
        <f>VLOOKUP(O335,[3]Gerentes!$A:$AB,15,0)</f>
        <v>Contratable</v>
      </c>
      <c r="K335" s="36" t="str">
        <f t="shared" si="15"/>
        <v>Inversión</v>
      </c>
      <c r="L335" s="37" t="s">
        <v>189</v>
      </c>
      <c r="M335" s="38" t="str">
        <f t="shared" si="16"/>
        <v>C-4102-1500-12</v>
      </c>
      <c r="N335" s="34">
        <v>991</v>
      </c>
      <c r="O335" s="35" t="str">
        <f t="shared" si="17"/>
        <v>C-4102-1500-12-0-4102016-02-991</v>
      </c>
      <c r="P335" s="32" t="s">
        <v>188</v>
      </c>
      <c r="Q335" s="39">
        <f>VLOOKUP($O335,[3]Gerentes!$A:$I,7,0)</f>
        <v>4102016</v>
      </c>
      <c r="R335" s="40" t="str">
        <f>VLOOKUP($O335,[3]Gerentes!$A:$I,8,0)</f>
        <v>SERVICIO DE ATENCION Y PREVENCION A LA DESNUTRICION DESDE EL SECTOR INCLUSION SOCIAL</v>
      </c>
      <c r="S335" s="34" t="s">
        <v>24</v>
      </c>
      <c r="T335" s="34">
        <v>27</v>
      </c>
      <c r="U335" s="34" t="s">
        <v>161</v>
      </c>
      <c r="V335" s="34" t="s">
        <v>25</v>
      </c>
      <c r="W335" s="41">
        <v>41742400</v>
      </c>
      <c r="X335" s="41">
        <v>0</v>
      </c>
      <c r="Y335" s="41">
        <v>0</v>
      </c>
      <c r="Z335" s="41">
        <v>0</v>
      </c>
      <c r="AA335" s="41">
        <v>0</v>
      </c>
      <c r="AB335" s="42">
        <v>41742400</v>
      </c>
      <c r="AC335" s="41">
        <v>41742400</v>
      </c>
      <c r="AD335" s="41">
        <v>0</v>
      </c>
      <c r="AE335" s="42">
        <v>41742400</v>
      </c>
      <c r="AF335" s="42">
        <v>17268433</v>
      </c>
      <c r="AG335" s="41">
        <v>17268433</v>
      </c>
      <c r="AH335" s="41">
        <v>17268433</v>
      </c>
      <c r="AI335" s="41">
        <v>0</v>
      </c>
      <c r="AJ335" s="41">
        <v>0</v>
      </c>
      <c r="AK335" s="42" t="str">
        <f>IFERROR(VLOOKUP(Exportar[[#This Row],[RUBRO]],[3]LISTAS!$A$1:$B$19,2,0),Exportar[[#This Row],[NOMBRE-Planeación_Proyecto]])</f>
        <v>4. Nutrición</v>
      </c>
      <c r="AL335" s="41">
        <f>VLOOKUP(Exportar[[#This Row],[UNIDAD/SUB UNIDAD]],[3]!REGIONALES[[#All],[codigo_regional3]:[Columna1]],3,0)</f>
        <v>8</v>
      </c>
      <c r="AM335" s="41">
        <f>Exportar[[#This Row],[COD]]</f>
        <v>8</v>
      </c>
      <c r="AN335" s="41">
        <f>IFERROR(VLOOKUP(Exportar[[#This Row],[RUBRO completo]],'[3]CENTRO DE COSTOS'!$X:$X,1,0),0)</f>
        <v>0</v>
      </c>
      <c r="AO335" s="43" t="str">
        <f>VLOOKUP(Exportar[[#This Row],[COD_REAL]],'[3]CENTRO DE COSTOS'!$M$4:$N$72,2,0)</f>
        <v>REGIONAL ATLANTICO</v>
      </c>
    </row>
    <row r="336" spans="1:41" x14ac:dyDescent="0.25">
      <c r="A336" s="44">
        <v>45111</v>
      </c>
      <c r="B336" s="32">
        <v>2023</v>
      </c>
      <c r="C336" s="33" t="str">
        <f>VLOOKUP(D336,'[3]CENTRO DE COSTOS'!$E:$H,4,0)</f>
        <v>REGIONALES</v>
      </c>
      <c r="D336" s="34" t="s">
        <v>44</v>
      </c>
      <c r="E336" s="34" t="s">
        <v>45</v>
      </c>
      <c r="F336" s="34" t="s">
        <v>192</v>
      </c>
      <c r="G336" s="35" t="str">
        <f>VLOOKUP(O336,[3]Gerentes!$A:$N,4,0)</f>
        <v>PROTECCIÓN SRPA</v>
      </c>
      <c r="H336" s="35" t="str">
        <f>VLOOKUP(O336,[3]Gerentes!$A:$N,5,0)</f>
        <v>DIRECTOR(A) DE PROTECCION</v>
      </c>
      <c r="I336" s="35" t="str">
        <f>VLOOKUP(O336,[3]Gerentes!$A:$N,10,0)</f>
        <v>3. Protección SRPA</v>
      </c>
      <c r="J336" s="35" t="str">
        <f>VLOOKUP(O336,[3]Gerentes!$A:$AB,15,0)</f>
        <v>Contratable</v>
      </c>
      <c r="K336" s="36" t="str">
        <f t="shared" si="15"/>
        <v>Inversión</v>
      </c>
      <c r="L336" s="37" t="s">
        <v>187</v>
      </c>
      <c r="M336" s="38" t="str">
        <f t="shared" si="16"/>
        <v>C-4102-1500-13</v>
      </c>
      <c r="N336" s="34">
        <v>991</v>
      </c>
      <c r="O336" s="35" t="str">
        <f t="shared" si="17"/>
        <v>C-4102-1500-13-0-4102038-02-991</v>
      </c>
      <c r="P336" s="32" t="s">
        <v>186</v>
      </c>
      <c r="Q336" s="39">
        <f>VLOOKUP($O336,[3]Gerentes!$A:$I,7,0)</f>
        <v>4102038</v>
      </c>
      <c r="R336" s="40" t="str">
        <f>VLOOKUP($O336,[3]Gerentes!$A:$I,8,0)</f>
        <v>SERVICIO DIRIGIDOS A LA ATENCION DE NIÑOS, NIÑAS, ADOLESCENTES Y JOVENES, CON ENFOQUE PEDAGOGICO Y RESTAURATIVO ENCAMINADOS A LA INCLUSION SOCIAL</v>
      </c>
      <c r="S336" s="34" t="s">
        <v>24</v>
      </c>
      <c r="T336" s="34">
        <v>27</v>
      </c>
      <c r="U336" s="34" t="s">
        <v>161</v>
      </c>
      <c r="V336" s="34" t="s">
        <v>25</v>
      </c>
      <c r="W336" s="41">
        <v>267400879</v>
      </c>
      <c r="X336" s="41">
        <v>0</v>
      </c>
      <c r="Y336" s="41">
        <v>0</v>
      </c>
      <c r="Z336" s="41">
        <v>0</v>
      </c>
      <c r="AA336" s="41">
        <v>0</v>
      </c>
      <c r="AB336" s="42">
        <v>267400879</v>
      </c>
      <c r="AC336" s="41">
        <v>252009045</v>
      </c>
      <c r="AD336" s="41">
        <v>15391834</v>
      </c>
      <c r="AE336" s="42">
        <v>215883284</v>
      </c>
      <c r="AF336" s="42">
        <v>79558200</v>
      </c>
      <c r="AG336" s="41">
        <v>79558200</v>
      </c>
      <c r="AH336" s="41">
        <v>79558200</v>
      </c>
      <c r="AI336" s="41">
        <v>0</v>
      </c>
      <c r="AJ336" s="41">
        <v>0</v>
      </c>
      <c r="AK336" s="42" t="str">
        <f>IFERROR(VLOOKUP(Exportar[[#This Row],[RUBRO]],[3]LISTAS!$A$1:$B$19,2,0),Exportar[[#This Row],[NOMBRE-Planeación_Proyecto]])</f>
        <v>3. Protección SRPA</v>
      </c>
      <c r="AL336" s="41">
        <f>VLOOKUP(Exportar[[#This Row],[UNIDAD/SUB UNIDAD]],[3]!REGIONALES[[#All],[codigo_regional3]:[Columna1]],3,0)</f>
        <v>8</v>
      </c>
      <c r="AM336" s="41">
        <f>Exportar[[#This Row],[COD]]</f>
        <v>8</v>
      </c>
      <c r="AN336" s="41">
        <f>IFERROR(VLOOKUP(Exportar[[#This Row],[RUBRO completo]],'[3]CENTRO DE COSTOS'!$X:$X,1,0),0)</f>
        <v>0</v>
      </c>
      <c r="AO336" s="43" t="str">
        <f>VLOOKUP(Exportar[[#This Row],[COD_REAL]],'[3]CENTRO DE COSTOS'!$M$4:$N$72,2,0)</f>
        <v>REGIONAL ATLANTICO</v>
      </c>
    </row>
    <row r="337" spans="1:41" x14ac:dyDescent="0.25">
      <c r="A337" s="44">
        <v>45111</v>
      </c>
      <c r="B337" s="32">
        <v>2023</v>
      </c>
      <c r="C337" s="33" t="str">
        <f>VLOOKUP(D337,'[3]CENTRO DE COSTOS'!$E:$H,4,0)</f>
        <v>REGIONALES</v>
      </c>
      <c r="D337" s="34" t="s">
        <v>44</v>
      </c>
      <c r="E337" s="34" t="s">
        <v>45</v>
      </c>
      <c r="F337" s="34" t="s">
        <v>192</v>
      </c>
      <c r="G337" s="35" t="str">
        <f>VLOOKUP(O337,[3]Gerentes!$A:$N,4,0)</f>
        <v xml:space="preserve">PROTECCIÓN RESTABLECIMIENTO </v>
      </c>
      <c r="H337" s="35" t="str">
        <f>VLOOKUP(O337,[3]Gerentes!$A:$N,5,0)</f>
        <v>DIRECTOR(A) DE PROTECCION</v>
      </c>
      <c r="I337" s="35" t="str">
        <f>VLOOKUP(O337,[3]Gerentes!$A:$N,10,0)</f>
        <v>2. Protección PARD</v>
      </c>
      <c r="J337" s="35" t="str">
        <f>VLOOKUP(O337,[3]Gerentes!$A:$AB,15,0)</f>
        <v>Contratable</v>
      </c>
      <c r="K337" s="36" t="str">
        <f t="shared" si="15"/>
        <v>Inversión</v>
      </c>
      <c r="L337" s="37" t="s">
        <v>173</v>
      </c>
      <c r="M337" s="38" t="str">
        <f t="shared" si="16"/>
        <v>C-4102-1500-14</v>
      </c>
      <c r="N337" s="34">
        <v>991</v>
      </c>
      <c r="O337" s="35" t="str">
        <f t="shared" si="17"/>
        <v>C-4102-1500-14-0-4102037-02-991</v>
      </c>
      <c r="P337" s="32" t="s">
        <v>172</v>
      </c>
      <c r="Q337" s="39">
        <f>VLOOKUP($O337,[3]Gerentes!$A:$I,7,0)</f>
        <v>4102037</v>
      </c>
      <c r="R337" s="40" t="str">
        <f>VLOOKUP($O337,[3]Gerentes!$A:$I,8,0)</f>
        <v>SERVICIO DE PROTECCION PARA EL RESTABLECIMIENTO DE DERECHOS DE NIÑOS, NIÑAS, ADOLESCENTES Y JOVENES</v>
      </c>
      <c r="S337" s="34" t="s">
        <v>24</v>
      </c>
      <c r="T337" s="34">
        <v>21</v>
      </c>
      <c r="U337" s="34" t="s">
        <v>185</v>
      </c>
      <c r="V337" s="34" t="s">
        <v>25</v>
      </c>
      <c r="W337" s="41">
        <v>2111845066</v>
      </c>
      <c r="X337" s="41">
        <v>0</v>
      </c>
      <c r="Y337" s="41">
        <v>0</v>
      </c>
      <c r="Z337" s="41">
        <v>0</v>
      </c>
      <c r="AA337" s="41">
        <v>0</v>
      </c>
      <c r="AB337" s="42">
        <v>2111845066</v>
      </c>
      <c r="AC337" s="41">
        <v>2079851000</v>
      </c>
      <c r="AD337" s="41">
        <v>31994066</v>
      </c>
      <c r="AE337" s="42">
        <v>1981702121</v>
      </c>
      <c r="AF337" s="42">
        <v>750521705</v>
      </c>
      <c r="AG337" s="41">
        <v>750521705</v>
      </c>
      <c r="AH337" s="41">
        <v>750521705</v>
      </c>
      <c r="AI337" s="41">
        <v>0</v>
      </c>
      <c r="AJ337" s="41">
        <v>0</v>
      </c>
      <c r="AK337" s="42" t="str">
        <f>IFERROR(VLOOKUP(Exportar[[#This Row],[RUBRO]],[3]LISTAS!$A$1:$B$19,2,0),Exportar[[#This Row],[NOMBRE-Planeación_Proyecto]])</f>
        <v>2. Protección PARD</v>
      </c>
      <c r="AL337" s="41">
        <f>VLOOKUP(Exportar[[#This Row],[UNIDAD/SUB UNIDAD]],[3]!REGIONALES[[#All],[codigo_regional3]:[Columna1]],3,0)</f>
        <v>8</v>
      </c>
      <c r="AM337" s="41">
        <f>Exportar[[#This Row],[COD]]</f>
        <v>8</v>
      </c>
      <c r="AN337" s="41">
        <f>IFERROR(VLOOKUP(Exportar[[#This Row],[RUBRO completo]],'[3]CENTRO DE COSTOS'!$X:$X,1,0),0)</f>
        <v>0</v>
      </c>
      <c r="AO337" s="43" t="str">
        <f>VLOOKUP(Exportar[[#This Row],[COD_REAL]],'[3]CENTRO DE COSTOS'!$M$4:$N$72,2,0)</f>
        <v>REGIONAL ATLANTICO</v>
      </c>
    </row>
    <row r="338" spans="1:41" x14ac:dyDescent="0.25">
      <c r="A338" s="44">
        <v>45111</v>
      </c>
      <c r="B338" s="32">
        <v>2023</v>
      </c>
      <c r="C338" s="33" t="str">
        <f>VLOOKUP(D338,'[3]CENTRO DE COSTOS'!$E:$H,4,0)</f>
        <v>REGIONALES</v>
      </c>
      <c r="D338" s="34" t="s">
        <v>44</v>
      </c>
      <c r="E338" s="34" t="s">
        <v>45</v>
      </c>
      <c r="F338" s="34" t="s">
        <v>192</v>
      </c>
      <c r="G338" s="35" t="str">
        <f>VLOOKUP(O338,[3]Gerentes!$A:$N,4,0)</f>
        <v>SNBF</v>
      </c>
      <c r="H338" s="35" t="str">
        <f>VLOOKUP(O338,[3]Gerentes!$A:$N,5,0)</f>
        <v>DIRECTOR(A) DE SISTEMA NACIONAL DE BIENESTAR FAMILIAR</v>
      </c>
      <c r="I338" s="35" t="str">
        <f>VLOOKUP(O338,[3]Gerentes!$A:$N,10,0)</f>
        <v>7. SNBF</v>
      </c>
      <c r="J338" s="35" t="str">
        <f>VLOOKUP(O338,[3]Gerentes!$A:$AB,15,0)</f>
        <v>Contratable</v>
      </c>
      <c r="K338" s="36" t="str">
        <f t="shared" si="15"/>
        <v>Inversión</v>
      </c>
      <c r="L338" s="37" t="s">
        <v>168</v>
      </c>
      <c r="M338" s="38" t="str">
        <f t="shared" si="16"/>
        <v>C-4102-1500-15</v>
      </c>
      <c r="N338" s="34">
        <v>991</v>
      </c>
      <c r="O338" s="35" t="str">
        <f t="shared" si="17"/>
        <v>C-4102-1500-15-0-4102024-02-991</v>
      </c>
      <c r="P338" s="32" t="s">
        <v>167</v>
      </c>
      <c r="Q338" s="39">
        <f>VLOOKUP($O338,[3]Gerentes!$A:$I,7,0)</f>
        <v>4102024</v>
      </c>
      <c r="R338" s="40" t="str">
        <f>VLOOKUP($O338,[3]Gerentes!$A:$I,8,0)</f>
        <v>SERVICIO DE ASISTENCIA TECNICA EN EL CICLO DE POLITICAS PUBLICAS DE INFANCIA Y ADOLESCENCIA</v>
      </c>
      <c r="S338" s="34" t="s">
        <v>24</v>
      </c>
      <c r="T338" s="34">
        <v>27</v>
      </c>
      <c r="U338" s="34" t="s">
        <v>161</v>
      </c>
      <c r="V338" s="34" t="s">
        <v>25</v>
      </c>
      <c r="W338" s="41">
        <v>212926800</v>
      </c>
      <c r="X338" s="41">
        <v>0</v>
      </c>
      <c r="Y338" s="41">
        <v>0</v>
      </c>
      <c r="Z338" s="41">
        <v>0</v>
      </c>
      <c r="AA338" s="41">
        <v>0</v>
      </c>
      <c r="AB338" s="42">
        <v>212926800</v>
      </c>
      <c r="AC338" s="41">
        <v>197555501</v>
      </c>
      <c r="AD338" s="41">
        <v>15371299</v>
      </c>
      <c r="AE338" s="42">
        <v>196942667</v>
      </c>
      <c r="AF338" s="42">
        <v>62580967</v>
      </c>
      <c r="AG338" s="41">
        <v>62580967</v>
      </c>
      <c r="AH338" s="41">
        <v>62580967</v>
      </c>
      <c r="AI338" s="41">
        <v>0</v>
      </c>
      <c r="AJ338" s="41">
        <v>0</v>
      </c>
      <c r="AK338" s="42" t="str">
        <f>IFERROR(VLOOKUP(Exportar[[#This Row],[RUBRO]],[3]LISTAS!$A$1:$B$19,2,0),Exportar[[#This Row],[NOMBRE-Planeación_Proyecto]])</f>
        <v>7. SNBF</v>
      </c>
      <c r="AL338" s="41">
        <f>VLOOKUP(Exportar[[#This Row],[UNIDAD/SUB UNIDAD]],[3]!REGIONALES[[#All],[codigo_regional3]:[Columna1]],3,0)</f>
        <v>8</v>
      </c>
      <c r="AM338" s="41">
        <f>Exportar[[#This Row],[COD]]</f>
        <v>8</v>
      </c>
      <c r="AN338" s="41">
        <f>IFERROR(VLOOKUP(Exportar[[#This Row],[RUBRO completo]],'[3]CENTRO DE COSTOS'!$X:$X,1,0),0)</f>
        <v>0</v>
      </c>
      <c r="AO338" s="43" t="str">
        <f>VLOOKUP(Exportar[[#This Row],[COD_REAL]],'[3]CENTRO DE COSTOS'!$M$4:$N$72,2,0)</f>
        <v>REGIONAL ATLANTICO</v>
      </c>
    </row>
    <row r="339" spans="1:41" x14ac:dyDescent="0.25">
      <c r="A339" s="44">
        <v>45111</v>
      </c>
      <c r="B339" s="32">
        <v>2023</v>
      </c>
      <c r="C339" s="33" t="str">
        <f>VLOOKUP(D339,'[3]CENTRO DE COSTOS'!$E:$H,4,0)</f>
        <v>REGIONALES</v>
      </c>
      <c r="D339" s="34" t="s">
        <v>44</v>
      </c>
      <c r="E339" s="34" t="s">
        <v>45</v>
      </c>
      <c r="F339" s="34" t="s">
        <v>192</v>
      </c>
      <c r="G339" s="35" t="str">
        <f>VLOOKUP(O339,[3]Gerentes!$A:$N,4,0)</f>
        <v>FAMILIA Y COMUNIDADES</v>
      </c>
      <c r="H339" s="35" t="str">
        <f>VLOOKUP(O339,[3]Gerentes!$A:$N,5,0)</f>
        <v>DIRECTOR(A) DE FAMILIA Y COMUNIDADES</v>
      </c>
      <c r="I339" s="35" t="str">
        <f>VLOOKUP(O339,[3]Gerentes!$A:$N,10,0)</f>
        <v>6. Familia y Comunidades</v>
      </c>
      <c r="J339" s="35" t="str">
        <f>VLOOKUP(O339,[3]Gerentes!$A:$AB,15,0)</f>
        <v>Contratable</v>
      </c>
      <c r="K339" s="36" t="str">
        <f t="shared" si="15"/>
        <v>Inversión</v>
      </c>
      <c r="L339" s="37" t="s">
        <v>184</v>
      </c>
      <c r="M339" s="38" t="str">
        <f t="shared" si="16"/>
        <v>C-4102-1500-16</v>
      </c>
      <c r="N339" s="34">
        <v>991</v>
      </c>
      <c r="O339" s="35" t="str">
        <f t="shared" si="17"/>
        <v>C-4102-1500-16-0-4102041-02-991</v>
      </c>
      <c r="P339" s="32" t="s">
        <v>183</v>
      </c>
      <c r="Q339" s="39">
        <f>VLOOKUP($O339,[3]Gerentes!$A:$I,7,0)</f>
        <v>4102041</v>
      </c>
      <c r="R339" s="40" t="str">
        <f>VLOOKUP($O339,[3]Gerentes!$A:$I,8,0)</f>
        <v>SERVICIO DE ASISTENCIA TECNICA EN EL CICLO DE POLITICAS PUBLICAS DE FAMILIA Y OTRAS RELACIONADAS</v>
      </c>
      <c r="S339" s="34" t="s">
        <v>24</v>
      </c>
      <c r="T339" s="34">
        <v>27</v>
      </c>
      <c r="U339" s="34" t="s">
        <v>161</v>
      </c>
      <c r="V339" s="34" t="s">
        <v>25</v>
      </c>
      <c r="W339" s="41">
        <v>92388266</v>
      </c>
      <c r="X339" s="41">
        <v>0</v>
      </c>
      <c r="Y339" s="41">
        <v>0</v>
      </c>
      <c r="Z339" s="41">
        <v>0</v>
      </c>
      <c r="AA339" s="41">
        <v>0</v>
      </c>
      <c r="AB339" s="42">
        <v>92388266</v>
      </c>
      <c r="AC339" s="41">
        <v>90288532</v>
      </c>
      <c r="AD339" s="41">
        <v>2099734</v>
      </c>
      <c r="AE339" s="42">
        <v>90288532</v>
      </c>
      <c r="AF339" s="42">
        <v>35170532</v>
      </c>
      <c r="AG339" s="41">
        <v>35170532</v>
      </c>
      <c r="AH339" s="41">
        <v>35170532</v>
      </c>
      <c r="AI339" s="41">
        <v>0</v>
      </c>
      <c r="AJ339" s="41">
        <v>0</v>
      </c>
      <c r="AK339" s="42" t="str">
        <f>IFERROR(VLOOKUP(Exportar[[#This Row],[RUBRO]],[3]LISTAS!$A$1:$B$19,2,0),Exportar[[#This Row],[NOMBRE-Planeación_Proyecto]])</f>
        <v>6. Familia y Comunidades</v>
      </c>
      <c r="AL339" s="41">
        <f>VLOOKUP(Exportar[[#This Row],[UNIDAD/SUB UNIDAD]],[3]!REGIONALES[[#All],[codigo_regional3]:[Columna1]],3,0)</f>
        <v>8</v>
      </c>
      <c r="AM339" s="41">
        <f>Exportar[[#This Row],[COD]]</f>
        <v>8</v>
      </c>
      <c r="AN339" s="41">
        <f>IFERROR(VLOOKUP(Exportar[[#This Row],[RUBRO completo]],'[3]CENTRO DE COSTOS'!$X:$X,1,0),0)</f>
        <v>0</v>
      </c>
      <c r="AO339" s="43" t="str">
        <f>VLOOKUP(Exportar[[#This Row],[COD_REAL]],'[3]CENTRO DE COSTOS'!$M$4:$N$72,2,0)</f>
        <v>REGIONAL ATLANTICO</v>
      </c>
    </row>
    <row r="340" spans="1:41" x14ac:dyDescent="0.25">
      <c r="A340" s="44">
        <v>45111</v>
      </c>
      <c r="B340" s="32">
        <v>2023</v>
      </c>
      <c r="C340" s="33" t="str">
        <f>VLOOKUP(D340,'[3]CENTRO DE COSTOS'!$E:$H,4,0)</f>
        <v>REGIONALES</v>
      </c>
      <c r="D340" s="34" t="s">
        <v>44</v>
      </c>
      <c r="E340" s="34" t="s">
        <v>45</v>
      </c>
      <c r="F340" s="34" t="s">
        <v>192</v>
      </c>
      <c r="G340" s="35" t="str">
        <f>VLOOKUP(O340,[3]Gerentes!$A:$N,4,0)</f>
        <v>PRIMERA INFANCIA</v>
      </c>
      <c r="H340" s="35" t="str">
        <f>VLOOKUP(O340,[3]Gerentes!$A:$N,5,0)</f>
        <v>DIRECTOR(A) DE PRIMERA INFANCIA</v>
      </c>
      <c r="I340" s="35" t="str">
        <f>VLOOKUP(O340,[3]Gerentes!$A:$N,10,0)</f>
        <v>1. Primera Infancia</v>
      </c>
      <c r="J340" s="35" t="str">
        <f>VLOOKUP(O340,[3]Gerentes!$A:$AB,15,0)</f>
        <v>Contratable</v>
      </c>
      <c r="K340" s="36" t="str">
        <f t="shared" si="15"/>
        <v>Inversión</v>
      </c>
      <c r="L340" s="37" t="s">
        <v>166</v>
      </c>
      <c r="M340" s="38" t="str">
        <f t="shared" si="16"/>
        <v>C-4102-1500-18</v>
      </c>
      <c r="N340" s="34">
        <v>991</v>
      </c>
      <c r="O340" s="35" t="str">
        <f t="shared" si="17"/>
        <v>C-4102-1500-18-0-4102040-02-991</v>
      </c>
      <c r="P340" s="32" t="s">
        <v>165</v>
      </c>
      <c r="Q340" s="39">
        <f>VLOOKUP($O340,[3]Gerentes!$A:$I,7,0)</f>
        <v>4102040</v>
      </c>
      <c r="R340" s="40" t="str">
        <f>VLOOKUP($O340,[3]Gerentes!$A:$I,8,0)</f>
        <v>DOCUMENTOS METODOLOGICOS</v>
      </c>
      <c r="S340" s="34" t="s">
        <v>24</v>
      </c>
      <c r="T340" s="34">
        <v>27</v>
      </c>
      <c r="U340" s="34" t="s">
        <v>161</v>
      </c>
      <c r="V340" s="34" t="s">
        <v>25</v>
      </c>
      <c r="W340" s="41">
        <v>2862701881</v>
      </c>
      <c r="X340" s="41">
        <v>0</v>
      </c>
      <c r="Y340" s="41">
        <v>0</v>
      </c>
      <c r="Z340" s="41">
        <v>0</v>
      </c>
      <c r="AA340" s="41">
        <v>0</v>
      </c>
      <c r="AB340" s="42">
        <v>2862701881</v>
      </c>
      <c r="AC340" s="41">
        <v>2673804244</v>
      </c>
      <c r="AD340" s="41">
        <v>188897637</v>
      </c>
      <c r="AE340" s="42">
        <v>2673804244</v>
      </c>
      <c r="AF340" s="42">
        <v>1020937545</v>
      </c>
      <c r="AG340" s="41">
        <v>1020937545</v>
      </c>
      <c r="AH340" s="41">
        <v>1020937545</v>
      </c>
      <c r="AI340" s="41">
        <v>0</v>
      </c>
      <c r="AJ340" s="41">
        <v>0</v>
      </c>
      <c r="AK340" s="42" t="str">
        <f>IFERROR(VLOOKUP(Exportar[[#This Row],[RUBRO]],[3]LISTAS!$A$1:$B$19,2,0),Exportar[[#This Row],[NOMBRE-Planeación_Proyecto]])</f>
        <v>1. Primera Infancia</v>
      </c>
      <c r="AL340" s="41">
        <f>VLOOKUP(Exportar[[#This Row],[UNIDAD/SUB UNIDAD]],[3]!REGIONALES[[#All],[codigo_regional3]:[Columna1]],3,0)</f>
        <v>8</v>
      </c>
      <c r="AM340" s="41">
        <f>Exportar[[#This Row],[COD]]</f>
        <v>8</v>
      </c>
      <c r="AN340" s="41">
        <f>IFERROR(VLOOKUP(Exportar[[#This Row],[RUBRO completo]],'[3]CENTRO DE COSTOS'!$X:$X,1,0),0)</f>
        <v>0</v>
      </c>
      <c r="AO340" s="43" t="str">
        <f>VLOOKUP(Exportar[[#This Row],[COD_REAL]],'[3]CENTRO DE COSTOS'!$M$4:$N$72,2,0)</f>
        <v>REGIONAL ATLANTICO</v>
      </c>
    </row>
    <row r="341" spans="1:41" x14ac:dyDescent="0.25">
      <c r="A341" s="44">
        <v>45111</v>
      </c>
      <c r="B341" s="32">
        <v>2023</v>
      </c>
      <c r="C341" s="33" t="str">
        <f>VLOOKUP(D341,'[3]CENTRO DE COSTOS'!$E:$H,4,0)</f>
        <v>REGIONALES</v>
      </c>
      <c r="D341" s="34" t="s">
        <v>44</v>
      </c>
      <c r="E341" s="34" t="s">
        <v>45</v>
      </c>
      <c r="F341" s="34" t="s">
        <v>192</v>
      </c>
      <c r="G341" s="35" t="str">
        <f>VLOOKUP(O341,[3]Gerentes!$A:$N,4,0)</f>
        <v>INFANCIA</v>
      </c>
      <c r="H341" s="35" t="str">
        <f>VLOOKUP(O341,[3]Gerentes!$A:$N,5,0)</f>
        <v>DIRECTOR(A) DE INFANCIA</v>
      </c>
      <c r="I341" s="35" t="str">
        <f>VLOOKUP(O341,[3]Gerentes!$A:$N,10,0)</f>
        <v>7. Infancia</v>
      </c>
      <c r="J341" s="35" t="str">
        <f>VLOOKUP(O341,[3]Gerentes!$A:$AB,15,0)</f>
        <v>Contratable</v>
      </c>
      <c r="K341" s="36" t="str">
        <f t="shared" si="15"/>
        <v>Inversión</v>
      </c>
      <c r="L341" s="37" t="s">
        <v>182</v>
      </c>
      <c r="M341" s="38" t="str">
        <f t="shared" si="16"/>
        <v>C-4102-1500-20</v>
      </c>
      <c r="N341" s="34">
        <v>991</v>
      </c>
      <c r="O341" s="35" t="str">
        <f t="shared" si="17"/>
        <v>C-4102-1500-20-0-4102045-02-991</v>
      </c>
      <c r="P341" s="32" t="s">
        <v>181</v>
      </c>
      <c r="Q341" s="39">
        <f>VLOOKUP($O341,[3]Gerentes!$A:$I,7,0)</f>
        <v>4102045</v>
      </c>
      <c r="R341" s="40" t="str">
        <f>VLOOKUP($O341,[3]Gerentes!$A:$I,8,0)</f>
        <v>SERVICIOS DE EDUCACIÓN INFORMAL A NIÑOS, NIÑAS, ADOLESCENTES  Y JÓVENES PARA EL RECONOCIMIENTO DE SUS DERECHOS</v>
      </c>
      <c r="S341" s="34" t="s">
        <v>24</v>
      </c>
      <c r="T341" s="34">
        <v>27</v>
      </c>
      <c r="U341" s="34" t="s">
        <v>161</v>
      </c>
      <c r="V341" s="34" t="s">
        <v>25</v>
      </c>
      <c r="W341" s="41">
        <v>91876129</v>
      </c>
      <c r="X341" s="41">
        <v>0</v>
      </c>
      <c r="Y341" s="41">
        <v>2597795</v>
      </c>
      <c r="Z341" s="41">
        <v>0</v>
      </c>
      <c r="AA341" s="41">
        <v>0</v>
      </c>
      <c r="AB341" s="42">
        <v>89278334</v>
      </c>
      <c r="AC341" s="41">
        <v>89278334</v>
      </c>
      <c r="AD341" s="41">
        <v>0</v>
      </c>
      <c r="AE341" s="42">
        <v>89278334</v>
      </c>
      <c r="AF341" s="42">
        <v>34538334</v>
      </c>
      <c r="AG341" s="41">
        <v>34538334</v>
      </c>
      <c r="AH341" s="41">
        <v>34538334</v>
      </c>
      <c r="AI341" s="41">
        <v>0</v>
      </c>
      <c r="AJ341" s="41">
        <v>0</v>
      </c>
      <c r="AK341" s="42" t="str">
        <f>IFERROR(VLOOKUP(Exportar[[#This Row],[RUBRO]],[3]LISTAS!$A$1:$B$19,2,0),Exportar[[#This Row],[NOMBRE-Planeación_Proyecto]])</f>
        <v>7. Infancia</v>
      </c>
      <c r="AL341" s="41">
        <f>VLOOKUP(Exportar[[#This Row],[UNIDAD/SUB UNIDAD]],[3]!REGIONALES[[#All],[codigo_regional3]:[Columna1]],3,0)</f>
        <v>8</v>
      </c>
      <c r="AM341" s="41">
        <f>Exportar[[#This Row],[COD]]</f>
        <v>8</v>
      </c>
      <c r="AN341" s="41">
        <f>IFERROR(VLOOKUP(Exportar[[#This Row],[RUBRO completo]],'[3]CENTRO DE COSTOS'!$X:$X,1,0),0)</f>
        <v>0</v>
      </c>
      <c r="AO341" s="43" t="str">
        <f>VLOOKUP(Exportar[[#This Row],[COD_REAL]],'[3]CENTRO DE COSTOS'!$M$4:$N$72,2,0)</f>
        <v>REGIONAL ATLANTICO</v>
      </c>
    </row>
    <row r="342" spans="1:41" x14ac:dyDescent="0.25">
      <c r="A342" s="44">
        <v>45111</v>
      </c>
      <c r="B342" s="32">
        <v>2023</v>
      </c>
      <c r="C342" s="33" t="str">
        <f>VLOOKUP(D342,'[3]CENTRO DE COSTOS'!$E:$H,4,0)</f>
        <v>REGIONALES</v>
      </c>
      <c r="D342" s="34" t="s">
        <v>44</v>
      </c>
      <c r="E342" s="34" t="s">
        <v>45</v>
      </c>
      <c r="F342" s="34" t="s">
        <v>192</v>
      </c>
      <c r="G342" s="35" t="str">
        <f>VLOOKUP(O342,[3]Gerentes!$A:$N,4,0)</f>
        <v>ADOLESCENCIA Y JUVENTUD</v>
      </c>
      <c r="H342" s="35" t="str">
        <f>VLOOKUP(O342,[3]Gerentes!$A:$N,5,0)</f>
        <v xml:space="preserve">DIRECTOR(A) DE ADOLESCENCIA Y JUVENTUD </v>
      </c>
      <c r="I342" s="35" t="str">
        <f>VLOOKUP(O342,[3]Gerentes!$A:$N,10,0)</f>
        <v>8. Adolescencia y Juventud</v>
      </c>
      <c r="J342" s="35" t="str">
        <f>VLOOKUP(O342,[3]Gerentes!$A:$AB,15,0)</f>
        <v>Contratable</v>
      </c>
      <c r="K342" s="36" t="str">
        <f t="shared" si="15"/>
        <v>Inversión</v>
      </c>
      <c r="L342" s="37" t="s">
        <v>180</v>
      </c>
      <c r="M342" s="38" t="str">
        <f t="shared" si="16"/>
        <v>C-4102-1500-21</v>
      </c>
      <c r="N342" s="34">
        <v>991</v>
      </c>
      <c r="O342" s="35" t="str">
        <f t="shared" si="17"/>
        <v>C-4102-1500-21-0-4102045-02-00-991</v>
      </c>
      <c r="P342" s="32" t="s">
        <v>179</v>
      </c>
      <c r="Q342" s="39">
        <f>VLOOKUP($O342,[3]Gerentes!$A:$I,7,0)</f>
        <v>4102045</v>
      </c>
      <c r="R342" s="40" t="str">
        <f>VLOOKUP($O342,[3]Gerentes!$A:$I,8,0)</f>
        <v>SERVICIOS DE EDUCACIÓN INFORMAL A NIÑOS, NIÑAS, ADOLESCENTES  Y JÓVENES PARA EL RECONOCIMIENTO DE SUS DERECHOS</v>
      </c>
      <c r="S342" s="34" t="s">
        <v>24</v>
      </c>
      <c r="T342" s="34">
        <v>27</v>
      </c>
      <c r="U342" s="34" t="s">
        <v>161</v>
      </c>
      <c r="V342" s="34" t="s">
        <v>25</v>
      </c>
      <c r="W342" s="41">
        <v>92797334</v>
      </c>
      <c r="X342" s="41">
        <v>0</v>
      </c>
      <c r="Y342" s="41">
        <v>0</v>
      </c>
      <c r="Z342" s="41">
        <v>0</v>
      </c>
      <c r="AA342" s="41">
        <v>0</v>
      </c>
      <c r="AB342" s="42">
        <v>92797334</v>
      </c>
      <c r="AC342" s="41">
        <v>89408667</v>
      </c>
      <c r="AD342" s="41">
        <v>3388667</v>
      </c>
      <c r="AE342" s="42">
        <v>89408667</v>
      </c>
      <c r="AF342" s="42">
        <v>34668667</v>
      </c>
      <c r="AG342" s="41">
        <v>34668667</v>
      </c>
      <c r="AH342" s="41">
        <v>34668667</v>
      </c>
      <c r="AI342" s="41">
        <v>0</v>
      </c>
      <c r="AJ342" s="41">
        <v>0</v>
      </c>
      <c r="AK342" s="42" t="str">
        <f>IFERROR(VLOOKUP(Exportar[[#This Row],[RUBRO]],[3]LISTAS!$A$1:$B$19,2,0),Exportar[[#This Row],[NOMBRE-Planeación_Proyecto]])</f>
        <v>8. Adolescencia y Juventud</v>
      </c>
      <c r="AL342" s="41">
        <f>VLOOKUP(Exportar[[#This Row],[UNIDAD/SUB UNIDAD]],[3]!REGIONALES[[#All],[codigo_regional3]:[Columna1]],3,0)</f>
        <v>8</v>
      </c>
      <c r="AM342" s="41">
        <f>Exportar[[#This Row],[COD]]</f>
        <v>8</v>
      </c>
      <c r="AN342" s="41">
        <f>IFERROR(VLOOKUP(Exportar[[#This Row],[RUBRO completo]],'[3]CENTRO DE COSTOS'!$X:$X,1,0),0)</f>
        <v>0</v>
      </c>
      <c r="AO342" s="43" t="str">
        <f>VLOOKUP(Exportar[[#This Row],[COD_REAL]],'[3]CENTRO DE COSTOS'!$M$4:$N$72,2,0)</f>
        <v>REGIONAL ATLANTICO</v>
      </c>
    </row>
    <row r="343" spans="1:41" x14ac:dyDescent="0.25">
      <c r="A343" s="44">
        <v>45111</v>
      </c>
      <c r="B343" s="32">
        <v>2023</v>
      </c>
      <c r="C343" s="33" t="str">
        <f>VLOOKUP(D343,'[3]CENTRO DE COSTOS'!$E:$H,4,0)</f>
        <v>REGIONALES</v>
      </c>
      <c r="D343" s="34" t="s">
        <v>44</v>
      </c>
      <c r="E343" s="34" t="s">
        <v>45</v>
      </c>
      <c r="F343" s="34" t="s">
        <v>192</v>
      </c>
      <c r="G343" s="35" t="str">
        <f>VLOOKUP(O343,[3]Gerentes!$A:$N,4,0)</f>
        <v>TECNOLOGÍA</v>
      </c>
      <c r="H343" s="35" t="str">
        <f>VLOOKUP(O343,[3]Gerentes!$A:$N,5,0)</f>
        <v>DIRECTOR(A) DE INFORMACION Y TECNOLOGIA</v>
      </c>
      <c r="I343" s="35" t="str">
        <f>VLOOKUP(O343,[3]Gerentes!$A:$N,10,0)</f>
        <v>9. Tecnología</v>
      </c>
      <c r="J343" s="35" t="str">
        <f>VLOOKUP(O343,[3]Gerentes!$A:$AB,15,0)</f>
        <v>Contratable</v>
      </c>
      <c r="K343" s="36" t="str">
        <f t="shared" si="15"/>
        <v>Inversión</v>
      </c>
      <c r="L343" s="37" t="s">
        <v>178</v>
      </c>
      <c r="M343" s="38" t="str">
        <f t="shared" si="16"/>
        <v>C-4199-1500-7</v>
      </c>
      <c r="N343" s="34">
        <v>991</v>
      </c>
      <c r="O343" s="35" t="str">
        <f t="shared" si="17"/>
        <v>C-4199-1500-7-0-4199062-02-991</v>
      </c>
      <c r="P343" s="32" t="s">
        <v>177</v>
      </c>
      <c r="Q343" s="39">
        <f>VLOOKUP($O343,[3]Gerentes!$A:$I,7,0)</f>
        <v>4199062</v>
      </c>
      <c r="R343" s="40" t="str">
        <f>VLOOKUP($O343,[3]Gerentes!$A:$I,8,0)</f>
        <v>SERVICIOS TECNOLOGICOS</v>
      </c>
      <c r="S343" s="34" t="s">
        <v>24</v>
      </c>
      <c r="T343" s="34">
        <v>27</v>
      </c>
      <c r="U343" s="34" t="s">
        <v>161</v>
      </c>
      <c r="V343" s="34" t="s">
        <v>25</v>
      </c>
      <c r="W343" s="41">
        <v>167428626</v>
      </c>
      <c r="X343" s="41">
        <v>0</v>
      </c>
      <c r="Y343" s="41">
        <v>0</v>
      </c>
      <c r="Z343" s="41">
        <v>0</v>
      </c>
      <c r="AA343" s="41">
        <v>0</v>
      </c>
      <c r="AB343" s="42">
        <v>167428626</v>
      </c>
      <c r="AC343" s="41">
        <v>160125367</v>
      </c>
      <c r="AD343" s="41">
        <v>7303259</v>
      </c>
      <c r="AE343" s="42">
        <v>160125367</v>
      </c>
      <c r="AF343" s="42">
        <v>62181367</v>
      </c>
      <c r="AG343" s="41">
        <v>62181367</v>
      </c>
      <c r="AH343" s="41">
        <v>62181367</v>
      </c>
      <c r="AI343" s="41">
        <v>0</v>
      </c>
      <c r="AJ343" s="41">
        <v>0</v>
      </c>
      <c r="AK343" s="42" t="str">
        <f>IFERROR(VLOOKUP(Exportar[[#This Row],[RUBRO]],[3]LISTAS!$A$1:$B$19,2,0),Exportar[[#This Row],[NOMBRE-Planeación_Proyecto]])</f>
        <v>9. Tecnología</v>
      </c>
      <c r="AL343" s="41">
        <f>VLOOKUP(Exportar[[#This Row],[UNIDAD/SUB UNIDAD]],[3]!REGIONALES[[#All],[codigo_regional3]:[Columna1]],3,0)</f>
        <v>8</v>
      </c>
      <c r="AM343" s="41">
        <f>Exportar[[#This Row],[COD]]</f>
        <v>8</v>
      </c>
      <c r="AN343" s="41">
        <f>IFERROR(VLOOKUP(Exportar[[#This Row],[RUBRO completo]],'[3]CENTRO DE COSTOS'!$X:$X,1,0),0)</f>
        <v>0</v>
      </c>
      <c r="AO343" s="43" t="str">
        <f>VLOOKUP(Exportar[[#This Row],[COD_REAL]],'[3]CENTRO DE COSTOS'!$M$4:$N$72,2,0)</f>
        <v>REGIONAL ATLANTICO</v>
      </c>
    </row>
    <row r="344" spans="1:41" x14ac:dyDescent="0.25">
      <c r="A344" s="44">
        <v>45111</v>
      </c>
      <c r="B344" s="32">
        <v>2023</v>
      </c>
      <c r="C344" s="33" t="str">
        <f>VLOOKUP(D344,'[3]CENTRO DE COSTOS'!$E:$H,4,0)</f>
        <v>REGIONALES</v>
      </c>
      <c r="D344" s="34" t="s">
        <v>44</v>
      </c>
      <c r="E344" s="34" t="s">
        <v>45</v>
      </c>
      <c r="F344" s="34" t="s">
        <v>192</v>
      </c>
      <c r="G344" s="35" t="str">
        <f>VLOOKUP(O344,[3]Gerentes!$A:$N,4,0)</f>
        <v>FORTALECIMIENTO</v>
      </c>
      <c r="H344" s="35" t="str">
        <f>VLOOKUP(O344,[3]Gerentes!$A:$N,5,0)</f>
        <v>DIRECTOR(A) DE GESTION HUMANA</v>
      </c>
      <c r="I344" s="35" t="str">
        <f>VLOOKUP(O344,[3]Gerentes!$A:$N,10,0)</f>
        <v>8. Fortalecimiento</v>
      </c>
      <c r="J344" s="35" t="str">
        <f>VLOOKUP(O344,[3]Gerentes!$A:$AB,15,0)</f>
        <v>Contratable</v>
      </c>
      <c r="K344" s="36" t="str">
        <f t="shared" si="15"/>
        <v>Inversión</v>
      </c>
      <c r="L344" s="37" t="s">
        <v>175</v>
      </c>
      <c r="M344" s="38" t="str">
        <f t="shared" si="16"/>
        <v>C-4199-1500-8</v>
      </c>
      <c r="N344" s="34">
        <v>991</v>
      </c>
      <c r="O344" s="35" t="str">
        <f t="shared" si="17"/>
        <v>C-4199-1500-8-0-4199064-02-991</v>
      </c>
      <c r="P344" s="32" t="s">
        <v>174</v>
      </c>
      <c r="Q344" s="39">
        <f>VLOOKUP($O344,[3]Gerentes!$A:$I,7,0)</f>
        <v>4199064</v>
      </c>
      <c r="R344" s="40" t="str">
        <f>VLOOKUP($O344,[3]Gerentes!$A:$I,8,0)</f>
        <v>SERVICIO DE IMPLEMENTACION DE SISTEMAS DE GESTION</v>
      </c>
      <c r="S344" s="34" t="s">
        <v>24</v>
      </c>
      <c r="T344" s="34">
        <v>27</v>
      </c>
      <c r="U344" s="34" t="s">
        <v>161</v>
      </c>
      <c r="V344" s="34" t="s">
        <v>25</v>
      </c>
      <c r="W344" s="41">
        <v>599937662</v>
      </c>
      <c r="X344" s="41">
        <v>0</v>
      </c>
      <c r="Y344" s="41">
        <v>11114662</v>
      </c>
      <c r="Z344" s="41">
        <v>0</v>
      </c>
      <c r="AA344" s="41">
        <v>0</v>
      </c>
      <c r="AB344" s="42">
        <v>588823000</v>
      </c>
      <c r="AC344" s="41">
        <v>588455300</v>
      </c>
      <c r="AD344" s="41">
        <v>367700</v>
      </c>
      <c r="AE344" s="42">
        <v>588455300</v>
      </c>
      <c r="AF344" s="42">
        <v>233769800</v>
      </c>
      <c r="AG344" s="41">
        <v>233769800</v>
      </c>
      <c r="AH344" s="41">
        <v>233769800</v>
      </c>
      <c r="AI344" s="41">
        <v>0</v>
      </c>
      <c r="AJ344" s="41">
        <v>0</v>
      </c>
      <c r="AK344" s="42" t="str">
        <f>IFERROR(VLOOKUP(Exportar[[#This Row],[RUBRO]],[3]LISTAS!$A$1:$B$19,2,0),Exportar[[#This Row],[NOMBRE-Planeación_Proyecto]])</f>
        <v>8. Fortalecimiento</v>
      </c>
      <c r="AL344" s="41">
        <f>VLOOKUP(Exportar[[#This Row],[UNIDAD/SUB UNIDAD]],[3]!REGIONALES[[#All],[codigo_regional3]:[Columna1]],3,0)</f>
        <v>8</v>
      </c>
      <c r="AM344" s="41">
        <f>Exportar[[#This Row],[COD]]</f>
        <v>8</v>
      </c>
      <c r="AN344" s="41">
        <f>IFERROR(VLOOKUP(Exportar[[#This Row],[RUBRO completo]],'[3]CENTRO DE COSTOS'!$X:$X,1,0),0)</f>
        <v>0</v>
      </c>
      <c r="AO344" s="43" t="str">
        <f>VLOOKUP(Exportar[[#This Row],[COD_REAL]],'[3]CENTRO DE COSTOS'!$M$4:$N$72,2,0)</f>
        <v>REGIONAL ATLANTICO</v>
      </c>
    </row>
    <row r="345" spans="1:41" x14ac:dyDescent="0.25">
      <c r="A345" s="44">
        <v>45111</v>
      </c>
      <c r="B345" s="32">
        <v>2023</v>
      </c>
      <c r="C345" s="33" t="str">
        <f>VLOOKUP(D345,'[3]CENTRO DE COSTOS'!$E:$H,4,0)</f>
        <v>REGIONALES</v>
      </c>
      <c r="D345" s="34" t="s">
        <v>44</v>
      </c>
      <c r="E345" s="34" t="s">
        <v>45</v>
      </c>
      <c r="F345" s="34" t="s">
        <v>176</v>
      </c>
      <c r="G345" s="35" t="str">
        <f>VLOOKUP(O345,[3]Gerentes!$A:$N,4,0)</f>
        <v>NUTRICIÓN</v>
      </c>
      <c r="H345" s="35" t="str">
        <f>VLOOKUP(O345,[3]Gerentes!$A:$N,5,0)</f>
        <v>DIRECTOR(A) DE NUTRICION</v>
      </c>
      <c r="I345" s="35" t="str">
        <f>VLOOKUP(O345,[3]Gerentes!$A:$N,10,0)</f>
        <v>4. Nutrición</v>
      </c>
      <c r="J345" s="35" t="str">
        <f>VLOOKUP(O345,[3]Gerentes!$A:$AB,15,0)</f>
        <v>No Contratable</v>
      </c>
      <c r="K345" s="36" t="str">
        <f t="shared" si="15"/>
        <v>Inversión</v>
      </c>
      <c r="L345" s="37" t="s">
        <v>191</v>
      </c>
      <c r="M345" s="38" t="str">
        <f t="shared" si="16"/>
        <v>C-4102-1500-12</v>
      </c>
      <c r="N345" s="34">
        <v>992</v>
      </c>
      <c r="O345" s="35" t="str">
        <f t="shared" si="17"/>
        <v>C-4102-1500-12-0-4102014-02-992</v>
      </c>
      <c r="P345" s="32" t="s">
        <v>190</v>
      </c>
      <c r="Q345" s="39">
        <f>VLOOKUP($O345,[3]Gerentes!$A:$I,7,0)</f>
        <v>4102014</v>
      </c>
      <c r="R345" s="40" t="str">
        <f>VLOOKUP($O345,[3]Gerentes!$A:$I,8,0)</f>
        <v>SERVICIO DE DISTRIBUCION DE ALIMENTOS SOLIDOS DE ALTO VALOR NUTRICIONAL</v>
      </c>
      <c r="S345" s="34" t="s">
        <v>24</v>
      </c>
      <c r="T345" s="34">
        <v>27</v>
      </c>
      <c r="U345" s="34" t="s">
        <v>161</v>
      </c>
      <c r="V345" s="34" t="s">
        <v>25</v>
      </c>
      <c r="W345" s="41">
        <v>2500000</v>
      </c>
      <c r="X345" s="41">
        <v>1300000</v>
      </c>
      <c r="Y345" s="41">
        <v>0</v>
      </c>
      <c r="Z345" s="41">
        <v>0</v>
      </c>
      <c r="AA345" s="41">
        <v>0</v>
      </c>
      <c r="AB345" s="42">
        <v>3800000</v>
      </c>
      <c r="AC345" s="41">
        <v>2500000</v>
      </c>
      <c r="AD345" s="41">
        <v>1300000</v>
      </c>
      <c r="AE345" s="42">
        <v>1530161</v>
      </c>
      <c r="AF345" s="42">
        <v>1530161</v>
      </c>
      <c r="AG345" s="41">
        <v>1530161</v>
      </c>
      <c r="AH345" s="41">
        <v>1530161</v>
      </c>
      <c r="AI345" s="41">
        <v>0</v>
      </c>
      <c r="AJ345" s="41">
        <v>0</v>
      </c>
      <c r="AK345" s="42" t="str">
        <f>IFERROR(VLOOKUP(Exportar[[#This Row],[RUBRO]],[3]LISTAS!$A$1:$B$19,2,0),Exportar[[#This Row],[NOMBRE-Planeación_Proyecto]])</f>
        <v>4. Nutrición</v>
      </c>
      <c r="AL345" s="41">
        <f>VLOOKUP(Exportar[[#This Row],[UNIDAD/SUB UNIDAD]],[3]!REGIONALES[[#All],[codigo_regional3]:[Columna1]],3,0)</f>
        <v>8</v>
      </c>
      <c r="AM345" s="41">
        <f>Exportar[[#This Row],[COD]]</f>
        <v>8</v>
      </c>
      <c r="AN345" s="41">
        <f>IFERROR(VLOOKUP(Exportar[[#This Row],[RUBRO completo]],'[3]CENTRO DE COSTOS'!$X:$X,1,0),0)</f>
        <v>0</v>
      </c>
      <c r="AO345" s="43" t="str">
        <f>VLOOKUP(Exportar[[#This Row],[COD_REAL]],'[3]CENTRO DE COSTOS'!$M$4:$N$72,2,0)</f>
        <v>REGIONAL ATLANTICO</v>
      </c>
    </row>
    <row r="346" spans="1:41" x14ac:dyDescent="0.25">
      <c r="A346" s="44">
        <v>45111</v>
      </c>
      <c r="B346" s="32">
        <v>2023</v>
      </c>
      <c r="C346" s="33" t="str">
        <f>VLOOKUP(D346,'[3]CENTRO DE COSTOS'!$E:$H,4,0)</f>
        <v>REGIONALES</v>
      </c>
      <c r="D346" s="34" t="s">
        <v>44</v>
      </c>
      <c r="E346" s="34" t="s">
        <v>45</v>
      </c>
      <c r="F346" s="34" t="s">
        <v>176</v>
      </c>
      <c r="G346" s="35" t="str">
        <f>VLOOKUP(O346,[3]Gerentes!$A:$N,4,0)</f>
        <v>NUTRICIÓN</v>
      </c>
      <c r="H346" s="35" t="str">
        <f>VLOOKUP(O346,[3]Gerentes!$A:$N,5,0)</f>
        <v>DIRECTOR(A) DE NUTRICION</v>
      </c>
      <c r="I346" s="35" t="str">
        <f>VLOOKUP(O346,[3]Gerentes!$A:$N,10,0)</f>
        <v>4. Nutrición</v>
      </c>
      <c r="J346" s="35" t="str">
        <f>VLOOKUP(O346,[3]Gerentes!$A:$AB,15,0)</f>
        <v>No Contratable</v>
      </c>
      <c r="K346" s="36" t="str">
        <f t="shared" si="15"/>
        <v>Inversión</v>
      </c>
      <c r="L346" s="37" t="s">
        <v>189</v>
      </c>
      <c r="M346" s="38" t="str">
        <f t="shared" si="16"/>
        <v>C-4102-1500-12</v>
      </c>
      <c r="N346" s="34">
        <v>992</v>
      </c>
      <c r="O346" s="35" t="str">
        <f t="shared" si="17"/>
        <v>C-4102-1500-12-0-4102016-02-992</v>
      </c>
      <c r="P346" s="32" t="s">
        <v>188</v>
      </c>
      <c r="Q346" s="39">
        <f>VLOOKUP($O346,[3]Gerentes!$A:$I,7,0)</f>
        <v>4102016</v>
      </c>
      <c r="R346" s="40" t="str">
        <f>VLOOKUP($O346,[3]Gerentes!$A:$I,8,0)</f>
        <v>SERVICIO DE ATENCION Y PREVENCION A LA DESNUTRICION DESDE EL SECTOR INCLUSION SOCIAL</v>
      </c>
      <c r="S346" s="34" t="s">
        <v>24</v>
      </c>
      <c r="T346" s="34">
        <v>27</v>
      </c>
      <c r="U346" s="34" t="s">
        <v>161</v>
      </c>
      <c r="V346" s="34" t="s">
        <v>25</v>
      </c>
      <c r="W346" s="41">
        <v>5000000</v>
      </c>
      <c r="X346" s="41">
        <v>1200000</v>
      </c>
      <c r="Y346" s="41">
        <v>0</v>
      </c>
      <c r="Z346" s="41">
        <v>0</v>
      </c>
      <c r="AA346" s="41">
        <v>0</v>
      </c>
      <c r="AB346" s="42">
        <v>6200000</v>
      </c>
      <c r="AC346" s="41">
        <v>5000000</v>
      </c>
      <c r="AD346" s="41">
        <v>1200000</v>
      </c>
      <c r="AE346" s="42">
        <v>2460778</v>
      </c>
      <c r="AF346" s="42">
        <v>1948649</v>
      </c>
      <c r="AG346" s="41">
        <v>1948649</v>
      </c>
      <c r="AH346" s="41">
        <v>1948649</v>
      </c>
      <c r="AI346" s="41">
        <v>0</v>
      </c>
      <c r="AJ346" s="41">
        <v>0</v>
      </c>
      <c r="AK346" s="42" t="str">
        <f>IFERROR(VLOOKUP(Exportar[[#This Row],[RUBRO]],[3]LISTAS!$A$1:$B$19,2,0),Exportar[[#This Row],[NOMBRE-Planeación_Proyecto]])</f>
        <v>4. Nutrición</v>
      </c>
      <c r="AL346" s="41">
        <f>VLOOKUP(Exportar[[#This Row],[UNIDAD/SUB UNIDAD]],[3]!REGIONALES[[#All],[codigo_regional3]:[Columna1]],3,0)</f>
        <v>8</v>
      </c>
      <c r="AM346" s="41">
        <f>Exportar[[#This Row],[COD]]</f>
        <v>8</v>
      </c>
      <c r="AN346" s="41">
        <f>IFERROR(VLOOKUP(Exportar[[#This Row],[RUBRO completo]],'[3]CENTRO DE COSTOS'!$X:$X,1,0),0)</f>
        <v>0</v>
      </c>
      <c r="AO346" s="43" t="str">
        <f>VLOOKUP(Exportar[[#This Row],[COD_REAL]],'[3]CENTRO DE COSTOS'!$M$4:$N$72,2,0)</f>
        <v>REGIONAL ATLANTICO</v>
      </c>
    </row>
    <row r="347" spans="1:41" x14ac:dyDescent="0.25">
      <c r="A347" s="44">
        <v>45111</v>
      </c>
      <c r="B347" s="32">
        <v>2023</v>
      </c>
      <c r="C347" s="33" t="str">
        <f>VLOOKUP(D347,'[3]CENTRO DE COSTOS'!$E:$H,4,0)</f>
        <v>REGIONALES</v>
      </c>
      <c r="D347" s="34" t="s">
        <v>44</v>
      </c>
      <c r="E347" s="34" t="s">
        <v>45</v>
      </c>
      <c r="F347" s="34" t="s">
        <v>176</v>
      </c>
      <c r="G347" s="35" t="str">
        <f>VLOOKUP(O347,[3]Gerentes!$A:$N,4,0)</f>
        <v>PROTECCIÓN SRPA</v>
      </c>
      <c r="H347" s="35" t="str">
        <f>VLOOKUP(O347,[3]Gerentes!$A:$N,5,0)</f>
        <v>DIRECTOR(A) DE PROTECCION</v>
      </c>
      <c r="I347" s="35" t="str">
        <f>VLOOKUP(O347,[3]Gerentes!$A:$N,10,0)</f>
        <v>3. Protección SRPA</v>
      </c>
      <c r="J347" s="35" t="str">
        <f>VLOOKUP(O347,[3]Gerentes!$A:$AB,15,0)</f>
        <v>No Contratable</v>
      </c>
      <c r="K347" s="36" t="str">
        <f t="shared" si="15"/>
        <v>Inversión</v>
      </c>
      <c r="L347" s="37" t="s">
        <v>187</v>
      </c>
      <c r="M347" s="38" t="str">
        <f t="shared" si="16"/>
        <v>C-4102-1500-13</v>
      </c>
      <c r="N347" s="34">
        <v>992</v>
      </c>
      <c r="O347" s="35" t="str">
        <f t="shared" si="17"/>
        <v>C-4102-1500-13-0-4102038-02-992</v>
      </c>
      <c r="P347" s="32" t="s">
        <v>186</v>
      </c>
      <c r="Q347" s="39">
        <f>VLOOKUP($O347,[3]Gerentes!$A:$I,7,0)</f>
        <v>4102038</v>
      </c>
      <c r="R347" s="40" t="str">
        <f>VLOOKUP($O347,[3]Gerentes!$A:$I,8,0)</f>
        <v>SERVICIO DIRIGIDOS A LA ATENCION DE NIÑOS, NIÑAS, ADOLESCENTES Y JOVENES, CON ENFOQUE PEDAGOGICO Y RESTAURATIVO ENCAMINADOS A LA INCLUSION SOCIAL</v>
      </c>
      <c r="S347" s="34" t="s">
        <v>24</v>
      </c>
      <c r="T347" s="34">
        <v>27</v>
      </c>
      <c r="U347" s="34" t="s">
        <v>161</v>
      </c>
      <c r="V347" s="34" t="s">
        <v>25</v>
      </c>
      <c r="W347" s="41">
        <v>3935961</v>
      </c>
      <c r="X347" s="41">
        <v>5000000</v>
      </c>
      <c r="Y347" s="41">
        <v>0</v>
      </c>
      <c r="Z347" s="41">
        <v>0</v>
      </c>
      <c r="AA347" s="41">
        <v>0</v>
      </c>
      <c r="AB347" s="42">
        <v>8935961</v>
      </c>
      <c r="AC347" s="41">
        <v>8935961</v>
      </c>
      <c r="AD347" s="41">
        <v>0</v>
      </c>
      <c r="AE347" s="42">
        <v>3735268</v>
      </c>
      <c r="AF347" s="42">
        <v>3284928</v>
      </c>
      <c r="AG347" s="41">
        <v>3284928</v>
      </c>
      <c r="AH347" s="41">
        <v>3284928</v>
      </c>
      <c r="AI347" s="41">
        <v>0</v>
      </c>
      <c r="AJ347" s="41">
        <v>0</v>
      </c>
      <c r="AK347" s="42" t="str">
        <f>IFERROR(VLOOKUP(Exportar[[#This Row],[RUBRO]],[3]LISTAS!$A$1:$B$19,2,0),Exportar[[#This Row],[NOMBRE-Planeación_Proyecto]])</f>
        <v>3. Protección SRPA</v>
      </c>
      <c r="AL347" s="41">
        <f>VLOOKUP(Exportar[[#This Row],[UNIDAD/SUB UNIDAD]],[3]!REGIONALES[[#All],[codigo_regional3]:[Columna1]],3,0)</f>
        <v>8</v>
      </c>
      <c r="AM347" s="41">
        <f>Exportar[[#This Row],[COD]]</f>
        <v>8</v>
      </c>
      <c r="AN347" s="41">
        <f>IFERROR(VLOOKUP(Exportar[[#This Row],[RUBRO completo]],'[3]CENTRO DE COSTOS'!$X:$X,1,0),0)</f>
        <v>0</v>
      </c>
      <c r="AO347" s="43" t="str">
        <f>VLOOKUP(Exportar[[#This Row],[COD_REAL]],'[3]CENTRO DE COSTOS'!$M$4:$N$72,2,0)</f>
        <v>REGIONAL ATLANTICO</v>
      </c>
    </row>
    <row r="348" spans="1:41" x14ac:dyDescent="0.25">
      <c r="A348" s="44">
        <v>45111</v>
      </c>
      <c r="B348" s="32">
        <v>2023</v>
      </c>
      <c r="C348" s="33" t="str">
        <f>VLOOKUP(D348,'[3]CENTRO DE COSTOS'!$E:$H,4,0)</f>
        <v>REGIONALES</v>
      </c>
      <c r="D348" s="34" t="s">
        <v>44</v>
      </c>
      <c r="E348" s="34" t="s">
        <v>45</v>
      </c>
      <c r="F348" s="34" t="s">
        <v>176</v>
      </c>
      <c r="G348" s="35" t="str">
        <f>VLOOKUP(O348,[3]Gerentes!$A:$N,4,0)</f>
        <v xml:space="preserve">PROTECCIÓN RESTABLECIMIENTO </v>
      </c>
      <c r="H348" s="35" t="str">
        <f>VLOOKUP(O348,[3]Gerentes!$A:$N,5,0)</f>
        <v>DIRECTOR(A) DE PROTECCION</v>
      </c>
      <c r="I348" s="35" t="str">
        <f>VLOOKUP(O348,[3]Gerentes!$A:$N,10,0)</f>
        <v>2. Protección PARD</v>
      </c>
      <c r="J348" s="35" t="str">
        <f>VLOOKUP(O348,[3]Gerentes!$A:$AB,15,0)</f>
        <v>No Contratable</v>
      </c>
      <c r="K348" s="36" t="str">
        <f t="shared" si="15"/>
        <v>Inversión</v>
      </c>
      <c r="L348" s="37" t="s">
        <v>173</v>
      </c>
      <c r="M348" s="38" t="str">
        <f t="shared" si="16"/>
        <v>C-4102-1500-14</v>
      </c>
      <c r="N348" s="34">
        <v>992</v>
      </c>
      <c r="O348" s="35" t="str">
        <f t="shared" si="17"/>
        <v>C-4102-1500-14-0-4102037-02-992</v>
      </c>
      <c r="P348" s="32" t="s">
        <v>172</v>
      </c>
      <c r="Q348" s="39">
        <f>VLOOKUP($O348,[3]Gerentes!$A:$I,7,0)</f>
        <v>4102037</v>
      </c>
      <c r="R348" s="40" t="str">
        <f>VLOOKUP($O348,[3]Gerentes!$A:$I,8,0)</f>
        <v>SERVICIO DE PROTECCION PARA EL RESTABLECIMIENTO DE DERECHOS DE NIÑOS, NIÑAS, ADOLESCENTES Y JOVENES</v>
      </c>
      <c r="S348" s="34" t="s">
        <v>24</v>
      </c>
      <c r="T348" s="34">
        <v>21</v>
      </c>
      <c r="U348" s="34" t="s">
        <v>185</v>
      </c>
      <c r="V348" s="34" t="s">
        <v>25</v>
      </c>
      <c r="W348" s="41">
        <v>24788812</v>
      </c>
      <c r="X348" s="41">
        <v>50000000</v>
      </c>
      <c r="Y348" s="41">
        <v>0</v>
      </c>
      <c r="Z348" s="41">
        <v>0</v>
      </c>
      <c r="AA348" s="41">
        <v>0</v>
      </c>
      <c r="AB348" s="42">
        <v>74788812</v>
      </c>
      <c r="AC348" s="41">
        <v>74788812</v>
      </c>
      <c r="AD348" s="41">
        <v>0</v>
      </c>
      <c r="AE348" s="42">
        <v>42463383</v>
      </c>
      <c r="AF348" s="42">
        <v>35814472</v>
      </c>
      <c r="AG348" s="41">
        <v>35814472</v>
      </c>
      <c r="AH348" s="41">
        <v>35814472</v>
      </c>
      <c r="AI348" s="41">
        <v>0</v>
      </c>
      <c r="AJ348" s="41">
        <v>0</v>
      </c>
      <c r="AK348" s="42" t="str">
        <f>IFERROR(VLOOKUP(Exportar[[#This Row],[RUBRO]],[3]LISTAS!$A$1:$B$19,2,0),Exportar[[#This Row],[NOMBRE-Planeación_Proyecto]])</f>
        <v>2. Protección PARD</v>
      </c>
      <c r="AL348" s="41">
        <f>VLOOKUP(Exportar[[#This Row],[UNIDAD/SUB UNIDAD]],[3]!REGIONALES[[#All],[codigo_regional3]:[Columna1]],3,0)</f>
        <v>8</v>
      </c>
      <c r="AM348" s="41">
        <f>Exportar[[#This Row],[COD]]</f>
        <v>8</v>
      </c>
      <c r="AN348" s="41">
        <f>IFERROR(VLOOKUP(Exportar[[#This Row],[RUBRO completo]],'[3]CENTRO DE COSTOS'!$X:$X,1,0),0)</f>
        <v>0</v>
      </c>
      <c r="AO348" s="43" t="str">
        <f>VLOOKUP(Exportar[[#This Row],[COD_REAL]],'[3]CENTRO DE COSTOS'!$M$4:$N$72,2,0)</f>
        <v>REGIONAL ATLANTICO</v>
      </c>
    </row>
    <row r="349" spans="1:41" x14ac:dyDescent="0.25">
      <c r="A349" s="44">
        <v>45111</v>
      </c>
      <c r="B349" s="32">
        <v>2023</v>
      </c>
      <c r="C349" s="33" t="str">
        <f>VLOOKUP(D349,'[3]CENTRO DE COSTOS'!$E:$H,4,0)</f>
        <v>REGIONALES</v>
      </c>
      <c r="D349" s="34" t="s">
        <v>44</v>
      </c>
      <c r="E349" s="34" t="s">
        <v>45</v>
      </c>
      <c r="F349" s="34" t="s">
        <v>176</v>
      </c>
      <c r="G349" s="35" t="str">
        <f>VLOOKUP(O349,[3]Gerentes!$A:$N,4,0)</f>
        <v>SNBF</v>
      </c>
      <c r="H349" s="35" t="str">
        <f>VLOOKUP(O349,[3]Gerentes!$A:$N,5,0)</f>
        <v>DIRECTOR(A) DE SISTEMA NACIONAL DE BIENESTAR FAMILIAR</v>
      </c>
      <c r="I349" s="35" t="str">
        <f>VLOOKUP(O349,[3]Gerentes!$A:$N,10,0)</f>
        <v>7. SNBF</v>
      </c>
      <c r="J349" s="35" t="str">
        <f>VLOOKUP(O349,[3]Gerentes!$A:$AB,15,0)</f>
        <v>No Contratable</v>
      </c>
      <c r="K349" s="36" t="str">
        <f t="shared" si="15"/>
        <v>Inversión</v>
      </c>
      <c r="L349" s="37" t="s">
        <v>168</v>
      </c>
      <c r="M349" s="38" t="str">
        <f t="shared" si="16"/>
        <v>C-4102-1500-15</v>
      </c>
      <c r="N349" s="34">
        <v>992</v>
      </c>
      <c r="O349" s="35" t="str">
        <f t="shared" si="17"/>
        <v>C-4102-1500-15-0-4102024-02-992</v>
      </c>
      <c r="P349" s="32" t="s">
        <v>167</v>
      </c>
      <c r="Q349" s="39">
        <f>VLOOKUP($O349,[3]Gerentes!$A:$I,7,0)</f>
        <v>4102024</v>
      </c>
      <c r="R349" s="40" t="str">
        <f>VLOOKUP($O349,[3]Gerentes!$A:$I,8,0)</f>
        <v>SERVICIO DE ASISTENCIA TECNICA EN EL CICLO DE POLITICAS PUBLICAS DE INFANCIA Y ADOLESCENCIA</v>
      </c>
      <c r="S349" s="34" t="s">
        <v>24</v>
      </c>
      <c r="T349" s="34">
        <v>27</v>
      </c>
      <c r="U349" s="34" t="s">
        <v>161</v>
      </c>
      <c r="V349" s="34" t="s">
        <v>25</v>
      </c>
      <c r="W349" s="41">
        <v>7000000</v>
      </c>
      <c r="X349" s="41">
        <v>0</v>
      </c>
      <c r="Y349" s="41">
        <v>0</v>
      </c>
      <c r="Z349" s="41">
        <v>0</v>
      </c>
      <c r="AA349" s="41">
        <v>0</v>
      </c>
      <c r="AB349" s="42">
        <v>7000000</v>
      </c>
      <c r="AC349" s="41">
        <v>7000000</v>
      </c>
      <c r="AD349" s="41">
        <v>0</v>
      </c>
      <c r="AE349" s="42">
        <v>3964668</v>
      </c>
      <c r="AF349" s="42">
        <v>3318880</v>
      </c>
      <c r="AG349" s="41">
        <v>3318880</v>
      </c>
      <c r="AH349" s="41">
        <v>3318880</v>
      </c>
      <c r="AI349" s="41">
        <v>0</v>
      </c>
      <c r="AJ349" s="41">
        <v>0</v>
      </c>
      <c r="AK349" s="42" t="str">
        <f>IFERROR(VLOOKUP(Exportar[[#This Row],[RUBRO]],[3]LISTAS!$A$1:$B$19,2,0),Exportar[[#This Row],[NOMBRE-Planeación_Proyecto]])</f>
        <v>7. SNBF</v>
      </c>
      <c r="AL349" s="41">
        <f>VLOOKUP(Exportar[[#This Row],[UNIDAD/SUB UNIDAD]],[3]!REGIONALES[[#All],[codigo_regional3]:[Columna1]],3,0)</f>
        <v>8</v>
      </c>
      <c r="AM349" s="41">
        <f>Exportar[[#This Row],[COD]]</f>
        <v>8</v>
      </c>
      <c r="AN349" s="41">
        <f>IFERROR(VLOOKUP(Exportar[[#This Row],[RUBRO completo]],'[3]CENTRO DE COSTOS'!$X:$X,1,0),0)</f>
        <v>0</v>
      </c>
      <c r="AO349" s="43" t="str">
        <f>VLOOKUP(Exportar[[#This Row],[COD_REAL]],'[3]CENTRO DE COSTOS'!$M$4:$N$72,2,0)</f>
        <v>REGIONAL ATLANTICO</v>
      </c>
    </row>
    <row r="350" spans="1:41" x14ac:dyDescent="0.25">
      <c r="A350" s="44">
        <v>45111</v>
      </c>
      <c r="B350" s="32">
        <v>2023</v>
      </c>
      <c r="C350" s="33" t="str">
        <f>VLOOKUP(D350,'[3]CENTRO DE COSTOS'!$E:$H,4,0)</f>
        <v>REGIONALES</v>
      </c>
      <c r="D350" s="34" t="s">
        <v>44</v>
      </c>
      <c r="E350" s="34" t="s">
        <v>45</v>
      </c>
      <c r="F350" s="34" t="s">
        <v>176</v>
      </c>
      <c r="G350" s="35" t="str">
        <f>VLOOKUP(O350,[3]Gerentes!$A:$N,4,0)</f>
        <v>FAMILIA Y COMUNIDADES</v>
      </c>
      <c r="H350" s="35" t="str">
        <f>VLOOKUP(O350,[3]Gerentes!$A:$N,5,0)</f>
        <v>DIRECTOR(A) DE FAMILIA Y COMUNIDADES</v>
      </c>
      <c r="I350" s="35" t="str">
        <f>VLOOKUP(O350,[3]Gerentes!$A:$N,10,0)</f>
        <v>6. Familia y Comunidades</v>
      </c>
      <c r="J350" s="35" t="str">
        <f>VLOOKUP(O350,[3]Gerentes!$A:$AB,15,0)</f>
        <v>No Contratable</v>
      </c>
      <c r="K350" s="36" t="str">
        <f t="shared" si="15"/>
        <v>Inversión</v>
      </c>
      <c r="L350" s="37" t="s">
        <v>184</v>
      </c>
      <c r="M350" s="38" t="str">
        <f t="shared" si="16"/>
        <v>C-4102-1500-16</v>
      </c>
      <c r="N350" s="34">
        <v>992</v>
      </c>
      <c r="O350" s="35" t="str">
        <f t="shared" si="17"/>
        <v>C-4102-1500-16-0-4102041-02-992</v>
      </c>
      <c r="P350" s="32" t="s">
        <v>183</v>
      </c>
      <c r="Q350" s="39">
        <f>VLOOKUP($O350,[3]Gerentes!$A:$I,7,0)</f>
        <v>4102041</v>
      </c>
      <c r="R350" s="40" t="str">
        <f>VLOOKUP($O350,[3]Gerentes!$A:$I,8,0)</f>
        <v>SERVICIO DE ASISTENCIA TECNICA EN EL CICLO DE POLITICAS PUBLICAS DE FAMILIA Y OTRAS RELACIONADAS</v>
      </c>
      <c r="S350" s="34" t="s">
        <v>24</v>
      </c>
      <c r="T350" s="34">
        <v>27</v>
      </c>
      <c r="U350" s="34" t="s">
        <v>161</v>
      </c>
      <c r="V350" s="34" t="s">
        <v>25</v>
      </c>
      <c r="W350" s="41">
        <v>20000000</v>
      </c>
      <c r="X350" s="41">
        <v>0</v>
      </c>
      <c r="Y350" s="41">
        <v>0</v>
      </c>
      <c r="Z350" s="41">
        <v>0</v>
      </c>
      <c r="AA350" s="41">
        <v>0</v>
      </c>
      <c r="AB350" s="42">
        <v>20000000</v>
      </c>
      <c r="AC350" s="41">
        <v>20000000</v>
      </c>
      <c r="AD350" s="41">
        <v>0</v>
      </c>
      <c r="AE350" s="42">
        <v>6751426</v>
      </c>
      <c r="AF350" s="42">
        <v>6013950</v>
      </c>
      <c r="AG350" s="41">
        <v>6013950</v>
      </c>
      <c r="AH350" s="41">
        <v>6013950</v>
      </c>
      <c r="AI350" s="41">
        <v>0</v>
      </c>
      <c r="AJ350" s="41">
        <v>0</v>
      </c>
      <c r="AK350" s="42" t="str">
        <f>IFERROR(VLOOKUP(Exportar[[#This Row],[RUBRO]],[3]LISTAS!$A$1:$B$19,2,0),Exportar[[#This Row],[NOMBRE-Planeación_Proyecto]])</f>
        <v>6. Familia y Comunidades</v>
      </c>
      <c r="AL350" s="41">
        <f>VLOOKUP(Exportar[[#This Row],[UNIDAD/SUB UNIDAD]],[3]!REGIONALES[[#All],[codigo_regional3]:[Columna1]],3,0)</f>
        <v>8</v>
      </c>
      <c r="AM350" s="41">
        <f>Exportar[[#This Row],[COD]]</f>
        <v>8</v>
      </c>
      <c r="AN350" s="41">
        <f>IFERROR(VLOOKUP(Exportar[[#This Row],[RUBRO completo]],'[3]CENTRO DE COSTOS'!$X:$X,1,0),0)</f>
        <v>0</v>
      </c>
      <c r="AO350" s="43" t="str">
        <f>VLOOKUP(Exportar[[#This Row],[COD_REAL]],'[3]CENTRO DE COSTOS'!$M$4:$N$72,2,0)</f>
        <v>REGIONAL ATLANTICO</v>
      </c>
    </row>
    <row r="351" spans="1:41" x14ac:dyDescent="0.25">
      <c r="A351" s="44">
        <v>45111</v>
      </c>
      <c r="B351" s="32">
        <v>2023</v>
      </c>
      <c r="C351" s="33" t="str">
        <f>VLOOKUP(D351,'[3]CENTRO DE COSTOS'!$E:$H,4,0)</f>
        <v>REGIONALES</v>
      </c>
      <c r="D351" s="34" t="s">
        <v>44</v>
      </c>
      <c r="E351" s="34" t="s">
        <v>45</v>
      </c>
      <c r="F351" s="34" t="s">
        <v>176</v>
      </c>
      <c r="G351" s="35" t="str">
        <f>VLOOKUP(O351,[3]Gerentes!$A:$N,4,0)</f>
        <v>PRIMERA INFANCIA</v>
      </c>
      <c r="H351" s="35" t="str">
        <f>VLOOKUP(O351,[3]Gerentes!$A:$N,5,0)</f>
        <v>DIRECTOR(A) DE PRIMERA INFANCIA</v>
      </c>
      <c r="I351" s="35" t="str">
        <f>VLOOKUP(O351,[3]Gerentes!$A:$N,10,0)</f>
        <v>1. Primera Infancia</v>
      </c>
      <c r="J351" s="35" t="str">
        <f>VLOOKUP(O351,[3]Gerentes!$A:$AB,15,0)</f>
        <v>No Contratable</v>
      </c>
      <c r="K351" s="36" t="str">
        <f t="shared" si="15"/>
        <v>Inversión</v>
      </c>
      <c r="L351" s="37" t="s">
        <v>166</v>
      </c>
      <c r="M351" s="38" t="str">
        <f t="shared" si="16"/>
        <v>C-4102-1500-18</v>
      </c>
      <c r="N351" s="34">
        <v>992</v>
      </c>
      <c r="O351" s="35" t="str">
        <f t="shared" si="17"/>
        <v>C-4102-1500-18-0-4102040-02-992</v>
      </c>
      <c r="P351" s="32" t="s">
        <v>165</v>
      </c>
      <c r="Q351" s="39">
        <f>VLOOKUP($O351,[3]Gerentes!$A:$I,7,0)</f>
        <v>4102040</v>
      </c>
      <c r="R351" s="40" t="str">
        <f>VLOOKUP($O351,[3]Gerentes!$A:$I,8,0)</f>
        <v>DOCUMENTOS METODOLOGICOS</v>
      </c>
      <c r="S351" s="34" t="s">
        <v>24</v>
      </c>
      <c r="T351" s="34">
        <v>20</v>
      </c>
      <c r="U351" s="34" t="s">
        <v>392</v>
      </c>
      <c r="V351" s="34" t="s">
        <v>25</v>
      </c>
      <c r="W351" s="41">
        <v>4000000</v>
      </c>
      <c r="X351" s="41">
        <v>33247360</v>
      </c>
      <c r="Y351" s="41">
        <v>0</v>
      </c>
      <c r="Z351" s="41">
        <v>0</v>
      </c>
      <c r="AA351" s="41">
        <v>0</v>
      </c>
      <c r="AB351" s="42">
        <v>37247360</v>
      </c>
      <c r="AC351" s="41">
        <v>37122870</v>
      </c>
      <c r="AD351" s="41">
        <v>124490</v>
      </c>
      <c r="AE351" s="42">
        <v>22511219</v>
      </c>
      <c r="AF351" s="42">
        <v>16409899</v>
      </c>
      <c r="AG351" s="41">
        <v>16409899</v>
      </c>
      <c r="AH351" s="41">
        <v>16409899</v>
      </c>
      <c r="AI351" s="41">
        <v>0</v>
      </c>
      <c r="AJ351" s="41">
        <v>0</v>
      </c>
      <c r="AK351" s="42" t="str">
        <f>IFERROR(VLOOKUP(Exportar[[#This Row],[RUBRO]],[3]LISTAS!$A$1:$B$19,2,0),Exportar[[#This Row],[NOMBRE-Planeación_Proyecto]])</f>
        <v>1. Primera Infancia</v>
      </c>
      <c r="AL351" s="41">
        <f>VLOOKUP(Exportar[[#This Row],[UNIDAD/SUB UNIDAD]],[3]!REGIONALES[[#All],[codigo_regional3]:[Columna1]],3,0)</f>
        <v>8</v>
      </c>
      <c r="AM351" s="41">
        <f>Exportar[[#This Row],[COD]]</f>
        <v>8</v>
      </c>
      <c r="AN351" s="41">
        <f>IFERROR(VLOOKUP(Exportar[[#This Row],[RUBRO completo]],'[3]CENTRO DE COSTOS'!$X:$X,1,0),0)</f>
        <v>0</v>
      </c>
      <c r="AO351" s="43" t="str">
        <f>VLOOKUP(Exportar[[#This Row],[COD_REAL]],'[3]CENTRO DE COSTOS'!$M$4:$N$72,2,0)</f>
        <v>REGIONAL ATLANTICO</v>
      </c>
    </row>
    <row r="352" spans="1:41" x14ac:dyDescent="0.25">
      <c r="A352" s="44">
        <v>45111</v>
      </c>
      <c r="B352" s="32">
        <v>2023</v>
      </c>
      <c r="C352" s="33" t="str">
        <f>VLOOKUP(D352,'[3]CENTRO DE COSTOS'!$E:$H,4,0)</f>
        <v>REGIONALES</v>
      </c>
      <c r="D352" s="34" t="s">
        <v>44</v>
      </c>
      <c r="E352" s="34" t="s">
        <v>45</v>
      </c>
      <c r="F352" s="34" t="s">
        <v>176</v>
      </c>
      <c r="G352" s="35" t="str">
        <f>VLOOKUP(O352,[3]Gerentes!$A:$N,4,0)</f>
        <v>PRIMERA INFANCIA</v>
      </c>
      <c r="H352" s="35" t="str">
        <f>VLOOKUP(O352,[3]Gerentes!$A:$N,5,0)</f>
        <v>DIRECTOR(A) DE PRIMERA INFANCIA</v>
      </c>
      <c r="I352" s="35" t="str">
        <f>VLOOKUP(O352,[3]Gerentes!$A:$N,10,0)</f>
        <v>1. Primera Infancia</v>
      </c>
      <c r="J352" s="35" t="str">
        <f>VLOOKUP(O352,[3]Gerentes!$A:$AB,15,0)</f>
        <v>No Contratable</v>
      </c>
      <c r="K352" s="36" t="str">
        <f t="shared" si="15"/>
        <v>Inversión</v>
      </c>
      <c r="L352" s="37" t="s">
        <v>166</v>
      </c>
      <c r="M352" s="38" t="str">
        <f t="shared" si="16"/>
        <v>C-4102-1500-18</v>
      </c>
      <c r="N352" s="34">
        <v>992</v>
      </c>
      <c r="O352" s="35" t="str">
        <f t="shared" si="17"/>
        <v>C-4102-1500-18-0-4102040-02-992</v>
      </c>
      <c r="P352" s="32" t="s">
        <v>165</v>
      </c>
      <c r="Q352" s="39">
        <f>VLOOKUP($O352,[3]Gerentes!$A:$I,7,0)</f>
        <v>4102040</v>
      </c>
      <c r="R352" s="40" t="str">
        <f>VLOOKUP($O352,[3]Gerentes!$A:$I,8,0)</f>
        <v>DOCUMENTOS METODOLOGICOS</v>
      </c>
      <c r="S352" s="34" t="s">
        <v>24</v>
      </c>
      <c r="T352" s="34">
        <v>27</v>
      </c>
      <c r="U352" s="34" t="s">
        <v>161</v>
      </c>
      <c r="V352" s="34" t="s">
        <v>25</v>
      </c>
      <c r="W352" s="41">
        <v>0</v>
      </c>
      <c r="X352" s="41">
        <v>19309594</v>
      </c>
      <c r="Y352" s="41">
        <v>0</v>
      </c>
      <c r="Z352" s="41">
        <v>0</v>
      </c>
      <c r="AA352" s="41">
        <v>0</v>
      </c>
      <c r="AB352" s="42">
        <v>19309594</v>
      </c>
      <c r="AC352" s="41">
        <v>19305553</v>
      </c>
      <c r="AD352" s="41">
        <v>4041</v>
      </c>
      <c r="AE352" s="42">
        <v>18977587</v>
      </c>
      <c r="AF352" s="42">
        <v>18295800</v>
      </c>
      <c r="AG352" s="41">
        <v>18295800</v>
      </c>
      <c r="AH352" s="41">
        <v>18295800</v>
      </c>
      <c r="AI352" s="41">
        <v>0</v>
      </c>
      <c r="AJ352" s="41">
        <v>0</v>
      </c>
      <c r="AK352" s="42" t="str">
        <f>IFERROR(VLOOKUP(Exportar[[#This Row],[RUBRO]],[3]LISTAS!$A$1:$B$19,2,0),Exportar[[#This Row],[NOMBRE-Planeación_Proyecto]])</f>
        <v>1. Primera Infancia</v>
      </c>
      <c r="AL352" s="41">
        <f>VLOOKUP(Exportar[[#This Row],[UNIDAD/SUB UNIDAD]],[3]!REGIONALES[[#All],[codigo_regional3]:[Columna1]],3,0)</f>
        <v>8</v>
      </c>
      <c r="AM352" s="41">
        <f>Exportar[[#This Row],[COD]]</f>
        <v>8</v>
      </c>
      <c r="AN352" s="41">
        <f>IFERROR(VLOOKUP(Exportar[[#This Row],[RUBRO completo]],'[3]CENTRO DE COSTOS'!$X:$X,1,0),0)</f>
        <v>0</v>
      </c>
      <c r="AO352" s="43" t="str">
        <f>VLOOKUP(Exportar[[#This Row],[COD_REAL]],'[3]CENTRO DE COSTOS'!$M$4:$N$72,2,0)</f>
        <v>REGIONAL ATLANTICO</v>
      </c>
    </row>
    <row r="353" spans="1:41" x14ac:dyDescent="0.25">
      <c r="A353" s="44">
        <v>45111</v>
      </c>
      <c r="B353" s="32">
        <v>2023</v>
      </c>
      <c r="C353" s="33" t="str">
        <f>VLOOKUP(D353,'[3]CENTRO DE COSTOS'!$E:$H,4,0)</f>
        <v>REGIONALES</v>
      </c>
      <c r="D353" s="34" t="s">
        <v>44</v>
      </c>
      <c r="E353" s="34" t="s">
        <v>45</v>
      </c>
      <c r="F353" s="34" t="s">
        <v>176</v>
      </c>
      <c r="G353" s="35" t="str">
        <f>VLOOKUP(O353,[3]Gerentes!$A:$N,4,0)</f>
        <v>INFANCIA</v>
      </c>
      <c r="H353" s="35" t="str">
        <f>VLOOKUP(O353,[3]Gerentes!$A:$N,5,0)</f>
        <v>DIRECTOR(A) DE INFANCIA</v>
      </c>
      <c r="I353" s="35" t="str">
        <f>VLOOKUP(O353,[3]Gerentes!$A:$N,10,0)</f>
        <v>7. Infancia</v>
      </c>
      <c r="J353" s="35" t="str">
        <f>VLOOKUP(O353,[3]Gerentes!$A:$AB,15,0)</f>
        <v>No Contratable</v>
      </c>
      <c r="K353" s="36" t="str">
        <f t="shared" si="15"/>
        <v>Inversión</v>
      </c>
      <c r="L353" s="37" t="s">
        <v>182</v>
      </c>
      <c r="M353" s="38" t="str">
        <f t="shared" si="16"/>
        <v>C-4102-1500-20</v>
      </c>
      <c r="N353" s="34">
        <v>992</v>
      </c>
      <c r="O353" s="35" t="str">
        <f t="shared" si="17"/>
        <v>C-4102-1500-20-0-4102045-02-992</v>
      </c>
      <c r="P353" s="32" t="s">
        <v>181</v>
      </c>
      <c r="Q353" s="39">
        <f>VLOOKUP($O353,[3]Gerentes!$A:$I,7,0)</f>
        <v>4102045</v>
      </c>
      <c r="R353" s="40" t="str">
        <f>VLOOKUP($O353,[3]Gerentes!$A:$I,8,0)</f>
        <v>SERVICIOS DE EDUCACIÓN INFORMAL A NIÑOS, NIÑAS, ADOLESCENTES  Y JÓVENES PARA EL RECONOCIMIENTO DE SUS DERECHOS</v>
      </c>
      <c r="S353" s="34" t="s">
        <v>24</v>
      </c>
      <c r="T353" s="34">
        <v>27</v>
      </c>
      <c r="U353" s="34" t="s">
        <v>161</v>
      </c>
      <c r="V353" s="34" t="s">
        <v>25</v>
      </c>
      <c r="W353" s="41">
        <v>5150000</v>
      </c>
      <c r="X353" s="41">
        <v>0</v>
      </c>
      <c r="Y353" s="41">
        <v>0</v>
      </c>
      <c r="Z353" s="41">
        <v>0</v>
      </c>
      <c r="AA353" s="41">
        <v>0</v>
      </c>
      <c r="AB353" s="42">
        <v>5150000</v>
      </c>
      <c r="AC353" s="41">
        <v>0</v>
      </c>
      <c r="AD353" s="41">
        <v>5150000</v>
      </c>
      <c r="AE353" s="42">
        <v>0</v>
      </c>
      <c r="AF353" s="42">
        <v>0</v>
      </c>
      <c r="AG353" s="41">
        <v>0</v>
      </c>
      <c r="AH353" s="41">
        <v>0</v>
      </c>
      <c r="AI353" s="41">
        <v>0</v>
      </c>
      <c r="AJ353" s="41">
        <v>0</v>
      </c>
      <c r="AK353" s="42" t="str">
        <f>IFERROR(VLOOKUP(Exportar[[#This Row],[RUBRO]],[3]LISTAS!$A$1:$B$19,2,0),Exportar[[#This Row],[NOMBRE-Planeación_Proyecto]])</f>
        <v>7. Infancia</v>
      </c>
      <c r="AL353" s="41">
        <f>VLOOKUP(Exportar[[#This Row],[UNIDAD/SUB UNIDAD]],[3]!REGIONALES[[#All],[codigo_regional3]:[Columna1]],3,0)</f>
        <v>8</v>
      </c>
      <c r="AM353" s="41">
        <f>Exportar[[#This Row],[COD]]</f>
        <v>8</v>
      </c>
      <c r="AN353" s="41">
        <f>IFERROR(VLOOKUP(Exportar[[#This Row],[RUBRO completo]],'[3]CENTRO DE COSTOS'!$X:$X,1,0),0)</f>
        <v>0</v>
      </c>
      <c r="AO353" s="43" t="str">
        <f>VLOOKUP(Exportar[[#This Row],[COD_REAL]],'[3]CENTRO DE COSTOS'!$M$4:$N$72,2,0)</f>
        <v>REGIONAL ATLANTICO</v>
      </c>
    </row>
    <row r="354" spans="1:41" x14ac:dyDescent="0.25">
      <c r="A354" s="44">
        <v>45111</v>
      </c>
      <c r="B354" s="32">
        <v>2023</v>
      </c>
      <c r="C354" s="33" t="str">
        <f>VLOOKUP(D354,'[3]CENTRO DE COSTOS'!$E:$H,4,0)</f>
        <v>REGIONALES</v>
      </c>
      <c r="D354" s="34" t="s">
        <v>44</v>
      </c>
      <c r="E354" s="34" t="s">
        <v>45</v>
      </c>
      <c r="F354" s="34" t="s">
        <v>176</v>
      </c>
      <c r="G354" s="35" t="str">
        <f>VLOOKUP(O354,[3]Gerentes!$A:$N,4,0)</f>
        <v>ADOLESCENCIA Y JUVENTUD</v>
      </c>
      <c r="H354" s="35" t="str">
        <f>VLOOKUP(O354,[3]Gerentes!$A:$N,5,0)</f>
        <v xml:space="preserve">DIRECTOR(A) DE ADOLESCENCIA Y JUVENTUD </v>
      </c>
      <c r="I354" s="35" t="str">
        <f>VLOOKUP(O354,[3]Gerentes!$A:$N,10,0)</f>
        <v>8. Adolescencia y Juventud</v>
      </c>
      <c r="J354" s="35" t="str">
        <f>VLOOKUP(O354,[3]Gerentes!$A:$AB,15,0)</f>
        <v>No Contratable</v>
      </c>
      <c r="K354" s="36" t="str">
        <f t="shared" si="15"/>
        <v>Inversión</v>
      </c>
      <c r="L354" s="37" t="s">
        <v>180</v>
      </c>
      <c r="M354" s="38" t="str">
        <f t="shared" si="16"/>
        <v>C-4102-1500-21</v>
      </c>
      <c r="N354" s="34">
        <v>992</v>
      </c>
      <c r="O354" s="35" t="str">
        <f t="shared" si="17"/>
        <v>C-4102-1500-21-0-4102045-02-00-992</v>
      </c>
      <c r="P354" s="32" t="s">
        <v>179</v>
      </c>
      <c r="Q354" s="39">
        <f>VLOOKUP($O354,[3]Gerentes!$A:$I,7,0)</f>
        <v>4102045</v>
      </c>
      <c r="R354" s="40" t="str">
        <f>VLOOKUP($O354,[3]Gerentes!$A:$I,8,0)</f>
        <v>SERVICIOS DE EDUCACIÓN INFORMAL A NIÑOS, NIÑAS, ADOLESCENTES  Y JÓVENES PARA EL RECONOCIMIENTO DE SUS DERECHOS</v>
      </c>
      <c r="S354" s="34" t="s">
        <v>24</v>
      </c>
      <c r="T354" s="34">
        <v>27</v>
      </c>
      <c r="U354" s="34" t="s">
        <v>161</v>
      </c>
      <c r="V354" s="34" t="s">
        <v>25</v>
      </c>
      <c r="W354" s="41">
        <v>3000000</v>
      </c>
      <c r="X354" s="41">
        <v>0</v>
      </c>
      <c r="Y354" s="41">
        <v>0</v>
      </c>
      <c r="Z354" s="41">
        <v>0</v>
      </c>
      <c r="AA354" s="41">
        <v>0</v>
      </c>
      <c r="AB354" s="42">
        <v>3000000</v>
      </c>
      <c r="AC354" s="41">
        <v>3000000</v>
      </c>
      <c r="AD354" s="41">
        <v>0</v>
      </c>
      <c r="AE354" s="42">
        <v>1623638</v>
      </c>
      <c r="AF354" s="42">
        <v>1623638</v>
      </c>
      <c r="AG354" s="41">
        <v>1623638</v>
      </c>
      <c r="AH354" s="41">
        <v>1623638</v>
      </c>
      <c r="AI354" s="41">
        <v>0</v>
      </c>
      <c r="AJ354" s="41">
        <v>0</v>
      </c>
      <c r="AK354" s="42" t="str">
        <f>IFERROR(VLOOKUP(Exportar[[#This Row],[RUBRO]],[3]LISTAS!$A$1:$B$19,2,0),Exportar[[#This Row],[NOMBRE-Planeación_Proyecto]])</f>
        <v>8. Adolescencia y Juventud</v>
      </c>
      <c r="AL354" s="41">
        <f>VLOOKUP(Exportar[[#This Row],[UNIDAD/SUB UNIDAD]],[3]!REGIONALES[[#All],[codigo_regional3]:[Columna1]],3,0)</f>
        <v>8</v>
      </c>
      <c r="AM354" s="41">
        <f>Exportar[[#This Row],[COD]]</f>
        <v>8</v>
      </c>
      <c r="AN354" s="41">
        <f>IFERROR(VLOOKUP(Exportar[[#This Row],[RUBRO completo]],'[3]CENTRO DE COSTOS'!$X:$X,1,0),0)</f>
        <v>0</v>
      </c>
      <c r="AO354" s="43" t="str">
        <f>VLOOKUP(Exportar[[#This Row],[COD_REAL]],'[3]CENTRO DE COSTOS'!$M$4:$N$72,2,0)</f>
        <v>REGIONAL ATLANTICO</v>
      </c>
    </row>
    <row r="355" spans="1:41" x14ac:dyDescent="0.25">
      <c r="A355" s="44">
        <v>45111</v>
      </c>
      <c r="B355" s="32">
        <v>2023</v>
      </c>
      <c r="C355" s="33" t="str">
        <f>VLOOKUP(D355,'[3]CENTRO DE COSTOS'!$E:$H,4,0)</f>
        <v>REGIONALES</v>
      </c>
      <c r="D355" s="34" t="s">
        <v>44</v>
      </c>
      <c r="E355" s="34" t="s">
        <v>45</v>
      </c>
      <c r="F355" s="34" t="s">
        <v>176</v>
      </c>
      <c r="G355" s="35" t="str">
        <f>VLOOKUP(O355,[3]Gerentes!$A:$N,4,0)</f>
        <v>TECNOLOGÍA</v>
      </c>
      <c r="H355" s="35" t="str">
        <f>VLOOKUP(O355,[3]Gerentes!$A:$N,5,0)</f>
        <v>DIRECTOR(A) DE INFORMACION Y TECNOLOGIA</v>
      </c>
      <c r="I355" s="35" t="str">
        <f>VLOOKUP(O355,[3]Gerentes!$A:$N,10,0)</f>
        <v>9. Tecnología</v>
      </c>
      <c r="J355" s="35" t="str">
        <f>VLOOKUP(O355,[3]Gerentes!$A:$AB,15,0)</f>
        <v>No Contratable</v>
      </c>
      <c r="K355" s="36" t="str">
        <f t="shared" si="15"/>
        <v>Inversión</v>
      </c>
      <c r="L355" s="37" t="s">
        <v>178</v>
      </c>
      <c r="M355" s="38" t="str">
        <f t="shared" si="16"/>
        <v>C-4199-1500-7</v>
      </c>
      <c r="N355" s="34">
        <v>992</v>
      </c>
      <c r="O355" s="35" t="str">
        <f t="shared" si="17"/>
        <v>C-4199-1500-7-0-4199062-02-992</v>
      </c>
      <c r="P355" s="32" t="s">
        <v>177</v>
      </c>
      <c r="Q355" s="39">
        <f>VLOOKUP($O355,[3]Gerentes!$A:$I,7,0)</f>
        <v>4199062</v>
      </c>
      <c r="R355" s="40" t="str">
        <f>VLOOKUP($O355,[3]Gerentes!$A:$I,8,0)</f>
        <v>SERVICIOS TECNOLOGICOS</v>
      </c>
      <c r="S355" s="34" t="s">
        <v>24</v>
      </c>
      <c r="T355" s="34">
        <v>27</v>
      </c>
      <c r="U355" s="34" t="s">
        <v>161</v>
      </c>
      <c r="V355" s="34" t="s">
        <v>25</v>
      </c>
      <c r="W355" s="41">
        <v>6866444</v>
      </c>
      <c r="X355" s="41">
        <v>0</v>
      </c>
      <c r="Y355" s="41">
        <v>0</v>
      </c>
      <c r="Z355" s="41">
        <v>0</v>
      </c>
      <c r="AA355" s="41">
        <v>0</v>
      </c>
      <c r="AB355" s="42">
        <v>6866444</v>
      </c>
      <c r="AC355" s="41">
        <v>6866444</v>
      </c>
      <c r="AD355" s="41">
        <v>0</v>
      </c>
      <c r="AE355" s="42">
        <v>2496523</v>
      </c>
      <c r="AF355" s="42">
        <v>1994380</v>
      </c>
      <c r="AG355" s="41">
        <v>1994380</v>
      </c>
      <c r="AH355" s="41">
        <v>1994380</v>
      </c>
      <c r="AI355" s="41">
        <v>0</v>
      </c>
      <c r="AJ355" s="41">
        <v>0</v>
      </c>
      <c r="AK355" s="42" t="str">
        <f>IFERROR(VLOOKUP(Exportar[[#This Row],[RUBRO]],[3]LISTAS!$A$1:$B$19,2,0),Exportar[[#This Row],[NOMBRE-Planeación_Proyecto]])</f>
        <v>9. Tecnología</v>
      </c>
      <c r="AL355" s="41">
        <f>VLOOKUP(Exportar[[#This Row],[UNIDAD/SUB UNIDAD]],[3]!REGIONALES[[#All],[codigo_regional3]:[Columna1]],3,0)</f>
        <v>8</v>
      </c>
      <c r="AM355" s="41">
        <f>Exportar[[#This Row],[COD]]</f>
        <v>8</v>
      </c>
      <c r="AN355" s="41">
        <f>IFERROR(VLOOKUP(Exportar[[#This Row],[RUBRO completo]],'[3]CENTRO DE COSTOS'!$X:$X,1,0),0)</f>
        <v>0</v>
      </c>
      <c r="AO355" s="43" t="str">
        <f>VLOOKUP(Exportar[[#This Row],[COD_REAL]],'[3]CENTRO DE COSTOS'!$M$4:$N$72,2,0)</f>
        <v>REGIONAL ATLANTICO</v>
      </c>
    </row>
    <row r="356" spans="1:41" x14ac:dyDescent="0.25">
      <c r="A356" s="44">
        <v>45111</v>
      </c>
      <c r="B356" s="32">
        <v>2023</v>
      </c>
      <c r="C356" s="33" t="str">
        <f>VLOOKUP(D356,'[3]CENTRO DE COSTOS'!$E:$H,4,0)</f>
        <v>REGIONALES</v>
      </c>
      <c r="D356" s="34" t="s">
        <v>44</v>
      </c>
      <c r="E356" s="34" t="s">
        <v>45</v>
      </c>
      <c r="F356" s="34" t="s">
        <v>176</v>
      </c>
      <c r="G356" s="35" t="str">
        <f>VLOOKUP(O356,[3]Gerentes!$A:$N,4,0)</f>
        <v>FORTALECIMIENTO</v>
      </c>
      <c r="H356" s="35" t="str">
        <f>VLOOKUP(O356,[3]Gerentes!$A:$N,5,0)</f>
        <v>DIRECTOR(A) DE GESTION HUMANA</v>
      </c>
      <c r="I356" s="35" t="str">
        <f>VLOOKUP(O356,[3]Gerentes!$A:$N,10,0)</f>
        <v>8. Fortalecimiento</v>
      </c>
      <c r="J356" s="35" t="str">
        <f>VLOOKUP(O356,[3]Gerentes!$A:$AB,15,0)</f>
        <v>No Contratable</v>
      </c>
      <c r="K356" s="36" t="str">
        <f t="shared" si="15"/>
        <v>Inversión</v>
      </c>
      <c r="L356" s="37" t="s">
        <v>175</v>
      </c>
      <c r="M356" s="38" t="str">
        <f t="shared" si="16"/>
        <v>C-4199-1500-8</v>
      </c>
      <c r="N356" s="34">
        <v>992</v>
      </c>
      <c r="O356" s="35" t="str">
        <f t="shared" si="17"/>
        <v>C-4199-1500-8-0-4199064-02-992</v>
      </c>
      <c r="P356" s="32" t="s">
        <v>174</v>
      </c>
      <c r="Q356" s="39">
        <f>VLOOKUP($O356,[3]Gerentes!$A:$I,7,0)</f>
        <v>4199064</v>
      </c>
      <c r="R356" s="40" t="str">
        <f>VLOOKUP($O356,[3]Gerentes!$A:$I,8,0)</f>
        <v>SERVICIO DE IMPLEMENTACION DE SISTEMAS DE GESTION</v>
      </c>
      <c r="S356" s="34" t="s">
        <v>24</v>
      </c>
      <c r="T356" s="34">
        <v>27</v>
      </c>
      <c r="U356" s="34" t="s">
        <v>161</v>
      </c>
      <c r="V356" s="34" t="s">
        <v>25</v>
      </c>
      <c r="W356" s="41">
        <v>51500000</v>
      </c>
      <c r="X356" s="41">
        <v>0</v>
      </c>
      <c r="Y356" s="41">
        <v>0</v>
      </c>
      <c r="Z356" s="41">
        <v>0</v>
      </c>
      <c r="AA356" s="41">
        <v>0</v>
      </c>
      <c r="AB356" s="42">
        <v>51500000</v>
      </c>
      <c r="AC356" s="41">
        <v>10000000</v>
      </c>
      <c r="AD356" s="41">
        <v>41500000</v>
      </c>
      <c r="AE356" s="42">
        <v>8955940</v>
      </c>
      <c r="AF356" s="42">
        <v>7098464</v>
      </c>
      <c r="AG356" s="41">
        <v>7098464</v>
      </c>
      <c r="AH356" s="41">
        <v>7098464</v>
      </c>
      <c r="AI356" s="41">
        <v>0</v>
      </c>
      <c r="AJ356" s="41">
        <v>0</v>
      </c>
      <c r="AK356" s="42" t="str">
        <f>IFERROR(VLOOKUP(Exportar[[#This Row],[RUBRO]],[3]LISTAS!$A$1:$B$19,2,0),Exportar[[#This Row],[NOMBRE-Planeación_Proyecto]])</f>
        <v>8. Fortalecimiento</v>
      </c>
      <c r="AL356" s="41">
        <f>VLOOKUP(Exportar[[#This Row],[UNIDAD/SUB UNIDAD]],[3]!REGIONALES[[#All],[codigo_regional3]:[Columna1]],3,0)</f>
        <v>8</v>
      </c>
      <c r="AM356" s="41">
        <f>Exportar[[#This Row],[COD]]</f>
        <v>8</v>
      </c>
      <c r="AN356" s="41">
        <f>IFERROR(VLOOKUP(Exportar[[#This Row],[RUBRO completo]],'[3]CENTRO DE COSTOS'!$X:$X,1,0),0)</f>
        <v>0</v>
      </c>
      <c r="AO356" s="43" t="str">
        <f>VLOOKUP(Exportar[[#This Row],[COD_REAL]],'[3]CENTRO DE COSTOS'!$M$4:$N$72,2,0)</f>
        <v>REGIONAL ATLANTICO</v>
      </c>
    </row>
    <row r="357" spans="1:41" x14ac:dyDescent="0.25">
      <c r="A357" s="44">
        <v>45111</v>
      </c>
      <c r="B357" s="32">
        <v>2023</v>
      </c>
      <c r="C357" s="33" t="str">
        <f>VLOOKUP(D357,'[3]CENTRO DE COSTOS'!$E:$H,4,0)</f>
        <v>REGIONALES</v>
      </c>
      <c r="D357" s="34" t="s">
        <v>44</v>
      </c>
      <c r="E357" s="34" t="s">
        <v>45</v>
      </c>
      <c r="F357" s="34" t="s">
        <v>150</v>
      </c>
      <c r="G357" s="35" t="str">
        <f>VLOOKUP(O357,[3]Gerentes!$A:$N,4,0)</f>
        <v>PRIMERA INFANCIA</v>
      </c>
      <c r="H357" s="35" t="str">
        <f>VLOOKUP(O357,[3]Gerentes!$A:$N,5,0)</f>
        <v>DIRECTOR(A) ADMINISTRATIVO</v>
      </c>
      <c r="I357" s="35" t="str">
        <f>VLOOKUP(O357,[3]Gerentes!$A:$N,10,0)</f>
        <v>1. Primera Infancia</v>
      </c>
      <c r="J357" s="35" t="str">
        <f>VLOOKUP(O357,[3]Gerentes!$A:$AB,15,0)</f>
        <v>Contratable</v>
      </c>
      <c r="K357" s="36" t="str">
        <f t="shared" si="15"/>
        <v>Inversión</v>
      </c>
      <c r="L357" s="37" t="s">
        <v>257</v>
      </c>
      <c r="M357" s="38" t="str">
        <f t="shared" si="16"/>
        <v>C-4102-1500-18</v>
      </c>
      <c r="N357" s="34">
        <v>997</v>
      </c>
      <c r="O357" s="35" t="str">
        <f t="shared" si="17"/>
        <v>C-4102-1500-18-0-4102004-02-997</v>
      </c>
      <c r="P357" s="32" t="s">
        <v>256</v>
      </c>
      <c r="Q357" s="39">
        <f>VLOOKUP($O357,[3]Gerentes!$A:$I,7,0)</f>
        <v>4102004</v>
      </c>
      <c r="R357" s="40" t="str">
        <f>VLOOKUP($O357,[3]Gerentes!$A:$I,8,0)</f>
        <v>EDIFICACIONES PARA LA ATENCION INTEGRAL A LA PRIMERA INFANCIA CONSTRUIDAS</v>
      </c>
      <c r="S357" s="34" t="s">
        <v>38</v>
      </c>
      <c r="T357" s="34">
        <v>10</v>
      </c>
      <c r="U357" s="34" t="s">
        <v>223</v>
      </c>
      <c r="V357" s="34" t="s">
        <v>25</v>
      </c>
      <c r="W357" s="41">
        <v>422300748</v>
      </c>
      <c r="X357" s="41">
        <v>0</v>
      </c>
      <c r="Y357" s="41">
        <v>0</v>
      </c>
      <c r="Z357" s="41">
        <v>0</v>
      </c>
      <c r="AA357" s="41">
        <v>0</v>
      </c>
      <c r="AB357" s="42">
        <v>422300748</v>
      </c>
      <c r="AC357" s="41">
        <v>338124585</v>
      </c>
      <c r="AD357" s="41">
        <v>84176163</v>
      </c>
      <c r="AE357" s="42">
        <v>338124585</v>
      </c>
      <c r="AF357" s="42">
        <v>215170680</v>
      </c>
      <c r="AG357" s="41">
        <v>215170680</v>
      </c>
      <c r="AH357" s="41">
        <v>215170680</v>
      </c>
      <c r="AI357" s="41">
        <v>0</v>
      </c>
      <c r="AJ357" s="41">
        <v>0</v>
      </c>
      <c r="AK357" s="42" t="str">
        <f>IFERROR(VLOOKUP(Exportar[[#This Row],[RUBRO]],[3]LISTAS!$A$1:$B$19,2,0),Exportar[[#This Row],[NOMBRE-Planeación_Proyecto]])</f>
        <v>1. Primera Infancia</v>
      </c>
      <c r="AL357" s="41">
        <f>VLOOKUP(Exportar[[#This Row],[UNIDAD/SUB UNIDAD]],[3]!REGIONALES[[#All],[codigo_regional3]:[Columna1]],3,0)</f>
        <v>8</v>
      </c>
      <c r="AM357" s="41">
        <f>Exportar[[#This Row],[COD]]</f>
        <v>8</v>
      </c>
      <c r="AN357" s="41">
        <f>IFERROR(VLOOKUP(Exportar[[#This Row],[RUBRO completo]],'[3]CENTRO DE COSTOS'!$X:$X,1,0),0)</f>
        <v>0</v>
      </c>
      <c r="AO357" s="43" t="str">
        <f>VLOOKUP(Exportar[[#This Row],[COD_REAL]],'[3]CENTRO DE COSTOS'!$M$4:$N$72,2,0)</f>
        <v>REGIONAL ATLANTICO</v>
      </c>
    </row>
    <row r="358" spans="1:41" x14ac:dyDescent="0.25">
      <c r="A358" s="44">
        <v>45111</v>
      </c>
      <c r="B358" s="32">
        <v>2023</v>
      </c>
      <c r="C358" s="33" t="str">
        <f>VLOOKUP(D358,'[3]CENTRO DE COSTOS'!$E:$H,4,0)</f>
        <v>REGIONALES</v>
      </c>
      <c r="D358" s="34" t="s">
        <v>44</v>
      </c>
      <c r="E358" s="34" t="s">
        <v>45</v>
      </c>
      <c r="F358" s="34" t="s">
        <v>164</v>
      </c>
      <c r="G358" s="35" t="str">
        <f>VLOOKUP(O358,[3]Gerentes!$A:$N,4,0)</f>
        <v>PROTECCIÓN SRPA</v>
      </c>
      <c r="H358" s="35" t="str">
        <f>VLOOKUP(O358,[3]Gerentes!$A:$N,5,0)</f>
        <v>DIRECTOR(A) DE PROTECCION</v>
      </c>
      <c r="I358" s="35" t="str">
        <f>VLOOKUP(O358,[3]Gerentes!$A:$N,10,0)</f>
        <v>3. Protección SRPA</v>
      </c>
      <c r="J358" s="35" t="str">
        <f>VLOOKUP(O358,[3]Gerentes!$A:$AB,15,0)</f>
        <v>No Contratable</v>
      </c>
      <c r="K358" s="36" t="str">
        <f t="shared" si="15"/>
        <v>Inversión</v>
      </c>
      <c r="L358" s="37" t="s">
        <v>187</v>
      </c>
      <c r="M358" s="38" t="str">
        <f t="shared" si="16"/>
        <v>C-4102-1500-13</v>
      </c>
      <c r="N358" s="34">
        <v>999</v>
      </c>
      <c r="O358" s="35" t="str">
        <f t="shared" si="17"/>
        <v>C-4102-1500-13-0-4102038-02-999</v>
      </c>
      <c r="P358" s="32" t="s">
        <v>186</v>
      </c>
      <c r="Q358" s="39">
        <f>VLOOKUP($O358,[3]Gerentes!$A:$I,7,0)</f>
        <v>4102038</v>
      </c>
      <c r="R358" s="40" t="str">
        <f>VLOOKUP($O358,[3]Gerentes!$A:$I,8,0)</f>
        <v>SERVICIO DIRIGIDOS A LA ATENCION DE NIÑOS, NIÑAS, ADOLESCENTES Y JOVENES, CON ENFOQUE PEDAGOGICO Y RESTAURATIVO ENCAMINADOS A LA INCLUSION SOCIAL</v>
      </c>
      <c r="S358" s="34" t="s">
        <v>24</v>
      </c>
      <c r="T358" s="34">
        <v>27</v>
      </c>
      <c r="U358" s="34" t="s">
        <v>161</v>
      </c>
      <c r="V358" s="34" t="s">
        <v>25</v>
      </c>
      <c r="W358" s="41">
        <v>2000</v>
      </c>
      <c r="X358" s="41">
        <v>0</v>
      </c>
      <c r="Y358" s="41">
        <v>0</v>
      </c>
      <c r="Z358" s="41">
        <v>0</v>
      </c>
      <c r="AA358" s="41">
        <v>0</v>
      </c>
      <c r="AB358" s="42">
        <v>2000</v>
      </c>
      <c r="AC358" s="41">
        <v>0</v>
      </c>
      <c r="AD358" s="41">
        <v>2000</v>
      </c>
      <c r="AE358" s="42">
        <v>0</v>
      </c>
      <c r="AF358" s="42">
        <v>0</v>
      </c>
      <c r="AG358" s="41">
        <v>0</v>
      </c>
      <c r="AH358" s="41">
        <v>0</v>
      </c>
      <c r="AI358" s="41">
        <v>0</v>
      </c>
      <c r="AJ358" s="41">
        <v>0</v>
      </c>
      <c r="AK358" s="42" t="str">
        <f>IFERROR(VLOOKUP(Exportar[[#This Row],[RUBRO]],[3]LISTAS!$A$1:$B$19,2,0),Exportar[[#This Row],[NOMBRE-Planeación_Proyecto]])</f>
        <v>3. Protección SRPA</v>
      </c>
      <c r="AL358" s="41">
        <f>VLOOKUP(Exportar[[#This Row],[UNIDAD/SUB UNIDAD]],[3]!REGIONALES[[#All],[codigo_regional3]:[Columna1]],3,0)</f>
        <v>8</v>
      </c>
      <c r="AM358" s="41">
        <f>Exportar[[#This Row],[COD]]</f>
        <v>8</v>
      </c>
      <c r="AN358" s="41">
        <f>IFERROR(VLOOKUP(Exportar[[#This Row],[RUBRO completo]],'[3]CENTRO DE COSTOS'!$X:$X,1,0),0)</f>
        <v>0</v>
      </c>
      <c r="AO358" s="43" t="str">
        <f>VLOOKUP(Exportar[[#This Row],[COD_REAL]],'[3]CENTRO DE COSTOS'!$M$4:$N$72,2,0)</f>
        <v>REGIONAL ATLANTICO</v>
      </c>
    </row>
    <row r="359" spans="1:41" x14ac:dyDescent="0.25">
      <c r="A359" s="44">
        <v>45111</v>
      </c>
      <c r="B359" s="32">
        <v>2023</v>
      </c>
      <c r="C359" s="33" t="str">
        <f>VLOOKUP(D359,'[3]CENTRO DE COSTOS'!$E:$H,4,0)</f>
        <v>REGIONALES</v>
      </c>
      <c r="D359" s="34" t="s">
        <v>44</v>
      </c>
      <c r="E359" s="34" t="s">
        <v>45</v>
      </c>
      <c r="F359" s="34" t="s">
        <v>164</v>
      </c>
      <c r="G359" s="35" t="str">
        <f>VLOOKUP(O359,[3]Gerentes!$A:$N,4,0)</f>
        <v xml:space="preserve">PROTECCIÓN RESTABLECIMIENTO </v>
      </c>
      <c r="H359" s="35" t="str">
        <f>VLOOKUP(O359,[3]Gerentes!$A:$N,5,0)</f>
        <v>DIRECTOR(A) DE PROTECCION</v>
      </c>
      <c r="I359" s="35" t="str">
        <f>VLOOKUP(O359,[3]Gerentes!$A:$N,10,0)</f>
        <v>2. Protección PARD</v>
      </c>
      <c r="J359" s="35" t="str">
        <f>VLOOKUP(O359,[3]Gerentes!$A:$AB,15,0)</f>
        <v>No Contratable</v>
      </c>
      <c r="K359" s="36" t="str">
        <f t="shared" si="15"/>
        <v>Inversión</v>
      </c>
      <c r="L359" s="37" t="s">
        <v>173</v>
      </c>
      <c r="M359" s="38" t="str">
        <f t="shared" si="16"/>
        <v>C-4102-1500-14</v>
      </c>
      <c r="N359" s="34">
        <v>999</v>
      </c>
      <c r="O359" s="35" t="str">
        <f t="shared" si="17"/>
        <v>C-4102-1500-14-0-4102037-02-999</v>
      </c>
      <c r="P359" s="32" t="s">
        <v>172</v>
      </c>
      <c r="Q359" s="39">
        <f>VLOOKUP($O359,[3]Gerentes!$A:$I,7,0)</f>
        <v>4102037</v>
      </c>
      <c r="R359" s="40" t="str">
        <f>VLOOKUP($O359,[3]Gerentes!$A:$I,8,0)</f>
        <v>SERVICIO DE PROTECCION PARA EL RESTABLECIMIENTO DE DERECHOS DE NIÑOS, NIÑAS, ADOLESCENTES Y JOVENES</v>
      </c>
      <c r="S359" s="34" t="s">
        <v>24</v>
      </c>
      <c r="T359" s="34">
        <v>27</v>
      </c>
      <c r="U359" s="34" t="s">
        <v>161</v>
      </c>
      <c r="V359" s="34" t="s">
        <v>25</v>
      </c>
      <c r="W359" s="41">
        <v>5000</v>
      </c>
      <c r="X359" s="41">
        <v>0</v>
      </c>
      <c r="Y359" s="41">
        <v>0</v>
      </c>
      <c r="Z359" s="41">
        <v>0</v>
      </c>
      <c r="AA359" s="41">
        <v>0</v>
      </c>
      <c r="AB359" s="42">
        <v>5000</v>
      </c>
      <c r="AC359" s="41">
        <v>0</v>
      </c>
      <c r="AD359" s="41">
        <v>5000</v>
      </c>
      <c r="AE359" s="42">
        <v>0</v>
      </c>
      <c r="AF359" s="42">
        <v>0</v>
      </c>
      <c r="AG359" s="41">
        <v>0</v>
      </c>
      <c r="AH359" s="41">
        <v>0</v>
      </c>
      <c r="AI359" s="41">
        <v>0</v>
      </c>
      <c r="AJ359" s="41">
        <v>0</v>
      </c>
      <c r="AK359" s="42" t="str">
        <f>IFERROR(VLOOKUP(Exportar[[#This Row],[RUBRO]],[3]LISTAS!$A$1:$B$19,2,0),Exportar[[#This Row],[NOMBRE-Planeación_Proyecto]])</f>
        <v>2. Protección PARD</v>
      </c>
      <c r="AL359" s="41">
        <f>VLOOKUP(Exportar[[#This Row],[UNIDAD/SUB UNIDAD]],[3]!REGIONALES[[#All],[codigo_regional3]:[Columna1]],3,0)</f>
        <v>8</v>
      </c>
      <c r="AM359" s="41">
        <f>Exportar[[#This Row],[COD]]</f>
        <v>8</v>
      </c>
      <c r="AN359" s="41">
        <f>IFERROR(VLOOKUP(Exportar[[#This Row],[RUBRO completo]],'[3]CENTRO DE COSTOS'!$X:$X,1,0),0)</f>
        <v>0</v>
      </c>
      <c r="AO359" s="43" t="str">
        <f>VLOOKUP(Exportar[[#This Row],[COD_REAL]],'[3]CENTRO DE COSTOS'!$M$4:$N$72,2,0)</f>
        <v>REGIONAL ATLANTICO</v>
      </c>
    </row>
    <row r="360" spans="1:41" x14ac:dyDescent="0.25">
      <c r="A360" s="44">
        <v>45111</v>
      </c>
      <c r="B360" s="32">
        <v>2023</v>
      </c>
      <c r="C360" s="33" t="str">
        <f>VLOOKUP(D360,'[3]CENTRO DE COSTOS'!$E:$H,4,0)</f>
        <v>REGIONALES</v>
      </c>
      <c r="D360" s="34" t="s">
        <v>46</v>
      </c>
      <c r="E360" s="34" t="s">
        <v>47</v>
      </c>
      <c r="F360" s="34" t="s">
        <v>238</v>
      </c>
      <c r="G360" s="35" t="str">
        <f>VLOOKUP(O360,[3]Gerentes!$A:$N,4,0)</f>
        <v>NUTRICIÓN</v>
      </c>
      <c r="H360" s="35" t="str">
        <f>VLOOKUP(O360,[3]Gerentes!$A:$N,5,0)</f>
        <v>DIRECTOR(A) DE NUTRICION</v>
      </c>
      <c r="I360" s="35" t="str">
        <f>VLOOKUP(O360,[3]Gerentes!$A:$N,10,0)</f>
        <v>4. Nutrición</v>
      </c>
      <c r="J360" s="35" t="str">
        <f>VLOOKUP(O360,[3]Gerentes!$A:$AB,15,0)</f>
        <v>Contratable</v>
      </c>
      <c r="K360" s="36" t="str">
        <f t="shared" si="15"/>
        <v>Inversión</v>
      </c>
      <c r="L360" s="37" t="s">
        <v>191</v>
      </c>
      <c r="M360" s="38" t="str">
        <f t="shared" si="16"/>
        <v>C-4102-1500-12</v>
      </c>
      <c r="N360" s="34">
        <v>105</v>
      </c>
      <c r="O360" s="35" t="str">
        <f t="shared" si="17"/>
        <v>C-4102-1500-12-0-4102014-02-105</v>
      </c>
      <c r="P360" s="32" t="s">
        <v>190</v>
      </c>
      <c r="Q360" s="39">
        <f>VLOOKUP($O360,[3]Gerentes!$A:$I,7,0)</f>
        <v>4102014</v>
      </c>
      <c r="R360" s="40" t="str">
        <f>VLOOKUP($O360,[3]Gerentes!$A:$I,8,0)</f>
        <v>SERVICIO DE DISTRIBUCION DE ALIMENTOS SOLIDOS DE ALTO VALOR NUTRICIONAL</v>
      </c>
      <c r="S360" s="34" t="s">
        <v>24</v>
      </c>
      <c r="T360" s="34">
        <v>27</v>
      </c>
      <c r="U360" s="34" t="s">
        <v>161</v>
      </c>
      <c r="V360" s="34" t="s">
        <v>25</v>
      </c>
      <c r="W360" s="41">
        <v>23078200</v>
      </c>
      <c r="X360" s="41">
        <v>0</v>
      </c>
      <c r="Y360" s="41">
        <v>2200950</v>
      </c>
      <c r="Z360" s="41">
        <v>0</v>
      </c>
      <c r="AA360" s="41">
        <v>0</v>
      </c>
      <c r="AB360" s="42">
        <v>20877250</v>
      </c>
      <c r="AC360" s="41">
        <v>20610300</v>
      </c>
      <c r="AD360" s="41">
        <v>266950</v>
      </c>
      <c r="AE360" s="42">
        <v>20610300</v>
      </c>
      <c r="AF360" s="42">
        <v>6603300</v>
      </c>
      <c r="AG360" s="41">
        <v>6603300</v>
      </c>
      <c r="AH360" s="41">
        <v>6603300</v>
      </c>
      <c r="AI360" s="41">
        <v>0</v>
      </c>
      <c r="AJ360" s="41">
        <v>0</v>
      </c>
      <c r="AK360" s="42" t="str">
        <f>IFERROR(VLOOKUP(Exportar[[#This Row],[RUBRO]],[3]LISTAS!$A$1:$B$19,2,0),Exportar[[#This Row],[NOMBRE-Planeación_Proyecto]])</f>
        <v>4. Nutrición</v>
      </c>
      <c r="AL360" s="41">
        <f>VLOOKUP(Exportar[[#This Row],[UNIDAD/SUB UNIDAD]],[3]!REGIONALES[[#All],[codigo_regional3]:[Columna1]],3,0)</f>
        <v>11</v>
      </c>
      <c r="AM360" s="41">
        <f>Exportar[[#This Row],[COD]]</f>
        <v>11</v>
      </c>
      <c r="AN360" s="41">
        <f>IFERROR(VLOOKUP(Exportar[[#This Row],[RUBRO completo]],'[3]CENTRO DE COSTOS'!$X:$X,1,0),0)</f>
        <v>0</v>
      </c>
      <c r="AO360" s="43" t="str">
        <f>VLOOKUP(Exportar[[#This Row],[COD_REAL]],'[3]CENTRO DE COSTOS'!$M$4:$N$72,2,0)</f>
        <v>REGIONAL BOGOTA</v>
      </c>
    </row>
    <row r="361" spans="1:41" x14ac:dyDescent="0.25">
      <c r="A361" s="44">
        <v>45111</v>
      </c>
      <c r="B361" s="32">
        <v>2023</v>
      </c>
      <c r="C361" s="33" t="str">
        <f>VLOOKUP(D361,'[3]CENTRO DE COSTOS'!$E:$H,4,0)</f>
        <v>REGIONALES</v>
      </c>
      <c r="D361" s="34" t="s">
        <v>46</v>
      </c>
      <c r="E361" s="34" t="s">
        <v>47</v>
      </c>
      <c r="F361" s="34" t="s">
        <v>243</v>
      </c>
      <c r="G361" s="35" t="str">
        <f>VLOOKUP(O361,[3]Gerentes!$A:$N,4,0)</f>
        <v>PROTECCIÓN SRPA</v>
      </c>
      <c r="H361" s="35" t="str">
        <f>VLOOKUP(O361,[3]Gerentes!$A:$N,5,0)</f>
        <v>DIRECTOR(A) DE PROTECCION</v>
      </c>
      <c r="I361" s="35" t="str">
        <f>VLOOKUP(O361,[3]Gerentes!$A:$N,10,0)</f>
        <v>3. Protección SRPA</v>
      </c>
      <c r="J361" s="35" t="str">
        <f>VLOOKUP(O361,[3]Gerentes!$A:$AB,15,0)</f>
        <v>Contratable</v>
      </c>
      <c r="K361" s="36" t="str">
        <f t="shared" si="15"/>
        <v>Inversión</v>
      </c>
      <c r="L361" s="37" t="s">
        <v>187</v>
      </c>
      <c r="M361" s="38" t="str">
        <f t="shared" si="16"/>
        <v>C-4102-1500-13</v>
      </c>
      <c r="N361" s="34">
        <v>111</v>
      </c>
      <c r="O361" s="35" t="str">
        <f t="shared" si="17"/>
        <v>C-4102-1500-13-0-4102038-02-111</v>
      </c>
      <c r="P361" s="32" t="s">
        <v>186</v>
      </c>
      <c r="Q361" s="39">
        <f>VLOOKUP($O361,[3]Gerentes!$A:$I,7,0)</f>
        <v>4102038</v>
      </c>
      <c r="R361" s="40" t="str">
        <f>VLOOKUP($O361,[3]Gerentes!$A:$I,8,0)</f>
        <v>SERVICIO DIRIGIDOS A LA ATENCION DE NIÑOS, NIÑAS, ADOLESCENTES Y JOVENES, CON ENFOQUE PEDAGOGICO Y RESTAURATIVO ENCAMINADOS A LA INCLUSION SOCIAL</v>
      </c>
      <c r="S361" s="34" t="s">
        <v>24</v>
      </c>
      <c r="T361" s="34">
        <v>27</v>
      </c>
      <c r="U361" s="34" t="s">
        <v>161</v>
      </c>
      <c r="V361" s="34" t="s">
        <v>25</v>
      </c>
      <c r="W361" s="41">
        <v>178523536</v>
      </c>
      <c r="X361" s="41">
        <v>0</v>
      </c>
      <c r="Y361" s="41">
        <v>0</v>
      </c>
      <c r="Z361" s="41">
        <v>0</v>
      </c>
      <c r="AA361" s="41">
        <v>0</v>
      </c>
      <c r="AB361" s="42">
        <v>178523536</v>
      </c>
      <c r="AC361" s="41">
        <v>178523536</v>
      </c>
      <c r="AD361" s="41">
        <v>0</v>
      </c>
      <c r="AE361" s="42">
        <v>110977528</v>
      </c>
      <c r="AF361" s="42">
        <v>22968000</v>
      </c>
      <c r="AG361" s="41">
        <v>22968000</v>
      </c>
      <c r="AH361" s="41">
        <v>22968000</v>
      </c>
      <c r="AI361" s="41">
        <v>0</v>
      </c>
      <c r="AJ361" s="41">
        <v>0</v>
      </c>
      <c r="AK361" s="42" t="str">
        <f>IFERROR(VLOOKUP(Exportar[[#This Row],[RUBRO]],[3]LISTAS!$A$1:$B$19,2,0),Exportar[[#This Row],[NOMBRE-Planeación_Proyecto]])</f>
        <v>3. Protección SRPA</v>
      </c>
      <c r="AL361" s="41">
        <f>VLOOKUP(Exportar[[#This Row],[UNIDAD/SUB UNIDAD]],[3]!REGIONALES[[#All],[codigo_regional3]:[Columna1]],3,0)</f>
        <v>11</v>
      </c>
      <c r="AM361" s="41">
        <f>Exportar[[#This Row],[COD]]</f>
        <v>11</v>
      </c>
      <c r="AN361" s="41">
        <f>IFERROR(VLOOKUP(Exportar[[#This Row],[RUBRO completo]],'[3]CENTRO DE COSTOS'!$X:$X,1,0),0)</f>
        <v>0</v>
      </c>
      <c r="AO361" s="43" t="str">
        <f>VLOOKUP(Exportar[[#This Row],[COD_REAL]],'[3]CENTRO DE COSTOS'!$M$4:$N$72,2,0)</f>
        <v>REGIONAL BOGOTA</v>
      </c>
    </row>
    <row r="362" spans="1:41" x14ac:dyDescent="0.25">
      <c r="A362" s="44">
        <v>45111</v>
      </c>
      <c r="B362" s="32">
        <v>2023</v>
      </c>
      <c r="C362" s="33" t="str">
        <f>VLOOKUP(D362,'[3]CENTRO DE COSTOS'!$E:$H,4,0)</f>
        <v>REGIONALES</v>
      </c>
      <c r="D362" s="34" t="s">
        <v>46</v>
      </c>
      <c r="E362" s="34" t="s">
        <v>47</v>
      </c>
      <c r="F362" s="34" t="s">
        <v>243</v>
      </c>
      <c r="G362" s="35" t="str">
        <f>VLOOKUP(O362,[3]Gerentes!$A:$N,4,0)</f>
        <v xml:space="preserve">PROTECCIÓN RESTABLECIMIENTO </v>
      </c>
      <c r="H362" s="35" t="str">
        <f>VLOOKUP(O362,[3]Gerentes!$A:$N,5,0)</f>
        <v>DIRECTOR(A) DE PROTECCION</v>
      </c>
      <c r="I362" s="35" t="str">
        <f>VLOOKUP(O362,[3]Gerentes!$A:$N,10,0)</f>
        <v>2. Protección PARD</v>
      </c>
      <c r="J362" s="35" t="str">
        <f>VLOOKUP(O362,[3]Gerentes!$A:$AB,15,0)</f>
        <v>Contratable</v>
      </c>
      <c r="K362" s="36" t="str">
        <f t="shared" si="15"/>
        <v>Inversión</v>
      </c>
      <c r="L362" s="37" t="s">
        <v>173</v>
      </c>
      <c r="M362" s="38" t="str">
        <f t="shared" si="16"/>
        <v>C-4102-1500-14</v>
      </c>
      <c r="N362" s="34">
        <v>111</v>
      </c>
      <c r="O362" s="35" t="str">
        <f t="shared" si="17"/>
        <v>C-4102-1500-14-0-4102037-02-111</v>
      </c>
      <c r="P362" s="32" t="s">
        <v>172</v>
      </c>
      <c r="Q362" s="39">
        <f>VLOOKUP($O362,[3]Gerentes!$A:$I,7,0)</f>
        <v>4102037</v>
      </c>
      <c r="R362" s="40" t="str">
        <f>VLOOKUP($O362,[3]Gerentes!$A:$I,8,0)</f>
        <v>SERVICIO DE PROTECCION PARA EL RESTABLECIMIENTO DE DERECHOS DE NIÑOS, NIÑAS, ADOLESCENTES Y JOVENES</v>
      </c>
      <c r="S362" s="34" t="s">
        <v>24</v>
      </c>
      <c r="T362" s="34">
        <v>21</v>
      </c>
      <c r="U362" s="34" t="s">
        <v>185</v>
      </c>
      <c r="V362" s="34" t="s">
        <v>25</v>
      </c>
      <c r="W362" s="41">
        <v>606421985</v>
      </c>
      <c r="X362" s="41">
        <v>91620763</v>
      </c>
      <c r="Y362" s="41">
        <v>0</v>
      </c>
      <c r="Z362" s="41">
        <v>0</v>
      </c>
      <c r="AA362" s="41">
        <v>0</v>
      </c>
      <c r="AB362" s="42">
        <v>698042748</v>
      </c>
      <c r="AC362" s="41">
        <v>698042748</v>
      </c>
      <c r="AD362" s="41">
        <v>0</v>
      </c>
      <c r="AE362" s="42">
        <v>653489536</v>
      </c>
      <c r="AF362" s="42">
        <v>640506205</v>
      </c>
      <c r="AG362" s="41">
        <v>640506205</v>
      </c>
      <c r="AH362" s="41">
        <v>640506205</v>
      </c>
      <c r="AI362" s="41">
        <v>0</v>
      </c>
      <c r="AJ362" s="41">
        <v>0</v>
      </c>
      <c r="AK362" s="42" t="str">
        <f>IFERROR(VLOOKUP(Exportar[[#This Row],[RUBRO]],[3]LISTAS!$A$1:$B$19,2,0),Exportar[[#This Row],[NOMBRE-Planeación_Proyecto]])</f>
        <v>2. Protección PARD</v>
      </c>
      <c r="AL362" s="41">
        <f>VLOOKUP(Exportar[[#This Row],[UNIDAD/SUB UNIDAD]],[3]!REGIONALES[[#All],[codigo_regional3]:[Columna1]],3,0)</f>
        <v>11</v>
      </c>
      <c r="AM362" s="41">
        <f>Exportar[[#This Row],[COD]]</f>
        <v>11</v>
      </c>
      <c r="AN362" s="41">
        <f>IFERROR(VLOOKUP(Exportar[[#This Row],[RUBRO completo]],'[3]CENTRO DE COSTOS'!$X:$X,1,0),0)</f>
        <v>0</v>
      </c>
      <c r="AO362" s="43" t="str">
        <f>VLOOKUP(Exportar[[#This Row],[COD_REAL]],'[3]CENTRO DE COSTOS'!$M$4:$N$72,2,0)</f>
        <v>REGIONAL BOGOTA</v>
      </c>
    </row>
    <row r="363" spans="1:41" x14ac:dyDescent="0.25">
      <c r="A363" s="44">
        <v>45111</v>
      </c>
      <c r="B363" s="32">
        <v>2023</v>
      </c>
      <c r="C363" s="33" t="str">
        <f>VLOOKUP(D363,'[3]CENTRO DE COSTOS'!$E:$H,4,0)</f>
        <v>REGIONALES</v>
      </c>
      <c r="D363" s="34" t="s">
        <v>46</v>
      </c>
      <c r="E363" s="34" t="s">
        <v>47</v>
      </c>
      <c r="F363" s="34" t="s">
        <v>237</v>
      </c>
      <c r="G363" s="35" t="str">
        <f>VLOOKUP(O363,[3]Gerentes!$A:$N,4,0)</f>
        <v>PROTECCIÓN SRPA</v>
      </c>
      <c r="H363" s="35" t="str">
        <f>VLOOKUP(O363,[3]Gerentes!$A:$N,5,0)</f>
        <v>DIRECTOR(A) DE PROTECCION</v>
      </c>
      <c r="I363" s="35" t="str">
        <f>VLOOKUP(O363,[3]Gerentes!$A:$N,10,0)</f>
        <v>3. Protección SRPA</v>
      </c>
      <c r="J363" s="35" t="str">
        <f>VLOOKUP(O363,[3]Gerentes!$A:$AB,15,0)</f>
        <v>No Contratable</v>
      </c>
      <c r="K363" s="36" t="str">
        <f t="shared" si="15"/>
        <v>Inversión</v>
      </c>
      <c r="L363" s="37" t="s">
        <v>187</v>
      </c>
      <c r="M363" s="38" t="str">
        <f t="shared" si="16"/>
        <v>C-4102-1500-13</v>
      </c>
      <c r="N363" s="34">
        <v>112</v>
      </c>
      <c r="O363" s="35" t="str">
        <f t="shared" si="17"/>
        <v>C-4102-1500-13-0-4102038-02-112</v>
      </c>
      <c r="P363" s="32" t="s">
        <v>186</v>
      </c>
      <c r="Q363" s="39">
        <f>VLOOKUP($O363,[3]Gerentes!$A:$I,7,0)</f>
        <v>4102038</v>
      </c>
      <c r="R363" s="40" t="str">
        <f>VLOOKUP($O363,[3]Gerentes!$A:$I,8,0)</f>
        <v>SERVICIO DIRIGIDOS A LA ATENCION DE NIÑOS, NIÑAS, ADOLESCENTES Y JOVENES, CON ENFOQUE PEDAGOGICO Y RESTAURATIVO ENCAMINADOS A LA INCLUSION SOCIAL</v>
      </c>
      <c r="S363" s="34" t="s">
        <v>38</v>
      </c>
      <c r="T363" s="34">
        <v>16</v>
      </c>
      <c r="U363" s="34" t="s">
        <v>249</v>
      </c>
      <c r="V363" s="34" t="s">
        <v>25</v>
      </c>
      <c r="W363" s="41">
        <v>8000000</v>
      </c>
      <c r="X363" s="41">
        <v>0</v>
      </c>
      <c r="Y363" s="41">
        <v>0</v>
      </c>
      <c r="Z363" s="41">
        <v>0</v>
      </c>
      <c r="AA363" s="41">
        <v>0</v>
      </c>
      <c r="AB363" s="42">
        <v>8000000</v>
      </c>
      <c r="AC363" s="41">
        <v>8000000</v>
      </c>
      <c r="AD363" s="41">
        <v>0</v>
      </c>
      <c r="AE363" s="42">
        <v>1480000</v>
      </c>
      <c r="AF363" s="42">
        <v>1480000</v>
      </c>
      <c r="AG363" s="41">
        <v>1480000</v>
      </c>
      <c r="AH363" s="41">
        <v>1480000</v>
      </c>
      <c r="AI363" s="41">
        <v>0</v>
      </c>
      <c r="AJ363" s="41">
        <v>0</v>
      </c>
      <c r="AK363" s="42" t="str">
        <f>IFERROR(VLOOKUP(Exportar[[#This Row],[RUBRO]],[3]LISTAS!$A$1:$B$19,2,0),Exportar[[#This Row],[NOMBRE-Planeación_Proyecto]])</f>
        <v>3. Protección SRPA</v>
      </c>
      <c r="AL363" s="41">
        <f>VLOOKUP(Exportar[[#This Row],[UNIDAD/SUB UNIDAD]],[3]!REGIONALES[[#All],[codigo_regional3]:[Columna1]],3,0)</f>
        <v>11</v>
      </c>
      <c r="AM363" s="41">
        <f>Exportar[[#This Row],[COD]]</f>
        <v>11</v>
      </c>
      <c r="AN363" s="41">
        <f>IFERROR(VLOOKUP(Exportar[[#This Row],[RUBRO completo]],'[3]CENTRO DE COSTOS'!$X:$X,1,0),0)</f>
        <v>0</v>
      </c>
      <c r="AO363" s="43" t="str">
        <f>VLOOKUP(Exportar[[#This Row],[COD_REAL]],'[3]CENTRO DE COSTOS'!$M$4:$N$72,2,0)</f>
        <v>REGIONAL BOGOTA</v>
      </c>
    </row>
    <row r="364" spans="1:41" x14ac:dyDescent="0.25">
      <c r="A364" s="44">
        <v>45111</v>
      </c>
      <c r="B364" s="32">
        <v>2023</v>
      </c>
      <c r="C364" s="33" t="str">
        <f>VLOOKUP(D364,'[3]CENTRO DE COSTOS'!$E:$H,4,0)</f>
        <v>REGIONALES</v>
      </c>
      <c r="D364" s="34" t="s">
        <v>46</v>
      </c>
      <c r="E364" s="34" t="s">
        <v>47</v>
      </c>
      <c r="F364" s="34" t="s">
        <v>237</v>
      </c>
      <c r="G364" s="35" t="str">
        <f>VLOOKUP(O364,[3]Gerentes!$A:$N,4,0)</f>
        <v xml:space="preserve">PROTECCIÓN RESTABLECIMIENTO </v>
      </c>
      <c r="H364" s="35" t="str">
        <f>VLOOKUP(O364,[3]Gerentes!$A:$N,5,0)</f>
        <v>DIRECTOR(A) DE PROTECCION</v>
      </c>
      <c r="I364" s="35" t="str">
        <f>VLOOKUP(O364,[3]Gerentes!$A:$N,10,0)</f>
        <v>2. Protección PARD</v>
      </c>
      <c r="J364" s="35" t="str">
        <f>VLOOKUP(O364,[3]Gerentes!$A:$AB,15,0)</f>
        <v>No Contratable</v>
      </c>
      <c r="K364" s="36" t="str">
        <f t="shared" si="15"/>
        <v>Inversión</v>
      </c>
      <c r="L364" s="37" t="s">
        <v>173</v>
      </c>
      <c r="M364" s="38" t="str">
        <f t="shared" si="16"/>
        <v>C-4102-1500-14</v>
      </c>
      <c r="N364" s="34">
        <v>112</v>
      </c>
      <c r="O364" s="35" t="str">
        <f t="shared" si="17"/>
        <v>C-4102-1500-14-0-4102037-02-112</v>
      </c>
      <c r="P364" s="32" t="s">
        <v>172</v>
      </c>
      <c r="Q364" s="39">
        <f>VLOOKUP($O364,[3]Gerentes!$A:$I,7,0)</f>
        <v>4102037</v>
      </c>
      <c r="R364" s="40" t="str">
        <f>VLOOKUP($O364,[3]Gerentes!$A:$I,8,0)</f>
        <v>SERVICIO DE PROTECCION PARA EL RESTABLECIMIENTO DE DERECHOS DE NIÑOS, NIÑAS, ADOLESCENTES Y JOVENES</v>
      </c>
      <c r="S364" s="34" t="s">
        <v>24</v>
      </c>
      <c r="T364" s="34">
        <v>27</v>
      </c>
      <c r="U364" s="34" t="s">
        <v>161</v>
      </c>
      <c r="V364" s="34" t="s">
        <v>25</v>
      </c>
      <c r="W364" s="41">
        <v>130000000</v>
      </c>
      <c r="X364" s="41">
        <v>535400000</v>
      </c>
      <c r="Y364" s="41">
        <v>0</v>
      </c>
      <c r="Z364" s="41">
        <v>0</v>
      </c>
      <c r="AA364" s="41">
        <v>0</v>
      </c>
      <c r="AB364" s="42">
        <v>665400000</v>
      </c>
      <c r="AC364" s="41">
        <v>665400000</v>
      </c>
      <c r="AD364" s="41">
        <v>0</v>
      </c>
      <c r="AE364" s="42">
        <v>635400000</v>
      </c>
      <c r="AF364" s="42">
        <v>289956972</v>
      </c>
      <c r="AG364" s="41">
        <v>289956972</v>
      </c>
      <c r="AH364" s="41">
        <v>289956972</v>
      </c>
      <c r="AI364" s="41">
        <v>0</v>
      </c>
      <c r="AJ364" s="41">
        <v>0</v>
      </c>
      <c r="AK364" s="42" t="str">
        <f>IFERROR(VLOOKUP(Exportar[[#This Row],[RUBRO]],[3]LISTAS!$A$1:$B$19,2,0),Exportar[[#This Row],[NOMBRE-Planeación_Proyecto]])</f>
        <v>2. Protección PARD</v>
      </c>
      <c r="AL364" s="41">
        <f>VLOOKUP(Exportar[[#This Row],[UNIDAD/SUB UNIDAD]],[3]!REGIONALES[[#All],[codigo_regional3]:[Columna1]],3,0)</f>
        <v>11</v>
      </c>
      <c r="AM364" s="41">
        <f>Exportar[[#This Row],[COD]]</f>
        <v>11</v>
      </c>
      <c r="AN364" s="41">
        <f>IFERROR(VLOOKUP(Exportar[[#This Row],[RUBRO completo]],'[3]CENTRO DE COSTOS'!$X:$X,1,0),0)</f>
        <v>0</v>
      </c>
      <c r="AO364" s="43" t="str">
        <f>VLOOKUP(Exportar[[#This Row],[COD_REAL]],'[3]CENTRO DE COSTOS'!$M$4:$N$72,2,0)</f>
        <v>REGIONAL BOGOTA</v>
      </c>
    </row>
    <row r="365" spans="1:41" x14ac:dyDescent="0.25">
      <c r="A365" s="44">
        <v>45111</v>
      </c>
      <c r="B365" s="32">
        <v>2023</v>
      </c>
      <c r="C365" s="33" t="str">
        <f>VLOOKUP(D365,'[3]CENTRO DE COSTOS'!$E:$H,4,0)</f>
        <v>REGIONALES</v>
      </c>
      <c r="D365" s="34" t="s">
        <v>46</v>
      </c>
      <c r="E365" s="34" t="s">
        <v>47</v>
      </c>
      <c r="F365" s="34" t="s">
        <v>237</v>
      </c>
      <c r="G365" s="35" t="str">
        <f>VLOOKUP(O365,[3]Gerentes!$A:$N,4,0)</f>
        <v xml:space="preserve">PROTECCIÓN RESTABLECIMIENTO </v>
      </c>
      <c r="H365" s="35" t="str">
        <f>VLOOKUP(O365,[3]Gerentes!$A:$N,5,0)</f>
        <v>DIRECTOR(A) DE PROTECCION</v>
      </c>
      <c r="I365" s="35" t="str">
        <f>VLOOKUP(O365,[3]Gerentes!$A:$N,10,0)</f>
        <v>2. Protección PARD</v>
      </c>
      <c r="J365" s="35" t="str">
        <f>VLOOKUP(O365,[3]Gerentes!$A:$AB,15,0)</f>
        <v>No Contratable</v>
      </c>
      <c r="K365" s="36" t="str">
        <f t="shared" si="15"/>
        <v>Inversión</v>
      </c>
      <c r="L365" s="37" t="s">
        <v>173</v>
      </c>
      <c r="M365" s="38" t="str">
        <f t="shared" si="16"/>
        <v>C-4102-1500-14</v>
      </c>
      <c r="N365" s="34">
        <v>112</v>
      </c>
      <c r="O365" s="35" t="str">
        <f t="shared" si="17"/>
        <v>C-4102-1500-14-0-4102037-02-112</v>
      </c>
      <c r="P365" s="32" t="s">
        <v>172</v>
      </c>
      <c r="Q365" s="39">
        <f>VLOOKUP($O365,[3]Gerentes!$A:$I,7,0)</f>
        <v>4102037</v>
      </c>
      <c r="R365" s="40" t="str">
        <f>VLOOKUP($O365,[3]Gerentes!$A:$I,8,0)</f>
        <v>SERVICIO DE PROTECCION PARA EL RESTABLECIMIENTO DE DERECHOS DE NIÑOS, NIÑAS, ADOLESCENTES Y JOVENES</v>
      </c>
      <c r="S365" s="34" t="s">
        <v>24</v>
      </c>
      <c r="T365" s="34">
        <v>21</v>
      </c>
      <c r="U365" s="34" t="s">
        <v>185</v>
      </c>
      <c r="V365" s="34" t="s">
        <v>25</v>
      </c>
      <c r="W365" s="41">
        <v>0</v>
      </c>
      <c r="X365" s="41">
        <v>82000000</v>
      </c>
      <c r="Y365" s="41">
        <v>0</v>
      </c>
      <c r="Z365" s="41">
        <v>0</v>
      </c>
      <c r="AA365" s="41">
        <v>0</v>
      </c>
      <c r="AB365" s="42">
        <v>82000000</v>
      </c>
      <c r="AC365" s="41">
        <v>82000000</v>
      </c>
      <c r="AD365" s="41">
        <v>0</v>
      </c>
      <c r="AE365" s="42">
        <v>82000000</v>
      </c>
      <c r="AF365" s="42">
        <v>2352000</v>
      </c>
      <c r="AG365" s="41">
        <v>2352000</v>
      </c>
      <c r="AH365" s="41">
        <v>2352000</v>
      </c>
      <c r="AI365" s="41">
        <v>0</v>
      </c>
      <c r="AJ365" s="41">
        <v>0</v>
      </c>
      <c r="AK365" s="42" t="str">
        <f>IFERROR(VLOOKUP(Exportar[[#This Row],[RUBRO]],[3]LISTAS!$A$1:$B$19,2,0),Exportar[[#This Row],[NOMBRE-Planeación_Proyecto]])</f>
        <v>2. Protección PARD</v>
      </c>
      <c r="AL365" s="41">
        <f>VLOOKUP(Exportar[[#This Row],[UNIDAD/SUB UNIDAD]],[3]!REGIONALES[[#All],[codigo_regional3]:[Columna1]],3,0)</f>
        <v>11</v>
      </c>
      <c r="AM365" s="41">
        <f>Exportar[[#This Row],[COD]]</f>
        <v>11</v>
      </c>
      <c r="AN365" s="41">
        <f>IFERROR(VLOOKUP(Exportar[[#This Row],[RUBRO completo]],'[3]CENTRO DE COSTOS'!$X:$X,1,0),0)</f>
        <v>0</v>
      </c>
      <c r="AO365" s="43" t="str">
        <f>VLOOKUP(Exportar[[#This Row],[COD_REAL]],'[3]CENTRO DE COSTOS'!$M$4:$N$72,2,0)</f>
        <v>REGIONAL BOGOTA</v>
      </c>
    </row>
    <row r="366" spans="1:41" x14ac:dyDescent="0.25">
      <c r="A366" s="44">
        <v>45111</v>
      </c>
      <c r="B366" s="32">
        <v>2023</v>
      </c>
      <c r="C366" s="33" t="str">
        <f>VLOOKUP(D366,'[3]CENTRO DE COSTOS'!$E:$H,4,0)</f>
        <v>REGIONALES</v>
      </c>
      <c r="D366" s="34" t="s">
        <v>46</v>
      </c>
      <c r="E366" s="34" t="s">
        <v>47</v>
      </c>
      <c r="F366" s="34" t="s">
        <v>393</v>
      </c>
      <c r="G366" s="35" t="str">
        <f>VLOOKUP(O366,[3]Gerentes!$A:$N,4,0)</f>
        <v xml:space="preserve">PROTECCIÓN RESTABLECIMIENTO </v>
      </c>
      <c r="H366" s="35" t="str">
        <f>VLOOKUP(O366,[3]Gerentes!$A:$N,5,0)</f>
        <v>DIRECTOR(A) ADMINISTRATIVO</v>
      </c>
      <c r="I366" s="35" t="str">
        <f>VLOOKUP(O366,[3]Gerentes!$A:$N,10,0)</f>
        <v>2. Protección PARD</v>
      </c>
      <c r="J366" s="35" t="str">
        <f>VLOOKUP(O366,[3]Gerentes!$A:$AB,15,0)</f>
        <v>Contratable</v>
      </c>
      <c r="K366" s="36" t="str">
        <f t="shared" si="15"/>
        <v>Inversión</v>
      </c>
      <c r="L366" s="37" t="s">
        <v>173</v>
      </c>
      <c r="M366" s="38" t="str">
        <f t="shared" si="16"/>
        <v>C-4102-1500-14</v>
      </c>
      <c r="N366" s="34">
        <v>114</v>
      </c>
      <c r="O366" s="35" t="str">
        <f t="shared" si="17"/>
        <v>C-4102-1500-14-0-4102037-02-114</v>
      </c>
      <c r="P366" s="32" t="s">
        <v>172</v>
      </c>
      <c r="Q366" s="39">
        <f>VLOOKUP($O366,[3]Gerentes!$A:$I,7,0)</f>
        <v>4102037</v>
      </c>
      <c r="R366" s="40" t="str">
        <f>VLOOKUP($O366,[3]Gerentes!$A:$I,8,0)</f>
        <v>SERVICIO DE PROTECCION PARA EL RESTABLECIMIENTO DE DERECHOS DE NIÑOS, NIÑAS, ADOLESCENTES Y JOVENES</v>
      </c>
      <c r="S366" s="34" t="s">
        <v>24</v>
      </c>
      <c r="T366" s="34">
        <v>21</v>
      </c>
      <c r="U366" s="34" t="s">
        <v>185</v>
      </c>
      <c r="V366" s="34" t="s">
        <v>25</v>
      </c>
      <c r="W366" s="41">
        <v>0</v>
      </c>
      <c r="X366" s="41">
        <v>173670000</v>
      </c>
      <c r="Y366" s="41">
        <v>0</v>
      </c>
      <c r="Z366" s="41">
        <v>0</v>
      </c>
      <c r="AA366" s="41">
        <v>0</v>
      </c>
      <c r="AB366" s="42">
        <v>173670000</v>
      </c>
      <c r="AC366" s="41">
        <v>173670000</v>
      </c>
      <c r="AD366" s="41">
        <v>0</v>
      </c>
      <c r="AE366" s="42">
        <v>173670000</v>
      </c>
      <c r="AF366" s="42">
        <v>0</v>
      </c>
      <c r="AG366" s="41">
        <v>0</v>
      </c>
      <c r="AH366" s="41">
        <v>0</v>
      </c>
      <c r="AI366" s="41">
        <v>0</v>
      </c>
      <c r="AJ366" s="41">
        <v>0</v>
      </c>
      <c r="AK366" s="42" t="str">
        <f>IFERROR(VLOOKUP(Exportar[[#This Row],[RUBRO]],[3]LISTAS!$A$1:$B$19,2,0),Exportar[[#This Row],[NOMBRE-Planeación_Proyecto]])</f>
        <v>2. Protección PARD</v>
      </c>
      <c r="AL366" s="41">
        <f>VLOOKUP(Exportar[[#This Row],[UNIDAD/SUB UNIDAD]],[3]!REGIONALES[[#All],[codigo_regional3]:[Columna1]],3,0)</f>
        <v>11</v>
      </c>
      <c r="AM366" s="41">
        <f>Exportar[[#This Row],[COD]]</f>
        <v>11</v>
      </c>
      <c r="AN366" s="41">
        <f>IFERROR(VLOOKUP(Exportar[[#This Row],[RUBRO completo]],'[3]CENTRO DE COSTOS'!$X:$X,1,0),0)</f>
        <v>0</v>
      </c>
      <c r="AO366" s="43" t="str">
        <f>VLOOKUP(Exportar[[#This Row],[COD_REAL]],'[3]CENTRO DE COSTOS'!$M$4:$N$72,2,0)</f>
        <v>REGIONAL BOGOTA</v>
      </c>
    </row>
    <row r="367" spans="1:41" x14ac:dyDescent="0.25">
      <c r="A367" s="44">
        <v>45111</v>
      </c>
      <c r="B367" s="32">
        <v>2023</v>
      </c>
      <c r="C367" s="33" t="str">
        <f>VLOOKUP(D367,'[3]CENTRO DE COSTOS'!$E:$H,4,0)</f>
        <v>REGIONALES</v>
      </c>
      <c r="D367" s="34" t="s">
        <v>46</v>
      </c>
      <c r="E367" s="34" t="s">
        <v>47</v>
      </c>
      <c r="F367" s="34" t="s">
        <v>248</v>
      </c>
      <c r="G367" s="35" t="str">
        <f>VLOOKUP(O367,[3]Gerentes!$A:$N,4,0)</f>
        <v>PROTECCIÓN SRPA</v>
      </c>
      <c r="H367" s="35" t="str">
        <f>VLOOKUP(O367,[3]Gerentes!$A:$N,5,0)</f>
        <v>DIRECTOR(A) DE PROTECCION</v>
      </c>
      <c r="I367" s="35" t="str">
        <f>VLOOKUP(O367,[3]Gerentes!$A:$N,10,0)</f>
        <v>3. Protección SRPA</v>
      </c>
      <c r="J367" s="35" t="str">
        <f>VLOOKUP(O367,[3]Gerentes!$A:$AB,15,0)</f>
        <v>Contratable</v>
      </c>
      <c r="K367" s="36" t="str">
        <f t="shared" si="15"/>
        <v>Inversión</v>
      </c>
      <c r="L367" s="37" t="s">
        <v>187</v>
      </c>
      <c r="M367" s="38" t="str">
        <f t="shared" si="16"/>
        <v>C-4102-1500-13</v>
      </c>
      <c r="N367" s="34">
        <v>120</v>
      </c>
      <c r="O367" s="35" t="str">
        <f t="shared" si="17"/>
        <v>C-4102-1500-13-0-4102038-02-120</v>
      </c>
      <c r="P367" s="32" t="s">
        <v>186</v>
      </c>
      <c r="Q367" s="39">
        <f>VLOOKUP($O367,[3]Gerentes!$A:$I,7,0)</f>
        <v>4102038</v>
      </c>
      <c r="R367" s="40" t="str">
        <f>VLOOKUP($O367,[3]Gerentes!$A:$I,8,0)</f>
        <v>SERVICIO DIRIGIDOS A LA ATENCION DE NIÑOS, NIÑAS, ADOLESCENTES Y JOVENES, CON ENFOQUE PEDAGOGICO Y RESTAURATIVO ENCAMINADOS A LA INCLUSION SOCIAL</v>
      </c>
      <c r="S367" s="34" t="s">
        <v>38</v>
      </c>
      <c r="T367" s="34">
        <v>16</v>
      </c>
      <c r="U367" s="34" t="s">
        <v>249</v>
      </c>
      <c r="V367" s="34" t="s">
        <v>25</v>
      </c>
      <c r="W367" s="41">
        <v>16802024730</v>
      </c>
      <c r="X367" s="41">
        <v>0</v>
      </c>
      <c r="Y367" s="41">
        <v>425576586</v>
      </c>
      <c r="Z367" s="41">
        <v>0</v>
      </c>
      <c r="AA367" s="41">
        <v>0</v>
      </c>
      <c r="AB367" s="42">
        <v>16376448144</v>
      </c>
      <c r="AC367" s="41">
        <v>16376448144</v>
      </c>
      <c r="AD367" s="41">
        <v>0</v>
      </c>
      <c r="AE367" s="42">
        <v>16376448144</v>
      </c>
      <c r="AF367" s="42">
        <v>9118537433</v>
      </c>
      <c r="AG367" s="41">
        <v>9118537433</v>
      </c>
      <c r="AH367" s="41">
        <v>9118537433</v>
      </c>
      <c r="AI367" s="41">
        <v>0</v>
      </c>
      <c r="AJ367" s="41">
        <v>0</v>
      </c>
      <c r="AK367" s="42" t="str">
        <f>IFERROR(VLOOKUP(Exportar[[#This Row],[RUBRO]],[3]LISTAS!$A$1:$B$19,2,0),Exportar[[#This Row],[NOMBRE-Planeación_Proyecto]])</f>
        <v>3. Protección SRPA</v>
      </c>
      <c r="AL367" s="41">
        <f>VLOOKUP(Exportar[[#This Row],[UNIDAD/SUB UNIDAD]],[3]!REGIONALES[[#All],[codigo_regional3]:[Columna1]],3,0)</f>
        <v>11</v>
      </c>
      <c r="AM367" s="41">
        <f>Exportar[[#This Row],[COD]]</f>
        <v>11</v>
      </c>
      <c r="AN367" s="41" t="str">
        <f>IFERROR(VLOOKUP(Exportar[[#This Row],[RUBRO completo]],'[3]CENTRO DE COSTOS'!$X:$X,1,0),0)</f>
        <v>C-4102-1500-13-0-4102038-02-120</v>
      </c>
      <c r="AO367" s="43" t="str">
        <f>VLOOKUP(Exportar[[#This Row],[COD_REAL]],'[3]CENTRO DE COSTOS'!$M$4:$N$72,2,0)</f>
        <v>REGIONAL BOGOTA</v>
      </c>
    </row>
    <row r="368" spans="1:41" x14ac:dyDescent="0.25">
      <c r="A368" s="44">
        <v>45111</v>
      </c>
      <c r="B368" s="32">
        <v>2023</v>
      </c>
      <c r="C368" s="33" t="str">
        <f>VLOOKUP(D368,'[3]CENTRO DE COSTOS'!$E:$H,4,0)</f>
        <v>REGIONALES</v>
      </c>
      <c r="D368" s="34" t="s">
        <v>46</v>
      </c>
      <c r="E368" s="34" t="s">
        <v>47</v>
      </c>
      <c r="F368" s="34" t="s">
        <v>261</v>
      </c>
      <c r="G368" s="35" t="str">
        <f>VLOOKUP(O368,[3]Gerentes!$A:$N,4,0)</f>
        <v xml:space="preserve">PROTECCIÓN RESTABLECIMIENTO </v>
      </c>
      <c r="H368" s="35" t="str">
        <f>VLOOKUP(O368,[3]Gerentes!$A:$N,5,0)</f>
        <v>DIRECTOR(A) DE PROTECCION</v>
      </c>
      <c r="I368" s="35" t="str">
        <f>VLOOKUP(O368,[3]Gerentes!$A:$N,10,0)</f>
        <v>2. Protección PARD</v>
      </c>
      <c r="J368" s="35" t="str">
        <f>VLOOKUP(O368,[3]Gerentes!$A:$AB,15,0)</f>
        <v>Contratable</v>
      </c>
      <c r="K368" s="36" t="str">
        <f t="shared" si="15"/>
        <v>Inversión</v>
      </c>
      <c r="L368" s="37" t="s">
        <v>173</v>
      </c>
      <c r="M368" s="38" t="str">
        <f t="shared" si="16"/>
        <v>C-4102-1500-14</v>
      </c>
      <c r="N368" s="34">
        <v>121</v>
      </c>
      <c r="O368" s="35" t="str">
        <f t="shared" si="17"/>
        <v>C-4102-1500-14-0-4102037-02-121</v>
      </c>
      <c r="P368" s="32" t="s">
        <v>172</v>
      </c>
      <c r="Q368" s="39">
        <f>VLOOKUP($O368,[3]Gerentes!$A:$I,7,0)</f>
        <v>4102037</v>
      </c>
      <c r="R368" s="40" t="str">
        <f>VLOOKUP($O368,[3]Gerentes!$A:$I,8,0)</f>
        <v>SERVICIO DE PROTECCION PARA EL RESTABLECIMIENTO DE DERECHOS DE NIÑOS, NIÑAS, ADOLESCENTES Y JOVENES</v>
      </c>
      <c r="S368" s="34" t="s">
        <v>24</v>
      </c>
      <c r="T368" s="34">
        <v>27</v>
      </c>
      <c r="U368" s="34" t="s">
        <v>161</v>
      </c>
      <c r="V368" s="34" t="s">
        <v>25</v>
      </c>
      <c r="W368" s="41">
        <v>5084830500</v>
      </c>
      <c r="X368" s="41">
        <v>0</v>
      </c>
      <c r="Y368" s="41">
        <v>47136003</v>
      </c>
      <c r="Z368" s="41">
        <v>0</v>
      </c>
      <c r="AA368" s="41">
        <v>0</v>
      </c>
      <c r="AB368" s="42">
        <v>5037694497</v>
      </c>
      <c r="AC368" s="41">
        <v>4915874596</v>
      </c>
      <c r="AD368" s="41">
        <v>121819901</v>
      </c>
      <c r="AE368" s="42">
        <v>4915874596</v>
      </c>
      <c r="AF368" s="42">
        <v>2842955698</v>
      </c>
      <c r="AG368" s="41">
        <v>2842955698</v>
      </c>
      <c r="AH368" s="41">
        <v>2842955698</v>
      </c>
      <c r="AI368" s="41">
        <v>0</v>
      </c>
      <c r="AJ368" s="41">
        <v>0</v>
      </c>
      <c r="AK368" s="42" t="str">
        <f>IFERROR(VLOOKUP(Exportar[[#This Row],[RUBRO]],[3]LISTAS!$A$1:$B$19,2,0),Exportar[[#This Row],[NOMBRE-Planeación_Proyecto]])</f>
        <v>2. Protección PARD</v>
      </c>
      <c r="AL368" s="41">
        <f>VLOOKUP(Exportar[[#This Row],[UNIDAD/SUB UNIDAD]],[3]!REGIONALES[[#All],[codigo_regional3]:[Columna1]],3,0)</f>
        <v>11</v>
      </c>
      <c r="AM368" s="41">
        <f>Exportar[[#This Row],[COD]]</f>
        <v>11</v>
      </c>
      <c r="AN368" s="41" t="str">
        <f>IFERROR(VLOOKUP(Exportar[[#This Row],[RUBRO completo]],'[3]CENTRO DE COSTOS'!$X:$X,1,0),0)</f>
        <v>C-4102-1500-14-0-4102037-02-121</v>
      </c>
      <c r="AO368" s="43" t="str">
        <f>VLOOKUP(Exportar[[#This Row],[COD_REAL]],'[3]CENTRO DE COSTOS'!$M$4:$N$72,2,0)</f>
        <v>REGIONAL BOGOTA</v>
      </c>
    </row>
    <row r="369" spans="1:41" x14ac:dyDescent="0.25">
      <c r="A369" s="44">
        <v>45111</v>
      </c>
      <c r="B369" s="32">
        <v>2023</v>
      </c>
      <c r="C369" s="33" t="str">
        <f>VLOOKUP(D369,'[3]CENTRO DE COSTOS'!$E:$H,4,0)</f>
        <v>REGIONALES</v>
      </c>
      <c r="D369" s="34" t="s">
        <v>46</v>
      </c>
      <c r="E369" s="34" t="s">
        <v>47</v>
      </c>
      <c r="F369" s="34" t="s">
        <v>430</v>
      </c>
      <c r="G369" s="35" t="str">
        <f>VLOOKUP(O369,[3]Gerentes!$A:$N,4,0)</f>
        <v xml:space="preserve">PROTECCIÓN RESTABLECIMIENTO </v>
      </c>
      <c r="H369" s="35" t="str">
        <f>VLOOKUP(O369,[3]Gerentes!$A:$N,5,0)</f>
        <v>DIRECTOR(A) DE PROTECCION</v>
      </c>
      <c r="I369" s="35" t="str">
        <f>VLOOKUP(O369,[3]Gerentes!$A:$N,10,0)</f>
        <v>2. Protección PARD</v>
      </c>
      <c r="J369" s="35" t="str">
        <f>VLOOKUP(O369,[3]Gerentes!$A:$AB,15,0)</f>
        <v>Contratable</v>
      </c>
      <c r="K369" s="36" t="str">
        <f t="shared" si="15"/>
        <v>Inversión</v>
      </c>
      <c r="L369" s="37" t="s">
        <v>173</v>
      </c>
      <c r="M369" s="38" t="str">
        <f t="shared" si="16"/>
        <v>C-4102-1500-14</v>
      </c>
      <c r="N369" s="34">
        <v>122</v>
      </c>
      <c r="O369" s="35" t="str">
        <f t="shared" si="17"/>
        <v>C-4102-1500-14-0-4102037-02-122</v>
      </c>
      <c r="P369" s="32" t="s">
        <v>172</v>
      </c>
      <c r="Q369" s="39">
        <f>VLOOKUP($O369,[3]Gerentes!$A:$I,7,0)</f>
        <v>4102037</v>
      </c>
      <c r="R369" s="40" t="str">
        <f>VLOOKUP($O369,[3]Gerentes!$A:$I,8,0)</f>
        <v>SERVICIO DE PROTECCION PARA EL RESTABLECIMIENTO DE DERECHOS DE NIÑOS, NIÑAS, ADOLESCENTES Y JOVENES</v>
      </c>
      <c r="S369" s="34" t="s">
        <v>24</v>
      </c>
      <c r="T369" s="34">
        <v>27</v>
      </c>
      <c r="U369" s="34" t="s">
        <v>161</v>
      </c>
      <c r="V369" s="34" t="s">
        <v>25</v>
      </c>
      <c r="W369" s="41">
        <v>16301804480</v>
      </c>
      <c r="X369" s="41">
        <v>0</v>
      </c>
      <c r="Y369" s="41">
        <v>81122852</v>
      </c>
      <c r="Z369" s="41">
        <v>0</v>
      </c>
      <c r="AA369" s="41">
        <v>0</v>
      </c>
      <c r="AB369" s="42">
        <v>16220681628</v>
      </c>
      <c r="AC369" s="41">
        <v>16111556438</v>
      </c>
      <c r="AD369" s="41">
        <v>109125190</v>
      </c>
      <c r="AE369" s="42">
        <v>16056867134</v>
      </c>
      <c r="AF369" s="42">
        <v>9463696655</v>
      </c>
      <c r="AG369" s="41">
        <v>9463696655</v>
      </c>
      <c r="AH369" s="41">
        <v>9463696655</v>
      </c>
      <c r="AI369" s="41">
        <v>0</v>
      </c>
      <c r="AJ369" s="41">
        <v>0</v>
      </c>
      <c r="AK369" s="42" t="str">
        <f>IFERROR(VLOOKUP(Exportar[[#This Row],[RUBRO]],[3]LISTAS!$A$1:$B$19,2,0),Exportar[[#This Row],[NOMBRE-Planeación_Proyecto]])</f>
        <v>2. Protección PARD</v>
      </c>
      <c r="AL369" s="41">
        <f>VLOOKUP(Exportar[[#This Row],[UNIDAD/SUB UNIDAD]],[3]!REGIONALES[[#All],[codigo_regional3]:[Columna1]],3,0)</f>
        <v>11</v>
      </c>
      <c r="AM369" s="41">
        <f>Exportar[[#This Row],[COD]]</f>
        <v>11</v>
      </c>
      <c r="AN369" s="41" t="str">
        <f>IFERROR(VLOOKUP(Exportar[[#This Row],[RUBRO completo]],'[3]CENTRO DE COSTOS'!$X:$X,1,0),0)</f>
        <v>C-4102-1500-14-0-4102037-02-122</v>
      </c>
      <c r="AO369" s="43" t="str">
        <f>VLOOKUP(Exportar[[#This Row],[COD_REAL]],'[3]CENTRO DE COSTOS'!$M$4:$N$72,2,0)</f>
        <v>REGIONAL BOGOTA</v>
      </c>
    </row>
    <row r="370" spans="1:41" x14ac:dyDescent="0.25">
      <c r="A370" s="44">
        <v>45111</v>
      </c>
      <c r="B370" s="32">
        <v>2023</v>
      </c>
      <c r="C370" s="33" t="str">
        <f>VLOOKUP(D370,'[3]CENTRO DE COSTOS'!$E:$H,4,0)</f>
        <v>REGIONALES</v>
      </c>
      <c r="D370" s="34" t="s">
        <v>46</v>
      </c>
      <c r="E370" s="34" t="s">
        <v>47</v>
      </c>
      <c r="F370" s="34" t="s">
        <v>428</v>
      </c>
      <c r="G370" s="35" t="str">
        <f>VLOOKUP(O370,[3]Gerentes!$A:$N,4,0)</f>
        <v xml:space="preserve">PROTECCIÓN RESTABLECIMIENTO </v>
      </c>
      <c r="H370" s="35" t="str">
        <f>VLOOKUP(O370,[3]Gerentes!$A:$N,5,0)</f>
        <v>DIRECTOR(A) DE PROTECCION</v>
      </c>
      <c r="I370" s="35" t="str">
        <f>VLOOKUP(O370,[3]Gerentes!$A:$N,10,0)</f>
        <v>2. Protección PARD</v>
      </c>
      <c r="J370" s="35" t="str">
        <f>VLOOKUP(O370,[3]Gerentes!$A:$AB,15,0)</f>
        <v>Contratable</v>
      </c>
      <c r="K370" s="36" t="str">
        <f t="shared" si="15"/>
        <v>Inversión</v>
      </c>
      <c r="L370" s="37" t="s">
        <v>173</v>
      </c>
      <c r="M370" s="38" t="str">
        <f t="shared" si="16"/>
        <v>C-4102-1500-14</v>
      </c>
      <c r="N370" s="34">
        <v>123</v>
      </c>
      <c r="O370" s="35" t="str">
        <f t="shared" si="17"/>
        <v>C-4102-1500-14-0-4102037-02-123</v>
      </c>
      <c r="P370" s="32" t="s">
        <v>172</v>
      </c>
      <c r="Q370" s="39">
        <f>VLOOKUP($O370,[3]Gerentes!$A:$I,7,0)</f>
        <v>4102037</v>
      </c>
      <c r="R370" s="40" t="str">
        <f>VLOOKUP($O370,[3]Gerentes!$A:$I,8,0)</f>
        <v>SERVICIO DE PROTECCION PARA EL RESTABLECIMIENTO DE DERECHOS DE NIÑOS, NIÑAS, ADOLESCENTES Y JOVENES</v>
      </c>
      <c r="S370" s="34" t="s">
        <v>24</v>
      </c>
      <c r="T370" s="34">
        <v>21</v>
      </c>
      <c r="U370" s="34" t="s">
        <v>185</v>
      </c>
      <c r="V370" s="34" t="s">
        <v>25</v>
      </c>
      <c r="W370" s="41">
        <v>0</v>
      </c>
      <c r="X370" s="41">
        <v>22080500</v>
      </c>
      <c r="Y370" s="41">
        <v>0</v>
      </c>
      <c r="Z370" s="41">
        <v>0</v>
      </c>
      <c r="AA370" s="41">
        <v>0</v>
      </c>
      <c r="AB370" s="42">
        <v>22080500</v>
      </c>
      <c r="AC370" s="41">
        <v>22080500</v>
      </c>
      <c r="AD370" s="41">
        <v>0</v>
      </c>
      <c r="AE370" s="42">
        <v>22080500</v>
      </c>
      <c r="AF370" s="42">
        <v>22080500</v>
      </c>
      <c r="AG370" s="41">
        <v>22080500</v>
      </c>
      <c r="AH370" s="41">
        <v>22080500</v>
      </c>
      <c r="AI370" s="41">
        <v>0</v>
      </c>
      <c r="AJ370" s="41">
        <v>0</v>
      </c>
      <c r="AK370" s="42" t="str">
        <f>IFERROR(VLOOKUP(Exportar[[#This Row],[RUBRO]],[3]LISTAS!$A$1:$B$19,2,0),Exportar[[#This Row],[NOMBRE-Planeación_Proyecto]])</f>
        <v>2. Protección PARD</v>
      </c>
      <c r="AL370" s="41">
        <f>VLOOKUP(Exportar[[#This Row],[UNIDAD/SUB UNIDAD]],[3]!REGIONALES[[#All],[codigo_regional3]:[Columna1]],3,0)</f>
        <v>11</v>
      </c>
      <c r="AM370" s="41">
        <f>Exportar[[#This Row],[COD]]</f>
        <v>11</v>
      </c>
      <c r="AN370" s="41" t="str">
        <f>IFERROR(VLOOKUP(Exportar[[#This Row],[RUBRO completo]],'[3]CENTRO DE COSTOS'!$X:$X,1,0),0)</f>
        <v>C-4102-1500-14-0-4102037-02-123</v>
      </c>
      <c r="AO370" s="43" t="str">
        <f>VLOOKUP(Exportar[[#This Row],[COD_REAL]],'[3]CENTRO DE COSTOS'!$M$4:$N$72,2,0)</f>
        <v>REGIONAL BOGOTA</v>
      </c>
    </row>
    <row r="371" spans="1:41" x14ac:dyDescent="0.25">
      <c r="A371" s="44">
        <v>45111</v>
      </c>
      <c r="B371" s="32">
        <v>2023</v>
      </c>
      <c r="C371" s="33" t="str">
        <f>VLOOKUP(D371,'[3]CENTRO DE COSTOS'!$E:$H,4,0)</f>
        <v>REGIONALES</v>
      </c>
      <c r="D371" s="34" t="s">
        <v>46</v>
      </c>
      <c r="E371" s="34" t="s">
        <v>47</v>
      </c>
      <c r="F371" s="34" t="s">
        <v>428</v>
      </c>
      <c r="G371" s="35" t="str">
        <f>VLOOKUP(O371,[3]Gerentes!$A:$N,4,0)</f>
        <v xml:space="preserve">PROTECCIÓN RESTABLECIMIENTO </v>
      </c>
      <c r="H371" s="35" t="str">
        <f>VLOOKUP(O371,[3]Gerentes!$A:$N,5,0)</f>
        <v>DIRECTOR(A) DE PROTECCION</v>
      </c>
      <c r="I371" s="35" t="str">
        <f>VLOOKUP(O371,[3]Gerentes!$A:$N,10,0)</f>
        <v>2. Protección PARD</v>
      </c>
      <c r="J371" s="35" t="str">
        <f>VLOOKUP(O371,[3]Gerentes!$A:$AB,15,0)</f>
        <v>Contratable</v>
      </c>
      <c r="K371" s="36" t="str">
        <f t="shared" si="15"/>
        <v>Inversión</v>
      </c>
      <c r="L371" s="37" t="s">
        <v>173</v>
      </c>
      <c r="M371" s="38" t="str">
        <f t="shared" si="16"/>
        <v>C-4102-1500-14</v>
      </c>
      <c r="N371" s="34">
        <v>123</v>
      </c>
      <c r="O371" s="35" t="str">
        <f t="shared" si="17"/>
        <v>C-4102-1500-14-0-4102037-02-123</v>
      </c>
      <c r="P371" s="32" t="s">
        <v>172</v>
      </c>
      <c r="Q371" s="39">
        <f>VLOOKUP($O371,[3]Gerentes!$A:$I,7,0)</f>
        <v>4102037</v>
      </c>
      <c r="R371" s="40" t="str">
        <f>VLOOKUP($O371,[3]Gerentes!$A:$I,8,0)</f>
        <v>SERVICIO DE PROTECCION PARA EL RESTABLECIMIENTO DE DERECHOS DE NIÑOS, NIÑAS, ADOLESCENTES Y JOVENES</v>
      </c>
      <c r="S371" s="34" t="s">
        <v>24</v>
      </c>
      <c r="T371" s="34">
        <v>27</v>
      </c>
      <c r="U371" s="34" t="s">
        <v>161</v>
      </c>
      <c r="V371" s="34" t="s">
        <v>25</v>
      </c>
      <c r="W371" s="41">
        <v>85547506700</v>
      </c>
      <c r="X371" s="41">
        <v>168133145</v>
      </c>
      <c r="Y371" s="41">
        <v>468182770</v>
      </c>
      <c r="Z371" s="41">
        <v>0</v>
      </c>
      <c r="AA371" s="41">
        <v>0</v>
      </c>
      <c r="AB371" s="42">
        <v>85247457075</v>
      </c>
      <c r="AC371" s="41">
        <v>84629199362</v>
      </c>
      <c r="AD371" s="41">
        <v>618257713</v>
      </c>
      <c r="AE371" s="42">
        <v>83876062132</v>
      </c>
      <c r="AF371" s="42">
        <v>48365371731</v>
      </c>
      <c r="AG371" s="41">
        <v>48365371731</v>
      </c>
      <c r="AH371" s="41">
        <v>48365371731</v>
      </c>
      <c r="AI371" s="41">
        <v>0</v>
      </c>
      <c r="AJ371" s="41">
        <v>0</v>
      </c>
      <c r="AK371" s="42" t="str">
        <f>IFERROR(VLOOKUP(Exportar[[#This Row],[RUBRO]],[3]LISTAS!$A$1:$B$19,2,0),Exportar[[#This Row],[NOMBRE-Planeación_Proyecto]])</f>
        <v>2. Protección PARD</v>
      </c>
      <c r="AL371" s="41">
        <f>VLOOKUP(Exportar[[#This Row],[UNIDAD/SUB UNIDAD]],[3]!REGIONALES[[#All],[codigo_regional3]:[Columna1]],3,0)</f>
        <v>11</v>
      </c>
      <c r="AM371" s="41">
        <f>Exportar[[#This Row],[COD]]</f>
        <v>11</v>
      </c>
      <c r="AN371" s="41" t="str">
        <f>IFERROR(VLOOKUP(Exportar[[#This Row],[RUBRO completo]],'[3]CENTRO DE COSTOS'!$X:$X,1,0),0)</f>
        <v>C-4102-1500-14-0-4102037-02-123</v>
      </c>
      <c r="AO371" s="43" t="str">
        <f>VLOOKUP(Exportar[[#This Row],[COD_REAL]],'[3]CENTRO DE COSTOS'!$M$4:$N$72,2,0)</f>
        <v>REGIONAL BOGOTA</v>
      </c>
    </row>
    <row r="372" spans="1:41" x14ac:dyDescent="0.25">
      <c r="A372" s="44">
        <v>45111</v>
      </c>
      <c r="B372" s="32">
        <v>2023</v>
      </c>
      <c r="C372" s="33" t="str">
        <f>VLOOKUP(D372,'[3]CENTRO DE COSTOS'!$E:$H,4,0)</f>
        <v>REGIONALES</v>
      </c>
      <c r="D372" s="34" t="s">
        <v>46</v>
      </c>
      <c r="E372" s="34" t="s">
        <v>47</v>
      </c>
      <c r="F372" s="34" t="s">
        <v>242</v>
      </c>
      <c r="G372" s="35" t="str">
        <f>VLOOKUP(O372,[3]Gerentes!$A:$N,4,0)</f>
        <v xml:space="preserve">PROTECCIÓN RESTABLECIMIENTO </v>
      </c>
      <c r="H372" s="35" t="str">
        <f>VLOOKUP(O372,[3]Gerentes!$A:$N,5,0)</f>
        <v>DIRECTOR(A) DE PROTECCION</v>
      </c>
      <c r="I372" s="35" t="str">
        <f>VLOOKUP(O372,[3]Gerentes!$A:$N,10,0)</f>
        <v>2. Protección PARD</v>
      </c>
      <c r="J372" s="35" t="str">
        <f>VLOOKUP(O372,[3]Gerentes!$A:$AB,15,0)</f>
        <v>Contratable</v>
      </c>
      <c r="K372" s="36" t="str">
        <f t="shared" si="15"/>
        <v>Inversión</v>
      </c>
      <c r="L372" s="37" t="s">
        <v>173</v>
      </c>
      <c r="M372" s="38" t="str">
        <f t="shared" si="16"/>
        <v>C-4102-1500-14</v>
      </c>
      <c r="N372" s="34">
        <v>124</v>
      </c>
      <c r="O372" s="35" t="str">
        <f t="shared" si="17"/>
        <v>C-4102-1500-14-0-4102037-02-124</v>
      </c>
      <c r="P372" s="32" t="s">
        <v>172</v>
      </c>
      <c r="Q372" s="39">
        <f>VLOOKUP($O372,[3]Gerentes!$A:$I,7,0)</f>
        <v>4102037</v>
      </c>
      <c r="R372" s="40" t="str">
        <f>VLOOKUP($O372,[3]Gerentes!$A:$I,8,0)</f>
        <v>SERVICIO DE PROTECCION PARA EL RESTABLECIMIENTO DE DERECHOS DE NIÑOS, NIÑAS, ADOLESCENTES Y JOVENES</v>
      </c>
      <c r="S372" s="34" t="s">
        <v>24</v>
      </c>
      <c r="T372" s="34">
        <v>27</v>
      </c>
      <c r="U372" s="34" t="s">
        <v>161</v>
      </c>
      <c r="V372" s="34" t="s">
        <v>25</v>
      </c>
      <c r="W372" s="41">
        <v>779436280</v>
      </c>
      <c r="X372" s="41">
        <v>19500000</v>
      </c>
      <c r="Y372" s="41">
        <v>18486416</v>
      </c>
      <c r="Z372" s="41">
        <v>0</v>
      </c>
      <c r="AA372" s="41">
        <v>0</v>
      </c>
      <c r="AB372" s="42">
        <v>780449864</v>
      </c>
      <c r="AC372" s="41">
        <v>757191231</v>
      </c>
      <c r="AD372" s="41">
        <v>23258633</v>
      </c>
      <c r="AE372" s="42">
        <v>737993165</v>
      </c>
      <c r="AF372" s="42">
        <v>407493894</v>
      </c>
      <c r="AG372" s="41">
        <v>407493894</v>
      </c>
      <c r="AH372" s="41">
        <v>407493894</v>
      </c>
      <c r="AI372" s="41">
        <v>0</v>
      </c>
      <c r="AJ372" s="41">
        <v>0</v>
      </c>
      <c r="AK372" s="42" t="str">
        <f>IFERROR(VLOOKUP(Exportar[[#This Row],[RUBRO]],[3]LISTAS!$A$1:$B$19,2,0),Exportar[[#This Row],[NOMBRE-Planeación_Proyecto]])</f>
        <v>2. Protección PARD</v>
      </c>
      <c r="AL372" s="41">
        <f>VLOOKUP(Exportar[[#This Row],[UNIDAD/SUB UNIDAD]],[3]!REGIONALES[[#All],[codigo_regional3]:[Columna1]],3,0)</f>
        <v>11</v>
      </c>
      <c r="AM372" s="41">
        <f>Exportar[[#This Row],[COD]]</f>
        <v>11</v>
      </c>
      <c r="AN372" s="41" t="str">
        <f>IFERROR(VLOOKUP(Exportar[[#This Row],[RUBRO completo]],'[3]CENTRO DE COSTOS'!$X:$X,1,0),0)</f>
        <v>C-4102-1500-14-0-4102037-02-124</v>
      </c>
      <c r="AO372" s="43" t="str">
        <f>VLOOKUP(Exportar[[#This Row],[COD_REAL]],'[3]CENTRO DE COSTOS'!$M$4:$N$72,2,0)</f>
        <v>REGIONAL BOGOTA</v>
      </c>
    </row>
    <row r="373" spans="1:41" x14ac:dyDescent="0.25">
      <c r="A373" s="44">
        <v>45111</v>
      </c>
      <c r="B373" s="32">
        <v>2023</v>
      </c>
      <c r="C373" s="33" t="str">
        <f>VLOOKUP(D373,'[3]CENTRO DE COSTOS'!$E:$H,4,0)</f>
        <v>REGIONALES</v>
      </c>
      <c r="D373" s="34" t="s">
        <v>46</v>
      </c>
      <c r="E373" s="34" t="s">
        <v>47</v>
      </c>
      <c r="F373" s="34" t="s">
        <v>242</v>
      </c>
      <c r="G373" s="35" t="str">
        <f>VLOOKUP(O373,[3]Gerentes!$A:$N,4,0)</f>
        <v xml:space="preserve">PROTECCIÓN RESTABLECIMIENTO </v>
      </c>
      <c r="H373" s="35" t="str">
        <f>VLOOKUP(O373,[3]Gerentes!$A:$N,5,0)</f>
        <v>DIRECTOR(A) DE PROTECCION</v>
      </c>
      <c r="I373" s="35" t="str">
        <f>VLOOKUP(O373,[3]Gerentes!$A:$N,10,0)</f>
        <v>2. Protección PARD</v>
      </c>
      <c r="J373" s="35" t="str">
        <f>VLOOKUP(O373,[3]Gerentes!$A:$AB,15,0)</f>
        <v>Contratable</v>
      </c>
      <c r="K373" s="36" t="str">
        <f t="shared" si="15"/>
        <v>Inversión</v>
      </c>
      <c r="L373" s="37" t="s">
        <v>173</v>
      </c>
      <c r="M373" s="38" t="str">
        <f t="shared" si="16"/>
        <v>C-4102-1500-14</v>
      </c>
      <c r="N373" s="34">
        <v>124</v>
      </c>
      <c r="O373" s="35" t="str">
        <f t="shared" si="17"/>
        <v>C-4102-1500-14-0-4102037-02-124</v>
      </c>
      <c r="P373" s="32" t="s">
        <v>172</v>
      </c>
      <c r="Q373" s="39">
        <f>VLOOKUP($O373,[3]Gerentes!$A:$I,7,0)</f>
        <v>4102037</v>
      </c>
      <c r="R373" s="40" t="str">
        <f>VLOOKUP($O373,[3]Gerentes!$A:$I,8,0)</f>
        <v>SERVICIO DE PROTECCION PARA EL RESTABLECIMIENTO DE DERECHOS DE NIÑOS, NIÑAS, ADOLESCENTES Y JOVENES</v>
      </c>
      <c r="S373" s="34" t="s">
        <v>24</v>
      </c>
      <c r="T373" s="34">
        <v>21</v>
      </c>
      <c r="U373" s="34" t="s">
        <v>185</v>
      </c>
      <c r="V373" s="34" t="s">
        <v>25</v>
      </c>
      <c r="W373" s="41">
        <v>0</v>
      </c>
      <c r="X373" s="41">
        <v>42659203</v>
      </c>
      <c r="Y373" s="41">
        <v>0</v>
      </c>
      <c r="Z373" s="41">
        <v>0</v>
      </c>
      <c r="AA373" s="41">
        <v>0</v>
      </c>
      <c r="AB373" s="42">
        <v>42659203</v>
      </c>
      <c r="AC373" s="41">
        <v>42659203</v>
      </c>
      <c r="AD373" s="41">
        <v>0</v>
      </c>
      <c r="AE373" s="42">
        <v>42659203</v>
      </c>
      <c r="AF373" s="42">
        <v>39673218</v>
      </c>
      <c r="AG373" s="41">
        <v>39673218</v>
      </c>
      <c r="AH373" s="41">
        <v>39673218</v>
      </c>
      <c r="AI373" s="41">
        <v>0</v>
      </c>
      <c r="AJ373" s="41">
        <v>0</v>
      </c>
      <c r="AK373" s="42" t="str">
        <f>IFERROR(VLOOKUP(Exportar[[#This Row],[RUBRO]],[3]LISTAS!$A$1:$B$19,2,0),Exportar[[#This Row],[NOMBRE-Planeación_Proyecto]])</f>
        <v>2. Protección PARD</v>
      </c>
      <c r="AL373" s="41">
        <f>VLOOKUP(Exportar[[#This Row],[UNIDAD/SUB UNIDAD]],[3]!REGIONALES[[#All],[codigo_regional3]:[Columna1]],3,0)</f>
        <v>11</v>
      </c>
      <c r="AM373" s="41">
        <f>Exportar[[#This Row],[COD]]</f>
        <v>11</v>
      </c>
      <c r="AN373" s="41" t="str">
        <f>IFERROR(VLOOKUP(Exportar[[#This Row],[RUBRO completo]],'[3]CENTRO DE COSTOS'!$X:$X,1,0),0)</f>
        <v>C-4102-1500-14-0-4102037-02-124</v>
      </c>
      <c r="AO373" s="43" t="str">
        <f>VLOOKUP(Exportar[[#This Row],[COD_REAL]],'[3]CENTRO DE COSTOS'!$M$4:$N$72,2,0)</f>
        <v>REGIONAL BOGOTA</v>
      </c>
    </row>
    <row r="374" spans="1:41" x14ac:dyDescent="0.25">
      <c r="A374" s="44">
        <v>45111</v>
      </c>
      <c r="B374" s="32">
        <v>2023</v>
      </c>
      <c r="C374" s="33" t="str">
        <f>VLOOKUP(D374,'[3]CENTRO DE COSTOS'!$E:$H,4,0)</f>
        <v>REGIONALES</v>
      </c>
      <c r="D374" s="34" t="s">
        <v>46</v>
      </c>
      <c r="E374" s="34" t="s">
        <v>47</v>
      </c>
      <c r="F374" s="34" t="s">
        <v>233</v>
      </c>
      <c r="G374" s="35" t="str">
        <f>VLOOKUP(O374,[3]Gerentes!$A:$N,4,0)</f>
        <v>FAMILIA Y COMUNIDADES</v>
      </c>
      <c r="H374" s="35" t="str">
        <f>VLOOKUP(O374,[3]Gerentes!$A:$N,5,0)</f>
        <v>DIRECTOR(A) DE FAMILIA Y COMUNIDADES</v>
      </c>
      <c r="I374" s="35" t="str">
        <f>VLOOKUP(O374,[3]Gerentes!$A:$N,10,0)</f>
        <v>6. Familia y Comunidades</v>
      </c>
      <c r="J374" s="35" t="str">
        <f>VLOOKUP(O374,[3]Gerentes!$A:$AB,15,0)</f>
        <v>Contratable</v>
      </c>
      <c r="K374" s="36" t="str">
        <f t="shared" si="15"/>
        <v>Inversión</v>
      </c>
      <c r="L374" s="37" t="s">
        <v>232</v>
      </c>
      <c r="M374" s="38" t="str">
        <f t="shared" si="16"/>
        <v>C-4102-1500-16</v>
      </c>
      <c r="N374" s="34">
        <v>142</v>
      </c>
      <c r="O374" s="35" t="str">
        <f t="shared" si="17"/>
        <v>C-4102-1500-16-0-4102042-02-142</v>
      </c>
      <c r="P374" s="32" t="s">
        <v>231</v>
      </c>
      <c r="Q374" s="39">
        <f>VLOOKUP($O374,[3]Gerentes!$A:$I,7,0)</f>
        <v>4102042</v>
      </c>
      <c r="R374" s="40" t="str">
        <f>VLOOKUP($O374,[3]Gerentes!$A:$I,8,0)</f>
        <v>SERVICIO DE ASISTENCIA TECNICA A COMUNIDADES EN TEMAS DE FORTALECIMIENTO DEL TEJIDO SOCIAL Y CONSTRUCCION DE ESCENARIOS COMUNITARIOS PROTECTORES DE DERECHOS</v>
      </c>
      <c r="S374" s="34" t="s">
        <v>24</v>
      </c>
      <c r="T374" s="34">
        <v>27</v>
      </c>
      <c r="U374" s="34" t="s">
        <v>161</v>
      </c>
      <c r="V374" s="34" t="s">
        <v>25</v>
      </c>
      <c r="W374" s="41">
        <v>360000000</v>
      </c>
      <c r="X374" s="41">
        <v>0</v>
      </c>
      <c r="Y374" s="41">
        <v>0</v>
      </c>
      <c r="Z374" s="41">
        <v>0</v>
      </c>
      <c r="AA374" s="41">
        <v>0</v>
      </c>
      <c r="AB374" s="42">
        <v>360000000</v>
      </c>
      <c r="AC374" s="41">
        <v>360000000</v>
      </c>
      <c r="AD374" s="41">
        <v>0</v>
      </c>
      <c r="AE374" s="42">
        <v>360000000</v>
      </c>
      <c r="AF374" s="42">
        <v>72000000</v>
      </c>
      <c r="AG374" s="41">
        <v>72000000</v>
      </c>
      <c r="AH374" s="41">
        <v>72000000</v>
      </c>
      <c r="AI374" s="41">
        <v>0</v>
      </c>
      <c r="AJ374" s="41">
        <v>0</v>
      </c>
      <c r="AK374" s="42" t="str">
        <f>IFERROR(VLOOKUP(Exportar[[#This Row],[RUBRO]],[3]LISTAS!$A$1:$B$19,2,0),Exportar[[#This Row],[NOMBRE-Planeación_Proyecto]])</f>
        <v>6. Familia y Comunidades</v>
      </c>
      <c r="AL374" s="41">
        <f>VLOOKUP(Exportar[[#This Row],[UNIDAD/SUB UNIDAD]],[3]!REGIONALES[[#All],[codigo_regional3]:[Columna1]],3,0)</f>
        <v>11</v>
      </c>
      <c r="AM374" s="41">
        <f>Exportar[[#This Row],[COD]]</f>
        <v>11</v>
      </c>
      <c r="AN374" s="41" t="str">
        <f>IFERROR(VLOOKUP(Exportar[[#This Row],[RUBRO completo]],'[3]CENTRO DE COSTOS'!$X:$X,1,0),0)</f>
        <v>C-4102-1500-16-0-4102042-02-142</v>
      </c>
      <c r="AO374" s="43" t="str">
        <f>VLOOKUP(Exportar[[#This Row],[COD_REAL]],'[3]CENTRO DE COSTOS'!$M$4:$N$72,2,0)</f>
        <v>REGIONAL BOGOTA</v>
      </c>
    </row>
    <row r="375" spans="1:41" x14ac:dyDescent="0.25">
      <c r="A375" s="44">
        <v>45111</v>
      </c>
      <c r="B375" s="32">
        <v>2023</v>
      </c>
      <c r="C375" s="33" t="str">
        <f>VLOOKUP(D375,'[3]CENTRO DE COSTOS'!$E:$H,4,0)</f>
        <v>REGIONALES</v>
      </c>
      <c r="D375" s="34" t="s">
        <v>46</v>
      </c>
      <c r="E375" s="34" t="s">
        <v>47</v>
      </c>
      <c r="F375" s="34" t="s">
        <v>230</v>
      </c>
      <c r="G375" s="35" t="str">
        <f>VLOOKUP(O375,[3]Gerentes!$A:$N,4,0)</f>
        <v>INFANCIA</v>
      </c>
      <c r="H375" s="35" t="str">
        <f>VLOOKUP(O375,[3]Gerentes!$A:$N,5,0)</f>
        <v>DIRECTOR(A) DE INFANCIA</v>
      </c>
      <c r="I375" s="35" t="str">
        <f>VLOOKUP(O375,[3]Gerentes!$A:$N,10,0)</f>
        <v>7. Infancia</v>
      </c>
      <c r="J375" s="35" t="str">
        <f>VLOOKUP(O375,[3]Gerentes!$A:$AB,15,0)</f>
        <v>Contratable</v>
      </c>
      <c r="K375" s="36" t="str">
        <f t="shared" si="15"/>
        <v>Inversión</v>
      </c>
      <c r="L375" s="37" t="s">
        <v>182</v>
      </c>
      <c r="M375" s="38" t="str">
        <f t="shared" si="16"/>
        <v>C-4102-1500-20</v>
      </c>
      <c r="N375" s="34">
        <v>152</v>
      </c>
      <c r="O375" s="35" t="str">
        <f t="shared" si="17"/>
        <v>C-4102-1500-20-0-4102045-02-152</v>
      </c>
      <c r="P375" s="32" t="s">
        <v>181</v>
      </c>
      <c r="Q375" s="39">
        <f>VLOOKUP($O375,[3]Gerentes!$A:$I,7,0)</f>
        <v>4102045</v>
      </c>
      <c r="R375" s="40" t="str">
        <f>VLOOKUP($O375,[3]Gerentes!$A:$I,8,0)</f>
        <v>SERVICIOS DE EDUCACIÓN INFORMAL A NIÑOS, NIÑAS, ADOLESCENTES  Y JÓVENES PARA EL RECONOCIMIENTO DE SUS DERECHOS</v>
      </c>
      <c r="S375" s="34" t="s">
        <v>24</v>
      </c>
      <c r="T375" s="34">
        <v>27</v>
      </c>
      <c r="U375" s="34" t="s">
        <v>161</v>
      </c>
      <c r="V375" s="34" t="s">
        <v>25</v>
      </c>
      <c r="W375" s="41">
        <v>4076299200</v>
      </c>
      <c r="X375" s="41">
        <v>0</v>
      </c>
      <c r="Y375" s="41">
        <v>0</v>
      </c>
      <c r="Z375" s="41">
        <v>0</v>
      </c>
      <c r="AA375" s="41">
        <v>0</v>
      </c>
      <c r="AB375" s="42">
        <v>4076299200</v>
      </c>
      <c r="AC375" s="41">
        <v>1061349962</v>
      </c>
      <c r="AD375" s="41">
        <v>3014949238</v>
      </c>
      <c r="AE375" s="42">
        <v>1061349962</v>
      </c>
      <c r="AF375" s="42">
        <v>479617483</v>
      </c>
      <c r="AG375" s="41">
        <v>479617483</v>
      </c>
      <c r="AH375" s="41">
        <v>479617483</v>
      </c>
      <c r="AI375" s="41">
        <v>0</v>
      </c>
      <c r="AJ375" s="41">
        <v>0</v>
      </c>
      <c r="AK375" s="42" t="str">
        <f>IFERROR(VLOOKUP(Exportar[[#This Row],[RUBRO]],[3]LISTAS!$A$1:$B$19,2,0),Exportar[[#This Row],[NOMBRE-Planeación_Proyecto]])</f>
        <v>7. Infancia</v>
      </c>
      <c r="AL375" s="41">
        <f>VLOOKUP(Exportar[[#This Row],[UNIDAD/SUB UNIDAD]],[3]!REGIONALES[[#All],[codigo_regional3]:[Columna1]],3,0)</f>
        <v>11</v>
      </c>
      <c r="AM375" s="41">
        <f>Exportar[[#This Row],[COD]]</f>
        <v>11</v>
      </c>
      <c r="AN375" s="41" t="str">
        <f>IFERROR(VLOOKUP(Exportar[[#This Row],[RUBRO completo]],'[3]CENTRO DE COSTOS'!$X:$X,1,0),0)</f>
        <v>C-4102-1500-20-0-4102045-02-152</v>
      </c>
      <c r="AO375" s="43" t="str">
        <f>VLOOKUP(Exportar[[#This Row],[COD_REAL]],'[3]CENTRO DE COSTOS'!$M$4:$N$72,2,0)</f>
        <v>REGIONAL BOGOTA</v>
      </c>
    </row>
    <row r="376" spans="1:41" x14ac:dyDescent="0.25">
      <c r="A376" s="44">
        <v>45111</v>
      </c>
      <c r="B376" s="32">
        <v>2023</v>
      </c>
      <c r="C376" s="33" t="str">
        <f>VLOOKUP(D376,'[3]CENTRO DE COSTOS'!$E:$H,4,0)</f>
        <v>REGIONALES</v>
      </c>
      <c r="D376" s="34" t="s">
        <v>46</v>
      </c>
      <c r="E376" s="34" t="s">
        <v>47</v>
      </c>
      <c r="F376" s="34" t="s">
        <v>146</v>
      </c>
      <c r="G376" s="35" t="str">
        <f>VLOOKUP(O376,[3]Gerentes!$A:$N,4,0)</f>
        <v>ADOLESCENCIA Y JUVENTUD</v>
      </c>
      <c r="H376" s="35" t="str">
        <f>VLOOKUP(O376,[3]Gerentes!$A:$N,5,0)</f>
        <v xml:space="preserve">DIRECTOR(A) DE ADOLESCENCIA Y JUVENTUD </v>
      </c>
      <c r="I376" s="35" t="str">
        <f>VLOOKUP(O376,[3]Gerentes!$A:$N,10,0)</f>
        <v>8. Adolescencia y Juventud</v>
      </c>
      <c r="J376" s="35" t="str">
        <f>VLOOKUP(O376,[3]Gerentes!$A:$AB,15,0)</f>
        <v>Contratable</v>
      </c>
      <c r="K376" s="36" t="str">
        <f t="shared" si="15"/>
        <v>Inversión</v>
      </c>
      <c r="L376" s="37" t="s">
        <v>180</v>
      </c>
      <c r="M376" s="38" t="str">
        <f t="shared" si="16"/>
        <v>C-4102-1500-21</v>
      </c>
      <c r="N376" s="34">
        <v>153</v>
      </c>
      <c r="O376" s="35" t="str">
        <f t="shared" si="17"/>
        <v>C-4102-1500-21-0-4102045-02-00-153</v>
      </c>
      <c r="P376" s="32" t="s">
        <v>179</v>
      </c>
      <c r="Q376" s="39">
        <f>VLOOKUP($O376,[3]Gerentes!$A:$I,7,0)</f>
        <v>4102045</v>
      </c>
      <c r="R376" s="40" t="str">
        <f>VLOOKUP($O376,[3]Gerentes!$A:$I,8,0)</f>
        <v>SERVICIOS DE EDUCACIÓN INFORMAL A NIÑOS, NIÑAS, ADOLESCENTES  Y JÓVENES PARA EL RECONOCIMIENTO DE SUS DERECHOS</v>
      </c>
      <c r="S376" s="34" t="s">
        <v>24</v>
      </c>
      <c r="T376" s="34">
        <v>27</v>
      </c>
      <c r="U376" s="34" t="s">
        <v>161</v>
      </c>
      <c r="V376" s="34" t="s">
        <v>25</v>
      </c>
      <c r="W376" s="41">
        <v>1547525500</v>
      </c>
      <c r="X376" s="41">
        <v>0</v>
      </c>
      <c r="Y376" s="41">
        <v>0</v>
      </c>
      <c r="Z376" s="41">
        <v>0</v>
      </c>
      <c r="AA376" s="41">
        <v>0</v>
      </c>
      <c r="AB376" s="42">
        <v>1547525500</v>
      </c>
      <c r="AC376" s="41">
        <v>992937336</v>
      </c>
      <c r="AD376" s="41">
        <v>554588164</v>
      </c>
      <c r="AE376" s="42">
        <v>992937336</v>
      </c>
      <c r="AF376" s="42">
        <v>438247440</v>
      </c>
      <c r="AG376" s="41">
        <v>438247440</v>
      </c>
      <c r="AH376" s="41">
        <v>438247440</v>
      </c>
      <c r="AI376" s="41">
        <v>0</v>
      </c>
      <c r="AJ376" s="41">
        <v>0</v>
      </c>
      <c r="AK376" s="42" t="str">
        <f>IFERROR(VLOOKUP(Exportar[[#This Row],[RUBRO]],[3]LISTAS!$A$1:$B$19,2,0),Exportar[[#This Row],[NOMBRE-Planeación_Proyecto]])</f>
        <v>8. Adolescencia y Juventud</v>
      </c>
      <c r="AL376" s="41">
        <f>VLOOKUP(Exportar[[#This Row],[UNIDAD/SUB UNIDAD]],[3]!REGIONALES[[#All],[codigo_regional3]:[Columna1]],3,0)</f>
        <v>11</v>
      </c>
      <c r="AM376" s="41">
        <f>Exportar[[#This Row],[COD]]</f>
        <v>11</v>
      </c>
      <c r="AN376" s="41" t="str">
        <f>IFERROR(VLOOKUP(Exportar[[#This Row],[RUBRO completo]],'[3]CENTRO DE COSTOS'!$X:$X,1,0),0)</f>
        <v>C-4102-1500-21-0-4102045-02-00-153</v>
      </c>
      <c r="AO376" s="43" t="str">
        <f>VLOOKUP(Exportar[[#This Row],[COD_REAL]],'[3]CENTRO DE COSTOS'!$M$4:$N$72,2,0)</f>
        <v>REGIONAL BOGOTA</v>
      </c>
    </row>
    <row r="377" spans="1:41" x14ac:dyDescent="0.25">
      <c r="A377" s="44">
        <v>45111</v>
      </c>
      <c r="B377" s="32">
        <v>2023</v>
      </c>
      <c r="C377" s="33" t="str">
        <f>VLOOKUP(D377,'[3]CENTRO DE COSTOS'!$E:$H,4,0)</f>
        <v>REGIONALES</v>
      </c>
      <c r="D377" s="34" t="s">
        <v>46</v>
      </c>
      <c r="E377" s="34" t="s">
        <v>47</v>
      </c>
      <c r="F377" s="34" t="s">
        <v>229</v>
      </c>
      <c r="G377" s="35" t="str">
        <f>VLOOKUP(O377,[3]Gerentes!$A:$N,4,0)</f>
        <v>PRIMERA INFANCIA</v>
      </c>
      <c r="H377" s="35" t="str">
        <f>VLOOKUP(O377,[3]Gerentes!$A:$N,5,0)</f>
        <v>DIRECTOR(A) DE PRIMERA INFANCIA</v>
      </c>
      <c r="I377" s="35" t="str">
        <f>VLOOKUP(O377,[3]Gerentes!$A:$N,10,0)</f>
        <v>1. Primera Infancia</v>
      </c>
      <c r="J377" s="35" t="str">
        <f>VLOOKUP(O377,[3]Gerentes!$A:$AB,15,0)</f>
        <v>Contratable</v>
      </c>
      <c r="K377" s="36" t="str">
        <f t="shared" si="15"/>
        <v>Inversión</v>
      </c>
      <c r="L377" s="37" t="s">
        <v>228</v>
      </c>
      <c r="M377" s="38" t="str">
        <f t="shared" si="16"/>
        <v>C-4102-1500-18</v>
      </c>
      <c r="N377" s="34">
        <v>161</v>
      </c>
      <c r="O377" s="35" t="str">
        <f t="shared" si="17"/>
        <v>C-4102-1500-18-0-4102001-02-161</v>
      </c>
      <c r="P377" s="32" t="s">
        <v>227</v>
      </c>
      <c r="Q377" s="39">
        <f>VLOOKUP($O377,[3]Gerentes!$A:$I,7,0)</f>
        <v>4102001</v>
      </c>
      <c r="R377" s="40" t="str">
        <f>VLOOKUP($O377,[3]Gerentes!$A:$I,8,0)</f>
        <v>SERVICIO DE ATENCION INTEGRAL A LA PRIMERA INFANCIA</v>
      </c>
      <c r="S377" s="34" t="s">
        <v>38</v>
      </c>
      <c r="T377" s="34">
        <v>10</v>
      </c>
      <c r="U377" s="34" t="s">
        <v>223</v>
      </c>
      <c r="V377" s="34" t="s">
        <v>25</v>
      </c>
      <c r="W377" s="41">
        <v>164190068076</v>
      </c>
      <c r="X377" s="41">
        <v>13349890597</v>
      </c>
      <c r="Y377" s="41">
        <v>0</v>
      </c>
      <c r="Z377" s="41">
        <v>0</v>
      </c>
      <c r="AA377" s="41">
        <v>0</v>
      </c>
      <c r="AB377" s="42">
        <v>177539958673</v>
      </c>
      <c r="AC377" s="41">
        <v>176563364916</v>
      </c>
      <c r="AD377" s="41">
        <v>976593757</v>
      </c>
      <c r="AE377" s="42">
        <v>176563364916</v>
      </c>
      <c r="AF377" s="42">
        <v>117233233943</v>
      </c>
      <c r="AG377" s="41">
        <v>117233233943</v>
      </c>
      <c r="AH377" s="41">
        <v>117233233943</v>
      </c>
      <c r="AI377" s="41">
        <v>0</v>
      </c>
      <c r="AJ377" s="41">
        <v>0</v>
      </c>
      <c r="AK377" s="42" t="str">
        <f>IFERROR(VLOOKUP(Exportar[[#This Row],[RUBRO]],[3]LISTAS!$A$1:$B$19,2,0),Exportar[[#This Row],[NOMBRE-Planeación_Proyecto]])</f>
        <v>1. Primera Infancia</v>
      </c>
      <c r="AL377" s="41">
        <f>VLOOKUP(Exportar[[#This Row],[UNIDAD/SUB UNIDAD]],[3]!REGIONALES[[#All],[codigo_regional3]:[Columna1]],3,0)</f>
        <v>11</v>
      </c>
      <c r="AM377" s="41">
        <f>Exportar[[#This Row],[COD]]</f>
        <v>11</v>
      </c>
      <c r="AN377" s="41" t="str">
        <f>IFERROR(VLOOKUP(Exportar[[#This Row],[RUBRO completo]],'[3]CENTRO DE COSTOS'!$X:$X,1,0),0)</f>
        <v>C-4102-1500-18-0-4102001-02-161</v>
      </c>
      <c r="AO377" s="43" t="str">
        <f>VLOOKUP(Exportar[[#This Row],[COD_REAL]],'[3]CENTRO DE COSTOS'!$M$4:$N$72,2,0)</f>
        <v>REGIONAL BOGOTA</v>
      </c>
    </row>
    <row r="378" spans="1:41" x14ac:dyDescent="0.25">
      <c r="A378" s="44">
        <v>45111</v>
      </c>
      <c r="B378" s="32">
        <v>2023</v>
      </c>
      <c r="C378" s="33" t="str">
        <f>VLOOKUP(D378,'[3]CENTRO DE COSTOS'!$E:$H,4,0)</f>
        <v>REGIONALES</v>
      </c>
      <c r="D378" s="34" t="s">
        <v>46</v>
      </c>
      <c r="E378" s="34" t="s">
        <v>47</v>
      </c>
      <c r="F378" s="34" t="s">
        <v>226</v>
      </c>
      <c r="G378" s="35" t="str">
        <f>VLOOKUP(O378,[3]Gerentes!$A:$N,4,0)</f>
        <v>PRIMERA INFANCIA</v>
      </c>
      <c r="H378" s="35" t="str">
        <f>VLOOKUP(O378,[3]Gerentes!$A:$N,5,0)</f>
        <v>DIRECTOR(A) DE PRIMERA INFANCIA</v>
      </c>
      <c r="I378" s="35" t="str">
        <f>VLOOKUP(O378,[3]Gerentes!$A:$N,10,0)</f>
        <v>1. Primera Infancia</v>
      </c>
      <c r="J378" s="35" t="str">
        <f>VLOOKUP(O378,[3]Gerentes!$A:$AB,15,0)</f>
        <v>Contratable</v>
      </c>
      <c r="K378" s="36" t="str">
        <f t="shared" si="15"/>
        <v>Inversión</v>
      </c>
      <c r="L378" s="37" t="s">
        <v>225</v>
      </c>
      <c r="M378" s="38" t="str">
        <f t="shared" si="16"/>
        <v>C-4102-1500-18</v>
      </c>
      <c r="N378" s="34">
        <v>162</v>
      </c>
      <c r="O378" s="35" t="str">
        <f t="shared" si="17"/>
        <v>C-4102-1500-18-0-4102002-02-162</v>
      </c>
      <c r="P378" s="32" t="s">
        <v>224</v>
      </c>
      <c r="Q378" s="39">
        <f>VLOOKUP($O378,[3]Gerentes!$A:$I,7,0)</f>
        <v>4102002</v>
      </c>
      <c r="R378" s="40" t="str">
        <f>VLOOKUP($O378,[3]Gerentes!$A:$I,8,0)</f>
        <v>SERVICIO DE ATENCION TRADICIONAL A LA PRIMERA INFANCIA</v>
      </c>
      <c r="S378" s="34" t="s">
        <v>38</v>
      </c>
      <c r="T378" s="34">
        <v>10</v>
      </c>
      <c r="U378" s="34" t="s">
        <v>223</v>
      </c>
      <c r="V378" s="34" t="s">
        <v>25</v>
      </c>
      <c r="W378" s="41">
        <v>108021624396</v>
      </c>
      <c r="X378" s="41">
        <v>0</v>
      </c>
      <c r="Y378" s="41">
        <v>0</v>
      </c>
      <c r="Z378" s="41">
        <v>0</v>
      </c>
      <c r="AA378" s="41">
        <v>0</v>
      </c>
      <c r="AB378" s="42">
        <v>108021624396</v>
      </c>
      <c r="AC378" s="41">
        <v>105491662507</v>
      </c>
      <c r="AD378" s="41">
        <v>2529961889</v>
      </c>
      <c r="AE378" s="42">
        <v>105491662507</v>
      </c>
      <c r="AF378" s="42">
        <v>60832855704</v>
      </c>
      <c r="AG378" s="41">
        <v>60832855704</v>
      </c>
      <c r="AH378" s="41">
        <v>60832855704</v>
      </c>
      <c r="AI378" s="41">
        <v>0</v>
      </c>
      <c r="AJ378" s="41">
        <v>0</v>
      </c>
      <c r="AK378" s="42" t="str">
        <f>IFERROR(VLOOKUP(Exportar[[#This Row],[RUBRO]],[3]LISTAS!$A$1:$B$19,2,0),Exportar[[#This Row],[NOMBRE-Planeación_Proyecto]])</f>
        <v>1. Primera Infancia</v>
      </c>
      <c r="AL378" s="41">
        <f>VLOOKUP(Exportar[[#This Row],[UNIDAD/SUB UNIDAD]],[3]!REGIONALES[[#All],[codigo_regional3]:[Columna1]],3,0)</f>
        <v>11</v>
      </c>
      <c r="AM378" s="41">
        <f>Exportar[[#This Row],[COD]]</f>
        <v>11</v>
      </c>
      <c r="AN378" s="41" t="str">
        <f>IFERROR(VLOOKUP(Exportar[[#This Row],[RUBRO completo]],'[3]CENTRO DE COSTOS'!$X:$X,1,0),0)</f>
        <v>C-4102-1500-18-0-4102002-02-162</v>
      </c>
      <c r="AO378" s="43" t="str">
        <f>VLOOKUP(Exportar[[#This Row],[COD_REAL]],'[3]CENTRO DE COSTOS'!$M$4:$N$72,2,0)</f>
        <v>REGIONAL BOGOTA</v>
      </c>
    </row>
    <row r="379" spans="1:41" x14ac:dyDescent="0.25">
      <c r="A379" s="44">
        <v>45111</v>
      </c>
      <c r="B379" s="32">
        <v>2023</v>
      </c>
      <c r="C379" s="33" t="str">
        <f>VLOOKUP(D379,'[3]CENTRO DE COSTOS'!$E:$H,4,0)</f>
        <v>REGIONALES</v>
      </c>
      <c r="D379" s="34" t="s">
        <v>46</v>
      </c>
      <c r="E379" s="34" t="s">
        <v>47</v>
      </c>
      <c r="F379" s="34" t="s">
        <v>252</v>
      </c>
      <c r="G379" s="35" t="str">
        <f>VLOOKUP(O379,[3]Gerentes!$A:$N,4,0)</f>
        <v>PRIMERA INFANCIA</v>
      </c>
      <c r="H379" s="35" t="str">
        <f>VLOOKUP(O379,[3]Gerentes!$A:$N,5,0)</f>
        <v>DIRECTOR(A) DE PRIMERA INFANCIA</v>
      </c>
      <c r="I379" s="35" t="str">
        <f>VLOOKUP(O379,[3]Gerentes!$A:$N,10,0)</f>
        <v>1. Primera Infancia</v>
      </c>
      <c r="J379" s="35" t="str">
        <f>VLOOKUP(O379,[3]Gerentes!$A:$AB,15,0)</f>
        <v>Contratable</v>
      </c>
      <c r="K379" s="36" t="str">
        <f t="shared" si="15"/>
        <v>Inversión</v>
      </c>
      <c r="L379" s="37" t="s">
        <v>228</v>
      </c>
      <c r="M379" s="38" t="str">
        <f t="shared" si="16"/>
        <v>C-4102-1500-18</v>
      </c>
      <c r="N379" s="34">
        <v>163</v>
      </c>
      <c r="O379" s="35" t="str">
        <f t="shared" si="17"/>
        <v>C-4102-1500-18-0-4102001-02-163</v>
      </c>
      <c r="P379" s="32" t="s">
        <v>227</v>
      </c>
      <c r="Q379" s="39">
        <f>VLOOKUP($O379,[3]Gerentes!$A:$I,7,0)</f>
        <v>4102001</v>
      </c>
      <c r="R379" s="40" t="str">
        <f>VLOOKUP($O379,[3]Gerentes!$A:$I,8,0)</f>
        <v>SERVICIO DE ATENCION INTEGRAL A LA PRIMERA INFANCIA</v>
      </c>
      <c r="S379" s="34" t="s">
        <v>38</v>
      </c>
      <c r="T379" s="34">
        <v>10</v>
      </c>
      <c r="U379" s="34" t="s">
        <v>223</v>
      </c>
      <c r="V379" s="34" t="s">
        <v>25</v>
      </c>
      <c r="W379" s="41">
        <v>55297355908</v>
      </c>
      <c r="X379" s="41">
        <v>0</v>
      </c>
      <c r="Y379" s="41">
        <v>908</v>
      </c>
      <c r="Z379" s="41">
        <v>0</v>
      </c>
      <c r="AA379" s="41">
        <v>0</v>
      </c>
      <c r="AB379" s="42">
        <v>55297355000</v>
      </c>
      <c r="AC379" s="41">
        <v>55297355000</v>
      </c>
      <c r="AD379" s="41">
        <v>0</v>
      </c>
      <c r="AE379" s="42">
        <v>55297355000</v>
      </c>
      <c r="AF379" s="42">
        <v>13824338750</v>
      </c>
      <c r="AG379" s="41">
        <v>13824338750</v>
      </c>
      <c r="AH379" s="41">
        <v>13824338750</v>
      </c>
      <c r="AI379" s="41">
        <v>0</v>
      </c>
      <c r="AJ379" s="41">
        <v>0</v>
      </c>
      <c r="AK379" s="42" t="str">
        <f>IFERROR(VLOOKUP(Exportar[[#This Row],[RUBRO]],[3]LISTAS!$A$1:$B$19,2,0),Exportar[[#This Row],[NOMBRE-Planeación_Proyecto]])</f>
        <v>1. Primera Infancia</v>
      </c>
      <c r="AL379" s="41">
        <f>VLOOKUP(Exportar[[#This Row],[UNIDAD/SUB UNIDAD]],[3]!REGIONALES[[#All],[codigo_regional3]:[Columna1]],3,0)</f>
        <v>11</v>
      </c>
      <c r="AM379" s="41">
        <f>Exportar[[#This Row],[COD]]</f>
        <v>11</v>
      </c>
      <c r="AN379" s="41" t="str">
        <f>IFERROR(VLOOKUP(Exportar[[#This Row],[RUBRO completo]],'[3]CENTRO DE COSTOS'!$X:$X,1,0),0)</f>
        <v>C-4102-1500-18-0-4102001-02-163</v>
      </c>
      <c r="AO379" s="43" t="str">
        <f>VLOOKUP(Exportar[[#This Row],[COD_REAL]],'[3]CENTRO DE COSTOS'!$M$4:$N$72,2,0)</f>
        <v>REGIONAL BOGOTA</v>
      </c>
    </row>
    <row r="380" spans="1:41" x14ac:dyDescent="0.25">
      <c r="A380" s="44">
        <v>45111</v>
      </c>
      <c r="B380" s="32">
        <v>2023</v>
      </c>
      <c r="C380" s="33" t="str">
        <f>VLOOKUP(D380,'[3]CENTRO DE COSTOS'!$E:$H,4,0)</f>
        <v>REGIONALES</v>
      </c>
      <c r="D380" s="34" t="s">
        <v>46</v>
      </c>
      <c r="E380" s="34" t="s">
        <v>47</v>
      </c>
      <c r="F380" s="34" t="s">
        <v>431</v>
      </c>
      <c r="G380" s="35" t="str">
        <f>VLOOKUP(O380,[3]Gerentes!$A:$N,4,0)</f>
        <v>PRIMERA INFANCIA</v>
      </c>
      <c r="H380" s="35" t="str">
        <f>VLOOKUP(O380,[3]Gerentes!$A:$N,5,0)</f>
        <v>DIRECTOR(A) DE PRIMERA INFANCIA</v>
      </c>
      <c r="I380" s="35" t="str">
        <f>VLOOKUP(O380,[3]Gerentes!$A:$N,10,0)</f>
        <v>1. Primera Infancia</v>
      </c>
      <c r="J380" s="35" t="str">
        <f>VLOOKUP(O380,[3]Gerentes!$A:$AB,15,0)</f>
        <v>Contratable</v>
      </c>
      <c r="K380" s="36" t="str">
        <f t="shared" si="15"/>
        <v>Inversión</v>
      </c>
      <c r="L380" s="37" t="s">
        <v>225</v>
      </c>
      <c r="M380" s="38" t="str">
        <f t="shared" si="16"/>
        <v>C-4102-1500-18</v>
      </c>
      <c r="N380" s="34">
        <v>166</v>
      </c>
      <c r="O380" s="35" t="str">
        <f t="shared" si="17"/>
        <v>C-4102-1500-18-0-4102002-02-166</v>
      </c>
      <c r="P380" s="32" t="s">
        <v>224</v>
      </c>
      <c r="Q380" s="39">
        <f>VLOOKUP($O380,[3]Gerentes!$A:$I,7,0)</f>
        <v>4102002</v>
      </c>
      <c r="R380" s="40" t="str">
        <f>VLOOKUP($O380,[3]Gerentes!$A:$I,8,0)</f>
        <v>SERVICIO DE ATENCION TRADICIONAL A LA PRIMERA INFANCIA</v>
      </c>
      <c r="S380" s="34" t="s">
        <v>38</v>
      </c>
      <c r="T380" s="34">
        <v>10</v>
      </c>
      <c r="U380" s="34" t="s">
        <v>223</v>
      </c>
      <c r="V380" s="34" t="s">
        <v>25</v>
      </c>
      <c r="W380" s="41">
        <v>0</v>
      </c>
      <c r="X380" s="41">
        <v>96400000</v>
      </c>
      <c r="Y380" s="41">
        <v>0</v>
      </c>
      <c r="Z380" s="41">
        <v>0</v>
      </c>
      <c r="AA380" s="41">
        <v>0</v>
      </c>
      <c r="AB380" s="42">
        <v>96400000</v>
      </c>
      <c r="AC380" s="41">
        <v>46700000</v>
      </c>
      <c r="AD380" s="41">
        <v>49700000</v>
      </c>
      <c r="AE380" s="42">
        <v>46700000</v>
      </c>
      <c r="AF380" s="42">
        <v>46600000</v>
      </c>
      <c r="AG380" s="41">
        <v>46600000</v>
      </c>
      <c r="AH380" s="41">
        <v>46600000</v>
      </c>
      <c r="AI380" s="41">
        <v>0</v>
      </c>
      <c r="AJ380" s="41">
        <v>0</v>
      </c>
      <c r="AK380" s="42" t="str">
        <f>IFERROR(VLOOKUP(Exportar[[#This Row],[RUBRO]],[3]LISTAS!$A$1:$B$19,2,0),Exportar[[#This Row],[NOMBRE-Planeación_Proyecto]])</f>
        <v>1. Primera Infancia</v>
      </c>
      <c r="AL380" s="41">
        <f>VLOOKUP(Exportar[[#This Row],[UNIDAD/SUB UNIDAD]],[3]!REGIONALES[[#All],[codigo_regional3]:[Columna1]],3,0)</f>
        <v>11</v>
      </c>
      <c r="AM380" s="41">
        <f>Exportar[[#This Row],[COD]]</f>
        <v>11</v>
      </c>
      <c r="AN380" s="41">
        <f>IFERROR(VLOOKUP(Exportar[[#This Row],[RUBRO completo]],'[3]CENTRO DE COSTOS'!$X:$X,1,0),0)</f>
        <v>0</v>
      </c>
      <c r="AO380" s="43" t="str">
        <f>VLOOKUP(Exportar[[#This Row],[COD_REAL]],'[3]CENTRO DE COSTOS'!$M$4:$N$72,2,0)</f>
        <v>REGIONAL BOGOTA</v>
      </c>
    </row>
    <row r="381" spans="1:41" x14ac:dyDescent="0.25">
      <c r="A381" s="44">
        <v>45111</v>
      </c>
      <c r="B381" s="32">
        <v>2023</v>
      </c>
      <c r="C381" s="33" t="str">
        <f>VLOOKUP(D381,'[3]CENTRO DE COSTOS'!$E:$H,4,0)</f>
        <v>REGIONALES</v>
      </c>
      <c r="D381" s="34" t="s">
        <v>46</v>
      </c>
      <c r="E381" s="34" t="s">
        <v>47</v>
      </c>
      <c r="F381" s="34" t="s">
        <v>222</v>
      </c>
      <c r="G381" s="35" t="str">
        <f>VLOOKUP(O381,[3]Gerentes!$A:$N,4,0)</f>
        <v>FORTALECIMIENTO</v>
      </c>
      <c r="H381" s="35" t="str">
        <f>VLOOKUP(O381,[3]Gerentes!$A:$N,5,0)</f>
        <v>DIRECTOR(A) ADMINISTRATIVO</v>
      </c>
      <c r="I381" s="35" t="str">
        <f>VLOOKUP(O381,[3]Gerentes!$A:$N,10,0)</f>
        <v>8. Fortalecimiento</v>
      </c>
      <c r="J381" s="35" t="str">
        <f>VLOOKUP(O381,[3]Gerentes!$A:$AB,15,0)</f>
        <v>Contratable</v>
      </c>
      <c r="K381" s="36" t="str">
        <f t="shared" si="15"/>
        <v>Inversión</v>
      </c>
      <c r="L381" s="37" t="s">
        <v>175</v>
      </c>
      <c r="M381" s="38" t="str">
        <f t="shared" si="16"/>
        <v>C-4199-1500-8</v>
      </c>
      <c r="N381" s="34">
        <v>184</v>
      </c>
      <c r="O381" s="35" t="str">
        <f t="shared" si="17"/>
        <v>C-4199-1500-8-0-4199064-02-184</v>
      </c>
      <c r="P381" s="32" t="s">
        <v>174</v>
      </c>
      <c r="Q381" s="39">
        <f>VLOOKUP($O381,[3]Gerentes!$A:$I,7,0)</f>
        <v>4199064</v>
      </c>
      <c r="R381" s="40" t="str">
        <f>VLOOKUP($O381,[3]Gerentes!$A:$I,8,0)</f>
        <v>SERVICIO DE IMPLEMENTACION DE SISTEMAS DE GESTION</v>
      </c>
      <c r="S381" s="34" t="s">
        <v>24</v>
      </c>
      <c r="T381" s="34">
        <v>27</v>
      </c>
      <c r="U381" s="34" t="s">
        <v>161</v>
      </c>
      <c r="V381" s="34" t="s">
        <v>25</v>
      </c>
      <c r="W381" s="41">
        <v>4133464988</v>
      </c>
      <c r="X381" s="41">
        <v>0</v>
      </c>
      <c r="Y381" s="41">
        <v>0</v>
      </c>
      <c r="Z381" s="41">
        <v>0</v>
      </c>
      <c r="AA381" s="41">
        <v>0</v>
      </c>
      <c r="AB381" s="42">
        <v>4133464988</v>
      </c>
      <c r="AC381" s="41">
        <v>4131493382.1399999</v>
      </c>
      <c r="AD381" s="41">
        <v>1971605.86</v>
      </c>
      <c r="AE381" s="42">
        <v>4131493382.1399999</v>
      </c>
      <c r="AF381" s="42">
        <v>2177270308.8499999</v>
      </c>
      <c r="AG381" s="41">
        <v>2177270308.8499999</v>
      </c>
      <c r="AH381" s="41">
        <v>2177270308.8499999</v>
      </c>
      <c r="AI381" s="41">
        <v>0</v>
      </c>
      <c r="AJ381" s="41">
        <v>0</v>
      </c>
      <c r="AK381" s="42" t="str">
        <f>IFERROR(VLOOKUP(Exportar[[#This Row],[RUBRO]],[3]LISTAS!$A$1:$B$19,2,0),Exportar[[#This Row],[NOMBRE-Planeación_Proyecto]])</f>
        <v>8. Fortalecimiento</v>
      </c>
      <c r="AL381" s="41">
        <f>VLOOKUP(Exportar[[#This Row],[UNIDAD/SUB UNIDAD]],[3]!REGIONALES[[#All],[codigo_regional3]:[Columna1]],3,0)</f>
        <v>11</v>
      </c>
      <c r="AM381" s="41">
        <f>Exportar[[#This Row],[COD]]</f>
        <v>11</v>
      </c>
      <c r="AN381" s="41">
        <f>IFERROR(VLOOKUP(Exportar[[#This Row],[RUBRO completo]],'[3]CENTRO DE COSTOS'!$X:$X,1,0),0)</f>
        <v>0</v>
      </c>
      <c r="AO381" s="43" t="str">
        <f>VLOOKUP(Exportar[[#This Row],[COD_REAL]],'[3]CENTRO DE COSTOS'!$M$4:$N$72,2,0)</f>
        <v>REGIONAL BOGOTA</v>
      </c>
    </row>
    <row r="382" spans="1:41" x14ac:dyDescent="0.25">
      <c r="A382" s="44">
        <v>45111</v>
      </c>
      <c r="B382" s="32">
        <v>2023</v>
      </c>
      <c r="C382" s="33" t="str">
        <f>VLOOKUP(D382,'[3]CENTRO DE COSTOS'!$E:$H,4,0)</f>
        <v>REGIONALES</v>
      </c>
      <c r="D382" s="34" t="s">
        <v>46</v>
      </c>
      <c r="E382" s="34" t="s">
        <v>47</v>
      </c>
      <c r="F382" s="34" t="s">
        <v>221</v>
      </c>
      <c r="G382" s="35" t="str">
        <f>VLOOKUP(O382,[3]Gerentes!$A:$N,4,0)</f>
        <v>FORTALECIMIENTO</v>
      </c>
      <c r="H382" s="35" t="str">
        <f>VLOOKUP(O382,[3]Gerentes!$A:$N,5,0)</f>
        <v>DIRECTOR(A) ADMINISTRATIVO</v>
      </c>
      <c r="I382" s="35" t="str">
        <f>VLOOKUP(O382,[3]Gerentes!$A:$N,10,0)</f>
        <v>8. Fortalecimiento</v>
      </c>
      <c r="J382" s="35" t="str">
        <f>VLOOKUP(O382,[3]Gerentes!$A:$AB,15,0)</f>
        <v>Contratable</v>
      </c>
      <c r="K382" s="36" t="str">
        <f t="shared" si="15"/>
        <v>Inversión</v>
      </c>
      <c r="L382" s="37" t="s">
        <v>175</v>
      </c>
      <c r="M382" s="38" t="str">
        <f t="shared" si="16"/>
        <v>C-4199-1500-8</v>
      </c>
      <c r="N382" s="34">
        <v>186</v>
      </c>
      <c r="O382" s="35" t="str">
        <f t="shared" si="17"/>
        <v>C-4199-1500-8-0-4199064-02-186</v>
      </c>
      <c r="P382" s="32" t="s">
        <v>174</v>
      </c>
      <c r="Q382" s="39">
        <f>VLOOKUP($O382,[3]Gerentes!$A:$I,7,0)</f>
        <v>4199064</v>
      </c>
      <c r="R382" s="40" t="str">
        <f>VLOOKUP($O382,[3]Gerentes!$A:$I,8,0)</f>
        <v>SERVICIO DE IMPLEMENTACION DE SISTEMAS DE GESTION</v>
      </c>
      <c r="S382" s="34" t="s">
        <v>24</v>
      </c>
      <c r="T382" s="34">
        <v>27</v>
      </c>
      <c r="U382" s="34" t="s">
        <v>161</v>
      </c>
      <c r="V382" s="34" t="s">
        <v>25</v>
      </c>
      <c r="W382" s="41">
        <v>870137250</v>
      </c>
      <c r="X382" s="41">
        <v>0</v>
      </c>
      <c r="Y382" s="41">
        <v>0</v>
      </c>
      <c r="Z382" s="41">
        <v>0</v>
      </c>
      <c r="AA382" s="41">
        <v>0</v>
      </c>
      <c r="AB382" s="42">
        <v>870137250</v>
      </c>
      <c r="AC382" s="41">
        <v>870137250</v>
      </c>
      <c r="AD382" s="41">
        <v>0</v>
      </c>
      <c r="AE382" s="42">
        <v>532869868</v>
      </c>
      <c r="AF382" s="42">
        <v>532869868</v>
      </c>
      <c r="AG382" s="41">
        <v>532869868</v>
      </c>
      <c r="AH382" s="41">
        <v>532869868</v>
      </c>
      <c r="AI382" s="41">
        <v>0</v>
      </c>
      <c r="AJ382" s="41">
        <v>0</v>
      </c>
      <c r="AK382" s="42" t="str">
        <f>IFERROR(VLOOKUP(Exportar[[#This Row],[RUBRO]],[3]LISTAS!$A$1:$B$19,2,0),Exportar[[#This Row],[NOMBRE-Planeación_Proyecto]])</f>
        <v>8. Fortalecimiento</v>
      </c>
      <c r="AL382" s="41">
        <f>VLOOKUP(Exportar[[#This Row],[UNIDAD/SUB UNIDAD]],[3]!REGIONALES[[#All],[codigo_regional3]:[Columna1]],3,0)</f>
        <v>11</v>
      </c>
      <c r="AM382" s="41">
        <f>Exportar[[#This Row],[COD]]</f>
        <v>11</v>
      </c>
      <c r="AN382" s="41">
        <f>IFERROR(VLOOKUP(Exportar[[#This Row],[RUBRO completo]],'[3]CENTRO DE COSTOS'!$X:$X,1,0),0)</f>
        <v>0</v>
      </c>
      <c r="AO382" s="43" t="str">
        <f>VLOOKUP(Exportar[[#This Row],[COD_REAL]],'[3]CENTRO DE COSTOS'!$M$4:$N$72,2,0)</f>
        <v>REGIONAL BOGOTA</v>
      </c>
    </row>
    <row r="383" spans="1:41" x14ac:dyDescent="0.25">
      <c r="A383" s="44">
        <v>45111</v>
      </c>
      <c r="B383" s="32">
        <v>2023</v>
      </c>
      <c r="C383" s="33" t="str">
        <f>VLOOKUP(D383,'[3]CENTRO DE COSTOS'!$E:$H,4,0)</f>
        <v>REGIONALES</v>
      </c>
      <c r="D383" s="34" t="s">
        <v>46</v>
      </c>
      <c r="E383" s="34" t="s">
        <v>47</v>
      </c>
      <c r="F383" s="34" t="s">
        <v>220</v>
      </c>
      <c r="G383" s="35" t="str">
        <f>VLOOKUP(O383,[3]Gerentes!$A:$N,4,0)</f>
        <v>FORTALECIMIENTO</v>
      </c>
      <c r="H383" s="35" t="str">
        <f>VLOOKUP(O383,[3]Gerentes!$A:$N,5,0)</f>
        <v>DIRECTOR(A) DE GESTION HUMANA</v>
      </c>
      <c r="I383" s="35" t="str">
        <f>VLOOKUP(O383,[3]Gerentes!$A:$N,10,0)</f>
        <v>8. Fortalecimiento</v>
      </c>
      <c r="J383" s="35" t="str">
        <f>VLOOKUP(O383,[3]Gerentes!$A:$AB,15,0)</f>
        <v>Contratable</v>
      </c>
      <c r="K383" s="36" t="str">
        <f t="shared" si="15"/>
        <v>Inversión</v>
      </c>
      <c r="L383" s="37" t="s">
        <v>215</v>
      </c>
      <c r="M383" s="38" t="str">
        <f t="shared" si="16"/>
        <v>C-4199-1500-8</v>
      </c>
      <c r="N383" s="34">
        <v>192</v>
      </c>
      <c r="O383" s="35" t="str">
        <f t="shared" si="17"/>
        <v>C-4199-1500-8-0-4199053-02-192</v>
      </c>
      <c r="P383" s="32" t="s">
        <v>214</v>
      </c>
      <c r="Q383" s="39">
        <f>VLOOKUP($O383,[3]Gerentes!$A:$I,7,0)</f>
        <v>4199053</v>
      </c>
      <c r="R383" s="40" t="str">
        <f>VLOOKUP($O383,[3]Gerentes!$A:$I,8,0)</f>
        <v>DOCUMENTOS DE LINEAMIENTOS TECNICOS</v>
      </c>
      <c r="S383" s="34" t="s">
        <v>24</v>
      </c>
      <c r="T383" s="34">
        <v>27</v>
      </c>
      <c r="U383" s="34" t="s">
        <v>161</v>
      </c>
      <c r="V383" s="34" t="s">
        <v>25</v>
      </c>
      <c r="W383" s="41">
        <v>76413331</v>
      </c>
      <c r="X383" s="41">
        <v>0</v>
      </c>
      <c r="Y383" s="41">
        <v>0</v>
      </c>
      <c r="Z383" s="41">
        <v>0</v>
      </c>
      <c r="AA383" s="41">
        <v>0</v>
      </c>
      <c r="AB383" s="42">
        <v>76413331</v>
      </c>
      <c r="AC383" s="41">
        <v>76413331</v>
      </c>
      <c r="AD383" s="41">
        <v>0</v>
      </c>
      <c r="AE383" s="42">
        <v>76413331</v>
      </c>
      <c r="AF383" s="42">
        <v>0</v>
      </c>
      <c r="AG383" s="41">
        <v>0</v>
      </c>
      <c r="AH383" s="41">
        <v>0</v>
      </c>
      <c r="AI383" s="41">
        <v>0</v>
      </c>
      <c r="AJ383" s="41">
        <v>0</v>
      </c>
      <c r="AK383" s="42" t="str">
        <f>IFERROR(VLOOKUP(Exportar[[#This Row],[RUBRO]],[3]LISTAS!$A$1:$B$19,2,0),Exportar[[#This Row],[NOMBRE-Planeación_Proyecto]])</f>
        <v>8. Fortalecimiento</v>
      </c>
      <c r="AL383" s="41">
        <f>VLOOKUP(Exportar[[#This Row],[UNIDAD/SUB UNIDAD]],[3]!REGIONALES[[#All],[codigo_regional3]:[Columna1]],3,0)</f>
        <v>11</v>
      </c>
      <c r="AM383" s="41">
        <f>Exportar[[#This Row],[COD]]</f>
        <v>11</v>
      </c>
      <c r="AN383" s="41">
        <f>IFERROR(VLOOKUP(Exportar[[#This Row],[RUBRO completo]],'[3]CENTRO DE COSTOS'!$X:$X,1,0),0)</f>
        <v>0</v>
      </c>
      <c r="AO383" s="43" t="str">
        <f>VLOOKUP(Exportar[[#This Row],[COD_REAL]],'[3]CENTRO DE COSTOS'!$M$4:$N$72,2,0)</f>
        <v>REGIONAL BOGOTA</v>
      </c>
    </row>
    <row r="384" spans="1:41" x14ac:dyDescent="0.25">
      <c r="A384" s="44">
        <v>45111</v>
      </c>
      <c r="B384" s="32">
        <v>2023</v>
      </c>
      <c r="C384" s="33" t="str">
        <f>VLOOKUP(D384,'[3]CENTRO DE COSTOS'!$E:$H,4,0)</f>
        <v>REGIONALES</v>
      </c>
      <c r="D384" s="34" t="s">
        <v>46</v>
      </c>
      <c r="E384" s="34" t="s">
        <v>47</v>
      </c>
      <c r="F384" s="34" t="s">
        <v>265</v>
      </c>
      <c r="G384" s="35" t="str">
        <f>VLOOKUP(O384,[3]Gerentes!$A:$N,4,0)</f>
        <v>FORTALECIMIENTO</v>
      </c>
      <c r="H384" s="35" t="str">
        <f>VLOOKUP(O384,[3]Gerentes!$A:$N,5,0)</f>
        <v>DIRECTOR(A) ADMINISTRATIVO</v>
      </c>
      <c r="I384" s="35" t="str">
        <f>VLOOKUP(O384,[3]Gerentes!$A:$N,10,0)</f>
        <v>8. Fortalecimiento</v>
      </c>
      <c r="J384" s="35" t="str">
        <f>VLOOKUP(O384,[3]Gerentes!$A:$AB,15,0)</f>
        <v>Contratable</v>
      </c>
      <c r="K384" s="36" t="str">
        <f t="shared" si="15"/>
        <v>Inversión</v>
      </c>
      <c r="L384" s="37" t="s">
        <v>264</v>
      </c>
      <c r="M384" s="38" t="str">
        <f t="shared" si="16"/>
        <v>C-4199-1500-8</v>
      </c>
      <c r="N384" s="34">
        <v>196</v>
      </c>
      <c r="O384" s="35" t="str">
        <f t="shared" si="17"/>
        <v>C-4199-1500-8-0-4199011-02-196</v>
      </c>
      <c r="P384" s="32" t="s">
        <v>263</v>
      </c>
      <c r="Q384" s="39">
        <f>VLOOKUP($O384,[3]Gerentes!$A:$I,7,0)</f>
        <v>4199011</v>
      </c>
      <c r="R384" s="40" t="str">
        <f>VLOOKUP($O384,[3]Gerentes!$A:$I,8,0)</f>
        <v>SEDES ADECUADAS</v>
      </c>
      <c r="S384" s="34" t="s">
        <v>24</v>
      </c>
      <c r="T384" s="34">
        <v>27</v>
      </c>
      <c r="U384" s="34" t="s">
        <v>161</v>
      </c>
      <c r="V384" s="34" t="s">
        <v>25</v>
      </c>
      <c r="W384" s="41">
        <v>0</v>
      </c>
      <c r="X384" s="41">
        <v>366962178</v>
      </c>
      <c r="Y384" s="41">
        <v>0</v>
      </c>
      <c r="Z384" s="41">
        <v>0</v>
      </c>
      <c r="AA384" s="41">
        <v>0</v>
      </c>
      <c r="AB384" s="42">
        <v>366962178</v>
      </c>
      <c r="AC384" s="41">
        <v>366962178</v>
      </c>
      <c r="AD384" s="41">
        <v>0</v>
      </c>
      <c r="AE384" s="42">
        <v>0</v>
      </c>
      <c r="AF384" s="42">
        <v>0</v>
      </c>
      <c r="AG384" s="41">
        <v>0</v>
      </c>
      <c r="AH384" s="41">
        <v>0</v>
      </c>
      <c r="AI384" s="41">
        <v>0</v>
      </c>
      <c r="AJ384" s="41">
        <v>0</v>
      </c>
      <c r="AK384" s="42" t="str">
        <f>IFERROR(VLOOKUP(Exportar[[#This Row],[RUBRO]],[3]LISTAS!$A$1:$B$19,2,0),Exportar[[#This Row],[NOMBRE-Planeación_Proyecto]])</f>
        <v>8. Fortalecimiento</v>
      </c>
      <c r="AL384" s="41">
        <f>VLOOKUP(Exportar[[#This Row],[UNIDAD/SUB UNIDAD]],[3]!REGIONALES[[#All],[codigo_regional3]:[Columna1]],3,0)</f>
        <v>11</v>
      </c>
      <c r="AM384" s="41">
        <f>Exportar[[#This Row],[COD]]</f>
        <v>11</v>
      </c>
      <c r="AN384" s="41">
        <f>IFERROR(VLOOKUP(Exportar[[#This Row],[RUBRO completo]],'[3]CENTRO DE COSTOS'!$X:$X,1,0),0)</f>
        <v>0</v>
      </c>
      <c r="AO384" s="43" t="str">
        <f>VLOOKUP(Exportar[[#This Row],[COD_REAL]],'[3]CENTRO DE COSTOS'!$M$4:$N$72,2,0)</f>
        <v>REGIONAL BOGOTA</v>
      </c>
    </row>
    <row r="385" spans="1:41" x14ac:dyDescent="0.25">
      <c r="A385" s="44">
        <v>45111</v>
      </c>
      <c r="B385" s="32">
        <v>2023</v>
      </c>
      <c r="C385" s="33" t="str">
        <f>VLOOKUP(D385,'[3]CENTRO DE COSTOS'!$E:$H,4,0)</f>
        <v>REGIONALES</v>
      </c>
      <c r="D385" s="34" t="s">
        <v>46</v>
      </c>
      <c r="E385" s="34" t="s">
        <v>47</v>
      </c>
      <c r="F385" s="34" t="s">
        <v>219</v>
      </c>
      <c r="G385" s="35" t="str">
        <f>VLOOKUP(O385,[3]Gerentes!$A:$N,4,0)</f>
        <v>FORTALECIMIENTO</v>
      </c>
      <c r="H385" s="35" t="str">
        <f>VLOOKUP(O385,[3]Gerentes!$A:$N,5,0)</f>
        <v>DIRECTOR(A) ADMINISTRATIVO</v>
      </c>
      <c r="I385" s="35" t="str">
        <f>VLOOKUP(O385,[3]Gerentes!$A:$N,10,0)</f>
        <v>8. Fortalecimiento</v>
      </c>
      <c r="J385" s="35" t="str">
        <f>VLOOKUP(O385,[3]Gerentes!$A:$AB,15,0)</f>
        <v>Contratable</v>
      </c>
      <c r="K385" s="36" t="str">
        <f t="shared" si="15"/>
        <v>Inversión</v>
      </c>
      <c r="L385" s="37" t="s">
        <v>218</v>
      </c>
      <c r="M385" s="38" t="str">
        <f t="shared" si="16"/>
        <v>C-4199-1500-8</v>
      </c>
      <c r="N385" s="34">
        <v>197</v>
      </c>
      <c r="O385" s="35" t="str">
        <f t="shared" si="17"/>
        <v>C-4199-1500-8-0-4199016-02-197</v>
      </c>
      <c r="P385" s="32" t="s">
        <v>217</v>
      </c>
      <c r="Q385" s="39">
        <f>VLOOKUP($O385,[3]Gerentes!$A:$I,7,0)</f>
        <v>4199016</v>
      </c>
      <c r="R385" s="40" t="str">
        <f>VLOOKUP($O385,[3]Gerentes!$A:$I,8,0)</f>
        <v>SEDES MANTENIDAS</v>
      </c>
      <c r="S385" s="34" t="s">
        <v>24</v>
      </c>
      <c r="T385" s="34">
        <v>27</v>
      </c>
      <c r="U385" s="34" t="s">
        <v>161</v>
      </c>
      <c r="V385" s="34" t="s">
        <v>25</v>
      </c>
      <c r="W385" s="41">
        <v>163803855</v>
      </c>
      <c r="X385" s="41">
        <v>87922738</v>
      </c>
      <c r="Y385" s="41">
        <v>0</v>
      </c>
      <c r="Z385" s="41">
        <v>0</v>
      </c>
      <c r="AA385" s="41">
        <v>0</v>
      </c>
      <c r="AB385" s="42">
        <v>251726593</v>
      </c>
      <c r="AC385" s="41">
        <v>234773982</v>
      </c>
      <c r="AD385" s="41">
        <v>16952611</v>
      </c>
      <c r="AE385" s="42">
        <v>127472055</v>
      </c>
      <c r="AF385" s="42">
        <v>65927966</v>
      </c>
      <c r="AG385" s="41">
        <v>65927966</v>
      </c>
      <c r="AH385" s="41">
        <v>65927966</v>
      </c>
      <c r="AI385" s="41">
        <v>0</v>
      </c>
      <c r="AJ385" s="41">
        <v>0</v>
      </c>
      <c r="AK385" s="42" t="str">
        <f>IFERROR(VLOOKUP(Exportar[[#This Row],[RUBRO]],[3]LISTAS!$A$1:$B$19,2,0),Exportar[[#This Row],[NOMBRE-Planeación_Proyecto]])</f>
        <v>8. Fortalecimiento</v>
      </c>
      <c r="AL385" s="41">
        <f>VLOOKUP(Exportar[[#This Row],[UNIDAD/SUB UNIDAD]],[3]!REGIONALES[[#All],[codigo_regional3]:[Columna1]],3,0)</f>
        <v>11</v>
      </c>
      <c r="AM385" s="41">
        <f>Exportar[[#This Row],[COD]]</f>
        <v>11</v>
      </c>
      <c r="AN385" s="41">
        <f>IFERROR(VLOOKUP(Exportar[[#This Row],[RUBRO completo]],'[3]CENTRO DE COSTOS'!$X:$X,1,0),0)</f>
        <v>0</v>
      </c>
      <c r="AO385" s="43" t="str">
        <f>VLOOKUP(Exportar[[#This Row],[COD_REAL]],'[3]CENTRO DE COSTOS'!$M$4:$N$72,2,0)</f>
        <v>REGIONAL BOGOTA</v>
      </c>
    </row>
    <row r="386" spans="1:41" x14ac:dyDescent="0.25">
      <c r="A386" s="44">
        <v>45111</v>
      </c>
      <c r="B386" s="32">
        <v>2023</v>
      </c>
      <c r="C386" s="33" t="str">
        <f>VLOOKUP(D386,'[3]CENTRO DE COSTOS'!$E:$H,4,0)</f>
        <v>REGIONALES</v>
      </c>
      <c r="D386" s="34" t="s">
        <v>46</v>
      </c>
      <c r="E386" s="34" t="s">
        <v>47</v>
      </c>
      <c r="F386" s="34" t="s">
        <v>216</v>
      </c>
      <c r="G386" s="35" t="str">
        <f>VLOOKUP(O386,[3]Gerentes!$A:$N,4,0)</f>
        <v>FORTALECIMIENTO</v>
      </c>
      <c r="H386" s="35" t="str">
        <f>VLOOKUP(O386,[3]Gerentes!$A:$N,5,0)</f>
        <v>DIRECTOR(A) ADMINISTRATIVO</v>
      </c>
      <c r="I386" s="35" t="str">
        <f>VLOOKUP(O386,[3]Gerentes!$A:$N,10,0)</f>
        <v>8. Fortalecimiento</v>
      </c>
      <c r="J386" s="35" t="str">
        <f>VLOOKUP(O386,[3]Gerentes!$A:$AB,15,0)</f>
        <v>Contratable</v>
      </c>
      <c r="K386" s="36" t="str">
        <f t="shared" si="15"/>
        <v>Inversión</v>
      </c>
      <c r="L386" s="37" t="s">
        <v>215</v>
      </c>
      <c r="M386" s="38" t="str">
        <f t="shared" si="16"/>
        <v>C-4199-1500-8</v>
      </c>
      <c r="N386" s="34">
        <v>199</v>
      </c>
      <c r="O386" s="35" t="str">
        <f t="shared" si="17"/>
        <v>C-4199-1500-8-0-4199053-02-199</v>
      </c>
      <c r="P386" s="32" t="s">
        <v>214</v>
      </c>
      <c r="Q386" s="39">
        <f>VLOOKUP($O386,[3]Gerentes!$A:$I,7,0)</f>
        <v>4199053</v>
      </c>
      <c r="R386" s="40" t="str">
        <f>VLOOKUP($O386,[3]Gerentes!$A:$I,8,0)</f>
        <v>DOCUMENTOS DE LINEAMIENTOS TECNICOS</v>
      </c>
      <c r="S386" s="34" t="s">
        <v>24</v>
      </c>
      <c r="T386" s="34">
        <v>27</v>
      </c>
      <c r="U386" s="34" t="s">
        <v>161</v>
      </c>
      <c r="V386" s="34" t="s">
        <v>25</v>
      </c>
      <c r="W386" s="41">
        <v>134450000</v>
      </c>
      <c r="X386" s="41">
        <v>0</v>
      </c>
      <c r="Y386" s="41">
        <v>0</v>
      </c>
      <c r="Z386" s="41">
        <v>0</v>
      </c>
      <c r="AA386" s="41">
        <v>0</v>
      </c>
      <c r="AB386" s="42">
        <v>134450000</v>
      </c>
      <c r="AC386" s="41">
        <v>134450000</v>
      </c>
      <c r="AD386" s="41">
        <v>0</v>
      </c>
      <c r="AE386" s="42">
        <v>130450000</v>
      </c>
      <c r="AF386" s="42">
        <v>27131059</v>
      </c>
      <c r="AG386" s="41">
        <v>27131059</v>
      </c>
      <c r="AH386" s="41">
        <v>27131059</v>
      </c>
      <c r="AI386" s="41">
        <v>0</v>
      </c>
      <c r="AJ386" s="41">
        <v>0</v>
      </c>
      <c r="AK386" s="42" t="str">
        <f>IFERROR(VLOOKUP(Exportar[[#This Row],[RUBRO]],[3]LISTAS!$A$1:$B$19,2,0),Exportar[[#This Row],[NOMBRE-Planeación_Proyecto]])</f>
        <v>8. Fortalecimiento</v>
      </c>
      <c r="AL386" s="41">
        <f>VLOOKUP(Exportar[[#This Row],[UNIDAD/SUB UNIDAD]],[3]!REGIONALES[[#All],[codigo_regional3]:[Columna1]],3,0)</f>
        <v>11</v>
      </c>
      <c r="AM386" s="41">
        <f>Exportar[[#This Row],[COD]]</f>
        <v>11</v>
      </c>
      <c r="AN386" s="41">
        <f>IFERROR(VLOOKUP(Exportar[[#This Row],[RUBRO completo]],'[3]CENTRO DE COSTOS'!$X:$X,1,0),0)</f>
        <v>0</v>
      </c>
      <c r="AO386" s="43" t="str">
        <f>VLOOKUP(Exportar[[#This Row],[COD_REAL]],'[3]CENTRO DE COSTOS'!$M$4:$N$72,2,0)</f>
        <v>REGIONAL BOGOTA</v>
      </c>
    </row>
    <row r="387" spans="1:41" x14ac:dyDescent="0.25">
      <c r="A387" s="44">
        <v>45111</v>
      </c>
      <c r="B387" s="32">
        <v>2023</v>
      </c>
      <c r="C387" s="33" t="str">
        <f>VLOOKUP(D387,'[3]CENTRO DE COSTOS'!$E:$H,4,0)</f>
        <v>REGIONALES</v>
      </c>
      <c r="D387" s="34" t="s">
        <v>46</v>
      </c>
      <c r="E387" s="34" t="s">
        <v>47</v>
      </c>
      <c r="F387" s="34" t="s">
        <v>213</v>
      </c>
      <c r="G387" s="35" t="str">
        <f>VLOOKUP(O387,[3]Gerentes!$A:$N,4,0)</f>
        <v>FORTALECIMIENTO</v>
      </c>
      <c r="H387" s="35" t="str">
        <f>VLOOKUP(O387,[3]Gerentes!$A:$N,5,0)</f>
        <v>DIRECTOR(A) ADMINISTRATIVO</v>
      </c>
      <c r="I387" s="35" t="str">
        <f>VLOOKUP(O387,[3]Gerentes!$A:$N,10,0)</f>
        <v>8. Fortalecimiento</v>
      </c>
      <c r="J387" s="35" t="str">
        <f>VLOOKUP(O387,[3]Gerentes!$A:$AB,15,0)</f>
        <v>Contratable</v>
      </c>
      <c r="K387" s="36" t="str">
        <f t="shared" si="15"/>
        <v>Inversión</v>
      </c>
      <c r="L387" s="37" t="s">
        <v>175</v>
      </c>
      <c r="M387" s="38" t="str">
        <f t="shared" si="16"/>
        <v>C-4199-1500-8</v>
      </c>
      <c r="N387" s="34">
        <v>201</v>
      </c>
      <c r="O387" s="35" t="str">
        <f t="shared" si="17"/>
        <v>C-4199-1500-8-0-4199064-02-201</v>
      </c>
      <c r="P387" s="32" t="s">
        <v>174</v>
      </c>
      <c r="Q387" s="39">
        <f>VLOOKUP($O387,[3]Gerentes!$A:$I,7,0)</f>
        <v>4199064</v>
      </c>
      <c r="R387" s="40" t="str">
        <f>VLOOKUP($O387,[3]Gerentes!$A:$I,8,0)</f>
        <v>SERVICIO DE IMPLEMENTACION DE SISTEMAS DE GESTION</v>
      </c>
      <c r="S387" s="34" t="s">
        <v>24</v>
      </c>
      <c r="T387" s="34">
        <v>27</v>
      </c>
      <c r="U387" s="34" t="s">
        <v>161</v>
      </c>
      <c r="V387" s="34" t="s">
        <v>25</v>
      </c>
      <c r="W387" s="41">
        <v>10000000</v>
      </c>
      <c r="X387" s="41">
        <v>252000000</v>
      </c>
      <c r="Y387" s="41">
        <v>232000000</v>
      </c>
      <c r="Z387" s="41">
        <v>0</v>
      </c>
      <c r="AA387" s="41">
        <v>0</v>
      </c>
      <c r="AB387" s="42">
        <v>30000000</v>
      </c>
      <c r="AC387" s="41">
        <v>30000000</v>
      </c>
      <c r="AD387" s="41">
        <v>0</v>
      </c>
      <c r="AE387" s="42">
        <v>19999550</v>
      </c>
      <c r="AF387" s="42">
        <v>0</v>
      </c>
      <c r="AG387" s="41">
        <v>0</v>
      </c>
      <c r="AH387" s="41">
        <v>0</v>
      </c>
      <c r="AI387" s="41">
        <v>0</v>
      </c>
      <c r="AJ387" s="41">
        <v>0</v>
      </c>
      <c r="AK387" s="42" t="str">
        <f>IFERROR(VLOOKUP(Exportar[[#This Row],[RUBRO]],[3]LISTAS!$A$1:$B$19,2,0),Exportar[[#This Row],[NOMBRE-Planeación_Proyecto]])</f>
        <v>8. Fortalecimiento</v>
      </c>
      <c r="AL387" s="41">
        <f>VLOOKUP(Exportar[[#This Row],[UNIDAD/SUB UNIDAD]],[3]!REGIONALES[[#All],[codigo_regional3]:[Columna1]],3,0)</f>
        <v>11</v>
      </c>
      <c r="AM387" s="41">
        <f>Exportar[[#This Row],[COD]]</f>
        <v>11</v>
      </c>
      <c r="AN387" s="41">
        <f>IFERROR(VLOOKUP(Exportar[[#This Row],[RUBRO completo]],'[3]CENTRO DE COSTOS'!$X:$X,1,0),0)</f>
        <v>0</v>
      </c>
      <c r="AO387" s="43" t="str">
        <f>VLOOKUP(Exportar[[#This Row],[COD_REAL]],'[3]CENTRO DE COSTOS'!$M$4:$N$72,2,0)</f>
        <v>REGIONAL BOGOTA</v>
      </c>
    </row>
    <row r="388" spans="1:41" x14ac:dyDescent="0.25">
      <c r="A388" s="44">
        <v>45111</v>
      </c>
      <c r="B388" s="32">
        <v>2023</v>
      </c>
      <c r="C388" s="33" t="str">
        <f>VLOOKUP(D388,'[3]CENTRO DE COSTOS'!$E:$H,4,0)</f>
        <v>REGIONALES</v>
      </c>
      <c r="D388" s="34" t="s">
        <v>46</v>
      </c>
      <c r="E388" s="34" t="s">
        <v>47</v>
      </c>
      <c r="F388" s="34" t="s">
        <v>208</v>
      </c>
      <c r="G388" s="35" t="str">
        <f>VLOOKUP(O388,[3]Gerentes!$A:$N,4,0)</f>
        <v>FUNCIONAMIENTO</v>
      </c>
      <c r="H388" s="35" t="str">
        <f>VLOOKUP(O388,[3]Gerentes!$A:$N,5,0)</f>
        <v>DIRECTOR(A) DE GESTION HUMANA</v>
      </c>
      <c r="I388" s="35" t="str">
        <f>VLOOKUP(O388,[3]Gerentes!$A:$N,10,0)</f>
        <v>1. Gestión Humana</v>
      </c>
      <c r="J388" s="35" t="str">
        <f>VLOOKUP(O388,[3]Gerentes!$A:$AB,15,0)</f>
        <v>Contratable</v>
      </c>
      <c r="K388" s="36" t="str">
        <f t="shared" ref="K388:K451" si="18">IF(OR(LEFT(L388,1)="A",LEFT(L388,1)="B"),"Funcionamiento","Inversión")</f>
        <v>Funcionamiento</v>
      </c>
      <c r="L388" s="37" t="s">
        <v>212</v>
      </c>
      <c r="M388" s="38" t="str">
        <f t="shared" ref="M388:M451" si="19">IF(LEFT(L388,4)="A-01",LEFT(L388,10),IF(LEFT(L388,4)="A-02",LEFT(L388,7),IF(LEFT(L388,4)="A-03",LEFT(L388,14),IF(LEFT(L388,7)="A-08-01",LEFT(L388,7),IF(LEFT(L388,7)="A-08-04",LEFT(L388,10),IF(AND(LEFT(LEFT(L388,14),1)="C",RIGHT(LEFT(L388,14),1)="-"),LEFT(L388,13),LEFT(L388,14)))))))</f>
        <v>A-02-02</v>
      </c>
      <c r="N388" s="34">
        <v>301</v>
      </c>
      <c r="O388" s="35" t="str">
        <f t="shared" ref="O388:O451" si="20">IF(LEN(N388)&gt;3,L388,L388&amp;IF(N388&lt;&gt;"","-"&amp;N388,""))</f>
        <v>A-02-02-01-002-008-301</v>
      </c>
      <c r="P388" s="32" t="s">
        <v>211</v>
      </c>
      <c r="Q388" s="39">
        <f>VLOOKUP($O388,[3]Gerentes!$A:$I,7,0)</f>
        <v>0</v>
      </c>
      <c r="R388" s="40">
        <f>VLOOKUP($O388,[3]Gerentes!$A:$I,8,0)</f>
        <v>0</v>
      </c>
      <c r="S388" s="34" t="s">
        <v>24</v>
      </c>
      <c r="T388" s="34">
        <v>27</v>
      </c>
      <c r="U388" s="34" t="s">
        <v>161</v>
      </c>
      <c r="V388" s="34" t="s">
        <v>25</v>
      </c>
      <c r="W388" s="41">
        <v>117882964</v>
      </c>
      <c r="X388" s="41">
        <v>92619958</v>
      </c>
      <c r="Y388" s="41">
        <v>0</v>
      </c>
      <c r="Z388" s="41">
        <v>0</v>
      </c>
      <c r="AA388" s="41">
        <v>0</v>
      </c>
      <c r="AB388" s="42">
        <v>210502922</v>
      </c>
      <c r="AC388" s="41">
        <v>210502922</v>
      </c>
      <c r="AD388" s="41">
        <v>0</v>
      </c>
      <c r="AE388" s="42">
        <v>73733100</v>
      </c>
      <c r="AF388" s="42">
        <v>0</v>
      </c>
      <c r="AG388" s="41">
        <v>0</v>
      </c>
      <c r="AH388" s="41">
        <v>0</v>
      </c>
      <c r="AI388" s="41">
        <v>0</v>
      </c>
      <c r="AJ388" s="41">
        <v>0</v>
      </c>
      <c r="AK388" s="42" t="str">
        <f>IFERROR(VLOOKUP(Exportar[[#This Row],[RUBRO]],[3]LISTAS!$A$1:$B$19,2,0),Exportar[[#This Row],[NOMBRE-Planeación_Proyecto]])</f>
        <v>Gastos Generales</v>
      </c>
      <c r="AL388" s="41">
        <f>VLOOKUP(Exportar[[#This Row],[UNIDAD/SUB UNIDAD]],[3]!REGIONALES[[#All],[codigo_regional3]:[Columna1]],3,0)</f>
        <v>11</v>
      </c>
      <c r="AM388" s="41">
        <f>Exportar[[#This Row],[COD]]</f>
        <v>11</v>
      </c>
      <c r="AN388" s="41">
        <f>IFERROR(VLOOKUP(Exportar[[#This Row],[RUBRO completo]],'[3]CENTRO DE COSTOS'!$X:$X,1,0),0)</f>
        <v>0</v>
      </c>
      <c r="AO388" s="43" t="str">
        <f>VLOOKUP(Exportar[[#This Row],[COD_REAL]],'[3]CENTRO DE COSTOS'!$M$4:$N$72,2,0)</f>
        <v>REGIONAL BOGOTA</v>
      </c>
    </row>
    <row r="389" spans="1:41" x14ac:dyDescent="0.25">
      <c r="A389" s="44">
        <v>45111</v>
      </c>
      <c r="B389" s="32">
        <v>2023</v>
      </c>
      <c r="C389" s="33" t="str">
        <f>VLOOKUP(D389,'[3]CENTRO DE COSTOS'!$E:$H,4,0)</f>
        <v>REGIONALES</v>
      </c>
      <c r="D389" s="34" t="s">
        <v>46</v>
      </c>
      <c r="E389" s="34" t="s">
        <v>47</v>
      </c>
      <c r="F389" s="34" t="s">
        <v>208</v>
      </c>
      <c r="G389" s="35" t="str">
        <f>VLOOKUP(O389,[3]Gerentes!$A:$N,4,0)</f>
        <v>FUNCIONAMIENTO</v>
      </c>
      <c r="H389" s="35" t="str">
        <f>VLOOKUP(O389,[3]Gerentes!$A:$N,5,0)</f>
        <v>DIRECTOR(A) DE GESTION HUMANA</v>
      </c>
      <c r="I389" s="35" t="str">
        <f>VLOOKUP(O389,[3]Gerentes!$A:$N,10,0)</f>
        <v>1. Gestión Humana</v>
      </c>
      <c r="J389" s="35" t="str">
        <f>VLOOKUP(O389,[3]Gerentes!$A:$AB,15,0)</f>
        <v>Contratable</v>
      </c>
      <c r="K389" s="36" t="str">
        <f t="shared" si="18"/>
        <v>Funcionamiento</v>
      </c>
      <c r="L389" s="37" t="s">
        <v>245</v>
      </c>
      <c r="M389" s="38" t="str">
        <f t="shared" si="19"/>
        <v>A-02-02</v>
      </c>
      <c r="N389" s="34">
        <v>301</v>
      </c>
      <c r="O389" s="35" t="str">
        <f t="shared" si="20"/>
        <v>A-02-02-02-006-003-301</v>
      </c>
      <c r="P389" s="32" t="s">
        <v>244</v>
      </c>
      <c r="Q389" s="39">
        <f>VLOOKUP($O389,[3]Gerentes!$A:$I,7,0)</f>
        <v>0</v>
      </c>
      <c r="R389" s="40">
        <f>VLOOKUP($O389,[3]Gerentes!$A:$I,8,0)</f>
        <v>0</v>
      </c>
      <c r="S389" s="34" t="s">
        <v>24</v>
      </c>
      <c r="T389" s="34">
        <v>27</v>
      </c>
      <c r="U389" s="34" t="s">
        <v>161</v>
      </c>
      <c r="V389" s="34" t="s">
        <v>25</v>
      </c>
      <c r="W389" s="41">
        <v>2098307215</v>
      </c>
      <c r="X389" s="41">
        <v>0</v>
      </c>
      <c r="Y389" s="41">
        <v>0</v>
      </c>
      <c r="Z389" s="41">
        <v>0</v>
      </c>
      <c r="AA389" s="41">
        <v>0</v>
      </c>
      <c r="AB389" s="42">
        <v>2098307215</v>
      </c>
      <c r="AC389" s="41">
        <v>2098307215</v>
      </c>
      <c r="AD389" s="41">
        <v>0</v>
      </c>
      <c r="AE389" s="42">
        <v>827629400</v>
      </c>
      <c r="AF389" s="42">
        <v>767076021</v>
      </c>
      <c r="AG389" s="41">
        <v>767076021</v>
      </c>
      <c r="AH389" s="41">
        <v>767076021</v>
      </c>
      <c r="AI389" s="41">
        <v>0</v>
      </c>
      <c r="AJ389" s="41">
        <v>0</v>
      </c>
      <c r="AK389" s="42" t="str">
        <f>IFERROR(VLOOKUP(Exportar[[#This Row],[RUBRO]],[3]LISTAS!$A$1:$B$19,2,0),Exportar[[#This Row],[NOMBRE-Planeación_Proyecto]])</f>
        <v>Gastos Generales</v>
      </c>
      <c r="AL389" s="41">
        <f>VLOOKUP(Exportar[[#This Row],[UNIDAD/SUB UNIDAD]],[3]!REGIONALES[[#All],[codigo_regional3]:[Columna1]],3,0)</f>
        <v>11</v>
      </c>
      <c r="AM389" s="41">
        <f>Exportar[[#This Row],[COD]]</f>
        <v>11</v>
      </c>
      <c r="AN389" s="41">
        <f>IFERROR(VLOOKUP(Exportar[[#This Row],[RUBRO completo]],'[3]CENTRO DE COSTOS'!$X:$X,1,0),0)</f>
        <v>0</v>
      </c>
      <c r="AO389" s="43" t="str">
        <f>VLOOKUP(Exportar[[#This Row],[COD_REAL]],'[3]CENTRO DE COSTOS'!$M$4:$N$72,2,0)</f>
        <v>REGIONAL BOGOTA</v>
      </c>
    </row>
    <row r="390" spans="1:41" x14ac:dyDescent="0.25">
      <c r="A390" s="44">
        <v>45111</v>
      </c>
      <c r="B390" s="32">
        <v>2023</v>
      </c>
      <c r="C390" s="33" t="str">
        <f>VLOOKUP(D390,'[3]CENTRO DE COSTOS'!$E:$H,4,0)</f>
        <v>REGIONALES</v>
      </c>
      <c r="D390" s="34" t="s">
        <v>46</v>
      </c>
      <c r="E390" s="34" t="s">
        <v>47</v>
      </c>
      <c r="F390" s="34" t="s">
        <v>208</v>
      </c>
      <c r="G390" s="35" t="str">
        <f>VLOOKUP(O390,[3]Gerentes!$A:$N,4,0)</f>
        <v>FUNCIONAMIENTO</v>
      </c>
      <c r="H390" s="35" t="str">
        <f>VLOOKUP(O390,[3]Gerentes!$A:$N,5,0)</f>
        <v>DIRECTOR(A) DE GESTION HUMANA</v>
      </c>
      <c r="I390" s="35" t="str">
        <f>VLOOKUP(O390,[3]Gerentes!$A:$N,10,0)</f>
        <v>1. Gestión Humana</v>
      </c>
      <c r="J390" s="35" t="str">
        <f>VLOOKUP(O390,[3]Gerentes!$A:$AB,15,0)</f>
        <v>No Contratable</v>
      </c>
      <c r="K390" s="36" t="str">
        <f t="shared" si="18"/>
        <v>Funcionamiento</v>
      </c>
      <c r="L390" s="37" t="s">
        <v>210</v>
      </c>
      <c r="M390" s="38" t="str">
        <f t="shared" si="19"/>
        <v>A-02-02</v>
      </c>
      <c r="N390" s="34">
        <v>301</v>
      </c>
      <c r="O390" s="35" t="str">
        <f t="shared" si="20"/>
        <v>A-02-02-02-009-006-301</v>
      </c>
      <c r="P390" s="32" t="s">
        <v>209</v>
      </c>
      <c r="Q390" s="39">
        <f>VLOOKUP($O390,[3]Gerentes!$A:$I,7,0)</f>
        <v>0</v>
      </c>
      <c r="R390" s="40">
        <f>VLOOKUP($O390,[3]Gerentes!$A:$I,8,0)</f>
        <v>0</v>
      </c>
      <c r="S390" s="34" t="s">
        <v>24</v>
      </c>
      <c r="T390" s="34">
        <v>27</v>
      </c>
      <c r="U390" s="34" t="s">
        <v>161</v>
      </c>
      <c r="V390" s="34" t="s">
        <v>25</v>
      </c>
      <c r="W390" s="41">
        <v>291141106</v>
      </c>
      <c r="X390" s="41">
        <v>76318542</v>
      </c>
      <c r="Y390" s="41">
        <v>0</v>
      </c>
      <c r="Z390" s="41">
        <v>0</v>
      </c>
      <c r="AA390" s="41">
        <v>0</v>
      </c>
      <c r="AB390" s="42">
        <v>367459648</v>
      </c>
      <c r="AC390" s="41">
        <v>367459648</v>
      </c>
      <c r="AD390" s="41">
        <v>0</v>
      </c>
      <c r="AE390" s="42">
        <v>367459648</v>
      </c>
      <c r="AF390" s="42">
        <v>0</v>
      </c>
      <c r="AG390" s="41">
        <v>0</v>
      </c>
      <c r="AH390" s="41">
        <v>0</v>
      </c>
      <c r="AI390" s="41">
        <v>0</v>
      </c>
      <c r="AJ390" s="41">
        <v>0</v>
      </c>
      <c r="AK390" s="42" t="str">
        <f>IFERROR(VLOOKUP(Exportar[[#This Row],[RUBRO]],[3]LISTAS!$A$1:$B$19,2,0),Exportar[[#This Row],[NOMBRE-Planeación_Proyecto]])</f>
        <v>Gastos Generales</v>
      </c>
      <c r="AL390" s="41">
        <f>VLOOKUP(Exportar[[#This Row],[UNIDAD/SUB UNIDAD]],[3]!REGIONALES[[#All],[codigo_regional3]:[Columna1]],3,0)</f>
        <v>11</v>
      </c>
      <c r="AM390" s="41">
        <f>Exportar[[#This Row],[COD]]</f>
        <v>11</v>
      </c>
      <c r="AN390" s="41">
        <f>IFERROR(VLOOKUP(Exportar[[#This Row],[RUBRO completo]],'[3]CENTRO DE COSTOS'!$X:$X,1,0),0)</f>
        <v>0</v>
      </c>
      <c r="AO390" s="43" t="str">
        <f>VLOOKUP(Exportar[[#This Row],[COD_REAL]],'[3]CENTRO DE COSTOS'!$M$4:$N$72,2,0)</f>
        <v>REGIONAL BOGOTA</v>
      </c>
    </row>
    <row r="391" spans="1:41" x14ac:dyDescent="0.25">
      <c r="A391" s="44">
        <v>45111</v>
      </c>
      <c r="B391" s="32">
        <v>2023</v>
      </c>
      <c r="C391" s="33" t="str">
        <f>VLOOKUP(D391,'[3]CENTRO DE COSTOS'!$E:$H,4,0)</f>
        <v>REGIONALES</v>
      </c>
      <c r="D391" s="34" t="s">
        <v>46</v>
      </c>
      <c r="E391" s="34" t="s">
        <v>47</v>
      </c>
      <c r="F391" s="34" t="s">
        <v>208</v>
      </c>
      <c r="G391" s="35" t="str">
        <f>VLOOKUP(O391,[3]Gerentes!$A:$N,4,0)</f>
        <v>FUNCIONAMIENTO</v>
      </c>
      <c r="H391" s="35" t="str">
        <f>VLOOKUP(O391,[3]Gerentes!$A:$N,5,0)</f>
        <v>DIRECTOR(A) DE GESTION HUMANA</v>
      </c>
      <c r="I391" s="35" t="str">
        <f>VLOOKUP(O391,[3]Gerentes!$A:$N,10,0)</f>
        <v>1. Gestión Humana</v>
      </c>
      <c r="J391" s="35" t="str">
        <f>VLOOKUP(O391,[3]Gerentes!$A:$AB,15,0)</f>
        <v>No Contratable</v>
      </c>
      <c r="K391" s="36" t="str">
        <f t="shared" si="18"/>
        <v>Funcionamiento</v>
      </c>
      <c r="L391" s="37" t="s">
        <v>207</v>
      </c>
      <c r="M391" s="38" t="str">
        <f t="shared" si="19"/>
        <v>A-02-02</v>
      </c>
      <c r="N391" s="34">
        <v>301</v>
      </c>
      <c r="O391" s="35" t="str">
        <f t="shared" si="20"/>
        <v>A-02-02-02-010-301</v>
      </c>
      <c r="P391" s="32" t="s">
        <v>206</v>
      </c>
      <c r="Q391" s="39">
        <f>VLOOKUP($O391,[3]Gerentes!$A:$I,7,0)</f>
        <v>0</v>
      </c>
      <c r="R391" s="40">
        <f>VLOOKUP($O391,[3]Gerentes!$A:$I,8,0)</f>
        <v>0</v>
      </c>
      <c r="S391" s="34" t="s">
        <v>24</v>
      </c>
      <c r="T391" s="34">
        <v>27</v>
      </c>
      <c r="U391" s="34" t="s">
        <v>161</v>
      </c>
      <c r="V391" s="34" t="s">
        <v>25</v>
      </c>
      <c r="W391" s="41">
        <v>1166990</v>
      </c>
      <c r="X391" s="41">
        <v>0</v>
      </c>
      <c r="Y391" s="41">
        <v>0</v>
      </c>
      <c r="Z391" s="41">
        <v>0</v>
      </c>
      <c r="AA391" s="41">
        <v>0</v>
      </c>
      <c r="AB391" s="42">
        <v>1166990</v>
      </c>
      <c r="AC391" s="41">
        <v>1166990</v>
      </c>
      <c r="AD391" s="41">
        <v>0</v>
      </c>
      <c r="AE391" s="42">
        <v>490070</v>
      </c>
      <c r="AF391" s="42">
        <v>490070</v>
      </c>
      <c r="AG391" s="41">
        <v>490070</v>
      </c>
      <c r="AH391" s="41">
        <v>490070</v>
      </c>
      <c r="AI391" s="41">
        <v>0</v>
      </c>
      <c r="AJ391" s="41">
        <v>0</v>
      </c>
      <c r="AK391" s="42" t="str">
        <f>IFERROR(VLOOKUP(Exportar[[#This Row],[RUBRO]],[3]LISTAS!$A$1:$B$19,2,0),Exportar[[#This Row],[NOMBRE-Planeación_Proyecto]])</f>
        <v>Gastos Generales</v>
      </c>
      <c r="AL391" s="41">
        <f>VLOOKUP(Exportar[[#This Row],[UNIDAD/SUB UNIDAD]],[3]!REGIONALES[[#All],[codigo_regional3]:[Columna1]],3,0)</f>
        <v>11</v>
      </c>
      <c r="AM391" s="41">
        <f>Exportar[[#This Row],[COD]]</f>
        <v>11</v>
      </c>
      <c r="AN391" s="41">
        <f>IFERROR(VLOOKUP(Exportar[[#This Row],[RUBRO completo]],'[3]CENTRO DE COSTOS'!$X:$X,1,0),0)</f>
        <v>0</v>
      </c>
      <c r="AO391" s="43" t="str">
        <f>VLOOKUP(Exportar[[#This Row],[COD_REAL]],'[3]CENTRO DE COSTOS'!$M$4:$N$72,2,0)</f>
        <v>REGIONAL BOGOTA</v>
      </c>
    </row>
    <row r="392" spans="1:41" x14ac:dyDescent="0.25">
      <c r="A392" s="44">
        <v>45111</v>
      </c>
      <c r="B392" s="32">
        <v>2023</v>
      </c>
      <c r="C392" s="33" t="str">
        <f>VLOOKUP(D392,'[3]CENTRO DE COSTOS'!$E:$H,4,0)</f>
        <v>REGIONALES</v>
      </c>
      <c r="D392" s="34" t="s">
        <v>46</v>
      </c>
      <c r="E392" s="34" t="s">
        <v>47</v>
      </c>
      <c r="F392" s="34" t="s">
        <v>195</v>
      </c>
      <c r="G392" s="35" t="str">
        <f>VLOOKUP(O392,[3]Gerentes!$A:$N,4,0)</f>
        <v>FUNCIONAMIENTO</v>
      </c>
      <c r="H392" s="35" t="str">
        <f>VLOOKUP(O392,[3]Gerentes!$A:$N,5,0)</f>
        <v>DIRECTOR(A) ADMINISTRATIVO</v>
      </c>
      <c r="I392" s="35" t="str">
        <f>VLOOKUP(O392,[3]Gerentes!$A:$N,10,0)</f>
        <v>2. Administrativa</v>
      </c>
      <c r="J392" s="35" t="str">
        <f>VLOOKUP(O392,[3]Gerentes!$A:$AB,15,0)</f>
        <v>No Contratable</v>
      </c>
      <c r="K392" s="36" t="str">
        <f t="shared" si="18"/>
        <v>Funcionamiento</v>
      </c>
      <c r="L392" s="37" t="s">
        <v>203</v>
      </c>
      <c r="M392" s="38" t="str">
        <f t="shared" si="19"/>
        <v>A-02-02</v>
      </c>
      <c r="N392" s="34">
        <v>302</v>
      </c>
      <c r="O392" s="35" t="str">
        <f t="shared" si="20"/>
        <v>A-02-02-02-006-009-302</v>
      </c>
      <c r="P392" s="32" t="s">
        <v>202</v>
      </c>
      <c r="Q392" s="39">
        <f>VLOOKUP($O392,[3]Gerentes!$A:$I,7,0)</f>
        <v>0</v>
      </c>
      <c r="R392" s="40">
        <f>VLOOKUP($O392,[3]Gerentes!$A:$I,8,0)</f>
        <v>0</v>
      </c>
      <c r="S392" s="34" t="s">
        <v>24</v>
      </c>
      <c r="T392" s="34">
        <v>27</v>
      </c>
      <c r="U392" s="34" t="s">
        <v>161</v>
      </c>
      <c r="V392" s="34" t="s">
        <v>25</v>
      </c>
      <c r="W392" s="41">
        <v>7287600</v>
      </c>
      <c r="X392" s="41">
        <v>0</v>
      </c>
      <c r="Y392" s="41">
        <v>0</v>
      </c>
      <c r="Z392" s="41">
        <v>0</v>
      </c>
      <c r="AA392" s="41">
        <v>0</v>
      </c>
      <c r="AB392" s="42">
        <v>7287600</v>
      </c>
      <c r="AC392" s="41">
        <v>7287600</v>
      </c>
      <c r="AD392" s="41">
        <v>0</v>
      </c>
      <c r="AE392" s="42">
        <v>4635466</v>
      </c>
      <c r="AF392" s="42">
        <v>2949654</v>
      </c>
      <c r="AG392" s="41">
        <v>2949654</v>
      </c>
      <c r="AH392" s="41">
        <v>2949654</v>
      </c>
      <c r="AI392" s="41">
        <v>0</v>
      </c>
      <c r="AJ392" s="41">
        <v>0</v>
      </c>
      <c r="AK392" s="42" t="str">
        <f>IFERROR(VLOOKUP(Exportar[[#This Row],[RUBRO]],[3]LISTAS!$A$1:$B$19,2,0),Exportar[[#This Row],[NOMBRE-Planeación_Proyecto]])</f>
        <v>Gastos Generales</v>
      </c>
      <c r="AL392" s="41">
        <f>VLOOKUP(Exportar[[#This Row],[UNIDAD/SUB UNIDAD]],[3]!REGIONALES[[#All],[codigo_regional3]:[Columna1]],3,0)</f>
        <v>11</v>
      </c>
      <c r="AM392" s="41">
        <f>Exportar[[#This Row],[COD]]</f>
        <v>11</v>
      </c>
      <c r="AN392" s="41">
        <f>IFERROR(VLOOKUP(Exportar[[#This Row],[RUBRO completo]],'[3]CENTRO DE COSTOS'!$X:$X,1,0),0)</f>
        <v>0</v>
      </c>
      <c r="AO392" s="43" t="str">
        <f>VLOOKUP(Exportar[[#This Row],[COD_REAL]],'[3]CENTRO DE COSTOS'!$M$4:$N$72,2,0)</f>
        <v>REGIONAL BOGOTA</v>
      </c>
    </row>
    <row r="393" spans="1:41" x14ac:dyDescent="0.25">
      <c r="A393" s="44">
        <v>45111</v>
      </c>
      <c r="B393" s="32">
        <v>2023</v>
      </c>
      <c r="C393" s="33" t="str">
        <f>VLOOKUP(D393,'[3]CENTRO DE COSTOS'!$E:$H,4,0)</f>
        <v>REGIONALES</v>
      </c>
      <c r="D393" s="34" t="s">
        <v>46</v>
      </c>
      <c r="E393" s="34" t="s">
        <v>47</v>
      </c>
      <c r="F393" s="34" t="s">
        <v>195</v>
      </c>
      <c r="G393" s="35" t="str">
        <f>VLOOKUP(O393,[3]Gerentes!$A:$N,4,0)</f>
        <v>FUNCIONAMIENTO</v>
      </c>
      <c r="H393" s="35" t="str">
        <f>VLOOKUP(O393,[3]Gerentes!$A:$N,5,0)</f>
        <v>DIRECTOR(A) ADMINISTRATIVO</v>
      </c>
      <c r="I393" s="35" t="str">
        <f>VLOOKUP(O393,[3]Gerentes!$A:$N,10,0)</f>
        <v>2. Administrativa</v>
      </c>
      <c r="J393" s="35" t="str">
        <f>VLOOKUP(O393,[3]Gerentes!$A:$AB,15,0)</f>
        <v>Contratable</v>
      </c>
      <c r="K393" s="36" t="str">
        <f t="shared" si="18"/>
        <v>Funcionamiento</v>
      </c>
      <c r="L393" s="37" t="s">
        <v>297</v>
      </c>
      <c r="M393" s="38" t="str">
        <f t="shared" si="19"/>
        <v>A-02-02</v>
      </c>
      <c r="N393" s="34">
        <v>302</v>
      </c>
      <c r="O393" s="35" t="str">
        <f t="shared" si="20"/>
        <v>A-02-02-02-007-001-302</v>
      </c>
      <c r="P393" s="32" t="s">
        <v>296</v>
      </c>
      <c r="Q393" s="39">
        <f>VLOOKUP($O393,[3]Gerentes!$A:$I,7,0)</f>
        <v>0</v>
      </c>
      <c r="R393" s="40">
        <f>VLOOKUP($O393,[3]Gerentes!$A:$I,8,0)</f>
        <v>0</v>
      </c>
      <c r="S393" s="34" t="s">
        <v>24</v>
      </c>
      <c r="T393" s="34">
        <v>27</v>
      </c>
      <c r="U393" s="34" t="s">
        <v>161</v>
      </c>
      <c r="V393" s="34" t="s">
        <v>25</v>
      </c>
      <c r="W393" s="41">
        <v>0</v>
      </c>
      <c r="X393" s="41">
        <v>832000</v>
      </c>
      <c r="Y393" s="41">
        <v>0</v>
      </c>
      <c r="Z393" s="41">
        <v>0</v>
      </c>
      <c r="AA393" s="41">
        <v>0</v>
      </c>
      <c r="AB393" s="42">
        <v>832000</v>
      </c>
      <c r="AC393" s="41">
        <v>0</v>
      </c>
      <c r="AD393" s="41">
        <v>832000</v>
      </c>
      <c r="AE393" s="42">
        <v>0</v>
      </c>
      <c r="AF393" s="42">
        <v>0</v>
      </c>
      <c r="AG393" s="41">
        <v>0</v>
      </c>
      <c r="AH393" s="41">
        <v>0</v>
      </c>
      <c r="AI393" s="41">
        <v>0</v>
      </c>
      <c r="AJ393" s="41">
        <v>0</v>
      </c>
      <c r="AK393" s="42" t="str">
        <f>IFERROR(VLOOKUP(Exportar[[#This Row],[RUBRO]],[3]LISTAS!$A$1:$B$19,2,0),Exportar[[#This Row],[NOMBRE-Planeación_Proyecto]])</f>
        <v>Gastos Generales</v>
      </c>
      <c r="AL393" s="41">
        <f>VLOOKUP(Exportar[[#This Row],[UNIDAD/SUB UNIDAD]],[3]!REGIONALES[[#All],[codigo_regional3]:[Columna1]],3,0)</f>
        <v>11</v>
      </c>
      <c r="AM393" s="41">
        <f>Exportar[[#This Row],[COD]]</f>
        <v>11</v>
      </c>
      <c r="AN393" s="41">
        <f>IFERROR(VLOOKUP(Exportar[[#This Row],[RUBRO completo]],'[3]CENTRO DE COSTOS'!$X:$X,1,0),0)</f>
        <v>0</v>
      </c>
      <c r="AO393" s="43" t="str">
        <f>VLOOKUP(Exportar[[#This Row],[COD_REAL]],'[3]CENTRO DE COSTOS'!$M$4:$N$72,2,0)</f>
        <v>REGIONAL BOGOTA</v>
      </c>
    </row>
    <row r="394" spans="1:41" x14ac:dyDescent="0.25">
      <c r="A394" s="44">
        <v>45111</v>
      </c>
      <c r="B394" s="32">
        <v>2023</v>
      </c>
      <c r="C394" s="33" t="str">
        <f>VLOOKUP(D394,'[3]CENTRO DE COSTOS'!$E:$H,4,0)</f>
        <v>REGIONALES</v>
      </c>
      <c r="D394" s="34" t="s">
        <v>46</v>
      </c>
      <c r="E394" s="34" t="s">
        <v>47</v>
      </c>
      <c r="F394" s="34" t="s">
        <v>195</v>
      </c>
      <c r="G394" s="35" t="str">
        <f>VLOOKUP(O394,[3]Gerentes!$A:$N,4,0)</f>
        <v>FUNCIONAMIENTO</v>
      </c>
      <c r="H394" s="35" t="str">
        <f>VLOOKUP(O394,[3]Gerentes!$A:$N,5,0)</f>
        <v>DIRECTOR(A) ADMINISTRATIVO</v>
      </c>
      <c r="I394" s="35" t="str">
        <f>VLOOKUP(O394,[3]Gerentes!$A:$N,10,0)</f>
        <v>2. Administrativa</v>
      </c>
      <c r="J394" s="35" t="str">
        <f>VLOOKUP(O394,[3]Gerentes!$A:$AB,15,0)</f>
        <v>No Contratable</v>
      </c>
      <c r="K394" s="36" t="str">
        <f t="shared" si="18"/>
        <v>Funcionamiento</v>
      </c>
      <c r="L394" s="37" t="s">
        <v>247</v>
      </c>
      <c r="M394" s="38" t="str">
        <f t="shared" si="19"/>
        <v>A-02-02</v>
      </c>
      <c r="N394" s="34">
        <v>302</v>
      </c>
      <c r="O394" s="35" t="str">
        <f t="shared" si="20"/>
        <v>A-02-02-02-007-002-302</v>
      </c>
      <c r="P394" s="32" t="s">
        <v>246</v>
      </c>
      <c r="Q394" s="39">
        <f>VLOOKUP($O394,[3]Gerentes!$A:$I,7,0)</f>
        <v>0</v>
      </c>
      <c r="R394" s="40">
        <f>VLOOKUP($O394,[3]Gerentes!$A:$I,8,0)</f>
        <v>0</v>
      </c>
      <c r="S394" s="34" t="s">
        <v>24</v>
      </c>
      <c r="T394" s="34">
        <v>27</v>
      </c>
      <c r="U394" s="34" t="s">
        <v>161</v>
      </c>
      <c r="V394" s="34" t="s">
        <v>25</v>
      </c>
      <c r="W394" s="41">
        <v>2444900</v>
      </c>
      <c r="X394" s="41">
        <v>0</v>
      </c>
      <c r="Y394" s="41">
        <v>2444900</v>
      </c>
      <c r="Z394" s="41">
        <v>0</v>
      </c>
      <c r="AA394" s="41">
        <v>0</v>
      </c>
      <c r="AB394" s="42">
        <v>0</v>
      </c>
      <c r="AC394" s="41">
        <v>0</v>
      </c>
      <c r="AD394" s="41">
        <v>0</v>
      </c>
      <c r="AE394" s="42">
        <v>0</v>
      </c>
      <c r="AF394" s="42">
        <v>0</v>
      </c>
      <c r="AG394" s="41">
        <v>0</v>
      </c>
      <c r="AH394" s="41">
        <v>0</v>
      </c>
      <c r="AI394" s="41">
        <v>0</v>
      </c>
      <c r="AJ394" s="41">
        <v>0</v>
      </c>
      <c r="AK394" s="42" t="str">
        <f>IFERROR(VLOOKUP(Exportar[[#This Row],[RUBRO]],[3]LISTAS!$A$1:$B$19,2,0),Exportar[[#This Row],[NOMBRE-Planeación_Proyecto]])</f>
        <v>Gastos Generales</v>
      </c>
      <c r="AL394" s="41">
        <f>VLOOKUP(Exportar[[#This Row],[UNIDAD/SUB UNIDAD]],[3]!REGIONALES[[#All],[codigo_regional3]:[Columna1]],3,0)</f>
        <v>11</v>
      </c>
      <c r="AM394" s="41">
        <f>Exportar[[#This Row],[COD]]</f>
        <v>11</v>
      </c>
      <c r="AN394" s="41">
        <f>IFERROR(VLOOKUP(Exportar[[#This Row],[RUBRO completo]],'[3]CENTRO DE COSTOS'!$X:$X,1,0),0)</f>
        <v>0</v>
      </c>
      <c r="AO394" s="43" t="str">
        <f>VLOOKUP(Exportar[[#This Row],[COD_REAL]],'[3]CENTRO DE COSTOS'!$M$4:$N$72,2,0)</f>
        <v>REGIONAL BOGOTA</v>
      </c>
    </row>
    <row r="395" spans="1:41" x14ac:dyDescent="0.25">
      <c r="A395" s="44">
        <v>45111</v>
      </c>
      <c r="B395" s="32">
        <v>2023</v>
      </c>
      <c r="C395" s="33" t="str">
        <f>VLOOKUP(D395,'[3]CENTRO DE COSTOS'!$E:$H,4,0)</f>
        <v>REGIONALES</v>
      </c>
      <c r="D395" s="34" t="s">
        <v>46</v>
      </c>
      <c r="E395" s="34" t="s">
        <v>47</v>
      </c>
      <c r="F395" s="34" t="s">
        <v>195</v>
      </c>
      <c r="G395" s="35" t="str">
        <f>VLOOKUP(O395,[3]Gerentes!$A:$N,4,0)</f>
        <v>FUNCIONAMIENTO</v>
      </c>
      <c r="H395" s="35" t="str">
        <f>VLOOKUP(O395,[3]Gerentes!$A:$N,5,0)</f>
        <v>DIRECTOR(A) ADMINISTRATIVO</v>
      </c>
      <c r="I395" s="35" t="str">
        <f>VLOOKUP(O395,[3]Gerentes!$A:$N,10,0)</f>
        <v>2. Administrativa</v>
      </c>
      <c r="J395" s="35" t="str">
        <f>VLOOKUP(O395,[3]Gerentes!$A:$AB,15,0)</f>
        <v>No Contratable</v>
      </c>
      <c r="K395" s="36" t="str">
        <f t="shared" si="18"/>
        <v>Funcionamiento</v>
      </c>
      <c r="L395" s="37" t="s">
        <v>201</v>
      </c>
      <c r="M395" s="38" t="str">
        <f t="shared" si="19"/>
        <v>A-02-02</v>
      </c>
      <c r="N395" s="34">
        <v>302</v>
      </c>
      <c r="O395" s="35" t="str">
        <f t="shared" si="20"/>
        <v>A-02-02-02-008-004-302</v>
      </c>
      <c r="P395" s="32" t="s">
        <v>200</v>
      </c>
      <c r="Q395" s="39">
        <f>VLOOKUP($O395,[3]Gerentes!$A:$I,7,0)</f>
        <v>0</v>
      </c>
      <c r="R395" s="40">
        <f>VLOOKUP($O395,[3]Gerentes!$A:$I,8,0)</f>
        <v>0</v>
      </c>
      <c r="S395" s="34" t="s">
        <v>24</v>
      </c>
      <c r="T395" s="34">
        <v>27</v>
      </c>
      <c r="U395" s="34" t="s">
        <v>161</v>
      </c>
      <c r="V395" s="34" t="s">
        <v>25</v>
      </c>
      <c r="W395" s="41">
        <v>102753000</v>
      </c>
      <c r="X395" s="41">
        <v>0</v>
      </c>
      <c r="Y395" s="41">
        <v>0</v>
      </c>
      <c r="Z395" s="41">
        <v>0</v>
      </c>
      <c r="AA395" s="41">
        <v>0</v>
      </c>
      <c r="AB395" s="42">
        <v>102753000</v>
      </c>
      <c r="AC395" s="41">
        <v>102753000</v>
      </c>
      <c r="AD395" s="41">
        <v>0</v>
      </c>
      <c r="AE395" s="42">
        <v>48381560</v>
      </c>
      <c r="AF395" s="42">
        <v>48381560</v>
      </c>
      <c r="AG395" s="41">
        <v>48381560</v>
      </c>
      <c r="AH395" s="41">
        <v>48381560</v>
      </c>
      <c r="AI395" s="41">
        <v>0</v>
      </c>
      <c r="AJ395" s="41">
        <v>0</v>
      </c>
      <c r="AK395" s="42" t="str">
        <f>IFERROR(VLOOKUP(Exportar[[#This Row],[RUBRO]],[3]LISTAS!$A$1:$B$19,2,0),Exportar[[#This Row],[NOMBRE-Planeación_Proyecto]])</f>
        <v>Gastos Generales</v>
      </c>
      <c r="AL395" s="41">
        <f>VLOOKUP(Exportar[[#This Row],[UNIDAD/SUB UNIDAD]],[3]!REGIONALES[[#All],[codigo_regional3]:[Columna1]],3,0)</f>
        <v>11</v>
      </c>
      <c r="AM395" s="41">
        <f>Exportar[[#This Row],[COD]]</f>
        <v>11</v>
      </c>
      <c r="AN395" s="41">
        <f>IFERROR(VLOOKUP(Exportar[[#This Row],[RUBRO completo]],'[3]CENTRO DE COSTOS'!$X:$X,1,0),0)</f>
        <v>0</v>
      </c>
      <c r="AO395" s="43" t="str">
        <f>VLOOKUP(Exportar[[#This Row],[COD_REAL]],'[3]CENTRO DE COSTOS'!$M$4:$N$72,2,0)</f>
        <v>REGIONAL BOGOTA</v>
      </c>
    </row>
    <row r="396" spans="1:41" x14ac:dyDescent="0.25">
      <c r="A396" s="44">
        <v>45111</v>
      </c>
      <c r="B396" s="32">
        <v>2023</v>
      </c>
      <c r="C396" s="33" t="str">
        <f>VLOOKUP(D396,'[3]CENTRO DE COSTOS'!$E:$H,4,0)</f>
        <v>REGIONALES</v>
      </c>
      <c r="D396" s="34" t="s">
        <v>46</v>
      </c>
      <c r="E396" s="34" t="s">
        <v>47</v>
      </c>
      <c r="F396" s="34" t="s">
        <v>195</v>
      </c>
      <c r="G396" s="35" t="str">
        <f>VLOOKUP(O396,[3]Gerentes!$A:$N,4,0)</f>
        <v>FUNCIONAMIENTO</v>
      </c>
      <c r="H396" s="35" t="str">
        <f>VLOOKUP(O396,[3]Gerentes!$A:$N,5,0)</f>
        <v>DIRECTOR(A) ADMINISTRATIVO</v>
      </c>
      <c r="I396" s="35" t="str">
        <f>VLOOKUP(O396,[3]Gerentes!$A:$N,10,0)</f>
        <v>2. Administrativa</v>
      </c>
      <c r="J396" s="35" t="str">
        <f>VLOOKUP(O396,[3]Gerentes!$A:$AB,15,0)</f>
        <v>No Contratable</v>
      </c>
      <c r="K396" s="36" t="str">
        <f t="shared" si="18"/>
        <v>Funcionamiento</v>
      </c>
      <c r="L396" s="37" t="s">
        <v>199</v>
      </c>
      <c r="M396" s="38" t="str">
        <f t="shared" si="19"/>
        <v>A-02-02</v>
      </c>
      <c r="N396" s="34">
        <v>302</v>
      </c>
      <c r="O396" s="35" t="str">
        <f t="shared" si="20"/>
        <v>A-02-02-02-008-007-302</v>
      </c>
      <c r="P396" s="32" t="s">
        <v>198</v>
      </c>
      <c r="Q396" s="39">
        <f>VLOOKUP($O396,[3]Gerentes!$A:$I,7,0)</f>
        <v>0</v>
      </c>
      <c r="R396" s="40">
        <f>VLOOKUP($O396,[3]Gerentes!$A:$I,8,0)</f>
        <v>0</v>
      </c>
      <c r="S396" s="34" t="s">
        <v>24</v>
      </c>
      <c r="T396" s="34">
        <v>27</v>
      </c>
      <c r="U396" s="34" t="s">
        <v>161</v>
      </c>
      <c r="V396" s="34" t="s">
        <v>25</v>
      </c>
      <c r="W396" s="41">
        <v>33181200</v>
      </c>
      <c r="X396" s="41">
        <v>0</v>
      </c>
      <c r="Y396" s="41">
        <v>0</v>
      </c>
      <c r="Z396" s="41">
        <v>0</v>
      </c>
      <c r="AA396" s="41">
        <v>0</v>
      </c>
      <c r="AB396" s="42">
        <v>33181200</v>
      </c>
      <c r="AC396" s="41">
        <v>33181200</v>
      </c>
      <c r="AD396" s="41">
        <v>0</v>
      </c>
      <c r="AE396" s="42">
        <v>20000000</v>
      </c>
      <c r="AF396" s="42">
        <v>0</v>
      </c>
      <c r="AG396" s="41">
        <v>0</v>
      </c>
      <c r="AH396" s="41">
        <v>0</v>
      </c>
      <c r="AI396" s="41">
        <v>0</v>
      </c>
      <c r="AJ396" s="41">
        <v>0</v>
      </c>
      <c r="AK396" s="42" t="str">
        <f>IFERROR(VLOOKUP(Exportar[[#This Row],[RUBRO]],[3]LISTAS!$A$1:$B$19,2,0),Exportar[[#This Row],[NOMBRE-Planeación_Proyecto]])</f>
        <v>Gastos Generales</v>
      </c>
      <c r="AL396" s="41">
        <f>VLOOKUP(Exportar[[#This Row],[UNIDAD/SUB UNIDAD]],[3]!REGIONALES[[#All],[codigo_regional3]:[Columna1]],3,0)</f>
        <v>11</v>
      </c>
      <c r="AM396" s="41">
        <f>Exportar[[#This Row],[COD]]</f>
        <v>11</v>
      </c>
      <c r="AN396" s="41">
        <f>IFERROR(VLOOKUP(Exportar[[#This Row],[RUBRO completo]],'[3]CENTRO DE COSTOS'!$X:$X,1,0),0)</f>
        <v>0</v>
      </c>
      <c r="AO396" s="43" t="str">
        <f>VLOOKUP(Exportar[[#This Row],[COD_REAL]],'[3]CENTRO DE COSTOS'!$M$4:$N$72,2,0)</f>
        <v>REGIONAL BOGOTA</v>
      </c>
    </row>
    <row r="397" spans="1:41" x14ac:dyDescent="0.25">
      <c r="A397" s="44">
        <v>45111</v>
      </c>
      <c r="B397" s="32">
        <v>2023</v>
      </c>
      <c r="C397" s="33" t="str">
        <f>VLOOKUP(D397,'[3]CENTRO DE COSTOS'!$E:$H,4,0)</f>
        <v>REGIONALES</v>
      </c>
      <c r="D397" s="34" t="s">
        <v>46</v>
      </c>
      <c r="E397" s="34" t="s">
        <v>47</v>
      </c>
      <c r="F397" s="34" t="s">
        <v>195</v>
      </c>
      <c r="G397" s="35" t="str">
        <f>VLOOKUP(O397,[3]Gerentes!$A:$N,4,0)</f>
        <v>FUNCIONAMIENTO</v>
      </c>
      <c r="H397" s="35" t="str">
        <f>VLOOKUP(O397,[3]Gerentes!$A:$N,5,0)</f>
        <v>DIRECTOR(A) ADMINISTRATIVO</v>
      </c>
      <c r="I397" s="35" t="str">
        <f>VLOOKUP(O397,[3]Gerentes!$A:$N,10,0)</f>
        <v>2. Administrativa</v>
      </c>
      <c r="J397" s="35" t="str">
        <f>VLOOKUP(O397,[3]Gerentes!$A:$AB,15,0)</f>
        <v>No Contratable</v>
      </c>
      <c r="K397" s="36" t="str">
        <f t="shared" si="18"/>
        <v>Funcionamiento</v>
      </c>
      <c r="L397" s="37" t="s">
        <v>197</v>
      </c>
      <c r="M397" s="38" t="str">
        <f t="shared" si="19"/>
        <v>A-02-02</v>
      </c>
      <c r="N397" s="34">
        <v>302</v>
      </c>
      <c r="O397" s="35" t="str">
        <f t="shared" si="20"/>
        <v>A-02-02-02-009-004-302</v>
      </c>
      <c r="P397" s="32" t="s">
        <v>196</v>
      </c>
      <c r="Q397" s="39">
        <f>VLOOKUP($O397,[3]Gerentes!$A:$I,7,0)</f>
        <v>0</v>
      </c>
      <c r="R397" s="40">
        <f>VLOOKUP($O397,[3]Gerentes!$A:$I,8,0)</f>
        <v>0</v>
      </c>
      <c r="S397" s="34" t="s">
        <v>24</v>
      </c>
      <c r="T397" s="34">
        <v>27</v>
      </c>
      <c r="U397" s="34" t="s">
        <v>161</v>
      </c>
      <c r="V397" s="34" t="s">
        <v>25</v>
      </c>
      <c r="W397" s="41">
        <v>3961700</v>
      </c>
      <c r="X397" s="41">
        <v>0</v>
      </c>
      <c r="Y397" s="41">
        <v>0</v>
      </c>
      <c r="Z397" s="41">
        <v>0</v>
      </c>
      <c r="AA397" s="41">
        <v>0</v>
      </c>
      <c r="AB397" s="42">
        <v>3961700</v>
      </c>
      <c r="AC397" s="41">
        <v>3961700</v>
      </c>
      <c r="AD397" s="41">
        <v>0</v>
      </c>
      <c r="AE397" s="42">
        <v>3926569</v>
      </c>
      <c r="AF397" s="42">
        <v>3382839</v>
      </c>
      <c r="AG397" s="41">
        <v>3382839</v>
      </c>
      <c r="AH397" s="41">
        <v>3382839</v>
      </c>
      <c r="AI397" s="41">
        <v>0</v>
      </c>
      <c r="AJ397" s="41">
        <v>0</v>
      </c>
      <c r="AK397" s="42" t="str">
        <f>IFERROR(VLOOKUP(Exportar[[#This Row],[RUBRO]],[3]LISTAS!$A$1:$B$19,2,0),Exportar[[#This Row],[NOMBRE-Planeación_Proyecto]])</f>
        <v>Gastos Generales</v>
      </c>
      <c r="AL397" s="41">
        <f>VLOOKUP(Exportar[[#This Row],[UNIDAD/SUB UNIDAD]],[3]!REGIONALES[[#All],[codigo_regional3]:[Columna1]],3,0)</f>
        <v>11</v>
      </c>
      <c r="AM397" s="41">
        <f>Exportar[[#This Row],[COD]]</f>
        <v>11</v>
      </c>
      <c r="AN397" s="41">
        <f>IFERROR(VLOOKUP(Exportar[[#This Row],[RUBRO completo]],'[3]CENTRO DE COSTOS'!$X:$X,1,0),0)</f>
        <v>0</v>
      </c>
      <c r="AO397" s="43" t="str">
        <f>VLOOKUP(Exportar[[#This Row],[COD_REAL]],'[3]CENTRO DE COSTOS'!$M$4:$N$72,2,0)</f>
        <v>REGIONAL BOGOTA</v>
      </c>
    </row>
    <row r="398" spans="1:41" x14ac:dyDescent="0.25">
      <c r="A398" s="44">
        <v>45111</v>
      </c>
      <c r="B398" s="32">
        <v>2023</v>
      </c>
      <c r="C398" s="33" t="str">
        <f>VLOOKUP(D398,'[3]CENTRO DE COSTOS'!$E:$H,4,0)</f>
        <v>REGIONALES</v>
      </c>
      <c r="D398" s="34" t="s">
        <v>46</v>
      </c>
      <c r="E398" s="34" t="s">
        <v>47</v>
      </c>
      <c r="F398" s="34" t="s">
        <v>195</v>
      </c>
      <c r="G398" s="35" t="str">
        <f>VLOOKUP(O398,[3]Gerentes!$A:$N,4,0)</f>
        <v>FUNCIONAMIENTO</v>
      </c>
      <c r="H398" s="35" t="str">
        <f>VLOOKUP(O398,[3]Gerentes!$A:$N,5,0)</f>
        <v>DIRECTOR(A) ADMINISTRATIVO</v>
      </c>
      <c r="I398" s="35" t="str">
        <f>VLOOKUP(O398,[3]Gerentes!$A:$N,10,0)</f>
        <v>2. Administrativa</v>
      </c>
      <c r="J398" s="35" t="str">
        <f>VLOOKUP(O398,[3]Gerentes!$A:$AB,15,0)</f>
        <v>No Contratable</v>
      </c>
      <c r="K398" s="36" t="str">
        <f t="shared" si="18"/>
        <v>Funcionamiento</v>
      </c>
      <c r="L398" s="37" t="s">
        <v>27</v>
      </c>
      <c r="M398" s="38" t="str">
        <f t="shared" si="19"/>
        <v>A-03-03-01-015</v>
      </c>
      <c r="N398" s="34">
        <v>302</v>
      </c>
      <c r="O398" s="35" t="str">
        <f t="shared" si="20"/>
        <v>A-03-03-01-015-302</v>
      </c>
      <c r="P398" s="32" t="s">
        <v>28</v>
      </c>
      <c r="Q398" s="39">
        <f>VLOOKUP($O398,[3]Gerentes!$A:$I,7,0)</f>
        <v>0</v>
      </c>
      <c r="R398" s="40">
        <f>VLOOKUP($O398,[3]Gerentes!$A:$I,8,0)</f>
        <v>0</v>
      </c>
      <c r="S398" s="34" t="s">
        <v>24</v>
      </c>
      <c r="T398" s="34">
        <v>27</v>
      </c>
      <c r="U398" s="34" t="s">
        <v>161</v>
      </c>
      <c r="V398" s="34" t="s">
        <v>25</v>
      </c>
      <c r="W398" s="41">
        <v>0</v>
      </c>
      <c r="X398" s="41">
        <v>76439895</v>
      </c>
      <c r="Y398" s="41">
        <v>0</v>
      </c>
      <c r="Z398" s="41">
        <v>0</v>
      </c>
      <c r="AA398" s="41">
        <v>0</v>
      </c>
      <c r="AB398" s="42">
        <v>76439895</v>
      </c>
      <c r="AC398" s="41">
        <v>76439594.030000001</v>
      </c>
      <c r="AD398" s="41">
        <v>300.97000000000003</v>
      </c>
      <c r="AE398" s="42">
        <v>60498331</v>
      </c>
      <c r="AF398" s="42">
        <v>60498331</v>
      </c>
      <c r="AG398" s="41">
        <v>60498331</v>
      </c>
      <c r="AH398" s="41">
        <v>60498331</v>
      </c>
      <c r="AI398" s="41">
        <v>0</v>
      </c>
      <c r="AJ398" s="41">
        <v>0</v>
      </c>
      <c r="AK398" s="42" t="str">
        <f>IFERROR(VLOOKUP(Exportar[[#This Row],[RUBRO]],[3]LISTAS!$A$1:$B$19,2,0),Exportar[[#This Row],[NOMBRE-Planeación_Proyecto]])</f>
        <v>Gastos Generales</v>
      </c>
      <c r="AL398" s="41">
        <f>VLOOKUP(Exportar[[#This Row],[UNIDAD/SUB UNIDAD]],[3]!REGIONALES[[#All],[codigo_regional3]:[Columna1]],3,0)</f>
        <v>11</v>
      </c>
      <c r="AM398" s="41">
        <f>Exportar[[#This Row],[COD]]</f>
        <v>11</v>
      </c>
      <c r="AN398" s="41">
        <f>IFERROR(VLOOKUP(Exportar[[#This Row],[RUBRO completo]],'[3]CENTRO DE COSTOS'!$X:$X,1,0),0)</f>
        <v>0</v>
      </c>
      <c r="AO398" s="43" t="str">
        <f>VLOOKUP(Exportar[[#This Row],[COD_REAL]],'[3]CENTRO DE COSTOS'!$M$4:$N$72,2,0)</f>
        <v>REGIONAL BOGOTA</v>
      </c>
    </row>
    <row r="399" spans="1:41" x14ac:dyDescent="0.25">
      <c r="A399" s="44">
        <v>45111</v>
      </c>
      <c r="B399" s="32">
        <v>2023</v>
      </c>
      <c r="C399" s="33" t="str">
        <f>VLOOKUP(D399,'[3]CENTRO DE COSTOS'!$E:$H,4,0)</f>
        <v>REGIONALES</v>
      </c>
      <c r="D399" s="34" t="s">
        <v>46</v>
      </c>
      <c r="E399" s="34" t="s">
        <v>47</v>
      </c>
      <c r="F399" s="34" t="s">
        <v>195</v>
      </c>
      <c r="G399" s="35" t="str">
        <f>VLOOKUP(O399,[3]Gerentes!$A:$N,4,0)</f>
        <v>FUNCIONAMIENTO</v>
      </c>
      <c r="H399" s="35" t="str">
        <f>VLOOKUP(O399,[3]Gerentes!$A:$N,5,0)</f>
        <v>DIRECTOR(A) ADMINISTRATIVO</v>
      </c>
      <c r="I399" s="35" t="str">
        <f>VLOOKUP(O399,[3]Gerentes!$A:$N,10,0)</f>
        <v>2. Administrativa</v>
      </c>
      <c r="J399" s="35" t="str">
        <f>VLOOKUP(O399,[3]Gerentes!$A:$AB,15,0)</f>
        <v>No Contratable</v>
      </c>
      <c r="K399" s="36" t="str">
        <f t="shared" si="18"/>
        <v>Funcionamiento</v>
      </c>
      <c r="L399" s="37" t="s">
        <v>194</v>
      </c>
      <c r="M399" s="38" t="str">
        <f t="shared" si="19"/>
        <v>A-08-01</v>
      </c>
      <c r="N399" s="34">
        <v>302</v>
      </c>
      <c r="O399" s="35" t="str">
        <f t="shared" si="20"/>
        <v>A-08-01-02-001-302</v>
      </c>
      <c r="P399" s="32" t="s">
        <v>193</v>
      </c>
      <c r="Q399" s="39">
        <f>VLOOKUP($O399,[3]Gerentes!$A:$I,7,0)</f>
        <v>0</v>
      </c>
      <c r="R399" s="40">
        <f>VLOOKUP($O399,[3]Gerentes!$A:$I,8,0)</f>
        <v>0</v>
      </c>
      <c r="S399" s="34" t="s">
        <v>24</v>
      </c>
      <c r="T399" s="34">
        <v>27</v>
      </c>
      <c r="U399" s="34" t="s">
        <v>161</v>
      </c>
      <c r="V399" s="34" t="s">
        <v>25</v>
      </c>
      <c r="W399" s="41">
        <v>392513600</v>
      </c>
      <c r="X399" s="41">
        <v>200000000</v>
      </c>
      <c r="Y399" s="41">
        <v>0</v>
      </c>
      <c r="Z399" s="41">
        <v>0</v>
      </c>
      <c r="AA399" s="41">
        <v>0</v>
      </c>
      <c r="AB399" s="42">
        <v>592513600</v>
      </c>
      <c r="AC399" s="41">
        <v>592513600</v>
      </c>
      <c r="AD399" s="41">
        <v>0</v>
      </c>
      <c r="AE399" s="42">
        <v>491370652</v>
      </c>
      <c r="AF399" s="42">
        <v>474151048</v>
      </c>
      <c r="AG399" s="41">
        <v>474151048</v>
      </c>
      <c r="AH399" s="41">
        <v>474151048</v>
      </c>
      <c r="AI399" s="41">
        <v>0</v>
      </c>
      <c r="AJ399" s="41">
        <v>0</v>
      </c>
      <c r="AK399" s="42" t="str">
        <f>IFERROR(VLOOKUP(Exportar[[#This Row],[RUBRO]],[3]LISTAS!$A$1:$B$19,2,0),Exportar[[#This Row],[NOMBRE-Planeación_Proyecto]])</f>
        <v>Otros Gastos</v>
      </c>
      <c r="AL399" s="41">
        <f>VLOOKUP(Exportar[[#This Row],[UNIDAD/SUB UNIDAD]],[3]!REGIONALES[[#All],[codigo_regional3]:[Columna1]],3,0)</f>
        <v>11</v>
      </c>
      <c r="AM399" s="41">
        <f>Exportar[[#This Row],[COD]]</f>
        <v>11</v>
      </c>
      <c r="AN399" s="41">
        <f>IFERROR(VLOOKUP(Exportar[[#This Row],[RUBRO completo]],'[3]CENTRO DE COSTOS'!$X:$X,1,0),0)</f>
        <v>0</v>
      </c>
      <c r="AO399" s="43" t="str">
        <f>VLOOKUP(Exportar[[#This Row],[COD_REAL]],'[3]CENTRO DE COSTOS'!$M$4:$N$72,2,0)</f>
        <v>REGIONAL BOGOTA</v>
      </c>
    </row>
    <row r="400" spans="1:41" x14ac:dyDescent="0.25">
      <c r="A400" s="44">
        <v>45111</v>
      </c>
      <c r="B400" s="32">
        <v>2023</v>
      </c>
      <c r="C400" s="33" t="str">
        <f>VLOOKUP(D400,'[3]CENTRO DE COSTOS'!$E:$H,4,0)</f>
        <v>REGIONALES</v>
      </c>
      <c r="D400" s="34" t="s">
        <v>46</v>
      </c>
      <c r="E400" s="34" t="s">
        <v>47</v>
      </c>
      <c r="F400" s="34" t="s">
        <v>195</v>
      </c>
      <c r="G400" s="35" t="str">
        <f>VLOOKUP(O400,[3]Gerentes!$A:$N,4,0)</f>
        <v>FUNCIONAMIENTO</v>
      </c>
      <c r="H400" s="35" t="str">
        <f>VLOOKUP(O400,[3]Gerentes!$A:$N,5,0)</f>
        <v>DIRECTOR(A) ADMINISTRATIVO</v>
      </c>
      <c r="I400" s="35" t="str">
        <f>VLOOKUP(O400,[3]Gerentes!$A:$N,10,0)</f>
        <v>2. Administrativa</v>
      </c>
      <c r="J400" s="35" t="str">
        <f>VLOOKUP(O400,[3]Gerentes!$A:$AB,15,0)</f>
        <v>No Contratable</v>
      </c>
      <c r="K400" s="36" t="str">
        <f t="shared" si="18"/>
        <v>Funcionamiento</v>
      </c>
      <c r="L400" s="37" t="s">
        <v>241</v>
      </c>
      <c r="M400" s="38" t="str">
        <f t="shared" si="19"/>
        <v>A-08-01</v>
      </c>
      <c r="N400" s="34">
        <v>302</v>
      </c>
      <c r="O400" s="35" t="str">
        <f t="shared" si="20"/>
        <v>A-08-01-02-006-302</v>
      </c>
      <c r="P400" s="32" t="s">
        <v>240</v>
      </c>
      <c r="Q400" s="39">
        <f>VLOOKUP($O400,[3]Gerentes!$A:$I,7,0)</f>
        <v>0</v>
      </c>
      <c r="R400" s="40">
        <f>VLOOKUP($O400,[3]Gerentes!$A:$I,8,0)</f>
        <v>0</v>
      </c>
      <c r="S400" s="34" t="s">
        <v>24</v>
      </c>
      <c r="T400" s="34">
        <v>27</v>
      </c>
      <c r="U400" s="34" t="s">
        <v>161</v>
      </c>
      <c r="V400" s="34" t="s">
        <v>25</v>
      </c>
      <c r="W400" s="41">
        <v>766300</v>
      </c>
      <c r="X400" s="41">
        <v>3768</v>
      </c>
      <c r="Y400" s="41">
        <v>0</v>
      </c>
      <c r="Z400" s="41">
        <v>0</v>
      </c>
      <c r="AA400" s="41">
        <v>0</v>
      </c>
      <c r="AB400" s="42">
        <v>770068</v>
      </c>
      <c r="AC400" s="41">
        <v>770068</v>
      </c>
      <c r="AD400" s="41">
        <v>0</v>
      </c>
      <c r="AE400" s="42">
        <v>770068</v>
      </c>
      <c r="AF400" s="42">
        <v>770068</v>
      </c>
      <c r="AG400" s="41">
        <v>770068</v>
      </c>
      <c r="AH400" s="41">
        <v>770068</v>
      </c>
      <c r="AI400" s="41">
        <v>0</v>
      </c>
      <c r="AJ400" s="41">
        <v>0</v>
      </c>
      <c r="AK400" s="42" t="str">
        <f>IFERROR(VLOOKUP(Exportar[[#This Row],[RUBRO]],[3]LISTAS!$A$1:$B$19,2,0),Exportar[[#This Row],[NOMBRE-Planeación_Proyecto]])</f>
        <v>Otros Gastos</v>
      </c>
      <c r="AL400" s="41">
        <f>VLOOKUP(Exportar[[#This Row],[UNIDAD/SUB UNIDAD]],[3]!REGIONALES[[#All],[codigo_regional3]:[Columna1]],3,0)</f>
        <v>11</v>
      </c>
      <c r="AM400" s="41">
        <f>Exportar[[#This Row],[COD]]</f>
        <v>11</v>
      </c>
      <c r="AN400" s="41">
        <f>IFERROR(VLOOKUP(Exportar[[#This Row],[RUBRO completo]],'[3]CENTRO DE COSTOS'!$X:$X,1,0),0)</f>
        <v>0</v>
      </c>
      <c r="AO400" s="43" t="str">
        <f>VLOOKUP(Exportar[[#This Row],[COD_REAL]],'[3]CENTRO DE COSTOS'!$M$4:$N$72,2,0)</f>
        <v>REGIONAL BOGOTA</v>
      </c>
    </row>
    <row r="401" spans="1:41" x14ac:dyDescent="0.25">
      <c r="A401" s="44">
        <v>45111</v>
      </c>
      <c r="B401" s="32">
        <v>2023</v>
      </c>
      <c r="C401" s="33" t="str">
        <f>VLOOKUP(D401,'[3]CENTRO DE COSTOS'!$E:$H,4,0)</f>
        <v>REGIONALES</v>
      </c>
      <c r="D401" s="34" t="s">
        <v>46</v>
      </c>
      <c r="E401" s="34" t="s">
        <v>47</v>
      </c>
      <c r="F401" s="34" t="s">
        <v>195</v>
      </c>
      <c r="G401" s="35" t="str">
        <f>VLOOKUP(O401,[3]Gerentes!$A:$N,4,0)</f>
        <v>FUNCIONAMIENTO</v>
      </c>
      <c r="H401" s="35" t="str">
        <f>VLOOKUP(O401,[3]Gerentes!$A:$N,5,0)</f>
        <v>DIRECTOR(A) ADMINISTRATIVO</v>
      </c>
      <c r="I401" s="35" t="str">
        <f>VLOOKUP(O401,[3]Gerentes!$A:$N,10,0)</f>
        <v>2. Administrativa</v>
      </c>
      <c r="J401" s="35" t="str">
        <f>VLOOKUP(O401,[3]Gerentes!$A:$AB,15,0)</f>
        <v>No Contratable</v>
      </c>
      <c r="K401" s="36" t="str">
        <f t="shared" si="18"/>
        <v>Funcionamiento</v>
      </c>
      <c r="L401" s="37" t="s">
        <v>34</v>
      </c>
      <c r="M401" s="38" t="str">
        <f t="shared" si="19"/>
        <v>A-08-04-04</v>
      </c>
      <c r="N401" s="34">
        <v>302</v>
      </c>
      <c r="O401" s="35" t="str">
        <f t="shared" si="20"/>
        <v>A-08-04-04-302</v>
      </c>
      <c r="P401" s="32" t="s">
        <v>35</v>
      </c>
      <c r="Q401" s="39">
        <f>VLOOKUP($O401,[3]Gerentes!$A:$I,7,0)</f>
        <v>0</v>
      </c>
      <c r="R401" s="40">
        <f>VLOOKUP($O401,[3]Gerentes!$A:$I,8,0)</f>
        <v>0</v>
      </c>
      <c r="S401" s="34" t="s">
        <v>24</v>
      </c>
      <c r="T401" s="34">
        <v>27</v>
      </c>
      <c r="U401" s="34" t="s">
        <v>161</v>
      </c>
      <c r="V401" s="34" t="s">
        <v>25</v>
      </c>
      <c r="W401" s="41">
        <v>500000</v>
      </c>
      <c r="X401" s="41">
        <v>0</v>
      </c>
      <c r="Y401" s="41">
        <v>0</v>
      </c>
      <c r="Z401" s="41">
        <v>0</v>
      </c>
      <c r="AA401" s="41">
        <v>0</v>
      </c>
      <c r="AB401" s="42">
        <v>500000</v>
      </c>
      <c r="AC401" s="41">
        <v>500000</v>
      </c>
      <c r="AD401" s="41">
        <v>0</v>
      </c>
      <c r="AE401" s="42">
        <v>0</v>
      </c>
      <c r="AF401" s="42">
        <v>0</v>
      </c>
      <c r="AG401" s="41">
        <v>0</v>
      </c>
      <c r="AH401" s="41">
        <v>0</v>
      </c>
      <c r="AI401" s="41">
        <v>0</v>
      </c>
      <c r="AJ401" s="41">
        <v>0</v>
      </c>
      <c r="AK401" s="42" t="str">
        <f>IFERROR(VLOOKUP(Exportar[[#This Row],[RUBRO]],[3]LISTAS!$A$1:$B$19,2,0),Exportar[[#This Row],[NOMBRE-Planeación_Proyecto]])</f>
        <v>Otros Gastos</v>
      </c>
      <c r="AL401" s="41">
        <f>VLOOKUP(Exportar[[#This Row],[UNIDAD/SUB UNIDAD]],[3]!REGIONALES[[#All],[codigo_regional3]:[Columna1]],3,0)</f>
        <v>11</v>
      </c>
      <c r="AM401" s="41">
        <f>Exportar[[#This Row],[COD]]</f>
        <v>11</v>
      </c>
      <c r="AN401" s="41">
        <f>IFERROR(VLOOKUP(Exportar[[#This Row],[RUBRO completo]],'[3]CENTRO DE COSTOS'!$X:$X,1,0),0)</f>
        <v>0</v>
      </c>
      <c r="AO401" s="43" t="str">
        <f>VLOOKUP(Exportar[[#This Row],[COD_REAL]],'[3]CENTRO DE COSTOS'!$M$4:$N$72,2,0)</f>
        <v>REGIONAL BOGOTA</v>
      </c>
    </row>
    <row r="402" spans="1:41" x14ac:dyDescent="0.25">
      <c r="A402" s="44">
        <v>45111</v>
      </c>
      <c r="B402" s="32">
        <v>2023</v>
      </c>
      <c r="C402" s="33" t="str">
        <f>VLOOKUP(D402,'[3]CENTRO DE COSTOS'!$E:$H,4,0)</f>
        <v>REGIONALES</v>
      </c>
      <c r="D402" s="34" t="s">
        <v>46</v>
      </c>
      <c r="E402" s="34" t="s">
        <v>47</v>
      </c>
      <c r="F402" s="34" t="s">
        <v>260</v>
      </c>
      <c r="G402" s="35" t="str">
        <f>VLOOKUP(O402,[3]Gerentes!$A:$N,4,0)</f>
        <v>FUNCIONAMIENTO</v>
      </c>
      <c r="H402" s="35" t="str">
        <f>VLOOKUP(O402,[3]Gerentes!$A:$N,5,0)</f>
        <v>JEFE (A) OFICINA ASESORA JURIDICA</v>
      </c>
      <c r="I402" s="35" t="str">
        <f>VLOOKUP(O402,[3]Gerentes!$A:$N,10,0)</f>
        <v>4. Jurídica</v>
      </c>
      <c r="J402" s="35" t="str">
        <f>VLOOKUP(O402,[3]Gerentes!$A:$AB,15,0)</f>
        <v>Contratable</v>
      </c>
      <c r="K402" s="36" t="str">
        <f t="shared" si="18"/>
        <v>Funcionamiento</v>
      </c>
      <c r="L402" s="37" t="s">
        <v>259</v>
      </c>
      <c r="M402" s="38" t="str">
        <f t="shared" si="19"/>
        <v>A-02-02</v>
      </c>
      <c r="N402" s="34">
        <v>304</v>
      </c>
      <c r="O402" s="35" t="str">
        <f t="shared" si="20"/>
        <v>A-02-02-02-008-002-304</v>
      </c>
      <c r="P402" s="32" t="s">
        <v>258</v>
      </c>
      <c r="Q402" s="39">
        <f>VLOOKUP($O402,[3]Gerentes!$A:$I,7,0)</f>
        <v>0</v>
      </c>
      <c r="R402" s="40">
        <f>VLOOKUP($O402,[3]Gerentes!$A:$I,8,0)</f>
        <v>0</v>
      </c>
      <c r="S402" s="34" t="s">
        <v>24</v>
      </c>
      <c r="T402" s="34">
        <v>27</v>
      </c>
      <c r="U402" s="34" t="s">
        <v>161</v>
      </c>
      <c r="V402" s="34" t="s">
        <v>25</v>
      </c>
      <c r="W402" s="41">
        <v>0</v>
      </c>
      <c r="X402" s="41">
        <v>3700000</v>
      </c>
      <c r="Y402" s="41">
        <v>0</v>
      </c>
      <c r="Z402" s="41">
        <v>0</v>
      </c>
      <c r="AA402" s="41">
        <v>0</v>
      </c>
      <c r="AB402" s="42">
        <v>3700000</v>
      </c>
      <c r="AC402" s="41">
        <v>3700000</v>
      </c>
      <c r="AD402" s="41">
        <v>0</v>
      </c>
      <c r="AE402" s="42">
        <v>500000</v>
      </c>
      <c r="AF402" s="42">
        <v>500000</v>
      </c>
      <c r="AG402" s="41">
        <v>500000</v>
      </c>
      <c r="AH402" s="41">
        <v>500000</v>
      </c>
      <c r="AI402" s="41">
        <v>0</v>
      </c>
      <c r="AJ402" s="41">
        <v>0</v>
      </c>
      <c r="AK402" s="42" t="str">
        <f>IFERROR(VLOOKUP(Exportar[[#This Row],[RUBRO]],[3]LISTAS!$A$1:$B$19,2,0),Exportar[[#This Row],[NOMBRE-Planeación_Proyecto]])</f>
        <v>Gastos Generales</v>
      </c>
      <c r="AL402" s="41">
        <f>VLOOKUP(Exportar[[#This Row],[UNIDAD/SUB UNIDAD]],[3]!REGIONALES[[#All],[codigo_regional3]:[Columna1]],3,0)</f>
        <v>11</v>
      </c>
      <c r="AM402" s="41">
        <f>Exportar[[#This Row],[COD]]</f>
        <v>11</v>
      </c>
      <c r="AN402" s="41">
        <f>IFERROR(VLOOKUP(Exportar[[#This Row],[RUBRO completo]],'[3]CENTRO DE COSTOS'!$X:$X,1,0),0)</f>
        <v>0</v>
      </c>
      <c r="AO402" s="43" t="str">
        <f>VLOOKUP(Exportar[[#This Row],[COD_REAL]],'[3]CENTRO DE COSTOS'!$M$4:$N$72,2,0)</f>
        <v>REGIONAL BOGOTA</v>
      </c>
    </row>
    <row r="403" spans="1:41" x14ac:dyDescent="0.25">
      <c r="A403" s="44">
        <v>45111</v>
      </c>
      <c r="B403" s="32">
        <v>2023</v>
      </c>
      <c r="C403" s="33" t="str">
        <f>VLOOKUP(D403,'[3]CENTRO DE COSTOS'!$E:$H,4,0)</f>
        <v>REGIONALES</v>
      </c>
      <c r="D403" s="34" t="s">
        <v>46</v>
      </c>
      <c r="E403" s="34" t="s">
        <v>47</v>
      </c>
      <c r="F403" s="34" t="s">
        <v>192</v>
      </c>
      <c r="G403" s="35" t="str">
        <f>VLOOKUP(O403,[3]Gerentes!$A:$N,4,0)</f>
        <v>NUTRICIÓN</v>
      </c>
      <c r="H403" s="35" t="str">
        <f>VLOOKUP(O403,[3]Gerentes!$A:$N,5,0)</f>
        <v>DIRECTOR(A) DE NUTRICION</v>
      </c>
      <c r="I403" s="35" t="str">
        <f>VLOOKUP(O403,[3]Gerentes!$A:$N,10,0)</f>
        <v>4. Nutrición</v>
      </c>
      <c r="J403" s="35" t="str">
        <f>VLOOKUP(O403,[3]Gerentes!$A:$AB,15,0)</f>
        <v>Contratable</v>
      </c>
      <c r="K403" s="36" t="str">
        <f t="shared" si="18"/>
        <v>Inversión</v>
      </c>
      <c r="L403" s="37" t="s">
        <v>189</v>
      </c>
      <c r="M403" s="38" t="str">
        <f t="shared" si="19"/>
        <v>C-4102-1500-12</v>
      </c>
      <c r="N403" s="34">
        <v>991</v>
      </c>
      <c r="O403" s="35" t="str">
        <f t="shared" si="20"/>
        <v>C-4102-1500-12-0-4102016-02-991</v>
      </c>
      <c r="P403" s="32" t="s">
        <v>188</v>
      </c>
      <c r="Q403" s="39">
        <f>VLOOKUP($O403,[3]Gerentes!$A:$I,7,0)</f>
        <v>4102016</v>
      </c>
      <c r="R403" s="40" t="str">
        <f>VLOOKUP($O403,[3]Gerentes!$A:$I,8,0)</f>
        <v>SERVICIO DE ATENCION Y PREVENCION A LA DESNUTRICION DESDE EL SECTOR INCLUSION SOCIAL</v>
      </c>
      <c r="S403" s="34" t="s">
        <v>24</v>
      </c>
      <c r="T403" s="34">
        <v>27</v>
      </c>
      <c r="U403" s="34" t="s">
        <v>161</v>
      </c>
      <c r="V403" s="34" t="s">
        <v>25</v>
      </c>
      <c r="W403" s="41">
        <v>50850000</v>
      </c>
      <c r="X403" s="41">
        <v>0</v>
      </c>
      <c r="Y403" s="41">
        <v>150000</v>
      </c>
      <c r="Z403" s="41">
        <v>0</v>
      </c>
      <c r="AA403" s="41">
        <v>0</v>
      </c>
      <c r="AB403" s="42">
        <v>50700000</v>
      </c>
      <c r="AC403" s="41">
        <v>50700000</v>
      </c>
      <c r="AD403" s="41">
        <v>0</v>
      </c>
      <c r="AE403" s="42">
        <v>50700000</v>
      </c>
      <c r="AF403" s="42">
        <v>19200000</v>
      </c>
      <c r="AG403" s="41">
        <v>19200000</v>
      </c>
      <c r="AH403" s="41">
        <v>19200000</v>
      </c>
      <c r="AI403" s="41">
        <v>0</v>
      </c>
      <c r="AJ403" s="41">
        <v>0</v>
      </c>
      <c r="AK403" s="42" t="str">
        <f>IFERROR(VLOOKUP(Exportar[[#This Row],[RUBRO]],[3]LISTAS!$A$1:$B$19,2,0),Exportar[[#This Row],[NOMBRE-Planeación_Proyecto]])</f>
        <v>4. Nutrición</v>
      </c>
      <c r="AL403" s="41">
        <f>VLOOKUP(Exportar[[#This Row],[UNIDAD/SUB UNIDAD]],[3]!REGIONALES[[#All],[codigo_regional3]:[Columna1]],3,0)</f>
        <v>11</v>
      </c>
      <c r="AM403" s="41">
        <f>Exportar[[#This Row],[COD]]</f>
        <v>11</v>
      </c>
      <c r="AN403" s="41">
        <f>IFERROR(VLOOKUP(Exportar[[#This Row],[RUBRO completo]],'[3]CENTRO DE COSTOS'!$X:$X,1,0),0)</f>
        <v>0</v>
      </c>
      <c r="AO403" s="43" t="str">
        <f>VLOOKUP(Exportar[[#This Row],[COD_REAL]],'[3]CENTRO DE COSTOS'!$M$4:$N$72,2,0)</f>
        <v>REGIONAL BOGOTA</v>
      </c>
    </row>
    <row r="404" spans="1:41" x14ac:dyDescent="0.25">
      <c r="A404" s="44">
        <v>45111</v>
      </c>
      <c r="B404" s="32">
        <v>2023</v>
      </c>
      <c r="C404" s="33" t="str">
        <f>VLOOKUP(D404,'[3]CENTRO DE COSTOS'!$E:$H,4,0)</f>
        <v>REGIONALES</v>
      </c>
      <c r="D404" s="34" t="s">
        <v>46</v>
      </c>
      <c r="E404" s="34" t="s">
        <v>47</v>
      </c>
      <c r="F404" s="34" t="s">
        <v>192</v>
      </c>
      <c r="G404" s="35" t="str">
        <f>VLOOKUP(O404,[3]Gerentes!$A:$N,4,0)</f>
        <v>PROTECCIÓN SRPA</v>
      </c>
      <c r="H404" s="35" t="str">
        <f>VLOOKUP(O404,[3]Gerentes!$A:$N,5,0)</f>
        <v>DIRECTOR(A) DE PROTECCION</v>
      </c>
      <c r="I404" s="35" t="str">
        <f>VLOOKUP(O404,[3]Gerentes!$A:$N,10,0)</f>
        <v>3. Protección SRPA</v>
      </c>
      <c r="J404" s="35" t="str">
        <f>VLOOKUP(O404,[3]Gerentes!$A:$AB,15,0)</f>
        <v>Contratable</v>
      </c>
      <c r="K404" s="36" t="str">
        <f t="shared" si="18"/>
        <v>Inversión</v>
      </c>
      <c r="L404" s="37" t="s">
        <v>187</v>
      </c>
      <c r="M404" s="38" t="str">
        <f t="shared" si="19"/>
        <v>C-4102-1500-13</v>
      </c>
      <c r="N404" s="34">
        <v>991</v>
      </c>
      <c r="O404" s="35" t="str">
        <f t="shared" si="20"/>
        <v>C-4102-1500-13-0-4102038-02-991</v>
      </c>
      <c r="P404" s="32" t="s">
        <v>186</v>
      </c>
      <c r="Q404" s="39">
        <f>VLOOKUP($O404,[3]Gerentes!$A:$I,7,0)</f>
        <v>4102038</v>
      </c>
      <c r="R404" s="40" t="str">
        <f>VLOOKUP($O404,[3]Gerentes!$A:$I,8,0)</f>
        <v>SERVICIO DIRIGIDOS A LA ATENCION DE NIÑOS, NIÑAS, ADOLESCENTES Y JOVENES, CON ENFOQUE PEDAGOGICO Y RESTAURATIVO ENCAMINADOS A LA INCLUSION SOCIAL</v>
      </c>
      <c r="S404" s="34" t="s">
        <v>24</v>
      </c>
      <c r="T404" s="34">
        <v>27</v>
      </c>
      <c r="U404" s="34" t="s">
        <v>161</v>
      </c>
      <c r="V404" s="34" t="s">
        <v>25</v>
      </c>
      <c r="W404" s="41">
        <v>1099204161</v>
      </c>
      <c r="X404" s="41">
        <v>0</v>
      </c>
      <c r="Y404" s="41">
        <v>0</v>
      </c>
      <c r="Z404" s="41">
        <v>0</v>
      </c>
      <c r="AA404" s="41">
        <v>0</v>
      </c>
      <c r="AB404" s="42">
        <v>1099204161</v>
      </c>
      <c r="AC404" s="41">
        <v>942802150</v>
      </c>
      <c r="AD404" s="41">
        <v>156402011</v>
      </c>
      <c r="AE404" s="42">
        <v>704267734</v>
      </c>
      <c r="AF404" s="42">
        <v>281241307</v>
      </c>
      <c r="AG404" s="41">
        <v>281241307</v>
      </c>
      <c r="AH404" s="41">
        <v>281241307</v>
      </c>
      <c r="AI404" s="41">
        <v>0</v>
      </c>
      <c r="AJ404" s="41">
        <v>0</v>
      </c>
      <c r="AK404" s="42" t="str">
        <f>IFERROR(VLOOKUP(Exportar[[#This Row],[RUBRO]],[3]LISTAS!$A$1:$B$19,2,0),Exportar[[#This Row],[NOMBRE-Planeación_Proyecto]])</f>
        <v>3. Protección SRPA</v>
      </c>
      <c r="AL404" s="41">
        <f>VLOOKUP(Exportar[[#This Row],[UNIDAD/SUB UNIDAD]],[3]!REGIONALES[[#All],[codigo_regional3]:[Columna1]],3,0)</f>
        <v>11</v>
      </c>
      <c r="AM404" s="41">
        <f>Exportar[[#This Row],[COD]]</f>
        <v>11</v>
      </c>
      <c r="AN404" s="41">
        <f>IFERROR(VLOOKUP(Exportar[[#This Row],[RUBRO completo]],'[3]CENTRO DE COSTOS'!$X:$X,1,0),0)</f>
        <v>0</v>
      </c>
      <c r="AO404" s="43" t="str">
        <f>VLOOKUP(Exportar[[#This Row],[COD_REAL]],'[3]CENTRO DE COSTOS'!$M$4:$N$72,2,0)</f>
        <v>REGIONAL BOGOTA</v>
      </c>
    </row>
    <row r="405" spans="1:41" x14ac:dyDescent="0.25">
      <c r="A405" s="44">
        <v>45111</v>
      </c>
      <c r="B405" s="32">
        <v>2023</v>
      </c>
      <c r="C405" s="33" t="str">
        <f>VLOOKUP(D405,'[3]CENTRO DE COSTOS'!$E:$H,4,0)</f>
        <v>REGIONALES</v>
      </c>
      <c r="D405" s="34" t="s">
        <v>46</v>
      </c>
      <c r="E405" s="34" t="s">
        <v>47</v>
      </c>
      <c r="F405" s="34" t="s">
        <v>192</v>
      </c>
      <c r="G405" s="35" t="str">
        <f>VLOOKUP(O405,[3]Gerentes!$A:$N,4,0)</f>
        <v xml:space="preserve">PROTECCIÓN RESTABLECIMIENTO </v>
      </c>
      <c r="H405" s="35" t="str">
        <f>VLOOKUP(O405,[3]Gerentes!$A:$N,5,0)</f>
        <v>DIRECTOR(A) DE PROTECCION</v>
      </c>
      <c r="I405" s="35" t="str">
        <f>VLOOKUP(O405,[3]Gerentes!$A:$N,10,0)</f>
        <v>2. Protección PARD</v>
      </c>
      <c r="J405" s="35" t="str">
        <f>VLOOKUP(O405,[3]Gerentes!$A:$AB,15,0)</f>
        <v>Contratable</v>
      </c>
      <c r="K405" s="36" t="str">
        <f t="shared" si="18"/>
        <v>Inversión</v>
      </c>
      <c r="L405" s="37" t="s">
        <v>173</v>
      </c>
      <c r="M405" s="38" t="str">
        <f t="shared" si="19"/>
        <v>C-4102-1500-14</v>
      </c>
      <c r="N405" s="34">
        <v>991</v>
      </c>
      <c r="O405" s="35" t="str">
        <f t="shared" si="20"/>
        <v>C-4102-1500-14-0-4102037-02-991</v>
      </c>
      <c r="P405" s="32" t="s">
        <v>172</v>
      </c>
      <c r="Q405" s="39">
        <f>VLOOKUP($O405,[3]Gerentes!$A:$I,7,0)</f>
        <v>4102037</v>
      </c>
      <c r="R405" s="40" t="str">
        <f>VLOOKUP($O405,[3]Gerentes!$A:$I,8,0)</f>
        <v>SERVICIO DE PROTECCION PARA EL RESTABLECIMIENTO DE DERECHOS DE NIÑOS, NIÑAS, ADOLESCENTES Y JOVENES</v>
      </c>
      <c r="S405" s="34" t="s">
        <v>24</v>
      </c>
      <c r="T405" s="34">
        <v>21</v>
      </c>
      <c r="U405" s="34" t="s">
        <v>185</v>
      </c>
      <c r="V405" s="34" t="s">
        <v>25</v>
      </c>
      <c r="W405" s="41">
        <v>11491272819</v>
      </c>
      <c r="X405" s="41">
        <v>0</v>
      </c>
      <c r="Y405" s="41">
        <v>0</v>
      </c>
      <c r="Z405" s="41">
        <v>0</v>
      </c>
      <c r="AA405" s="41">
        <v>0</v>
      </c>
      <c r="AB405" s="42">
        <v>11491272819</v>
      </c>
      <c r="AC405" s="41">
        <v>9664308337.6599998</v>
      </c>
      <c r="AD405" s="41">
        <v>1826964481.3399999</v>
      </c>
      <c r="AE405" s="42">
        <v>8509452860.6599998</v>
      </c>
      <c r="AF405" s="42">
        <v>3828091088</v>
      </c>
      <c r="AG405" s="41">
        <v>3828091088</v>
      </c>
      <c r="AH405" s="41">
        <v>3828091088</v>
      </c>
      <c r="AI405" s="41">
        <v>0</v>
      </c>
      <c r="AJ405" s="41">
        <v>0</v>
      </c>
      <c r="AK405" s="42" t="str">
        <f>IFERROR(VLOOKUP(Exportar[[#This Row],[RUBRO]],[3]LISTAS!$A$1:$B$19,2,0),Exportar[[#This Row],[NOMBRE-Planeación_Proyecto]])</f>
        <v>2. Protección PARD</v>
      </c>
      <c r="AL405" s="41">
        <f>VLOOKUP(Exportar[[#This Row],[UNIDAD/SUB UNIDAD]],[3]!REGIONALES[[#All],[codigo_regional3]:[Columna1]],3,0)</f>
        <v>11</v>
      </c>
      <c r="AM405" s="41">
        <f>Exportar[[#This Row],[COD]]</f>
        <v>11</v>
      </c>
      <c r="AN405" s="41">
        <f>IFERROR(VLOOKUP(Exportar[[#This Row],[RUBRO completo]],'[3]CENTRO DE COSTOS'!$X:$X,1,0),0)</f>
        <v>0</v>
      </c>
      <c r="AO405" s="43" t="str">
        <f>VLOOKUP(Exportar[[#This Row],[COD_REAL]],'[3]CENTRO DE COSTOS'!$M$4:$N$72,2,0)</f>
        <v>REGIONAL BOGOTA</v>
      </c>
    </row>
    <row r="406" spans="1:41" x14ac:dyDescent="0.25">
      <c r="A406" s="44">
        <v>45111</v>
      </c>
      <c r="B406" s="32">
        <v>2023</v>
      </c>
      <c r="C406" s="33" t="str">
        <f>VLOOKUP(D406,'[3]CENTRO DE COSTOS'!$E:$H,4,0)</f>
        <v>REGIONALES</v>
      </c>
      <c r="D406" s="34" t="s">
        <v>46</v>
      </c>
      <c r="E406" s="34" t="s">
        <v>47</v>
      </c>
      <c r="F406" s="34" t="s">
        <v>192</v>
      </c>
      <c r="G406" s="35" t="str">
        <f>VLOOKUP(O406,[3]Gerentes!$A:$N,4,0)</f>
        <v>SNBF</v>
      </c>
      <c r="H406" s="35" t="str">
        <f>VLOOKUP(O406,[3]Gerentes!$A:$N,5,0)</f>
        <v>DIRECTOR(A) DE SISTEMA NACIONAL DE BIENESTAR FAMILIAR</v>
      </c>
      <c r="I406" s="35" t="str">
        <f>VLOOKUP(O406,[3]Gerentes!$A:$N,10,0)</f>
        <v>7. SNBF</v>
      </c>
      <c r="J406" s="35" t="str">
        <f>VLOOKUP(O406,[3]Gerentes!$A:$AB,15,0)</f>
        <v>Contratable</v>
      </c>
      <c r="K406" s="36" t="str">
        <f t="shared" si="18"/>
        <v>Inversión</v>
      </c>
      <c r="L406" s="37" t="s">
        <v>168</v>
      </c>
      <c r="M406" s="38" t="str">
        <f t="shared" si="19"/>
        <v>C-4102-1500-15</v>
      </c>
      <c r="N406" s="34">
        <v>991</v>
      </c>
      <c r="O406" s="35" t="str">
        <f t="shared" si="20"/>
        <v>C-4102-1500-15-0-4102024-02-991</v>
      </c>
      <c r="P406" s="32" t="s">
        <v>167</v>
      </c>
      <c r="Q406" s="39">
        <f>VLOOKUP($O406,[3]Gerentes!$A:$I,7,0)</f>
        <v>4102024</v>
      </c>
      <c r="R406" s="40" t="str">
        <f>VLOOKUP($O406,[3]Gerentes!$A:$I,8,0)</f>
        <v>SERVICIO DE ASISTENCIA TECNICA EN EL CICLO DE POLITICAS PUBLICAS DE INFANCIA Y ADOLESCENCIA</v>
      </c>
      <c r="S406" s="34" t="s">
        <v>24</v>
      </c>
      <c r="T406" s="34">
        <v>27</v>
      </c>
      <c r="U406" s="34" t="s">
        <v>161</v>
      </c>
      <c r="V406" s="34" t="s">
        <v>25</v>
      </c>
      <c r="W406" s="41">
        <v>135954933</v>
      </c>
      <c r="X406" s="41">
        <v>0</v>
      </c>
      <c r="Y406" s="41">
        <v>6582533</v>
      </c>
      <c r="Z406" s="41">
        <v>0</v>
      </c>
      <c r="AA406" s="41">
        <v>0</v>
      </c>
      <c r="AB406" s="42">
        <v>129372400</v>
      </c>
      <c r="AC406" s="41">
        <v>128485600</v>
      </c>
      <c r="AD406" s="41">
        <v>886800</v>
      </c>
      <c r="AE406" s="42">
        <v>128485600</v>
      </c>
      <c r="AF406" s="42">
        <v>45969600</v>
      </c>
      <c r="AG406" s="41">
        <v>45969600</v>
      </c>
      <c r="AH406" s="41">
        <v>45969600</v>
      </c>
      <c r="AI406" s="41">
        <v>0</v>
      </c>
      <c r="AJ406" s="41">
        <v>0</v>
      </c>
      <c r="AK406" s="42" t="str">
        <f>IFERROR(VLOOKUP(Exportar[[#This Row],[RUBRO]],[3]LISTAS!$A$1:$B$19,2,0),Exportar[[#This Row],[NOMBRE-Planeación_Proyecto]])</f>
        <v>7. SNBF</v>
      </c>
      <c r="AL406" s="41">
        <f>VLOOKUP(Exportar[[#This Row],[UNIDAD/SUB UNIDAD]],[3]!REGIONALES[[#All],[codigo_regional3]:[Columna1]],3,0)</f>
        <v>11</v>
      </c>
      <c r="AM406" s="41">
        <f>Exportar[[#This Row],[COD]]</f>
        <v>11</v>
      </c>
      <c r="AN406" s="41">
        <f>IFERROR(VLOOKUP(Exportar[[#This Row],[RUBRO completo]],'[3]CENTRO DE COSTOS'!$X:$X,1,0),0)</f>
        <v>0</v>
      </c>
      <c r="AO406" s="43" t="str">
        <f>VLOOKUP(Exportar[[#This Row],[COD_REAL]],'[3]CENTRO DE COSTOS'!$M$4:$N$72,2,0)</f>
        <v>REGIONAL BOGOTA</v>
      </c>
    </row>
    <row r="407" spans="1:41" x14ac:dyDescent="0.25">
      <c r="A407" s="44">
        <v>45111</v>
      </c>
      <c r="B407" s="32">
        <v>2023</v>
      </c>
      <c r="C407" s="33" t="str">
        <f>VLOOKUP(D407,'[3]CENTRO DE COSTOS'!$E:$H,4,0)</f>
        <v>REGIONALES</v>
      </c>
      <c r="D407" s="34" t="s">
        <v>46</v>
      </c>
      <c r="E407" s="34" t="s">
        <v>47</v>
      </c>
      <c r="F407" s="34" t="s">
        <v>192</v>
      </c>
      <c r="G407" s="35" t="str">
        <f>VLOOKUP(O407,[3]Gerentes!$A:$N,4,0)</f>
        <v>FAMILIA Y COMUNIDADES</v>
      </c>
      <c r="H407" s="35" t="str">
        <f>VLOOKUP(O407,[3]Gerentes!$A:$N,5,0)</f>
        <v>DIRECTOR(A) DE FAMILIA Y COMUNIDADES</v>
      </c>
      <c r="I407" s="35" t="str">
        <f>VLOOKUP(O407,[3]Gerentes!$A:$N,10,0)</f>
        <v>6. Familia y Comunidades</v>
      </c>
      <c r="J407" s="35" t="str">
        <f>VLOOKUP(O407,[3]Gerentes!$A:$AB,15,0)</f>
        <v>Contratable</v>
      </c>
      <c r="K407" s="36" t="str">
        <f t="shared" si="18"/>
        <v>Inversión</v>
      </c>
      <c r="L407" s="37" t="s">
        <v>184</v>
      </c>
      <c r="M407" s="38" t="str">
        <f t="shared" si="19"/>
        <v>C-4102-1500-16</v>
      </c>
      <c r="N407" s="34">
        <v>991</v>
      </c>
      <c r="O407" s="35" t="str">
        <f t="shared" si="20"/>
        <v>C-4102-1500-16-0-4102041-02-991</v>
      </c>
      <c r="P407" s="32" t="s">
        <v>183</v>
      </c>
      <c r="Q407" s="39">
        <f>VLOOKUP($O407,[3]Gerentes!$A:$I,7,0)</f>
        <v>4102041</v>
      </c>
      <c r="R407" s="40" t="str">
        <f>VLOOKUP($O407,[3]Gerentes!$A:$I,8,0)</f>
        <v>SERVICIO DE ASISTENCIA TECNICA EN EL CICLO DE POLITICAS PUBLICAS DE FAMILIA Y OTRAS RELACIONADAS</v>
      </c>
      <c r="S407" s="34" t="s">
        <v>24</v>
      </c>
      <c r="T407" s="34">
        <v>27</v>
      </c>
      <c r="U407" s="34" t="s">
        <v>161</v>
      </c>
      <c r="V407" s="34" t="s">
        <v>25</v>
      </c>
      <c r="W407" s="41">
        <v>138582399</v>
      </c>
      <c r="X407" s="41">
        <v>0</v>
      </c>
      <c r="Y407" s="41">
        <v>4330699</v>
      </c>
      <c r="Z407" s="41">
        <v>0</v>
      </c>
      <c r="AA407" s="41">
        <v>0</v>
      </c>
      <c r="AB407" s="42">
        <v>134251700</v>
      </c>
      <c r="AC407" s="41">
        <v>134251700</v>
      </c>
      <c r="AD407" s="41">
        <v>0</v>
      </c>
      <c r="AE407" s="42">
        <v>134251700</v>
      </c>
      <c r="AF407" s="42">
        <v>51592700</v>
      </c>
      <c r="AG407" s="41">
        <v>51592700</v>
      </c>
      <c r="AH407" s="41">
        <v>51592700</v>
      </c>
      <c r="AI407" s="41">
        <v>0</v>
      </c>
      <c r="AJ407" s="41">
        <v>0</v>
      </c>
      <c r="AK407" s="42" t="str">
        <f>IFERROR(VLOOKUP(Exportar[[#This Row],[RUBRO]],[3]LISTAS!$A$1:$B$19,2,0),Exportar[[#This Row],[NOMBRE-Planeación_Proyecto]])</f>
        <v>6. Familia y Comunidades</v>
      </c>
      <c r="AL407" s="41">
        <f>VLOOKUP(Exportar[[#This Row],[UNIDAD/SUB UNIDAD]],[3]!REGIONALES[[#All],[codigo_regional3]:[Columna1]],3,0)</f>
        <v>11</v>
      </c>
      <c r="AM407" s="41">
        <f>Exportar[[#This Row],[COD]]</f>
        <v>11</v>
      </c>
      <c r="AN407" s="41">
        <f>IFERROR(VLOOKUP(Exportar[[#This Row],[RUBRO completo]],'[3]CENTRO DE COSTOS'!$X:$X,1,0),0)</f>
        <v>0</v>
      </c>
      <c r="AO407" s="43" t="str">
        <f>VLOOKUP(Exportar[[#This Row],[COD_REAL]],'[3]CENTRO DE COSTOS'!$M$4:$N$72,2,0)</f>
        <v>REGIONAL BOGOTA</v>
      </c>
    </row>
    <row r="408" spans="1:41" x14ac:dyDescent="0.25">
      <c r="A408" s="44">
        <v>45111</v>
      </c>
      <c r="B408" s="32">
        <v>2023</v>
      </c>
      <c r="C408" s="33" t="str">
        <f>VLOOKUP(D408,'[3]CENTRO DE COSTOS'!$E:$H,4,0)</f>
        <v>REGIONALES</v>
      </c>
      <c r="D408" s="34" t="s">
        <v>46</v>
      </c>
      <c r="E408" s="34" t="s">
        <v>47</v>
      </c>
      <c r="F408" s="34" t="s">
        <v>192</v>
      </c>
      <c r="G408" s="35" t="str">
        <f>VLOOKUP(O408,[3]Gerentes!$A:$N,4,0)</f>
        <v>PRIMERA INFANCIA</v>
      </c>
      <c r="H408" s="35" t="str">
        <f>VLOOKUP(O408,[3]Gerentes!$A:$N,5,0)</f>
        <v>DIRECTOR(A) DE PRIMERA INFANCIA</v>
      </c>
      <c r="I408" s="35" t="str">
        <f>VLOOKUP(O408,[3]Gerentes!$A:$N,10,0)</f>
        <v>1. Primera Infancia</v>
      </c>
      <c r="J408" s="35" t="str">
        <f>VLOOKUP(O408,[3]Gerentes!$A:$AB,15,0)</f>
        <v>Contratable</v>
      </c>
      <c r="K408" s="36" t="str">
        <f t="shared" si="18"/>
        <v>Inversión</v>
      </c>
      <c r="L408" s="37" t="s">
        <v>166</v>
      </c>
      <c r="M408" s="38" t="str">
        <f t="shared" si="19"/>
        <v>C-4102-1500-18</v>
      </c>
      <c r="N408" s="34">
        <v>991</v>
      </c>
      <c r="O408" s="35" t="str">
        <f t="shared" si="20"/>
        <v>C-4102-1500-18-0-4102040-02-991</v>
      </c>
      <c r="P408" s="32" t="s">
        <v>165</v>
      </c>
      <c r="Q408" s="39">
        <f>VLOOKUP($O408,[3]Gerentes!$A:$I,7,0)</f>
        <v>4102040</v>
      </c>
      <c r="R408" s="40" t="str">
        <f>VLOOKUP($O408,[3]Gerentes!$A:$I,8,0)</f>
        <v>DOCUMENTOS METODOLOGICOS</v>
      </c>
      <c r="S408" s="34" t="s">
        <v>24</v>
      </c>
      <c r="T408" s="34">
        <v>27</v>
      </c>
      <c r="U408" s="34" t="s">
        <v>161</v>
      </c>
      <c r="V408" s="34" t="s">
        <v>25</v>
      </c>
      <c r="W408" s="41">
        <v>5098996629</v>
      </c>
      <c r="X408" s="41">
        <v>0</v>
      </c>
      <c r="Y408" s="41">
        <v>0</v>
      </c>
      <c r="Z408" s="41">
        <v>0</v>
      </c>
      <c r="AA408" s="41">
        <v>0</v>
      </c>
      <c r="AB408" s="42">
        <v>5098996629</v>
      </c>
      <c r="AC408" s="41">
        <v>4871886447</v>
      </c>
      <c r="AD408" s="41">
        <v>227110182</v>
      </c>
      <c r="AE408" s="42">
        <v>4667812932</v>
      </c>
      <c r="AF408" s="42">
        <v>1850287396</v>
      </c>
      <c r="AG408" s="41">
        <v>1850287396</v>
      </c>
      <c r="AH408" s="41">
        <v>1850287396</v>
      </c>
      <c r="AI408" s="41">
        <v>0</v>
      </c>
      <c r="AJ408" s="41">
        <v>0</v>
      </c>
      <c r="AK408" s="42" t="str">
        <f>IFERROR(VLOOKUP(Exportar[[#This Row],[RUBRO]],[3]LISTAS!$A$1:$B$19,2,0),Exportar[[#This Row],[NOMBRE-Planeación_Proyecto]])</f>
        <v>1. Primera Infancia</v>
      </c>
      <c r="AL408" s="41">
        <f>VLOOKUP(Exportar[[#This Row],[UNIDAD/SUB UNIDAD]],[3]!REGIONALES[[#All],[codigo_regional3]:[Columna1]],3,0)</f>
        <v>11</v>
      </c>
      <c r="AM408" s="41">
        <f>Exportar[[#This Row],[COD]]</f>
        <v>11</v>
      </c>
      <c r="AN408" s="41">
        <f>IFERROR(VLOOKUP(Exportar[[#This Row],[RUBRO completo]],'[3]CENTRO DE COSTOS'!$X:$X,1,0),0)</f>
        <v>0</v>
      </c>
      <c r="AO408" s="43" t="str">
        <f>VLOOKUP(Exportar[[#This Row],[COD_REAL]],'[3]CENTRO DE COSTOS'!$M$4:$N$72,2,0)</f>
        <v>REGIONAL BOGOTA</v>
      </c>
    </row>
    <row r="409" spans="1:41" x14ac:dyDescent="0.25">
      <c r="A409" s="44">
        <v>45111</v>
      </c>
      <c r="B409" s="32">
        <v>2023</v>
      </c>
      <c r="C409" s="33" t="str">
        <f>VLOOKUP(D409,'[3]CENTRO DE COSTOS'!$E:$H,4,0)</f>
        <v>REGIONALES</v>
      </c>
      <c r="D409" s="34" t="s">
        <v>46</v>
      </c>
      <c r="E409" s="34" t="s">
        <v>47</v>
      </c>
      <c r="F409" s="34" t="s">
        <v>192</v>
      </c>
      <c r="G409" s="35" t="str">
        <f>VLOOKUP(O409,[3]Gerentes!$A:$N,4,0)</f>
        <v>INFANCIA</v>
      </c>
      <c r="H409" s="35" t="str">
        <f>VLOOKUP(O409,[3]Gerentes!$A:$N,5,0)</f>
        <v>DIRECTOR(A) DE INFANCIA</v>
      </c>
      <c r="I409" s="35" t="str">
        <f>VLOOKUP(O409,[3]Gerentes!$A:$N,10,0)</f>
        <v>7. Infancia</v>
      </c>
      <c r="J409" s="35" t="str">
        <f>VLOOKUP(O409,[3]Gerentes!$A:$AB,15,0)</f>
        <v>Contratable</v>
      </c>
      <c r="K409" s="36" t="str">
        <f t="shared" si="18"/>
        <v>Inversión</v>
      </c>
      <c r="L409" s="37" t="s">
        <v>182</v>
      </c>
      <c r="M409" s="38" t="str">
        <f t="shared" si="19"/>
        <v>C-4102-1500-20</v>
      </c>
      <c r="N409" s="34">
        <v>991</v>
      </c>
      <c r="O409" s="35" t="str">
        <f t="shared" si="20"/>
        <v>C-4102-1500-20-0-4102045-02-991</v>
      </c>
      <c r="P409" s="32" t="s">
        <v>181</v>
      </c>
      <c r="Q409" s="39">
        <f>VLOOKUP($O409,[3]Gerentes!$A:$I,7,0)</f>
        <v>4102045</v>
      </c>
      <c r="R409" s="40" t="str">
        <f>VLOOKUP($O409,[3]Gerentes!$A:$I,8,0)</f>
        <v>SERVICIOS DE EDUCACIÓN INFORMAL A NIÑOS, NIÑAS, ADOLESCENTES  Y JÓVENES PARA EL RECONOCIMIENTO DE SUS DERECHOS</v>
      </c>
      <c r="S409" s="34" t="s">
        <v>24</v>
      </c>
      <c r="T409" s="34">
        <v>27</v>
      </c>
      <c r="U409" s="34" t="s">
        <v>161</v>
      </c>
      <c r="V409" s="34" t="s">
        <v>25</v>
      </c>
      <c r="W409" s="41">
        <v>91876129</v>
      </c>
      <c r="X409" s="41">
        <v>0</v>
      </c>
      <c r="Y409" s="41">
        <v>926729</v>
      </c>
      <c r="Z409" s="41">
        <v>0</v>
      </c>
      <c r="AA409" s="41">
        <v>0</v>
      </c>
      <c r="AB409" s="42">
        <v>90949400</v>
      </c>
      <c r="AC409" s="41">
        <v>90949400</v>
      </c>
      <c r="AD409" s="41">
        <v>0</v>
      </c>
      <c r="AE409" s="42">
        <v>90949400</v>
      </c>
      <c r="AF409" s="42">
        <v>36223794</v>
      </c>
      <c r="AG409" s="41">
        <v>36223794</v>
      </c>
      <c r="AH409" s="41">
        <v>36223794</v>
      </c>
      <c r="AI409" s="41">
        <v>0</v>
      </c>
      <c r="AJ409" s="41">
        <v>0</v>
      </c>
      <c r="AK409" s="42" t="str">
        <f>IFERROR(VLOOKUP(Exportar[[#This Row],[RUBRO]],[3]LISTAS!$A$1:$B$19,2,0),Exportar[[#This Row],[NOMBRE-Planeación_Proyecto]])</f>
        <v>7. Infancia</v>
      </c>
      <c r="AL409" s="41">
        <f>VLOOKUP(Exportar[[#This Row],[UNIDAD/SUB UNIDAD]],[3]!REGIONALES[[#All],[codigo_regional3]:[Columna1]],3,0)</f>
        <v>11</v>
      </c>
      <c r="AM409" s="41">
        <f>Exportar[[#This Row],[COD]]</f>
        <v>11</v>
      </c>
      <c r="AN409" s="41">
        <f>IFERROR(VLOOKUP(Exportar[[#This Row],[RUBRO completo]],'[3]CENTRO DE COSTOS'!$X:$X,1,0),0)</f>
        <v>0</v>
      </c>
      <c r="AO409" s="43" t="str">
        <f>VLOOKUP(Exportar[[#This Row],[COD_REAL]],'[3]CENTRO DE COSTOS'!$M$4:$N$72,2,0)</f>
        <v>REGIONAL BOGOTA</v>
      </c>
    </row>
    <row r="410" spans="1:41" x14ac:dyDescent="0.25">
      <c r="A410" s="44">
        <v>45111</v>
      </c>
      <c r="B410" s="32">
        <v>2023</v>
      </c>
      <c r="C410" s="33" t="str">
        <f>VLOOKUP(D410,'[3]CENTRO DE COSTOS'!$E:$H,4,0)</f>
        <v>REGIONALES</v>
      </c>
      <c r="D410" s="34" t="s">
        <v>46</v>
      </c>
      <c r="E410" s="34" t="s">
        <v>47</v>
      </c>
      <c r="F410" s="34" t="s">
        <v>192</v>
      </c>
      <c r="G410" s="35" t="str">
        <f>VLOOKUP(O410,[3]Gerentes!$A:$N,4,0)</f>
        <v>ADOLESCENCIA Y JUVENTUD</v>
      </c>
      <c r="H410" s="35" t="str">
        <f>VLOOKUP(O410,[3]Gerentes!$A:$N,5,0)</f>
        <v xml:space="preserve">DIRECTOR(A) DE ADOLESCENCIA Y JUVENTUD </v>
      </c>
      <c r="I410" s="35" t="str">
        <f>VLOOKUP(O410,[3]Gerentes!$A:$N,10,0)</f>
        <v>8. Adolescencia y Juventud</v>
      </c>
      <c r="J410" s="35" t="str">
        <f>VLOOKUP(O410,[3]Gerentes!$A:$AB,15,0)</f>
        <v>Contratable</v>
      </c>
      <c r="K410" s="36" t="str">
        <f t="shared" si="18"/>
        <v>Inversión</v>
      </c>
      <c r="L410" s="37" t="s">
        <v>180</v>
      </c>
      <c r="M410" s="38" t="str">
        <f t="shared" si="19"/>
        <v>C-4102-1500-21</v>
      </c>
      <c r="N410" s="34">
        <v>991</v>
      </c>
      <c r="O410" s="35" t="str">
        <f t="shared" si="20"/>
        <v>C-4102-1500-21-0-4102045-02-00-991</v>
      </c>
      <c r="P410" s="32" t="s">
        <v>179</v>
      </c>
      <c r="Q410" s="39">
        <f>VLOOKUP($O410,[3]Gerentes!$A:$I,7,0)</f>
        <v>4102045</v>
      </c>
      <c r="R410" s="40" t="str">
        <f>VLOOKUP($O410,[3]Gerentes!$A:$I,8,0)</f>
        <v>SERVICIOS DE EDUCACIÓN INFORMAL A NIÑOS, NIÑAS, ADOLESCENTES  Y JÓVENES PARA EL RECONOCIMIENTO DE SUS DERECHOS</v>
      </c>
      <c r="S410" s="34" t="s">
        <v>24</v>
      </c>
      <c r="T410" s="34">
        <v>27</v>
      </c>
      <c r="U410" s="34" t="s">
        <v>161</v>
      </c>
      <c r="V410" s="34" t="s">
        <v>25</v>
      </c>
      <c r="W410" s="41">
        <v>92797334</v>
      </c>
      <c r="X410" s="41">
        <v>0</v>
      </c>
      <c r="Y410" s="41">
        <v>2577334</v>
      </c>
      <c r="Z410" s="41">
        <v>0</v>
      </c>
      <c r="AA410" s="41">
        <v>0</v>
      </c>
      <c r="AB410" s="42">
        <v>90220000</v>
      </c>
      <c r="AC410" s="41">
        <v>90220000</v>
      </c>
      <c r="AD410" s="41">
        <v>0</v>
      </c>
      <c r="AE410" s="42">
        <v>90220000</v>
      </c>
      <c r="AF410" s="42">
        <v>35620000</v>
      </c>
      <c r="AG410" s="41">
        <v>35620000</v>
      </c>
      <c r="AH410" s="41">
        <v>35620000</v>
      </c>
      <c r="AI410" s="41">
        <v>0</v>
      </c>
      <c r="AJ410" s="41">
        <v>0</v>
      </c>
      <c r="AK410" s="42" t="str">
        <f>IFERROR(VLOOKUP(Exportar[[#This Row],[RUBRO]],[3]LISTAS!$A$1:$B$19,2,0),Exportar[[#This Row],[NOMBRE-Planeación_Proyecto]])</f>
        <v>8. Adolescencia y Juventud</v>
      </c>
      <c r="AL410" s="41">
        <f>VLOOKUP(Exportar[[#This Row],[UNIDAD/SUB UNIDAD]],[3]!REGIONALES[[#All],[codigo_regional3]:[Columna1]],3,0)</f>
        <v>11</v>
      </c>
      <c r="AM410" s="41">
        <f>Exportar[[#This Row],[COD]]</f>
        <v>11</v>
      </c>
      <c r="AN410" s="41">
        <f>IFERROR(VLOOKUP(Exportar[[#This Row],[RUBRO completo]],'[3]CENTRO DE COSTOS'!$X:$X,1,0),0)</f>
        <v>0</v>
      </c>
      <c r="AO410" s="43" t="str">
        <f>VLOOKUP(Exportar[[#This Row],[COD_REAL]],'[3]CENTRO DE COSTOS'!$M$4:$N$72,2,0)</f>
        <v>REGIONAL BOGOTA</v>
      </c>
    </row>
    <row r="411" spans="1:41" x14ac:dyDescent="0.25">
      <c r="A411" s="44">
        <v>45111</v>
      </c>
      <c r="B411" s="32">
        <v>2023</v>
      </c>
      <c r="C411" s="33" t="str">
        <f>VLOOKUP(D411,'[3]CENTRO DE COSTOS'!$E:$H,4,0)</f>
        <v>REGIONALES</v>
      </c>
      <c r="D411" s="34" t="s">
        <v>46</v>
      </c>
      <c r="E411" s="34" t="s">
        <v>47</v>
      </c>
      <c r="F411" s="34" t="s">
        <v>192</v>
      </c>
      <c r="G411" s="35" t="str">
        <f>VLOOKUP(O411,[3]Gerentes!$A:$N,4,0)</f>
        <v>TECNOLOGÍA</v>
      </c>
      <c r="H411" s="35" t="str">
        <f>VLOOKUP(O411,[3]Gerentes!$A:$N,5,0)</f>
        <v>DIRECTOR(A) DE INFORMACION Y TECNOLOGIA</v>
      </c>
      <c r="I411" s="35" t="str">
        <f>VLOOKUP(O411,[3]Gerentes!$A:$N,10,0)</f>
        <v>9. Tecnología</v>
      </c>
      <c r="J411" s="35" t="str">
        <f>VLOOKUP(O411,[3]Gerentes!$A:$AB,15,0)</f>
        <v>Contratable</v>
      </c>
      <c r="K411" s="36" t="str">
        <f t="shared" si="18"/>
        <v>Inversión</v>
      </c>
      <c r="L411" s="37" t="s">
        <v>178</v>
      </c>
      <c r="M411" s="38" t="str">
        <f t="shared" si="19"/>
        <v>C-4199-1500-7</v>
      </c>
      <c r="N411" s="34">
        <v>991</v>
      </c>
      <c r="O411" s="35" t="str">
        <f t="shared" si="20"/>
        <v>C-4199-1500-7-0-4199062-02-991</v>
      </c>
      <c r="P411" s="32" t="s">
        <v>177</v>
      </c>
      <c r="Q411" s="39">
        <f>VLOOKUP($O411,[3]Gerentes!$A:$I,7,0)</f>
        <v>4199062</v>
      </c>
      <c r="R411" s="40" t="str">
        <f>VLOOKUP($O411,[3]Gerentes!$A:$I,8,0)</f>
        <v>SERVICIOS TECNOLOGICOS</v>
      </c>
      <c r="S411" s="34" t="s">
        <v>24</v>
      </c>
      <c r="T411" s="34">
        <v>27</v>
      </c>
      <c r="U411" s="34" t="s">
        <v>161</v>
      </c>
      <c r="V411" s="34" t="s">
        <v>25</v>
      </c>
      <c r="W411" s="41">
        <v>260032675</v>
      </c>
      <c r="X411" s="41">
        <v>22631543</v>
      </c>
      <c r="Y411" s="41">
        <v>45263086</v>
      </c>
      <c r="Z411" s="41">
        <v>0</v>
      </c>
      <c r="AA411" s="41">
        <v>0</v>
      </c>
      <c r="AB411" s="42">
        <v>237401132</v>
      </c>
      <c r="AC411" s="41">
        <v>192669133</v>
      </c>
      <c r="AD411" s="41">
        <v>44731999</v>
      </c>
      <c r="AE411" s="42">
        <v>192669133</v>
      </c>
      <c r="AF411" s="42">
        <v>72111800</v>
      </c>
      <c r="AG411" s="41">
        <v>72111800</v>
      </c>
      <c r="AH411" s="41">
        <v>72111800</v>
      </c>
      <c r="AI411" s="41">
        <v>0</v>
      </c>
      <c r="AJ411" s="41">
        <v>0</v>
      </c>
      <c r="AK411" s="42" t="str">
        <f>IFERROR(VLOOKUP(Exportar[[#This Row],[RUBRO]],[3]LISTAS!$A$1:$B$19,2,0),Exportar[[#This Row],[NOMBRE-Planeación_Proyecto]])</f>
        <v>9. Tecnología</v>
      </c>
      <c r="AL411" s="41">
        <f>VLOOKUP(Exportar[[#This Row],[UNIDAD/SUB UNIDAD]],[3]!REGIONALES[[#All],[codigo_regional3]:[Columna1]],3,0)</f>
        <v>11</v>
      </c>
      <c r="AM411" s="41">
        <f>Exportar[[#This Row],[COD]]</f>
        <v>11</v>
      </c>
      <c r="AN411" s="41">
        <f>IFERROR(VLOOKUP(Exportar[[#This Row],[RUBRO completo]],'[3]CENTRO DE COSTOS'!$X:$X,1,0),0)</f>
        <v>0</v>
      </c>
      <c r="AO411" s="43" t="str">
        <f>VLOOKUP(Exportar[[#This Row],[COD_REAL]],'[3]CENTRO DE COSTOS'!$M$4:$N$72,2,0)</f>
        <v>REGIONAL BOGOTA</v>
      </c>
    </row>
    <row r="412" spans="1:41" x14ac:dyDescent="0.25">
      <c r="A412" s="44">
        <v>45111</v>
      </c>
      <c r="B412" s="32">
        <v>2023</v>
      </c>
      <c r="C412" s="33" t="str">
        <f>VLOOKUP(D412,'[3]CENTRO DE COSTOS'!$E:$H,4,0)</f>
        <v>REGIONALES</v>
      </c>
      <c r="D412" s="34" t="s">
        <v>46</v>
      </c>
      <c r="E412" s="34" t="s">
        <v>47</v>
      </c>
      <c r="F412" s="34" t="s">
        <v>192</v>
      </c>
      <c r="G412" s="35" t="str">
        <f>VLOOKUP(O412,[3]Gerentes!$A:$N,4,0)</f>
        <v>FORTALECIMIENTO</v>
      </c>
      <c r="H412" s="35" t="str">
        <f>VLOOKUP(O412,[3]Gerentes!$A:$N,5,0)</f>
        <v>DIRECTOR(A) DE GESTION HUMANA</v>
      </c>
      <c r="I412" s="35" t="str">
        <f>VLOOKUP(O412,[3]Gerentes!$A:$N,10,0)</f>
        <v>8. Fortalecimiento</v>
      </c>
      <c r="J412" s="35" t="str">
        <f>VLOOKUP(O412,[3]Gerentes!$A:$AB,15,0)</f>
        <v>Contratable</v>
      </c>
      <c r="K412" s="36" t="str">
        <f t="shared" si="18"/>
        <v>Inversión</v>
      </c>
      <c r="L412" s="37" t="s">
        <v>175</v>
      </c>
      <c r="M412" s="38" t="str">
        <f t="shared" si="19"/>
        <v>C-4199-1500-8</v>
      </c>
      <c r="N412" s="34">
        <v>991</v>
      </c>
      <c r="O412" s="35" t="str">
        <f t="shared" si="20"/>
        <v>C-4199-1500-8-0-4199064-02-991</v>
      </c>
      <c r="P412" s="32" t="s">
        <v>174</v>
      </c>
      <c r="Q412" s="39">
        <f>VLOOKUP($O412,[3]Gerentes!$A:$I,7,0)</f>
        <v>4199064</v>
      </c>
      <c r="R412" s="40" t="str">
        <f>VLOOKUP($O412,[3]Gerentes!$A:$I,8,0)</f>
        <v>SERVICIO DE IMPLEMENTACION DE SISTEMAS DE GESTION</v>
      </c>
      <c r="S412" s="34" t="s">
        <v>24</v>
      </c>
      <c r="T412" s="34">
        <v>27</v>
      </c>
      <c r="U412" s="34" t="s">
        <v>161</v>
      </c>
      <c r="V412" s="34" t="s">
        <v>25</v>
      </c>
      <c r="W412" s="41">
        <v>4063622859</v>
      </c>
      <c r="X412" s="41">
        <v>0</v>
      </c>
      <c r="Y412" s="41">
        <v>0</v>
      </c>
      <c r="Z412" s="41">
        <v>0</v>
      </c>
      <c r="AA412" s="41">
        <v>0</v>
      </c>
      <c r="AB412" s="42">
        <v>4063622859</v>
      </c>
      <c r="AC412" s="41">
        <v>3223149099</v>
      </c>
      <c r="AD412" s="41">
        <v>840473760</v>
      </c>
      <c r="AE412" s="42">
        <v>3223149099</v>
      </c>
      <c r="AF412" s="42">
        <v>1480310730</v>
      </c>
      <c r="AG412" s="41">
        <v>1480310730</v>
      </c>
      <c r="AH412" s="41">
        <v>1480310730</v>
      </c>
      <c r="AI412" s="41">
        <v>0</v>
      </c>
      <c r="AJ412" s="41">
        <v>0</v>
      </c>
      <c r="AK412" s="42" t="str">
        <f>IFERROR(VLOOKUP(Exportar[[#This Row],[RUBRO]],[3]LISTAS!$A$1:$B$19,2,0),Exportar[[#This Row],[NOMBRE-Planeación_Proyecto]])</f>
        <v>8. Fortalecimiento</v>
      </c>
      <c r="AL412" s="41">
        <f>VLOOKUP(Exportar[[#This Row],[UNIDAD/SUB UNIDAD]],[3]!REGIONALES[[#All],[codigo_regional3]:[Columna1]],3,0)</f>
        <v>11</v>
      </c>
      <c r="AM412" s="41">
        <f>Exportar[[#This Row],[COD]]</f>
        <v>11</v>
      </c>
      <c r="AN412" s="41">
        <f>IFERROR(VLOOKUP(Exportar[[#This Row],[RUBRO completo]],'[3]CENTRO DE COSTOS'!$X:$X,1,0),0)</f>
        <v>0</v>
      </c>
      <c r="AO412" s="43" t="str">
        <f>VLOOKUP(Exportar[[#This Row],[COD_REAL]],'[3]CENTRO DE COSTOS'!$M$4:$N$72,2,0)</f>
        <v>REGIONAL BOGOTA</v>
      </c>
    </row>
    <row r="413" spans="1:41" x14ac:dyDescent="0.25">
      <c r="A413" s="44">
        <v>45111</v>
      </c>
      <c r="B413" s="32">
        <v>2023</v>
      </c>
      <c r="C413" s="33" t="str">
        <f>VLOOKUP(D413,'[3]CENTRO DE COSTOS'!$E:$H,4,0)</f>
        <v>REGIONALES</v>
      </c>
      <c r="D413" s="34" t="s">
        <v>46</v>
      </c>
      <c r="E413" s="34" t="s">
        <v>47</v>
      </c>
      <c r="F413" s="34" t="s">
        <v>176</v>
      </c>
      <c r="G413" s="35" t="str">
        <f>VLOOKUP(O413,[3]Gerentes!$A:$N,4,0)</f>
        <v>PROTECCIÓN SRPA</v>
      </c>
      <c r="H413" s="35" t="str">
        <f>VLOOKUP(O413,[3]Gerentes!$A:$N,5,0)</f>
        <v>DIRECTOR(A) DE PROTECCION</v>
      </c>
      <c r="I413" s="35" t="str">
        <f>VLOOKUP(O413,[3]Gerentes!$A:$N,10,0)</f>
        <v>3. Protección SRPA</v>
      </c>
      <c r="J413" s="35" t="str">
        <f>VLOOKUP(O413,[3]Gerentes!$A:$AB,15,0)</f>
        <v>No Contratable</v>
      </c>
      <c r="K413" s="36" t="str">
        <f t="shared" si="18"/>
        <v>Inversión</v>
      </c>
      <c r="L413" s="37" t="s">
        <v>187</v>
      </c>
      <c r="M413" s="38" t="str">
        <f t="shared" si="19"/>
        <v>C-4102-1500-13</v>
      </c>
      <c r="N413" s="34">
        <v>992</v>
      </c>
      <c r="O413" s="35" t="str">
        <f t="shared" si="20"/>
        <v>C-4102-1500-13-0-4102038-02-992</v>
      </c>
      <c r="P413" s="32" t="s">
        <v>186</v>
      </c>
      <c r="Q413" s="39">
        <f>VLOOKUP($O413,[3]Gerentes!$A:$I,7,0)</f>
        <v>4102038</v>
      </c>
      <c r="R413" s="40" t="str">
        <f>VLOOKUP($O413,[3]Gerentes!$A:$I,8,0)</f>
        <v>SERVICIO DIRIGIDOS A LA ATENCION DE NIÑOS, NIÑAS, ADOLESCENTES Y JOVENES, CON ENFOQUE PEDAGOGICO Y RESTAURATIVO ENCAMINADOS A LA INCLUSION SOCIAL</v>
      </c>
      <c r="S413" s="34" t="s">
        <v>24</v>
      </c>
      <c r="T413" s="34">
        <v>27</v>
      </c>
      <c r="U413" s="34" t="s">
        <v>161</v>
      </c>
      <c r="V413" s="34" t="s">
        <v>25</v>
      </c>
      <c r="W413" s="41">
        <v>1074958</v>
      </c>
      <c r="X413" s="41">
        <v>0</v>
      </c>
      <c r="Y413" s="41">
        <v>0</v>
      </c>
      <c r="Z413" s="41">
        <v>0</v>
      </c>
      <c r="AA413" s="41">
        <v>0</v>
      </c>
      <c r="AB413" s="42">
        <v>1074958</v>
      </c>
      <c r="AC413" s="41">
        <v>1074958</v>
      </c>
      <c r="AD413" s="41">
        <v>0</v>
      </c>
      <c r="AE413" s="42">
        <v>322404</v>
      </c>
      <c r="AF413" s="42">
        <v>322404</v>
      </c>
      <c r="AG413" s="41">
        <v>322404</v>
      </c>
      <c r="AH413" s="41">
        <v>322404</v>
      </c>
      <c r="AI413" s="41">
        <v>0</v>
      </c>
      <c r="AJ413" s="41">
        <v>0</v>
      </c>
      <c r="AK413" s="42" t="str">
        <f>IFERROR(VLOOKUP(Exportar[[#This Row],[RUBRO]],[3]LISTAS!$A$1:$B$19,2,0),Exportar[[#This Row],[NOMBRE-Planeación_Proyecto]])</f>
        <v>3. Protección SRPA</v>
      </c>
      <c r="AL413" s="41">
        <f>VLOOKUP(Exportar[[#This Row],[UNIDAD/SUB UNIDAD]],[3]!REGIONALES[[#All],[codigo_regional3]:[Columna1]],3,0)</f>
        <v>11</v>
      </c>
      <c r="AM413" s="41">
        <f>Exportar[[#This Row],[COD]]</f>
        <v>11</v>
      </c>
      <c r="AN413" s="41">
        <f>IFERROR(VLOOKUP(Exportar[[#This Row],[RUBRO completo]],'[3]CENTRO DE COSTOS'!$X:$X,1,0),0)</f>
        <v>0</v>
      </c>
      <c r="AO413" s="43" t="str">
        <f>VLOOKUP(Exportar[[#This Row],[COD_REAL]],'[3]CENTRO DE COSTOS'!$M$4:$N$72,2,0)</f>
        <v>REGIONAL BOGOTA</v>
      </c>
    </row>
    <row r="414" spans="1:41" x14ac:dyDescent="0.25">
      <c r="A414" s="44">
        <v>45111</v>
      </c>
      <c r="B414" s="32">
        <v>2023</v>
      </c>
      <c r="C414" s="33" t="str">
        <f>VLOOKUP(D414,'[3]CENTRO DE COSTOS'!$E:$H,4,0)</f>
        <v>REGIONALES</v>
      </c>
      <c r="D414" s="34" t="s">
        <v>46</v>
      </c>
      <c r="E414" s="34" t="s">
        <v>47</v>
      </c>
      <c r="F414" s="34" t="s">
        <v>176</v>
      </c>
      <c r="G414" s="35" t="str">
        <f>VLOOKUP(O414,[3]Gerentes!$A:$N,4,0)</f>
        <v xml:space="preserve">PROTECCIÓN RESTABLECIMIENTO </v>
      </c>
      <c r="H414" s="35" t="str">
        <f>VLOOKUP(O414,[3]Gerentes!$A:$N,5,0)</f>
        <v>DIRECTOR(A) DE PROTECCION</v>
      </c>
      <c r="I414" s="35" t="str">
        <f>VLOOKUP(O414,[3]Gerentes!$A:$N,10,0)</f>
        <v>2. Protección PARD</v>
      </c>
      <c r="J414" s="35" t="str">
        <f>VLOOKUP(O414,[3]Gerentes!$A:$AB,15,0)</f>
        <v>No Contratable</v>
      </c>
      <c r="K414" s="36" t="str">
        <f t="shared" si="18"/>
        <v>Inversión</v>
      </c>
      <c r="L414" s="37" t="s">
        <v>173</v>
      </c>
      <c r="M414" s="38" t="str">
        <f t="shared" si="19"/>
        <v>C-4102-1500-14</v>
      </c>
      <c r="N414" s="34">
        <v>992</v>
      </c>
      <c r="O414" s="35" t="str">
        <f t="shared" si="20"/>
        <v>C-4102-1500-14-0-4102037-02-992</v>
      </c>
      <c r="P414" s="32" t="s">
        <v>172</v>
      </c>
      <c r="Q414" s="39">
        <f>VLOOKUP($O414,[3]Gerentes!$A:$I,7,0)</f>
        <v>4102037</v>
      </c>
      <c r="R414" s="40" t="str">
        <f>VLOOKUP($O414,[3]Gerentes!$A:$I,8,0)</f>
        <v>SERVICIO DE PROTECCION PARA EL RESTABLECIMIENTO DE DERECHOS DE NIÑOS, NIÑAS, ADOLESCENTES Y JOVENES</v>
      </c>
      <c r="S414" s="34" t="s">
        <v>24</v>
      </c>
      <c r="T414" s="34">
        <v>21</v>
      </c>
      <c r="U414" s="34" t="s">
        <v>185</v>
      </c>
      <c r="V414" s="34" t="s">
        <v>25</v>
      </c>
      <c r="W414" s="41">
        <v>30505253</v>
      </c>
      <c r="X414" s="41">
        <v>60000000</v>
      </c>
      <c r="Y414" s="41">
        <v>0</v>
      </c>
      <c r="Z414" s="41">
        <v>0</v>
      </c>
      <c r="AA414" s="41">
        <v>0</v>
      </c>
      <c r="AB414" s="42">
        <v>90505253</v>
      </c>
      <c r="AC414" s="41">
        <v>90505253</v>
      </c>
      <c r="AD414" s="41">
        <v>0</v>
      </c>
      <c r="AE414" s="42">
        <v>48590554</v>
      </c>
      <c r="AF414" s="42">
        <v>41608197</v>
      </c>
      <c r="AG414" s="41">
        <v>41608197</v>
      </c>
      <c r="AH414" s="41">
        <v>41608197</v>
      </c>
      <c r="AI414" s="41">
        <v>0</v>
      </c>
      <c r="AJ414" s="41">
        <v>0</v>
      </c>
      <c r="AK414" s="42" t="str">
        <f>IFERROR(VLOOKUP(Exportar[[#This Row],[RUBRO]],[3]LISTAS!$A$1:$B$19,2,0),Exportar[[#This Row],[NOMBRE-Planeación_Proyecto]])</f>
        <v>2. Protección PARD</v>
      </c>
      <c r="AL414" s="41">
        <f>VLOOKUP(Exportar[[#This Row],[UNIDAD/SUB UNIDAD]],[3]!REGIONALES[[#All],[codigo_regional3]:[Columna1]],3,0)</f>
        <v>11</v>
      </c>
      <c r="AM414" s="41">
        <f>Exportar[[#This Row],[COD]]</f>
        <v>11</v>
      </c>
      <c r="AN414" s="41">
        <f>IFERROR(VLOOKUP(Exportar[[#This Row],[RUBRO completo]],'[3]CENTRO DE COSTOS'!$X:$X,1,0),0)</f>
        <v>0</v>
      </c>
      <c r="AO414" s="43" t="str">
        <f>VLOOKUP(Exportar[[#This Row],[COD_REAL]],'[3]CENTRO DE COSTOS'!$M$4:$N$72,2,0)</f>
        <v>REGIONAL BOGOTA</v>
      </c>
    </row>
    <row r="415" spans="1:41" x14ac:dyDescent="0.25">
      <c r="A415" s="44">
        <v>45111</v>
      </c>
      <c r="B415" s="32">
        <v>2023</v>
      </c>
      <c r="C415" s="33" t="str">
        <f>VLOOKUP(D415,'[3]CENTRO DE COSTOS'!$E:$H,4,0)</f>
        <v>REGIONALES</v>
      </c>
      <c r="D415" s="34" t="s">
        <v>46</v>
      </c>
      <c r="E415" s="34" t="s">
        <v>47</v>
      </c>
      <c r="F415" s="34" t="s">
        <v>176</v>
      </c>
      <c r="G415" s="35" t="str">
        <f>VLOOKUP(O415,[3]Gerentes!$A:$N,4,0)</f>
        <v>SNBF</v>
      </c>
      <c r="H415" s="35" t="str">
        <f>VLOOKUP(O415,[3]Gerentes!$A:$N,5,0)</f>
        <v>DIRECTOR(A) DE SISTEMA NACIONAL DE BIENESTAR FAMILIAR</v>
      </c>
      <c r="I415" s="35" t="str">
        <f>VLOOKUP(O415,[3]Gerentes!$A:$N,10,0)</f>
        <v>7. SNBF</v>
      </c>
      <c r="J415" s="35" t="str">
        <f>VLOOKUP(O415,[3]Gerentes!$A:$AB,15,0)</f>
        <v>No Contratable</v>
      </c>
      <c r="K415" s="36" t="str">
        <f t="shared" si="18"/>
        <v>Inversión</v>
      </c>
      <c r="L415" s="37" t="s">
        <v>168</v>
      </c>
      <c r="M415" s="38" t="str">
        <f t="shared" si="19"/>
        <v>C-4102-1500-15</v>
      </c>
      <c r="N415" s="34">
        <v>992</v>
      </c>
      <c r="O415" s="35" t="str">
        <f t="shared" si="20"/>
        <v>C-4102-1500-15-0-4102024-02-992</v>
      </c>
      <c r="P415" s="32" t="s">
        <v>167</v>
      </c>
      <c r="Q415" s="39">
        <f>VLOOKUP($O415,[3]Gerentes!$A:$I,7,0)</f>
        <v>4102024</v>
      </c>
      <c r="R415" s="40" t="str">
        <f>VLOOKUP($O415,[3]Gerentes!$A:$I,8,0)</f>
        <v>SERVICIO DE ASISTENCIA TECNICA EN EL CICLO DE POLITICAS PUBLICAS DE INFANCIA Y ADOLESCENCIA</v>
      </c>
      <c r="S415" s="34" t="s">
        <v>24</v>
      </c>
      <c r="T415" s="34">
        <v>27</v>
      </c>
      <c r="U415" s="34" t="s">
        <v>161</v>
      </c>
      <c r="V415" s="34" t="s">
        <v>25</v>
      </c>
      <c r="W415" s="41">
        <v>300000</v>
      </c>
      <c r="X415" s="41">
        <v>0</v>
      </c>
      <c r="Y415" s="41">
        <v>0</v>
      </c>
      <c r="Z415" s="41">
        <v>0</v>
      </c>
      <c r="AA415" s="41">
        <v>0</v>
      </c>
      <c r="AB415" s="42">
        <v>300000</v>
      </c>
      <c r="AC415" s="41">
        <v>0</v>
      </c>
      <c r="AD415" s="41">
        <v>300000</v>
      </c>
      <c r="AE415" s="42">
        <v>0</v>
      </c>
      <c r="AF415" s="42">
        <v>0</v>
      </c>
      <c r="AG415" s="41">
        <v>0</v>
      </c>
      <c r="AH415" s="41">
        <v>0</v>
      </c>
      <c r="AI415" s="41">
        <v>0</v>
      </c>
      <c r="AJ415" s="41">
        <v>0</v>
      </c>
      <c r="AK415" s="42" t="str">
        <f>IFERROR(VLOOKUP(Exportar[[#This Row],[RUBRO]],[3]LISTAS!$A$1:$B$19,2,0),Exportar[[#This Row],[NOMBRE-Planeación_Proyecto]])</f>
        <v>7. SNBF</v>
      </c>
      <c r="AL415" s="41">
        <f>VLOOKUP(Exportar[[#This Row],[UNIDAD/SUB UNIDAD]],[3]!REGIONALES[[#All],[codigo_regional3]:[Columna1]],3,0)</f>
        <v>11</v>
      </c>
      <c r="AM415" s="41">
        <f>Exportar[[#This Row],[COD]]</f>
        <v>11</v>
      </c>
      <c r="AN415" s="41">
        <f>IFERROR(VLOOKUP(Exportar[[#This Row],[RUBRO completo]],'[3]CENTRO DE COSTOS'!$X:$X,1,0),0)</f>
        <v>0</v>
      </c>
      <c r="AO415" s="43" t="str">
        <f>VLOOKUP(Exportar[[#This Row],[COD_REAL]],'[3]CENTRO DE COSTOS'!$M$4:$N$72,2,0)</f>
        <v>REGIONAL BOGOTA</v>
      </c>
    </row>
    <row r="416" spans="1:41" x14ac:dyDescent="0.25">
      <c r="A416" s="44">
        <v>45111</v>
      </c>
      <c r="B416" s="32">
        <v>2023</v>
      </c>
      <c r="C416" s="33" t="str">
        <f>VLOOKUP(D416,'[3]CENTRO DE COSTOS'!$E:$H,4,0)</f>
        <v>REGIONALES</v>
      </c>
      <c r="D416" s="34" t="s">
        <v>46</v>
      </c>
      <c r="E416" s="34" t="s">
        <v>47</v>
      </c>
      <c r="F416" s="34" t="s">
        <v>176</v>
      </c>
      <c r="G416" s="35" t="str">
        <f>VLOOKUP(O416,[3]Gerentes!$A:$N,4,0)</f>
        <v>FORTALECIMIENTO</v>
      </c>
      <c r="H416" s="35" t="str">
        <f>VLOOKUP(O416,[3]Gerentes!$A:$N,5,0)</f>
        <v>DIRECTOR(A) DE GESTION HUMANA</v>
      </c>
      <c r="I416" s="35" t="str">
        <f>VLOOKUP(O416,[3]Gerentes!$A:$N,10,0)</f>
        <v>8. Fortalecimiento</v>
      </c>
      <c r="J416" s="35" t="str">
        <f>VLOOKUP(O416,[3]Gerentes!$A:$AB,15,0)</f>
        <v>No Contratable</v>
      </c>
      <c r="K416" s="36" t="str">
        <f t="shared" si="18"/>
        <v>Inversión</v>
      </c>
      <c r="L416" s="37" t="s">
        <v>175</v>
      </c>
      <c r="M416" s="38" t="str">
        <f t="shared" si="19"/>
        <v>C-4199-1500-8</v>
      </c>
      <c r="N416" s="34">
        <v>992</v>
      </c>
      <c r="O416" s="35" t="str">
        <f t="shared" si="20"/>
        <v>C-4199-1500-8-0-4199064-02-992</v>
      </c>
      <c r="P416" s="32" t="s">
        <v>174</v>
      </c>
      <c r="Q416" s="39">
        <f>VLOOKUP($O416,[3]Gerentes!$A:$I,7,0)</f>
        <v>4199064</v>
      </c>
      <c r="R416" s="40" t="str">
        <f>VLOOKUP($O416,[3]Gerentes!$A:$I,8,0)</f>
        <v>SERVICIO DE IMPLEMENTACION DE SISTEMAS DE GESTION</v>
      </c>
      <c r="S416" s="34" t="s">
        <v>24</v>
      </c>
      <c r="T416" s="34">
        <v>27</v>
      </c>
      <c r="U416" s="34" t="s">
        <v>161</v>
      </c>
      <c r="V416" s="34" t="s">
        <v>25</v>
      </c>
      <c r="W416" s="41">
        <v>18540000</v>
      </c>
      <c r="X416" s="41">
        <v>0</v>
      </c>
      <c r="Y416" s="41">
        <v>0</v>
      </c>
      <c r="Z416" s="41">
        <v>0</v>
      </c>
      <c r="AA416" s="41">
        <v>0</v>
      </c>
      <c r="AB416" s="42">
        <v>18540000</v>
      </c>
      <c r="AC416" s="41">
        <v>6540000</v>
      </c>
      <c r="AD416" s="41">
        <v>12000000</v>
      </c>
      <c r="AE416" s="42">
        <v>306512</v>
      </c>
      <c r="AF416" s="42">
        <v>306512</v>
      </c>
      <c r="AG416" s="41">
        <v>306512</v>
      </c>
      <c r="AH416" s="41">
        <v>306512</v>
      </c>
      <c r="AI416" s="41">
        <v>0</v>
      </c>
      <c r="AJ416" s="41">
        <v>0</v>
      </c>
      <c r="AK416" s="42" t="str">
        <f>IFERROR(VLOOKUP(Exportar[[#This Row],[RUBRO]],[3]LISTAS!$A$1:$B$19,2,0),Exportar[[#This Row],[NOMBRE-Planeación_Proyecto]])</f>
        <v>8. Fortalecimiento</v>
      </c>
      <c r="AL416" s="41">
        <f>VLOOKUP(Exportar[[#This Row],[UNIDAD/SUB UNIDAD]],[3]!REGIONALES[[#All],[codigo_regional3]:[Columna1]],3,0)</f>
        <v>11</v>
      </c>
      <c r="AM416" s="41">
        <f>Exportar[[#This Row],[COD]]</f>
        <v>11</v>
      </c>
      <c r="AN416" s="41">
        <f>IFERROR(VLOOKUP(Exportar[[#This Row],[RUBRO completo]],'[3]CENTRO DE COSTOS'!$X:$X,1,0),0)</f>
        <v>0</v>
      </c>
      <c r="AO416" s="43" t="str">
        <f>VLOOKUP(Exportar[[#This Row],[COD_REAL]],'[3]CENTRO DE COSTOS'!$M$4:$N$72,2,0)</f>
        <v>REGIONAL BOGOTA</v>
      </c>
    </row>
    <row r="417" spans="1:41" x14ac:dyDescent="0.25">
      <c r="A417" s="44">
        <v>45111</v>
      </c>
      <c r="B417" s="32">
        <v>2023</v>
      </c>
      <c r="C417" s="33" t="str">
        <f>VLOOKUP(D417,'[3]CENTRO DE COSTOS'!$E:$H,4,0)</f>
        <v>REGIONALES</v>
      </c>
      <c r="D417" s="34" t="s">
        <v>46</v>
      </c>
      <c r="E417" s="34" t="s">
        <v>47</v>
      </c>
      <c r="F417" s="34" t="s">
        <v>150</v>
      </c>
      <c r="G417" s="35" t="str">
        <f>VLOOKUP(O417,[3]Gerentes!$A:$N,4,0)</f>
        <v>PROTECCIÓN SRPA</v>
      </c>
      <c r="H417" s="35" t="str">
        <f>VLOOKUP(O417,[3]Gerentes!$A:$N,5,0)</f>
        <v>DIRECTOR(A) ADMINISTRATIVO</v>
      </c>
      <c r="I417" s="35" t="str">
        <f>VLOOKUP(O417,[3]Gerentes!$A:$N,10,0)</f>
        <v>3. Protección SRPA</v>
      </c>
      <c r="J417" s="35" t="str">
        <f>VLOOKUP(O417,[3]Gerentes!$A:$AB,15,0)</f>
        <v>Contratable</v>
      </c>
      <c r="K417" s="36" t="str">
        <f t="shared" si="18"/>
        <v>Inversión</v>
      </c>
      <c r="L417" s="37" t="s">
        <v>267</v>
      </c>
      <c r="M417" s="38" t="str">
        <f t="shared" si="19"/>
        <v>C-4102-1500-13</v>
      </c>
      <c r="N417" s="34">
        <v>997</v>
      </c>
      <c r="O417" s="35" t="str">
        <f t="shared" si="20"/>
        <v>C-4102-1500-13-0-4102039-02-997</v>
      </c>
      <c r="P417" s="32" t="s">
        <v>266</v>
      </c>
      <c r="Q417" s="39">
        <f>VLOOKUP($O417,[3]Gerentes!$A:$I,7,0)</f>
        <v>4102039</v>
      </c>
      <c r="R417" s="40" t="str">
        <f>VLOOKUP($O417,[3]Gerentes!$A:$I,8,0)</f>
        <v>SERVICIO DE APOYO FINANCIERO PARA COFINANCIACION DE PROYECTOS TERRITORIALES DE INFRAESTRUCTURA DEL SISTEMA DE RESPONSABILIDAD PENAL PARA ADOLESCENTE</v>
      </c>
      <c r="S417" s="34" t="s">
        <v>24</v>
      </c>
      <c r="T417" s="34">
        <v>27</v>
      </c>
      <c r="U417" s="34" t="s">
        <v>161</v>
      </c>
      <c r="V417" s="34" t="s">
        <v>25</v>
      </c>
      <c r="W417" s="41">
        <v>0</v>
      </c>
      <c r="X417" s="41">
        <v>406866630</v>
      </c>
      <c r="Y417" s="41">
        <v>0</v>
      </c>
      <c r="Z417" s="41">
        <v>0</v>
      </c>
      <c r="AA417" s="41">
        <v>0</v>
      </c>
      <c r="AB417" s="42">
        <v>406866630</v>
      </c>
      <c r="AC417" s="41">
        <v>0</v>
      </c>
      <c r="AD417" s="41">
        <v>406866630</v>
      </c>
      <c r="AE417" s="42">
        <v>0</v>
      </c>
      <c r="AF417" s="42">
        <v>0</v>
      </c>
      <c r="AG417" s="41">
        <v>0</v>
      </c>
      <c r="AH417" s="41">
        <v>0</v>
      </c>
      <c r="AI417" s="41">
        <v>0</v>
      </c>
      <c r="AJ417" s="41">
        <v>0</v>
      </c>
      <c r="AK417" s="42" t="str">
        <f>IFERROR(VLOOKUP(Exportar[[#This Row],[RUBRO]],[3]LISTAS!$A$1:$B$19,2,0),Exportar[[#This Row],[NOMBRE-Planeación_Proyecto]])</f>
        <v>3. Protección SRPA</v>
      </c>
      <c r="AL417" s="41">
        <f>VLOOKUP(Exportar[[#This Row],[UNIDAD/SUB UNIDAD]],[3]!REGIONALES[[#All],[codigo_regional3]:[Columna1]],3,0)</f>
        <v>11</v>
      </c>
      <c r="AM417" s="41">
        <f>Exportar[[#This Row],[COD]]</f>
        <v>11</v>
      </c>
      <c r="AN417" s="41">
        <f>IFERROR(VLOOKUP(Exportar[[#This Row],[RUBRO completo]],'[3]CENTRO DE COSTOS'!$X:$X,1,0),0)</f>
        <v>0</v>
      </c>
      <c r="AO417" s="43" t="str">
        <f>VLOOKUP(Exportar[[#This Row],[COD_REAL]],'[3]CENTRO DE COSTOS'!$M$4:$N$72,2,0)</f>
        <v>REGIONAL BOGOTA</v>
      </c>
    </row>
    <row r="418" spans="1:41" x14ac:dyDescent="0.25">
      <c r="A418" s="44">
        <v>45111</v>
      </c>
      <c r="B418" s="32">
        <v>2023</v>
      </c>
      <c r="C418" s="33" t="str">
        <f>VLOOKUP(D418,'[3]CENTRO DE COSTOS'!$E:$H,4,0)</f>
        <v>REGIONALES</v>
      </c>
      <c r="D418" s="34" t="s">
        <v>46</v>
      </c>
      <c r="E418" s="34" t="s">
        <v>47</v>
      </c>
      <c r="F418" s="34" t="s">
        <v>164</v>
      </c>
      <c r="G418" s="35" t="str">
        <f>VLOOKUP(O418,[3]Gerentes!$A:$N,4,0)</f>
        <v>PROTECCIÓN SRPA</v>
      </c>
      <c r="H418" s="35" t="str">
        <f>VLOOKUP(O418,[3]Gerentes!$A:$N,5,0)</f>
        <v>DIRECTOR(A) DE PROTECCION</v>
      </c>
      <c r="I418" s="35" t="str">
        <f>VLOOKUP(O418,[3]Gerentes!$A:$N,10,0)</f>
        <v>3. Protección SRPA</v>
      </c>
      <c r="J418" s="35" t="str">
        <f>VLOOKUP(O418,[3]Gerentes!$A:$AB,15,0)</f>
        <v>No Contratable</v>
      </c>
      <c r="K418" s="36" t="str">
        <f t="shared" si="18"/>
        <v>Inversión</v>
      </c>
      <c r="L418" s="37" t="s">
        <v>187</v>
      </c>
      <c r="M418" s="38" t="str">
        <f t="shared" si="19"/>
        <v>C-4102-1500-13</v>
      </c>
      <c r="N418" s="34">
        <v>999</v>
      </c>
      <c r="O418" s="35" t="str">
        <f t="shared" si="20"/>
        <v>C-4102-1500-13-0-4102038-02-999</v>
      </c>
      <c r="P418" s="32" t="s">
        <v>186</v>
      </c>
      <c r="Q418" s="39">
        <f>VLOOKUP($O418,[3]Gerentes!$A:$I,7,0)</f>
        <v>4102038</v>
      </c>
      <c r="R418" s="40" t="str">
        <f>VLOOKUP($O418,[3]Gerentes!$A:$I,8,0)</f>
        <v>SERVICIO DIRIGIDOS A LA ATENCION DE NIÑOS, NIÑAS, ADOLESCENTES Y JOVENES, CON ENFOQUE PEDAGOGICO Y RESTAURATIVO ENCAMINADOS A LA INCLUSION SOCIAL</v>
      </c>
      <c r="S418" s="34" t="s">
        <v>24</v>
      </c>
      <c r="T418" s="34">
        <v>27</v>
      </c>
      <c r="U418" s="34" t="s">
        <v>161</v>
      </c>
      <c r="V418" s="34" t="s">
        <v>25</v>
      </c>
      <c r="W418" s="41">
        <v>2000</v>
      </c>
      <c r="X418" s="41">
        <v>0</v>
      </c>
      <c r="Y418" s="41">
        <v>2000</v>
      </c>
      <c r="Z418" s="41">
        <v>0</v>
      </c>
      <c r="AA418" s="41">
        <v>0</v>
      </c>
      <c r="AB418" s="42">
        <v>0</v>
      </c>
      <c r="AC418" s="41">
        <v>0</v>
      </c>
      <c r="AD418" s="41">
        <v>0</v>
      </c>
      <c r="AE418" s="42">
        <v>0</v>
      </c>
      <c r="AF418" s="42">
        <v>0</v>
      </c>
      <c r="AG418" s="41">
        <v>0</v>
      </c>
      <c r="AH418" s="41">
        <v>0</v>
      </c>
      <c r="AI418" s="41">
        <v>0</v>
      </c>
      <c r="AJ418" s="41">
        <v>0</v>
      </c>
      <c r="AK418" s="42" t="str">
        <f>IFERROR(VLOOKUP(Exportar[[#This Row],[RUBRO]],[3]LISTAS!$A$1:$B$19,2,0),Exportar[[#This Row],[NOMBRE-Planeación_Proyecto]])</f>
        <v>3. Protección SRPA</v>
      </c>
      <c r="AL418" s="41">
        <f>VLOOKUP(Exportar[[#This Row],[UNIDAD/SUB UNIDAD]],[3]!REGIONALES[[#All],[codigo_regional3]:[Columna1]],3,0)</f>
        <v>11</v>
      </c>
      <c r="AM418" s="41">
        <f>Exportar[[#This Row],[COD]]</f>
        <v>11</v>
      </c>
      <c r="AN418" s="41">
        <f>IFERROR(VLOOKUP(Exportar[[#This Row],[RUBRO completo]],'[3]CENTRO DE COSTOS'!$X:$X,1,0),0)</f>
        <v>0</v>
      </c>
      <c r="AO418" s="43" t="str">
        <f>VLOOKUP(Exportar[[#This Row],[COD_REAL]],'[3]CENTRO DE COSTOS'!$M$4:$N$72,2,0)</f>
        <v>REGIONAL BOGOTA</v>
      </c>
    </row>
    <row r="419" spans="1:41" x14ac:dyDescent="0.25">
      <c r="A419" s="44">
        <v>45111</v>
      </c>
      <c r="B419" s="32">
        <v>2023</v>
      </c>
      <c r="C419" s="33" t="str">
        <f>VLOOKUP(D419,'[3]CENTRO DE COSTOS'!$E:$H,4,0)</f>
        <v>REGIONALES</v>
      </c>
      <c r="D419" s="34" t="s">
        <v>46</v>
      </c>
      <c r="E419" s="34" t="s">
        <v>47</v>
      </c>
      <c r="F419" s="34" t="s">
        <v>164</v>
      </c>
      <c r="G419" s="35" t="str">
        <f>VLOOKUP(O419,[3]Gerentes!$A:$N,4,0)</f>
        <v xml:space="preserve">PROTECCIÓN RESTABLECIMIENTO </v>
      </c>
      <c r="H419" s="35" t="str">
        <f>VLOOKUP(O419,[3]Gerentes!$A:$N,5,0)</f>
        <v>DIRECTOR(A) DE PROTECCION</v>
      </c>
      <c r="I419" s="35" t="str">
        <f>VLOOKUP(O419,[3]Gerentes!$A:$N,10,0)</f>
        <v>2. Protección PARD</v>
      </c>
      <c r="J419" s="35" t="str">
        <f>VLOOKUP(O419,[3]Gerentes!$A:$AB,15,0)</f>
        <v>No Contratable</v>
      </c>
      <c r="K419" s="36" t="str">
        <f t="shared" si="18"/>
        <v>Inversión</v>
      </c>
      <c r="L419" s="37" t="s">
        <v>173</v>
      </c>
      <c r="M419" s="38" t="str">
        <f t="shared" si="19"/>
        <v>C-4102-1500-14</v>
      </c>
      <c r="N419" s="34">
        <v>999</v>
      </c>
      <c r="O419" s="35" t="str">
        <f t="shared" si="20"/>
        <v>C-4102-1500-14-0-4102037-02-999</v>
      </c>
      <c r="P419" s="32" t="s">
        <v>172</v>
      </c>
      <c r="Q419" s="39">
        <f>VLOOKUP($O419,[3]Gerentes!$A:$I,7,0)</f>
        <v>4102037</v>
      </c>
      <c r="R419" s="40" t="str">
        <f>VLOOKUP($O419,[3]Gerentes!$A:$I,8,0)</f>
        <v>SERVICIO DE PROTECCION PARA EL RESTABLECIMIENTO DE DERECHOS DE NIÑOS, NIÑAS, ADOLESCENTES Y JOVENES</v>
      </c>
      <c r="S419" s="34" t="s">
        <v>24</v>
      </c>
      <c r="T419" s="34">
        <v>27</v>
      </c>
      <c r="U419" s="34" t="s">
        <v>161</v>
      </c>
      <c r="V419" s="34" t="s">
        <v>25</v>
      </c>
      <c r="W419" s="41">
        <v>5000</v>
      </c>
      <c r="X419" s="41">
        <v>0</v>
      </c>
      <c r="Y419" s="41">
        <v>5000</v>
      </c>
      <c r="Z419" s="41">
        <v>0</v>
      </c>
      <c r="AA419" s="41">
        <v>0</v>
      </c>
      <c r="AB419" s="42">
        <v>0</v>
      </c>
      <c r="AC419" s="41">
        <v>0</v>
      </c>
      <c r="AD419" s="41">
        <v>0</v>
      </c>
      <c r="AE419" s="42">
        <v>0</v>
      </c>
      <c r="AF419" s="42">
        <v>0</v>
      </c>
      <c r="AG419" s="41">
        <v>0</v>
      </c>
      <c r="AH419" s="41">
        <v>0</v>
      </c>
      <c r="AI419" s="41">
        <v>0</v>
      </c>
      <c r="AJ419" s="41">
        <v>0</v>
      </c>
      <c r="AK419" s="42" t="str">
        <f>IFERROR(VLOOKUP(Exportar[[#This Row],[RUBRO]],[3]LISTAS!$A$1:$B$19,2,0),Exportar[[#This Row],[NOMBRE-Planeación_Proyecto]])</f>
        <v>2. Protección PARD</v>
      </c>
      <c r="AL419" s="41">
        <f>VLOOKUP(Exportar[[#This Row],[UNIDAD/SUB UNIDAD]],[3]!REGIONALES[[#All],[codigo_regional3]:[Columna1]],3,0)</f>
        <v>11</v>
      </c>
      <c r="AM419" s="41">
        <f>Exportar[[#This Row],[COD]]</f>
        <v>11</v>
      </c>
      <c r="AN419" s="41">
        <f>IFERROR(VLOOKUP(Exportar[[#This Row],[RUBRO completo]],'[3]CENTRO DE COSTOS'!$X:$X,1,0),0)</f>
        <v>0</v>
      </c>
      <c r="AO419" s="43" t="str">
        <f>VLOOKUP(Exportar[[#This Row],[COD_REAL]],'[3]CENTRO DE COSTOS'!$M$4:$N$72,2,0)</f>
        <v>REGIONAL BOGOTA</v>
      </c>
    </row>
    <row r="420" spans="1:41" x14ac:dyDescent="0.25">
      <c r="A420" s="44">
        <v>45111</v>
      </c>
      <c r="B420" s="32">
        <v>2023</v>
      </c>
      <c r="C420" s="33" t="str">
        <f>VLOOKUP(D420,'[3]CENTRO DE COSTOS'!$E:$H,4,0)</f>
        <v>REGIONALES</v>
      </c>
      <c r="D420" s="34" t="s">
        <v>46</v>
      </c>
      <c r="E420" s="34" t="s">
        <v>47</v>
      </c>
      <c r="F420" s="34" t="s">
        <v>164</v>
      </c>
      <c r="G420" s="35" t="str">
        <f>VLOOKUP(O420,[3]Gerentes!$A:$N,4,0)</f>
        <v>FORTALECIMIENTO</v>
      </c>
      <c r="H420" s="35" t="str">
        <f>VLOOKUP(O420,[3]Gerentes!$A:$N,5,0)</f>
        <v>DIRECTOR(A) FINANCIERA</v>
      </c>
      <c r="I420" s="35" t="str">
        <f>VLOOKUP(O420,[3]Gerentes!$A:$N,10,0)</f>
        <v>8. Fortalecimiento</v>
      </c>
      <c r="J420" s="35" t="str">
        <f>VLOOKUP(O420,[3]Gerentes!$A:$AB,15,0)</f>
        <v>No Contratable</v>
      </c>
      <c r="K420" s="36" t="str">
        <f t="shared" si="18"/>
        <v>Inversión</v>
      </c>
      <c r="L420" s="37" t="s">
        <v>163</v>
      </c>
      <c r="M420" s="38" t="str">
        <f t="shared" si="19"/>
        <v>C-4199-1500-8</v>
      </c>
      <c r="N420" s="34">
        <v>999</v>
      </c>
      <c r="O420" s="35" t="str">
        <f t="shared" si="20"/>
        <v>C-4199-1500-8-0-4199044-02-999</v>
      </c>
      <c r="P420" s="32" t="s">
        <v>162</v>
      </c>
      <c r="Q420" s="39">
        <f>VLOOKUP($O420,[3]Gerentes!$A:$I,7,0)</f>
        <v>4199044</v>
      </c>
      <c r="R420" s="40" t="str">
        <f>VLOOKUP($O420,[3]Gerentes!$A:$I,8,0)</f>
        <v>DERECHO DE BENEFICIO FIDUCIARIO</v>
      </c>
      <c r="S420" s="34" t="s">
        <v>24</v>
      </c>
      <c r="T420" s="34">
        <v>27</v>
      </c>
      <c r="U420" s="34" t="s">
        <v>161</v>
      </c>
      <c r="V420" s="34" t="s">
        <v>25</v>
      </c>
      <c r="W420" s="41">
        <v>0</v>
      </c>
      <c r="X420" s="41">
        <v>575953</v>
      </c>
      <c r="Y420" s="41">
        <v>0</v>
      </c>
      <c r="Z420" s="41">
        <v>0</v>
      </c>
      <c r="AA420" s="41">
        <v>0</v>
      </c>
      <c r="AB420" s="42">
        <v>575953</v>
      </c>
      <c r="AC420" s="41">
        <v>575953</v>
      </c>
      <c r="AD420" s="41">
        <v>0</v>
      </c>
      <c r="AE420" s="42">
        <v>288990</v>
      </c>
      <c r="AF420" s="42">
        <v>288990</v>
      </c>
      <c r="AG420" s="41">
        <v>288990</v>
      </c>
      <c r="AH420" s="41">
        <v>288990</v>
      </c>
      <c r="AI420" s="41">
        <v>0</v>
      </c>
      <c r="AJ420" s="41">
        <v>0</v>
      </c>
      <c r="AK420" s="42" t="str">
        <f>IFERROR(VLOOKUP(Exportar[[#This Row],[RUBRO]],[3]LISTAS!$A$1:$B$19,2,0),Exportar[[#This Row],[NOMBRE-Planeación_Proyecto]])</f>
        <v>8. Fortalecimiento</v>
      </c>
      <c r="AL420" s="41">
        <f>VLOOKUP(Exportar[[#This Row],[UNIDAD/SUB UNIDAD]],[3]!REGIONALES[[#All],[codigo_regional3]:[Columna1]],3,0)</f>
        <v>11</v>
      </c>
      <c r="AM420" s="41">
        <f>Exportar[[#This Row],[COD]]</f>
        <v>11</v>
      </c>
      <c r="AN420" s="41">
        <f>IFERROR(VLOOKUP(Exportar[[#This Row],[RUBRO completo]],'[3]CENTRO DE COSTOS'!$X:$X,1,0),0)</f>
        <v>0</v>
      </c>
      <c r="AO420" s="43" t="str">
        <f>VLOOKUP(Exportar[[#This Row],[COD_REAL]],'[3]CENTRO DE COSTOS'!$M$4:$N$72,2,0)</f>
        <v>REGIONAL BOGOTA</v>
      </c>
    </row>
    <row r="421" spans="1:41" x14ac:dyDescent="0.25">
      <c r="A421" s="44">
        <v>45111</v>
      </c>
      <c r="B421" s="32">
        <v>2023</v>
      </c>
      <c r="C421" s="33" t="str">
        <f>VLOOKUP(D421,'[3]CENTRO DE COSTOS'!$E:$H,4,0)</f>
        <v>REGIONALES</v>
      </c>
      <c r="D421" s="34" t="s">
        <v>46</v>
      </c>
      <c r="E421" s="34" t="s">
        <v>47</v>
      </c>
      <c r="F421" s="34" t="s">
        <v>164</v>
      </c>
      <c r="G421" s="35" t="str">
        <f>VLOOKUP(O421,[3]Gerentes!$A:$N,4,0)</f>
        <v>FORTALECIMIENTO</v>
      </c>
      <c r="H421" s="35" t="str">
        <f>VLOOKUP(O421,[3]Gerentes!$A:$N,5,0)</f>
        <v>DIRECTOR(A) FINANCIERA</v>
      </c>
      <c r="I421" s="35" t="str">
        <f>VLOOKUP(O421,[3]Gerentes!$A:$N,10,0)</f>
        <v>8. Fortalecimiento</v>
      </c>
      <c r="J421" s="35" t="str">
        <f>VLOOKUP(O421,[3]Gerentes!$A:$AB,15,0)</f>
        <v>No Contratable</v>
      </c>
      <c r="K421" s="36" t="str">
        <f t="shared" si="18"/>
        <v>Inversión</v>
      </c>
      <c r="L421" s="37" t="s">
        <v>175</v>
      </c>
      <c r="M421" s="38" t="str">
        <f t="shared" si="19"/>
        <v>C-4199-1500-8</v>
      </c>
      <c r="N421" s="34">
        <v>999</v>
      </c>
      <c r="O421" s="35" t="str">
        <f t="shared" si="20"/>
        <v>C-4199-1500-8-0-4199064-02-999</v>
      </c>
      <c r="P421" s="32" t="s">
        <v>174</v>
      </c>
      <c r="Q421" s="39">
        <f>VLOOKUP($O421,[3]Gerentes!$A:$I,7,0)</f>
        <v>4199064</v>
      </c>
      <c r="R421" s="40" t="str">
        <f>VLOOKUP($O421,[3]Gerentes!$A:$I,8,0)</f>
        <v>SERVICIO DE IMPLEMENTACION DE SISTEMAS DE GESTION</v>
      </c>
      <c r="S421" s="34" t="s">
        <v>24</v>
      </c>
      <c r="T421" s="34">
        <v>27</v>
      </c>
      <c r="U421" s="34" t="s">
        <v>161</v>
      </c>
      <c r="V421" s="34" t="s">
        <v>25</v>
      </c>
      <c r="W421" s="41">
        <v>0</v>
      </c>
      <c r="X421" s="41">
        <v>437539</v>
      </c>
      <c r="Y421" s="41">
        <v>429953</v>
      </c>
      <c r="Z421" s="41">
        <v>0</v>
      </c>
      <c r="AA421" s="41">
        <v>0</v>
      </c>
      <c r="AB421" s="42">
        <v>7586</v>
      </c>
      <c r="AC421" s="41">
        <v>7586</v>
      </c>
      <c r="AD421" s="41">
        <v>0</v>
      </c>
      <c r="AE421" s="42">
        <v>7586</v>
      </c>
      <c r="AF421" s="42">
        <v>7586</v>
      </c>
      <c r="AG421" s="41">
        <v>7586</v>
      </c>
      <c r="AH421" s="41">
        <v>7586</v>
      </c>
      <c r="AI421" s="41">
        <v>0</v>
      </c>
      <c r="AJ421" s="41">
        <v>0</v>
      </c>
      <c r="AK421" s="42" t="str">
        <f>IFERROR(VLOOKUP(Exportar[[#This Row],[RUBRO]],[3]LISTAS!$A$1:$B$19,2,0),Exportar[[#This Row],[NOMBRE-Planeación_Proyecto]])</f>
        <v>8. Fortalecimiento</v>
      </c>
      <c r="AL421" s="41">
        <f>VLOOKUP(Exportar[[#This Row],[UNIDAD/SUB UNIDAD]],[3]!REGIONALES[[#All],[codigo_regional3]:[Columna1]],3,0)</f>
        <v>11</v>
      </c>
      <c r="AM421" s="41">
        <f>Exportar[[#This Row],[COD]]</f>
        <v>11</v>
      </c>
      <c r="AN421" s="41">
        <f>IFERROR(VLOOKUP(Exportar[[#This Row],[RUBRO completo]],'[3]CENTRO DE COSTOS'!$X:$X,1,0),0)</f>
        <v>0</v>
      </c>
      <c r="AO421" s="43" t="str">
        <f>VLOOKUP(Exportar[[#This Row],[COD_REAL]],'[3]CENTRO DE COSTOS'!$M$4:$N$72,2,0)</f>
        <v>REGIONAL BOGOTA</v>
      </c>
    </row>
    <row r="422" spans="1:41" x14ac:dyDescent="0.25">
      <c r="A422" s="44">
        <v>45111</v>
      </c>
      <c r="B422" s="32">
        <v>2023</v>
      </c>
      <c r="C422" s="33" t="str">
        <f>VLOOKUP(D422,'[3]CENTRO DE COSTOS'!$E:$H,4,0)</f>
        <v>REGIONALES</v>
      </c>
      <c r="D422" s="34" t="s">
        <v>48</v>
      </c>
      <c r="E422" s="34" t="s">
        <v>49</v>
      </c>
      <c r="F422" s="34" t="s">
        <v>239</v>
      </c>
      <c r="G422" s="35" t="str">
        <f>VLOOKUP(O422,[3]Gerentes!$A:$N,4,0)</f>
        <v>NUTRICIÓN</v>
      </c>
      <c r="H422" s="35" t="str">
        <f>VLOOKUP(O422,[3]Gerentes!$A:$N,5,0)</f>
        <v>DIRECTOR(A) DE NUTRICION</v>
      </c>
      <c r="I422" s="35" t="str">
        <f>VLOOKUP(O422,[3]Gerentes!$A:$N,10,0)</f>
        <v>4. Nutrición</v>
      </c>
      <c r="J422" s="35" t="str">
        <f>VLOOKUP(O422,[3]Gerentes!$A:$AB,15,0)</f>
        <v>Contratable</v>
      </c>
      <c r="K422" s="36" t="str">
        <f t="shared" si="18"/>
        <v>Inversión</v>
      </c>
      <c r="L422" s="37" t="s">
        <v>189</v>
      </c>
      <c r="M422" s="38" t="str">
        <f t="shared" si="19"/>
        <v>C-4102-1500-12</v>
      </c>
      <c r="N422" s="34">
        <v>101</v>
      </c>
      <c r="O422" s="35" t="str">
        <f t="shared" si="20"/>
        <v>C-4102-1500-12-0-4102016-02-101</v>
      </c>
      <c r="P422" s="32" t="s">
        <v>188</v>
      </c>
      <c r="Q422" s="39">
        <f>VLOOKUP($O422,[3]Gerentes!$A:$I,7,0)</f>
        <v>4102016</v>
      </c>
      <c r="R422" s="40" t="str">
        <f>VLOOKUP($O422,[3]Gerentes!$A:$I,8,0)</f>
        <v>SERVICIO DE ATENCION Y PREVENCION A LA DESNUTRICION DESDE EL SECTOR INCLUSION SOCIAL</v>
      </c>
      <c r="S422" s="34" t="s">
        <v>24</v>
      </c>
      <c r="T422" s="34">
        <v>27</v>
      </c>
      <c r="U422" s="34" t="s">
        <v>161</v>
      </c>
      <c r="V422" s="34" t="s">
        <v>25</v>
      </c>
      <c r="W422" s="41">
        <v>6486033954</v>
      </c>
      <c r="X422" s="41">
        <v>0</v>
      </c>
      <c r="Y422" s="41">
        <v>122692179</v>
      </c>
      <c r="Z422" s="41">
        <v>0</v>
      </c>
      <c r="AA422" s="41">
        <v>0</v>
      </c>
      <c r="AB422" s="42">
        <v>6363341775</v>
      </c>
      <c r="AC422" s="41">
        <v>6363341775</v>
      </c>
      <c r="AD422" s="41">
        <v>0</v>
      </c>
      <c r="AE422" s="42">
        <v>6363341775</v>
      </c>
      <c r="AF422" s="42">
        <v>2674024783</v>
      </c>
      <c r="AG422" s="41">
        <v>2674024783</v>
      </c>
      <c r="AH422" s="41">
        <v>2674024783</v>
      </c>
      <c r="AI422" s="41">
        <v>0</v>
      </c>
      <c r="AJ422" s="41">
        <v>0</v>
      </c>
      <c r="AK422" s="42" t="str">
        <f>IFERROR(VLOOKUP(Exportar[[#This Row],[RUBRO]],[3]LISTAS!$A$1:$B$19,2,0),Exportar[[#This Row],[NOMBRE-Planeación_Proyecto]])</f>
        <v>4. Nutrición</v>
      </c>
      <c r="AL422" s="41">
        <f>VLOOKUP(Exportar[[#This Row],[UNIDAD/SUB UNIDAD]],[3]!REGIONALES[[#All],[codigo_regional3]:[Columna1]],3,0)</f>
        <v>13</v>
      </c>
      <c r="AM422" s="41">
        <f>Exportar[[#This Row],[COD]]</f>
        <v>13</v>
      </c>
      <c r="AN422" s="41" t="str">
        <f>IFERROR(VLOOKUP(Exportar[[#This Row],[RUBRO completo]],'[3]CENTRO DE COSTOS'!$X:$X,1,0),0)</f>
        <v>C-4102-1500-12-0-4102016-02-101</v>
      </c>
      <c r="AO422" s="43" t="str">
        <f>VLOOKUP(Exportar[[#This Row],[COD_REAL]],'[3]CENTRO DE COSTOS'!$M$4:$N$72,2,0)</f>
        <v>REGIONAL BOLIVAR</v>
      </c>
    </row>
    <row r="423" spans="1:41" x14ac:dyDescent="0.25">
      <c r="A423" s="44">
        <v>45111</v>
      </c>
      <c r="B423" s="32">
        <v>2023</v>
      </c>
      <c r="C423" s="33" t="str">
        <f>VLOOKUP(D423,'[3]CENTRO DE COSTOS'!$E:$H,4,0)</f>
        <v>REGIONALES</v>
      </c>
      <c r="D423" s="34" t="s">
        <v>48</v>
      </c>
      <c r="E423" s="34" t="s">
        <v>49</v>
      </c>
      <c r="F423" s="34" t="s">
        <v>238</v>
      </c>
      <c r="G423" s="35" t="str">
        <f>VLOOKUP(O423,[3]Gerentes!$A:$N,4,0)</f>
        <v>NUTRICIÓN</v>
      </c>
      <c r="H423" s="35" t="str">
        <f>VLOOKUP(O423,[3]Gerentes!$A:$N,5,0)</f>
        <v>DIRECTOR(A) DE NUTRICION</v>
      </c>
      <c r="I423" s="35" t="str">
        <f>VLOOKUP(O423,[3]Gerentes!$A:$N,10,0)</f>
        <v>4. Nutrición</v>
      </c>
      <c r="J423" s="35" t="str">
        <f>VLOOKUP(O423,[3]Gerentes!$A:$AB,15,0)</f>
        <v>Contratable</v>
      </c>
      <c r="K423" s="36" t="str">
        <f t="shared" si="18"/>
        <v>Inversión</v>
      </c>
      <c r="L423" s="37" t="s">
        <v>191</v>
      </c>
      <c r="M423" s="38" t="str">
        <f t="shared" si="19"/>
        <v>C-4102-1500-12</v>
      </c>
      <c r="N423" s="34">
        <v>105</v>
      </c>
      <c r="O423" s="35" t="str">
        <f t="shared" si="20"/>
        <v>C-4102-1500-12-0-4102014-02-105</v>
      </c>
      <c r="P423" s="32" t="s">
        <v>190</v>
      </c>
      <c r="Q423" s="39">
        <f>VLOOKUP($O423,[3]Gerentes!$A:$I,7,0)</f>
        <v>4102014</v>
      </c>
      <c r="R423" s="40" t="str">
        <f>VLOOKUP($O423,[3]Gerentes!$A:$I,8,0)</f>
        <v>SERVICIO DE DISTRIBUCION DE ALIMENTOS SOLIDOS DE ALTO VALOR NUTRICIONAL</v>
      </c>
      <c r="S423" s="34" t="s">
        <v>24</v>
      </c>
      <c r="T423" s="34">
        <v>27</v>
      </c>
      <c r="U423" s="34" t="s">
        <v>161</v>
      </c>
      <c r="V423" s="34" t="s">
        <v>25</v>
      </c>
      <c r="W423" s="41">
        <v>30675633</v>
      </c>
      <c r="X423" s="41">
        <v>0</v>
      </c>
      <c r="Y423" s="41">
        <v>1162633</v>
      </c>
      <c r="Z423" s="41">
        <v>0</v>
      </c>
      <c r="AA423" s="41">
        <v>0</v>
      </c>
      <c r="AB423" s="42">
        <v>29513000</v>
      </c>
      <c r="AC423" s="41">
        <v>29513000</v>
      </c>
      <c r="AD423" s="41">
        <v>0</v>
      </c>
      <c r="AE423" s="42">
        <v>29513000</v>
      </c>
      <c r="AF423" s="42">
        <v>10732000</v>
      </c>
      <c r="AG423" s="41">
        <v>10732000</v>
      </c>
      <c r="AH423" s="41">
        <v>10732000</v>
      </c>
      <c r="AI423" s="41">
        <v>0</v>
      </c>
      <c r="AJ423" s="41">
        <v>0</v>
      </c>
      <c r="AK423" s="42" t="str">
        <f>IFERROR(VLOOKUP(Exportar[[#This Row],[RUBRO]],[3]LISTAS!$A$1:$B$19,2,0),Exportar[[#This Row],[NOMBRE-Planeación_Proyecto]])</f>
        <v>4. Nutrición</v>
      </c>
      <c r="AL423" s="41">
        <f>VLOOKUP(Exportar[[#This Row],[UNIDAD/SUB UNIDAD]],[3]!REGIONALES[[#All],[codigo_regional3]:[Columna1]],3,0)</f>
        <v>13</v>
      </c>
      <c r="AM423" s="41">
        <f>Exportar[[#This Row],[COD]]</f>
        <v>13</v>
      </c>
      <c r="AN423" s="41">
        <f>IFERROR(VLOOKUP(Exportar[[#This Row],[RUBRO completo]],'[3]CENTRO DE COSTOS'!$X:$X,1,0),0)</f>
        <v>0</v>
      </c>
      <c r="AO423" s="43" t="str">
        <f>VLOOKUP(Exportar[[#This Row],[COD_REAL]],'[3]CENTRO DE COSTOS'!$M$4:$N$72,2,0)</f>
        <v>REGIONAL BOLIVAR</v>
      </c>
    </row>
    <row r="424" spans="1:41" x14ac:dyDescent="0.25">
      <c r="A424" s="44">
        <v>45111</v>
      </c>
      <c r="B424" s="32">
        <v>2023</v>
      </c>
      <c r="C424" s="33" t="str">
        <f>VLOOKUP(D424,'[3]CENTRO DE COSTOS'!$E:$H,4,0)</f>
        <v>REGIONALES</v>
      </c>
      <c r="D424" s="34" t="s">
        <v>48</v>
      </c>
      <c r="E424" s="34" t="s">
        <v>49</v>
      </c>
      <c r="F424" s="34" t="s">
        <v>243</v>
      </c>
      <c r="G424" s="35" t="str">
        <f>VLOOKUP(O424,[3]Gerentes!$A:$N,4,0)</f>
        <v>PROTECCIÓN SRPA</v>
      </c>
      <c r="H424" s="35" t="str">
        <f>VLOOKUP(O424,[3]Gerentes!$A:$N,5,0)</f>
        <v>DIRECTOR(A) DE PROTECCION</v>
      </c>
      <c r="I424" s="35" t="str">
        <f>VLOOKUP(O424,[3]Gerentes!$A:$N,10,0)</f>
        <v>3. Protección SRPA</v>
      </c>
      <c r="J424" s="35" t="str">
        <f>VLOOKUP(O424,[3]Gerentes!$A:$AB,15,0)</f>
        <v>Contratable</v>
      </c>
      <c r="K424" s="36" t="str">
        <f t="shared" si="18"/>
        <v>Inversión</v>
      </c>
      <c r="L424" s="37" t="s">
        <v>187</v>
      </c>
      <c r="M424" s="38" t="str">
        <f t="shared" si="19"/>
        <v>C-4102-1500-13</v>
      </c>
      <c r="N424" s="34">
        <v>111</v>
      </c>
      <c r="O424" s="35" t="str">
        <f t="shared" si="20"/>
        <v>C-4102-1500-13-0-4102038-02-111</v>
      </c>
      <c r="P424" s="32" t="s">
        <v>186</v>
      </c>
      <c r="Q424" s="39">
        <f>VLOOKUP($O424,[3]Gerentes!$A:$I,7,0)</f>
        <v>4102038</v>
      </c>
      <c r="R424" s="40" t="str">
        <f>VLOOKUP($O424,[3]Gerentes!$A:$I,8,0)</f>
        <v>SERVICIO DIRIGIDOS A LA ATENCION DE NIÑOS, NIÑAS, ADOLESCENTES Y JOVENES, CON ENFOQUE PEDAGOGICO Y RESTAURATIVO ENCAMINADOS A LA INCLUSION SOCIAL</v>
      </c>
      <c r="S424" s="34" t="s">
        <v>24</v>
      </c>
      <c r="T424" s="34">
        <v>27</v>
      </c>
      <c r="U424" s="34" t="s">
        <v>161</v>
      </c>
      <c r="V424" s="34" t="s">
        <v>25</v>
      </c>
      <c r="W424" s="41">
        <v>45659510</v>
      </c>
      <c r="X424" s="41">
        <v>1160000</v>
      </c>
      <c r="Y424" s="41">
        <v>0</v>
      </c>
      <c r="Z424" s="41">
        <v>0</v>
      </c>
      <c r="AA424" s="41">
        <v>0</v>
      </c>
      <c r="AB424" s="42">
        <v>46819510</v>
      </c>
      <c r="AC424" s="41">
        <v>45659510</v>
      </c>
      <c r="AD424" s="41">
        <v>1160000</v>
      </c>
      <c r="AE424" s="42">
        <v>4267632</v>
      </c>
      <c r="AF424" s="42">
        <v>1947632</v>
      </c>
      <c r="AG424" s="41">
        <v>1947632</v>
      </c>
      <c r="AH424" s="41">
        <v>1947632</v>
      </c>
      <c r="AI424" s="41">
        <v>0</v>
      </c>
      <c r="AJ424" s="41">
        <v>0</v>
      </c>
      <c r="AK424" s="42" t="str">
        <f>IFERROR(VLOOKUP(Exportar[[#This Row],[RUBRO]],[3]LISTAS!$A$1:$B$19,2,0),Exportar[[#This Row],[NOMBRE-Planeación_Proyecto]])</f>
        <v>3. Protección SRPA</v>
      </c>
      <c r="AL424" s="41">
        <f>VLOOKUP(Exportar[[#This Row],[UNIDAD/SUB UNIDAD]],[3]!REGIONALES[[#All],[codigo_regional3]:[Columna1]],3,0)</f>
        <v>13</v>
      </c>
      <c r="AM424" s="41">
        <f>Exportar[[#This Row],[COD]]</f>
        <v>13</v>
      </c>
      <c r="AN424" s="41">
        <f>IFERROR(VLOOKUP(Exportar[[#This Row],[RUBRO completo]],'[3]CENTRO DE COSTOS'!$X:$X,1,0),0)</f>
        <v>0</v>
      </c>
      <c r="AO424" s="43" t="str">
        <f>VLOOKUP(Exportar[[#This Row],[COD_REAL]],'[3]CENTRO DE COSTOS'!$M$4:$N$72,2,0)</f>
        <v>REGIONAL BOLIVAR</v>
      </c>
    </row>
    <row r="425" spans="1:41" x14ac:dyDescent="0.25">
      <c r="A425" s="44">
        <v>45111</v>
      </c>
      <c r="B425" s="32">
        <v>2023</v>
      </c>
      <c r="C425" s="33" t="str">
        <f>VLOOKUP(D425,'[3]CENTRO DE COSTOS'!$E:$H,4,0)</f>
        <v>REGIONALES</v>
      </c>
      <c r="D425" s="34" t="s">
        <v>48</v>
      </c>
      <c r="E425" s="34" t="s">
        <v>49</v>
      </c>
      <c r="F425" s="34" t="s">
        <v>243</v>
      </c>
      <c r="G425" s="35" t="str">
        <f>VLOOKUP(O425,[3]Gerentes!$A:$N,4,0)</f>
        <v xml:space="preserve">PROTECCIÓN RESTABLECIMIENTO </v>
      </c>
      <c r="H425" s="35" t="str">
        <f>VLOOKUP(O425,[3]Gerentes!$A:$N,5,0)</f>
        <v>DIRECTOR(A) DE PROTECCION</v>
      </c>
      <c r="I425" s="35" t="str">
        <f>VLOOKUP(O425,[3]Gerentes!$A:$N,10,0)</f>
        <v>2. Protección PARD</v>
      </c>
      <c r="J425" s="35" t="str">
        <f>VLOOKUP(O425,[3]Gerentes!$A:$AB,15,0)</f>
        <v>Contratable</v>
      </c>
      <c r="K425" s="36" t="str">
        <f t="shared" si="18"/>
        <v>Inversión</v>
      </c>
      <c r="L425" s="37" t="s">
        <v>173</v>
      </c>
      <c r="M425" s="38" t="str">
        <f t="shared" si="19"/>
        <v>C-4102-1500-14</v>
      </c>
      <c r="N425" s="34">
        <v>111</v>
      </c>
      <c r="O425" s="35" t="str">
        <f t="shared" si="20"/>
        <v>C-4102-1500-14-0-4102037-02-111</v>
      </c>
      <c r="P425" s="32" t="s">
        <v>172</v>
      </c>
      <c r="Q425" s="39">
        <f>VLOOKUP($O425,[3]Gerentes!$A:$I,7,0)</f>
        <v>4102037</v>
      </c>
      <c r="R425" s="40" t="str">
        <f>VLOOKUP($O425,[3]Gerentes!$A:$I,8,0)</f>
        <v>SERVICIO DE PROTECCION PARA EL RESTABLECIMIENTO DE DERECHOS DE NIÑOS, NIÑAS, ADOLESCENTES Y JOVENES</v>
      </c>
      <c r="S425" s="34" t="s">
        <v>24</v>
      </c>
      <c r="T425" s="34">
        <v>21</v>
      </c>
      <c r="U425" s="34" t="s">
        <v>185</v>
      </c>
      <c r="V425" s="34" t="s">
        <v>25</v>
      </c>
      <c r="W425" s="41">
        <v>139231445</v>
      </c>
      <c r="X425" s="41">
        <v>3183000</v>
      </c>
      <c r="Y425" s="41">
        <v>0</v>
      </c>
      <c r="Z425" s="41">
        <v>0</v>
      </c>
      <c r="AA425" s="41">
        <v>0</v>
      </c>
      <c r="AB425" s="42">
        <v>142414445</v>
      </c>
      <c r="AC425" s="41">
        <v>139231445</v>
      </c>
      <c r="AD425" s="41">
        <v>3183000</v>
      </c>
      <c r="AE425" s="42">
        <v>85337542</v>
      </c>
      <c r="AF425" s="42">
        <v>68702654</v>
      </c>
      <c r="AG425" s="41">
        <v>68702654</v>
      </c>
      <c r="AH425" s="41">
        <v>68702654</v>
      </c>
      <c r="AI425" s="41">
        <v>0</v>
      </c>
      <c r="AJ425" s="41">
        <v>0</v>
      </c>
      <c r="AK425" s="42" t="str">
        <f>IFERROR(VLOOKUP(Exportar[[#This Row],[RUBRO]],[3]LISTAS!$A$1:$B$19,2,0),Exportar[[#This Row],[NOMBRE-Planeación_Proyecto]])</f>
        <v>2. Protección PARD</v>
      </c>
      <c r="AL425" s="41">
        <f>VLOOKUP(Exportar[[#This Row],[UNIDAD/SUB UNIDAD]],[3]!REGIONALES[[#All],[codigo_regional3]:[Columna1]],3,0)</f>
        <v>13</v>
      </c>
      <c r="AM425" s="41">
        <f>Exportar[[#This Row],[COD]]</f>
        <v>13</v>
      </c>
      <c r="AN425" s="41">
        <f>IFERROR(VLOOKUP(Exportar[[#This Row],[RUBRO completo]],'[3]CENTRO DE COSTOS'!$X:$X,1,0),0)</f>
        <v>0</v>
      </c>
      <c r="AO425" s="43" t="str">
        <f>VLOOKUP(Exportar[[#This Row],[COD_REAL]],'[3]CENTRO DE COSTOS'!$M$4:$N$72,2,0)</f>
        <v>REGIONAL BOLIVAR</v>
      </c>
    </row>
    <row r="426" spans="1:41" x14ac:dyDescent="0.25">
      <c r="A426" s="44">
        <v>45111</v>
      </c>
      <c r="B426" s="32">
        <v>2023</v>
      </c>
      <c r="C426" s="33" t="str">
        <f>VLOOKUP(D426,'[3]CENTRO DE COSTOS'!$E:$H,4,0)</f>
        <v>REGIONALES</v>
      </c>
      <c r="D426" s="34" t="s">
        <v>48</v>
      </c>
      <c r="E426" s="34" t="s">
        <v>49</v>
      </c>
      <c r="F426" s="34" t="s">
        <v>237</v>
      </c>
      <c r="G426" s="35" t="str">
        <f>VLOOKUP(O426,[3]Gerentes!$A:$N,4,0)</f>
        <v>PROTECCIÓN SRPA</v>
      </c>
      <c r="H426" s="35" t="str">
        <f>VLOOKUP(O426,[3]Gerentes!$A:$N,5,0)</f>
        <v>DIRECTOR(A) DE PROTECCION</v>
      </c>
      <c r="I426" s="35" t="str">
        <f>VLOOKUP(O426,[3]Gerentes!$A:$N,10,0)</f>
        <v>3. Protección SRPA</v>
      </c>
      <c r="J426" s="35" t="str">
        <f>VLOOKUP(O426,[3]Gerentes!$A:$AB,15,0)</f>
        <v>No Contratable</v>
      </c>
      <c r="K426" s="36" t="str">
        <f t="shared" si="18"/>
        <v>Inversión</v>
      </c>
      <c r="L426" s="37" t="s">
        <v>187</v>
      </c>
      <c r="M426" s="38" t="str">
        <f t="shared" si="19"/>
        <v>C-4102-1500-13</v>
      </c>
      <c r="N426" s="34">
        <v>112</v>
      </c>
      <c r="O426" s="35" t="str">
        <f t="shared" si="20"/>
        <v>C-4102-1500-13-0-4102038-02-112</v>
      </c>
      <c r="P426" s="32" t="s">
        <v>186</v>
      </c>
      <c r="Q426" s="39">
        <f>VLOOKUP($O426,[3]Gerentes!$A:$I,7,0)</f>
        <v>4102038</v>
      </c>
      <c r="R426" s="40" t="str">
        <f>VLOOKUP($O426,[3]Gerentes!$A:$I,8,0)</f>
        <v>SERVICIO DIRIGIDOS A LA ATENCION DE NIÑOS, NIÑAS, ADOLESCENTES Y JOVENES, CON ENFOQUE PEDAGOGICO Y RESTAURATIVO ENCAMINADOS A LA INCLUSION SOCIAL</v>
      </c>
      <c r="S426" s="34" t="s">
        <v>24</v>
      </c>
      <c r="T426" s="34">
        <v>27</v>
      </c>
      <c r="U426" s="34" t="s">
        <v>161</v>
      </c>
      <c r="V426" s="34" t="s">
        <v>25</v>
      </c>
      <c r="W426" s="41">
        <v>0</v>
      </c>
      <c r="X426" s="41">
        <v>10000000</v>
      </c>
      <c r="Y426" s="41">
        <v>0</v>
      </c>
      <c r="Z426" s="41">
        <v>0</v>
      </c>
      <c r="AA426" s="41">
        <v>0</v>
      </c>
      <c r="AB426" s="42">
        <v>10000000</v>
      </c>
      <c r="AC426" s="41">
        <v>0</v>
      </c>
      <c r="AD426" s="41">
        <v>10000000</v>
      </c>
      <c r="AE426" s="42">
        <v>0</v>
      </c>
      <c r="AF426" s="42">
        <v>0</v>
      </c>
      <c r="AG426" s="41">
        <v>0</v>
      </c>
      <c r="AH426" s="41">
        <v>0</v>
      </c>
      <c r="AI426" s="41">
        <v>0</v>
      </c>
      <c r="AJ426" s="41">
        <v>0</v>
      </c>
      <c r="AK426" s="42" t="str">
        <f>IFERROR(VLOOKUP(Exportar[[#This Row],[RUBRO]],[3]LISTAS!$A$1:$B$19,2,0),Exportar[[#This Row],[NOMBRE-Planeación_Proyecto]])</f>
        <v>3. Protección SRPA</v>
      </c>
      <c r="AL426" s="41">
        <f>VLOOKUP(Exportar[[#This Row],[UNIDAD/SUB UNIDAD]],[3]!REGIONALES[[#All],[codigo_regional3]:[Columna1]],3,0)</f>
        <v>13</v>
      </c>
      <c r="AM426" s="41">
        <f>Exportar[[#This Row],[COD]]</f>
        <v>13</v>
      </c>
      <c r="AN426" s="41">
        <f>IFERROR(VLOOKUP(Exportar[[#This Row],[RUBRO completo]],'[3]CENTRO DE COSTOS'!$X:$X,1,0),0)</f>
        <v>0</v>
      </c>
      <c r="AO426" s="43" t="str">
        <f>VLOOKUP(Exportar[[#This Row],[COD_REAL]],'[3]CENTRO DE COSTOS'!$M$4:$N$72,2,0)</f>
        <v>REGIONAL BOLIVAR</v>
      </c>
    </row>
    <row r="427" spans="1:41" x14ac:dyDescent="0.25">
      <c r="A427" s="44">
        <v>45111</v>
      </c>
      <c r="B427" s="32">
        <v>2023</v>
      </c>
      <c r="C427" s="33" t="str">
        <f>VLOOKUP(D427,'[3]CENTRO DE COSTOS'!$E:$H,4,0)</f>
        <v>REGIONALES</v>
      </c>
      <c r="D427" s="34" t="s">
        <v>48</v>
      </c>
      <c r="E427" s="34" t="s">
        <v>49</v>
      </c>
      <c r="F427" s="34" t="s">
        <v>237</v>
      </c>
      <c r="G427" s="35" t="str">
        <f>VLOOKUP(O427,[3]Gerentes!$A:$N,4,0)</f>
        <v>PROTECCIÓN SRPA</v>
      </c>
      <c r="H427" s="35" t="str">
        <f>VLOOKUP(O427,[3]Gerentes!$A:$N,5,0)</f>
        <v>DIRECTOR(A) DE PROTECCION</v>
      </c>
      <c r="I427" s="35" t="str">
        <f>VLOOKUP(O427,[3]Gerentes!$A:$N,10,0)</f>
        <v>3. Protección SRPA</v>
      </c>
      <c r="J427" s="35" t="str">
        <f>VLOOKUP(O427,[3]Gerentes!$A:$AB,15,0)</f>
        <v>No Contratable</v>
      </c>
      <c r="K427" s="36" t="str">
        <f t="shared" si="18"/>
        <v>Inversión</v>
      </c>
      <c r="L427" s="37" t="s">
        <v>187</v>
      </c>
      <c r="M427" s="38" t="str">
        <f t="shared" si="19"/>
        <v>C-4102-1500-13</v>
      </c>
      <c r="N427" s="34">
        <v>112</v>
      </c>
      <c r="O427" s="35" t="str">
        <f t="shared" si="20"/>
        <v>C-4102-1500-13-0-4102038-02-112</v>
      </c>
      <c r="P427" s="32" t="s">
        <v>186</v>
      </c>
      <c r="Q427" s="39">
        <f>VLOOKUP($O427,[3]Gerentes!$A:$I,7,0)</f>
        <v>4102038</v>
      </c>
      <c r="R427" s="40" t="str">
        <f>VLOOKUP($O427,[3]Gerentes!$A:$I,8,0)</f>
        <v>SERVICIO DIRIGIDOS A LA ATENCION DE NIÑOS, NIÑAS, ADOLESCENTES Y JOVENES, CON ENFOQUE PEDAGOGICO Y RESTAURATIVO ENCAMINADOS A LA INCLUSION SOCIAL</v>
      </c>
      <c r="S427" s="34" t="s">
        <v>38</v>
      </c>
      <c r="T427" s="34">
        <v>16</v>
      </c>
      <c r="U427" s="34" t="s">
        <v>249</v>
      </c>
      <c r="V427" s="34" t="s">
        <v>25</v>
      </c>
      <c r="W427" s="41">
        <v>4900000</v>
      </c>
      <c r="X427" s="41">
        <v>0</v>
      </c>
      <c r="Y427" s="41">
        <v>0</v>
      </c>
      <c r="Z427" s="41">
        <v>0</v>
      </c>
      <c r="AA427" s="41">
        <v>0</v>
      </c>
      <c r="AB427" s="42">
        <v>4900000</v>
      </c>
      <c r="AC427" s="41">
        <v>4900000</v>
      </c>
      <c r="AD427" s="41">
        <v>0</v>
      </c>
      <c r="AE427" s="42">
        <v>4900000</v>
      </c>
      <c r="AF427" s="42">
        <v>0</v>
      </c>
      <c r="AG427" s="41">
        <v>0</v>
      </c>
      <c r="AH427" s="41">
        <v>0</v>
      </c>
      <c r="AI427" s="41">
        <v>0</v>
      </c>
      <c r="AJ427" s="41">
        <v>0</v>
      </c>
      <c r="AK427" s="42" t="str">
        <f>IFERROR(VLOOKUP(Exportar[[#This Row],[RUBRO]],[3]LISTAS!$A$1:$B$19,2,0),Exportar[[#This Row],[NOMBRE-Planeación_Proyecto]])</f>
        <v>3. Protección SRPA</v>
      </c>
      <c r="AL427" s="41">
        <f>VLOOKUP(Exportar[[#This Row],[UNIDAD/SUB UNIDAD]],[3]!REGIONALES[[#All],[codigo_regional3]:[Columna1]],3,0)</f>
        <v>13</v>
      </c>
      <c r="AM427" s="41">
        <f>Exportar[[#This Row],[COD]]</f>
        <v>13</v>
      </c>
      <c r="AN427" s="41">
        <f>IFERROR(VLOOKUP(Exportar[[#This Row],[RUBRO completo]],'[3]CENTRO DE COSTOS'!$X:$X,1,0),0)</f>
        <v>0</v>
      </c>
      <c r="AO427" s="43" t="str">
        <f>VLOOKUP(Exportar[[#This Row],[COD_REAL]],'[3]CENTRO DE COSTOS'!$M$4:$N$72,2,0)</f>
        <v>REGIONAL BOLIVAR</v>
      </c>
    </row>
    <row r="428" spans="1:41" x14ac:dyDescent="0.25">
      <c r="A428" s="44">
        <v>45111</v>
      </c>
      <c r="B428" s="32">
        <v>2023</v>
      </c>
      <c r="C428" s="33" t="str">
        <f>VLOOKUP(D428,'[3]CENTRO DE COSTOS'!$E:$H,4,0)</f>
        <v>REGIONALES</v>
      </c>
      <c r="D428" s="34" t="s">
        <v>48</v>
      </c>
      <c r="E428" s="34" t="s">
        <v>49</v>
      </c>
      <c r="F428" s="34" t="s">
        <v>237</v>
      </c>
      <c r="G428" s="35" t="str">
        <f>VLOOKUP(O428,[3]Gerentes!$A:$N,4,0)</f>
        <v xml:space="preserve">PROTECCIÓN RESTABLECIMIENTO </v>
      </c>
      <c r="H428" s="35" t="str">
        <f>VLOOKUP(O428,[3]Gerentes!$A:$N,5,0)</f>
        <v>DIRECTOR(A) DE PROTECCION</v>
      </c>
      <c r="I428" s="35" t="str">
        <f>VLOOKUP(O428,[3]Gerentes!$A:$N,10,0)</f>
        <v>2. Protección PARD</v>
      </c>
      <c r="J428" s="35" t="str">
        <f>VLOOKUP(O428,[3]Gerentes!$A:$AB,15,0)</f>
        <v>No Contratable</v>
      </c>
      <c r="K428" s="36" t="str">
        <f t="shared" si="18"/>
        <v>Inversión</v>
      </c>
      <c r="L428" s="37" t="s">
        <v>173</v>
      </c>
      <c r="M428" s="38" t="str">
        <f t="shared" si="19"/>
        <v>C-4102-1500-14</v>
      </c>
      <c r="N428" s="34">
        <v>112</v>
      </c>
      <c r="O428" s="35" t="str">
        <f t="shared" si="20"/>
        <v>C-4102-1500-14-0-4102037-02-112</v>
      </c>
      <c r="P428" s="32" t="s">
        <v>172</v>
      </c>
      <c r="Q428" s="39">
        <f>VLOOKUP($O428,[3]Gerentes!$A:$I,7,0)</f>
        <v>4102037</v>
      </c>
      <c r="R428" s="40" t="str">
        <f>VLOOKUP($O428,[3]Gerentes!$A:$I,8,0)</f>
        <v>SERVICIO DE PROTECCION PARA EL RESTABLECIMIENTO DE DERECHOS DE NIÑOS, NIÑAS, ADOLESCENTES Y JOVENES</v>
      </c>
      <c r="S428" s="34" t="s">
        <v>24</v>
      </c>
      <c r="T428" s="34">
        <v>27</v>
      </c>
      <c r="U428" s="34" t="s">
        <v>161</v>
      </c>
      <c r="V428" s="34" t="s">
        <v>25</v>
      </c>
      <c r="W428" s="41">
        <v>11000000</v>
      </c>
      <c r="X428" s="41">
        <v>0</v>
      </c>
      <c r="Y428" s="41">
        <v>0</v>
      </c>
      <c r="Z428" s="41">
        <v>0</v>
      </c>
      <c r="AA428" s="41">
        <v>0</v>
      </c>
      <c r="AB428" s="42">
        <v>11000000</v>
      </c>
      <c r="AC428" s="41">
        <v>11000000</v>
      </c>
      <c r="AD428" s="41">
        <v>0</v>
      </c>
      <c r="AE428" s="42">
        <v>11000000</v>
      </c>
      <c r="AF428" s="42">
        <v>11000000</v>
      </c>
      <c r="AG428" s="41">
        <v>11000000</v>
      </c>
      <c r="AH428" s="41">
        <v>11000000</v>
      </c>
      <c r="AI428" s="41">
        <v>0</v>
      </c>
      <c r="AJ428" s="41">
        <v>0</v>
      </c>
      <c r="AK428" s="42" t="str">
        <f>IFERROR(VLOOKUP(Exportar[[#This Row],[RUBRO]],[3]LISTAS!$A$1:$B$19,2,0),Exportar[[#This Row],[NOMBRE-Planeación_Proyecto]])</f>
        <v>2. Protección PARD</v>
      </c>
      <c r="AL428" s="41">
        <f>VLOOKUP(Exportar[[#This Row],[UNIDAD/SUB UNIDAD]],[3]!REGIONALES[[#All],[codigo_regional3]:[Columna1]],3,0)</f>
        <v>13</v>
      </c>
      <c r="AM428" s="41">
        <f>Exportar[[#This Row],[COD]]</f>
        <v>13</v>
      </c>
      <c r="AN428" s="41">
        <f>IFERROR(VLOOKUP(Exportar[[#This Row],[RUBRO completo]],'[3]CENTRO DE COSTOS'!$X:$X,1,0),0)</f>
        <v>0</v>
      </c>
      <c r="AO428" s="43" t="str">
        <f>VLOOKUP(Exportar[[#This Row],[COD_REAL]],'[3]CENTRO DE COSTOS'!$M$4:$N$72,2,0)</f>
        <v>REGIONAL BOLIVAR</v>
      </c>
    </row>
    <row r="429" spans="1:41" x14ac:dyDescent="0.25">
      <c r="A429" s="44">
        <v>45111</v>
      </c>
      <c r="B429" s="32">
        <v>2023</v>
      </c>
      <c r="C429" s="33" t="str">
        <f>VLOOKUP(D429,'[3]CENTRO DE COSTOS'!$E:$H,4,0)</f>
        <v>REGIONALES</v>
      </c>
      <c r="D429" s="34" t="s">
        <v>48</v>
      </c>
      <c r="E429" s="34" t="s">
        <v>49</v>
      </c>
      <c r="F429" s="34" t="s">
        <v>393</v>
      </c>
      <c r="G429" s="35" t="str">
        <f>VLOOKUP(O429,[3]Gerentes!$A:$N,4,0)</f>
        <v xml:space="preserve">PROTECCIÓN RESTABLECIMIENTO </v>
      </c>
      <c r="H429" s="35" t="str">
        <f>VLOOKUP(O429,[3]Gerentes!$A:$N,5,0)</f>
        <v>DIRECTOR(A) ADMINISTRATIVO</v>
      </c>
      <c r="I429" s="35" t="str">
        <f>VLOOKUP(O429,[3]Gerentes!$A:$N,10,0)</f>
        <v>2. Protección PARD</v>
      </c>
      <c r="J429" s="35" t="str">
        <f>VLOOKUP(O429,[3]Gerentes!$A:$AB,15,0)</f>
        <v>Contratable</v>
      </c>
      <c r="K429" s="36" t="str">
        <f t="shared" si="18"/>
        <v>Inversión</v>
      </c>
      <c r="L429" s="37" t="s">
        <v>173</v>
      </c>
      <c r="M429" s="38" t="str">
        <f t="shared" si="19"/>
        <v>C-4102-1500-14</v>
      </c>
      <c r="N429" s="34">
        <v>114</v>
      </c>
      <c r="O429" s="35" t="str">
        <f t="shared" si="20"/>
        <v>C-4102-1500-14-0-4102037-02-114</v>
      </c>
      <c r="P429" s="32" t="s">
        <v>172</v>
      </c>
      <c r="Q429" s="39">
        <f>VLOOKUP($O429,[3]Gerentes!$A:$I,7,0)</f>
        <v>4102037</v>
      </c>
      <c r="R429" s="40" t="str">
        <f>VLOOKUP($O429,[3]Gerentes!$A:$I,8,0)</f>
        <v>SERVICIO DE PROTECCION PARA EL RESTABLECIMIENTO DE DERECHOS DE NIÑOS, NIÑAS, ADOLESCENTES Y JOVENES</v>
      </c>
      <c r="S429" s="34" t="s">
        <v>24</v>
      </c>
      <c r="T429" s="34">
        <v>21</v>
      </c>
      <c r="U429" s="34" t="s">
        <v>185</v>
      </c>
      <c r="V429" s="34" t="s">
        <v>25</v>
      </c>
      <c r="W429" s="41">
        <v>0</v>
      </c>
      <c r="X429" s="41">
        <v>74243000</v>
      </c>
      <c r="Y429" s="41">
        <v>0</v>
      </c>
      <c r="Z429" s="41">
        <v>0</v>
      </c>
      <c r="AA429" s="41">
        <v>0</v>
      </c>
      <c r="AB429" s="42">
        <v>74243000</v>
      </c>
      <c r="AC429" s="41">
        <v>0</v>
      </c>
      <c r="AD429" s="41">
        <v>74243000</v>
      </c>
      <c r="AE429" s="42">
        <v>0</v>
      </c>
      <c r="AF429" s="42">
        <v>0</v>
      </c>
      <c r="AG429" s="41">
        <v>0</v>
      </c>
      <c r="AH429" s="41">
        <v>0</v>
      </c>
      <c r="AI429" s="41">
        <v>0</v>
      </c>
      <c r="AJ429" s="41">
        <v>0</v>
      </c>
      <c r="AK429" s="42" t="str">
        <f>IFERROR(VLOOKUP(Exportar[[#This Row],[RUBRO]],[3]LISTAS!$A$1:$B$19,2,0),Exportar[[#This Row],[NOMBRE-Planeación_Proyecto]])</f>
        <v>2. Protección PARD</v>
      </c>
      <c r="AL429" s="41">
        <f>VLOOKUP(Exportar[[#This Row],[UNIDAD/SUB UNIDAD]],[3]!REGIONALES[[#All],[codigo_regional3]:[Columna1]],3,0)</f>
        <v>13</v>
      </c>
      <c r="AM429" s="41">
        <f>Exportar[[#This Row],[COD]]</f>
        <v>13</v>
      </c>
      <c r="AN429" s="41">
        <f>IFERROR(VLOOKUP(Exportar[[#This Row],[RUBRO completo]],'[3]CENTRO DE COSTOS'!$X:$X,1,0),0)</f>
        <v>0</v>
      </c>
      <c r="AO429" s="43" t="str">
        <f>VLOOKUP(Exportar[[#This Row],[COD_REAL]],'[3]CENTRO DE COSTOS'!$M$4:$N$72,2,0)</f>
        <v>REGIONAL BOLIVAR</v>
      </c>
    </row>
    <row r="430" spans="1:41" x14ac:dyDescent="0.25">
      <c r="A430" s="44">
        <v>45111</v>
      </c>
      <c r="B430" s="32">
        <v>2023</v>
      </c>
      <c r="C430" s="33" t="str">
        <f>VLOOKUP(D430,'[3]CENTRO DE COSTOS'!$E:$H,4,0)</f>
        <v>REGIONALES</v>
      </c>
      <c r="D430" s="34" t="s">
        <v>48</v>
      </c>
      <c r="E430" s="34" t="s">
        <v>49</v>
      </c>
      <c r="F430" s="34" t="s">
        <v>248</v>
      </c>
      <c r="G430" s="35" t="str">
        <f>VLOOKUP(O430,[3]Gerentes!$A:$N,4,0)</f>
        <v>PROTECCIÓN SRPA</v>
      </c>
      <c r="H430" s="35" t="str">
        <f>VLOOKUP(O430,[3]Gerentes!$A:$N,5,0)</f>
        <v>DIRECTOR(A) DE PROTECCION</v>
      </c>
      <c r="I430" s="35" t="str">
        <f>VLOOKUP(O430,[3]Gerentes!$A:$N,10,0)</f>
        <v>3. Protección SRPA</v>
      </c>
      <c r="J430" s="35" t="str">
        <f>VLOOKUP(O430,[3]Gerentes!$A:$AB,15,0)</f>
        <v>Contratable</v>
      </c>
      <c r="K430" s="36" t="str">
        <f t="shared" si="18"/>
        <v>Inversión</v>
      </c>
      <c r="L430" s="37" t="s">
        <v>187</v>
      </c>
      <c r="M430" s="38" t="str">
        <f t="shared" si="19"/>
        <v>C-4102-1500-13</v>
      </c>
      <c r="N430" s="34">
        <v>120</v>
      </c>
      <c r="O430" s="35" t="str">
        <f t="shared" si="20"/>
        <v>C-4102-1500-13-0-4102038-02-120</v>
      </c>
      <c r="P430" s="32" t="s">
        <v>186</v>
      </c>
      <c r="Q430" s="39">
        <f>VLOOKUP($O430,[3]Gerentes!$A:$I,7,0)</f>
        <v>4102038</v>
      </c>
      <c r="R430" s="40" t="str">
        <f>VLOOKUP($O430,[3]Gerentes!$A:$I,8,0)</f>
        <v>SERVICIO DIRIGIDOS A LA ATENCION DE NIÑOS, NIÑAS, ADOLESCENTES Y JOVENES, CON ENFOQUE PEDAGOGICO Y RESTAURATIVO ENCAMINADOS A LA INCLUSION SOCIAL</v>
      </c>
      <c r="S430" s="34" t="s">
        <v>38</v>
      </c>
      <c r="T430" s="34">
        <v>16</v>
      </c>
      <c r="U430" s="34" t="s">
        <v>249</v>
      </c>
      <c r="V430" s="34" t="s">
        <v>25</v>
      </c>
      <c r="W430" s="41">
        <v>3728846570</v>
      </c>
      <c r="X430" s="41">
        <v>0</v>
      </c>
      <c r="Y430" s="41">
        <v>0</v>
      </c>
      <c r="Z430" s="41">
        <v>0</v>
      </c>
      <c r="AA430" s="41">
        <v>0</v>
      </c>
      <c r="AB430" s="42">
        <v>3728846570</v>
      </c>
      <c r="AC430" s="41">
        <v>3728846570</v>
      </c>
      <c r="AD430" s="41">
        <v>0</v>
      </c>
      <c r="AE430" s="42">
        <v>3728846570</v>
      </c>
      <c r="AF430" s="42">
        <v>1822849853.53</v>
      </c>
      <c r="AG430" s="41">
        <v>1822849853.53</v>
      </c>
      <c r="AH430" s="41">
        <v>1822849853.53</v>
      </c>
      <c r="AI430" s="41">
        <v>0</v>
      </c>
      <c r="AJ430" s="41">
        <v>0</v>
      </c>
      <c r="AK430" s="42" t="str">
        <f>IFERROR(VLOOKUP(Exportar[[#This Row],[RUBRO]],[3]LISTAS!$A$1:$B$19,2,0),Exportar[[#This Row],[NOMBRE-Planeación_Proyecto]])</f>
        <v>3. Protección SRPA</v>
      </c>
      <c r="AL430" s="41">
        <f>VLOOKUP(Exportar[[#This Row],[UNIDAD/SUB UNIDAD]],[3]!REGIONALES[[#All],[codigo_regional3]:[Columna1]],3,0)</f>
        <v>13</v>
      </c>
      <c r="AM430" s="41">
        <f>Exportar[[#This Row],[COD]]</f>
        <v>13</v>
      </c>
      <c r="AN430" s="41" t="str">
        <f>IFERROR(VLOOKUP(Exportar[[#This Row],[RUBRO completo]],'[3]CENTRO DE COSTOS'!$X:$X,1,0),0)</f>
        <v>C-4102-1500-13-0-4102038-02-120</v>
      </c>
      <c r="AO430" s="43" t="str">
        <f>VLOOKUP(Exportar[[#This Row],[COD_REAL]],'[3]CENTRO DE COSTOS'!$M$4:$N$72,2,0)</f>
        <v>REGIONAL BOLIVAR</v>
      </c>
    </row>
    <row r="431" spans="1:41" x14ac:dyDescent="0.25">
      <c r="A431" s="44">
        <v>45111</v>
      </c>
      <c r="B431" s="32">
        <v>2023</v>
      </c>
      <c r="C431" s="33" t="str">
        <f>VLOOKUP(D431,'[3]CENTRO DE COSTOS'!$E:$H,4,0)</f>
        <v>REGIONALES</v>
      </c>
      <c r="D431" s="34" t="s">
        <v>48</v>
      </c>
      <c r="E431" s="34" t="s">
        <v>49</v>
      </c>
      <c r="F431" s="34" t="s">
        <v>430</v>
      </c>
      <c r="G431" s="35" t="str">
        <f>VLOOKUP(O431,[3]Gerentes!$A:$N,4,0)</f>
        <v xml:space="preserve">PROTECCIÓN RESTABLECIMIENTO </v>
      </c>
      <c r="H431" s="35" t="str">
        <f>VLOOKUP(O431,[3]Gerentes!$A:$N,5,0)</f>
        <v>DIRECTOR(A) DE PROTECCION</v>
      </c>
      <c r="I431" s="35" t="str">
        <f>VLOOKUP(O431,[3]Gerentes!$A:$N,10,0)</f>
        <v>2. Protección PARD</v>
      </c>
      <c r="J431" s="35" t="str">
        <f>VLOOKUP(O431,[3]Gerentes!$A:$AB,15,0)</f>
        <v>Contratable</v>
      </c>
      <c r="K431" s="36" t="str">
        <f t="shared" si="18"/>
        <v>Inversión</v>
      </c>
      <c r="L431" s="37" t="s">
        <v>173</v>
      </c>
      <c r="M431" s="38" t="str">
        <f t="shared" si="19"/>
        <v>C-4102-1500-14</v>
      </c>
      <c r="N431" s="34">
        <v>122</v>
      </c>
      <c r="O431" s="35" t="str">
        <f t="shared" si="20"/>
        <v>C-4102-1500-14-0-4102037-02-122</v>
      </c>
      <c r="P431" s="32" t="s">
        <v>172</v>
      </c>
      <c r="Q431" s="39">
        <f>VLOOKUP($O431,[3]Gerentes!$A:$I,7,0)</f>
        <v>4102037</v>
      </c>
      <c r="R431" s="40" t="str">
        <f>VLOOKUP($O431,[3]Gerentes!$A:$I,8,0)</f>
        <v>SERVICIO DE PROTECCION PARA EL RESTABLECIMIENTO DE DERECHOS DE NIÑOS, NIÑAS, ADOLESCENTES Y JOVENES</v>
      </c>
      <c r="S431" s="34" t="s">
        <v>24</v>
      </c>
      <c r="T431" s="34">
        <v>27</v>
      </c>
      <c r="U431" s="34" t="s">
        <v>161</v>
      </c>
      <c r="V431" s="34" t="s">
        <v>25</v>
      </c>
      <c r="W431" s="41">
        <v>4055854480</v>
      </c>
      <c r="X431" s="41">
        <v>0</v>
      </c>
      <c r="Y431" s="41">
        <v>0</v>
      </c>
      <c r="Z431" s="41">
        <v>0</v>
      </c>
      <c r="AA431" s="41">
        <v>0</v>
      </c>
      <c r="AB431" s="42">
        <v>4055854480</v>
      </c>
      <c r="AC431" s="41">
        <v>4055854480</v>
      </c>
      <c r="AD431" s="41">
        <v>0</v>
      </c>
      <c r="AE431" s="42">
        <v>4018677514</v>
      </c>
      <c r="AF431" s="42">
        <v>2147459986</v>
      </c>
      <c r="AG431" s="41">
        <v>2147459986</v>
      </c>
      <c r="AH431" s="41">
        <v>2147459986</v>
      </c>
      <c r="AI431" s="41">
        <v>0</v>
      </c>
      <c r="AJ431" s="41">
        <v>0</v>
      </c>
      <c r="AK431" s="42" t="str">
        <f>IFERROR(VLOOKUP(Exportar[[#This Row],[RUBRO]],[3]LISTAS!$A$1:$B$19,2,0),Exportar[[#This Row],[NOMBRE-Planeación_Proyecto]])</f>
        <v>2. Protección PARD</v>
      </c>
      <c r="AL431" s="41">
        <f>VLOOKUP(Exportar[[#This Row],[UNIDAD/SUB UNIDAD]],[3]!REGIONALES[[#All],[codigo_regional3]:[Columna1]],3,0)</f>
        <v>13</v>
      </c>
      <c r="AM431" s="41">
        <f>Exportar[[#This Row],[COD]]</f>
        <v>13</v>
      </c>
      <c r="AN431" s="41" t="str">
        <f>IFERROR(VLOOKUP(Exportar[[#This Row],[RUBRO completo]],'[3]CENTRO DE COSTOS'!$X:$X,1,0),0)</f>
        <v>C-4102-1500-14-0-4102037-02-122</v>
      </c>
      <c r="AO431" s="43" t="str">
        <f>VLOOKUP(Exportar[[#This Row],[COD_REAL]],'[3]CENTRO DE COSTOS'!$M$4:$N$72,2,0)</f>
        <v>REGIONAL BOLIVAR</v>
      </c>
    </row>
    <row r="432" spans="1:41" x14ac:dyDescent="0.25">
      <c r="A432" s="44">
        <v>45111</v>
      </c>
      <c r="B432" s="32">
        <v>2023</v>
      </c>
      <c r="C432" s="33" t="str">
        <f>VLOOKUP(D432,'[3]CENTRO DE COSTOS'!$E:$H,4,0)</f>
        <v>REGIONALES</v>
      </c>
      <c r="D432" s="34" t="s">
        <v>48</v>
      </c>
      <c r="E432" s="34" t="s">
        <v>49</v>
      </c>
      <c r="F432" s="34" t="s">
        <v>428</v>
      </c>
      <c r="G432" s="35" t="str">
        <f>VLOOKUP(O432,[3]Gerentes!$A:$N,4,0)</f>
        <v xml:space="preserve">PROTECCIÓN RESTABLECIMIENTO </v>
      </c>
      <c r="H432" s="35" t="str">
        <f>VLOOKUP(O432,[3]Gerentes!$A:$N,5,0)</f>
        <v>DIRECTOR(A) DE PROTECCION</v>
      </c>
      <c r="I432" s="35" t="str">
        <f>VLOOKUP(O432,[3]Gerentes!$A:$N,10,0)</f>
        <v>2. Protección PARD</v>
      </c>
      <c r="J432" s="35" t="str">
        <f>VLOOKUP(O432,[3]Gerentes!$A:$AB,15,0)</f>
        <v>Contratable</v>
      </c>
      <c r="K432" s="36" t="str">
        <f t="shared" si="18"/>
        <v>Inversión</v>
      </c>
      <c r="L432" s="37" t="s">
        <v>173</v>
      </c>
      <c r="M432" s="38" t="str">
        <f t="shared" si="19"/>
        <v>C-4102-1500-14</v>
      </c>
      <c r="N432" s="34">
        <v>123</v>
      </c>
      <c r="O432" s="35" t="str">
        <f t="shared" si="20"/>
        <v>C-4102-1500-14-0-4102037-02-123</v>
      </c>
      <c r="P432" s="32" t="s">
        <v>172</v>
      </c>
      <c r="Q432" s="39">
        <f>VLOOKUP($O432,[3]Gerentes!$A:$I,7,0)</f>
        <v>4102037</v>
      </c>
      <c r="R432" s="40" t="str">
        <f>VLOOKUP($O432,[3]Gerentes!$A:$I,8,0)</f>
        <v>SERVICIO DE PROTECCION PARA EL RESTABLECIMIENTO DE DERECHOS DE NIÑOS, NIÑAS, ADOLESCENTES Y JOVENES</v>
      </c>
      <c r="S432" s="34" t="s">
        <v>24</v>
      </c>
      <c r="T432" s="34">
        <v>27</v>
      </c>
      <c r="U432" s="34" t="s">
        <v>161</v>
      </c>
      <c r="V432" s="34" t="s">
        <v>25</v>
      </c>
      <c r="W432" s="41">
        <v>16182628830</v>
      </c>
      <c r="X432" s="41">
        <v>180916667</v>
      </c>
      <c r="Y432" s="41">
        <v>0</v>
      </c>
      <c r="Z432" s="41">
        <v>0</v>
      </c>
      <c r="AA432" s="41">
        <v>0</v>
      </c>
      <c r="AB432" s="42">
        <v>16363545497</v>
      </c>
      <c r="AC432" s="41">
        <v>16182628830</v>
      </c>
      <c r="AD432" s="41">
        <v>180916667</v>
      </c>
      <c r="AE432" s="42">
        <v>16182628830</v>
      </c>
      <c r="AF432" s="42">
        <v>9295637454</v>
      </c>
      <c r="AG432" s="41">
        <v>9295637454</v>
      </c>
      <c r="AH432" s="41">
        <v>9295637454</v>
      </c>
      <c r="AI432" s="41">
        <v>0</v>
      </c>
      <c r="AJ432" s="41">
        <v>0</v>
      </c>
      <c r="AK432" s="42" t="str">
        <f>IFERROR(VLOOKUP(Exportar[[#This Row],[RUBRO]],[3]LISTAS!$A$1:$B$19,2,0),Exportar[[#This Row],[NOMBRE-Planeación_Proyecto]])</f>
        <v>2. Protección PARD</v>
      </c>
      <c r="AL432" s="41">
        <f>VLOOKUP(Exportar[[#This Row],[UNIDAD/SUB UNIDAD]],[3]!REGIONALES[[#All],[codigo_regional3]:[Columna1]],3,0)</f>
        <v>13</v>
      </c>
      <c r="AM432" s="41">
        <f>Exportar[[#This Row],[COD]]</f>
        <v>13</v>
      </c>
      <c r="AN432" s="41" t="str">
        <f>IFERROR(VLOOKUP(Exportar[[#This Row],[RUBRO completo]],'[3]CENTRO DE COSTOS'!$X:$X,1,0),0)</f>
        <v>C-4102-1500-14-0-4102037-02-123</v>
      </c>
      <c r="AO432" s="43" t="str">
        <f>VLOOKUP(Exportar[[#This Row],[COD_REAL]],'[3]CENTRO DE COSTOS'!$M$4:$N$72,2,0)</f>
        <v>REGIONAL BOLIVAR</v>
      </c>
    </row>
    <row r="433" spans="1:41" x14ac:dyDescent="0.25">
      <c r="A433" s="44">
        <v>45111</v>
      </c>
      <c r="B433" s="32">
        <v>2023</v>
      </c>
      <c r="C433" s="33" t="str">
        <f>VLOOKUP(D433,'[3]CENTRO DE COSTOS'!$E:$H,4,0)</f>
        <v>REGIONALES</v>
      </c>
      <c r="D433" s="34" t="s">
        <v>48</v>
      </c>
      <c r="E433" s="34" t="s">
        <v>49</v>
      </c>
      <c r="F433" s="34" t="s">
        <v>242</v>
      </c>
      <c r="G433" s="35" t="str">
        <f>VLOOKUP(O433,[3]Gerentes!$A:$N,4,0)</f>
        <v xml:space="preserve">PROTECCIÓN RESTABLECIMIENTO </v>
      </c>
      <c r="H433" s="35" t="str">
        <f>VLOOKUP(O433,[3]Gerentes!$A:$N,5,0)</f>
        <v>DIRECTOR(A) DE PROTECCION</v>
      </c>
      <c r="I433" s="35" t="str">
        <f>VLOOKUP(O433,[3]Gerentes!$A:$N,10,0)</f>
        <v>2. Protección PARD</v>
      </c>
      <c r="J433" s="35" t="str">
        <f>VLOOKUP(O433,[3]Gerentes!$A:$AB,15,0)</f>
        <v>Contratable</v>
      </c>
      <c r="K433" s="36" t="str">
        <f t="shared" si="18"/>
        <v>Inversión</v>
      </c>
      <c r="L433" s="37" t="s">
        <v>173</v>
      </c>
      <c r="M433" s="38" t="str">
        <f t="shared" si="19"/>
        <v>C-4102-1500-14</v>
      </c>
      <c r="N433" s="34">
        <v>124</v>
      </c>
      <c r="O433" s="35" t="str">
        <f t="shared" si="20"/>
        <v>C-4102-1500-14-0-4102037-02-124</v>
      </c>
      <c r="P433" s="32" t="s">
        <v>172</v>
      </c>
      <c r="Q433" s="39">
        <f>VLOOKUP($O433,[3]Gerentes!$A:$I,7,0)</f>
        <v>4102037</v>
      </c>
      <c r="R433" s="40" t="str">
        <f>VLOOKUP($O433,[3]Gerentes!$A:$I,8,0)</f>
        <v>SERVICIO DE PROTECCION PARA EL RESTABLECIMIENTO DE DERECHOS DE NIÑOS, NIÑAS, ADOLESCENTES Y JOVENES</v>
      </c>
      <c r="S433" s="34" t="s">
        <v>24</v>
      </c>
      <c r="T433" s="34">
        <v>27</v>
      </c>
      <c r="U433" s="34" t="s">
        <v>161</v>
      </c>
      <c r="V433" s="34" t="s">
        <v>25</v>
      </c>
      <c r="W433" s="41">
        <v>26960820</v>
      </c>
      <c r="X433" s="41">
        <v>0</v>
      </c>
      <c r="Y433" s="41">
        <v>0</v>
      </c>
      <c r="Z433" s="41">
        <v>0</v>
      </c>
      <c r="AA433" s="41">
        <v>0</v>
      </c>
      <c r="AB433" s="42">
        <v>26960820</v>
      </c>
      <c r="AC433" s="41">
        <v>26960820</v>
      </c>
      <c r="AD433" s="41">
        <v>0</v>
      </c>
      <c r="AE433" s="42">
        <v>4184128</v>
      </c>
      <c r="AF433" s="42">
        <v>1400244</v>
      </c>
      <c r="AG433" s="41">
        <v>1400244</v>
      </c>
      <c r="AH433" s="41">
        <v>1400244</v>
      </c>
      <c r="AI433" s="41">
        <v>0</v>
      </c>
      <c r="AJ433" s="41">
        <v>0</v>
      </c>
      <c r="AK433" s="42" t="str">
        <f>IFERROR(VLOOKUP(Exportar[[#This Row],[RUBRO]],[3]LISTAS!$A$1:$B$19,2,0),Exportar[[#This Row],[NOMBRE-Planeación_Proyecto]])</f>
        <v>2. Protección PARD</v>
      </c>
      <c r="AL433" s="41">
        <f>VLOOKUP(Exportar[[#This Row],[UNIDAD/SUB UNIDAD]],[3]!REGIONALES[[#All],[codigo_regional3]:[Columna1]],3,0)</f>
        <v>13</v>
      </c>
      <c r="AM433" s="41">
        <f>Exportar[[#This Row],[COD]]</f>
        <v>13</v>
      </c>
      <c r="AN433" s="41" t="str">
        <f>IFERROR(VLOOKUP(Exportar[[#This Row],[RUBRO completo]],'[3]CENTRO DE COSTOS'!$X:$X,1,0),0)</f>
        <v>C-4102-1500-14-0-4102037-02-124</v>
      </c>
      <c r="AO433" s="43" t="str">
        <f>VLOOKUP(Exportar[[#This Row],[COD_REAL]],'[3]CENTRO DE COSTOS'!$M$4:$N$72,2,0)</f>
        <v>REGIONAL BOLIVAR</v>
      </c>
    </row>
    <row r="434" spans="1:41" x14ac:dyDescent="0.25">
      <c r="A434" s="44">
        <v>45111</v>
      </c>
      <c r="B434" s="32">
        <v>2023</v>
      </c>
      <c r="C434" s="33" t="str">
        <f>VLOOKUP(D434,'[3]CENTRO DE COSTOS'!$E:$H,4,0)</f>
        <v>REGIONALES</v>
      </c>
      <c r="D434" s="34" t="s">
        <v>48</v>
      </c>
      <c r="E434" s="34" t="s">
        <v>49</v>
      </c>
      <c r="F434" s="34" t="s">
        <v>233</v>
      </c>
      <c r="G434" s="35" t="str">
        <f>VLOOKUP(O434,[3]Gerentes!$A:$N,4,0)</f>
        <v>FAMILIA Y COMUNIDADES</v>
      </c>
      <c r="H434" s="35" t="str">
        <f>VLOOKUP(O434,[3]Gerentes!$A:$N,5,0)</f>
        <v>DIRECTOR(A) DE FAMILIA Y COMUNIDADES</v>
      </c>
      <c r="I434" s="35" t="str">
        <f>VLOOKUP(O434,[3]Gerentes!$A:$N,10,0)</f>
        <v>6. Familia y Comunidades</v>
      </c>
      <c r="J434" s="35" t="str">
        <f>VLOOKUP(O434,[3]Gerentes!$A:$AB,15,0)</f>
        <v>Contratable</v>
      </c>
      <c r="K434" s="36" t="str">
        <f t="shared" si="18"/>
        <v>Inversión</v>
      </c>
      <c r="L434" s="37" t="s">
        <v>232</v>
      </c>
      <c r="M434" s="38" t="str">
        <f t="shared" si="19"/>
        <v>C-4102-1500-16</v>
      </c>
      <c r="N434" s="34">
        <v>142</v>
      </c>
      <c r="O434" s="35" t="str">
        <f t="shared" si="20"/>
        <v>C-4102-1500-16-0-4102042-02-142</v>
      </c>
      <c r="P434" s="32" t="s">
        <v>231</v>
      </c>
      <c r="Q434" s="39">
        <f>VLOOKUP($O434,[3]Gerentes!$A:$I,7,0)</f>
        <v>4102042</v>
      </c>
      <c r="R434" s="40" t="str">
        <f>VLOOKUP($O434,[3]Gerentes!$A:$I,8,0)</f>
        <v>SERVICIO DE ASISTENCIA TECNICA A COMUNIDADES EN TEMAS DE FORTALECIMIENTO DEL TEJIDO SOCIAL Y CONSTRUCCION DE ESCENARIOS COMUNITARIOS PROTECTORES DE DERECHOS</v>
      </c>
      <c r="S434" s="34" t="s">
        <v>24</v>
      </c>
      <c r="T434" s="34">
        <v>27</v>
      </c>
      <c r="U434" s="34" t="s">
        <v>161</v>
      </c>
      <c r="V434" s="34" t="s">
        <v>25</v>
      </c>
      <c r="W434" s="41">
        <v>1784900000</v>
      </c>
      <c r="X434" s="41">
        <v>110000000</v>
      </c>
      <c r="Y434" s="41">
        <v>0</v>
      </c>
      <c r="Z434" s="41">
        <v>0</v>
      </c>
      <c r="AA434" s="41">
        <v>0</v>
      </c>
      <c r="AB434" s="42">
        <v>1894900000</v>
      </c>
      <c r="AC434" s="41">
        <v>1894900000</v>
      </c>
      <c r="AD434" s="41">
        <v>0</v>
      </c>
      <c r="AE434" s="42">
        <v>1894900000</v>
      </c>
      <c r="AF434" s="42">
        <v>339380000</v>
      </c>
      <c r="AG434" s="41">
        <v>339380000</v>
      </c>
      <c r="AH434" s="41">
        <v>339380000</v>
      </c>
      <c r="AI434" s="41">
        <v>0</v>
      </c>
      <c r="AJ434" s="41">
        <v>0</v>
      </c>
      <c r="AK434" s="42" t="str">
        <f>IFERROR(VLOOKUP(Exportar[[#This Row],[RUBRO]],[3]LISTAS!$A$1:$B$19,2,0),Exportar[[#This Row],[NOMBRE-Planeación_Proyecto]])</f>
        <v>6. Familia y Comunidades</v>
      </c>
      <c r="AL434" s="41">
        <f>VLOOKUP(Exportar[[#This Row],[UNIDAD/SUB UNIDAD]],[3]!REGIONALES[[#All],[codigo_regional3]:[Columna1]],3,0)</f>
        <v>13</v>
      </c>
      <c r="AM434" s="41">
        <f>Exportar[[#This Row],[COD]]</f>
        <v>13</v>
      </c>
      <c r="AN434" s="41" t="str">
        <f>IFERROR(VLOOKUP(Exportar[[#This Row],[RUBRO completo]],'[3]CENTRO DE COSTOS'!$X:$X,1,0),0)</f>
        <v>C-4102-1500-16-0-4102042-02-142</v>
      </c>
      <c r="AO434" s="43" t="str">
        <f>VLOOKUP(Exportar[[#This Row],[COD_REAL]],'[3]CENTRO DE COSTOS'!$M$4:$N$72,2,0)</f>
        <v>REGIONAL BOLIVAR</v>
      </c>
    </row>
    <row r="435" spans="1:41" x14ac:dyDescent="0.25">
      <c r="A435" s="44">
        <v>45111</v>
      </c>
      <c r="B435" s="32">
        <v>2023</v>
      </c>
      <c r="C435" s="33" t="str">
        <f>VLOOKUP(D435,'[3]CENTRO DE COSTOS'!$E:$H,4,0)</f>
        <v>REGIONALES</v>
      </c>
      <c r="D435" s="34" t="s">
        <v>48</v>
      </c>
      <c r="E435" s="34" t="s">
        <v>49</v>
      </c>
      <c r="F435" s="34" t="s">
        <v>230</v>
      </c>
      <c r="G435" s="35" t="str">
        <f>VLOOKUP(O435,[3]Gerentes!$A:$N,4,0)</f>
        <v>INFANCIA</v>
      </c>
      <c r="H435" s="35" t="str">
        <f>VLOOKUP(O435,[3]Gerentes!$A:$N,5,0)</f>
        <v>DIRECTOR(A) DE INFANCIA</v>
      </c>
      <c r="I435" s="35" t="str">
        <f>VLOOKUP(O435,[3]Gerentes!$A:$N,10,0)</f>
        <v>7. Infancia</v>
      </c>
      <c r="J435" s="35" t="str">
        <f>VLOOKUP(O435,[3]Gerentes!$A:$AB,15,0)</f>
        <v>Contratable</v>
      </c>
      <c r="K435" s="36" t="str">
        <f t="shared" si="18"/>
        <v>Inversión</v>
      </c>
      <c r="L435" s="37" t="s">
        <v>182</v>
      </c>
      <c r="M435" s="38" t="str">
        <f t="shared" si="19"/>
        <v>C-4102-1500-20</v>
      </c>
      <c r="N435" s="34">
        <v>152</v>
      </c>
      <c r="O435" s="35" t="str">
        <f t="shared" si="20"/>
        <v>C-4102-1500-20-0-4102045-02-152</v>
      </c>
      <c r="P435" s="32" t="s">
        <v>181</v>
      </c>
      <c r="Q435" s="39">
        <f>VLOOKUP($O435,[3]Gerentes!$A:$I,7,0)</f>
        <v>4102045</v>
      </c>
      <c r="R435" s="40" t="str">
        <f>VLOOKUP($O435,[3]Gerentes!$A:$I,8,0)</f>
        <v>SERVICIOS DE EDUCACIÓN INFORMAL A NIÑOS, NIÑAS, ADOLESCENTES  Y JÓVENES PARA EL RECONOCIMIENTO DE SUS DERECHOS</v>
      </c>
      <c r="S435" s="34" t="s">
        <v>24</v>
      </c>
      <c r="T435" s="34">
        <v>27</v>
      </c>
      <c r="U435" s="34" t="s">
        <v>161</v>
      </c>
      <c r="V435" s="34" t="s">
        <v>25</v>
      </c>
      <c r="W435" s="41">
        <v>8169049954</v>
      </c>
      <c r="X435" s="41">
        <v>0</v>
      </c>
      <c r="Y435" s="41">
        <v>0</v>
      </c>
      <c r="Z435" s="41">
        <v>0</v>
      </c>
      <c r="AA435" s="41">
        <v>0</v>
      </c>
      <c r="AB435" s="42">
        <v>8169049954</v>
      </c>
      <c r="AC435" s="41">
        <v>3258449975</v>
      </c>
      <c r="AD435" s="41">
        <v>4910599979</v>
      </c>
      <c r="AE435" s="42">
        <v>3258449975</v>
      </c>
      <c r="AF435" s="42">
        <v>1661576320.6099999</v>
      </c>
      <c r="AG435" s="41">
        <v>1661576320.6099999</v>
      </c>
      <c r="AH435" s="41">
        <v>1661576320.6099999</v>
      </c>
      <c r="AI435" s="41">
        <v>0</v>
      </c>
      <c r="AJ435" s="41">
        <v>0</v>
      </c>
      <c r="AK435" s="42" t="str">
        <f>IFERROR(VLOOKUP(Exportar[[#This Row],[RUBRO]],[3]LISTAS!$A$1:$B$19,2,0),Exportar[[#This Row],[NOMBRE-Planeación_Proyecto]])</f>
        <v>7. Infancia</v>
      </c>
      <c r="AL435" s="41">
        <f>VLOOKUP(Exportar[[#This Row],[UNIDAD/SUB UNIDAD]],[3]!REGIONALES[[#All],[codigo_regional3]:[Columna1]],3,0)</f>
        <v>13</v>
      </c>
      <c r="AM435" s="41">
        <f>Exportar[[#This Row],[COD]]</f>
        <v>13</v>
      </c>
      <c r="AN435" s="41" t="str">
        <f>IFERROR(VLOOKUP(Exportar[[#This Row],[RUBRO completo]],'[3]CENTRO DE COSTOS'!$X:$X,1,0),0)</f>
        <v>C-4102-1500-20-0-4102045-02-152</v>
      </c>
      <c r="AO435" s="43" t="str">
        <f>VLOOKUP(Exportar[[#This Row],[COD_REAL]],'[3]CENTRO DE COSTOS'!$M$4:$N$72,2,0)</f>
        <v>REGIONAL BOLIVAR</v>
      </c>
    </row>
    <row r="436" spans="1:41" x14ac:dyDescent="0.25">
      <c r="A436" s="44">
        <v>45111</v>
      </c>
      <c r="B436" s="32">
        <v>2023</v>
      </c>
      <c r="C436" s="33" t="str">
        <f>VLOOKUP(D436,'[3]CENTRO DE COSTOS'!$E:$H,4,0)</f>
        <v>REGIONALES</v>
      </c>
      <c r="D436" s="34" t="s">
        <v>48</v>
      </c>
      <c r="E436" s="34" t="s">
        <v>49</v>
      </c>
      <c r="F436" s="34" t="s">
        <v>146</v>
      </c>
      <c r="G436" s="35" t="str">
        <f>VLOOKUP(O436,[3]Gerentes!$A:$N,4,0)</f>
        <v>ADOLESCENCIA Y JUVENTUD</v>
      </c>
      <c r="H436" s="35" t="str">
        <f>VLOOKUP(O436,[3]Gerentes!$A:$N,5,0)</f>
        <v xml:space="preserve">DIRECTOR(A) DE ADOLESCENCIA Y JUVENTUD </v>
      </c>
      <c r="I436" s="35" t="str">
        <f>VLOOKUP(O436,[3]Gerentes!$A:$N,10,0)</f>
        <v>8. Adolescencia y Juventud</v>
      </c>
      <c r="J436" s="35" t="str">
        <f>VLOOKUP(O436,[3]Gerentes!$A:$AB,15,0)</f>
        <v>Contratable</v>
      </c>
      <c r="K436" s="36" t="str">
        <f t="shared" si="18"/>
        <v>Inversión</v>
      </c>
      <c r="L436" s="37" t="s">
        <v>180</v>
      </c>
      <c r="M436" s="38" t="str">
        <f t="shared" si="19"/>
        <v>C-4102-1500-21</v>
      </c>
      <c r="N436" s="34">
        <v>153</v>
      </c>
      <c r="O436" s="35" t="str">
        <f t="shared" si="20"/>
        <v>C-4102-1500-21-0-4102045-02-00-153</v>
      </c>
      <c r="P436" s="32" t="s">
        <v>179</v>
      </c>
      <c r="Q436" s="39">
        <f>VLOOKUP($O436,[3]Gerentes!$A:$I,7,0)</f>
        <v>4102045</v>
      </c>
      <c r="R436" s="40" t="str">
        <f>VLOOKUP($O436,[3]Gerentes!$A:$I,8,0)</f>
        <v>SERVICIOS DE EDUCACIÓN INFORMAL A NIÑOS, NIÑAS, ADOLESCENTES  Y JÓVENES PARA EL RECONOCIMIENTO DE SUS DERECHOS</v>
      </c>
      <c r="S436" s="34" t="s">
        <v>24</v>
      </c>
      <c r="T436" s="34">
        <v>27</v>
      </c>
      <c r="U436" s="34" t="s">
        <v>161</v>
      </c>
      <c r="V436" s="34" t="s">
        <v>25</v>
      </c>
      <c r="W436" s="41">
        <v>2277414988</v>
      </c>
      <c r="X436" s="41">
        <v>0</v>
      </c>
      <c r="Y436" s="41">
        <v>0</v>
      </c>
      <c r="Z436" s="41">
        <v>0</v>
      </c>
      <c r="AA436" s="41">
        <v>0</v>
      </c>
      <c r="AB436" s="42">
        <v>2277414988</v>
      </c>
      <c r="AC436" s="41">
        <v>1580424374</v>
      </c>
      <c r="AD436" s="41">
        <v>696990614</v>
      </c>
      <c r="AE436" s="42">
        <v>1580424374</v>
      </c>
      <c r="AF436" s="42">
        <v>826437500.87</v>
      </c>
      <c r="AG436" s="41">
        <v>826437500.87</v>
      </c>
      <c r="AH436" s="41">
        <v>826437500.87</v>
      </c>
      <c r="AI436" s="41">
        <v>0</v>
      </c>
      <c r="AJ436" s="41">
        <v>0</v>
      </c>
      <c r="AK436" s="42" t="str">
        <f>IFERROR(VLOOKUP(Exportar[[#This Row],[RUBRO]],[3]LISTAS!$A$1:$B$19,2,0),Exportar[[#This Row],[NOMBRE-Planeación_Proyecto]])</f>
        <v>8. Adolescencia y Juventud</v>
      </c>
      <c r="AL436" s="41">
        <f>VLOOKUP(Exportar[[#This Row],[UNIDAD/SUB UNIDAD]],[3]!REGIONALES[[#All],[codigo_regional3]:[Columna1]],3,0)</f>
        <v>13</v>
      </c>
      <c r="AM436" s="41">
        <f>Exportar[[#This Row],[COD]]</f>
        <v>13</v>
      </c>
      <c r="AN436" s="41" t="str">
        <f>IFERROR(VLOOKUP(Exportar[[#This Row],[RUBRO completo]],'[3]CENTRO DE COSTOS'!$X:$X,1,0),0)</f>
        <v>C-4102-1500-21-0-4102045-02-00-153</v>
      </c>
      <c r="AO436" s="43" t="str">
        <f>VLOOKUP(Exportar[[#This Row],[COD_REAL]],'[3]CENTRO DE COSTOS'!$M$4:$N$72,2,0)</f>
        <v>REGIONAL BOLIVAR</v>
      </c>
    </row>
    <row r="437" spans="1:41" x14ac:dyDescent="0.25">
      <c r="A437" s="44">
        <v>45111</v>
      </c>
      <c r="B437" s="32">
        <v>2023</v>
      </c>
      <c r="C437" s="33" t="str">
        <f>VLOOKUP(D437,'[3]CENTRO DE COSTOS'!$E:$H,4,0)</f>
        <v>REGIONALES</v>
      </c>
      <c r="D437" s="34" t="s">
        <v>48</v>
      </c>
      <c r="E437" s="34" t="s">
        <v>49</v>
      </c>
      <c r="F437" s="34" t="s">
        <v>229</v>
      </c>
      <c r="G437" s="35" t="str">
        <f>VLOOKUP(O437,[3]Gerentes!$A:$N,4,0)</f>
        <v>PRIMERA INFANCIA</v>
      </c>
      <c r="H437" s="35" t="str">
        <f>VLOOKUP(O437,[3]Gerentes!$A:$N,5,0)</f>
        <v>DIRECTOR(A) DE PRIMERA INFANCIA</v>
      </c>
      <c r="I437" s="35" t="str">
        <f>VLOOKUP(O437,[3]Gerentes!$A:$N,10,0)</f>
        <v>1. Primera Infancia</v>
      </c>
      <c r="J437" s="35" t="str">
        <f>VLOOKUP(O437,[3]Gerentes!$A:$AB,15,0)</f>
        <v>Contratable</v>
      </c>
      <c r="K437" s="36" t="str">
        <f t="shared" si="18"/>
        <v>Inversión</v>
      </c>
      <c r="L437" s="37" t="s">
        <v>228</v>
      </c>
      <c r="M437" s="38" t="str">
        <f t="shared" si="19"/>
        <v>C-4102-1500-18</v>
      </c>
      <c r="N437" s="34">
        <v>161</v>
      </c>
      <c r="O437" s="35" t="str">
        <f t="shared" si="20"/>
        <v>C-4102-1500-18-0-4102001-02-161</v>
      </c>
      <c r="P437" s="32" t="s">
        <v>227</v>
      </c>
      <c r="Q437" s="39">
        <f>VLOOKUP($O437,[3]Gerentes!$A:$I,7,0)</f>
        <v>4102001</v>
      </c>
      <c r="R437" s="40" t="str">
        <f>VLOOKUP($O437,[3]Gerentes!$A:$I,8,0)</f>
        <v>SERVICIO DE ATENCION INTEGRAL A LA PRIMERA INFANCIA</v>
      </c>
      <c r="S437" s="34" t="s">
        <v>38</v>
      </c>
      <c r="T437" s="34">
        <v>10</v>
      </c>
      <c r="U437" s="34" t="s">
        <v>223</v>
      </c>
      <c r="V437" s="34" t="s">
        <v>25</v>
      </c>
      <c r="W437" s="41">
        <v>171767468166</v>
      </c>
      <c r="X437" s="41">
        <v>15703280079</v>
      </c>
      <c r="Y437" s="41">
        <v>0</v>
      </c>
      <c r="Z437" s="41">
        <v>0</v>
      </c>
      <c r="AA437" s="41">
        <v>0</v>
      </c>
      <c r="AB437" s="42">
        <v>187470748245</v>
      </c>
      <c r="AC437" s="41">
        <v>183794323264</v>
      </c>
      <c r="AD437" s="41">
        <v>3676424981</v>
      </c>
      <c r="AE437" s="42">
        <v>179287601878</v>
      </c>
      <c r="AF437" s="42">
        <v>112847123370</v>
      </c>
      <c r="AG437" s="41">
        <v>112847123370</v>
      </c>
      <c r="AH437" s="41">
        <v>112847123370</v>
      </c>
      <c r="AI437" s="41">
        <v>0</v>
      </c>
      <c r="AJ437" s="41">
        <v>0</v>
      </c>
      <c r="AK437" s="42" t="str">
        <f>IFERROR(VLOOKUP(Exportar[[#This Row],[RUBRO]],[3]LISTAS!$A$1:$B$19,2,0),Exportar[[#This Row],[NOMBRE-Planeación_Proyecto]])</f>
        <v>1. Primera Infancia</v>
      </c>
      <c r="AL437" s="41">
        <f>VLOOKUP(Exportar[[#This Row],[UNIDAD/SUB UNIDAD]],[3]!REGIONALES[[#All],[codigo_regional3]:[Columna1]],3,0)</f>
        <v>13</v>
      </c>
      <c r="AM437" s="41">
        <f>Exportar[[#This Row],[COD]]</f>
        <v>13</v>
      </c>
      <c r="AN437" s="41" t="str">
        <f>IFERROR(VLOOKUP(Exportar[[#This Row],[RUBRO completo]],'[3]CENTRO DE COSTOS'!$X:$X,1,0),0)</f>
        <v>C-4102-1500-18-0-4102001-02-161</v>
      </c>
      <c r="AO437" s="43" t="str">
        <f>VLOOKUP(Exportar[[#This Row],[COD_REAL]],'[3]CENTRO DE COSTOS'!$M$4:$N$72,2,0)</f>
        <v>REGIONAL BOLIVAR</v>
      </c>
    </row>
    <row r="438" spans="1:41" x14ac:dyDescent="0.25">
      <c r="A438" s="44">
        <v>45111</v>
      </c>
      <c r="B438" s="32">
        <v>2023</v>
      </c>
      <c r="C438" s="33" t="str">
        <f>VLOOKUP(D438,'[3]CENTRO DE COSTOS'!$E:$H,4,0)</f>
        <v>REGIONALES</v>
      </c>
      <c r="D438" s="34" t="s">
        <v>48</v>
      </c>
      <c r="E438" s="34" t="s">
        <v>49</v>
      </c>
      <c r="F438" s="34" t="s">
        <v>226</v>
      </c>
      <c r="G438" s="35" t="str">
        <f>VLOOKUP(O438,[3]Gerentes!$A:$N,4,0)</f>
        <v>PRIMERA INFANCIA</v>
      </c>
      <c r="H438" s="35" t="str">
        <f>VLOOKUP(O438,[3]Gerentes!$A:$N,5,0)</f>
        <v>DIRECTOR(A) DE PRIMERA INFANCIA</v>
      </c>
      <c r="I438" s="35" t="str">
        <f>VLOOKUP(O438,[3]Gerentes!$A:$N,10,0)</f>
        <v>1. Primera Infancia</v>
      </c>
      <c r="J438" s="35" t="str">
        <f>VLOOKUP(O438,[3]Gerentes!$A:$AB,15,0)</f>
        <v>Contratable</v>
      </c>
      <c r="K438" s="36" t="str">
        <f t="shared" si="18"/>
        <v>Inversión</v>
      </c>
      <c r="L438" s="37" t="s">
        <v>225</v>
      </c>
      <c r="M438" s="38" t="str">
        <f t="shared" si="19"/>
        <v>C-4102-1500-18</v>
      </c>
      <c r="N438" s="34">
        <v>162</v>
      </c>
      <c r="O438" s="35" t="str">
        <f t="shared" si="20"/>
        <v>C-4102-1500-18-0-4102002-02-162</v>
      </c>
      <c r="P438" s="32" t="s">
        <v>224</v>
      </c>
      <c r="Q438" s="39">
        <f>VLOOKUP($O438,[3]Gerentes!$A:$I,7,0)</f>
        <v>4102002</v>
      </c>
      <c r="R438" s="40" t="str">
        <f>VLOOKUP($O438,[3]Gerentes!$A:$I,8,0)</f>
        <v>SERVICIO DE ATENCION TRADICIONAL A LA PRIMERA INFANCIA</v>
      </c>
      <c r="S438" s="34" t="s">
        <v>38</v>
      </c>
      <c r="T438" s="34">
        <v>10</v>
      </c>
      <c r="U438" s="34" t="s">
        <v>223</v>
      </c>
      <c r="V438" s="34" t="s">
        <v>25</v>
      </c>
      <c r="W438" s="41">
        <v>102522140685</v>
      </c>
      <c r="X438" s="41">
        <v>7836038647</v>
      </c>
      <c r="Y438" s="41">
        <v>0</v>
      </c>
      <c r="Z438" s="41">
        <v>0</v>
      </c>
      <c r="AA438" s="41">
        <v>0</v>
      </c>
      <c r="AB438" s="42">
        <v>110358179332</v>
      </c>
      <c r="AC438" s="41">
        <v>108760359452</v>
      </c>
      <c r="AD438" s="41">
        <v>1597819880</v>
      </c>
      <c r="AE438" s="42">
        <v>101479908129</v>
      </c>
      <c r="AF438" s="42">
        <v>60457289410</v>
      </c>
      <c r="AG438" s="41">
        <v>60457289410</v>
      </c>
      <c r="AH438" s="41">
        <v>60457289410</v>
      </c>
      <c r="AI438" s="41">
        <v>0</v>
      </c>
      <c r="AJ438" s="41">
        <v>0</v>
      </c>
      <c r="AK438" s="42" t="str">
        <f>IFERROR(VLOOKUP(Exportar[[#This Row],[RUBRO]],[3]LISTAS!$A$1:$B$19,2,0),Exportar[[#This Row],[NOMBRE-Planeación_Proyecto]])</f>
        <v>1. Primera Infancia</v>
      </c>
      <c r="AL438" s="41">
        <f>VLOOKUP(Exportar[[#This Row],[UNIDAD/SUB UNIDAD]],[3]!REGIONALES[[#All],[codigo_regional3]:[Columna1]],3,0)</f>
        <v>13</v>
      </c>
      <c r="AM438" s="41">
        <f>Exportar[[#This Row],[COD]]</f>
        <v>13</v>
      </c>
      <c r="AN438" s="41" t="str">
        <f>IFERROR(VLOOKUP(Exportar[[#This Row],[RUBRO completo]],'[3]CENTRO DE COSTOS'!$X:$X,1,0),0)</f>
        <v>C-4102-1500-18-0-4102002-02-162</v>
      </c>
      <c r="AO438" s="43" t="str">
        <f>VLOOKUP(Exportar[[#This Row],[COD_REAL]],'[3]CENTRO DE COSTOS'!$M$4:$N$72,2,0)</f>
        <v>REGIONAL BOLIVAR</v>
      </c>
    </row>
    <row r="439" spans="1:41" x14ac:dyDescent="0.25">
      <c r="A439" s="44">
        <v>45111</v>
      </c>
      <c r="B439" s="32">
        <v>2023</v>
      </c>
      <c r="C439" s="33" t="str">
        <f>VLOOKUP(D439,'[3]CENTRO DE COSTOS'!$E:$H,4,0)</f>
        <v>REGIONALES</v>
      </c>
      <c r="D439" s="34" t="s">
        <v>48</v>
      </c>
      <c r="E439" s="34" t="s">
        <v>49</v>
      </c>
      <c r="F439" s="34" t="s">
        <v>222</v>
      </c>
      <c r="G439" s="35" t="str">
        <f>VLOOKUP(O439,[3]Gerentes!$A:$N,4,0)</f>
        <v>FORTALECIMIENTO</v>
      </c>
      <c r="H439" s="35" t="str">
        <f>VLOOKUP(O439,[3]Gerentes!$A:$N,5,0)</f>
        <v>DIRECTOR(A) ADMINISTRATIVO</v>
      </c>
      <c r="I439" s="35" t="str">
        <f>VLOOKUP(O439,[3]Gerentes!$A:$N,10,0)</f>
        <v>8. Fortalecimiento</v>
      </c>
      <c r="J439" s="35" t="str">
        <f>VLOOKUP(O439,[3]Gerentes!$A:$AB,15,0)</f>
        <v>Contratable</v>
      </c>
      <c r="K439" s="36" t="str">
        <f t="shared" si="18"/>
        <v>Inversión</v>
      </c>
      <c r="L439" s="37" t="s">
        <v>175</v>
      </c>
      <c r="M439" s="38" t="str">
        <f t="shared" si="19"/>
        <v>C-4199-1500-8</v>
      </c>
      <c r="N439" s="34">
        <v>184</v>
      </c>
      <c r="O439" s="35" t="str">
        <f t="shared" si="20"/>
        <v>C-4199-1500-8-0-4199064-02-184</v>
      </c>
      <c r="P439" s="32" t="s">
        <v>174</v>
      </c>
      <c r="Q439" s="39">
        <f>VLOOKUP($O439,[3]Gerentes!$A:$I,7,0)</f>
        <v>4199064</v>
      </c>
      <c r="R439" s="40" t="str">
        <f>VLOOKUP($O439,[3]Gerentes!$A:$I,8,0)</f>
        <v>SERVICIO DE IMPLEMENTACION DE SISTEMAS DE GESTION</v>
      </c>
      <c r="S439" s="34" t="s">
        <v>24</v>
      </c>
      <c r="T439" s="34">
        <v>27</v>
      </c>
      <c r="U439" s="34" t="s">
        <v>161</v>
      </c>
      <c r="V439" s="34" t="s">
        <v>25</v>
      </c>
      <c r="W439" s="41">
        <v>532932368</v>
      </c>
      <c r="X439" s="41">
        <v>0</v>
      </c>
      <c r="Y439" s="41">
        <v>0</v>
      </c>
      <c r="Z439" s="41">
        <v>0</v>
      </c>
      <c r="AA439" s="41">
        <v>0</v>
      </c>
      <c r="AB439" s="42">
        <v>532932368</v>
      </c>
      <c r="AC439" s="41">
        <v>511419867</v>
      </c>
      <c r="AD439" s="41">
        <v>21512501</v>
      </c>
      <c r="AE439" s="42">
        <v>511419867</v>
      </c>
      <c r="AF439" s="42">
        <v>271860994</v>
      </c>
      <c r="AG439" s="41">
        <v>271860994</v>
      </c>
      <c r="AH439" s="41">
        <v>271860994</v>
      </c>
      <c r="AI439" s="41">
        <v>0</v>
      </c>
      <c r="AJ439" s="41">
        <v>0</v>
      </c>
      <c r="AK439" s="42" t="str">
        <f>IFERROR(VLOOKUP(Exportar[[#This Row],[RUBRO]],[3]LISTAS!$A$1:$B$19,2,0),Exportar[[#This Row],[NOMBRE-Planeación_Proyecto]])</f>
        <v>8. Fortalecimiento</v>
      </c>
      <c r="AL439" s="41">
        <f>VLOOKUP(Exportar[[#This Row],[UNIDAD/SUB UNIDAD]],[3]!REGIONALES[[#All],[codigo_regional3]:[Columna1]],3,0)</f>
        <v>13</v>
      </c>
      <c r="AM439" s="41">
        <f>Exportar[[#This Row],[COD]]</f>
        <v>13</v>
      </c>
      <c r="AN439" s="41">
        <f>IFERROR(VLOOKUP(Exportar[[#This Row],[RUBRO completo]],'[3]CENTRO DE COSTOS'!$X:$X,1,0),0)</f>
        <v>0</v>
      </c>
      <c r="AO439" s="43" t="str">
        <f>VLOOKUP(Exportar[[#This Row],[COD_REAL]],'[3]CENTRO DE COSTOS'!$M$4:$N$72,2,0)</f>
        <v>REGIONAL BOLIVAR</v>
      </c>
    </row>
    <row r="440" spans="1:41" x14ac:dyDescent="0.25">
      <c r="A440" s="44">
        <v>45111</v>
      </c>
      <c r="B440" s="32">
        <v>2023</v>
      </c>
      <c r="C440" s="33" t="str">
        <f>VLOOKUP(D440,'[3]CENTRO DE COSTOS'!$E:$H,4,0)</f>
        <v>REGIONALES</v>
      </c>
      <c r="D440" s="34" t="s">
        <v>48</v>
      </c>
      <c r="E440" s="34" t="s">
        <v>49</v>
      </c>
      <c r="F440" s="34" t="s">
        <v>221</v>
      </c>
      <c r="G440" s="35" t="str">
        <f>VLOOKUP(O440,[3]Gerentes!$A:$N,4,0)</f>
        <v>FORTALECIMIENTO</v>
      </c>
      <c r="H440" s="35" t="str">
        <f>VLOOKUP(O440,[3]Gerentes!$A:$N,5,0)</f>
        <v>DIRECTOR(A) ADMINISTRATIVO</v>
      </c>
      <c r="I440" s="35" t="str">
        <f>VLOOKUP(O440,[3]Gerentes!$A:$N,10,0)</f>
        <v>8. Fortalecimiento</v>
      </c>
      <c r="J440" s="35" t="str">
        <f>VLOOKUP(O440,[3]Gerentes!$A:$AB,15,0)</f>
        <v>Contratable</v>
      </c>
      <c r="K440" s="36" t="str">
        <f t="shared" si="18"/>
        <v>Inversión</v>
      </c>
      <c r="L440" s="37" t="s">
        <v>175</v>
      </c>
      <c r="M440" s="38" t="str">
        <f t="shared" si="19"/>
        <v>C-4199-1500-8</v>
      </c>
      <c r="N440" s="34">
        <v>186</v>
      </c>
      <c r="O440" s="35" t="str">
        <f t="shared" si="20"/>
        <v>C-4199-1500-8-0-4199064-02-186</v>
      </c>
      <c r="P440" s="32" t="s">
        <v>174</v>
      </c>
      <c r="Q440" s="39">
        <f>VLOOKUP($O440,[3]Gerentes!$A:$I,7,0)</f>
        <v>4199064</v>
      </c>
      <c r="R440" s="40" t="str">
        <f>VLOOKUP($O440,[3]Gerentes!$A:$I,8,0)</f>
        <v>SERVICIO DE IMPLEMENTACION DE SISTEMAS DE GESTION</v>
      </c>
      <c r="S440" s="34" t="s">
        <v>24</v>
      </c>
      <c r="T440" s="34">
        <v>27</v>
      </c>
      <c r="U440" s="34" t="s">
        <v>161</v>
      </c>
      <c r="V440" s="34" t="s">
        <v>25</v>
      </c>
      <c r="W440" s="41">
        <v>439290058</v>
      </c>
      <c r="X440" s="41">
        <v>0</v>
      </c>
      <c r="Y440" s="41">
        <v>0</v>
      </c>
      <c r="Z440" s="41">
        <v>0</v>
      </c>
      <c r="AA440" s="41">
        <v>0</v>
      </c>
      <c r="AB440" s="42">
        <v>439290058</v>
      </c>
      <c r="AC440" s="41">
        <v>439290058</v>
      </c>
      <c r="AD440" s="41">
        <v>0</v>
      </c>
      <c r="AE440" s="42">
        <v>287989543</v>
      </c>
      <c r="AF440" s="42">
        <v>287989543</v>
      </c>
      <c r="AG440" s="41">
        <v>287989543</v>
      </c>
      <c r="AH440" s="41">
        <v>287989543</v>
      </c>
      <c r="AI440" s="41">
        <v>0</v>
      </c>
      <c r="AJ440" s="41">
        <v>0</v>
      </c>
      <c r="AK440" s="42" t="str">
        <f>IFERROR(VLOOKUP(Exportar[[#This Row],[RUBRO]],[3]LISTAS!$A$1:$B$19,2,0),Exportar[[#This Row],[NOMBRE-Planeación_Proyecto]])</f>
        <v>8. Fortalecimiento</v>
      </c>
      <c r="AL440" s="41">
        <f>VLOOKUP(Exportar[[#This Row],[UNIDAD/SUB UNIDAD]],[3]!REGIONALES[[#All],[codigo_regional3]:[Columna1]],3,0)</f>
        <v>13</v>
      </c>
      <c r="AM440" s="41">
        <f>Exportar[[#This Row],[COD]]</f>
        <v>13</v>
      </c>
      <c r="AN440" s="41">
        <f>IFERROR(VLOOKUP(Exportar[[#This Row],[RUBRO completo]],'[3]CENTRO DE COSTOS'!$X:$X,1,0),0)</f>
        <v>0</v>
      </c>
      <c r="AO440" s="43" t="str">
        <f>VLOOKUP(Exportar[[#This Row],[COD_REAL]],'[3]CENTRO DE COSTOS'!$M$4:$N$72,2,0)</f>
        <v>REGIONAL BOLIVAR</v>
      </c>
    </row>
    <row r="441" spans="1:41" x14ac:dyDescent="0.25">
      <c r="A441" s="44">
        <v>45111</v>
      </c>
      <c r="B441" s="32">
        <v>2023</v>
      </c>
      <c r="C441" s="33" t="str">
        <f>VLOOKUP(D441,'[3]CENTRO DE COSTOS'!$E:$H,4,0)</f>
        <v>REGIONALES</v>
      </c>
      <c r="D441" s="34" t="s">
        <v>48</v>
      </c>
      <c r="E441" s="34" t="s">
        <v>49</v>
      </c>
      <c r="F441" s="34" t="s">
        <v>220</v>
      </c>
      <c r="G441" s="35" t="str">
        <f>VLOOKUP(O441,[3]Gerentes!$A:$N,4,0)</f>
        <v>FORTALECIMIENTO</v>
      </c>
      <c r="H441" s="35" t="str">
        <f>VLOOKUP(O441,[3]Gerentes!$A:$N,5,0)</f>
        <v>DIRECTOR(A) DE GESTION HUMANA</v>
      </c>
      <c r="I441" s="35" t="str">
        <f>VLOOKUP(O441,[3]Gerentes!$A:$N,10,0)</f>
        <v>8. Fortalecimiento</v>
      </c>
      <c r="J441" s="35" t="str">
        <f>VLOOKUP(O441,[3]Gerentes!$A:$AB,15,0)</f>
        <v>Contratable</v>
      </c>
      <c r="K441" s="36" t="str">
        <f t="shared" si="18"/>
        <v>Inversión</v>
      </c>
      <c r="L441" s="37" t="s">
        <v>215</v>
      </c>
      <c r="M441" s="38" t="str">
        <f t="shared" si="19"/>
        <v>C-4199-1500-8</v>
      </c>
      <c r="N441" s="34">
        <v>192</v>
      </c>
      <c r="O441" s="35" t="str">
        <f t="shared" si="20"/>
        <v>C-4199-1500-8-0-4199053-02-192</v>
      </c>
      <c r="P441" s="32" t="s">
        <v>214</v>
      </c>
      <c r="Q441" s="39">
        <f>VLOOKUP($O441,[3]Gerentes!$A:$I,7,0)</f>
        <v>4199053</v>
      </c>
      <c r="R441" s="40" t="str">
        <f>VLOOKUP($O441,[3]Gerentes!$A:$I,8,0)</f>
        <v>DOCUMENTOS DE LINEAMIENTOS TECNICOS</v>
      </c>
      <c r="S441" s="34" t="s">
        <v>24</v>
      </c>
      <c r="T441" s="34">
        <v>27</v>
      </c>
      <c r="U441" s="34" t="s">
        <v>161</v>
      </c>
      <c r="V441" s="34" t="s">
        <v>25</v>
      </c>
      <c r="W441" s="41">
        <v>20026599</v>
      </c>
      <c r="X441" s="41">
        <v>16551368</v>
      </c>
      <c r="Y441" s="41">
        <v>0</v>
      </c>
      <c r="Z441" s="41">
        <v>0</v>
      </c>
      <c r="AA441" s="41">
        <v>0</v>
      </c>
      <c r="AB441" s="42">
        <v>36577967</v>
      </c>
      <c r="AC441" s="41">
        <v>36577967</v>
      </c>
      <c r="AD441" s="41">
        <v>0</v>
      </c>
      <c r="AE441" s="42">
        <v>0</v>
      </c>
      <c r="AF441" s="42">
        <v>0</v>
      </c>
      <c r="AG441" s="41">
        <v>0</v>
      </c>
      <c r="AH441" s="41">
        <v>0</v>
      </c>
      <c r="AI441" s="41">
        <v>0</v>
      </c>
      <c r="AJ441" s="41">
        <v>0</v>
      </c>
      <c r="AK441" s="42" t="str">
        <f>IFERROR(VLOOKUP(Exportar[[#This Row],[RUBRO]],[3]LISTAS!$A$1:$B$19,2,0),Exportar[[#This Row],[NOMBRE-Planeación_Proyecto]])</f>
        <v>8. Fortalecimiento</v>
      </c>
      <c r="AL441" s="41">
        <f>VLOOKUP(Exportar[[#This Row],[UNIDAD/SUB UNIDAD]],[3]!REGIONALES[[#All],[codigo_regional3]:[Columna1]],3,0)</f>
        <v>13</v>
      </c>
      <c r="AM441" s="41">
        <f>Exportar[[#This Row],[COD]]</f>
        <v>13</v>
      </c>
      <c r="AN441" s="41">
        <f>IFERROR(VLOOKUP(Exportar[[#This Row],[RUBRO completo]],'[3]CENTRO DE COSTOS'!$X:$X,1,0),0)</f>
        <v>0</v>
      </c>
      <c r="AO441" s="43" t="str">
        <f>VLOOKUP(Exportar[[#This Row],[COD_REAL]],'[3]CENTRO DE COSTOS'!$M$4:$N$72,2,0)</f>
        <v>REGIONAL BOLIVAR</v>
      </c>
    </row>
    <row r="442" spans="1:41" x14ac:dyDescent="0.25">
      <c r="A442" s="44">
        <v>45111</v>
      </c>
      <c r="B442" s="32">
        <v>2023</v>
      </c>
      <c r="C442" s="33" t="str">
        <f>VLOOKUP(D442,'[3]CENTRO DE COSTOS'!$E:$H,4,0)</f>
        <v>REGIONALES</v>
      </c>
      <c r="D442" s="34" t="s">
        <v>48</v>
      </c>
      <c r="E442" s="34" t="s">
        <v>49</v>
      </c>
      <c r="F442" s="34" t="s">
        <v>219</v>
      </c>
      <c r="G442" s="35" t="str">
        <f>VLOOKUP(O442,[3]Gerentes!$A:$N,4,0)</f>
        <v>FORTALECIMIENTO</v>
      </c>
      <c r="H442" s="35" t="str">
        <f>VLOOKUP(O442,[3]Gerentes!$A:$N,5,0)</f>
        <v>DIRECTOR(A) ADMINISTRATIVO</v>
      </c>
      <c r="I442" s="35" t="str">
        <f>VLOOKUP(O442,[3]Gerentes!$A:$N,10,0)</f>
        <v>8. Fortalecimiento</v>
      </c>
      <c r="J442" s="35" t="str">
        <f>VLOOKUP(O442,[3]Gerentes!$A:$AB,15,0)</f>
        <v>Contratable</v>
      </c>
      <c r="K442" s="36" t="str">
        <f t="shared" si="18"/>
        <v>Inversión</v>
      </c>
      <c r="L442" s="37" t="s">
        <v>218</v>
      </c>
      <c r="M442" s="38" t="str">
        <f t="shared" si="19"/>
        <v>C-4199-1500-8</v>
      </c>
      <c r="N442" s="34">
        <v>197</v>
      </c>
      <c r="O442" s="35" t="str">
        <f t="shared" si="20"/>
        <v>C-4199-1500-8-0-4199016-02-197</v>
      </c>
      <c r="P442" s="32" t="s">
        <v>217</v>
      </c>
      <c r="Q442" s="39">
        <f>VLOOKUP($O442,[3]Gerentes!$A:$I,7,0)</f>
        <v>4199016</v>
      </c>
      <c r="R442" s="40" t="str">
        <f>VLOOKUP($O442,[3]Gerentes!$A:$I,8,0)</f>
        <v>SEDES MANTENIDAS</v>
      </c>
      <c r="S442" s="34" t="s">
        <v>24</v>
      </c>
      <c r="T442" s="34">
        <v>27</v>
      </c>
      <c r="U442" s="34" t="s">
        <v>161</v>
      </c>
      <c r="V442" s="34" t="s">
        <v>25</v>
      </c>
      <c r="W442" s="41">
        <v>146089257</v>
      </c>
      <c r="X442" s="41">
        <v>0</v>
      </c>
      <c r="Y442" s="41">
        <v>0</v>
      </c>
      <c r="Z442" s="41">
        <v>0</v>
      </c>
      <c r="AA442" s="41">
        <v>0</v>
      </c>
      <c r="AB442" s="42">
        <v>146089257</v>
      </c>
      <c r="AC442" s="41">
        <v>116088257</v>
      </c>
      <c r="AD442" s="41">
        <v>30001000</v>
      </c>
      <c r="AE442" s="42">
        <v>116088257</v>
      </c>
      <c r="AF442" s="42">
        <v>0</v>
      </c>
      <c r="AG442" s="41">
        <v>0</v>
      </c>
      <c r="AH442" s="41">
        <v>0</v>
      </c>
      <c r="AI442" s="41">
        <v>0</v>
      </c>
      <c r="AJ442" s="41">
        <v>0</v>
      </c>
      <c r="AK442" s="42" t="str">
        <f>IFERROR(VLOOKUP(Exportar[[#This Row],[RUBRO]],[3]LISTAS!$A$1:$B$19,2,0),Exportar[[#This Row],[NOMBRE-Planeación_Proyecto]])</f>
        <v>8. Fortalecimiento</v>
      </c>
      <c r="AL442" s="41">
        <f>VLOOKUP(Exportar[[#This Row],[UNIDAD/SUB UNIDAD]],[3]!REGIONALES[[#All],[codigo_regional3]:[Columna1]],3,0)</f>
        <v>13</v>
      </c>
      <c r="AM442" s="41">
        <f>Exportar[[#This Row],[COD]]</f>
        <v>13</v>
      </c>
      <c r="AN442" s="41">
        <f>IFERROR(VLOOKUP(Exportar[[#This Row],[RUBRO completo]],'[3]CENTRO DE COSTOS'!$X:$X,1,0),0)</f>
        <v>0</v>
      </c>
      <c r="AO442" s="43" t="str">
        <f>VLOOKUP(Exportar[[#This Row],[COD_REAL]],'[3]CENTRO DE COSTOS'!$M$4:$N$72,2,0)</f>
        <v>REGIONAL BOLIVAR</v>
      </c>
    </row>
    <row r="443" spans="1:41" x14ac:dyDescent="0.25">
      <c r="A443" s="44">
        <v>45111</v>
      </c>
      <c r="B443" s="32">
        <v>2023</v>
      </c>
      <c r="C443" s="33" t="str">
        <f>VLOOKUP(D443,'[3]CENTRO DE COSTOS'!$E:$H,4,0)</f>
        <v>REGIONALES</v>
      </c>
      <c r="D443" s="34" t="s">
        <v>48</v>
      </c>
      <c r="E443" s="34" t="s">
        <v>49</v>
      </c>
      <c r="F443" s="34" t="s">
        <v>216</v>
      </c>
      <c r="G443" s="35" t="str">
        <f>VLOOKUP(O443,[3]Gerentes!$A:$N,4,0)</f>
        <v>FORTALECIMIENTO</v>
      </c>
      <c r="H443" s="35" t="str">
        <f>VLOOKUP(O443,[3]Gerentes!$A:$N,5,0)</f>
        <v>DIRECTOR(A) ADMINISTRATIVO</v>
      </c>
      <c r="I443" s="35" t="str">
        <f>VLOOKUP(O443,[3]Gerentes!$A:$N,10,0)</f>
        <v>8. Fortalecimiento</v>
      </c>
      <c r="J443" s="35" t="str">
        <f>VLOOKUP(O443,[3]Gerentes!$A:$AB,15,0)</f>
        <v>Contratable</v>
      </c>
      <c r="K443" s="36" t="str">
        <f t="shared" si="18"/>
        <v>Inversión</v>
      </c>
      <c r="L443" s="37" t="s">
        <v>215</v>
      </c>
      <c r="M443" s="38" t="str">
        <f t="shared" si="19"/>
        <v>C-4199-1500-8</v>
      </c>
      <c r="N443" s="34">
        <v>199</v>
      </c>
      <c r="O443" s="35" t="str">
        <f t="shared" si="20"/>
        <v>C-4199-1500-8-0-4199053-02-199</v>
      </c>
      <c r="P443" s="32" t="s">
        <v>214</v>
      </c>
      <c r="Q443" s="39">
        <f>VLOOKUP($O443,[3]Gerentes!$A:$I,7,0)</f>
        <v>4199053</v>
      </c>
      <c r="R443" s="40" t="str">
        <f>VLOOKUP($O443,[3]Gerentes!$A:$I,8,0)</f>
        <v>DOCUMENTOS DE LINEAMIENTOS TECNICOS</v>
      </c>
      <c r="S443" s="34" t="s">
        <v>24</v>
      </c>
      <c r="T443" s="34">
        <v>27</v>
      </c>
      <c r="U443" s="34" t="s">
        <v>161</v>
      </c>
      <c r="V443" s="34" t="s">
        <v>25</v>
      </c>
      <c r="W443" s="41">
        <v>29500000</v>
      </c>
      <c r="X443" s="41">
        <v>0</v>
      </c>
      <c r="Y443" s="41">
        <v>0</v>
      </c>
      <c r="Z443" s="41">
        <v>0</v>
      </c>
      <c r="AA443" s="41">
        <v>0</v>
      </c>
      <c r="AB443" s="42">
        <v>29500000</v>
      </c>
      <c r="AC443" s="41">
        <v>3097020</v>
      </c>
      <c r="AD443" s="41">
        <v>26402980</v>
      </c>
      <c r="AE443" s="42">
        <v>0</v>
      </c>
      <c r="AF443" s="42">
        <v>0</v>
      </c>
      <c r="AG443" s="41">
        <v>0</v>
      </c>
      <c r="AH443" s="41">
        <v>0</v>
      </c>
      <c r="AI443" s="41">
        <v>0</v>
      </c>
      <c r="AJ443" s="41">
        <v>0</v>
      </c>
      <c r="AK443" s="42" t="str">
        <f>IFERROR(VLOOKUP(Exportar[[#This Row],[RUBRO]],[3]LISTAS!$A$1:$B$19,2,0),Exportar[[#This Row],[NOMBRE-Planeación_Proyecto]])</f>
        <v>8. Fortalecimiento</v>
      </c>
      <c r="AL443" s="41">
        <f>VLOOKUP(Exportar[[#This Row],[UNIDAD/SUB UNIDAD]],[3]!REGIONALES[[#All],[codigo_regional3]:[Columna1]],3,0)</f>
        <v>13</v>
      </c>
      <c r="AM443" s="41">
        <f>Exportar[[#This Row],[COD]]</f>
        <v>13</v>
      </c>
      <c r="AN443" s="41">
        <f>IFERROR(VLOOKUP(Exportar[[#This Row],[RUBRO completo]],'[3]CENTRO DE COSTOS'!$X:$X,1,0),0)</f>
        <v>0</v>
      </c>
      <c r="AO443" s="43" t="str">
        <f>VLOOKUP(Exportar[[#This Row],[COD_REAL]],'[3]CENTRO DE COSTOS'!$M$4:$N$72,2,0)</f>
        <v>REGIONAL BOLIVAR</v>
      </c>
    </row>
    <row r="444" spans="1:41" x14ac:dyDescent="0.25">
      <c r="A444" s="44">
        <v>45111</v>
      </c>
      <c r="B444" s="32">
        <v>2023</v>
      </c>
      <c r="C444" s="33" t="str">
        <f>VLOOKUP(D444,'[3]CENTRO DE COSTOS'!$E:$H,4,0)</f>
        <v>REGIONALES</v>
      </c>
      <c r="D444" s="34" t="s">
        <v>48</v>
      </c>
      <c r="E444" s="34" t="s">
        <v>49</v>
      </c>
      <c r="F444" s="34" t="s">
        <v>213</v>
      </c>
      <c r="G444" s="35" t="str">
        <f>VLOOKUP(O444,[3]Gerentes!$A:$N,4,0)</f>
        <v>FORTALECIMIENTO</v>
      </c>
      <c r="H444" s="35" t="str">
        <f>VLOOKUP(O444,[3]Gerentes!$A:$N,5,0)</f>
        <v>DIRECTOR(A) ADMINISTRATIVO</v>
      </c>
      <c r="I444" s="35" t="str">
        <f>VLOOKUP(O444,[3]Gerentes!$A:$N,10,0)</f>
        <v>8. Fortalecimiento</v>
      </c>
      <c r="J444" s="35" t="str">
        <f>VLOOKUP(O444,[3]Gerentes!$A:$AB,15,0)</f>
        <v>Contratable</v>
      </c>
      <c r="K444" s="36" t="str">
        <f t="shared" si="18"/>
        <v>Inversión</v>
      </c>
      <c r="L444" s="37" t="s">
        <v>175</v>
      </c>
      <c r="M444" s="38" t="str">
        <f t="shared" si="19"/>
        <v>C-4199-1500-8</v>
      </c>
      <c r="N444" s="34">
        <v>201</v>
      </c>
      <c r="O444" s="35" t="str">
        <f t="shared" si="20"/>
        <v>C-4199-1500-8-0-4199064-02-201</v>
      </c>
      <c r="P444" s="32" t="s">
        <v>174</v>
      </c>
      <c r="Q444" s="39">
        <f>VLOOKUP($O444,[3]Gerentes!$A:$I,7,0)</f>
        <v>4199064</v>
      </c>
      <c r="R444" s="40" t="str">
        <f>VLOOKUP($O444,[3]Gerentes!$A:$I,8,0)</f>
        <v>SERVICIO DE IMPLEMENTACION DE SISTEMAS DE GESTION</v>
      </c>
      <c r="S444" s="34" t="s">
        <v>24</v>
      </c>
      <c r="T444" s="34">
        <v>27</v>
      </c>
      <c r="U444" s="34" t="s">
        <v>161</v>
      </c>
      <c r="V444" s="34" t="s">
        <v>25</v>
      </c>
      <c r="W444" s="41">
        <v>0</v>
      </c>
      <c r="X444" s="41">
        <v>127476083</v>
      </c>
      <c r="Y444" s="41">
        <v>0</v>
      </c>
      <c r="Z444" s="41">
        <v>0</v>
      </c>
      <c r="AA444" s="41">
        <v>0</v>
      </c>
      <c r="AB444" s="42">
        <v>127476083</v>
      </c>
      <c r="AC444" s="41">
        <v>81440166</v>
      </c>
      <c r="AD444" s="41">
        <v>46035917</v>
      </c>
      <c r="AE444" s="42">
        <v>81440166</v>
      </c>
      <c r="AF444" s="42">
        <v>0</v>
      </c>
      <c r="AG444" s="41">
        <v>0</v>
      </c>
      <c r="AH444" s="41">
        <v>0</v>
      </c>
      <c r="AI444" s="41">
        <v>0</v>
      </c>
      <c r="AJ444" s="41">
        <v>0</v>
      </c>
      <c r="AK444" s="42" t="str">
        <f>IFERROR(VLOOKUP(Exportar[[#This Row],[RUBRO]],[3]LISTAS!$A$1:$B$19,2,0),Exportar[[#This Row],[NOMBRE-Planeación_Proyecto]])</f>
        <v>8. Fortalecimiento</v>
      </c>
      <c r="AL444" s="41">
        <f>VLOOKUP(Exportar[[#This Row],[UNIDAD/SUB UNIDAD]],[3]!REGIONALES[[#All],[codigo_regional3]:[Columna1]],3,0)</f>
        <v>13</v>
      </c>
      <c r="AM444" s="41">
        <f>Exportar[[#This Row],[COD]]</f>
        <v>13</v>
      </c>
      <c r="AN444" s="41">
        <f>IFERROR(VLOOKUP(Exportar[[#This Row],[RUBRO completo]],'[3]CENTRO DE COSTOS'!$X:$X,1,0),0)</f>
        <v>0</v>
      </c>
      <c r="AO444" s="43" t="str">
        <f>VLOOKUP(Exportar[[#This Row],[COD_REAL]],'[3]CENTRO DE COSTOS'!$M$4:$N$72,2,0)</f>
        <v>REGIONAL BOLIVAR</v>
      </c>
    </row>
    <row r="445" spans="1:41" x14ac:dyDescent="0.25">
      <c r="A445" s="44">
        <v>45111</v>
      </c>
      <c r="B445" s="32">
        <v>2023</v>
      </c>
      <c r="C445" s="33" t="str">
        <f>VLOOKUP(D445,'[3]CENTRO DE COSTOS'!$E:$H,4,0)</f>
        <v>REGIONALES</v>
      </c>
      <c r="D445" s="34" t="s">
        <v>48</v>
      </c>
      <c r="E445" s="34" t="s">
        <v>49</v>
      </c>
      <c r="F445" s="34" t="s">
        <v>208</v>
      </c>
      <c r="G445" s="35" t="str">
        <f>VLOOKUP(O445,[3]Gerentes!$A:$N,4,0)</f>
        <v>FUNCIONAMIENTO</v>
      </c>
      <c r="H445" s="35" t="str">
        <f>VLOOKUP(O445,[3]Gerentes!$A:$N,5,0)</f>
        <v>DIRECTOR(A) DE GESTION HUMANA</v>
      </c>
      <c r="I445" s="35" t="str">
        <f>VLOOKUP(O445,[3]Gerentes!$A:$N,10,0)</f>
        <v>1. Gestión Humana</v>
      </c>
      <c r="J445" s="35" t="str">
        <f>VLOOKUP(O445,[3]Gerentes!$A:$AB,15,0)</f>
        <v>Contratable</v>
      </c>
      <c r="K445" s="36" t="str">
        <f t="shared" si="18"/>
        <v>Funcionamiento</v>
      </c>
      <c r="L445" s="37" t="s">
        <v>212</v>
      </c>
      <c r="M445" s="38" t="str">
        <f t="shared" si="19"/>
        <v>A-02-02</v>
      </c>
      <c r="N445" s="34">
        <v>301</v>
      </c>
      <c r="O445" s="35" t="str">
        <f t="shared" si="20"/>
        <v>A-02-02-01-002-008-301</v>
      </c>
      <c r="P445" s="32" t="s">
        <v>211</v>
      </c>
      <c r="Q445" s="39">
        <f>VLOOKUP($O445,[3]Gerentes!$A:$I,7,0)</f>
        <v>0</v>
      </c>
      <c r="R445" s="40">
        <f>VLOOKUP($O445,[3]Gerentes!$A:$I,8,0)</f>
        <v>0</v>
      </c>
      <c r="S445" s="34" t="s">
        <v>24</v>
      </c>
      <c r="T445" s="34">
        <v>27</v>
      </c>
      <c r="U445" s="34" t="s">
        <v>161</v>
      </c>
      <c r="V445" s="34" t="s">
        <v>25</v>
      </c>
      <c r="W445" s="41">
        <v>18035300</v>
      </c>
      <c r="X445" s="41">
        <v>8494076</v>
      </c>
      <c r="Y445" s="41">
        <v>0</v>
      </c>
      <c r="Z445" s="41">
        <v>0</v>
      </c>
      <c r="AA445" s="41">
        <v>0</v>
      </c>
      <c r="AB445" s="42">
        <v>26529376</v>
      </c>
      <c r="AC445" s="41">
        <v>26494050</v>
      </c>
      <c r="AD445" s="41">
        <v>35326</v>
      </c>
      <c r="AE445" s="42">
        <v>0</v>
      </c>
      <c r="AF445" s="42">
        <v>0</v>
      </c>
      <c r="AG445" s="41">
        <v>0</v>
      </c>
      <c r="AH445" s="41">
        <v>0</v>
      </c>
      <c r="AI445" s="41">
        <v>0</v>
      </c>
      <c r="AJ445" s="41">
        <v>0</v>
      </c>
      <c r="AK445" s="42" t="str">
        <f>IFERROR(VLOOKUP(Exportar[[#This Row],[RUBRO]],[3]LISTAS!$A$1:$B$19,2,0),Exportar[[#This Row],[NOMBRE-Planeación_Proyecto]])</f>
        <v>Gastos Generales</v>
      </c>
      <c r="AL445" s="41">
        <f>VLOOKUP(Exportar[[#This Row],[UNIDAD/SUB UNIDAD]],[3]!REGIONALES[[#All],[codigo_regional3]:[Columna1]],3,0)</f>
        <v>13</v>
      </c>
      <c r="AM445" s="41">
        <f>Exportar[[#This Row],[COD]]</f>
        <v>13</v>
      </c>
      <c r="AN445" s="41">
        <f>IFERROR(VLOOKUP(Exportar[[#This Row],[RUBRO completo]],'[3]CENTRO DE COSTOS'!$X:$X,1,0),0)</f>
        <v>0</v>
      </c>
      <c r="AO445" s="43" t="str">
        <f>VLOOKUP(Exportar[[#This Row],[COD_REAL]],'[3]CENTRO DE COSTOS'!$M$4:$N$72,2,0)</f>
        <v>REGIONAL BOLIVAR</v>
      </c>
    </row>
    <row r="446" spans="1:41" x14ac:dyDescent="0.25">
      <c r="A446" s="44">
        <v>45111</v>
      </c>
      <c r="B446" s="32">
        <v>2023</v>
      </c>
      <c r="C446" s="33" t="str">
        <f>VLOOKUP(D446,'[3]CENTRO DE COSTOS'!$E:$H,4,0)</f>
        <v>REGIONALES</v>
      </c>
      <c r="D446" s="34" t="s">
        <v>48</v>
      </c>
      <c r="E446" s="34" t="s">
        <v>49</v>
      </c>
      <c r="F446" s="34" t="s">
        <v>208</v>
      </c>
      <c r="G446" s="35" t="str">
        <f>VLOOKUP(O446,[3]Gerentes!$A:$N,4,0)</f>
        <v>FUNCIONAMIENTO</v>
      </c>
      <c r="H446" s="35" t="str">
        <f>VLOOKUP(O446,[3]Gerentes!$A:$N,5,0)</f>
        <v>DIRECTOR(A) DE GESTION HUMANA</v>
      </c>
      <c r="I446" s="35" t="str">
        <f>VLOOKUP(O446,[3]Gerentes!$A:$N,10,0)</f>
        <v>1. Gestión Humana</v>
      </c>
      <c r="J446" s="35" t="str">
        <f>VLOOKUP(O446,[3]Gerentes!$A:$AB,15,0)</f>
        <v>No Contratable</v>
      </c>
      <c r="K446" s="36" t="str">
        <f t="shared" si="18"/>
        <v>Funcionamiento</v>
      </c>
      <c r="L446" s="37" t="s">
        <v>210</v>
      </c>
      <c r="M446" s="38" t="str">
        <f t="shared" si="19"/>
        <v>A-02-02</v>
      </c>
      <c r="N446" s="34">
        <v>301</v>
      </c>
      <c r="O446" s="35" t="str">
        <f t="shared" si="20"/>
        <v>A-02-02-02-009-006-301</v>
      </c>
      <c r="P446" s="32" t="s">
        <v>209</v>
      </c>
      <c r="Q446" s="39">
        <f>VLOOKUP($O446,[3]Gerentes!$A:$I,7,0)</f>
        <v>0</v>
      </c>
      <c r="R446" s="40">
        <f>VLOOKUP($O446,[3]Gerentes!$A:$I,8,0)</f>
        <v>0</v>
      </c>
      <c r="S446" s="34" t="s">
        <v>24</v>
      </c>
      <c r="T446" s="34">
        <v>27</v>
      </c>
      <c r="U446" s="34" t="s">
        <v>161</v>
      </c>
      <c r="V446" s="34" t="s">
        <v>25</v>
      </c>
      <c r="W446" s="41">
        <v>57001288</v>
      </c>
      <c r="X446" s="41">
        <v>14942085</v>
      </c>
      <c r="Y446" s="41">
        <v>0</v>
      </c>
      <c r="Z446" s="41">
        <v>0</v>
      </c>
      <c r="AA446" s="41">
        <v>0</v>
      </c>
      <c r="AB446" s="42">
        <v>71943373</v>
      </c>
      <c r="AC446" s="41">
        <v>0</v>
      </c>
      <c r="AD446" s="41">
        <v>71943373</v>
      </c>
      <c r="AE446" s="42">
        <v>0</v>
      </c>
      <c r="AF446" s="42">
        <v>0</v>
      </c>
      <c r="AG446" s="41">
        <v>0</v>
      </c>
      <c r="AH446" s="41">
        <v>0</v>
      </c>
      <c r="AI446" s="41">
        <v>0</v>
      </c>
      <c r="AJ446" s="41">
        <v>0</v>
      </c>
      <c r="AK446" s="42" t="str">
        <f>IFERROR(VLOOKUP(Exportar[[#This Row],[RUBRO]],[3]LISTAS!$A$1:$B$19,2,0),Exportar[[#This Row],[NOMBRE-Planeación_Proyecto]])</f>
        <v>Gastos Generales</v>
      </c>
      <c r="AL446" s="41">
        <f>VLOOKUP(Exportar[[#This Row],[UNIDAD/SUB UNIDAD]],[3]!REGIONALES[[#All],[codigo_regional3]:[Columna1]],3,0)</f>
        <v>13</v>
      </c>
      <c r="AM446" s="41">
        <f>Exportar[[#This Row],[COD]]</f>
        <v>13</v>
      </c>
      <c r="AN446" s="41">
        <f>IFERROR(VLOOKUP(Exportar[[#This Row],[RUBRO completo]],'[3]CENTRO DE COSTOS'!$X:$X,1,0),0)</f>
        <v>0</v>
      </c>
      <c r="AO446" s="43" t="str">
        <f>VLOOKUP(Exportar[[#This Row],[COD_REAL]],'[3]CENTRO DE COSTOS'!$M$4:$N$72,2,0)</f>
        <v>REGIONAL BOLIVAR</v>
      </c>
    </row>
    <row r="447" spans="1:41" x14ac:dyDescent="0.25">
      <c r="A447" s="44">
        <v>45111</v>
      </c>
      <c r="B447" s="32">
        <v>2023</v>
      </c>
      <c r="C447" s="33" t="str">
        <f>VLOOKUP(D447,'[3]CENTRO DE COSTOS'!$E:$H,4,0)</f>
        <v>REGIONALES</v>
      </c>
      <c r="D447" s="34" t="s">
        <v>48</v>
      </c>
      <c r="E447" s="34" t="s">
        <v>49</v>
      </c>
      <c r="F447" s="34" t="s">
        <v>208</v>
      </c>
      <c r="G447" s="35" t="str">
        <f>VLOOKUP(O447,[3]Gerentes!$A:$N,4,0)</f>
        <v>FUNCIONAMIENTO</v>
      </c>
      <c r="H447" s="35" t="str">
        <f>VLOOKUP(O447,[3]Gerentes!$A:$N,5,0)</f>
        <v>DIRECTOR(A) DE GESTION HUMANA</v>
      </c>
      <c r="I447" s="35" t="str">
        <f>VLOOKUP(O447,[3]Gerentes!$A:$N,10,0)</f>
        <v>1. Gestión Humana</v>
      </c>
      <c r="J447" s="35" t="str">
        <f>VLOOKUP(O447,[3]Gerentes!$A:$AB,15,0)</f>
        <v>No Contratable</v>
      </c>
      <c r="K447" s="36" t="str">
        <f t="shared" si="18"/>
        <v>Funcionamiento</v>
      </c>
      <c r="L447" s="37" t="s">
        <v>207</v>
      </c>
      <c r="M447" s="38" t="str">
        <f t="shared" si="19"/>
        <v>A-02-02</v>
      </c>
      <c r="N447" s="34">
        <v>301</v>
      </c>
      <c r="O447" s="35" t="str">
        <f t="shared" si="20"/>
        <v>A-02-02-02-010-301</v>
      </c>
      <c r="P447" s="32" t="s">
        <v>206</v>
      </c>
      <c r="Q447" s="39">
        <f>VLOOKUP($O447,[3]Gerentes!$A:$I,7,0)</f>
        <v>0</v>
      </c>
      <c r="R447" s="40">
        <f>VLOOKUP($O447,[3]Gerentes!$A:$I,8,0)</f>
        <v>0</v>
      </c>
      <c r="S447" s="34" t="s">
        <v>24</v>
      </c>
      <c r="T447" s="34">
        <v>27</v>
      </c>
      <c r="U447" s="34" t="s">
        <v>161</v>
      </c>
      <c r="V447" s="34" t="s">
        <v>25</v>
      </c>
      <c r="W447" s="41">
        <v>10609000</v>
      </c>
      <c r="X447" s="41">
        <v>0</v>
      </c>
      <c r="Y447" s="41">
        <v>0</v>
      </c>
      <c r="Z447" s="41">
        <v>0</v>
      </c>
      <c r="AA447" s="41">
        <v>0</v>
      </c>
      <c r="AB447" s="42">
        <v>10609000</v>
      </c>
      <c r="AC447" s="41">
        <v>0</v>
      </c>
      <c r="AD447" s="41">
        <v>10609000</v>
      </c>
      <c r="AE447" s="42">
        <v>0</v>
      </c>
      <c r="AF447" s="42">
        <v>0</v>
      </c>
      <c r="AG447" s="41">
        <v>0</v>
      </c>
      <c r="AH447" s="41">
        <v>0</v>
      </c>
      <c r="AI447" s="41">
        <v>0</v>
      </c>
      <c r="AJ447" s="41">
        <v>0</v>
      </c>
      <c r="AK447" s="42" t="str">
        <f>IFERROR(VLOOKUP(Exportar[[#This Row],[RUBRO]],[3]LISTAS!$A$1:$B$19,2,0),Exportar[[#This Row],[NOMBRE-Planeación_Proyecto]])</f>
        <v>Gastos Generales</v>
      </c>
      <c r="AL447" s="41">
        <f>VLOOKUP(Exportar[[#This Row],[UNIDAD/SUB UNIDAD]],[3]!REGIONALES[[#All],[codigo_regional3]:[Columna1]],3,0)</f>
        <v>13</v>
      </c>
      <c r="AM447" s="41">
        <f>Exportar[[#This Row],[COD]]</f>
        <v>13</v>
      </c>
      <c r="AN447" s="41">
        <f>IFERROR(VLOOKUP(Exportar[[#This Row],[RUBRO completo]],'[3]CENTRO DE COSTOS'!$X:$X,1,0),0)</f>
        <v>0</v>
      </c>
      <c r="AO447" s="43" t="str">
        <f>VLOOKUP(Exportar[[#This Row],[COD_REAL]],'[3]CENTRO DE COSTOS'!$M$4:$N$72,2,0)</f>
        <v>REGIONAL BOLIVAR</v>
      </c>
    </row>
    <row r="448" spans="1:41" x14ac:dyDescent="0.25">
      <c r="A448" s="44">
        <v>45111</v>
      </c>
      <c r="B448" s="32">
        <v>2023</v>
      </c>
      <c r="C448" s="33" t="str">
        <f>VLOOKUP(D448,'[3]CENTRO DE COSTOS'!$E:$H,4,0)</f>
        <v>REGIONALES</v>
      </c>
      <c r="D448" s="34" t="s">
        <v>48</v>
      </c>
      <c r="E448" s="34" t="s">
        <v>49</v>
      </c>
      <c r="F448" s="34" t="s">
        <v>195</v>
      </c>
      <c r="G448" s="35" t="str">
        <f>VLOOKUP(O448,[3]Gerentes!$A:$N,4,0)</f>
        <v>FUNCIONAMIENTO</v>
      </c>
      <c r="H448" s="35" t="str">
        <f>VLOOKUP(O448,[3]Gerentes!$A:$N,5,0)</f>
        <v>DIRECTOR(A) ADMINISTRATIVO</v>
      </c>
      <c r="I448" s="35" t="str">
        <f>VLOOKUP(O448,[3]Gerentes!$A:$N,10,0)</f>
        <v>2. Administrativa</v>
      </c>
      <c r="J448" s="35" t="str">
        <f>VLOOKUP(O448,[3]Gerentes!$A:$AB,15,0)</f>
        <v>No Contratable</v>
      </c>
      <c r="K448" s="36" t="str">
        <f t="shared" si="18"/>
        <v>Funcionamiento</v>
      </c>
      <c r="L448" s="37" t="s">
        <v>203</v>
      </c>
      <c r="M448" s="38" t="str">
        <f t="shared" si="19"/>
        <v>A-02-02</v>
      </c>
      <c r="N448" s="34">
        <v>302</v>
      </c>
      <c r="O448" s="35" t="str">
        <f t="shared" si="20"/>
        <v>A-02-02-02-006-009-302</v>
      </c>
      <c r="P448" s="32" t="s">
        <v>202</v>
      </c>
      <c r="Q448" s="39">
        <f>VLOOKUP($O448,[3]Gerentes!$A:$I,7,0)</f>
        <v>0</v>
      </c>
      <c r="R448" s="40">
        <f>VLOOKUP($O448,[3]Gerentes!$A:$I,8,0)</f>
        <v>0</v>
      </c>
      <c r="S448" s="34" t="s">
        <v>24</v>
      </c>
      <c r="T448" s="34">
        <v>27</v>
      </c>
      <c r="U448" s="34" t="s">
        <v>161</v>
      </c>
      <c r="V448" s="34" t="s">
        <v>25</v>
      </c>
      <c r="W448" s="41">
        <v>5068400</v>
      </c>
      <c r="X448" s="41">
        <v>0</v>
      </c>
      <c r="Y448" s="41">
        <v>0</v>
      </c>
      <c r="Z448" s="41">
        <v>0</v>
      </c>
      <c r="AA448" s="41">
        <v>0</v>
      </c>
      <c r="AB448" s="42">
        <v>5068400</v>
      </c>
      <c r="AC448" s="41">
        <v>5068102.5</v>
      </c>
      <c r="AD448" s="41">
        <v>297.5</v>
      </c>
      <c r="AE448" s="42">
        <v>5068102.5</v>
      </c>
      <c r="AF448" s="42">
        <v>5068102.5</v>
      </c>
      <c r="AG448" s="41">
        <v>5068102.5</v>
      </c>
      <c r="AH448" s="41">
        <v>5068102.5</v>
      </c>
      <c r="AI448" s="41">
        <v>0</v>
      </c>
      <c r="AJ448" s="41">
        <v>0</v>
      </c>
      <c r="AK448" s="42" t="str">
        <f>IFERROR(VLOOKUP(Exportar[[#This Row],[RUBRO]],[3]LISTAS!$A$1:$B$19,2,0),Exportar[[#This Row],[NOMBRE-Planeación_Proyecto]])</f>
        <v>Gastos Generales</v>
      </c>
      <c r="AL448" s="41">
        <f>VLOOKUP(Exportar[[#This Row],[UNIDAD/SUB UNIDAD]],[3]!REGIONALES[[#All],[codigo_regional3]:[Columna1]],3,0)</f>
        <v>13</v>
      </c>
      <c r="AM448" s="41">
        <f>Exportar[[#This Row],[COD]]</f>
        <v>13</v>
      </c>
      <c r="AN448" s="41">
        <f>IFERROR(VLOOKUP(Exportar[[#This Row],[RUBRO completo]],'[3]CENTRO DE COSTOS'!$X:$X,1,0),0)</f>
        <v>0</v>
      </c>
      <c r="AO448" s="43" t="str">
        <f>VLOOKUP(Exportar[[#This Row],[COD_REAL]],'[3]CENTRO DE COSTOS'!$M$4:$N$72,2,0)</f>
        <v>REGIONAL BOLIVAR</v>
      </c>
    </row>
    <row r="449" spans="1:41" x14ac:dyDescent="0.25">
      <c r="A449" s="44">
        <v>45111</v>
      </c>
      <c r="B449" s="32">
        <v>2023</v>
      </c>
      <c r="C449" s="33" t="str">
        <f>VLOOKUP(D449,'[3]CENTRO DE COSTOS'!$E:$H,4,0)</f>
        <v>REGIONALES</v>
      </c>
      <c r="D449" s="34" t="s">
        <v>48</v>
      </c>
      <c r="E449" s="34" t="s">
        <v>49</v>
      </c>
      <c r="F449" s="34" t="s">
        <v>195</v>
      </c>
      <c r="G449" s="35" t="str">
        <f>VLOOKUP(O449,[3]Gerentes!$A:$N,4,0)</f>
        <v>FUNCIONAMIENTO</v>
      </c>
      <c r="H449" s="35" t="str">
        <f>VLOOKUP(O449,[3]Gerentes!$A:$N,5,0)</f>
        <v>DIRECTOR(A) ADMINISTRATIVO</v>
      </c>
      <c r="I449" s="35" t="str">
        <f>VLOOKUP(O449,[3]Gerentes!$A:$N,10,0)</f>
        <v>2. Administrativa</v>
      </c>
      <c r="J449" s="35" t="str">
        <f>VLOOKUP(O449,[3]Gerentes!$A:$AB,15,0)</f>
        <v>No Contratable</v>
      </c>
      <c r="K449" s="36" t="str">
        <f t="shared" si="18"/>
        <v>Funcionamiento</v>
      </c>
      <c r="L449" s="37" t="s">
        <v>247</v>
      </c>
      <c r="M449" s="38" t="str">
        <f t="shared" si="19"/>
        <v>A-02-02</v>
      </c>
      <c r="N449" s="34">
        <v>302</v>
      </c>
      <c r="O449" s="35" t="str">
        <f t="shared" si="20"/>
        <v>A-02-02-02-007-002-302</v>
      </c>
      <c r="P449" s="32" t="s">
        <v>246</v>
      </c>
      <c r="Q449" s="39">
        <f>VLOOKUP($O449,[3]Gerentes!$A:$I,7,0)</f>
        <v>0</v>
      </c>
      <c r="R449" s="40">
        <f>VLOOKUP($O449,[3]Gerentes!$A:$I,8,0)</f>
        <v>0</v>
      </c>
      <c r="S449" s="34" t="s">
        <v>24</v>
      </c>
      <c r="T449" s="34">
        <v>27</v>
      </c>
      <c r="U449" s="34" t="s">
        <v>161</v>
      </c>
      <c r="V449" s="34" t="s">
        <v>25</v>
      </c>
      <c r="W449" s="41">
        <v>57213600</v>
      </c>
      <c r="X449" s="41">
        <v>5486400</v>
      </c>
      <c r="Y449" s="41">
        <v>0</v>
      </c>
      <c r="Z449" s="41">
        <v>0</v>
      </c>
      <c r="AA449" s="41">
        <v>0</v>
      </c>
      <c r="AB449" s="42">
        <v>62700000</v>
      </c>
      <c r="AC449" s="41">
        <v>62700000</v>
      </c>
      <c r="AD449" s="41">
        <v>0</v>
      </c>
      <c r="AE449" s="42">
        <v>62700000</v>
      </c>
      <c r="AF449" s="42">
        <v>29259000</v>
      </c>
      <c r="AG449" s="41">
        <v>29259000</v>
      </c>
      <c r="AH449" s="41">
        <v>29259000</v>
      </c>
      <c r="AI449" s="41">
        <v>0</v>
      </c>
      <c r="AJ449" s="41">
        <v>0</v>
      </c>
      <c r="AK449" s="42" t="str">
        <f>IFERROR(VLOOKUP(Exportar[[#This Row],[RUBRO]],[3]LISTAS!$A$1:$B$19,2,0),Exportar[[#This Row],[NOMBRE-Planeación_Proyecto]])</f>
        <v>Gastos Generales</v>
      </c>
      <c r="AL449" s="41">
        <f>VLOOKUP(Exportar[[#This Row],[UNIDAD/SUB UNIDAD]],[3]!REGIONALES[[#All],[codigo_regional3]:[Columna1]],3,0)</f>
        <v>13</v>
      </c>
      <c r="AM449" s="41">
        <f>Exportar[[#This Row],[COD]]</f>
        <v>13</v>
      </c>
      <c r="AN449" s="41">
        <f>IFERROR(VLOOKUP(Exportar[[#This Row],[RUBRO completo]],'[3]CENTRO DE COSTOS'!$X:$X,1,0),0)</f>
        <v>0</v>
      </c>
      <c r="AO449" s="43" t="str">
        <f>VLOOKUP(Exportar[[#This Row],[COD_REAL]],'[3]CENTRO DE COSTOS'!$M$4:$N$72,2,0)</f>
        <v>REGIONAL BOLIVAR</v>
      </c>
    </row>
    <row r="450" spans="1:41" x14ac:dyDescent="0.25">
      <c r="A450" s="44">
        <v>45111</v>
      </c>
      <c r="B450" s="32">
        <v>2023</v>
      </c>
      <c r="C450" s="33" t="str">
        <f>VLOOKUP(D450,'[3]CENTRO DE COSTOS'!$E:$H,4,0)</f>
        <v>REGIONALES</v>
      </c>
      <c r="D450" s="34" t="s">
        <v>48</v>
      </c>
      <c r="E450" s="34" t="s">
        <v>49</v>
      </c>
      <c r="F450" s="34" t="s">
        <v>195</v>
      </c>
      <c r="G450" s="35" t="str">
        <f>VLOOKUP(O450,[3]Gerentes!$A:$N,4,0)</f>
        <v>FUNCIONAMIENTO</v>
      </c>
      <c r="H450" s="35" t="str">
        <f>VLOOKUP(O450,[3]Gerentes!$A:$N,5,0)</f>
        <v>DIRECTOR(A) ADMINISTRATIVO</v>
      </c>
      <c r="I450" s="35" t="str">
        <f>VLOOKUP(O450,[3]Gerentes!$A:$N,10,0)</f>
        <v>2. Administrativa</v>
      </c>
      <c r="J450" s="35" t="str">
        <f>VLOOKUP(O450,[3]Gerentes!$A:$AB,15,0)</f>
        <v>No Contratable</v>
      </c>
      <c r="K450" s="36" t="str">
        <f t="shared" si="18"/>
        <v>Funcionamiento</v>
      </c>
      <c r="L450" s="37" t="s">
        <v>201</v>
      </c>
      <c r="M450" s="38" t="str">
        <f t="shared" si="19"/>
        <v>A-02-02</v>
      </c>
      <c r="N450" s="34">
        <v>302</v>
      </c>
      <c r="O450" s="35" t="str">
        <f t="shared" si="20"/>
        <v>A-02-02-02-008-004-302</v>
      </c>
      <c r="P450" s="32" t="s">
        <v>200</v>
      </c>
      <c r="Q450" s="39">
        <f>VLOOKUP($O450,[3]Gerentes!$A:$I,7,0)</f>
        <v>0</v>
      </c>
      <c r="R450" s="40">
        <f>VLOOKUP($O450,[3]Gerentes!$A:$I,8,0)</f>
        <v>0</v>
      </c>
      <c r="S450" s="34" t="s">
        <v>24</v>
      </c>
      <c r="T450" s="34">
        <v>27</v>
      </c>
      <c r="U450" s="34" t="s">
        <v>161</v>
      </c>
      <c r="V450" s="34" t="s">
        <v>25</v>
      </c>
      <c r="W450" s="41">
        <v>25161700</v>
      </c>
      <c r="X450" s="41">
        <v>0</v>
      </c>
      <c r="Y450" s="41">
        <v>0</v>
      </c>
      <c r="Z450" s="41">
        <v>0</v>
      </c>
      <c r="AA450" s="41">
        <v>0</v>
      </c>
      <c r="AB450" s="42">
        <v>25161700</v>
      </c>
      <c r="AC450" s="41">
        <v>25161700</v>
      </c>
      <c r="AD450" s="41">
        <v>0</v>
      </c>
      <c r="AE450" s="42">
        <v>2420518</v>
      </c>
      <c r="AF450" s="42">
        <v>2420518</v>
      </c>
      <c r="AG450" s="41">
        <v>2420518</v>
      </c>
      <c r="AH450" s="41">
        <v>2420518</v>
      </c>
      <c r="AI450" s="41">
        <v>0</v>
      </c>
      <c r="AJ450" s="41">
        <v>0</v>
      </c>
      <c r="AK450" s="42" t="str">
        <f>IFERROR(VLOOKUP(Exportar[[#This Row],[RUBRO]],[3]LISTAS!$A$1:$B$19,2,0),Exportar[[#This Row],[NOMBRE-Planeación_Proyecto]])</f>
        <v>Gastos Generales</v>
      </c>
      <c r="AL450" s="41">
        <f>VLOOKUP(Exportar[[#This Row],[UNIDAD/SUB UNIDAD]],[3]!REGIONALES[[#All],[codigo_regional3]:[Columna1]],3,0)</f>
        <v>13</v>
      </c>
      <c r="AM450" s="41">
        <f>Exportar[[#This Row],[COD]]</f>
        <v>13</v>
      </c>
      <c r="AN450" s="41">
        <f>IFERROR(VLOOKUP(Exportar[[#This Row],[RUBRO completo]],'[3]CENTRO DE COSTOS'!$X:$X,1,0),0)</f>
        <v>0</v>
      </c>
      <c r="AO450" s="43" t="str">
        <f>VLOOKUP(Exportar[[#This Row],[COD_REAL]],'[3]CENTRO DE COSTOS'!$M$4:$N$72,2,0)</f>
        <v>REGIONAL BOLIVAR</v>
      </c>
    </row>
    <row r="451" spans="1:41" x14ac:dyDescent="0.25">
      <c r="A451" s="44">
        <v>45111</v>
      </c>
      <c r="B451" s="32">
        <v>2023</v>
      </c>
      <c r="C451" s="33" t="str">
        <f>VLOOKUP(D451,'[3]CENTRO DE COSTOS'!$E:$H,4,0)</f>
        <v>REGIONALES</v>
      </c>
      <c r="D451" s="34" t="s">
        <v>48</v>
      </c>
      <c r="E451" s="34" t="s">
        <v>49</v>
      </c>
      <c r="F451" s="34" t="s">
        <v>195</v>
      </c>
      <c r="G451" s="35" t="str">
        <f>VLOOKUP(O451,[3]Gerentes!$A:$N,4,0)</f>
        <v>FUNCIONAMIENTO</v>
      </c>
      <c r="H451" s="35" t="str">
        <f>VLOOKUP(O451,[3]Gerentes!$A:$N,5,0)</f>
        <v>DIRECTOR(A) ADMINISTRATIVO</v>
      </c>
      <c r="I451" s="35" t="str">
        <f>VLOOKUP(O451,[3]Gerentes!$A:$N,10,0)</f>
        <v>2. Administrativa</v>
      </c>
      <c r="J451" s="35" t="str">
        <f>VLOOKUP(O451,[3]Gerentes!$A:$AB,15,0)</f>
        <v>No Contratable</v>
      </c>
      <c r="K451" s="36" t="str">
        <f t="shared" si="18"/>
        <v>Funcionamiento</v>
      </c>
      <c r="L451" s="37" t="s">
        <v>199</v>
      </c>
      <c r="M451" s="38" t="str">
        <f t="shared" si="19"/>
        <v>A-02-02</v>
      </c>
      <c r="N451" s="34">
        <v>302</v>
      </c>
      <c r="O451" s="35" t="str">
        <f t="shared" si="20"/>
        <v>A-02-02-02-008-007-302</v>
      </c>
      <c r="P451" s="32" t="s">
        <v>198</v>
      </c>
      <c r="Q451" s="39">
        <f>VLOOKUP($O451,[3]Gerentes!$A:$I,7,0)</f>
        <v>0</v>
      </c>
      <c r="R451" s="40">
        <f>VLOOKUP($O451,[3]Gerentes!$A:$I,8,0)</f>
        <v>0</v>
      </c>
      <c r="S451" s="34" t="s">
        <v>24</v>
      </c>
      <c r="T451" s="34">
        <v>27</v>
      </c>
      <c r="U451" s="34" t="s">
        <v>161</v>
      </c>
      <c r="V451" s="34" t="s">
        <v>25</v>
      </c>
      <c r="W451" s="41">
        <v>9146400</v>
      </c>
      <c r="X451" s="41">
        <v>0</v>
      </c>
      <c r="Y451" s="41">
        <v>0</v>
      </c>
      <c r="Z451" s="41">
        <v>0</v>
      </c>
      <c r="AA451" s="41">
        <v>0</v>
      </c>
      <c r="AB451" s="42">
        <v>9146400</v>
      </c>
      <c r="AC451" s="41">
        <v>0</v>
      </c>
      <c r="AD451" s="41">
        <v>9146400</v>
      </c>
      <c r="AE451" s="42">
        <v>0</v>
      </c>
      <c r="AF451" s="42">
        <v>0</v>
      </c>
      <c r="AG451" s="41">
        <v>0</v>
      </c>
      <c r="AH451" s="41">
        <v>0</v>
      </c>
      <c r="AI451" s="41">
        <v>0</v>
      </c>
      <c r="AJ451" s="41">
        <v>0</v>
      </c>
      <c r="AK451" s="42" t="str">
        <f>IFERROR(VLOOKUP(Exportar[[#This Row],[RUBRO]],[3]LISTAS!$A$1:$B$19,2,0),Exportar[[#This Row],[NOMBRE-Planeación_Proyecto]])</f>
        <v>Gastos Generales</v>
      </c>
      <c r="AL451" s="41">
        <f>VLOOKUP(Exportar[[#This Row],[UNIDAD/SUB UNIDAD]],[3]!REGIONALES[[#All],[codigo_regional3]:[Columna1]],3,0)</f>
        <v>13</v>
      </c>
      <c r="AM451" s="41">
        <f>Exportar[[#This Row],[COD]]</f>
        <v>13</v>
      </c>
      <c r="AN451" s="41">
        <f>IFERROR(VLOOKUP(Exportar[[#This Row],[RUBRO completo]],'[3]CENTRO DE COSTOS'!$X:$X,1,0),0)</f>
        <v>0</v>
      </c>
      <c r="AO451" s="43" t="str">
        <f>VLOOKUP(Exportar[[#This Row],[COD_REAL]],'[3]CENTRO DE COSTOS'!$M$4:$N$72,2,0)</f>
        <v>REGIONAL BOLIVAR</v>
      </c>
    </row>
    <row r="452" spans="1:41" x14ac:dyDescent="0.25">
      <c r="A452" s="44">
        <v>45111</v>
      </c>
      <c r="B452" s="32">
        <v>2023</v>
      </c>
      <c r="C452" s="33" t="str">
        <f>VLOOKUP(D452,'[3]CENTRO DE COSTOS'!$E:$H,4,0)</f>
        <v>REGIONALES</v>
      </c>
      <c r="D452" s="34" t="s">
        <v>48</v>
      </c>
      <c r="E452" s="34" t="s">
        <v>49</v>
      </c>
      <c r="F452" s="34" t="s">
        <v>195</v>
      </c>
      <c r="G452" s="35" t="str">
        <f>VLOOKUP(O452,[3]Gerentes!$A:$N,4,0)</f>
        <v>FUNCIONAMIENTO</v>
      </c>
      <c r="H452" s="35" t="str">
        <f>VLOOKUP(O452,[3]Gerentes!$A:$N,5,0)</f>
        <v>DIRECTOR(A) ADMINISTRATIVO</v>
      </c>
      <c r="I452" s="35" t="str">
        <f>VLOOKUP(O452,[3]Gerentes!$A:$N,10,0)</f>
        <v>2. Administrativa</v>
      </c>
      <c r="J452" s="35" t="str">
        <f>VLOOKUP(O452,[3]Gerentes!$A:$AB,15,0)</f>
        <v>No Contratable</v>
      </c>
      <c r="K452" s="36" t="str">
        <f t="shared" ref="K452:K515" si="21">IF(OR(LEFT(L452,1)="A",LEFT(L452,1)="B"),"Funcionamiento","Inversión")</f>
        <v>Funcionamiento</v>
      </c>
      <c r="L452" s="37" t="s">
        <v>197</v>
      </c>
      <c r="M452" s="38" t="str">
        <f t="shared" ref="M452:M515" si="22">IF(LEFT(L452,4)="A-01",LEFT(L452,10),IF(LEFT(L452,4)="A-02",LEFT(L452,7),IF(LEFT(L452,4)="A-03",LEFT(L452,14),IF(LEFT(L452,7)="A-08-01",LEFT(L452,7),IF(LEFT(L452,7)="A-08-04",LEFT(L452,10),IF(AND(LEFT(LEFT(L452,14),1)="C",RIGHT(LEFT(L452,14),1)="-"),LEFT(L452,13),LEFT(L452,14)))))))</f>
        <v>A-02-02</v>
      </c>
      <c r="N452" s="34">
        <v>302</v>
      </c>
      <c r="O452" s="35" t="str">
        <f t="shared" ref="O452:O515" si="23">IF(LEN(N452)&gt;3,L452,L452&amp;IF(N452&lt;&gt;"","-"&amp;N452,""))</f>
        <v>A-02-02-02-009-004-302</v>
      </c>
      <c r="P452" s="32" t="s">
        <v>196</v>
      </c>
      <c r="Q452" s="39">
        <f>VLOOKUP($O452,[3]Gerentes!$A:$I,7,0)</f>
        <v>0</v>
      </c>
      <c r="R452" s="40">
        <f>VLOOKUP($O452,[3]Gerentes!$A:$I,8,0)</f>
        <v>0</v>
      </c>
      <c r="S452" s="34" t="s">
        <v>24</v>
      </c>
      <c r="T452" s="34">
        <v>27</v>
      </c>
      <c r="U452" s="34" t="s">
        <v>161</v>
      </c>
      <c r="V452" s="34" t="s">
        <v>25</v>
      </c>
      <c r="W452" s="41">
        <v>276400</v>
      </c>
      <c r="X452" s="41">
        <v>0</v>
      </c>
      <c r="Y452" s="41">
        <v>0</v>
      </c>
      <c r="Z452" s="41">
        <v>0</v>
      </c>
      <c r="AA452" s="41">
        <v>0</v>
      </c>
      <c r="AB452" s="42">
        <v>276400</v>
      </c>
      <c r="AC452" s="41">
        <v>247732</v>
      </c>
      <c r="AD452" s="41">
        <v>28668</v>
      </c>
      <c r="AE452" s="42">
        <v>247732</v>
      </c>
      <c r="AF452" s="42">
        <v>247732</v>
      </c>
      <c r="AG452" s="41">
        <v>247732</v>
      </c>
      <c r="AH452" s="41">
        <v>247732</v>
      </c>
      <c r="AI452" s="41">
        <v>0</v>
      </c>
      <c r="AJ452" s="41">
        <v>0</v>
      </c>
      <c r="AK452" s="42" t="str">
        <f>IFERROR(VLOOKUP(Exportar[[#This Row],[RUBRO]],[3]LISTAS!$A$1:$B$19,2,0),Exportar[[#This Row],[NOMBRE-Planeación_Proyecto]])</f>
        <v>Gastos Generales</v>
      </c>
      <c r="AL452" s="41">
        <f>VLOOKUP(Exportar[[#This Row],[UNIDAD/SUB UNIDAD]],[3]!REGIONALES[[#All],[codigo_regional3]:[Columna1]],3,0)</f>
        <v>13</v>
      </c>
      <c r="AM452" s="41">
        <f>Exportar[[#This Row],[COD]]</f>
        <v>13</v>
      </c>
      <c r="AN452" s="41">
        <f>IFERROR(VLOOKUP(Exportar[[#This Row],[RUBRO completo]],'[3]CENTRO DE COSTOS'!$X:$X,1,0),0)</f>
        <v>0</v>
      </c>
      <c r="AO452" s="43" t="str">
        <f>VLOOKUP(Exportar[[#This Row],[COD_REAL]],'[3]CENTRO DE COSTOS'!$M$4:$N$72,2,0)</f>
        <v>REGIONAL BOLIVAR</v>
      </c>
    </row>
    <row r="453" spans="1:41" x14ac:dyDescent="0.25">
      <c r="A453" s="44">
        <v>45111</v>
      </c>
      <c r="B453" s="32">
        <v>2023</v>
      </c>
      <c r="C453" s="33" t="str">
        <f>VLOOKUP(D453,'[3]CENTRO DE COSTOS'!$E:$H,4,0)</f>
        <v>REGIONALES</v>
      </c>
      <c r="D453" s="34" t="s">
        <v>48</v>
      </c>
      <c r="E453" s="34" t="s">
        <v>49</v>
      </c>
      <c r="F453" s="34" t="s">
        <v>195</v>
      </c>
      <c r="G453" s="35" t="str">
        <f>VLOOKUP(O453,[3]Gerentes!$A:$N,4,0)</f>
        <v>FUNCIONAMIENTO</v>
      </c>
      <c r="H453" s="35" t="str">
        <f>VLOOKUP(O453,[3]Gerentes!$A:$N,5,0)</f>
        <v>DIRECTOR(A) ADMINISTRATIVO</v>
      </c>
      <c r="I453" s="35" t="str">
        <f>VLOOKUP(O453,[3]Gerentes!$A:$N,10,0)</f>
        <v>2. Administrativa</v>
      </c>
      <c r="J453" s="35" t="str">
        <f>VLOOKUP(O453,[3]Gerentes!$A:$AB,15,0)</f>
        <v>No Contratable</v>
      </c>
      <c r="K453" s="36" t="str">
        <f t="shared" si="21"/>
        <v>Funcionamiento</v>
      </c>
      <c r="L453" s="37" t="s">
        <v>194</v>
      </c>
      <c r="M453" s="38" t="str">
        <f t="shared" si="22"/>
        <v>A-08-01</v>
      </c>
      <c r="N453" s="34">
        <v>302</v>
      </c>
      <c r="O453" s="35" t="str">
        <f t="shared" si="23"/>
        <v>A-08-01-02-001-302</v>
      </c>
      <c r="P453" s="32" t="s">
        <v>193</v>
      </c>
      <c r="Q453" s="39">
        <f>VLOOKUP($O453,[3]Gerentes!$A:$I,7,0)</f>
        <v>0</v>
      </c>
      <c r="R453" s="40">
        <f>VLOOKUP($O453,[3]Gerentes!$A:$I,8,0)</f>
        <v>0</v>
      </c>
      <c r="S453" s="34" t="s">
        <v>24</v>
      </c>
      <c r="T453" s="34">
        <v>27</v>
      </c>
      <c r="U453" s="34" t="s">
        <v>161</v>
      </c>
      <c r="V453" s="34" t="s">
        <v>25</v>
      </c>
      <c r="W453" s="41">
        <v>272589700</v>
      </c>
      <c r="X453" s="41">
        <v>0</v>
      </c>
      <c r="Y453" s="41">
        <v>0</v>
      </c>
      <c r="Z453" s="41">
        <v>0</v>
      </c>
      <c r="AA453" s="41">
        <v>0</v>
      </c>
      <c r="AB453" s="42">
        <v>272589700</v>
      </c>
      <c r="AC453" s="41">
        <v>272589700</v>
      </c>
      <c r="AD453" s="41">
        <v>0</v>
      </c>
      <c r="AE453" s="42">
        <v>166418297</v>
      </c>
      <c r="AF453" s="42">
        <v>165879170.16999999</v>
      </c>
      <c r="AG453" s="41">
        <v>165879170.16999999</v>
      </c>
      <c r="AH453" s="41">
        <v>165879170.16999999</v>
      </c>
      <c r="AI453" s="41">
        <v>0</v>
      </c>
      <c r="AJ453" s="41">
        <v>0</v>
      </c>
      <c r="AK453" s="42" t="str">
        <f>IFERROR(VLOOKUP(Exportar[[#This Row],[RUBRO]],[3]LISTAS!$A$1:$B$19,2,0),Exportar[[#This Row],[NOMBRE-Planeación_Proyecto]])</f>
        <v>Otros Gastos</v>
      </c>
      <c r="AL453" s="41">
        <f>VLOOKUP(Exportar[[#This Row],[UNIDAD/SUB UNIDAD]],[3]!REGIONALES[[#All],[codigo_regional3]:[Columna1]],3,0)</f>
        <v>13</v>
      </c>
      <c r="AM453" s="41">
        <f>Exportar[[#This Row],[COD]]</f>
        <v>13</v>
      </c>
      <c r="AN453" s="41">
        <f>IFERROR(VLOOKUP(Exportar[[#This Row],[RUBRO completo]],'[3]CENTRO DE COSTOS'!$X:$X,1,0),0)</f>
        <v>0</v>
      </c>
      <c r="AO453" s="43" t="str">
        <f>VLOOKUP(Exportar[[#This Row],[COD_REAL]],'[3]CENTRO DE COSTOS'!$M$4:$N$72,2,0)</f>
        <v>REGIONAL BOLIVAR</v>
      </c>
    </row>
    <row r="454" spans="1:41" x14ac:dyDescent="0.25">
      <c r="A454" s="44">
        <v>45111</v>
      </c>
      <c r="B454" s="32">
        <v>2023</v>
      </c>
      <c r="C454" s="33" t="str">
        <f>VLOOKUP(D454,'[3]CENTRO DE COSTOS'!$E:$H,4,0)</f>
        <v>REGIONALES</v>
      </c>
      <c r="D454" s="34" t="s">
        <v>48</v>
      </c>
      <c r="E454" s="34" t="s">
        <v>49</v>
      </c>
      <c r="F454" s="34" t="s">
        <v>195</v>
      </c>
      <c r="G454" s="35" t="str">
        <f>VLOOKUP(O454,[3]Gerentes!$A:$N,4,0)</f>
        <v>FUNCIONAMIENTO</v>
      </c>
      <c r="H454" s="35" t="str">
        <f>VLOOKUP(O454,[3]Gerentes!$A:$N,5,0)</f>
        <v>DIRECTOR(A) ADMINISTRATIVO</v>
      </c>
      <c r="I454" s="35" t="str">
        <f>VLOOKUP(O454,[3]Gerentes!$A:$N,10,0)</f>
        <v>2. Administrativa</v>
      </c>
      <c r="J454" s="35" t="str">
        <f>VLOOKUP(O454,[3]Gerentes!$A:$AB,15,0)</f>
        <v>No Contratable</v>
      </c>
      <c r="K454" s="36" t="str">
        <f t="shared" si="21"/>
        <v>Funcionamiento</v>
      </c>
      <c r="L454" s="37" t="s">
        <v>241</v>
      </c>
      <c r="M454" s="38" t="str">
        <f t="shared" si="22"/>
        <v>A-08-01</v>
      </c>
      <c r="N454" s="34">
        <v>302</v>
      </c>
      <c r="O454" s="35" t="str">
        <f t="shared" si="23"/>
        <v>A-08-01-02-006-302</v>
      </c>
      <c r="P454" s="32" t="s">
        <v>240</v>
      </c>
      <c r="Q454" s="39">
        <f>VLOOKUP($O454,[3]Gerentes!$A:$I,7,0)</f>
        <v>0</v>
      </c>
      <c r="R454" s="40">
        <f>VLOOKUP($O454,[3]Gerentes!$A:$I,8,0)</f>
        <v>0</v>
      </c>
      <c r="S454" s="34" t="s">
        <v>24</v>
      </c>
      <c r="T454" s="34">
        <v>27</v>
      </c>
      <c r="U454" s="34" t="s">
        <v>161</v>
      </c>
      <c r="V454" s="34" t="s">
        <v>25</v>
      </c>
      <c r="W454" s="41">
        <v>235300</v>
      </c>
      <c r="X454" s="41">
        <v>0</v>
      </c>
      <c r="Y454" s="41">
        <v>0</v>
      </c>
      <c r="Z454" s="41">
        <v>0</v>
      </c>
      <c r="AA454" s="41">
        <v>0</v>
      </c>
      <c r="AB454" s="42">
        <v>235300</v>
      </c>
      <c r="AC454" s="41">
        <v>235300</v>
      </c>
      <c r="AD454" s="41">
        <v>0</v>
      </c>
      <c r="AE454" s="42">
        <v>0</v>
      </c>
      <c r="AF454" s="42">
        <v>0</v>
      </c>
      <c r="AG454" s="41">
        <v>0</v>
      </c>
      <c r="AH454" s="41">
        <v>0</v>
      </c>
      <c r="AI454" s="41">
        <v>0</v>
      </c>
      <c r="AJ454" s="41">
        <v>0</v>
      </c>
      <c r="AK454" s="42" t="str">
        <f>IFERROR(VLOOKUP(Exportar[[#This Row],[RUBRO]],[3]LISTAS!$A$1:$B$19,2,0),Exportar[[#This Row],[NOMBRE-Planeación_Proyecto]])</f>
        <v>Otros Gastos</v>
      </c>
      <c r="AL454" s="41">
        <f>VLOOKUP(Exportar[[#This Row],[UNIDAD/SUB UNIDAD]],[3]!REGIONALES[[#All],[codigo_regional3]:[Columna1]],3,0)</f>
        <v>13</v>
      </c>
      <c r="AM454" s="41">
        <f>Exportar[[#This Row],[COD]]</f>
        <v>13</v>
      </c>
      <c r="AN454" s="41">
        <f>IFERROR(VLOOKUP(Exportar[[#This Row],[RUBRO completo]],'[3]CENTRO DE COSTOS'!$X:$X,1,0),0)</f>
        <v>0</v>
      </c>
      <c r="AO454" s="43" t="str">
        <f>VLOOKUP(Exportar[[#This Row],[COD_REAL]],'[3]CENTRO DE COSTOS'!$M$4:$N$72,2,0)</f>
        <v>REGIONAL BOLIVAR</v>
      </c>
    </row>
    <row r="455" spans="1:41" x14ac:dyDescent="0.25">
      <c r="A455" s="44">
        <v>45111</v>
      </c>
      <c r="B455" s="32">
        <v>2023</v>
      </c>
      <c r="C455" s="33" t="str">
        <f>VLOOKUP(D455,'[3]CENTRO DE COSTOS'!$E:$H,4,0)</f>
        <v>REGIONALES</v>
      </c>
      <c r="D455" s="34" t="s">
        <v>48</v>
      </c>
      <c r="E455" s="34" t="s">
        <v>49</v>
      </c>
      <c r="F455" s="34" t="s">
        <v>192</v>
      </c>
      <c r="G455" s="35" t="str">
        <f>VLOOKUP(O455,[3]Gerentes!$A:$N,4,0)</f>
        <v>NUTRICIÓN</v>
      </c>
      <c r="H455" s="35" t="str">
        <f>VLOOKUP(O455,[3]Gerentes!$A:$N,5,0)</f>
        <v>DIRECTOR(A) DE NUTRICION</v>
      </c>
      <c r="I455" s="35" t="str">
        <f>VLOOKUP(O455,[3]Gerentes!$A:$N,10,0)</f>
        <v>4. Nutrición</v>
      </c>
      <c r="J455" s="35" t="str">
        <f>VLOOKUP(O455,[3]Gerentes!$A:$AB,15,0)</f>
        <v>Contratable</v>
      </c>
      <c r="K455" s="36" t="str">
        <f t="shared" si="21"/>
        <v>Inversión</v>
      </c>
      <c r="L455" s="37" t="s">
        <v>189</v>
      </c>
      <c r="M455" s="38" t="str">
        <f t="shared" si="22"/>
        <v>C-4102-1500-12</v>
      </c>
      <c r="N455" s="34">
        <v>991</v>
      </c>
      <c r="O455" s="35" t="str">
        <f t="shared" si="23"/>
        <v>C-4102-1500-12-0-4102016-02-991</v>
      </c>
      <c r="P455" s="32" t="s">
        <v>188</v>
      </c>
      <c r="Q455" s="39">
        <f>VLOOKUP($O455,[3]Gerentes!$A:$I,7,0)</f>
        <v>4102016</v>
      </c>
      <c r="R455" s="40" t="str">
        <f>VLOOKUP($O455,[3]Gerentes!$A:$I,8,0)</f>
        <v>SERVICIO DE ATENCION Y PREVENCION A LA DESNUTRICION DESDE EL SECTOR INCLUSION SOCIAL</v>
      </c>
      <c r="S455" s="34" t="s">
        <v>24</v>
      </c>
      <c r="T455" s="34">
        <v>27</v>
      </c>
      <c r="U455" s="34" t="s">
        <v>161</v>
      </c>
      <c r="V455" s="34" t="s">
        <v>25</v>
      </c>
      <c r="W455" s="41">
        <v>197266633</v>
      </c>
      <c r="X455" s="41">
        <v>0</v>
      </c>
      <c r="Y455" s="41">
        <v>6689266</v>
      </c>
      <c r="Z455" s="41">
        <v>0</v>
      </c>
      <c r="AA455" s="41">
        <v>0</v>
      </c>
      <c r="AB455" s="42">
        <v>190577367</v>
      </c>
      <c r="AC455" s="41">
        <v>190577367</v>
      </c>
      <c r="AD455" s="41">
        <v>0</v>
      </c>
      <c r="AE455" s="42">
        <v>190577367</v>
      </c>
      <c r="AF455" s="42">
        <v>69688367</v>
      </c>
      <c r="AG455" s="41">
        <v>69688367</v>
      </c>
      <c r="AH455" s="41">
        <v>69688367</v>
      </c>
      <c r="AI455" s="41">
        <v>0</v>
      </c>
      <c r="AJ455" s="41">
        <v>0</v>
      </c>
      <c r="AK455" s="42" t="str">
        <f>IFERROR(VLOOKUP(Exportar[[#This Row],[RUBRO]],[3]LISTAS!$A$1:$B$19,2,0),Exportar[[#This Row],[NOMBRE-Planeación_Proyecto]])</f>
        <v>4. Nutrición</v>
      </c>
      <c r="AL455" s="41">
        <f>VLOOKUP(Exportar[[#This Row],[UNIDAD/SUB UNIDAD]],[3]!REGIONALES[[#All],[codigo_regional3]:[Columna1]],3,0)</f>
        <v>13</v>
      </c>
      <c r="AM455" s="41">
        <f>Exportar[[#This Row],[COD]]</f>
        <v>13</v>
      </c>
      <c r="AN455" s="41">
        <f>IFERROR(VLOOKUP(Exportar[[#This Row],[RUBRO completo]],'[3]CENTRO DE COSTOS'!$X:$X,1,0),0)</f>
        <v>0</v>
      </c>
      <c r="AO455" s="43" t="str">
        <f>VLOOKUP(Exportar[[#This Row],[COD_REAL]],'[3]CENTRO DE COSTOS'!$M$4:$N$72,2,0)</f>
        <v>REGIONAL BOLIVAR</v>
      </c>
    </row>
    <row r="456" spans="1:41" x14ac:dyDescent="0.25">
      <c r="A456" s="44">
        <v>45111</v>
      </c>
      <c r="B456" s="32">
        <v>2023</v>
      </c>
      <c r="C456" s="33" t="str">
        <f>VLOOKUP(D456,'[3]CENTRO DE COSTOS'!$E:$H,4,0)</f>
        <v>REGIONALES</v>
      </c>
      <c r="D456" s="34" t="s">
        <v>48</v>
      </c>
      <c r="E456" s="34" t="s">
        <v>49</v>
      </c>
      <c r="F456" s="34" t="s">
        <v>192</v>
      </c>
      <c r="G456" s="35" t="str">
        <f>VLOOKUP(O456,[3]Gerentes!$A:$N,4,0)</f>
        <v>PROTECCIÓN SRPA</v>
      </c>
      <c r="H456" s="35" t="str">
        <f>VLOOKUP(O456,[3]Gerentes!$A:$N,5,0)</f>
        <v>DIRECTOR(A) DE PROTECCION</v>
      </c>
      <c r="I456" s="35" t="str">
        <f>VLOOKUP(O456,[3]Gerentes!$A:$N,10,0)</f>
        <v>3. Protección SRPA</v>
      </c>
      <c r="J456" s="35" t="str">
        <f>VLOOKUP(O456,[3]Gerentes!$A:$AB,15,0)</f>
        <v>Contratable</v>
      </c>
      <c r="K456" s="36" t="str">
        <f t="shared" si="21"/>
        <v>Inversión</v>
      </c>
      <c r="L456" s="37" t="s">
        <v>187</v>
      </c>
      <c r="M456" s="38" t="str">
        <f t="shared" si="22"/>
        <v>C-4102-1500-13</v>
      </c>
      <c r="N456" s="34">
        <v>991</v>
      </c>
      <c r="O456" s="35" t="str">
        <f t="shared" si="23"/>
        <v>C-4102-1500-13-0-4102038-02-991</v>
      </c>
      <c r="P456" s="32" t="s">
        <v>186</v>
      </c>
      <c r="Q456" s="39">
        <f>VLOOKUP($O456,[3]Gerentes!$A:$I,7,0)</f>
        <v>4102038</v>
      </c>
      <c r="R456" s="40" t="str">
        <f>VLOOKUP($O456,[3]Gerentes!$A:$I,8,0)</f>
        <v>SERVICIO DIRIGIDOS A LA ATENCION DE NIÑOS, NIÑAS, ADOLESCENTES Y JOVENES, CON ENFOQUE PEDAGOGICO Y RESTAURATIVO ENCAMINADOS A LA INCLUSION SOCIAL</v>
      </c>
      <c r="S456" s="34" t="s">
        <v>24</v>
      </c>
      <c r="T456" s="34">
        <v>27</v>
      </c>
      <c r="U456" s="34" t="s">
        <v>161</v>
      </c>
      <c r="V456" s="34" t="s">
        <v>25</v>
      </c>
      <c r="W456" s="41">
        <v>521493902</v>
      </c>
      <c r="X456" s="41">
        <v>0</v>
      </c>
      <c r="Y456" s="41">
        <v>0</v>
      </c>
      <c r="Z456" s="41">
        <v>0</v>
      </c>
      <c r="AA456" s="41">
        <v>0</v>
      </c>
      <c r="AB456" s="42">
        <v>521493902</v>
      </c>
      <c r="AC456" s="41">
        <v>514177444</v>
      </c>
      <c r="AD456" s="41">
        <v>7316458</v>
      </c>
      <c r="AE456" s="42">
        <v>473524948.5</v>
      </c>
      <c r="AF456" s="42">
        <v>153535117.5</v>
      </c>
      <c r="AG456" s="41">
        <v>153535117.5</v>
      </c>
      <c r="AH456" s="41">
        <v>153535117.5</v>
      </c>
      <c r="AI456" s="41">
        <v>0</v>
      </c>
      <c r="AJ456" s="41">
        <v>0</v>
      </c>
      <c r="AK456" s="42" t="str">
        <f>IFERROR(VLOOKUP(Exportar[[#This Row],[RUBRO]],[3]LISTAS!$A$1:$B$19,2,0),Exportar[[#This Row],[NOMBRE-Planeación_Proyecto]])</f>
        <v>3. Protección SRPA</v>
      </c>
      <c r="AL456" s="41">
        <f>VLOOKUP(Exportar[[#This Row],[UNIDAD/SUB UNIDAD]],[3]!REGIONALES[[#All],[codigo_regional3]:[Columna1]],3,0)</f>
        <v>13</v>
      </c>
      <c r="AM456" s="41">
        <f>Exportar[[#This Row],[COD]]</f>
        <v>13</v>
      </c>
      <c r="AN456" s="41">
        <f>IFERROR(VLOOKUP(Exportar[[#This Row],[RUBRO completo]],'[3]CENTRO DE COSTOS'!$X:$X,1,0),0)</f>
        <v>0</v>
      </c>
      <c r="AO456" s="43" t="str">
        <f>VLOOKUP(Exportar[[#This Row],[COD_REAL]],'[3]CENTRO DE COSTOS'!$M$4:$N$72,2,0)</f>
        <v>REGIONAL BOLIVAR</v>
      </c>
    </row>
    <row r="457" spans="1:41" x14ac:dyDescent="0.25">
      <c r="A457" s="44">
        <v>45111</v>
      </c>
      <c r="B457" s="32">
        <v>2023</v>
      </c>
      <c r="C457" s="33" t="str">
        <f>VLOOKUP(D457,'[3]CENTRO DE COSTOS'!$E:$H,4,0)</f>
        <v>REGIONALES</v>
      </c>
      <c r="D457" s="34" t="s">
        <v>48</v>
      </c>
      <c r="E457" s="34" t="s">
        <v>49</v>
      </c>
      <c r="F457" s="34" t="s">
        <v>192</v>
      </c>
      <c r="G457" s="35" t="str">
        <f>VLOOKUP(O457,[3]Gerentes!$A:$N,4,0)</f>
        <v xml:space="preserve">PROTECCIÓN RESTABLECIMIENTO </v>
      </c>
      <c r="H457" s="35" t="str">
        <f>VLOOKUP(O457,[3]Gerentes!$A:$N,5,0)</f>
        <v>DIRECTOR(A) DE PROTECCION</v>
      </c>
      <c r="I457" s="35" t="str">
        <f>VLOOKUP(O457,[3]Gerentes!$A:$N,10,0)</f>
        <v>2. Protección PARD</v>
      </c>
      <c r="J457" s="35" t="str">
        <f>VLOOKUP(O457,[3]Gerentes!$A:$AB,15,0)</f>
        <v>Contratable</v>
      </c>
      <c r="K457" s="36" t="str">
        <f t="shared" si="21"/>
        <v>Inversión</v>
      </c>
      <c r="L457" s="37" t="s">
        <v>173</v>
      </c>
      <c r="M457" s="38" t="str">
        <f t="shared" si="22"/>
        <v>C-4102-1500-14</v>
      </c>
      <c r="N457" s="34">
        <v>991</v>
      </c>
      <c r="O457" s="35" t="str">
        <f t="shared" si="23"/>
        <v>C-4102-1500-14-0-4102037-02-991</v>
      </c>
      <c r="P457" s="32" t="s">
        <v>172</v>
      </c>
      <c r="Q457" s="39">
        <f>VLOOKUP($O457,[3]Gerentes!$A:$I,7,0)</f>
        <v>4102037</v>
      </c>
      <c r="R457" s="40" t="str">
        <f>VLOOKUP($O457,[3]Gerentes!$A:$I,8,0)</f>
        <v>SERVICIO DE PROTECCION PARA EL RESTABLECIMIENTO DE DERECHOS DE NIÑOS, NIÑAS, ADOLESCENTES Y JOVENES</v>
      </c>
      <c r="S457" s="34" t="s">
        <v>24</v>
      </c>
      <c r="T457" s="34">
        <v>21</v>
      </c>
      <c r="U457" s="34" t="s">
        <v>185</v>
      </c>
      <c r="V457" s="34" t="s">
        <v>25</v>
      </c>
      <c r="W457" s="41">
        <v>2256739030</v>
      </c>
      <c r="X457" s="41">
        <v>0</v>
      </c>
      <c r="Y457" s="41">
        <v>0</v>
      </c>
      <c r="Z457" s="41">
        <v>0</v>
      </c>
      <c r="AA457" s="41">
        <v>0</v>
      </c>
      <c r="AB457" s="42">
        <v>2256739030</v>
      </c>
      <c r="AC457" s="41">
        <v>2166967276</v>
      </c>
      <c r="AD457" s="41">
        <v>89771754</v>
      </c>
      <c r="AE457" s="42">
        <v>2115189956.5</v>
      </c>
      <c r="AF457" s="42">
        <v>718730551.5</v>
      </c>
      <c r="AG457" s="41">
        <v>718730551.5</v>
      </c>
      <c r="AH457" s="41">
        <v>718730551.5</v>
      </c>
      <c r="AI457" s="41">
        <v>0</v>
      </c>
      <c r="AJ457" s="41">
        <v>0</v>
      </c>
      <c r="AK457" s="42" t="str">
        <f>IFERROR(VLOOKUP(Exportar[[#This Row],[RUBRO]],[3]LISTAS!$A$1:$B$19,2,0),Exportar[[#This Row],[NOMBRE-Planeación_Proyecto]])</f>
        <v>2. Protección PARD</v>
      </c>
      <c r="AL457" s="41">
        <f>VLOOKUP(Exportar[[#This Row],[UNIDAD/SUB UNIDAD]],[3]!REGIONALES[[#All],[codigo_regional3]:[Columna1]],3,0)</f>
        <v>13</v>
      </c>
      <c r="AM457" s="41">
        <f>Exportar[[#This Row],[COD]]</f>
        <v>13</v>
      </c>
      <c r="AN457" s="41">
        <f>IFERROR(VLOOKUP(Exportar[[#This Row],[RUBRO completo]],'[3]CENTRO DE COSTOS'!$X:$X,1,0),0)</f>
        <v>0</v>
      </c>
      <c r="AO457" s="43" t="str">
        <f>VLOOKUP(Exportar[[#This Row],[COD_REAL]],'[3]CENTRO DE COSTOS'!$M$4:$N$72,2,0)</f>
        <v>REGIONAL BOLIVAR</v>
      </c>
    </row>
    <row r="458" spans="1:41" x14ac:dyDescent="0.25">
      <c r="A458" s="44">
        <v>45111</v>
      </c>
      <c r="B458" s="32">
        <v>2023</v>
      </c>
      <c r="C458" s="33" t="str">
        <f>VLOOKUP(D458,'[3]CENTRO DE COSTOS'!$E:$H,4,0)</f>
        <v>REGIONALES</v>
      </c>
      <c r="D458" s="34" t="s">
        <v>48</v>
      </c>
      <c r="E458" s="34" t="s">
        <v>49</v>
      </c>
      <c r="F458" s="34" t="s">
        <v>192</v>
      </c>
      <c r="G458" s="35" t="str">
        <f>VLOOKUP(O458,[3]Gerentes!$A:$N,4,0)</f>
        <v>SNBF</v>
      </c>
      <c r="H458" s="35" t="str">
        <f>VLOOKUP(O458,[3]Gerentes!$A:$N,5,0)</f>
        <v>DIRECTOR(A) DE SISTEMA NACIONAL DE BIENESTAR FAMILIAR</v>
      </c>
      <c r="I458" s="35" t="str">
        <f>VLOOKUP(O458,[3]Gerentes!$A:$N,10,0)</f>
        <v>7. SNBF</v>
      </c>
      <c r="J458" s="35" t="str">
        <f>VLOOKUP(O458,[3]Gerentes!$A:$AB,15,0)</f>
        <v>Contratable</v>
      </c>
      <c r="K458" s="36" t="str">
        <f t="shared" si="21"/>
        <v>Inversión</v>
      </c>
      <c r="L458" s="37" t="s">
        <v>168</v>
      </c>
      <c r="M458" s="38" t="str">
        <f t="shared" si="22"/>
        <v>C-4102-1500-15</v>
      </c>
      <c r="N458" s="34">
        <v>991</v>
      </c>
      <c r="O458" s="35" t="str">
        <f t="shared" si="23"/>
        <v>C-4102-1500-15-0-4102024-02-991</v>
      </c>
      <c r="P458" s="32" t="s">
        <v>167</v>
      </c>
      <c r="Q458" s="39">
        <f>VLOOKUP($O458,[3]Gerentes!$A:$I,7,0)</f>
        <v>4102024</v>
      </c>
      <c r="R458" s="40" t="str">
        <f>VLOOKUP($O458,[3]Gerentes!$A:$I,8,0)</f>
        <v>SERVICIO DE ASISTENCIA TECNICA EN EL CICLO DE POLITICAS PUBLICAS DE INFANCIA Y ADOLESCENCIA</v>
      </c>
      <c r="S458" s="34" t="s">
        <v>24</v>
      </c>
      <c r="T458" s="34">
        <v>27</v>
      </c>
      <c r="U458" s="34" t="s">
        <v>161</v>
      </c>
      <c r="V458" s="34" t="s">
        <v>25</v>
      </c>
      <c r="W458" s="41">
        <v>283129000</v>
      </c>
      <c r="X458" s="41">
        <v>0</v>
      </c>
      <c r="Y458" s="41">
        <v>9437633</v>
      </c>
      <c r="Z458" s="41">
        <v>0</v>
      </c>
      <c r="AA458" s="41">
        <v>0</v>
      </c>
      <c r="AB458" s="42">
        <v>273691367</v>
      </c>
      <c r="AC458" s="41">
        <v>273691367</v>
      </c>
      <c r="AD458" s="41">
        <v>0</v>
      </c>
      <c r="AE458" s="42">
        <v>249055467</v>
      </c>
      <c r="AF458" s="42">
        <v>89596233</v>
      </c>
      <c r="AG458" s="41">
        <v>89596233</v>
      </c>
      <c r="AH458" s="41">
        <v>89596233</v>
      </c>
      <c r="AI458" s="41">
        <v>0</v>
      </c>
      <c r="AJ458" s="41">
        <v>0</v>
      </c>
      <c r="AK458" s="42" t="str">
        <f>IFERROR(VLOOKUP(Exportar[[#This Row],[RUBRO]],[3]LISTAS!$A$1:$B$19,2,0),Exportar[[#This Row],[NOMBRE-Planeación_Proyecto]])</f>
        <v>7. SNBF</v>
      </c>
      <c r="AL458" s="41">
        <f>VLOOKUP(Exportar[[#This Row],[UNIDAD/SUB UNIDAD]],[3]!REGIONALES[[#All],[codigo_regional3]:[Columna1]],3,0)</f>
        <v>13</v>
      </c>
      <c r="AM458" s="41">
        <f>Exportar[[#This Row],[COD]]</f>
        <v>13</v>
      </c>
      <c r="AN458" s="41">
        <f>IFERROR(VLOOKUP(Exportar[[#This Row],[RUBRO completo]],'[3]CENTRO DE COSTOS'!$X:$X,1,0),0)</f>
        <v>0</v>
      </c>
      <c r="AO458" s="43" t="str">
        <f>VLOOKUP(Exportar[[#This Row],[COD_REAL]],'[3]CENTRO DE COSTOS'!$M$4:$N$72,2,0)</f>
        <v>REGIONAL BOLIVAR</v>
      </c>
    </row>
    <row r="459" spans="1:41" x14ac:dyDescent="0.25">
      <c r="A459" s="44">
        <v>45111</v>
      </c>
      <c r="B459" s="32">
        <v>2023</v>
      </c>
      <c r="C459" s="33" t="str">
        <f>VLOOKUP(D459,'[3]CENTRO DE COSTOS'!$E:$H,4,0)</f>
        <v>REGIONALES</v>
      </c>
      <c r="D459" s="34" t="s">
        <v>48</v>
      </c>
      <c r="E459" s="34" t="s">
        <v>49</v>
      </c>
      <c r="F459" s="34" t="s">
        <v>192</v>
      </c>
      <c r="G459" s="35" t="str">
        <f>VLOOKUP(O459,[3]Gerentes!$A:$N,4,0)</f>
        <v>FAMILIA Y COMUNIDADES</v>
      </c>
      <c r="H459" s="35" t="str">
        <f>VLOOKUP(O459,[3]Gerentes!$A:$N,5,0)</f>
        <v>DIRECTOR(A) DE FAMILIA Y COMUNIDADES</v>
      </c>
      <c r="I459" s="35" t="str">
        <f>VLOOKUP(O459,[3]Gerentes!$A:$N,10,0)</f>
        <v>6. Familia y Comunidades</v>
      </c>
      <c r="J459" s="35" t="str">
        <f>VLOOKUP(O459,[3]Gerentes!$A:$AB,15,0)</f>
        <v>Contratable</v>
      </c>
      <c r="K459" s="36" t="str">
        <f t="shared" si="21"/>
        <v>Inversión</v>
      </c>
      <c r="L459" s="37" t="s">
        <v>184</v>
      </c>
      <c r="M459" s="38" t="str">
        <f t="shared" si="22"/>
        <v>C-4102-1500-16</v>
      </c>
      <c r="N459" s="34">
        <v>991</v>
      </c>
      <c r="O459" s="35" t="str">
        <f t="shared" si="23"/>
        <v>C-4102-1500-16-0-4102041-02-991</v>
      </c>
      <c r="P459" s="32" t="s">
        <v>183</v>
      </c>
      <c r="Q459" s="39">
        <f>VLOOKUP($O459,[3]Gerentes!$A:$I,7,0)</f>
        <v>4102041</v>
      </c>
      <c r="R459" s="40" t="str">
        <f>VLOOKUP($O459,[3]Gerentes!$A:$I,8,0)</f>
        <v>SERVICIO DE ASISTENCIA TECNICA EN EL CICLO DE POLITICAS PUBLICAS DE FAMILIA Y OTRAS RELACIONADAS</v>
      </c>
      <c r="S459" s="34" t="s">
        <v>24</v>
      </c>
      <c r="T459" s="34">
        <v>27</v>
      </c>
      <c r="U459" s="34" t="s">
        <v>161</v>
      </c>
      <c r="V459" s="34" t="s">
        <v>25</v>
      </c>
      <c r="W459" s="41">
        <v>92388266</v>
      </c>
      <c r="X459" s="41">
        <v>0</v>
      </c>
      <c r="Y459" s="41">
        <v>0</v>
      </c>
      <c r="Z459" s="41">
        <v>0</v>
      </c>
      <c r="AA459" s="41">
        <v>0</v>
      </c>
      <c r="AB459" s="42">
        <v>92388266</v>
      </c>
      <c r="AC459" s="41">
        <v>92388266</v>
      </c>
      <c r="AD459" s="41">
        <v>0</v>
      </c>
      <c r="AE459" s="42">
        <v>80052333</v>
      </c>
      <c r="AF459" s="42">
        <v>24934334</v>
      </c>
      <c r="AG459" s="41">
        <v>24934334</v>
      </c>
      <c r="AH459" s="41">
        <v>24934334</v>
      </c>
      <c r="AI459" s="41">
        <v>0</v>
      </c>
      <c r="AJ459" s="41">
        <v>0</v>
      </c>
      <c r="AK459" s="42" t="str">
        <f>IFERROR(VLOOKUP(Exportar[[#This Row],[RUBRO]],[3]LISTAS!$A$1:$B$19,2,0),Exportar[[#This Row],[NOMBRE-Planeación_Proyecto]])</f>
        <v>6. Familia y Comunidades</v>
      </c>
      <c r="AL459" s="41">
        <f>VLOOKUP(Exportar[[#This Row],[UNIDAD/SUB UNIDAD]],[3]!REGIONALES[[#All],[codigo_regional3]:[Columna1]],3,0)</f>
        <v>13</v>
      </c>
      <c r="AM459" s="41">
        <f>Exportar[[#This Row],[COD]]</f>
        <v>13</v>
      </c>
      <c r="AN459" s="41">
        <f>IFERROR(VLOOKUP(Exportar[[#This Row],[RUBRO completo]],'[3]CENTRO DE COSTOS'!$X:$X,1,0),0)</f>
        <v>0</v>
      </c>
      <c r="AO459" s="43" t="str">
        <f>VLOOKUP(Exportar[[#This Row],[COD_REAL]],'[3]CENTRO DE COSTOS'!$M$4:$N$72,2,0)</f>
        <v>REGIONAL BOLIVAR</v>
      </c>
    </row>
    <row r="460" spans="1:41" x14ac:dyDescent="0.25">
      <c r="A460" s="44">
        <v>45111</v>
      </c>
      <c r="B460" s="32">
        <v>2023</v>
      </c>
      <c r="C460" s="33" t="str">
        <f>VLOOKUP(D460,'[3]CENTRO DE COSTOS'!$E:$H,4,0)</f>
        <v>REGIONALES</v>
      </c>
      <c r="D460" s="34" t="s">
        <v>48</v>
      </c>
      <c r="E460" s="34" t="s">
        <v>49</v>
      </c>
      <c r="F460" s="34" t="s">
        <v>192</v>
      </c>
      <c r="G460" s="35" t="str">
        <f>VLOOKUP(O460,[3]Gerentes!$A:$N,4,0)</f>
        <v>PRIMERA INFANCIA</v>
      </c>
      <c r="H460" s="35" t="str">
        <f>VLOOKUP(O460,[3]Gerentes!$A:$N,5,0)</f>
        <v>DIRECTOR(A) DE PRIMERA INFANCIA</v>
      </c>
      <c r="I460" s="35" t="str">
        <f>VLOOKUP(O460,[3]Gerentes!$A:$N,10,0)</f>
        <v>1. Primera Infancia</v>
      </c>
      <c r="J460" s="35" t="str">
        <f>VLOOKUP(O460,[3]Gerentes!$A:$AB,15,0)</f>
        <v>Contratable</v>
      </c>
      <c r="K460" s="36" t="str">
        <f t="shared" si="21"/>
        <v>Inversión</v>
      </c>
      <c r="L460" s="37" t="s">
        <v>166</v>
      </c>
      <c r="M460" s="38" t="str">
        <f t="shared" si="22"/>
        <v>C-4102-1500-18</v>
      </c>
      <c r="N460" s="34">
        <v>991</v>
      </c>
      <c r="O460" s="35" t="str">
        <f t="shared" si="23"/>
        <v>C-4102-1500-18-0-4102040-02-991</v>
      </c>
      <c r="P460" s="32" t="s">
        <v>165</v>
      </c>
      <c r="Q460" s="39">
        <f>VLOOKUP($O460,[3]Gerentes!$A:$I,7,0)</f>
        <v>4102040</v>
      </c>
      <c r="R460" s="40" t="str">
        <f>VLOOKUP($O460,[3]Gerentes!$A:$I,8,0)</f>
        <v>DOCUMENTOS METODOLOGICOS</v>
      </c>
      <c r="S460" s="34" t="s">
        <v>24</v>
      </c>
      <c r="T460" s="34">
        <v>27</v>
      </c>
      <c r="U460" s="34" t="s">
        <v>161</v>
      </c>
      <c r="V460" s="34" t="s">
        <v>25</v>
      </c>
      <c r="W460" s="41">
        <v>2528795981</v>
      </c>
      <c r="X460" s="41">
        <v>0</v>
      </c>
      <c r="Y460" s="41">
        <v>0</v>
      </c>
      <c r="Z460" s="41">
        <v>0</v>
      </c>
      <c r="AA460" s="41">
        <v>0</v>
      </c>
      <c r="AB460" s="42">
        <v>2528795981</v>
      </c>
      <c r="AC460" s="41">
        <v>2516512150</v>
      </c>
      <c r="AD460" s="41">
        <v>12283831</v>
      </c>
      <c r="AE460" s="42">
        <v>2323301865</v>
      </c>
      <c r="AF460" s="42">
        <v>823045253</v>
      </c>
      <c r="AG460" s="41">
        <v>823045253</v>
      </c>
      <c r="AH460" s="41">
        <v>823045253</v>
      </c>
      <c r="AI460" s="41">
        <v>0</v>
      </c>
      <c r="AJ460" s="41">
        <v>0</v>
      </c>
      <c r="AK460" s="42" t="str">
        <f>IFERROR(VLOOKUP(Exportar[[#This Row],[RUBRO]],[3]LISTAS!$A$1:$B$19,2,0),Exportar[[#This Row],[NOMBRE-Planeación_Proyecto]])</f>
        <v>1. Primera Infancia</v>
      </c>
      <c r="AL460" s="41">
        <f>VLOOKUP(Exportar[[#This Row],[UNIDAD/SUB UNIDAD]],[3]!REGIONALES[[#All],[codigo_regional3]:[Columna1]],3,0)</f>
        <v>13</v>
      </c>
      <c r="AM460" s="41">
        <f>Exportar[[#This Row],[COD]]</f>
        <v>13</v>
      </c>
      <c r="AN460" s="41">
        <f>IFERROR(VLOOKUP(Exportar[[#This Row],[RUBRO completo]],'[3]CENTRO DE COSTOS'!$X:$X,1,0),0)</f>
        <v>0</v>
      </c>
      <c r="AO460" s="43" t="str">
        <f>VLOOKUP(Exportar[[#This Row],[COD_REAL]],'[3]CENTRO DE COSTOS'!$M$4:$N$72,2,0)</f>
        <v>REGIONAL BOLIVAR</v>
      </c>
    </row>
    <row r="461" spans="1:41" x14ac:dyDescent="0.25">
      <c r="A461" s="44">
        <v>45111</v>
      </c>
      <c r="B461" s="32">
        <v>2023</v>
      </c>
      <c r="C461" s="33" t="str">
        <f>VLOOKUP(D461,'[3]CENTRO DE COSTOS'!$E:$H,4,0)</f>
        <v>REGIONALES</v>
      </c>
      <c r="D461" s="34" t="s">
        <v>48</v>
      </c>
      <c r="E461" s="34" t="s">
        <v>49</v>
      </c>
      <c r="F461" s="34" t="s">
        <v>192</v>
      </c>
      <c r="G461" s="35" t="str">
        <f>VLOOKUP(O461,[3]Gerentes!$A:$N,4,0)</f>
        <v>INFANCIA</v>
      </c>
      <c r="H461" s="35" t="str">
        <f>VLOOKUP(O461,[3]Gerentes!$A:$N,5,0)</f>
        <v>DIRECTOR(A) DE INFANCIA</v>
      </c>
      <c r="I461" s="35" t="str">
        <f>VLOOKUP(O461,[3]Gerentes!$A:$N,10,0)</f>
        <v>7. Infancia</v>
      </c>
      <c r="J461" s="35" t="str">
        <f>VLOOKUP(O461,[3]Gerentes!$A:$AB,15,0)</f>
        <v>Contratable</v>
      </c>
      <c r="K461" s="36" t="str">
        <f t="shared" si="21"/>
        <v>Inversión</v>
      </c>
      <c r="L461" s="37" t="s">
        <v>182</v>
      </c>
      <c r="M461" s="38" t="str">
        <f t="shared" si="22"/>
        <v>C-4102-1500-20</v>
      </c>
      <c r="N461" s="34">
        <v>991</v>
      </c>
      <c r="O461" s="35" t="str">
        <f t="shared" si="23"/>
        <v>C-4102-1500-20-0-4102045-02-991</v>
      </c>
      <c r="P461" s="32" t="s">
        <v>181</v>
      </c>
      <c r="Q461" s="39">
        <f>VLOOKUP($O461,[3]Gerentes!$A:$I,7,0)</f>
        <v>4102045</v>
      </c>
      <c r="R461" s="40" t="str">
        <f>VLOOKUP($O461,[3]Gerentes!$A:$I,8,0)</f>
        <v>SERVICIOS DE EDUCACIÓN INFORMAL A NIÑOS, NIÑAS, ADOLESCENTES  Y JÓVENES PARA EL RECONOCIMIENTO DE SUS DERECHOS</v>
      </c>
      <c r="S461" s="34" t="s">
        <v>24</v>
      </c>
      <c r="T461" s="34">
        <v>27</v>
      </c>
      <c r="U461" s="34" t="s">
        <v>161</v>
      </c>
      <c r="V461" s="34" t="s">
        <v>25</v>
      </c>
      <c r="W461" s="41">
        <v>91876129</v>
      </c>
      <c r="X461" s="41">
        <v>0</v>
      </c>
      <c r="Y461" s="41">
        <v>1946129</v>
      </c>
      <c r="Z461" s="41">
        <v>0</v>
      </c>
      <c r="AA461" s="41">
        <v>0</v>
      </c>
      <c r="AB461" s="42">
        <v>89930000</v>
      </c>
      <c r="AC461" s="41">
        <v>89930000</v>
      </c>
      <c r="AD461" s="41">
        <v>0</v>
      </c>
      <c r="AE461" s="42">
        <v>89930000</v>
      </c>
      <c r="AF461" s="42">
        <v>34799000</v>
      </c>
      <c r="AG461" s="41">
        <v>34799000</v>
      </c>
      <c r="AH461" s="41">
        <v>34799000</v>
      </c>
      <c r="AI461" s="41">
        <v>0</v>
      </c>
      <c r="AJ461" s="41">
        <v>0</v>
      </c>
      <c r="AK461" s="42" t="str">
        <f>IFERROR(VLOOKUP(Exportar[[#This Row],[RUBRO]],[3]LISTAS!$A$1:$B$19,2,0),Exportar[[#This Row],[NOMBRE-Planeación_Proyecto]])</f>
        <v>7. Infancia</v>
      </c>
      <c r="AL461" s="41">
        <f>VLOOKUP(Exportar[[#This Row],[UNIDAD/SUB UNIDAD]],[3]!REGIONALES[[#All],[codigo_regional3]:[Columna1]],3,0)</f>
        <v>13</v>
      </c>
      <c r="AM461" s="41">
        <f>Exportar[[#This Row],[COD]]</f>
        <v>13</v>
      </c>
      <c r="AN461" s="41">
        <f>IFERROR(VLOOKUP(Exportar[[#This Row],[RUBRO completo]],'[3]CENTRO DE COSTOS'!$X:$X,1,0),0)</f>
        <v>0</v>
      </c>
      <c r="AO461" s="43" t="str">
        <f>VLOOKUP(Exportar[[#This Row],[COD_REAL]],'[3]CENTRO DE COSTOS'!$M$4:$N$72,2,0)</f>
        <v>REGIONAL BOLIVAR</v>
      </c>
    </row>
    <row r="462" spans="1:41" x14ac:dyDescent="0.25">
      <c r="A462" s="44">
        <v>45111</v>
      </c>
      <c r="B462" s="32">
        <v>2023</v>
      </c>
      <c r="C462" s="33" t="str">
        <f>VLOOKUP(D462,'[3]CENTRO DE COSTOS'!$E:$H,4,0)</f>
        <v>REGIONALES</v>
      </c>
      <c r="D462" s="34" t="s">
        <v>48</v>
      </c>
      <c r="E462" s="34" t="s">
        <v>49</v>
      </c>
      <c r="F462" s="34" t="s">
        <v>192</v>
      </c>
      <c r="G462" s="35" t="str">
        <f>VLOOKUP(O462,[3]Gerentes!$A:$N,4,0)</f>
        <v>ADOLESCENCIA Y JUVENTUD</v>
      </c>
      <c r="H462" s="35" t="str">
        <f>VLOOKUP(O462,[3]Gerentes!$A:$N,5,0)</f>
        <v xml:space="preserve">DIRECTOR(A) DE ADOLESCENCIA Y JUVENTUD </v>
      </c>
      <c r="I462" s="35" t="str">
        <f>VLOOKUP(O462,[3]Gerentes!$A:$N,10,0)</f>
        <v>8. Adolescencia y Juventud</v>
      </c>
      <c r="J462" s="35" t="str">
        <f>VLOOKUP(O462,[3]Gerentes!$A:$AB,15,0)</f>
        <v>Contratable</v>
      </c>
      <c r="K462" s="36" t="str">
        <f t="shared" si="21"/>
        <v>Inversión</v>
      </c>
      <c r="L462" s="37" t="s">
        <v>180</v>
      </c>
      <c r="M462" s="38" t="str">
        <f t="shared" si="22"/>
        <v>C-4102-1500-21</v>
      </c>
      <c r="N462" s="34">
        <v>991</v>
      </c>
      <c r="O462" s="35" t="str">
        <f t="shared" si="23"/>
        <v>C-4102-1500-21-0-4102045-02-00-991</v>
      </c>
      <c r="P462" s="32" t="s">
        <v>179</v>
      </c>
      <c r="Q462" s="39">
        <f>VLOOKUP($O462,[3]Gerentes!$A:$I,7,0)</f>
        <v>4102045</v>
      </c>
      <c r="R462" s="40" t="str">
        <f>VLOOKUP($O462,[3]Gerentes!$A:$I,8,0)</f>
        <v>SERVICIOS DE EDUCACIÓN INFORMAL A NIÑOS, NIÑAS, ADOLESCENTES  Y JÓVENES PARA EL RECONOCIMIENTO DE SUS DERECHOS</v>
      </c>
      <c r="S462" s="34" t="s">
        <v>24</v>
      </c>
      <c r="T462" s="34">
        <v>27</v>
      </c>
      <c r="U462" s="34" t="s">
        <v>161</v>
      </c>
      <c r="V462" s="34" t="s">
        <v>25</v>
      </c>
      <c r="W462" s="41">
        <v>92797334</v>
      </c>
      <c r="X462" s="41">
        <v>0</v>
      </c>
      <c r="Y462" s="41">
        <v>3649334</v>
      </c>
      <c r="Z462" s="41">
        <v>0</v>
      </c>
      <c r="AA462" s="41">
        <v>0</v>
      </c>
      <c r="AB462" s="42">
        <v>89148000</v>
      </c>
      <c r="AC462" s="41">
        <v>89148000</v>
      </c>
      <c r="AD462" s="41">
        <v>0</v>
      </c>
      <c r="AE462" s="42">
        <v>89148000</v>
      </c>
      <c r="AF462" s="42">
        <v>34017000</v>
      </c>
      <c r="AG462" s="41">
        <v>34017000</v>
      </c>
      <c r="AH462" s="41">
        <v>34017000</v>
      </c>
      <c r="AI462" s="41">
        <v>0</v>
      </c>
      <c r="AJ462" s="41">
        <v>0</v>
      </c>
      <c r="AK462" s="42" t="str">
        <f>IFERROR(VLOOKUP(Exportar[[#This Row],[RUBRO]],[3]LISTAS!$A$1:$B$19,2,0),Exportar[[#This Row],[NOMBRE-Planeación_Proyecto]])</f>
        <v>8. Adolescencia y Juventud</v>
      </c>
      <c r="AL462" s="41">
        <f>VLOOKUP(Exportar[[#This Row],[UNIDAD/SUB UNIDAD]],[3]!REGIONALES[[#All],[codigo_regional3]:[Columna1]],3,0)</f>
        <v>13</v>
      </c>
      <c r="AM462" s="41">
        <f>Exportar[[#This Row],[COD]]</f>
        <v>13</v>
      </c>
      <c r="AN462" s="41">
        <f>IFERROR(VLOOKUP(Exportar[[#This Row],[RUBRO completo]],'[3]CENTRO DE COSTOS'!$X:$X,1,0),0)</f>
        <v>0</v>
      </c>
      <c r="AO462" s="43" t="str">
        <f>VLOOKUP(Exportar[[#This Row],[COD_REAL]],'[3]CENTRO DE COSTOS'!$M$4:$N$72,2,0)</f>
        <v>REGIONAL BOLIVAR</v>
      </c>
    </row>
    <row r="463" spans="1:41" x14ac:dyDescent="0.25">
      <c r="A463" s="44">
        <v>45111</v>
      </c>
      <c r="B463" s="32">
        <v>2023</v>
      </c>
      <c r="C463" s="33" t="str">
        <f>VLOOKUP(D463,'[3]CENTRO DE COSTOS'!$E:$H,4,0)</f>
        <v>REGIONALES</v>
      </c>
      <c r="D463" s="34" t="s">
        <v>48</v>
      </c>
      <c r="E463" s="34" t="s">
        <v>49</v>
      </c>
      <c r="F463" s="34" t="s">
        <v>192</v>
      </c>
      <c r="G463" s="35" t="str">
        <f>VLOOKUP(O463,[3]Gerentes!$A:$N,4,0)</f>
        <v>TECNOLOGÍA</v>
      </c>
      <c r="H463" s="35" t="str">
        <f>VLOOKUP(O463,[3]Gerentes!$A:$N,5,0)</f>
        <v>DIRECTOR(A) DE INFORMACION Y TECNOLOGIA</v>
      </c>
      <c r="I463" s="35" t="str">
        <f>VLOOKUP(O463,[3]Gerentes!$A:$N,10,0)</f>
        <v>9. Tecnología</v>
      </c>
      <c r="J463" s="35" t="str">
        <f>VLOOKUP(O463,[3]Gerentes!$A:$AB,15,0)</f>
        <v>Contratable</v>
      </c>
      <c r="K463" s="36" t="str">
        <f t="shared" si="21"/>
        <v>Inversión</v>
      </c>
      <c r="L463" s="37" t="s">
        <v>178</v>
      </c>
      <c r="M463" s="38" t="str">
        <f t="shared" si="22"/>
        <v>C-4199-1500-7</v>
      </c>
      <c r="N463" s="34">
        <v>991</v>
      </c>
      <c r="O463" s="35" t="str">
        <f t="shared" si="23"/>
        <v>C-4199-1500-7-0-4199062-02-991</v>
      </c>
      <c r="P463" s="32" t="s">
        <v>177</v>
      </c>
      <c r="Q463" s="39">
        <f>VLOOKUP($O463,[3]Gerentes!$A:$I,7,0)</f>
        <v>4199062</v>
      </c>
      <c r="R463" s="40" t="str">
        <f>VLOOKUP($O463,[3]Gerentes!$A:$I,8,0)</f>
        <v>SERVICIOS TECNOLOGICOS</v>
      </c>
      <c r="S463" s="34" t="s">
        <v>24</v>
      </c>
      <c r="T463" s="34">
        <v>27</v>
      </c>
      <c r="U463" s="34" t="s">
        <v>161</v>
      </c>
      <c r="V463" s="34" t="s">
        <v>25</v>
      </c>
      <c r="W463" s="41">
        <v>113524776</v>
      </c>
      <c r="X463" s="41">
        <v>5056742</v>
      </c>
      <c r="Y463" s="41">
        <v>10113484</v>
      </c>
      <c r="Z463" s="41">
        <v>0</v>
      </c>
      <c r="AA463" s="41">
        <v>0</v>
      </c>
      <c r="AB463" s="42">
        <v>108468034</v>
      </c>
      <c r="AC463" s="41">
        <v>108468034</v>
      </c>
      <c r="AD463" s="41">
        <v>0</v>
      </c>
      <c r="AE463" s="42">
        <v>108468034</v>
      </c>
      <c r="AF463" s="42">
        <v>41742800</v>
      </c>
      <c r="AG463" s="41">
        <v>41742800</v>
      </c>
      <c r="AH463" s="41">
        <v>41742800</v>
      </c>
      <c r="AI463" s="41">
        <v>0</v>
      </c>
      <c r="AJ463" s="41">
        <v>0</v>
      </c>
      <c r="AK463" s="42" t="str">
        <f>IFERROR(VLOOKUP(Exportar[[#This Row],[RUBRO]],[3]LISTAS!$A$1:$B$19,2,0),Exportar[[#This Row],[NOMBRE-Planeación_Proyecto]])</f>
        <v>9. Tecnología</v>
      </c>
      <c r="AL463" s="41">
        <f>VLOOKUP(Exportar[[#This Row],[UNIDAD/SUB UNIDAD]],[3]!REGIONALES[[#All],[codigo_regional3]:[Columna1]],3,0)</f>
        <v>13</v>
      </c>
      <c r="AM463" s="41">
        <f>Exportar[[#This Row],[COD]]</f>
        <v>13</v>
      </c>
      <c r="AN463" s="41">
        <f>IFERROR(VLOOKUP(Exportar[[#This Row],[RUBRO completo]],'[3]CENTRO DE COSTOS'!$X:$X,1,0),0)</f>
        <v>0</v>
      </c>
      <c r="AO463" s="43" t="str">
        <f>VLOOKUP(Exportar[[#This Row],[COD_REAL]],'[3]CENTRO DE COSTOS'!$M$4:$N$72,2,0)</f>
        <v>REGIONAL BOLIVAR</v>
      </c>
    </row>
    <row r="464" spans="1:41" x14ac:dyDescent="0.25">
      <c r="A464" s="44">
        <v>45111</v>
      </c>
      <c r="B464" s="32">
        <v>2023</v>
      </c>
      <c r="C464" s="33" t="str">
        <f>VLOOKUP(D464,'[3]CENTRO DE COSTOS'!$E:$H,4,0)</f>
        <v>REGIONALES</v>
      </c>
      <c r="D464" s="34" t="s">
        <v>48</v>
      </c>
      <c r="E464" s="34" t="s">
        <v>49</v>
      </c>
      <c r="F464" s="34" t="s">
        <v>192</v>
      </c>
      <c r="G464" s="35" t="str">
        <f>VLOOKUP(O464,[3]Gerentes!$A:$N,4,0)</f>
        <v>FORTALECIMIENTO</v>
      </c>
      <c r="H464" s="35" t="str">
        <f>VLOOKUP(O464,[3]Gerentes!$A:$N,5,0)</f>
        <v>DIRECTOR(A) DE GESTION HUMANA</v>
      </c>
      <c r="I464" s="35" t="str">
        <f>VLOOKUP(O464,[3]Gerentes!$A:$N,10,0)</f>
        <v>8. Fortalecimiento</v>
      </c>
      <c r="J464" s="35" t="str">
        <f>VLOOKUP(O464,[3]Gerentes!$A:$AB,15,0)</f>
        <v>Contratable</v>
      </c>
      <c r="K464" s="36" t="str">
        <f t="shared" si="21"/>
        <v>Inversión</v>
      </c>
      <c r="L464" s="37" t="s">
        <v>175</v>
      </c>
      <c r="M464" s="38" t="str">
        <f t="shared" si="22"/>
        <v>C-4199-1500-8</v>
      </c>
      <c r="N464" s="34">
        <v>991</v>
      </c>
      <c r="O464" s="35" t="str">
        <f t="shared" si="23"/>
        <v>C-4199-1500-8-0-4199064-02-991</v>
      </c>
      <c r="P464" s="32" t="s">
        <v>174</v>
      </c>
      <c r="Q464" s="39">
        <f>VLOOKUP($O464,[3]Gerentes!$A:$I,7,0)</f>
        <v>4199064</v>
      </c>
      <c r="R464" s="40" t="str">
        <f>VLOOKUP($O464,[3]Gerentes!$A:$I,8,0)</f>
        <v>SERVICIO DE IMPLEMENTACION DE SISTEMAS DE GESTION</v>
      </c>
      <c r="S464" s="34" t="s">
        <v>24</v>
      </c>
      <c r="T464" s="34">
        <v>27</v>
      </c>
      <c r="U464" s="34" t="s">
        <v>161</v>
      </c>
      <c r="V464" s="34" t="s">
        <v>25</v>
      </c>
      <c r="W464" s="41">
        <v>621538216</v>
      </c>
      <c r="X464" s="41">
        <v>0</v>
      </c>
      <c r="Y464" s="41">
        <v>35226</v>
      </c>
      <c r="Z464" s="41">
        <v>0</v>
      </c>
      <c r="AA464" s="41">
        <v>0</v>
      </c>
      <c r="AB464" s="42">
        <v>621502990</v>
      </c>
      <c r="AC464" s="41">
        <v>618670504</v>
      </c>
      <c r="AD464" s="41">
        <v>2832486</v>
      </c>
      <c r="AE464" s="42">
        <v>550666801</v>
      </c>
      <c r="AF464" s="42">
        <v>207983516</v>
      </c>
      <c r="AG464" s="41">
        <v>207983516</v>
      </c>
      <c r="AH464" s="41">
        <v>207983516</v>
      </c>
      <c r="AI464" s="41">
        <v>0</v>
      </c>
      <c r="AJ464" s="41">
        <v>0</v>
      </c>
      <c r="AK464" s="42" t="str">
        <f>IFERROR(VLOOKUP(Exportar[[#This Row],[RUBRO]],[3]LISTAS!$A$1:$B$19,2,0),Exportar[[#This Row],[NOMBRE-Planeación_Proyecto]])</f>
        <v>8. Fortalecimiento</v>
      </c>
      <c r="AL464" s="41">
        <f>VLOOKUP(Exportar[[#This Row],[UNIDAD/SUB UNIDAD]],[3]!REGIONALES[[#All],[codigo_regional3]:[Columna1]],3,0)</f>
        <v>13</v>
      </c>
      <c r="AM464" s="41">
        <f>Exportar[[#This Row],[COD]]</f>
        <v>13</v>
      </c>
      <c r="AN464" s="41">
        <f>IFERROR(VLOOKUP(Exportar[[#This Row],[RUBRO completo]],'[3]CENTRO DE COSTOS'!$X:$X,1,0),0)</f>
        <v>0</v>
      </c>
      <c r="AO464" s="43" t="str">
        <f>VLOOKUP(Exportar[[#This Row],[COD_REAL]],'[3]CENTRO DE COSTOS'!$M$4:$N$72,2,0)</f>
        <v>REGIONAL BOLIVAR</v>
      </c>
    </row>
    <row r="465" spans="1:41" x14ac:dyDescent="0.25">
      <c r="A465" s="44">
        <v>45111</v>
      </c>
      <c r="B465" s="32">
        <v>2023</v>
      </c>
      <c r="C465" s="33" t="str">
        <f>VLOOKUP(D465,'[3]CENTRO DE COSTOS'!$E:$H,4,0)</f>
        <v>REGIONALES</v>
      </c>
      <c r="D465" s="34" t="s">
        <v>48</v>
      </c>
      <c r="E465" s="34" t="s">
        <v>49</v>
      </c>
      <c r="F465" s="34" t="s">
        <v>176</v>
      </c>
      <c r="G465" s="35" t="str">
        <f>VLOOKUP(O465,[3]Gerentes!$A:$N,4,0)</f>
        <v>NUTRICIÓN</v>
      </c>
      <c r="H465" s="35" t="str">
        <f>VLOOKUP(O465,[3]Gerentes!$A:$N,5,0)</f>
        <v>DIRECTOR(A) DE NUTRICION</v>
      </c>
      <c r="I465" s="35" t="str">
        <f>VLOOKUP(O465,[3]Gerentes!$A:$N,10,0)</f>
        <v>4. Nutrición</v>
      </c>
      <c r="J465" s="35" t="str">
        <f>VLOOKUP(O465,[3]Gerentes!$A:$AB,15,0)</f>
        <v>No Contratable</v>
      </c>
      <c r="K465" s="36" t="str">
        <f t="shared" si="21"/>
        <v>Inversión</v>
      </c>
      <c r="L465" s="37" t="s">
        <v>191</v>
      </c>
      <c r="M465" s="38" t="str">
        <f t="shared" si="22"/>
        <v>C-4102-1500-12</v>
      </c>
      <c r="N465" s="34">
        <v>992</v>
      </c>
      <c r="O465" s="35" t="str">
        <f t="shared" si="23"/>
        <v>C-4102-1500-12-0-4102014-02-992</v>
      </c>
      <c r="P465" s="32" t="s">
        <v>190</v>
      </c>
      <c r="Q465" s="39">
        <f>VLOOKUP($O465,[3]Gerentes!$A:$I,7,0)</f>
        <v>4102014</v>
      </c>
      <c r="R465" s="40" t="str">
        <f>VLOOKUP($O465,[3]Gerentes!$A:$I,8,0)</f>
        <v>SERVICIO DE DISTRIBUCION DE ALIMENTOS SOLIDOS DE ALTO VALOR NUTRICIONAL</v>
      </c>
      <c r="S465" s="34" t="s">
        <v>24</v>
      </c>
      <c r="T465" s="34">
        <v>27</v>
      </c>
      <c r="U465" s="34" t="s">
        <v>161</v>
      </c>
      <c r="V465" s="34" t="s">
        <v>25</v>
      </c>
      <c r="W465" s="41">
        <v>2600000</v>
      </c>
      <c r="X465" s="41">
        <v>0</v>
      </c>
      <c r="Y465" s="41">
        <v>0</v>
      </c>
      <c r="Z465" s="41">
        <v>0</v>
      </c>
      <c r="AA465" s="41">
        <v>0</v>
      </c>
      <c r="AB465" s="42">
        <v>2600000</v>
      </c>
      <c r="AC465" s="41">
        <v>2600000</v>
      </c>
      <c r="AD465" s="41">
        <v>0</v>
      </c>
      <c r="AE465" s="42">
        <v>337710</v>
      </c>
      <c r="AF465" s="42">
        <v>337710</v>
      </c>
      <c r="AG465" s="41">
        <v>337710</v>
      </c>
      <c r="AH465" s="41">
        <v>337710</v>
      </c>
      <c r="AI465" s="41">
        <v>0</v>
      </c>
      <c r="AJ465" s="41">
        <v>0</v>
      </c>
      <c r="AK465" s="42" t="str">
        <f>IFERROR(VLOOKUP(Exportar[[#This Row],[RUBRO]],[3]LISTAS!$A$1:$B$19,2,0),Exportar[[#This Row],[NOMBRE-Planeación_Proyecto]])</f>
        <v>4. Nutrición</v>
      </c>
      <c r="AL465" s="41">
        <f>VLOOKUP(Exportar[[#This Row],[UNIDAD/SUB UNIDAD]],[3]!REGIONALES[[#All],[codigo_regional3]:[Columna1]],3,0)</f>
        <v>13</v>
      </c>
      <c r="AM465" s="41">
        <f>Exportar[[#This Row],[COD]]</f>
        <v>13</v>
      </c>
      <c r="AN465" s="41">
        <f>IFERROR(VLOOKUP(Exportar[[#This Row],[RUBRO completo]],'[3]CENTRO DE COSTOS'!$X:$X,1,0),0)</f>
        <v>0</v>
      </c>
      <c r="AO465" s="43" t="str">
        <f>VLOOKUP(Exportar[[#This Row],[COD_REAL]],'[3]CENTRO DE COSTOS'!$M$4:$N$72,2,0)</f>
        <v>REGIONAL BOLIVAR</v>
      </c>
    </row>
    <row r="466" spans="1:41" x14ac:dyDescent="0.25">
      <c r="A466" s="44">
        <v>45111</v>
      </c>
      <c r="B466" s="32">
        <v>2023</v>
      </c>
      <c r="C466" s="33" t="str">
        <f>VLOOKUP(D466,'[3]CENTRO DE COSTOS'!$E:$H,4,0)</f>
        <v>REGIONALES</v>
      </c>
      <c r="D466" s="34" t="s">
        <v>48</v>
      </c>
      <c r="E466" s="34" t="s">
        <v>49</v>
      </c>
      <c r="F466" s="34" t="s">
        <v>176</v>
      </c>
      <c r="G466" s="35" t="str">
        <f>VLOOKUP(O466,[3]Gerentes!$A:$N,4,0)</f>
        <v>NUTRICIÓN</v>
      </c>
      <c r="H466" s="35" t="str">
        <f>VLOOKUP(O466,[3]Gerentes!$A:$N,5,0)</f>
        <v>DIRECTOR(A) DE NUTRICION</v>
      </c>
      <c r="I466" s="35" t="str">
        <f>VLOOKUP(O466,[3]Gerentes!$A:$N,10,0)</f>
        <v>4. Nutrición</v>
      </c>
      <c r="J466" s="35" t="str">
        <f>VLOOKUP(O466,[3]Gerentes!$A:$AB,15,0)</f>
        <v>No Contratable</v>
      </c>
      <c r="K466" s="36" t="str">
        <f t="shared" si="21"/>
        <v>Inversión</v>
      </c>
      <c r="L466" s="37" t="s">
        <v>189</v>
      </c>
      <c r="M466" s="38" t="str">
        <f t="shared" si="22"/>
        <v>C-4102-1500-12</v>
      </c>
      <c r="N466" s="34">
        <v>992</v>
      </c>
      <c r="O466" s="35" t="str">
        <f t="shared" si="23"/>
        <v>C-4102-1500-12-0-4102016-02-992</v>
      </c>
      <c r="P466" s="32" t="s">
        <v>188</v>
      </c>
      <c r="Q466" s="39">
        <f>VLOOKUP($O466,[3]Gerentes!$A:$I,7,0)</f>
        <v>4102016</v>
      </c>
      <c r="R466" s="40" t="str">
        <f>VLOOKUP($O466,[3]Gerentes!$A:$I,8,0)</f>
        <v>SERVICIO DE ATENCION Y PREVENCION A LA DESNUTRICION DESDE EL SECTOR INCLUSION SOCIAL</v>
      </c>
      <c r="S466" s="34" t="s">
        <v>24</v>
      </c>
      <c r="T466" s="34">
        <v>27</v>
      </c>
      <c r="U466" s="34" t="s">
        <v>161</v>
      </c>
      <c r="V466" s="34" t="s">
        <v>25</v>
      </c>
      <c r="W466" s="41">
        <v>4500000</v>
      </c>
      <c r="X466" s="41">
        <v>6000000</v>
      </c>
      <c r="Y466" s="41">
        <v>0</v>
      </c>
      <c r="Z466" s="41">
        <v>0</v>
      </c>
      <c r="AA466" s="41">
        <v>0</v>
      </c>
      <c r="AB466" s="42">
        <v>10500000</v>
      </c>
      <c r="AC466" s="41">
        <v>4500000</v>
      </c>
      <c r="AD466" s="41">
        <v>6000000</v>
      </c>
      <c r="AE466" s="42">
        <v>4298590</v>
      </c>
      <c r="AF466" s="42">
        <v>4298590</v>
      </c>
      <c r="AG466" s="41">
        <v>4298590</v>
      </c>
      <c r="AH466" s="41">
        <v>4298590</v>
      </c>
      <c r="AI466" s="41">
        <v>0</v>
      </c>
      <c r="AJ466" s="41">
        <v>0</v>
      </c>
      <c r="AK466" s="42" t="str">
        <f>IFERROR(VLOOKUP(Exportar[[#This Row],[RUBRO]],[3]LISTAS!$A$1:$B$19,2,0),Exportar[[#This Row],[NOMBRE-Planeación_Proyecto]])</f>
        <v>4. Nutrición</v>
      </c>
      <c r="AL466" s="41">
        <f>VLOOKUP(Exportar[[#This Row],[UNIDAD/SUB UNIDAD]],[3]!REGIONALES[[#All],[codigo_regional3]:[Columna1]],3,0)</f>
        <v>13</v>
      </c>
      <c r="AM466" s="41">
        <f>Exportar[[#This Row],[COD]]</f>
        <v>13</v>
      </c>
      <c r="AN466" s="41">
        <f>IFERROR(VLOOKUP(Exportar[[#This Row],[RUBRO completo]],'[3]CENTRO DE COSTOS'!$X:$X,1,0),0)</f>
        <v>0</v>
      </c>
      <c r="AO466" s="43" t="str">
        <f>VLOOKUP(Exportar[[#This Row],[COD_REAL]],'[3]CENTRO DE COSTOS'!$M$4:$N$72,2,0)</f>
        <v>REGIONAL BOLIVAR</v>
      </c>
    </row>
    <row r="467" spans="1:41" x14ac:dyDescent="0.25">
      <c r="A467" s="44">
        <v>45111</v>
      </c>
      <c r="B467" s="32">
        <v>2023</v>
      </c>
      <c r="C467" s="33" t="str">
        <f>VLOOKUP(D467,'[3]CENTRO DE COSTOS'!$E:$H,4,0)</f>
        <v>REGIONALES</v>
      </c>
      <c r="D467" s="34" t="s">
        <v>48</v>
      </c>
      <c r="E467" s="34" t="s">
        <v>49</v>
      </c>
      <c r="F467" s="34" t="s">
        <v>176</v>
      </c>
      <c r="G467" s="35" t="str">
        <f>VLOOKUP(O467,[3]Gerentes!$A:$N,4,0)</f>
        <v>PROTECCIÓN SRPA</v>
      </c>
      <c r="H467" s="35" t="str">
        <f>VLOOKUP(O467,[3]Gerentes!$A:$N,5,0)</f>
        <v>DIRECTOR(A) DE PROTECCION</v>
      </c>
      <c r="I467" s="35" t="str">
        <f>VLOOKUP(O467,[3]Gerentes!$A:$N,10,0)</f>
        <v>3. Protección SRPA</v>
      </c>
      <c r="J467" s="35" t="str">
        <f>VLOOKUP(O467,[3]Gerentes!$A:$AB,15,0)</f>
        <v>No Contratable</v>
      </c>
      <c r="K467" s="36" t="str">
        <f t="shared" si="21"/>
        <v>Inversión</v>
      </c>
      <c r="L467" s="37" t="s">
        <v>187</v>
      </c>
      <c r="M467" s="38" t="str">
        <f t="shared" si="22"/>
        <v>C-4102-1500-13</v>
      </c>
      <c r="N467" s="34">
        <v>992</v>
      </c>
      <c r="O467" s="35" t="str">
        <f t="shared" si="23"/>
        <v>C-4102-1500-13-0-4102038-02-992</v>
      </c>
      <c r="P467" s="32" t="s">
        <v>186</v>
      </c>
      <c r="Q467" s="39">
        <f>VLOOKUP($O467,[3]Gerentes!$A:$I,7,0)</f>
        <v>4102038</v>
      </c>
      <c r="R467" s="40" t="str">
        <f>VLOOKUP($O467,[3]Gerentes!$A:$I,8,0)</f>
        <v>SERVICIO DIRIGIDOS A LA ATENCION DE NIÑOS, NIÑAS, ADOLESCENTES Y JOVENES, CON ENFOQUE PEDAGOGICO Y RESTAURATIVO ENCAMINADOS A LA INCLUSION SOCIAL</v>
      </c>
      <c r="S467" s="34" t="s">
        <v>24</v>
      </c>
      <c r="T467" s="34">
        <v>27</v>
      </c>
      <c r="U467" s="34" t="s">
        <v>161</v>
      </c>
      <c r="V467" s="34" t="s">
        <v>25</v>
      </c>
      <c r="W467" s="41">
        <v>10252757</v>
      </c>
      <c r="X467" s="41">
        <v>0</v>
      </c>
      <c r="Y467" s="41">
        <v>0</v>
      </c>
      <c r="Z467" s="41">
        <v>0</v>
      </c>
      <c r="AA467" s="41">
        <v>0</v>
      </c>
      <c r="AB467" s="42">
        <v>10252757</v>
      </c>
      <c r="AC467" s="41">
        <v>10252757</v>
      </c>
      <c r="AD467" s="41">
        <v>0</v>
      </c>
      <c r="AE467" s="42">
        <v>0</v>
      </c>
      <c r="AF467" s="42">
        <v>0</v>
      </c>
      <c r="AG467" s="41">
        <v>0</v>
      </c>
      <c r="AH467" s="41">
        <v>0</v>
      </c>
      <c r="AI467" s="41">
        <v>0</v>
      </c>
      <c r="AJ467" s="41">
        <v>0</v>
      </c>
      <c r="AK467" s="42" t="str">
        <f>IFERROR(VLOOKUP(Exportar[[#This Row],[RUBRO]],[3]LISTAS!$A$1:$B$19,2,0),Exportar[[#This Row],[NOMBRE-Planeación_Proyecto]])</f>
        <v>3. Protección SRPA</v>
      </c>
      <c r="AL467" s="41">
        <f>VLOOKUP(Exportar[[#This Row],[UNIDAD/SUB UNIDAD]],[3]!REGIONALES[[#All],[codigo_regional3]:[Columna1]],3,0)</f>
        <v>13</v>
      </c>
      <c r="AM467" s="41">
        <f>Exportar[[#This Row],[COD]]</f>
        <v>13</v>
      </c>
      <c r="AN467" s="41">
        <f>IFERROR(VLOOKUP(Exportar[[#This Row],[RUBRO completo]],'[3]CENTRO DE COSTOS'!$X:$X,1,0),0)</f>
        <v>0</v>
      </c>
      <c r="AO467" s="43" t="str">
        <f>VLOOKUP(Exportar[[#This Row],[COD_REAL]],'[3]CENTRO DE COSTOS'!$M$4:$N$72,2,0)</f>
        <v>REGIONAL BOLIVAR</v>
      </c>
    </row>
    <row r="468" spans="1:41" x14ac:dyDescent="0.25">
      <c r="A468" s="44">
        <v>45111</v>
      </c>
      <c r="B468" s="32">
        <v>2023</v>
      </c>
      <c r="C468" s="33" t="str">
        <f>VLOOKUP(D468,'[3]CENTRO DE COSTOS'!$E:$H,4,0)</f>
        <v>REGIONALES</v>
      </c>
      <c r="D468" s="34" t="s">
        <v>48</v>
      </c>
      <c r="E468" s="34" t="s">
        <v>49</v>
      </c>
      <c r="F468" s="34" t="s">
        <v>176</v>
      </c>
      <c r="G468" s="35" t="str">
        <f>VLOOKUP(O468,[3]Gerentes!$A:$N,4,0)</f>
        <v xml:space="preserve">PROTECCIÓN RESTABLECIMIENTO </v>
      </c>
      <c r="H468" s="35" t="str">
        <f>VLOOKUP(O468,[3]Gerentes!$A:$N,5,0)</f>
        <v>DIRECTOR(A) DE PROTECCION</v>
      </c>
      <c r="I468" s="35" t="str">
        <f>VLOOKUP(O468,[3]Gerentes!$A:$N,10,0)</f>
        <v>2. Protección PARD</v>
      </c>
      <c r="J468" s="35" t="str">
        <f>VLOOKUP(O468,[3]Gerentes!$A:$AB,15,0)</f>
        <v>No Contratable</v>
      </c>
      <c r="K468" s="36" t="str">
        <f t="shared" si="21"/>
        <v>Inversión</v>
      </c>
      <c r="L468" s="37" t="s">
        <v>173</v>
      </c>
      <c r="M468" s="38" t="str">
        <f t="shared" si="22"/>
        <v>C-4102-1500-14</v>
      </c>
      <c r="N468" s="34">
        <v>992</v>
      </c>
      <c r="O468" s="35" t="str">
        <f t="shared" si="23"/>
        <v>C-4102-1500-14-0-4102037-02-992</v>
      </c>
      <c r="P468" s="32" t="s">
        <v>172</v>
      </c>
      <c r="Q468" s="39">
        <f>VLOOKUP($O468,[3]Gerentes!$A:$I,7,0)</f>
        <v>4102037</v>
      </c>
      <c r="R468" s="40" t="str">
        <f>VLOOKUP($O468,[3]Gerentes!$A:$I,8,0)</f>
        <v>SERVICIO DE PROTECCION PARA EL RESTABLECIMIENTO DE DERECHOS DE NIÑOS, NIÑAS, ADOLESCENTES Y JOVENES</v>
      </c>
      <c r="S468" s="34" t="s">
        <v>24</v>
      </c>
      <c r="T468" s="34">
        <v>21</v>
      </c>
      <c r="U468" s="34" t="s">
        <v>185</v>
      </c>
      <c r="V468" s="34" t="s">
        <v>25</v>
      </c>
      <c r="W468" s="41">
        <v>48703517</v>
      </c>
      <c r="X468" s="41">
        <v>64000000</v>
      </c>
      <c r="Y468" s="41">
        <v>0</v>
      </c>
      <c r="Z468" s="41">
        <v>0</v>
      </c>
      <c r="AA468" s="41">
        <v>0</v>
      </c>
      <c r="AB468" s="42">
        <v>112703517</v>
      </c>
      <c r="AC468" s="41">
        <v>112703517</v>
      </c>
      <c r="AD468" s="41">
        <v>0</v>
      </c>
      <c r="AE468" s="42">
        <v>94499164</v>
      </c>
      <c r="AF468" s="42">
        <v>69988434</v>
      </c>
      <c r="AG468" s="41">
        <v>69988434</v>
      </c>
      <c r="AH468" s="41">
        <v>69988434</v>
      </c>
      <c r="AI468" s="41">
        <v>0</v>
      </c>
      <c r="AJ468" s="41">
        <v>0</v>
      </c>
      <c r="AK468" s="42" t="str">
        <f>IFERROR(VLOOKUP(Exportar[[#This Row],[RUBRO]],[3]LISTAS!$A$1:$B$19,2,0),Exportar[[#This Row],[NOMBRE-Planeación_Proyecto]])</f>
        <v>2. Protección PARD</v>
      </c>
      <c r="AL468" s="41">
        <f>VLOOKUP(Exportar[[#This Row],[UNIDAD/SUB UNIDAD]],[3]!REGIONALES[[#All],[codigo_regional3]:[Columna1]],3,0)</f>
        <v>13</v>
      </c>
      <c r="AM468" s="41">
        <f>Exportar[[#This Row],[COD]]</f>
        <v>13</v>
      </c>
      <c r="AN468" s="41">
        <f>IFERROR(VLOOKUP(Exportar[[#This Row],[RUBRO completo]],'[3]CENTRO DE COSTOS'!$X:$X,1,0),0)</f>
        <v>0</v>
      </c>
      <c r="AO468" s="43" t="str">
        <f>VLOOKUP(Exportar[[#This Row],[COD_REAL]],'[3]CENTRO DE COSTOS'!$M$4:$N$72,2,0)</f>
        <v>REGIONAL BOLIVAR</v>
      </c>
    </row>
    <row r="469" spans="1:41" x14ac:dyDescent="0.25">
      <c r="A469" s="44">
        <v>45111</v>
      </c>
      <c r="B469" s="32">
        <v>2023</v>
      </c>
      <c r="C469" s="33" t="str">
        <f>VLOOKUP(D469,'[3]CENTRO DE COSTOS'!$E:$H,4,0)</f>
        <v>REGIONALES</v>
      </c>
      <c r="D469" s="34" t="s">
        <v>48</v>
      </c>
      <c r="E469" s="34" t="s">
        <v>49</v>
      </c>
      <c r="F469" s="34" t="s">
        <v>176</v>
      </c>
      <c r="G469" s="35" t="str">
        <f>VLOOKUP(O469,[3]Gerentes!$A:$N,4,0)</f>
        <v>SNBF</v>
      </c>
      <c r="H469" s="35" t="str">
        <f>VLOOKUP(O469,[3]Gerentes!$A:$N,5,0)</f>
        <v>DIRECTOR(A) DE SISTEMA NACIONAL DE BIENESTAR FAMILIAR</v>
      </c>
      <c r="I469" s="35" t="str">
        <f>VLOOKUP(O469,[3]Gerentes!$A:$N,10,0)</f>
        <v>7. SNBF</v>
      </c>
      <c r="J469" s="35" t="str">
        <f>VLOOKUP(O469,[3]Gerentes!$A:$AB,15,0)</f>
        <v>No Contratable</v>
      </c>
      <c r="K469" s="36" t="str">
        <f t="shared" si="21"/>
        <v>Inversión</v>
      </c>
      <c r="L469" s="37" t="s">
        <v>168</v>
      </c>
      <c r="M469" s="38" t="str">
        <f t="shared" si="22"/>
        <v>C-4102-1500-15</v>
      </c>
      <c r="N469" s="34">
        <v>992</v>
      </c>
      <c r="O469" s="35" t="str">
        <f t="shared" si="23"/>
        <v>C-4102-1500-15-0-4102024-02-992</v>
      </c>
      <c r="P469" s="32" t="s">
        <v>167</v>
      </c>
      <c r="Q469" s="39">
        <f>VLOOKUP($O469,[3]Gerentes!$A:$I,7,0)</f>
        <v>4102024</v>
      </c>
      <c r="R469" s="40" t="str">
        <f>VLOOKUP($O469,[3]Gerentes!$A:$I,8,0)</f>
        <v>SERVICIO DE ASISTENCIA TECNICA EN EL CICLO DE POLITICAS PUBLICAS DE INFANCIA Y ADOLESCENCIA</v>
      </c>
      <c r="S469" s="34" t="s">
        <v>24</v>
      </c>
      <c r="T469" s="34">
        <v>27</v>
      </c>
      <c r="U469" s="34" t="s">
        <v>161</v>
      </c>
      <c r="V469" s="34" t="s">
        <v>25</v>
      </c>
      <c r="W469" s="41">
        <v>12000000</v>
      </c>
      <c r="X469" s="41">
        <v>20000000</v>
      </c>
      <c r="Y469" s="41">
        <v>0</v>
      </c>
      <c r="Z469" s="41">
        <v>0</v>
      </c>
      <c r="AA469" s="41">
        <v>0</v>
      </c>
      <c r="AB469" s="42">
        <v>32000000</v>
      </c>
      <c r="AC469" s="41">
        <v>32000000</v>
      </c>
      <c r="AD469" s="41">
        <v>0</v>
      </c>
      <c r="AE469" s="42">
        <v>20289811</v>
      </c>
      <c r="AF469" s="42">
        <v>18659932</v>
      </c>
      <c r="AG469" s="41">
        <v>18659932</v>
      </c>
      <c r="AH469" s="41">
        <v>18659932</v>
      </c>
      <c r="AI469" s="41">
        <v>0</v>
      </c>
      <c r="AJ469" s="41">
        <v>0</v>
      </c>
      <c r="AK469" s="42" t="str">
        <f>IFERROR(VLOOKUP(Exportar[[#This Row],[RUBRO]],[3]LISTAS!$A$1:$B$19,2,0),Exportar[[#This Row],[NOMBRE-Planeación_Proyecto]])</f>
        <v>7. SNBF</v>
      </c>
      <c r="AL469" s="41">
        <f>VLOOKUP(Exportar[[#This Row],[UNIDAD/SUB UNIDAD]],[3]!REGIONALES[[#All],[codigo_regional3]:[Columna1]],3,0)</f>
        <v>13</v>
      </c>
      <c r="AM469" s="41">
        <f>Exportar[[#This Row],[COD]]</f>
        <v>13</v>
      </c>
      <c r="AN469" s="41">
        <f>IFERROR(VLOOKUP(Exportar[[#This Row],[RUBRO completo]],'[3]CENTRO DE COSTOS'!$X:$X,1,0),0)</f>
        <v>0</v>
      </c>
      <c r="AO469" s="43" t="str">
        <f>VLOOKUP(Exportar[[#This Row],[COD_REAL]],'[3]CENTRO DE COSTOS'!$M$4:$N$72,2,0)</f>
        <v>REGIONAL BOLIVAR</v>
      </c>
    </row>
    <row r="470" spans="1:41" x14ac:dyDescent="0.25">
      <c r="A470" s="44">
        <v>45111</v>
      </c>
      <c r="B470" s="32">
        <v>2023</v>
      </c>
      <c r="C470" s="33" t="str">
        <f>VLOOKUP(D470,'[3]CENTRO DE COSTOS'!$E:$H,4,0)</f>
        <v>REGIONALES</v>
      </c>
      <c r="D470" s="34" t="s">
        <v>48</v>
      </c>
      <c r="E470" s="34" t="s">
        <v>49</v>
      </c>
      <c r="F470" s="34" t="s">
        <v>176</v>
      </c>
      <c r="G470" s="35" t="str">
        <f>VLOOKUP(O470,[3]Gerentes!$A:$N,4,0)</f>
        <v>FAMILIA Y COMUNIDADES</v>
      </c>
      <c r="H470" s="35" t="str">
        <f>VLOOKUP(O470,[3]Gerentes!$A:$N,5,0)</f>
        <v>DIRECTOR(A) DE FAMILIA Y COMUNIDADES</v>
      </c>
      <c r="I470" s="35" t="str">
        <f>VLOOKUP(O470,[3]Gerentes!$A:$N,10,0)</f>
        <v>6. Familia y Comunidades</v>
      </c>
      <c r="J470" s="35" t="str">
        <f>VLOOKUP(O470,[3]Gerentes!$A:$AB,15,0)</f>
        <v>No Contratable</v>
      </c>
      <c r="K470" s="36" t="str">
        <f t="shared" si="21"/>
        <v>Inversión</v>
      </c>
      <c r="L470" s="37" t="s">
        <v>184</v>
      </c>
      <c r="M470" s="38" t="str">
        <f t="shared" si="22"/>
        <v>C-4102-1500-16</v>
      </c>
      <c r="N470" s="34">
        <v>992</v>
      </c>
      <c r="O470" s="35" t="str">
        <f t="shared" si="23"/>
        <v>C-4102-1500-16-0-4102041-02-992</v>
      </c>
      <c r="P470" s="32" t="s">
        <v>183</v>
      </c>
      <c r="Q470" s="39">
        <f>VLOOKUP($O470,[3]Gerentes!$A:$I,7,0)</f>
        <v>4102041</v>
      </c>
      <c r="R470" s="40" t="str">
        <f>VLOOKUP($O470,[3]Gerentes!$A:$I,8,0)</f>
        <v>SERVICIO DE ASISTENCIA TECNICA EN EL CICLO DE POLITICAS PUBLICAS DE FAMILIA Y OTRAS RELACIONADAS</v>
      </c>
      <c r="S470" s="34" t="s">
        <v>24</v>
      </c>
      <c r="T470" s="34">
        <v>27</v>
      </c>
      <c r="U470" s="34" t="s">
        <v>161</v>
      </c>
      <c r="V470" s="34" t="s">
        <v>25</v>
      </c>
      <c r="W470" s="41">
        <v>20000000</v>
      </c>
      <c r="X470" s="41">
        <v>0</v>
      </c>
      <c r="Y470" s="41">
        <v>0</v>
      </c>
      <c r="Z470" s="41">
        <v>0</v>
      </c>
      <c r="AA470" s="41">
        <v>0</v>
      </c>
      <c r="AB470" s="42">
        <v>20000000</v>
      </c>
      <c r="AC470" s="41">
        <v>20000000</v>
      </c>
      <c r="AD470" s="41">
        <v>0</v>
      </c>
      <c r="AE470" s="42">
        <v>2142898</v>
      </c>
      <c r="AF470" s="42">
        <v>1462245</v>
      </c>
      <c r="AG470" s="41">
        <v>1462245</v>
      </c>
      <c r="AH470" s="41">
        <v>1462245</v>
      </c>
      <c r="AI470" s="41">
        <v>0</v>
      </c>
      <c r="AJ470" s="41">
        <v>0</v>
      </c>
      <c r="AK470" s="42" t="str">
        <f>IFERROR(VLOOKUP(Exportar[[#This Row],[RUBRO]],[3]LISTAS!$A$1:$B$19,2,0),Exportar[[#This Row],[NOMBRE-Planeación_Proyecto]])</f>
        <v>6. Familia y Comunidades</v>
      </c>
      <c r="AL470" s="41">
        <f>VLOOKUP(Exportar[[#This Row],[UNIDAD/SUB UNIDAD]],[3]!REGIONALES[[#All],[codigo_regional3]:[Columna1]],3,0)</f>
        <v>13</v>
      </c>
      <c r="AM470" s="41">
        <f>Exportar[[#This Row],[COD]]</f>
        <v>13</v>
      </c>
      <c r="AN470" s="41">
        <f>IFERROR(VLOOKUP(Exportar[[#This Row],[RUBRO completo]],'[3]CENTRO DE COSTOS'!$X:$X,1,0),0)</f>
        <v>0</v>
      </c>
      <c r="AO470" s="43" t="str">
        <f>VLOOKUP(Exportar[[#This Row],[COD_REAL]],'[3]CENTRO DE COSTOS'!$M$4:$N$72,2,0)</f>
        <v>REGIONAL BOLIVAR</v>
      </c>
    </row>
    <row r="471" spans="1:41" x14ac:dyDescent="0.25">
      <c r="A471" s="44">
        <v>45111</v>
      </c>
      <c r="B471" s="32">
        <v>2023</v>
      </c>
      <c r="C471" s="33" t="str">
        <f>VLOOKUP(D471,'[3]CENTRO DE COSTOS'!$E:$H,4,0)</f>
        <v>REGIONALES</v>
      </c>
      <c r="D471" s="34" t="s">
        <v>48</v>
      </c>
      <c r="E471" s="34" t="s">
        <v>49</v>
      </c>
      <c r="F471" s="34" t="s">
        <v>176</v>
      </c>
      <c r="G471" s="35" t="str">
        <f>VLOOKUP(O471,[3]Gerentes!$A:$N,4,0)</f>
        <v>PRIMERA INFANCIA</v>
      </c>
      <c r="H471" s="35" t="str">
        <f>VLOOKUP(O471,[3]Gerentes!$A:$N,5,0)</f>
        <v>DIRECTOR(A) DE PRIMERA INFANCIA</v>
      </c>
      <c r="I471" s="35" t="str">
        <f>VLOOKUP(O471,[3]Gerentes!$A:$N,10,0)</f>
        <v>1. Primera Infancia</v>
      </c>
      <c r="J471" s="35" t="str">
        <f>VLOOKUP(O471,[3]Gerentes!$A:$AB,15,0)</f>
        <v>No Contratable</v>
      </c>
      <c r="K471" s="36" t="str">
        <f t="shared" si="21"/>
        <v>Inversión</v>
      </c>
      <c r="L471" s="37" t="s">
        <v>166</v>
      </c>
      <c r="M471" s="38" t="str">
        <f t="shared" si="22"/>
        <v>C-4102-1500-18</v>
      </c>
      <c r="N471" s="34">
        <v>992</v>
      </c>
      <c r="O471" s="35" t="str">
        <f t="shared" si="23"/>
        <v>C-4102-1500-18-0-4102040-02-992</v>
      </c>
      <c r="P471" s="32" t="s">
        <v>165</v>
      </c>
      <c r="Q471" s="39">
        <f>VLOOKUP($O471,[3]Gerentes!$A:$I,7,0)</f>
        <v>4102040</v>
      </c>
      <c r="R471" s="40" t="str">
        <f>VLOOKUP($O471,[3]Gerentes!$A:$I,8,0)</f>
        <v>DOCUMENTOS METODOLOGICOS</v>
      </c>
      <c r="S471" s="34" t="s">
        <v>24</v>
      </c>
      <c r="T471" s="34">
        <v>20</v>
      </c>
      <c r="U471" s="34" t="s">
        <v>392</v>
      </c>
      <c r="V471" s="34" t="s">
        <v>25</v>
      </c>
      <c r="W471" s="41">
        <v>4000000</v>
      </c>
      <c r="X471" s="41">
        <v>41706942</v>
      </c>
      <c r="Y471" s="41">
        <v>0</v>
      </c>
      <c r="Z471" s="41">
        <v>0</v>
      </c>
      <c r="AA471" s="41">
        <v>0</v>
      </c>
      <c r="AB471" s="42">
        <v>45706942</v>
      </c>
      <c r="AC471" s="41">
        <v>27486855</v>
      </c>
      <c r="AD471" s="41">
        <v>18220087</v>
      </c>
      <c r="AE471" s="42">
        <v>9162818</v>
      </c>
      <c r="AF471" s="42">
        <v>9088102</v>
      </c>
      <c r="AG471" s="41">
        <v>9088102</v>
      </c>
      <c r="AH471" s="41">
        <v>9088102</v>
      </c>
      <c r="AI471" s="41">
        <v>0</v>
      </c>
      <c r="AJ471" s="41">
        <v>0</v>
      </c>
      <c r="AK471" s="42" t="str">
        <f>IFERROR(VLOOKUP(Exportar[[#This Row],[RUBRO]],[3]LISTAS!$A$1:$B$19,2,0),Exportar[[#This Row],[NOMBRE-Planeación_Proyecto]])</f>
        <v>1. Primera Infancia</v>
      </c>
      <c r="AL471" s="41">
        <f>VLOOKUP(Exportar[[#This Row],[UNIDAD/SUB UNIDAD]],[3]!REGIONALES[[#All],[codigo_regional3]:[Columna1]],3,0)</f>
        <v>13</v>
      </c>
      <c r="AM471" s="41">
        <f>Exportar[[#This Row],[COD]]</f>
        <v>13</v>
      </c>
      <c r="AN471" s="41">
        <f>IFERROR(VLOOKUP(Exportar[[#This Row],[RUBRO completo]],'[3]CENTRO DE COSTOS'!$X:$X,1,0),0)</f>
        <v>0</v>
      </c>
      <c r="AO471" s="43" t="str">
        <f>VLOOKUP(Exportar[[#This Row],[COD_REAL]],'[3]CENTRO DE COSTOS'!$M$4:$N$72,2,0)</f>
        <v>REGIONAL BOLIVAR</v>
      </c>
    </row>
    <row r="472" spans="1:41" x14ac:dyDescent="0.25">
      <c r="A472" s="44">
        <v>45111</v>
      </c>
      <c r="B472" s="32">
        <v>2023</v>
      </c>
      <c r="C472" s="33" t="str">
        <f>VLOOKUP(D472,'[3]CENTRO DE COSTOS'!$E:$H,4,0)</f>
        <v>REGIONALES</v>
      </c>
      <c r="D472" s="34" t="s">
        <v>48</v>
      </c>
      <c r="E472" s="34" t="s">
        <v>49</v>
      </c>
      <c r="F472" s="34" t="s">
        <v>176</v>
      </c>
      <c r="G472" s="35" t="str">
        <f>VLOOKUP(O472,[3]Gerentes!$A:$N,4,0)</f>
        <v>PRIMERA INFANCIA</v>
      </c>
      <c r="H472" s="35" t="str">
        <f>VLOOKUP(O472,[3]Gerentes!$A:$N,5,0)</f>
        <v>DIRECTOR(A) DE PRIMERA INFANCIA</v>
      </c>
      <c r="I472" s="35" t="str">
        <f>VLOOKUP(O472,[3]Gerentes!$A:$N,10,0)</f>
        <v>1. Primera Infancia</v>
      </c>
      <c r="J472" s="35" t="str">
        <f>VLOOKUP(O472,[3]Gerentes!$A:$AB,15,0)</f>
        <v>No Contratable</v>
      </c>
      <c r="K472" s="36" t="str">
        <f t="shared" si="21"/>
        <v>Inversión</v>
      </c>
      <c r="L472" s="37" t="s">
        <v>166</v>
      </c>
      <c r="M472" s="38" t="str">
        <f t="shared" si="22"/>
        <v>C-4102-1500-18</v>
      </c>
      <c r="N472" s="34">
        <v>992</v>
      </c>
      <c r="O472" s="35" t="str">
        <f t="shared" si="23"/>
        <v>C-4102-1500-18-0-4102040-02-992</v>
      </c>
      <c r="P472" s="32" t="s">
        <v>165</v>
      </c>
      <c r="Q472" s="39">
        <f>VLOOKUP($O472,[3]Gerentes!$A:$I,7,0)</f>
        <v>4102040</v>
      </c>
      <c r="R472" s="40" t="str">
        <f>VLOOKUP($O472,[3]Gerentes!$A:$I,8,0)</f>
        <v>DOCUMENTOS METODOLOGICOS</v>
      </c>
      <c r="S472" s="34" t="s">
        <v>24</v>
      </c>
      <c r="T472" s="34">
        <v>27</v>
      </c>
      <c r="U472" s="34" t="s">
        <v>161</v>
      </c>
      <c r="V472" s="34" t="s">
        <v>25</v>
      </c>
      <c r="W472" s="41">
        <v>0</v>
      </c>
      <c r="X472" s="41">
        <v>27776598</v>
      </c>
      <c r="Y472" s="41">
        <v>0</v>
      </c>
      <c r="Z472" s="41">
        <v>0</v>
      </c>
      <c r="AA472" s="41">
        <v>0</v>
      </c>
      <c r="AB472" s="42">
        <v>27776598</v>
      </c>
      <c r="AC472" s="41">
        <v>27776598</v>
      </c>
      <c r="AD472" s="41">
        <v>0</v>
      </c>
      <c r="AE472" s="42">
        <v>27774849</v>
      </c>
      <c r="AF472" s="42">
        <v>27496188</v>
      </c>
      <c r="AG472" s="41">
        <v>27496188</v>
      </c>
      <c r="AH472" s="41">
        <v>27496188</v>
      </c>
      <c r="AI472" s="41">
        <v>0</v>
      </c>
      <c r="AJ472" s="41">
        <v>0</v>
      </c>
      <c r="AK472" s="42" t="str">
        <f>IFERROR(VLOOKUP(Exportar[[#This Row],[RUBRO]],[3]LISTAS!$A$1:$B$19,2,0),Exportar[[#This Row],[NOMBRE-Planeación_Proyecto]])</f>
        <v>1. Primera Infancia</v>
      </c>
      <c r="AL472" s="41">
        <f>VLOOKUP(Exportar[[#This Row],[UNIDAD/SUB UNIDAD]],[3]!REGIONALES[[#All],[codigo_regional3]:[Columna1]],3,0)</f>
        <v>13</v>
      </c>
      <c r="AM472" s="41">
        <f>Exportar[[#This Row],[COD]]</f>
        <v>13</v>
      </c>
      <c r="AN472" s="41">
        <f>IFERROR(VLOOKUP(Exportar[[#This Row],[RUBRO completo]],'[3]CENTRO DE COSTOS'!$X:$X,1,0),0)</f>
        <v>0</v>
      </c>
      <c r="AO472" s="43" t="str">
        <f>VLOOKUP(Exportar[[#This Row],[COD_REAL]],'[3]CENTRO DE COSTOS'!$M$4:$N$72,2,0)</f>
        <v>REGIONAL BOLIVAR</v>
      </c>
    </row>
    <row r="473" spans="1:41" x14ac:dyDescent="0.25">
      <c r="A473" s="44">
        <v>45111</v>
      </c>
      <c r="B473" s="32">
        <v>2023</v>
      </c>
      <c r="C473" s="33" t="str">
        <f>VLOOKUP(D473,'[3]CENTRO DE COSTOS'!$E:$H,4,0)</f>
        <v>REGIONALES</v>
      </c>
      <c r="D473" s="34" t="s">
        <v>48</v>
      </c>
      <c r="E473" s="34" t="s">
        <v>49</v>
      </c>
      <c r="F473" s="34" t="s">
        <v>176</v>
      </c>
      <c r="G473" s="35" t="str">
        <f>VLOOKUP(O473,[3]Gerentes!$A:$N,4,0)</f>
        <v>INFANCIA</v>
      </c>
      <c r="H473" s="35" t="str">
        <f>VLOOKUP(O473,[3]Gerentes!$A:$N,5,0)</f>
        <v>DIRECTOR(A) DE INFANCIA</v>
      </c>
      <c r="I473" s="35" t="str">
        <f>VLOOKUP(O473,[3]Gerentes!$A:$N,10,0)</f>
        <v>7. Infancia</v>
      </c>
      <c r="J473" s="35" t="str">
        <f>VLOOKUP(O473,[3]Gerentes!$A:$AB,15,0)</f>
        <v>No Contratable</v>
      </c>
      <c r="K473" s="36" t="str">
        <f t="shared" si="21"/>
        <v>Inversión</v>
      </c>
      <c r="L473" s="37" t="s">
        <v>182</v>
      </c>
      <c r="M473" s="38" t="str">
        <f t="shared" si="22"/>
        <v>C-4102-1500-20</v>
      </c>
      <c r="N473" s="34">
        <v>992</v>
      </c>
      <c r="O473" s="35" t="str">
        <f t="shared" si="23"/>
        <v>C-4102-1500-20-0-4102045-02-992</v>
      </c>
      <c r="P473" s="32" t="s">
        <v>181</v>
      </c>
      <c r="Q473" s="39">
        <f>VLOOKUP($O473,[3]Gerentes!$A:$I,7,0)</f>
        <v>4102045</v>
      </c>
      <c r="R473" s="40" t="str">
        <f>VLOOKUP($O473,[3]Gerentes!$A:$I,8,0)</f>
        <v>SERVICIOS DE EDUCACIÓN INFORMAL A NIÑOS, NIÑAS, ADOLESCENTES  Y JÓVENES PARA EL RECONOCIMIENTO DE SUS DERECHOS</v>
      </c>
      <c r="S473" s="34" t="s">
        <v>24</v>
      </c>
      <c r="T473" s="34">
        <v>27</v>
      </c>
      <c r="U473" s="34" t="s">
        <v>161</v>
      </c>
      <c r="V473" s="34" t="s">
        <v>25</v>
      </c>
      <c r="W473" s="41">
        <v>5150000</v>
      </c>
      <c r="X473" s="41">
        <v>0</v>
      </c>
      <c r="Y473" s="41">
        <v>0</v>
      </c>
      <c r="Z473" s="41">
        <v>0</v>
      </c>
      <c r="AA473" s="41">
        <v>0</v>
      </c>
      <c r="AB473" s="42">
        <v>5150000</v>
      </c>
      <c r="AC473" s="41">
        <v>5150000</v>
      </c>
      <c r="AD473" s="41">
        <v>0</v>
      </c>
      <c r="AE473" s="42">
        <v>357885</v>
      </c>
      <c r="AF473" s="42">
        <v>357885</v>
      </c>
      <c r="AG473" s="41">
        <v>357885</v>
      </c>
      <c r="AH473" s="41">
        <v>357885</v>
      </c>
      <c r="AI473" s="41">
        <v>0</v>
      </c>
      <c r="AJ473" s="41">
        <v>0</v>
      </c>
      <c r="AK473" s="42" t="str">
        <f>IFERROR(VLOOKUP(Exportar[[#This Row],[RUBRO]],[3]LISTAS!$A$1:$B$19,2,0),Exportar[[#This Row],[NOMBRE-Planeación_Proyecto]])</f>
        <v>7. Infancia</v>
      </c>
      <c r="AL473" s="41">
        <f>VLOOKUP(Exportar[[#This Row],[UNIDAD/SUB UNIDAD]],[3]!REGIONALES[[#All],[codigo_regional3]:[Columna1]],3,0)</f>
        <v>13</v>
      </c>
      <c r="AM473" s="41">
        <f>Exportar[[#This Row],[COD]]</f>
        <v>13</v>
      </c>
      <c r="AN473" s="41">
        <f>IFERROR(VLOOKUP(Exportar[[#This Row],[RUBRO completo]],'[3]CENTRO DE COSTOS'!$X:$X,1,0),0)</f>
        <v>0</v>
      </c>
      <c r="AO473" s="43" t="str">
        <f>VLOOKUP(Exportar[[#This Row],[COD_REAL]],'[3]CENTRO DE COSTOS'!$M$4:$N$72,2,0)</f>
        <v>REGIONAL BOLIVAR</v>
      </c>
    </row>
    <row r="474" spans="1:41" x14ac:dyDescent="0.25">
      <c r="A474" s="44">
        <v>45111</v>
      </c>
      <c r="B474" s="32">
        <v>2023</v>
      </c>
      <c r="C474" s="33" t="str">
        <f>VLOOKUP(D474,'[3]CENTRO DE COSTOS'!$E:$H,4,0)</f>
        <v>REGIONALES</v>
      </c>
      <c r="D474" s="34" t="s">
        <v>48</v>
      </c>
      <c r="E474" s="34" t="s">
        <v>49</v>
      </c>
      <c r="F474" s="34" t="s">
        <v>176</v>
      </c>
      <c r="G474" s="35" t="str">
        <f>VLOOKUP(O474,[3]Gerentes!$A:$N,4,0)</f>
        <v>ADOLESCENCIA Y JUVENTUD</v>
      </c>
      <c r="H474" s="35" t="str">
        <f>VLOOKUP(O474,[3]Gerentes!$A:$N,5,0)</f>
        <v xml:space="preserve">DIRECTOR(A) DE ADOLESCENCIA Y JUVENTUD </v>
      </c>
      <c r="I474" s="35" t="str">
        <f>VLOOKUP(O474,[3]Gerentes!$A:$N,10,0)</f>
        <v>8. Adolescencia y Juventud</v>
      </c>
      <c r="J474" s="35" t="str">
        <f>VLOOKUP(O474,[3]Gerentes!$A:$AB,15,0)</f>
        <v>No Contratable</v>
      </c>
      <c r="K474" s="36" t="str">
        <f t="shared" si="21"/>
        <v>Inversión</v>
      </c>
      <c r="L474" s="37" t="s">
        <v>180</v>
      </c>
      <c r="M474" s="38" t="str">
        <f t="shared" si="22"/>
        <v>C-4102-1500-21</v>
      </c>
      <c r="N474" s="34">
        <v>992</v>
      </c>
      <c r="O474" s="35" t="str">
        <f t="shared" si="23"/>
        <v>C-4102-1500-21-0-4102045-02-00-992</v>
      </c>
      <c r="P474" s="32" t="s">
        <v>179</v>
      </c>
      <c r="Q474" s="39">
        <f>VLOOKUP($O474,[3]Gerentes!$A:$I,7,0)</f>
        <v>4102045</v>
      </c>
      <c r="R474" s="40" t="str">
        <f>VLOOKUP($O474,[3]Gerentes!$A:$I,8,0)</f>
        <v>SERVICIOS DE EDUCACIÓN INFORMAL A NIÑOS, NIÑAS, ADOLESCENTES  Y JÓVENES PARA EL RECONOCIMIENTO DE SUS DERECHOS</v>
      </c>
      <c r="S474" s="34" t="s">
        <v>24</v>
      </c>
      <c r="T474" s="34">
        <v>27</v>
      </c>
      <c r="U474" s="34" t="s">
        <v>161</v>
      </c>
      <c r="V474" s="34" t="s">
        <v>25</v>
      </c>
      <c r="W474" s="41">
        <v>3000000</v>
      </c>
      <c r="X474" s="41">
        <v>0</v>
      </c>
      <c r="Y474" s="41">
        <v>0</v>
      </c>
      <c r="Z474" s="41">
        <v>0</v>
      </c>
      <c r="AA474" s="41">
        <v>0</v>
      </c>
      <c r="AB474" s="42">
        <v>3000000</v>
      </c>
      <c r="AC474" s="41">
        <v>3000000</v>
      </c>
      <c r="AD474" s="41">
        <v>0</v>
      </c>
      <c r="AE474" s="42">
        <v>1073655</v>
      </c>
      <c r="AF474" s="42">
        <v>1073655</v>
      </c>
      <c r="AG474" s="41">
        <v>1073655</v>
      </c>
      <c r="AH474" s="41">
        <v>1073655</v>
      </c>
      <c r="AI474" s="41">
        <v>0</v>
      </c>
      <c r="AJ474" s="41">
        <v>0</v>
      </c>
      <c r="AK474" s="42" t="str">
        <f>IFERROR(VLOOKUP(Exportar[[#This Row],[RUBRO]],[3]LISTAS!$A$1:$B$19,2,0),Exportar[[#This Row],[NOMBRE-Planeación_Proyecto]])</f>
        <v>8. Adolescencia y Juventud</v>
      </c>
      <c r="AL474" s="41">
        <f>VLOOKUP(Exportar[[#This Row],[UNIDAD/SUB UNIDAD]],[3]!REGIONALES[[#All],[codigo_regional3]:[Columna1]],3,0)</f>
        <v>13</v>
      </c>
      <c r="AM474" s="41">
        <f>Exportar[[#This Row],[COD]]</f>
        <v>13</v>
      </c>
      <c r="AN474" s="41">
        <f>IFERROR(VLOOKUP(Exportar[[#This Row],[RUBRO completo]],'[3]CENTRO DE COSTOS'!$X:$X,1,0),0)</f>
        <v>0</v>
      </c>
      <c r="AO474" s="43" t="str">
        <f>VLOOKUP(Exportar[[#This Row],[COD_REAL]],'[3]CENTRO DE COSTOS'!$M$4:$N$72,2,0)</f>
        <v>REGIONAL BOLIVAR</v>
      </c>
    </row>
    <row r="475" spans="1:41" x14ac:dyDescent="0.25">
      <c r="A475" s="44">
        <v>45111</v>
      </c>
      <c r="B475" s="32">
        <v>2023</v>
      </c>
      <c r="C475" s="33" t="str">
        <f>VLOOKUP(D475,'[3]CENTRO DE COSTOS'!$E:$H,4,0)</f>
        <v>REGIONALES</v>
      </c>
      <c r="D475" s="34" t="s">
        <v>48</v>
      </c>
      <c r="E475" s="34" t="s">
        <v>49</v>
      </c>
      <c r="F475" s="34" t="s">
        <v>176</v>
      </c>
      <c r="G475" s="35" t="str">
        <f>VLOOKUP(O475,[3]Gerentes!$A:$N,4,0)</f>
        <v>TECNOLOGÍA</v>
      </c>
      <c r="H475" s="35" t="str">
        <f>VLOOKUP(O475,[3]Gerentes!$A:$N,5,0)</f>
        <v>DIRECTOR(A) DE INFORMACION Y TECNOLOGIA</v>
      </c>
      <c r="I475" s="35" t="str">
        <f>VLOOKUP(O475,[3]Gerentes!$A:$N,10,0)</f>
        <v>9. Tecnología</v>
      </c>
      <c r="J475" s="35" t="str">
        <f>VLOOKUP(O475,[3]Gerentes!$A:$AB,15,0)</f>
        <v>No Contratable</v>
      </c>
      <c r="K475" s="36" t="str">
        <f t="shared" si="21"/>
        <v>Inversión</v>
      </c>
      <c r="L475" s="37" t="s">
        <v>178</v>
      </c>
      <c r="M475" s="38" t="str">
        <f t="shared" si="22"/>
        <v>C-4199-1500-7</v>
      </c>
      <c r="N475" s="34">
        <v>992</v>
      </c>
      <c r="O475" s="35" t="str">
        <f t="shared" si="23"/>
        <v>C-4199-1500-7-0-4199062-02-992</v>
      </c>
      <c r="P475" s="32" t="s">
        <v>177</v>
      </c>
      <c r="Q475" s="39">
        <f>VLOOKUP($O475,[3]Gerentes!$A:$I,7,0)</f>
        <v>4199062</v>
      </c>
      <c r="R475" s="40" t="str">
        <f>VLOOKUP($O475,[3]Gerentes!$A:$I,8,0)</f>
        <v>SERVICIOS TECNOLOGICOS</v>
      </c>
      <c r="S475" s="34" t="s">
        <v>24</v>
      </c>
      <c r="T475" s="34">
        <v>27</v>
      </c>
      <c r="U475" s="34" t="s">
        <v>161</v>
      </c>
      <c r="V475" s="34" t="s">
        <v>25</v>
      </c>
      <c r="W475" s="41">
        <v>7775985</v>
      </c>
      <c r="X475" s="41">
        <v>0</v>
      </c>
      <c r="Y475" s="41">
        <v>0</v>
      </c>
      <c r="Z475" s="41">
        <v>0</v>
      </c>
      <c r="AA475" s="41">
        <v>0</v>
      </c>
      <c r="AB475" s="42">
        <v>7775985</v>
      </c>
      <c r="AC475" s="41">
        <v>7775985</v>
      </c>
      <c r="AD475" s="41">
        <v>0</v>
      </c>
      <c r="AE475" s="42">
        <v>2301177</v>
      </c>
      <c r="AF475" s="42">
        <v>2301177</v>
      </c>
      <c r="AG475" s="41">
        <v>2301177</v>
      </c>
      <c r="AH475" s="41">
        <v>2301177</v>
      </c>
      <c r="AI475" s="41">
        <v>0</v>
      </c>
      <c r="AJ475" s="41">
        <v>0</v>
      </c>
      <c r="AK475" s="42" t="str">
        <f>IFERROR(VLOOKUP(Exportar[[#This Row],[RUBRO]],[3]LISTAS!$A$1:$B$19,2,0),Exportar[[#This Row],[NOMBRE-Planeación_Proyecto]])</f>
        <v>9. Tecnología</v>
      </c>
      <c r="AL475" s="41">
        <f>VLOOKUP(Exportar[[#This Row],[UNIDAD/SUB UNIDAD]],[3]!REGIONALES[[#All],[codigo_regional3]:[Columna1]],3,0)</f>
        <v>13</v>
      </c>
      <c r="AM475" s="41">
        <f>Exportar[[#This Row],[COD]]</f>
        <v>13</v>
      </c>
      <c r="AN475" s="41">
        <f>IFERROR(VLOOKUP(Exportar[[#This Row],[RUBRO completo]],'[3]CENTRO DE COSTOS'!$X:$X,1,0),0)</f>
        <v>0</v>
      </c>
      <c r="AO475" s="43" t="str">
        <f>VLOOKUP(Exportar[[#This Row],[COD_REAL]],'[3]CENTRO DE COSTOS'!$M$4:$N$72,2,0)</f>
        <v>REGIONAL BOLIVAR</v>
      </c>
    </row>
    <row r="476" spans="1:41" x14ac:dyDescent="0.25">
      <c r="A476" s="44">
        <v>45111</v>
      </c>
      <c r="B476" s="32">
        <v>2023</v>
      </c>
      <c r="C476" s="33" t="str">
        <f>VLOOKUP(D476,'[3]CENTRO DE COSTOS'!$E:$H,4,0)</f>
        <v>REGIONALES</v>
      </c>
      <c r="D476" s="34" t="s">
        <v>48</v>
      </c>
      <c r="E476" s="34" t="s">
        <v>49</v>
      </c>
      <c r="F476" s="34" t="s">
        <v>176</v>
      </c>
      <c r="G476" s="35" t="str">
        <f>VLOOKUP(O476,[3]Gerentes!$A:$N,4,0)</f>
        <v>FORTALECIMIENTO</v>
      </c>
      <c r="H476" s="35" t="str">
        <f>VLOOKUP(O476,[3]Gerentes!$A:$N,5,0)</f>
        <v>DIRECTOR(A) DE GESTION HUMANA</v>
      </c>
      <c r="I476" s="35" t="str">
        <f>VLOOKUP(O476,[3]Gerentes!$A:$N,10,0)</f>
        <v>8. Fortalecimiento</v>
      </c>
      <c r="J476" s="35" t="str">
        <f>VLOOKUP(O476,[3]Gerentes!$A:$AB,15,0)</f>
        <v>No Contratable</v>
      </c>
      <c r="K476" s="36" t="str">
        <f t="shared" si="21"/>
        <v>Inversión</v>
      </c>
      <c r="L476" s="37" t="s">
        <v>175</v>
      </c>
      <c r="M476" s="38" t="str">
        <f t="shared" si="22"/>
        <v>C-4199-1500-8</v>
      </c>
      <c r="N476" s="34">
        <v>992</v>
      </c>
      <c r="O476" s="35" t="str">
        <f t="shared" si="23"/>
        <v>C-4199-1500-8-0-4199064-02-992</v>
      </c>
      <c r="P476" s="32" t="s">
        <v>174</v>
      </c>
      <c r="Q476" s="39">
        <f>VLOOKUP($O476,[3]Gerentes!$A:$I,7,0)</f>
        <v>4199064</v>
      </c>
      <c r="R476" s="40" t="str">
        <f>VLOOKUP($O476,[3]Gerentes!$A:$I,8,0)</f>
        <v>SERVICIO DE IMPLEMENTACION DE SISTEMAS DE GESTION</v>
      </c>
      <c r="S476" s="34" t="s">
        <v>24</v>
      </c>
      <c r="T476" s="34">
        <v>27</v>
      </c>
      <c r="U476" s="34" t="s">
        <v>161</v>
      </c>
      <c r="V476" s="34" t="s">
        <v>25</v>
      </c>
      <c r="W476" s="41">
        <v>82400000</v>
      </c>
      <c r="X476" s="41">
        <v>0</v>
      </c>
      <c r="Y476" s="41">
        <v>0</v>
      </c>
      <c r="Z476" s="41">
        <v>0</v>
      </c>
      <c r="AA476" s="41">
        <v>0</v>
      </c>
      <c r="AB476" s="42">
        <v>82400000</v>
      </c>
      <c r="AC476" s="41">
        <v>82400000</v>
      </c>
      <c r="AD476" s="41">
        <v>0</v>
      </c>
      <c r="AE476" s="42">
        <v>20502559</v>
      </c>
      <c r="AF476" s="42">
        <v>17582284</v>
      </c>
      <c r="AG476" s="41">
        <v>17582284</v>
      </c>
      <c r="AH476" s="41">
        <v>17582284</v>
      </c>
      <c r="AI476" s="41">
        <v>0</v>
      </c>
      <c r="AJ476" s="41">
        <v>0</v>
      </c>
      <c r="AK476" s="42" t="str">
        <f>IFERROR(VLOOKUP(Exportar[[#This Row],[RUBRO]],[3]LISTAS!$A$1:$B$19,2,0),Exportar[[#This Row],[NOMBRE-Planeación_Proyecto]])</f>
        <v>8. Fortalecimiento</v>
      </c>
      <c r="AL476" s="41">
        <f>VLOOKUP(Exportar[[#This Row],[UNIDAD/SUB UNIDAD]],[3]!REGIONALES[[#All],[codigo_regional3]:[Columna1]],3,0)</f>
        <v>13</v>
      </c>
      <c r="AM476" s="41">
        <f>Exportar[[#This Row],[COD]]</f>
        <v>13</v>
      </c>
      <c r="AN476" s="41">
        <f>IFERROR(VLOOKUP(Exportar[[#This Row],[RUBRO completo]],'[3]CENTRO DE COSTOS'!$X:$X,1,0),0)</f>
        <v>0</v>
      </c>
      <c r="AO476" s="43" t="str">
        <f>VLOOKUP(Exportar[[#This Row],[COD_REAL]],'[3]CENTRO DE COSTOS'!$M$4:$N$72,2,0)</f>
        <v>REGIONAL BOLIVAR</v>
      </c>
    </row>
    <row r="477" spans="1:41" x14ac:dyDescent="0.25">
      <c r="A477" s="44">
        <v>45111</v>
      </c>
      <c r="B477" s="32">
        <v>2023</v>
      </c>
      <c r="C477" s="33" t="str">
        <f>VLOOKUP(D477,'[3]CENTRO DE COSTOS'!$E:$H,4,0)</f>
        <v>REGIONALES</v>
      </c>
      <c r="D477" s="34" t="s">
        <v>48</v>
      </c>
      <c r="E477" s="34" t="s">
        <v>49</v>
      </c>
      <c r="F477" s="34" t="s">
        <v>150</v>
      </c>
      <c r="G477" s="35" t="str">
        <f>VLOOKUP(O477,[3]Gerentes!$A:$N,4,0)</f>
        <v>PRIMERA INFANCIA</v>
      </c>
      <c r="H477" s="35" t="str">
        <f>VLOOKUP(O477,[3]Gerentes!$A:$N,5,0)</f>
        <v>DIRECTOR(A) ADMINISTRATIVO</v>
      </c>
      <c r="I477" s="35" t="str">
        <f>VLOOKUP(O477,[3]Gerentes!$A:$N,10,0)</f>
        <v>1. Primera Infancia</v>
      </c>
      <c r="J477" s="35" t="str">
        <f>VLOOKUP(O477,[3]Gerentes!$A:$AB,15,0)</f>
        <v>Contratable</v>
      </c>
      <c r="K477" s="36" t="str">
        <f t="shared" si="21"/>
        <v>Inversión</v>
      </c>
      <c r="L477" s="37" t="s">
        <v>257</v>
      </c>
      <c r="M477" s="38" t="str">
        <f t="shared" si="22"/>
        <v>C-4102-1500-18</v>
      </c>
      <c r="N477" s="34">
        <v>997</v>
      </c>
      <c r="O477" s="35" t="str">
        <f t="shared" si="23"/>
        <v>C-4102-1500-18-0-4102004-02-997</v>
      </c>
      <c r="P477" s="32" t="s">
        <v>256</v>
      </c>
      <c r="Q477" s="39">
        <f>VLOOKUP($O477,[3]Gerentes!$A:$I,7,0)</f>
        <v>4102004</v>
      </c>
      <c r="R477" s="40" t="str">
        <f>VLOOKUP($O477,[3]Gerentes!$A:$I,8,0)</f>
        <v>EDIFICACIONES PARA LA ATENCION INTEGRAL A LA PRIMERA INFANCIA CONSTRUIDAS</v>
      </c>
      <c r="S477" s="34" t="s">
        <v>38</v>
      </c>
      <c r="T477" s="34">
        <v>10</v>
      </c>
      <c r="U477" s="34" t="s">
        <v>223</v>
      </c>
      <c r="V477" s="34" t="s">
        <v>25</v>
      </c>
      <c r="W477" s="41">
        <v>312287760</v>
      </c>
      <c r="X477" s="41">
        <v>0</v>
      </c>
      <c r="Y477" s="41">
        <v>0</v>
      </c>
      <c r="Z477" s="41">
        <v>0</v>
      </c>
      <c r="AA477" s="41">
        <v>0</v>
      </c>
      <c r="AB477" s="42">
        <v>312287760</v>
      </c>
      <c r="AC477" s="41">
        <v>252660000</v>
      </c>
      <c r="AD477" s="41">
        <v>59627760</v>
      </c>
      <c r="AE477" s="42">
        <v>252660000</v>
      </c>
      <c r="AF477" s="42">
        <v>176862000</v>
      </c>
      <c r="AG477" s="41">
        <v>176862000</v>
      </c>
      <c r="AH477" s="41">
        <v>176862000</v>
      </c>
      <c r="AI477" s="41">
        <v>0</v>
      </c>
      <c r="AJ477" s="41">
        <v>0</v>
      </c>
      <c r="AK477" s="42" t="str">
        <f>IFERROR(VLOOKUP(Exportar[[#This Row],[RUBRO]],[3]LISTAS!$A$1:$B$19,2,0),Exportar[[#This Row],[NOMBRE-Planeación_Proyecto]])</f>
        <v>1. Primera Infancia</v>
      </c>
      <c r="AL477" s="41">
        <f>VLOOKUP(Exportar[[#This Row],[UNIDAD/SUB UNIDAD]],[3]!REGIONALES[[#All],[codigo_regional3]:[Columna1]],3,0)</f>
        <v>13</v>
      </c>
      <c r="AM477" s="41">
        <f>Exportar[[#This Row],[COD]]</f>
        <v>13</v>
      </c>
      <c r="AN477" s="41">
        <f>IFERROR(VLOOKUP(Exportar[[#This Row],[RUBRO completo]],'[3]CENTRO DE COSTOS'!$X:$X,1,0),0)</f>
        <v>0</v>
      </c>
      <c r="AO477" s="43" t="str">
        <f>VLOOKUP(Exportar[[#This Row],[COD_REAL]],'[3]CENTRO DE COSTOS'!$M$4:$N$72,2,0)</f>
        <v>REGIONAL BOLIVAR</v>
      </c>
    </row>
    <row r="478" spans="1:41" x14ac:dyDescent="0.25">
      <c r="A478" s="44">
        <v>45111</v>
      </c>
      <c r="B478" s="32">
        <v>2023</v>
      </c>
      <c r="C478" s="33" t="str">
        <f>VLOOKUP(D478,'[3]CENTRO DE COSTOS'!$E:$H,4,0)</f>
        <v>REGIONALES</v>
      </c>
      <c r="D478" s="34" t="s">
        <v>48</v>
      </c>
      <c r="E478" s="34" t="s">
        <v>49</v>
      </c>
      <c r="F478" s="34" t="s">
        <v>171</v>
      </c>
      <c r="G478" s="35" t="str">
        <f>VLOOKUP(O478,[3]Gerentes!$A:$N,4,0)</f>
        <v xml:space="preserve">PROTECCIÓN RESTABLECIMIENTO </v>
      </c>
      <c r="H478" s="35" t="str">
        <f>VLOOKUP(O478,[3]Gerentes!$A:$N,5,0)</f>
        <v>DIRECTOR(A) ADMINISTRATIVO</v>
      </c>
      <c r="I478" s="35" t="str">
        <f>VLOOKUP(O478,[3]Gerentes!$A:$N,10,0)</f>
        <v>2. Protección PARD</v>
      </c>
      <c r="J478" s="35" t="str">
        <f>VLOOKUP(O478,[3]Gerentes!$A:$AB,15,0)</f>
        <v>Contratable</v>
      </c>
      <c r="K478" s="36" t="str">
        <f t="shared" si="21"/>
        <v>Inversión</v>
      </c>
      <c r="L478" s="37" t="s">
        <v>173</v>
      </c>
      <c r="M478" s="38" t="str">
        <f t="shared" si="22"/>
        <v>C-4102-1500-14</v>
      </c>
      <c r="N478" s="34">
        <v>998</v>
      </c>
      <c r="O478" s="35" t="str">
        <f t="shared" si="23"/>
        <v>C-4102-1500-14-0-4102037-02-998</v>
      </c>
      <c r="P478" s="32" t="s">
        <v>172</v>
      </c>
      <c r="Q478" s="39">
        <f>VLOOKUP($O478,[3]Gerentes!$A:$I,7,0)</f>
        <v>4102037</v>
      </c>
      <c r="R478" s="40" t="str">
        <f>VLOOKUP($O478,[3]Gerentes!$A:$I,8,0)</f>
        <v>SERVICIO DE PROTECCION PARA EL RESTABLECIMIENTO DE DERECHOS DE NIÑOS, NIÑAS, ADOLESCENTES Y JOVENES</v>
      </c>
      <c r="S478" s="34" t="s">
        <v>24</v>
      </c>
      <c r="T478" s="34">
        <v>21</v>
      </c>
      <c r="U478" s="34" t="s">
        <v>185</v>
      </c>
      <c r="V478" s="34" t="s">
        <v>25</v>
      </c>
      <c r="W478" s="41">
        <v>140000000</v>
      </c>
      <c r="X478" s="41">
        <v>0</v>
      </c>
      <c r="Y478" s="41">
        <v>0</v>
      </c>
      <c r="Z478" s="41">
        <v>0</v>
      </c>
      <c r="AA478" s="41">
        <v>0</v>
      </c>
      <c r="AB478" s="42">
        <v>140000000</v>
      </c>
      <c r="AC478" s="41">
        <v>140000000</v>
      </c>
      <c r="AD478" s="41">
        <v>0</v>
      </c>
      <c r="AE478" s="42">
        <v>140000000</v>
      </c>
      <c r="AF478" s="42">
        <v>0</v>
      </c>
      <c r="AG478" s="41">
        <v>0</v>
      </c>
      <c r="AH478" s="41">
        <v>0</v>
      </c>
      <c r="AI478" s="41">
        <v>0</v>
      </c>
      <c r="AJ478" s="41">
        <v>0</v>
      </c>
      <c r="AK478" s="42" t="str">
        <f>IFERROR(VLOOKUP(Exportar[[#This Row],[RUBRO]],[3]LISTAS!$A$1:$B$19,2,0),Exportar[[#This Row],[NOMBRE-Planeación_Proyecto]])</f>
        <v>2. Protección PARD</v>
      </c>
      <c r="AL478" s="41">
        <f>VLOOKUP(Exportar[[#This Row],[UNIDAD/SUB UNIDAD]],[3]!REGIONALES[[#All],[codigo_regional3]:[Columna1]],3,0)</f>
        <v>13</v>
      </c>
      <c r="AM478" s="41">
        <f>Exportar[[#This Row],[COD]]</f>
        <v>13</v>
      </c>
      <c r="AN478" s="41">
        <f>IFERROR(VLOOKUP(Exportar[[#This Row],[RUBRO completo]],'[3]CENTRO DE COSTOS'!$X:$X,1,0),0)</f>
        <v>0</v>
      </c>
      <c r="AO478" s="43" t="str">
        <f>VLOOKUP(Exportar[[#This Row],[COD_REAL]],'[3]CENTRO DE COSTOS'!$M$4:$N$72,2,0)</f>
        <v>REGIONAL BOLIVAR</v>
      </c>
    </row>
    <row r="479" spans="1:41" x14ac:dyDescent="0.25">
      <c r="A479" s="44">
        <v>45111</v>
      </c>
      <c r="B479" s="32">
        <v>2023</v>
      </c>
      <c r="C479" s="33" t="str">
        <f>VLOOKUP(D479,'[3]CENTRO DE COSTOS'!$E:$H,4,0)</f>
        <v>REGIONALES</v>
      </c>
      <c r="D479" s="34" t="s">
        <v>48</v>
      </c>
      <c r="E479" s="34" t="s">
        <v>49</v>
      </c>
      <c r="F479" s="34" t="s">
        <v>171</v>
      </c>
      <c r="G479" s="35" t="str">
        <f>VLOOKUP(O479,[3]Gerentes!$A:$N,4,0)</f>
        <v>PRIMERA INFANCIA</v>
      </c>
      <c r="H479" s="35" t="str">
        <f>VLOOKUP(O479,[3]Gerentes!$A:$N,5,0)</f>
        <v>DIRECTOR(A) ADMINISTRATIVO</v>
      </c>
      <c r="I479" s="35" t="str">
        <f>VLOOKUP(O479,[3]Gerentes!$A:$N,10,0)</f>
        <v>1. Primera Infancia</v>
      </c>
      <c r="J479" s="35" t="str">
        <f>VLOOKUP(O479,[3]Gerentes!$A:$AB,15,0)</f>
        <v>Contratable</v>
      </c>
      <c r="K479" s="36" t="str">
        <f t="shared" si="21"/>
        <v>Inversión</v>
      </c>
      <c r="L479" s="37" t="s">
        <v>170</v>
      </c>
      <c r="M479" s="38" t="str">
        <f t="shared" si="22"/>
        <v>C-4102-1500-18</v>
      </c>
      <c r="N479" s="34">
        <v>998</v>
      </c>
      <c r="O479" s="35" t="str">
        <f t="shared" si="23"/>
        <v>C-4102-1500-18-0-4102005-02-998</v>
      </c>
      <c r="P479" s="32" t="s">
        <v>169</v>
      </c>
      <c r="Q479" s="39">
        <f>VLOOKUP($O479,[3]Gerentes!$A:$I,7,0)</f>
        <v>4102005</v>
      </c>
      <c r="R479" s="40" t="str">
        <f>VLOOKUP($O479,[3]Gerentes!$A:$I,8,0)</f>
        <v>EDIFICACIONES DE ATENCION A LA PRIMERA INFANCIA ADECUADAS</v>
      </c>
      <c r="S479" s="34" t="s">
        <v>38</v>
      </c>
      <c r="T479" s="34">
        <v>10</v>
      </c>
      <c r="U479" s="34" t="s">
        <v>223</v>
      </c>
      <c r="V479" s="34" t="s">
        <v>25</v>
      </c>
      <c r="W479" s="41">
        <v>124197513</v>
      </c>
      <c r="X479" s="41">
        <v>0</v>
      </c>
      <c r="Y479" s="41">
        <v>0</v>
      </c>
      <c r="Z479" s="41">
        <v>0</v>
      </c>
      <c r="AA479" s="41">
        <v>0</v>
      </c>
      <c r="AB479" s="42">
        <v>124197513</v>
      </c>
      <c r="AC479" s="41">
        <v>124197513</v>
      </c>
      <c r="AD479" s="41">
        <v>0</v>
      </c>
      <c r="AE479" s="42">
        <v>124197513</v>
      </c>
      <c r="AF479" s="42">
        <v>0</v>
      </c>
      <c r="AG479" s="41">
        <v>0</v>
      </c>
      <c r="AH479" s="41">
        <v>0</v>
      </c>
      <c r="AI479" s="41">
        <v>0</v>
      </c>
      <c r="AJ479" s="41">
        <v>0</v>
      </c>
      <c r="AK479" s="42" t="str">
        <f>IFERROR(VLOOKUP(Exportar[[#This Row],[RUBRO]],[3]LISTAS!$A$1:$B$19,2,0),Exportar[[#This Row],[NOMBRE-Planeación_Proyecto]])</f>
        <v>1. Primera Infancia</v>
      </c>
      <c r="AL479" s="41">
        <f>VLOOKUP(Exportar[[#This Row],[UNIDAD/SUB UNIDAD]],[3]!REGIONALES[[#All],[codigo_regional3]:[Columna1]],3,0)</f>
        <v>13</v>
      </c>
      <c r="AM479" s="41">
        <f>Exportar[[#This Row],[COD]]</f>
        <v>13</v>
      </c>
      <c r="AN479" s="41">
        <f>IFERROR(VLOOKUP(Exportar[[#This Row],[RUBRO completo]],'[3]CENTRO DE COSTOS'!$X:$X,1,0),0)</f>
        <v>0</v>
      </c>
      <c r="AO479" s="43" t="str">
        <f>VLOOKUP(Exportar[[#This Row],[COD_REAL]],'[3]CENTRO DE COSTOS'!$M$4:$N$72,2,0)</f>
        <v>REGIONAL BOLIVAR</v>
      </c>
    </row>
    <row r="480" spans="1:41" x14ac:dyDescent="0.25">
      <c r="A480" s="44">
        <v>45111</v>
      </c>
      <c r="B480" s="32">
        <v>2023</v>
      </c>
      <c r="C480" s="33" t="str">
        <f>VLOOKUP(D480,'[3]CENTRO DE COSTOS'!$E:$H,4,0)</f>
        <v>REGIONALES</v>
      </c>
      <c r="D480" s="34" t="s">
        <v>48</v>
      </c>
      <c r="E480" s="34" t="s">
        <v>49</v>
      </c>
      <c r="F480" s="34" t="s">
        <v>164</v>
      </c>
      <c r="G480" s="35" t="str">
        <f>VLOOKUP(O480,[3]Gerentes!$A:$N,4,0)</f>
        <v>PROTECCIÓN SRPA</v>
      </c>
      <c r="H480" s="35" t="str">
        <f>VLOOKUP(O480,[3]Gerentes!$A:$N,5,0)</f>
        <v>DIRECTOR(A) DE PROTECCION</v>
      </c>
      <c r="I480" s="35" t="str">
        <f>VLOOKUP(O480,[3]Gerentes!$A:$N,10,0)</f>
        <v>3. Protección SRPA</v>
      </c>
      <c r="J480" s="35" t="str">
        <f>VLOOKUP(O480,[3]Gerentes!$A:$AB,15,0)</f>
        <v>No Contratable</v>
      </c>
      <c r="K480" s="36" t="str">
        <f t="shared" si="21"/>
        <v>Inversión</v>
      </c>
      <c r="L480" s="37" t="s">
        <v>187</v>
      </c>
      <c r="M480" s="38" t="str">
        <f t="shared" si="22"/>
        <v>C-4102-1500-13</v>
      </c>
      <c r="N480" s="34">
        <v>999</v>
      </c>
      <c r="O480" s="35" t="str">
        <f t="shared" si="23"/>
        <v>C-4102-1500-13-0-4102038-02-999</v>
      </c>
      <c r="P480" s="32" t="s">
        <v>186</v>
      </c>
      <c r="Q480" s="39">
        <f>VLOOKUP($O480,[3]Gerentes!$A:$I,7,0)</f>
        <v>4102038</v>
      </c>
      <c r="R480" s="40" t="str">
        <f>VLOOKUP($O480,[3]Gerentes!$A:$I,8,0)</f>
        <v>SERVICIO DIRIGIDOS A LA ATENCION DE NIÑOS, NIÑAS, ADOLESCENTES Y JOVENES, CON ENFOQUE PEDAGOGICO Y RESTAURATIVO ENCAMINADOS A LA INCLUSION SOCIAL</v>
      </c>
      <c r="S480" s="34" t="s">
        <v>24</v>
      </c>
      <c r="T480" s="34">
        <v>27</v>
      </c>
      <c r="U480" s="34" t="s">
        <v>161</v>
      </c>
      <c r="V480" s="34" t="s">
        <v>25</v>
      </c>
      <c r="W480" s="41">
        <v>2000</v>
      </c>
      <c r="X480" s="41">
        <v>0</v>
      </c>
      <c r="Y480" s="41">
        <v>0</v>
      </c>
      <c r="Z480" s="41">
        <v>0</v>
      </c>
      <c r="AA480" s="41">
        <v>0</v>
      </c>
      <c r="AB480" s="42">
        <v>2000</v>
      </c>
      <c r="AC480" s="41">
        <v>0</v>
      </c>
      <c r="AD480" s="41">
        <v>2000</v>
      </c>
      <c r="AE480" s="42">
        <v>0</v>
      </c>
      <c r="AF480" s="42">
        <v>0</v>
      </c>
      <c r="AG480" s="41">
        <v>0</v>
      </c>
      <c r="AH480" s="41">
        <v>0</v>
      </c>
      <c r="AI480" s="41">
        <v>0</v>
      </c>
      <c r="AJ480" s="41">
        <v>0</v>
      </c>
      <c r="AK480" s="42" t="str">
        <f>IFERROR(VLOOKUP(Exportar[[#This Row],[RUBRO]],[3]LISTAS!$A$1:$B$19,2,0),Exportar[[#This Row],[NOMBRE-Planeación_Proyecto]])</f>
        <v>3. Protección SRPA</v>
      </c>
      <c r="AL480" s="41">
        <f>VLOOKUP(Exportar[[#This Row],[UNIDAD/SUB UNIDAD]],[3]!REGIONALES[[#All],[codigo_regional3]:[Columna1]],3,0)</f>
        <v>13</v>
      </c>
      <c r="AM480" s="41">
        <f>Exportar[[#This Row],[COD]]</f>
        <v>13</v>
      </c>
      <c r="AN480" s="41">
        <f>IFERROR(VLOOKUP(Exportar[[#This Row],[RUBRO completo]],'[3]CENTRO DE COSTOS'!$X:$X,1,0),0)</f>
        <v>0</v>
      </c>
      <c r="AO480" s="43" t="str">
        <f>VLOOKUP(Exportar[[#This Row],[COD_REAL]],'[3]CENTRO DE COSTOS'!$M$4:$N$72,2,0)</f>
        <v>REGIONAL BOLIVAR</v>
      </c>
    </row>
    <row r="481" spans="1:41" x14ac:dyDescent="0.25">
      <c r="A481" s="44">
        <v>45111</v>
      </c>
      <c r="B481" s="32">
        <v>2023</v>
      </c>
      <c r="C481" s="33" t="str">
        <f>VLOOKUP(D481,'[3]CENTRO DE COSTOS'!$E:$H,4,0)</f>
        <v>REGIONALES</v>
      </c>
      <c r="D481" s="34" t="s">
        <v>48</v>
      </c>
      <c r="E481" s="34" t="s">
        <v>49</v>
      </c>
      <c r="F481" s="34" t="s">
        <v>164</v>
      </c>
      <c r="G481" s="35" t="str">
        <f>VLOOKUP(O481,[3]Gerentes!$A:$N,4,0)</f>
        <v xml:space="preserve">PROTECCIÓN RESTABLECIMIENTO </v>
      </c>
      <c r="H481" s="35" t="str">
        <f>VLOOKUP(O481,[3]Gerentes!$A:$N,5,0)</f>
        <v>DIRECTOR(A) DE PROTECCION</v>
      </c>
      <c r="I481" s="35" t="str">
        <f>VLOOKUP(O481,[3]Gerentes!$A:$N,10,0)</f>
        <v>2. Protección PARD</v>
      </c>
      <c r="J481" s="35" t="str">
        <f>VLOOKUP(O481,[3]Gerentes!$A:$AB,15,0)</f>
        <v>No Contratable</v>
      </c>
      <c r="K481" s="36" t="str">
        <f t="shared" si="21"/>
        <v>Inversión</v>
      </c>
      <c r="L481" s="37" t="s">
        <v>173</v>
      </c>
      <c r="M481" s="38" t="str">
        <f t="shared" si="22"/>
        <v>C-4102-1500-14</v>
      </c>
      <c r="N481" s="34">
        <v>999</v>
      </c>
      <c r="O481" s="35" t="str">
        <f t="shared" si="23"/>
        <v>C-4102-1500-14-0-4102037-02-999</v>
      </c>
      <c r="P481" s="32" t="s">
        <v>172</v>
      </c>
      <c r="Q481" s="39">
        <f>VLOOKUP($O481,[3]Gerentes!$A:$I,7,0)</f>
        <v>4102037</v>
      </c>
      <c r="R481" s="40" t="str">
        <f>VLOOKUP($O481,[3]Gerentes!$A:$I,8,0)</f>
        <v>SERVICIO DE PROTECCION PARA EL RESTABLECIMIENTO DE DERECHOS DE NIÑOS, NIÑAS, ADOLESCENTES Y JOVENES</v>
      </c>
      <c r="S481" s="34" t="s">
        <v>24</v>
      </c>
      <c r="T481" s="34">
        <v>27</v>
      </c>
      <c r="U481" s="34" t="s">
        <v>161</v>
      </c>
      <c r="V481" s="34" t="s">
        <v>25</v>
      </c>
      <c r="W481" s="41">
        <v>5000</v>
      </c>
      <c r="X481" s="41">
        <v>0</v>
      </c>
      <c r="Y481" s="41">
        <v>0</v>
      </c>
      <c r="Z481" s="41">
        <v>0</v>
      </c>
      <c r="AA481" s="41">
        <v>0</v>
      </c>
      <c r="AB481" s="42">
        <v>5000</v>
      </c>
      <c r="AC481" s="41">
        <v>0</v>
      </c>
      <c r="AD481" s="41">
        <v>5000</v>
      </c>
      <c r="AE481" s="42">
        <v>0</v>
      </c>
      <c r="AF481" s="42">
        <v>0</v>
      </c>
      <c r="AG481" s="41">
        <v>0</v>
      </c>
      <c r="AH481" s="41">
        <v>0</v>
      </c>
      <c r="AI481" s="41">
        <v>0</v>
      </c>
      <c r="AJ481" s="41">
        <v>0</v>
      </c>
      <c r="AK481" s="42" t="str">
        <f>IFERROR(VLOOKUP(Exportar[[#This Row],[RUBRO]],[3]LISTAS!$A$1:$B$19,2,0),Exportar[[#This Row],[NOMBRE-Planeación_Proyecto]])</f>
        <v>2. Protección PARD</v>
      </c>
      <c r="AL481" s="41">
        <f>VLOOKUP(Exportar[[#This Row],[UNIDAD/SUB UNIDAD]],[3]!REGIONALES[[#All],[codigo_regional3]:[Columna1]],3,0)</f>
        <v>13</v>
      </c>
      <c r="AM481" s="41">
        <f>Exportar[[#This Row],[COD]]</f>
        <v>13</v>
      </c>
      <c r="AN481" s="41">
        <f>IFERROR(VLOOKUP(Exportar[[#This Row],[RUBRO completo]],'[3]CENTRO DE COSTOS'!$X:$X,1,0),0)</f>
        <v>0</v>
      </c>
      <c r="AO481" s="43" t="str">
        <f>VLOOKUP(Exportar[[#This Row],[COD_REAL]],'[3]CENTRO DE COSTOS'!$M$4:$N$72,2,0)</f>
        <v>REGIONAL BOLIVAR</v>
      </c>
    </row>
    <row r="482" spans="1:41" x14ac:dyDescent="0.25">
      <c r="A482" s="44">
        <v>45111</v>
      </c>
      <c r="B482" s="32">
        <v>2023</v>
      </c>
      <c r="C482" s="33" t="str">
        <f>VLOOKUP(D482,'[3]CENTRO DE COSTOS'!$E:$H,4,0)</f>
        <v>REGIONALES</v>
      </c>
      <c r="D482" s="34" t="s">
        <v>48</v>
      </c>
      <c r="E482" s="34" t="s">
        <v>49</v>
      </c>
      <c r="F482" s="34" t="s">
        <v>164</v>
      </c>
      <c r="G482" s="35" t="str">
        <f>VLOOKUP(O482,[3]Gerentes!$A:$N,4,0)</f>
        <v>FORTALECIMIENTO</v>
      </c>
      <c r="H482" s="35" t="str">
        <f>VLOOKUP(O482,[3]Gerentes!$A:$N,5,0)</f>
        <v>DIRECTOR(A) FINANCIERA</v>
      </c>
      <c r="I482" s="35" t="str">
        <f>VLOOKUP(O482,[3]Gerentes!$A:$N,10,0)</f>
        <v>8. Fortalecimiento</v>
      </c>
      <c r="J482" s="35" t="str">
        <f>VLOOKUP(O482,[3]Gerentes!$A:$AB,15,0)</f>
        <v>No Contratable</v>
      </c>
      <c r="K482" s="36" t="str">
        <f t="shared" si="21"/>
        <v>Inversión</v>
      </c>
      <c r="L482" s="37" t="s">
        <v>163</v>
      </c>
      <c r="M482" s="38" t="str">
        <f t="shared" si="22"/>
        <v>C-4199-1500-8</v>
      </c>
      <c r="N482" s="34">
        <v>999</v>
      </c>
      <c r="O482" s="35" t="str">
        <f t="shared" si="23"/>
        <v>C-4199-1500-8-0-4199044-02-999</v>
      </c>
      <c r="P482" s="32" t="s">
        <v>162</v>
      </c>
      <c r="Q482" s="39">
        <f>VLOOKUP($O482,[3]Gerentes!$A:$I,7,0)</f>
        <v>4199044</v>
      </c>
      <c r="R482" s="40" t="str">
        <f>VLOOKUP($O482,[3]Gerentes!$A:$I,8,0)</f>
        <v>DERECHO DE BENEFICIO FIDUCIARIO</v>
      </c>
      <c r="S482" s="34" t="s">
        <v>24</v>
      </c>
      <c r="T482" s="34">
        <v>27</v>
      </c>
      <c r="U482" s="34" t="s">
        <v>161</v>
      </c>
      <c r="V482" s="34" t="s">
        <v>25</v>
      </c>
      <c r="W482" s="41">
        <v>0</v>
      </c>
      <c r="X482" s="41">
        <v>300000</v>
      </c>
      <c r="Y482" s="41">
        <v>0</v>
      </c>
      <c r="Z482" s="41">
        <v>0</v>
      </c>
      <c r="AA482" s="41">
        <v>0</v>
      </c>
      <c r="AB482" s="42">
        <v>300000</v>
      </c>
      <c r="AC482" s="41">
        <v>300000</v>
      </c>
      <c r="AD482" s="41">
        <v>0</v>
      </c>
      <c r="AE482" s="42">
        <v>300000</v>
      </c>
      <c r="AF482" s="42">
        <v>96768.21</v>
      </c>
      <c r="AG482" s="41">
        <v>96768.21</v>
      </c>
      <c r="AH482" s="41">
        <v>96768.21</v>
      </c>
      <c r="AI482" s="41">
        <v>0</v>
      </c>
      <c r="AJ482" s="41">
        <v>0</v>
      </c>
      <c r="AK482" s="42" t="str">
        <f>IFERROR(VLOOKUP(Exportar[[#This Row],[RUBRO]],[3]LISTAS!$A$1:$B$19,2,0),Exportar[[#This Row],[NOMBRE-Planeación_Proyecto]])</f>
        <v>8. Fortalecimiento</v>
      </c>
      <c r="AL482" s="41">
        <f>VLOOKUP(Exportar[[#This Row],[UNIDAD/SUB UNIDAD]],[3]!REGIONALES[[#All],[codigo_regional3]:[Columna1]],3,0)</f>
        <v>13</v>
      </c>
      <c r="AM482" s="41">
        <f>Exportar[[#This Row],[COD]]</f>
        <v>13</v>
      </c>
      <c r="AN482" s="41">
        <f>IFERROR(VLOOKUP(Exportar[[#This Row],[RUBRO completo]],'[3]CENTRO DE COSTOS'!$X:$X,1,0),0)</f>
        <v>0</v>
      </c>
      <c r="AO482" s="43" t="str">
        <f>VLOOKUP(Exportar[[#This Row],[COD_REAL]],'[3]CENTRO DE COSTOS'!$M$4:$N$72,2,0)</f>
        <v>REGIONAL BOLIVAR</v>
      </c>
    </row>
    <row r="483" spans="1:41" x14ac:dyDescent="0.25">
      <c r="A483" s="44">
        <v>45111</v>
      </c>
      <c r="B483" s="32">
        <v>2023</v>
      </c>
      <c r="C483" s="33" t="str">
        <f>VLOOKUP(D483,'[3]CENTRO DE COSTOS'!$E:$H,4,0)</f>
        <v>REGIONALES</v>
      </c>
      <c r="D483" s="34" t="s">
        <v>50</v>
      </c>
      <c r="E483" s="34" t="s">
        <v>262</v>
      </c>
      <c r="F483" s="34" t="s">
        <v>239</v>
      </c>
      <c r="G483" s="35" t="str">
        <f>VLOOKUP(O483,[3]Gerentes!$A:$N,4,0)</f>
        <v>NUTRICIÓN</v>
      </c>
      <c r="H483" s="35" t="str">
        <f>VLOOKUP(O483,[3]Gerentes!$A:$N,5,0)</f>
        <v>DIRECTOR(A) DE NUTRICION</v>
      </c>
      <c r="I483" s="35" t="str">
        <f>VLOOKUP(O483,[3]Gerentes!$A:$N,10,0)</f>
        <v>4. Nutrición</v>
      </c>
      <c r="J483" s="35" t="str">
        <f>VLOOKUP(O483,[3]Gerentes!$A:$AB,15,0)</f>
        <v>Contratable</v>
      </c>
      <c r="K483" s="36" t="str">
        <f t="shared" si="21"/>
        <v>Inversión</v>
      </c>
      <c r="L483" s="37" t="s">
        <v>189</v>
      </c>
      <c r="M483" s="38" t="str">
        <f t="shared" si="22"/>
        <v>C-4102-1500-12</v>
      </c>
      <c r="N483" s="34">
        <v>101</v>
      </c>
      <c r="O483" s="35" t="str">
        <f t="shared" si="23"/>
        <v>C-4102-1500-12-0-4102016-02-101</v>
      </c>
      <c r="P483" s="32" t="s">
        <v>188</v>
      </c>
      <c r="Q483" s="39">
        <f>VLOOKUP($O483,[3]Gerentes!$A:$I,7,0)</f>
        <v>4102016</v>
      </c>
      <c r="R483" s="40" t="str">
        <f>VLOOKUP($O483,[3]Gerentes!$A:$I,8,0)</f>
        <v>SERVICIO DE ATENCION Y PREVENCION A LA DESNUTRICION DESDE EL SECTOR INCLUSION SOCIAL</v>
      </c>
      <c r="S483" s="34" t="s">
        <v>24</v>
      </c>
      <c r="T483" s="34">
        <v>27</v>
      </c>
      <c r="U483" s="34" t="s">
        <v>161</v>
      </c>
      <c r="V483" s="34" t="s">
        <v>25</v>
      </c>
      <c r="W483" s="41">
        <v>2209475009</v>
      </c>
      <c r="X483" s="41">
        <v>0</v>
      </c>
      <c r="Y483" s="41">
        <v>38838080</v>
      </c>
      <c r="Z483" s="41">
        <v>0</v>
      </c>
      <c r="AA483" s="41">
        <v>0</v>
      </c>
      <c r="AB483" s="42">
        <v>2170636929</v>
      </c>
      <c r="AC483" s="41">
        <v>2170636929</v>
      </c>
      <c r="AD483" s="41">
        <v>0</v>
      </c>
      <c r="AE483" s="42">
        <v>2170636929</v>
      </c>
      <c r="AF483" s="42">
        <v>772529612</v>
      </c>
      <c r="AG483" s="41">
        <v>772529612</v>
      </c>
      <c r="AH483" s="41">
        <v>772529612</v>
      </c>
      <c r="AI483" s="41">
        <v>0</v>
      </c>
      <c r="AJ483" s="41">
        <v>0</v>
      </c>
      <c r="AK483" s="42" t="str">
        <f>IFERROR(VLOOKUP(Exportar[[#This Row],[RUBRO]],[3]LISTAS!$A$1:$B$19,2,0),Exportar[[#This Row],[NOMBRE-Planeación_Proyecto]])</f>
        <v>4. Nutrición</v>
      </c>
      <c r="AL483" s="41">
        <f>VLOOKUP(Exportar[[#This Row],[UNIDAD/SUB UNIDAD]],[3]!REGIONALES[[#All],[codigo_regional3]:[Columna1]],3,0)</f>
        <v>15</v>
      </c>
      <c r="AM483" s="41">
        <f>Exportar[[#This Row],[COD]]</f>
        <v>15</v>
      </c>
      <c r="AN483" s="41" t="str">
        <f>IFERROR(VLOOKUP(Exportar[[#This Row],[RUBRO completo]],'[3]CENTRO DE COSTOS'!$X:$X,1,0),0)</f>
        <v>C-4102-1500-12-0-4102016-02-101</v>
      </c>
      <c r="AO483" s="43" t="str">
        <f>VLOOKUP(Exportar[[#This Row],[COD_REAL]],'[3]CENTRO DE COSTOS'!$M$4:$N$72,2,0)</f>
        <v>REGIONAL BOYACÁ</v>
      </c>
    </row>
    <row r="484" spans="1:41" x14ac:dyDescent="0.25">
      <c r="A484" s="44">
        <v>45111</v>
      </c>
      <c r="B484" s="32">
        <v>2023</v>
      </c>
      <c r="C484" s="33" t="str">
        <f>VLOOKUP(D484,'[3]CENTRO DE COSTOS'!$E:$H,4,0)</f>
        <v>REGIONALES</v>
      </c>
      <c r="D484" s="34" t="s">
        <v>50</v>
      </c>
      <c r="E484" s="34" t="s">
        <v>262</v>
      </c>
      <c r="F484" s="34" t="s">
        <v>243</v>
      </c>
      <c r="G484" s="35" t="str">
        <f>VLOOKUP(O484,[3]Gerentes!$A:$N,4,0)</f>
        <v>PROTECCIÓN SRPA</v>
      </c>
      <c r="H484" s="35" t="str">
        <f>VLOOKUP(O484,[3]Gerentes!$A:$N,5,0)</f>
        <v>DIRECTOR(A) DE PROTECCION</v>
      </c>
      <c r="I484" s="35" t="str">
        <f>VLOOKUP(O484,[3]Gerentes!$A:$N,10,0)</f>
        <v>3. Protección SRPA</v>
      </c>
      <c r="J484" s="35" t="str">
        <f>VLOOKUP(O484,[3]Gerentes!$A:$AB,15,0)</f>
        <v>Contratable</v>
      </c>
      <c r="K484" s="36" t="str">
        <f t="shared" si="21"/>
        <v>Inversión</v>
      </c>
      <c r="L484" s="37" t="s">
        <v>187</v>
      </c>
      <c r="M484" s="38" t="str">
        <f t="shared" si="22"/>
        <v>C-4102-1500-13</v>
      </c>
      <c r="N484" s="34">
        <v>111</v>
      </c>
      <c r="O484" s="35" t="str">
        <f t="shared" si="23"/>
        <v>C-4102-1500-13-0-4102038-02-111</v>
      </c>
      <c r="P484" s="32" t="s">
        <v>186</v>
      </c>
      <c r="Q484" s="39">
        <f>VLOOKUP($O484,[3]Gerentes!$A:$I,7,0)</f>
        <v>4102038</v>
      </c>
      <c r="R484" s="40" t="str">
        <f>VLOOKUP($O484,[3]Gerentes!$A:$I,8,0)</f>
        <v>SERVICIO DIRIGIDOS A LA ATENCION DE NIÑOS, NIÑAS, ADOLESCENTES Y JOVENES, CON ENFOQUE PEDAGOGICO Y RESTAURATIVO ENCAMINADOS A LA INCLUSION SOCIAL</v>
      </c>
      <c r="S484" s="34" t="s">
        <v>24</v>
      </c>
      <c r="T484" s="34">
        <v>27</v>
      </c>
      <c r="U484" s="34" t="s">
        <v>161</v>
      </c>
      <c r="V484" s="34" t="s">
        <v>25</v>
      </c>
      <c r="W484" s="41">
        <v>4106998</v>
      </c>
      <c r="X484" s="41">
        <v>9450000</v>
      </c>
      <c r="Y484" s="41">
        <v>0</v>
      </c>
      <c r="Z484" s="41">
        <v>0</v>
      </c>
      <c r="AA484" s="41">
        <v>0</v>
      </c>
      <c r="AB484" s="42">
        <v>13556998</v>
      </c>
      <c r="AC484" s="41">
        <v>13556998</v>
      </c>
      <c r="AD484" s="41">
        <v>0</v>
      </c>
      <c r="AE484" s="42">
        <v>10490000</v>
      </c>
      <c r="AF484" s="42">
        <v>10490000</v>
      </c>
      <c r="AG484" s="41">
        <v>10490000</v>
      </c>
      <c r="AH484" s="41">
        <v>10490000</v>
      </c>
      <c r="AI484" s="41">
        <v>0</v>
      </c>
      <c r="AJ484" s="41">
        <v>0</v>
      </c>
      <c r="AK484" s="42" t="str">
        <f>IFERROR(VLOOKUP(Exportar[[#This Row],[RUBRO]],[3]LISTAS!$A$1:$B$19,2,0),Exportar[[#This Row],[NOMBRE-Planeación_Proyecto]])</f>
        <v>3. Protección SRPA</v>
      </c>
      <c r="AL484" s="41">
        <f>VLOOKUP(Exportar[[#This Row],[UNIDAD/SUB UNIDAD]],[3]!REGIONALES[[#All],[codigo_regional3]:[Columna1]],3,0)</f>
        <v>15</v>
      </c>
      <c r="AM484" s="41">
        <f>Exportar[[#This Row],[COD]]</f>
        <v>15</v>
      </c>
      <c r="AN484" s="41">
        <f>IFERROR(VLOOKUP(Exportar[[#This Row],[RUBRO completo]],'[3]CENTRO DE COSTOS'!$X:$X,1,0),0)</f>
        <v>0</v>
      </c>
      <c r="AO484" s="43" t="str">
        <f>VLOOKUP(Exportar[[#This Row],[COD_REAL]],'[3]CENTRO DE COSTOS'!$M$4:$N$72,2,0)</f>
        <v>REGIONAL BOYACÁ</v>
      </c>
    </row>
    <row r="485" spans="1:41" x14ac:dyDescent="0.25">
      <c r="A485" s="44">
        <v>45111</v>
      </c>
      <c r="B485" s="32">
        <v>2023</v>
      </c>
      <c r="C485" s="33" t="str">
        <f>VLOOKUP(D485,'[3]CENTRO DE COSTOS'!$E:$H,4,0)</f>
        <v>REGIONALES</v>
      </c>
      <c r="D485" s="34" t="s">
        <v>50</v>
      </c>
      <c r="E485" s="34" t="s">
        <v>262</v>
      </c>
      <c r="F485" s="34" t="s">
        <v>243</v>
      </c>
      <c r="G485" s="35" t="str">
        <f>VLOOKUP(O485,[3]Gerentes!$A:$N,4,0)</f>
        <v xml:space="preserve">PROTECCIÓN RESTABLECIMIENTO </v>
      </c>
      <c r="H485" s="35" t="str">
        <f>VLOOKUP(O485,[3]Gerentes!$A:$N,5,0)</f>
        <v>DIRECTOR(A) DE PROTECCION</v>
      </c>
      <c r="I485" s="35" t="str">
        <f>VLOOKUP(O485,[3]Gerentes!$A:$N,10,0)</f>
        <v>2. Protección PARD</v>
      </c>
      <c r="J485" s="35" t="str">
        <f>VLOOKUP(O485,[3]Gerentes!$A:$AB,15,0)</f>
        <v>Contratable</v>
      </c>
      <c r="K485" s="36" t="str">
        <f t="shared" si="21"/>
        <v>Inversión</v>
      </c>
      <c r="L485" s="37" t="s">
        <v>173</v>
      </c>
      <c r="M485" s="38" t="str">
        <f t="shared" si="22"/>
        <v>C-4102-1500-14</v>
      </c>
      <c r="N485" s="34">
        <v>111</v>
      </c>
      <c r="O485" s="35" t="str">
        <f t="shared" si="23"/>
        <v>C-4102-1500-14-0-4102037-02-111</v>
      </c>
      <c r="P485" s="32" t="s">
        <v>172</v>
      </c>
      <c r="Q485" s="39">
        <f>VLOOKUP($O485,[3]Gerentes!$A:$I,7,0)</f>
        <v>4102037</v>
      </c>
      <c r="R485" s="40" t="str">
        <f>VLOOKUP($O485,[3]Gerentes!$A:$I,8,0)</f>
        <v>SERVICIO DE PROTECCION PARA EL RESTABLECIMIENTO DE DERECHOS DE NIÑOS, NIÑAS, ADOLESCENTES Y JOVENES</v>
      </c>
      <c r="S485" s="34" t="s">
        <v>24</v>
      </c>
      <c r="T485" s="34">
        <v>21</v>
      </c>
      <c r="U485" s="34" t="s">
        <v>185</v>
      </c>
      <c r="V485" s="34" t="s">
        <v>25</v>
      </c>
      <c r="W485" s="41">
        <v>208652566</v>
      </c>
      <c r="X485" s="41">
        <v>49016588</v>
      </c>
      <c r="Y485" s="41">
        <v>0</v>
      </c>
      <c r="Z485" s="41">
        <v>0</v>
      </c>
      <c r="AA485" s="41">
        <v>0</v>
      </c>
      <c r="AB485" s="42">
        <v>257669154</v>
      </c>
      <c r="AC485" s="41">
        <v>257152566</v>
      </c>
      <c r="AD485" s="41">
        <v>516588</v>
      </c>
      <c r="AE485" s="42">
        <v>254598654</v>
      </c>
      <c r="AF485" s="42">
        <v>254598654</v>
      </c>
      <c r="AG485" s="41">
        <v>254598654</v>
      </c>
      <c r="AH485" s="41">
        <v>254598654</v>
      </c>
      <c r="AI485" s="41">
        <v>0</v>
      </c>
      <c r="AJ485" s="41">
        <v>0</v>
      </c>
      <c r="AK485" s="42" t="str">
        <f>IFERROR(VLOOKUP(Exportar[[#This Row],[RUBRO]],[3]LISTAS!$A$1:$B$19,2,0),Exportar[[#This Row],[NOMBRE-Planeación_Proyecto]])</f>
        <v>2. Protección PARD</v>
      </c>
      <c r="AL485" s="41">
        <f>VLOOKUP(Exportar[[#This Row],[UNIDAD/SUB UNIDAD]],[3]!REGIONALES[[#All],[codigo_regional3]:[Columna1]],3,0)</f>
        <v>15</v>
      </c>
      <c r="AM485" s="41">
        <f>Exportar[[#This Row],[COD]]</f>
        <v>15</v>
      </c>
      <c r="AN485" s="41">
        <f>IFERROR(VLOOKUP(Exportar[[#This Row],[RUBRO completo]],'[3]CENTRO DE COSTOS'!$X:$X,1,0),0)</f>
        <v>0</v>
      </c>
      <c r="AO485" s="43" t="str">
        <f>VLOOKUP(Exportar[[#This Row],[COD_REAL]],'[3]CENTRO DE COSTOS'!$M$4:$N$72,2,0)</f>
        <v>REGIONAL BOYACÁ</v>
      </c>
    </row>
    <row r="486" spans="1:41" x14ac:dyDescent="0.25">
      <c r="A486" s="44">
        <v>45111</v>
      </c>
      <c r="B486" s="32">
        <v>2023</v>
      </c>
      <c r="C486" s="33" t="str">
        <f>VLOOKUP(D486,'[3]CENTRO DE COSTOS'!$E:$H,4,0)</f>
        <v>REGIONALES</v>
      </c>
      <c r="D486" s="34" t="s">
        <v>50</v>
      </c>
      <c r="E486" s="34" t="s">
        <v>262</v>
      </c>
      <c r="F486" s="34" t="s">
        <v>237</v>
      </c>
      <c r="G486" s="35" t="str">
        <f>VLOOKUP(O486,[3]Gerentes!$A:$N,4,0)</f>
        <v>PROTECCIÓN SRPA</v>
      </c>
      <c r="H486" s="35" t="str">
        <f>VLOOKUP(O486,[3]Gerentes!$A:$N,5,0)</f>
        <v>DIRECTOR(A) DE PROTECCION</v>
      </c>
      <c r="I486" s="35" t="str">
        <f>VLOOKUP(O486,[3]Gerentes!$A:$N,10,0)</f>
        <v>3. Protección SRPA</v>
      </c>
      <c r="J486" s="35" t="str">
        <f>VLOOKUP(O486,[3]Gerentes!$A:$AB,15,0)</f>
        <v>No Contratable</v>
      </c>
      <c r="K486" s="36" t="str">
        <f t="shared" si="21"/>
        <v>Inversión</v>
      </c>
      <c r="L486" s="37" t="s">
        <v>187</v>
      </c>
      <c r="M486" s="38" t="str">
        <f t="shared" si="22"/>
        <v>C-4102-1500-13</v>
      </c>
      <c r="N486" s="34">
        <v>112</v>
      </c>
      <c r="O486" s="35" t="str">
        <f t="shared" si="23"/>
        <v>C-4102-1500-13-0-4102038-02-112</v>
      </c>
      <c r="P486" s="32" t="s">
        <v>186</v>
      </c>
      <c r="Q486" s="39">
        <f>VLOOKUP($O486,[3]Gerentes!$A:$I,7,0)</f>
        <v>4102038</v>
      </c>
      <c r="R486" s="40" t="str">
        <f>VLOOKUP($O486,[3]Gerentes!$A:$I,8,0)</f>
        <v>SERVICIO DIRIGIDOS A LA ATENCION DE NIÑOS, NIÑAS, ADOLESCENTES Y JOVENES, CON ENFOQUE PEDAGOGICO Y RESTAURATIVO ENCAMINADOS A LA INCLUSION SOCIAL</v>
      </c>
      <c r="S486" s="34" t="s">
        <v>38</v>
      </c>
      <c r="T486" s="34">
        <v>16</v>
      </c>
      <c r="U486" s="34" t="s">
        <v>249</v>
      </c>
      <c r="V486" s="34" t="s">
        <v>25</v>
      </c>
      <c r="W486" s="41">
        <v>2000000</v>
      </c>
      <c r="X486" s="41">
        <v>0</v>
      </c>
      <c r="Y486" s="41">
        <v>0</v>
      </c>
      <c r="Z486" s="41">
        <v>0</v>
      </c>
      <c r="AA486" s="41">
        <v>0</v>
      </c>
      <c r="AB486" s="42">
        <v>2000000</v>
      </c>
      <c r="AC486" s="41">
        <v>0</v>
      </c>
      <c r="AD486" s="41">
        <v>2000000</v>
      </c>
      <c r="AE486" s="42">
        <v>0</v>
      </c>
      <c r="AF486" s="42">
        <v>0</v>
      </c>
      <c r="AG486" s="41">
        <v>0</v>
      </c>
      <c r="AH486" s="41">
        <v>0</v>
      </c>
      <c r="AI486" s="41">
        <v>0</v>
      </c>
      <c r="AJ486" s="41">
        <v>0</v>
      </c>
      <c r="AK486" s="42" t="str">
        <f>IFERROR(VLOOKUP(Exportar[[#This Row],[RUBRO]],[3]LISTAS!$A$1:$B$19,2,0),Exportar[[#This Row],[NOMBRE-Planeación_Proyecto]])</f>
        <v>3. Protección SRPA</v>
      </c>
      <c r="AL486" s="41">
        <f>VLOOKUP(Exportar[[#This Row],[UNIDAD/SUB UNIDAD]],[3]!REGIONALES[[#All],[codigo_regional3]:[Columna1]],3,0)</f>
        <v>15</v>
      </c>
      <c r="AM486" s="41">
        <f>Exportar[[#This Row],[COD]]</f>
        <v>15</v>
      </c>
      <c r="AN486" s="41">
        <f>IFERROR(VLOOKUP(Exportar[[#This Row],[RUBRO completo]],'[3]CENTRO DE COSTOS'!$X:$X,1,0),0)</f>
        <v>0</v>
      </c>
      <c r="AO486" s="43" t="str">
        <f>VLOOKUP(Exportar[[#This Row],[COD_REAL]],'[3]CENTRO DE COSTOS'!$M$4:$N$72,2,0)</f>
        <v>REGIONAL BOYACÁ</v>
      </c>
    </row>
    <row r="487" spans="1:41" x14ac:dyDescent="0.25">
      <c r="A487" s="44">
        <v>45111</v>
      </c>
      <c r="B487" s="32">
        <v>2023</v>
      </c>
      <c r="C487" s="33" t="str">
        <f>VLOOKUP(D487,'[3]CENTRO DE COSTOS'!$E:$H,4,0)</f>
        <v>REGIONALES</v>
      </c>
      <c r="D487" s="34" t="s">
        <v>50</v>
      </c>
      <c r="E487" s="34" t="s">
        <v>262</v>
      </c>
      <c r="F487" s="34" t="s">
        <v>237</v>
      </c>
      <c r="G487" s="35" t="str">
        <f>VLOOKUP(O487,[3]Gerentes!$A:$N,4,0)</f>
        <v xml:space="preserve">PROTECCIÓN RESTABLECIMIENTO </v>
      </c>
      <c r="H487" s="35" t="str">
        <f>VLOOKUP(O487,[3]Gerentes!$A:$N,5,0)</f>
        <v>DIRECTOR(A) DE PROTECCION</v>
      </c>
      <c r="I487" s="35" t="str">
        <f>VLOOKUP(O487,[3]Gerentes!$A:$N,10,0)</f>
        <v>2. Protección PARD</v>
      </c>
      <c r="J487" s="35" t="str">
        <f>VLOOKUP(O487,[3]Gerentes!$A:$AB,15,0)</f>
        <v>No Contratable</v>
      </c>
      <c r="K487" s="36" t="str">
        <f t="shared" si="21"/>
        <v>Inversión</v>
      </c>
      <c r="L487" s="37" t="s">
        <v>173</v>
      </c>
      <c r="M487" s="38" t="str">
        <f t="shared" si="22"/>
        <v>C-4102-1500-14</v>
      </c>
      <c r="N487" s="34">
        <v>112</v>
      </c>
      <c r="O487" s="35" t="str">
        <f t="shared" si="23"/>
        <v>C-4102-1500-14-0-4102037-02-112</v>
      </c>
      <c r="P487" s="32" t="s">
        <v>172</v>
      </c>
      <c r="Q487" s="39">
        <f>VLOOKUP($O487,[3]Gerentes!$A:$I,7,0)</f>
        <v>4102037</v>
      </c>
      <c r="R487" s="40" t="str">
        <f>VLOOKUP($O487,[3]Gerentes!$A:$I,8,0)</f>
        <v>SERVICIO DE PROTECCION PARA EL RESTABLECIMIENTO DE DERECHOS DE NIÑOS, NIÑAS, ADOLESCENTES Y JOVENES</v>
      </c>
      <c r="S487" s="34" t="s">
        <v>24</v>
      </c>
      <c r="T487" s="34">
        <v>27</v>
      </c>
      <c r="U487" s="34" t="s">
        <v>161</v>
      </c>
      <c r="V487" s="34" t="s">
        <v>25</v>
      </c>
      <c r="W487" s="41">
        <v>12000000</v>
      </c>
      <c r="X487" s="41">
        <v>20000000</v>
      </c>
      <c r="Y487" s="41">
        <v>0</v>
      </c>
      <c r="Z487" s="41">
        <v>0</v>
      </c>
      <c r="AA487" s="41">
        <v>0</v>
      </c>
      <c r="AB487" s="42">
        <v>32000000</v>
      </c>
      <c r="AC487" s="41">
        <v>20980000</v>
      </c>
      <c r="AD487" s="41">
        <v>11020000</v>
      </c>
      <c r="AE487" s="42">
        <v>14980000</v>
      </c>
      <c r="AF487" s="42">
        <v>14980000</v>
      </c>
      <c r="AG487" s="41">
        <v>14980000</v>
      </c>
      <c r="AH487" s="41">
        <v>14980000</v>
      </c>
      <c r="AI487" s="41">
        <v>0</v>
      </c>
      <c r="AJ487" s="41">
        <v>0</v>
      </c>
      <c r="AK487" s="42" t="str">
        <f>IFERROR(VLOOKUP(Exportar[[#This Row],[RUBRO]],[3]LISTAS!$A$1:$B$19,2,0),Exportar[[#This Row],[NOMBRE-Planeación_Proyecto]])</f>
        <v>2. Protección PARD</v>
      </c>
      <c r="AL487" s="41">
        <f>VLOOKUP(Exportar[[#This Row],[UNIDAD/SUB UNIDAD]],[3]!REGIONALES[[#All],[codigo_regional3]:[Columna1]],3,0)</f>
        <v>15</v>
      </c>
      <c r="AM487" s="41">
        <f>Exportar[[#This Row],[COD]]</f>
        <v>15</v>
      </c>
      <c r="AN487" s="41">
        <f>IFERROR(VLOOKUP(Exportar[[#This Row],[RUBRO completo]],'[3]CENTRO DE COSTOS'!$X:$X,1,0),0)</f>
        <v>0</v>
      </c>
      <c r="AO487" s="43" t="str">
        <f>VLOOKUP(Exportar[[#This Row],[COD_REAL]],'[3]CENTRO DE COSTOS'!$M$4:$N$72,2,0)</f>
        <v>REGIONAL BOYACÁ</v>
      </c>
    </row>
    <row r="488" spans="1:41" x14ac:dyDescent="0.25">
      <c r="A488" s="44">
        <v>45111</v>
      </c>
      <c r="B488" s="32">
        <v>2023</v>
      </c>
      <c r="C488" s="33" t="str">
        <f>VLOOKUP(D488,'[3]CENTRO DE COSTOS'!$E:$H,4,0)</f>
        <v>REGIONALES</v>
      </c>
      <c r="D488" s="34" t="s">
        <v>50</v>
      </c>
      <c r="E488" s="34" t="s">
        <v>262</v>
      </c>
      <c r="F488" s="34" t="s">
        <v>237</v>
      </c>
      <c r="G488" s="35" t="str">
        <f>VLOOKUP(O488,[3]Gerentes!$A:$N,4,0)</f>
        <v xml:space="preserve">PROTECCIÓN RESTABLECIMIENTO </v>
      </c>
      <c r="H488" s="35" t="str">
        <f>VLOOKUP(O488,[3]Gerentes!$A:$N,5,0)</f>
        <v>DIRECTOR(A) DE PROTECCION</v>
      </c>
      <c r="I488" s="35" t="str">
        <f>VLOOKUP(O488,[3]Gerentes!$A:$N,10,0)</f>
        <v>2. Protección PARD</v>
      </c>
      <c r="J488" s="35" t="str">
        <f>VLOOKUP(O488,[3]Gerentes!$A:$AB,15,0)</f>
        <v>No Contratable</v>
      </c>
      <c r="K488" s="36" t="str">
        <f t="shared" si="21"/>
        <v>Inversión</v>
      </c>
      <c r="L488" s="37" t="s">
        <v>173</v>
      </c>
      <c r="M488" s="38" t="str">
        <f t="shared" si="22"/>
        <v>C-4102-1500-14</v>
      </c>
      <c r="N488" s="34">
        <v>112</v>
      </c>
      <c r="O488" s="35" t="str">
        <f t="shared" si="23"/>
        <v>C-4102-1500-14-0-4102037-02-112</v>
      </c>
      <c r="P488" s="32" t="s">
        <v>172</v>
      </c>
      <c r="Q488" s="39">
        <f>VLOOKUP($O488,[3]Gerentes!$A:$I,7,0)</f>
        <v>4102037</v>
      </c>
      <c r="R488" s="40" t="str">
        <f>VLOOKUP($O488,[3]Gerentes!$A:$I,8,0)</f>
        <v>SERVICIO DE PROTECCION PARA EL RESTABLECIMIENTO DE DERECHOS DE NIÑOS, NIÑAS, ADOLESCENTES Y JOVENES</v>
      </c>
      <c r="S488" s="34" t="s">
        <v>24</v>
      </c>
      <c r="T488" s="34">
        <v>21</v>
      </c>
      <c r="U488" s="34" t="s">
        <v>185</v>
      </c>
      <c r="V488" s="34" t="s">
        <v>25</v>
      </c>
      <c r="W488" s="41">
        <v>0</v>
      </c>
      <c r="X488" s="41">
        <v>60000000</v>
      </c>
      <c r="Y488" s="41">
        <v>0</v>
      </c>
      <c r="Z488" s="41">
        <v>0</v>
      </c>
      <c r="AA488" s="41">
        <v>0</v>
      </c>
      <c r="AB488" s="42">
        <v>60000000</v>
      </c>
      <c r="AC488" s="41">
        <v>60000000</v>
      </c>
      <c r="AD488" s="41">
        <v>0</v>
      </c>
      <c r="AE488" s="42">
        <v>59589161</v>
      </c>
      <c r="AF488" s="42">
        <v>42743241</v>
      </c>
      <c r="AG488" s="41">
        <v>42743241</v>
      </c>
      <c r="AH488" s="41">
        <v>42743241</v>
      </c>
      <c r="AI488" s="41">
        <v>0</v>
      </c>
      <c r="AJ488" s="41">
        <v>0</v>
      </c>
      <c r="AK488" s="42" t="str">
        <f>IFERROR(VLOOKUP(Exportar[[#This Row],[RUBRO]],[3]LISTAS!$A$1:$B$19,2,0),Exportar[[#This Row],[NOMBRE-Planeación_Proyecto]])</f>
        <v>2. Protección PARD</v>
      </c>
      <c r="AL488" s="41">
        <f>VLOOKUP(Exportar[[#This Row],[UNIDAD/SUB UNIDAD]],[3]!REGIONALES[[#All],[codigo_regional3]:[Columna1]],3,0)</f>
        <v>15</v>
      </c>
      <c r="AM488" s="41">
        <f>Exportar[[#This Row],[COD]]</f>
        <v>15</v>
      </c>
      <c r="AN488" s="41">
        <f>IFERROR(VLOOKUP(Exportar[[#This Row],[RUBRO completo]],'[3]CENTRO DE COSTOS'!$X:$X,1,0),0)</f>
        <v>0</v>
      </c>
      <c r="AO488" s="43" t="str">
        <f>VLOOKUP(Exportar[[#This Row],[COD_REAL]],'[3]CENTRO DE COSTOS'!$M$4:$N$72,2,0)</f>
        <v>REGIONAL BOYACÁ</v>
      </c>
    </row>
    <row r="489" spans="1:41" x14ac:dyDescent="0.25">
      <c r="A489" s="44">
        <v>45111</v>
      </c>
      <c r="B489" s="32">
        <v>2023</v>
      </c>
      <c r="C489" s="33" t="str">
        <f>VLOOKUP(D489,'[3]CENTRO DE COSTOS'!$E:$H,4,0)</f>
        <v>REGIONALES</v>
      </c>
      <c r="D489" s="34" t="s">
        <v>50</v>
      </c>
      <c r="E489" s="34" t="s">
        <v>262</v>
      </c>
      <c r="F489" s="34" t="s">
        <v>393</v>
      </c>
      <c r="G489" s="35" t="str">
        <f>VLOOKUP(O489,[3]Gerentes!$A:$N,4,0)</f>
        <v xml:space="preserve">PROTECCIÓN RESTABLECIMIENTO </v>
      </c>
      <c r="H489" s="35" t="str">
        <f>VLOOKUP(O489,[3]Gerentes!$A:$N,5,0)</f>
        <v>DIRECTOR(A) ADMINISTRATIVO</v>
      </c>
      <c r="I489" s="35" t="str">
        <f>VLOOKUP(O489,[3]Gerentes!$A:$N,10,0)</f>
        <v>2. Protección PARD</v>
      </c>
      <c r="J489" s="35" t="str">
        <f>VLOOKUP(O489,[3]Gerentes!$A:$AB,15,0)</f>
        <v>Contratable</v>
      </c>
      <c r="K489" s="36" t="str">
        <f t="shared" si="21"/>
        <v>Inversión</v>
      </c>
      <c r="L489" s="37" t="s">
        <v>173</v>
      </c>
      <c r="M489" s="38" t="str">
        <f t="shared" si="22"/>
        <v>C-4102-1500-14</v>
      </c>
      <c r="N489" s="34">
        <v>114</v>
      </c>
      <c r="O489" s="35" t="str">
        <f t="shared" si="23"/>
        <v>C-4102-1500-14-0-4102037-02-114</v>
      </c>
      <c r="P489" s="32" t="s">
        <v>172</v>
      </c>
      <c r="Q489" s="39">
        <f>VLOOKUP($O489,[3]Gerentes!$A:$I,7,0)</f>
        <v>4102037</v>
      </c>
      <c r="R489" s="40" t="str">
        <f>VLOOKUP($O489,[3]Gerentes!$A:$I,8,0)</f>
        <v>SERVICIO DE PROTECCION PARA EL RESTABLECIMIENTO DE DERECHOS DE NIÑOS, NIÑAS, ADOLESCENTES Y JOVENES</v>
      </c>
      <c r="S489" s="34" t="s">
        <v>24</v>
      </c>
      <c r="T489" s="34">
        <v>21</v>
      </c>
      <c r="U489" s="34" t="s">
        <v>185</v>
      </c>
      <c r="V489" s="34" t="s">
        <v>25</v>
      </c>
      <c r="W489" s="41">
        <v>0</v>
      </c>
      <c r="X489" s="41">
        <v>130250000</v>
      </c>
      <c r="Y489" s="41">
        <v>0</v>
      </c>
      <c r="Z489" s="41">
        <v>0</v>
      </c>
      <c r="AA489" s="41">
        <v>0</v>
      </c>
      <c r="AB489" s="42">
        <v>130250000</v>
      </c>
      <c r="AC489" s="41">
        <v>130250000</v>
      </c>
      <c r="AD489" s="41">
        <v>0</v>
      </c>
      <c r="AE489" s="42">
        <v>130250000</v>
      </c>
      <c r="AF489" s="42">
        <v>0</v>
      </c>
      <c r="AG489" s="41">
        <v>0</v>
      </c>
      <c r="AH489" s="41">
        <v>0</v>
      </c>
      <c r="AI489" s="41">
        <v>0</v>
      </c>
      <c r="AJ489" s="41">
        <v>0</v>
      </c>
      <c r="AK489" s="42" t="str">
        <f>IFERROR(VLOOKUP(Exportar[[#This Row],[RUBRO]],[3]LISTAS!$A$1:$B$19,2,0),Exportar[[#This Row],[NOMBRE-Planeación_Proyecto]])</f>
        <v>2. Protección PARD</v>
      </c>
      <c r="AL489" s="41">
        <f>VLOOKUP(Exportar[[#This Row],[UNIDAD/SUB UNIDAD]],[3]!REGIONALES[[#All],[codigo_regional3]:[Columna1]],3,0)</f>
        <v>15</v>
      </c>
      <c r="AM489" s="41">
        <f>Exportar[[#This Row],[COD]]</f>
        <v>15</v>
      </c>
      <c r="AN489" s="41">
        <f>IFERROR(VLOOKUP(Exportar[[#This Row],[RUBRO completo]],'[3]CENTRO DE COSTOS'!$X:$X,1,0),0)</f>
        <v>0</v>
      </c>
      <c r="AO489" s="43" t="str">
        <f>VLOOKUP(Exportar[[#This Row],[COD_REAL]],'[3]CENTRO DE COSTOS'!$M$4:$N$72,2,0)</f>
        <v>REGIONAL BOYACÁ</v>
      </c>
    </row>
    <row r="490" spans="1:41" x14ac:dyDescent="0.25">
      <c r="A490" s="44">
        <v>45111</v>
      </c>
      <c r="B490" s="32">
        <v>2023</v>
      </c>
      <c r="C490" s="33" t="str">
        <f>VLOOKUP(D490,'[3]CENTRO DE COSTOS'!$E:$H,4,0)</f>
        <v>REGIONALES</v>
      </c>
      <c r="D490" s="34" t="s">
        <v>50</v>
      </c>
      <c r="E490" s="34" t="s">
        <v>262</v>
      </c>
      <c r="F490" s="34" t="s">
        <v>248</v>
      </c>
      <c r="G490" s="35" t="str">
        <f>VLOOKUP(O490,[3]Gerentes!$A:$N,4,0)</f>
        <v>PROTECCIÓN SRPA</v>
      </c>
      <c r="H490" s="35" t="str">
        <f>VLOOKUP(O490,[3]Gerentes!$A:$N,5,0)</f>
        <v>DIRECTOR(A) DE PROTECCION</v>
      </c>
      <c r="I490" s="35" t="str">
        <f>VLOOKUP(O490,[3]Gerentes!$A:$N,10,0)</f>
        <v>3. Protección SRPA</v>
      </c>
      <c r="J490" s="35" t="str">
        <f>VLOOKUP(O490,[3]Gerentes!$A:$AB,15,0)</f>
        <v>Contratable</v>
      </c>
      <c r="K490" s="36" t="str">
        <f t="shared" si="21"/>
        <v>Inversión</v>
      </c>
      <c r="L490" s="37" t="s">
        <v>187</v>
      </c>
      <c r="M490" s="38" t="str">
        <f t="shared" si="22"/>
        <v>C-4102-1500-13</v>
      </c>
      <c r="N490" s="34">
        <v>120</v>
      </c>
      <c r="O490" s="35" t="str">
        <f t="shared" si="23"/>
        <v>C-4102-1500-13-0-4102038-02-120</v>
      </c>
      <c r="P490" s="32" t="s">
        <v>186</v>
      </c>
      <c r="Q490" s="39">
        <f>VLOOKUP($O490,[3]Gerentes!$A:$I,7,0)</f>
        <v>4102038</v>
      </c>
      <c r="R490" s="40" t="str">
        <f>VLOOKUP($O490,[3]Gerentes!$A:$I,8,0)</f>
        <v>SERVICIO DIRIGIDOS A LA ATENCION DE NIÑOS, NIÑAS, ADOLESCENTES Y JOVENES, CON ENFOQUE PEDAGOGICO Y RESTAURATIVO ENCAMINADOS A LA INCLUSION SOCIAL</v>
      </c>
      <c r="S490" s="34" t="s">
        <v>38</v>
      </c>
      <c r="T490" s="34">
        <v>16</v>
      </c>
      <c r="U490" s="34" t="s">
        <v>249</v>
      </c>
      <c r="V490" s="34" t="s">
        <v>25</v>
      </c>
      <c r="W490" s="41">
        <v>2945265370</v>
      </c>
      <c r="X490" s="41">
        <v>0</v>
      </c>
      <c r="Y490" s="41">
        <v>0</v>
      </c>
      <c r="Z490" s="41">
        <v>0</v>
      </c>
      <c r="AA490" s="41">
        <v>0</v>
      </c>
      <c r="AB490" s="42">
        <v>2945265370</v>
      </c>
      <c r="AC490" s="41">
        <v>2893732057</v>
      </c>
      <c r="AD490" s="41">
        <v>51533313</v>
      </c>
      <c r="AE490" s="42">
        <v>2893732057</v>
      </c>
      <c r="AF490" s="42">
        <v>1672020414</v>
      </c>
      <c r="AG490" s="41">
        <v>1672020414</v>
      </c>
      <c r="AH490" s="41">
        <v>1672020414</v>
      </c>
      <c r="AI490" s="41">
        <v>0</v>
      </c>
      <c r="AJ490" s="41">
        <v>0</v>
      </c>
      <c r="AK490" s="42" t="str">
        <f>IFERROR(VLOOKUP(Exportar[[#This Row],[RUBRO]],[3]LISTAS!$A$1:$B$19,2,0),Exportar[[#This Row],[NOMBRE-Planeación_Proyecto]])</f>
        <v>3. Protección SRPA</v>
      </c>
      <c r="AL490" s="41">
        <f>VLOOKUP(Exportar[[#This Row],[UNIDAD/SUB UNIDAD]],[3]!REGIONALES[[#All],[codigo_regional3]:[Columna1]],3,0)</f>
        <v>15</v>
      </c>
      <c r="AM490" s="41">
        <f>Exportar[[#This Row],[COD]]</f>
        <v>15</v>
      </c>
      <c r="AN490" s="41" t="str">
        <f>IFERROR(VLOOKUP(Exportar[[#This Row],[RUBRO completo]],'[3]CENTRO DE COSTOS'!$X:$X,1,0),0)</f>
        <v>C-4102-1500-13-0-4102038-02-120</v>
      </c>
      <c r="AO490" s="43" t="str">
        <f>VLOOKUP(Exportar[[#This Row],[COD_REAL]],'[3]CENTRO DE COSTOS'!$M$4:$N$72,2,0)</f>
        <v>REGIONAL BOYACÁ</v>
      </c>
    </row>
    <row r="491" spans="1:41" x14ac:dyDescent="0.25">
      <c r="A491" s="44">
        <v>45111</v>
      </c>
      <c r="B491" s="32">
        <v>2023</v>
      </c>
      <c r="C491" s="33" t="str">
        <f>VLOOKUP(D491,'[3]CENTRO DE COSTOS'!$E:$H,4,0)</f>
        <v>REGIONALES</v>
      </c>
      <c r="D491" s="34" t="s">
        <v>50</v>
      </c>
      <c r="E491" s="34" t="s">
        <v>262</v>
      </c>
      <c r="F491" s="34" t="s">
        <v>430</v>
      </c>
      <c r="G491" s="35" t="str">
        <f>VLOOKUP(O491,[3]Gerentes!$A:$N,4,0)</f>
        <v xml:space="preserve">PROTECCIÓN RESTABLECIMIENTO </v>
      </c>
      <c r="H491" s="35" t="str">
        <f>VLOOKUP(O491,[3]Gerentes!$A:$N,5,0)</f>
        <v>DIRECTOR(A) DE PROTECCION</v>
      </c>
      <c r="I491" s="35" t="str">
        <f>VLOOKUP(O491,[3]Gerentes!$A:$N,10,0)</f>
        <v>2. Protección PARD</v>
      </c>
      <c r="J491" s="35" t="str">
        <f>VLOOKUP(O491,[3]Gerentes!$A:$AB,15,0)</f>
        <v>Contratable</v>
      </c>
      <c r="K491" s="36" t="str">
        <f t="shared" si="21"/>
        <v>Inversión</v>
      </c>
      <c r="L491" s="37" t="s">
        <v>173</v>
      </c>
      <c r="M491" s="38" t="str">
        <f t="shared" si="22"/>
        <v>C-4102-1500-14</v>
      </c>
      <c r="N491" s="34">
        <v>122</v>
      </c>
      <c r="O491" s="35" t="str">
        <f t="shared" si="23"/>
        <v>C-4102-1500-14-0-4102037-02-122</v>
      </c>
      <c r="P491" s="32" t="s">
        <v>172</v>
      </c>
      <c r="Q491" s="39">
        <f>VLOOKUP($O491,[3]Gerentes!$A:$I,7,0)</f>
        <v>4102037</v>
      </c>
      <c r="R491" s="40" t="str">
        <f>VLOOKUP($O491,[3]Gerentes!$A:$I,8,0)</f>
        <v>SERVICIO DE PROTECCION PARA EL RESTABLECIMIENTO DE DERECHOS DE NIÑOS, NIÑAS, ADOLESCENTES Y JOVENES</v>
      </c>
      <c r="S491" s="34" t="s">
        <v>24</v>
      </c>
      <c r="T491" s="34">
        <v>27</v>
      </c>
      <c r="U491" s="34" t="s">
        <v>161</v>
      </c>
      <c r="V491" s="34" t="s">
        <v>25</v>
      </c>
      <c r="W491" s="41">
        <v>1571650560</v>
      </c>
      <c r="X491" s="41">
        <v>0</v>
      </c>
      <c r="Y491" s="41">
        <v>0</v>
      </c>
      <c r="Z491" s="41">
        <v>0</v>
      </c>
      <c r="AA491" s="41">
        <v>0</v>
      </c>
      <c r="AB491" s="42">
        <v>1571650560</v>
      </c>
      <c r="AC491" s="41">
        <v>1460645468</v>
      </c>
      <c r="AD491" s="41">
        <v>111005092</v>
      </c>
      <c r="AE491" s="42">
        <v>1434760431</v>
      </c>
      <c r="AF491" s="42">
        <v>731874240</v>
      </c>
      <c r="AG491" s="41">
        <v>731874240</v>
      </c>
      <c r="AH491" s="41">
        <v>731874240</v>
      </c>
      <c r="AI491" s="41">
        <v>0</v>
      </c>
      <c r="AJ491" s="41">
        <v>0</v>
      </c>
      <c r="AK491" s="42" t="str">
        <f>IFERROR(VLOOKUP(Exportar[[#This Row],[RUBRO]],[3]LISTAS!$A$1:$B$19,2,0),Exportar[[#This Row],[NOMBRE-Planeación_Proyecto]])</f>
        <v>2. Protección PARD</v>
      </c>
      <c r="AL491" s="41">
        <f>VLOOKUP(Exportar[[#This Row],[UNIDAD/SUB UNIDAD]],[3]!REGIONALES[[#All],[codigo_regional3]:[Columna1]],3,0)</f>
        <v>15</v>
      </c>
      <c r="AM491" s="41">
        <f>Exportar[[#This Row],[COD]]</f>
        <v>15</v>
      </c>
      <c r="AN491" s="41" t="str">
        <f>IFERROR(VLOOKUP(Exportar[[#This Row],[RUBRO completo]],'[3]CENTRO DE COSTOS'!$X:$X,1,0),0)</f>
        <v>C-4102-1500-14-0-4102037-02-122</v>
      </c>
      <c r="AO491" s="43" t="str">
        <f>VLOOKUP(Exportar[[#This Row],[COD_REAL]],'[3]CENTRO DE COSTOS'!$M$4:$N$72,2,0)</f>
        <v>REGIONAL BOYACÁ</v>
      </c>
    </row>
    <row r="492" spans="1:41" x14ac:dyDescent="0.25">
      <c r="A492" s="44">
        <v>45111</v>
      </c>
      <c r="B492" s="32">
        <v>2023</v>
      </c>
      <c r="C492" s="33" t="str">
        <f>VLOOKUP(D492,'[3]CENTRO DE COSTOS'!$E:$H,4,0)</f>
        <v>REGIONALES</v>
      </c>
      <c r="D492" s="34" t="s">
        <v>50</v>
      </c>
      <c r="E492" s="34" t="s">
        <v>262</v>
      </c>
      <c r="F492" s="34" t="s">
        <v>430</v>
      </c>
      <c r="G492" s="35" t="str">
        <f>VLOOKUP(O492,[3]Gerentes!$A:$N,4,0)</f>
        <v xml:space="preserve">PROTECCIÓN RESTABLECIMIENTO </v>
      </c>
      <c r="H492" s="35" t="str">
        <f>VLOOKUP(O492,[3]Gerentes!$A:$N,5,0)</f>
        <v>DIRECTOR(A) DE PROTECCION</v>
      </c>
      <c r="I492" s="35" t="str">
        <f>VLOOKUP(O492,[3]Gerentes!$A:$N,10,0)</f>
        <v>2. Protección PARD</v>
      </c>
      <c r="J492" s="35" t="str">
        <f>VLOOKUP(O492,[3]Gerentes!$A:$AB,15,0)</f>
        <v>Contratable</v>
      </c>
      <c r="K492" s="36" t="str">
        <f t="shared" si="21"/>
        <v>Inversión</v>
      </c>
      <c r="L492" s="37" t="s">
        <v>173</v>
      </c>
      <c r="M492" s="38" t="str">
        <f t="shared" si="22"/>
        <v>C-4102-1500-14</v>
      </c>
      <c r="N492" s="34">
        <v>122</v>
      </c>
      <c r="O492" s="35" t="str">
        <f t="shared" si="23"/>
        <v>C-4102-1500-14-0-4102037-02-122</v>
      </c>
      <c r="P492" s="32" t="s">
        <v>172</v>
      </c>
      <c r="Q492" s="39">
        <f>VLOOKUP($O492,[3]Gerentes!$A:$I,7,0)</f>
        <v>4102037</v>
      </c>
      <c r="R492" s="40" t="str">
        <f>VLOOKUP($O492,[3]Gerentes!$A:$I,8,0)</f>
        <v>SERVICIO DE PROTECCION PARA EL RESTABLECIMIENTO DE DERECHOS DE NIÑOS, NIÑAS, ADOLESCENTES Y JOVENES</v>
      </c>
      <c r="S492" s="34" t="s">
        <v>24</v>
      </c>
      <c r="T492" s="34">
        <v>21</v>
      </c>
      <c r="U492" s="34" t="s">
        <v>185</v>
      </c>
      <c r="V492" s="34" t="s">
        <v>25</v>
      </c>
      <c r="W492" s="41">
        <v>0</v>
      </c>
      <c r="X492" s="41">
        <v>437044320</v>
      </c>
      <c r="Y492" s="41">
        <v>0</v>
      </c>
      <c r="Z492" s="41">
        <v>0</v>
      </c>
      <c r="AA492" s="41">
        <v>0</v>
      </c>
      <c r="AB492" s="42">
        <v>437044320</v>
      </c>
      <c r="AC492" s="41">
        <v>305931024</v>
      </c>
      <c r="AD492" s="41">
        <v>131113296</v>
      </c>
      <c r="AE492" s="42">
        <v>305931024</v>
      </c>
      <c r="AF492" s="42">
        <v>0</v>
      </c>
      <c r="AG492" s="41">
        <v>0</v>
      </c>
      <c r="AH492" s="41">
        <v>0</v>
      </c>
      <c r="AI492" s="41">
        <v>0</v>
      </c>
      <c r="AJ492" s="41">
        <v>0</v>
      </c>
      <c r="AK492" s="42" t="str">
        <f>IFERROR(VLOOKUP(Exportar[[#This Row],[RUBRO]],[3]LISTAS!$A$1:$B$19,2,0),Exportar[[#This Row],[NOMBRE-Planeación_Proyecto]])</f>
        <v>2. Protección PARD</v>
      </c>
      <c r="AL492" s="41">
        <f>VLOOKUP(Exportar[[#This Row],[UNIDAD/SUB UNIDAD]],[3]!REGIONALES[[#All],[codigo_regional3]:[Columna1]],3,0)</f>
        <v>15</v>
      </c>
      <c r="AM492" s="41">
        <f>Exportar[[#This Row],[COD]]</f>
        <v>15</v>
      </c>
      <c r="AN492" s="41" t="str">
        <f>IFERROR(VLOOKUP(Exportar[[#This Row],[RUBRO completo]],'[3]CENTRO DE COSTOS'!$X:$X,1,0),0)</f>
        <v>C-4102-1500-14-0-4102037-02-122</v>
      </c>
      <c r="AO492" s="43" t="str">
        <f>VLOOKUP(Exportar[[#This Row],[COD_REAL]],'[3]CENTRO DE COSTOS'!$M$4:$N$72,2,0)</f>
        <v>REGIONAL BOYACÁ</v>
      </c>
    </row>
    <row r="493" spans="1:41" x14ac:dyDescent="0.25">
      <c r="A493" s="44">
        <v>45111</v>
      </c>
      <c r="B493" s="32">
        <v>2023</v>
      </c>
      <c r="C493" s="33" t="str">
        <f>VLOOKUP(D493,'[3]CENTRO DE COSTOS'!$E:$H,4,0)</f>
        <v>REGIONALES</v>
      </c>
      <c r="D493" s="34" t="s">
        <v>50</v>
      </c>
      <c r="E493" s="34" t="s">
        <v>262</v>
      </c>
      <c r="F493" s="34" t="s">
        <v>428</v>
      </c>
      <c r="G493" s="35" t="str">
        <f>VLOOKUP(O493,[3]Gerentes!$A:$N,4,0)</f>
        <v xml:space="preserve">PROTECCIÓN RESTABLECIMIENTO </v>
      </c>
      <c r="H493" s="35" t="str">
        <f>VLOOKUP(O493,[3]Gerentes!$A:$N,5,0)</f>
        <v>DIRECTOR(A) DE PROTECCION</v>
      </c>
      <c r="I493" s="35" t="str">
        <f>VLOOKUP(O493,[3]Gerentes!$A:$N,10,0)</f>
        <v>2. Protección PARD</v>
      </c>
      <c r="J493" s="35" t="str">
        <f>VLOOKUP(O493,[3]Gerentes!$A:$AB,15,0)</f>
        <v>Contratable</v>
      </c>
      <c r="K493" s="36" t="str">
        <f t="shared" si="21"/>
        <v>Inversión</v>
      </c>
      <c r="L493" s="37" t="s">
        <v>173</v>
      </c>
      <c r="M493" s="38" t="str">
        <f t="shared" si="22"/>
        <v>C-4102-1500-14</v>
      </c>
      <c r="N493" s="34">
        <v>123</v>
      </c>
      <c r="O493" s="35" t="str">
        <f t="shared" si="23"/>
        <v>C-4102-1500-14-0-4102037-02-123</v>
      </c>
      <c r="P493" s="32" t="s">
        <v>172</v>
      </c>
      <c r="Q493" s="39">
        <f>VLOOKUP($O493,[3]Gerentes!$A:$I,7,0)</f>
        <v>4102037</v>
      </c>
      <c r="R493" s="40" t="str">
        <f>VLOOKUP($O493,[3]Gerentes!$A:$I,8,0)</f>
        <v>SERVICIO DE PROTECCION PARA EL RESTABLECIMIENTO DE DERECHOS DE NIÑOS, NIÑAS, ADOLESCENTES Y JOVENES</v>
      </c>
      <c r="S493" s="34" t="s">
        <v>24</v>
      </c>
      <c r="T493" s="34">
        <v>27</v>
      </c>
      <c r="U493" s="34" t="s">
        <v>161</v>
      </c>
      <c r="V493" s="34" t="s">
        <v>25</v>
      </c>
      <c r="W493" s="41">
        <v>13827899460</v>
      </c>
      <c r="X493" s="41">
        <v>0</v>
      </c>
      <c r="Y493" s="41">
        <v>0</v>
      </c>
      <c r="Z493" s="41">
        <v>0</v>
      </c>
      <c r="AA493" s="41">
        <v>0</v>
      </c>
      <c r="AB493" s="42">
        <v>13827899460</v>
      </c>
      <c r="AC493" s="41">
        <v>13195262802</v>
      </c>
      <c r="AD493" s="41">
        <v>632636658</v>
      </c>
      <c r="AE493" s="42">
        <v>12542002069</v>
      </c>
      <c r="AF493" s="42">
        <v>6673425699</v>
      </c>
      <c r="AG493" s="41">
        <v>6673425699</v>
      </c>
      <c r="AH493" s="41">
        <v>6673425699</v>
      </c>
      <c r="AI493" s="41">
        <v>0</v>
      </c>
      <c r="AJ493" s="41">
        <v>0</v>
      </c>
      <c r="AK493" s="42" t="str">
        <f>IFERROR(VLOOKUP(Exportar[[#This Row],[RUBRO]],[3]LISTAS!$A$1:$B$19,2,0),Exportar[[#This Row],[NOMBRE-Planeación_Proyecto]])</f>
        <v>2. Protección PARD</v>
      </c>
      <c r="AL493" s="41">
        <f>VLOOKUP(Exportar[[#This Row],[UNIDAD/SUB UNIDAD]],[3]!REGIONALES[[#All],[codigo_regional3]:[Columna1]],3,0)</f>
        <v>15</v>
      </c>
      <c r="AM493" s="41">
        <f>Exportar[[#This Row],[COD]]</f>
        <v>15</v>
      </c>
      <c r="AN493" s="41" t="str">
        <f>IFERROR(VLOOKUP(Exportar[[#This Row],[RUBRO completo]],'[3]CENTRO DE COSTOS'!$X:$X,1,0),0)</f>
        <v>C-4102-1500-14-0-4102037-02-123</v>
      </c>
      <c r="AO493" s="43" t="str">
        <f>VLOOKUP(Exportar[[#This Row],[COD_REAL]],'[3]CENTRO DE COSTOS'!$M$4:$N$72,2,0)</f>
        <v>REGIONAL BOYACÁ</v>
      </c>
    </row>
    <row r="494" spans="1:41" x14ac:dyDescent="0.25">
      <c r="A494" s="44">
        <v>45111</v>
      </c>
      <c r="B494" s="32">
        <v>2023</v>
      </c>
      <c r="C494" s="33" t="str">
        <f>VLOOKUP(D494,'[3]CENTRO DE COSTOS'!$E:$H,4,0)</f>
        <v>REGIONALES</v>
      </c>
      <c r="D494" s="34" t="s">
        <v>50</v>
      </c>
      <c r="E494" s="34" t="s">
        <v>262</v>
      </c>
      <c r="F494" s="34" t="s">
        <v>242</v>
      </c>
      <c r="G494" s="35" t="str">
        <f>VLOOKUP(O494,[3]Gerentes!$A:$N,4,0)</f>
        <v xml:space="preserve">PROTECCIÓN RESTABLECIMIENTO </v>
      </c>
      <c r="H494" s="35" t="str">
        <f>VLOOKUP(O494,[3]Gerentes!$A:$N,5,0)</f>
        <v>DIRECTOR(A) DE PROTECCION</v>
      </c>
      <c r="I494" s="35" t="str">
        <f>VLOOKUP(O494,[3]Gerentes!$A:$N,10,0)</f>
        <v>2. Protección PARD</v>
      </c>
      <c r="J494" s="35" t="str">
        <f>VLOOKUP(O494,[3]Gerentes!$A:$AB,15,0)</f>
        <v>Contratable</v>
      </c>
      <c r="K494" s="36" t="str">
        <f t="shared" si="21"/>
        <v>Inversión</v>
      </c>
      <c r="L494" s="37" t="s">
        <v>173</v>
      </c>
      <c r="M494" s="38" t="str">
        <f t="shared" si="22"/>
        <v>C-4102-1500-14</v>
      </c>
      <c r="N494" s="34">
        <v>124</v>
      </c>
      <c r="O494" s="35" t="str">
        <f t="shared" si="23"/>
        <v>C-4102-1500-14-0-4102037-02-124</v>
      </c>
      <c r="P494" s="32" t="s">
        <v>172</v>
      </c>
      <c r="Q494" s="39">
        <f>VLOOKUP($O494,[3]Gerentes!$A:$I,7,0)</f>
        <v>4102037</v>
      </c>
      <c r="R494" s="40" t="str">
        <f>VLOOKUP($O494,[3]Gerentes!$A:$I,8,0)</f>
        <v>SERVICIO DE PROTECCION PARA EL RESTABLECIMIENTO DE DERECHOS DE NIÑOS, NIÑAS, ADOLESCENTES Y JOVENES</v>
      </c>
      <c r="S494" s="34" t="s">
        <v>24</v>
      </c>
      <c r="T494" s="34">
        <v>27</v>
      </c>
      <c r="U494" s="34" t="s">
        <v>161</v>
      </c>
      <c r="V494" s="34" t="s">
        <v>25</v>
      </c>
      <c r="W494" s="41">
        <v>6325660</v>
      </c>
      <c r="X494" s="41">
        <v>0</v>
      </c>
      <c r="Y494" s="41">
        <v>0</v>
      </c>
      <c r="Z494" s="41">
        <v>0</v>
      </c>
      <c r="AA494" s="41">
        <v>0</v>
      </c>
      <c r="AB494" s="42">
        <v>6325660</v>
      </c>
      <c r="AC494" s="41">
        <v>5921562</v>
      </c>
      <c r="AD494" s="41">
        <v>404098</v>
      </c>
      <c r="AE494" s="42">
        <v>5804875</v>
      </c>
      <c r="AF494" s="42">
        <v>2820548</v>
      </c>
      <c r="AG494" s="41">
        <v>2820548</v>
      </c>
      <c r="AH494" s="41">
        <v>2820548</v>
      </c>
      <c r="AI494" s="41">
        <v>0</v>
      </c>
      <c r="AJ494" s="41">
        <v>0</v>
      </c>
      <c r="AK494" s="42" t="str">
        <f>IFERROR(VLOOKUP(Exportar[[#This Row],[RUBRO]],[3]LISTAS!$A$1:$B$19,2,0),Exportar[[#This Row],[NOMBRE-Planeación_Proyecto]])</f>
        <v>2. Protección PARD</v>
      </c>
      <c r="AL494" s="41">
        <f>VLOOKUP(Exportar[[#This Row],[UNIDAD/SUB UNIDAD]],[3]!REGIONALES[[#All],[codigo_regional3]:[Columna1]],3,0)</f>
        <v>15</v>
      </c>
      <c r="AM494" s="41">
        <f>Exportar[[#This Row],[COD]]</f>
        <v>15</v>
      </c>
      <c r="AN494" s="41" t="str">
        <f>IFERROR(VLOOKUP(Exportar[[#This Row],[RUBRO completo]],'[3]CENTRO DE COSTOS'!$X:$X,1,0),0)</f>
        <v>C-4102-1500-14-0-4102037-02-124</v>
      </c>
      <c r="AO494" s="43" t="str">
        <f>VLOOKUP(Exportar[[#This Row],[COD_REAL]],'[3]CENTRO DE COSTOS'!$M$4:$N$72,2,0)</f>
        <v>REGIONAL BOYACÁ</v>
      </c>
    </row>
    <row r="495" spans="1:41" x14ac:dyDescent="0.25">
      <c r="A495" s="44">
        <v>45111</v>
      </c>
      <c r="B495" s="32">
        <v>2023</v>
      </c>
      <c r="C495" s="33" t="str">
        <f>VLOOKUP(D495,'[3]CENTRO DE COSTOS'!$E:$H,4,0)</f>
        <v>REGIONALES</v>
      </c>
      <c r="D495" s="34" t="s">
        <v>50</v>
      </c>
      <c r="E495" s="34" t="s">
        <v>262</v>
      </c>
      <c r="F495" s="34" t="s">
        <v>233</v>
      </c>
      <c r="G495" s="35" t="str">
        <f>VLOOKUP(O495,[3]Gerentes!$A:$N,4,0)</f>
        <v>FAMILIA Y COMUNIDADES</v>
      </c>
      <c r="H495" s="35" t="str">
        <f>VLOOKUP(O495,[3]Gerentes!$A:$N,5,0)</f>
        <v>DIRECTOR(A) DE FAMILIA Y COMUNIDADES</v>
      </c>
      <c r="I495" s="35" t="str">
        <f>VLOOKUP(O495,[3]Gerentes!$A:$N,10,0)</f>
        <v>6. Familia y Comunidades</v>
      </c>
      <c r="J495" s="35" t="str">
        <f>VLOOKUP(O495,[3]Gerentes!$A:$AB,15,0)</f>
        <v>Contratable</v>
      </c>
      <c r="K495" s="36" t="str">
        <f t="shared" si="21"/>
        <v>Inversión</v>
      </c>
      <c r="L495" s="37" t="s">
        <v>232</v>
      </c>
      <c r="M495" s="38" t="str">
        <f t="shared" si="22"/>
        <v>C-4102-1500-16</v>
      </c>
      <c r="N495" s="34">
        <v>142</v>
      </c>
      <c r="O495" s="35" t="str">
        <f t="shared" si="23"/>
        <v>C-4102-1500-16-0-4102042-02-142</v>
      </c>
      <c r="P495" s="32" t="s">
        <v>231</v>
      </c>
      <c r="Q495" s="39">
        <f>VLOOKUP($O495,[3]Gerentes!$A:$I,7,0)</f>
        <v>4102042</v>
      </c>
      <c r="R495" s="40" t="str">
        <f>VLOOKUP($O495,[3]Gerentes!$A:$I,8,0)</f>
        <v>SERVICIO DE ASISTENCIA TECNICA A COMUNIDADES EN TEMAS DE FORTALECIMIENTO DEL TEJIDO SOCIAL Y CONSTRUCCION DE ESCENARIOS COMUNITARIOS PROTECTORES DE DERECHOS</v>
      </c>
      <c r="S495" s="34" t="s">
        <v>24</v>
      </c>
      <c r="T495" s="34">
        <v>27</v>
      </c>
      <c r="U495" s="34" t="s">
        <v>161</v>
      </c>
      <c r="V495" s="34" t="s">
        <v>25</v>
      </c>
      <c r="W495" s="41">
        <v>149600000</v>
      </c>
      <c r="X495" s="41">
        <v>0</v>
      </c>
      <c r="Y495" s="41">
        <v>0</v>
      </c>
      <c r="Z495" s="41">
        <v>0</v>
      </c>
      <c r="AA495" s="41">
        <v>0</v>
      </c>
      <c r="AB495" s="42">
        <v>149600000</v>
      </c>
      <c r="AC495" s="41">
        <v>149600000</v>
      </c>
      <c r="AD495" s="41">
        <v>0</v>
      </c>
      <c r="AE495" s="42">
        <v>149600000</v>
      </c>
      <c r="AF495" s="42">
        <v>0</v>
      </c>
      <c r="AG495" s="41">
        <v>0</v>
      </c>
      <c r="AH495" s="41">
        <v>0</v>
      </c>
      <c r="AI495" s="41">
        <v>0</v>
      </c>
      <c r="AJ495" s="41">
        <v>0</v>
      </c>
      <c r="AK495" s="42" t="str">
        <f>IFERROR(VLOOKUP(Exportar[[#This Row],[RUBRO]],[3]LISTAS!$A$1:$B$19,2,0),Exportar[[#This Row],[NOMBRE-Planeación_Proyecto]])</f>
        <v>6. Familia y Comunidades</v>
      </c>
      <c r="AL495" s="41">
        <f>VLOOKUP(Exportar[[#This Row],[UNIDAD/SUB UNIDAD]],[3]!REGIONALES[[#All],[codigo_regional3]:[Columna1]],3,0)</f>
        <v>15</v>
      </c>
      <c r="AM495" s="41">
        <f>Exportar[[#This Row],[COD]]</f>
        <v>15</v>
      </c>
      <c r="AN495" s="41" t="str">
        <f>IFERROR(VLOOKUP(Exportar[[#This Row],[RUBRO completo]],'[3]CENTRO DE COSTOS'!$X:$X,1,0),0)</f>
        <v>C-4102-1500-16-0-4102042-02-142</v>
      </c>
      <c r="AO495" s="43" t="str">
        <f>VLOOKUP(Exportar[[#This Row],[COD_REAL]],'[3]CENTRO DE COSTOS'!$M$4:$N$72,2,0)</f>
        <v>REGIONAL BOYACÁ</v>
      </c>
    </row>
    <row r="496" spans="1:41" x14ac:dyDescent="0.25">
      <c r="A496" s="44">
        <v>45111</v>
      </c>
      <c r="B496" s="32">
        <v>2023</v>
      </c>
      <c r="C496" s="33" t="str">
        <f>VLOOKUP(D496,'[3]CENTRO DE COSTOS'!$E:$H,4,0)</f>
        <v>REGIONALES</v>
      </c>
      <c r="D496" s="34" t="s">
        <v>50</v>
      </c>
      <c r="E496" s="34" t="s">
        <v>262</v>
      </c>
      <c r="F496" s="34" t="s">
        <v>230</v>
      </c>
      <c r="G496" s="35" t="str">
        <f>VLOOKUP(O496,[3]Gerentes!$A:$N,4,0)</f>
        <v>INFANCIA</v>
      </c>
      <c r="H496" s="35" t="str">
        <f>VLOOKUP(O496,[3]Gerentes!$A:$N,5,0)</f>
        <v>DIRECTOR(A) DE INFANCIA</v>
      </c>
      <c r="I496" s="35" t="str">
        <f>VLOOKUP(O496,[3]Gerentes!$A:$N,10,0)</f>
        <v>7. Infancia</v>
      </c>
      <c r="J496" s="35" t="str">
        <f>VLOOKUP(O496,[3]Gerentes!$A:$AB,15,0)</f>
        <v>Contratable</v>
      </c>
      <c r="K496" s="36" t="str">
        <f t="shared" si="21"/>
        <v>Inversión</v>
      </c>
      <c r="L496" s="37" t="s">
        <v>182</v>
      </c>
      <c r="M496" s="38" t="str">
        <f t="shared" si="22"/>
        <v>C-4102-1500-20</v>
      </c>
      <c r="N496" s="34">
        <v>152</v>
      </c>
      <c r="O496" s="35" t="str">
        <f t="shared" si="23"/>
        <v>C-4102-1500-20-0-4102045-02-152</v>
      </c>
      <c r="P496" s="32" t="s">
        <v>181</v>
      </c>
      <c r="Q496" s="39">
        <f>VLOOKUP($O496,[3]Gerentes!$A:$I,7,0)</f>
        <v>4102045</v>
      </c>
      <c r="R496" s="40" t="str">
        <f>VLOOKUP($O496,[3]Gerentes!$A:$I,8,0)</f>
        <v>SERVICIOS DE EDUCACIÓN INFORMAL A NIÑOS, NIÑAS, ADOLESCENTES  Y JÓVENES PARA EL RECONOCIMIENTO DE SUS DERECHOS</v>
      </c>
      <c r="S496" s="34" t="s">
        <v>24</v>
      </c>
      <c r="T496" s="34">
        <v>27</v>
      </c>
      <c r="U496" s="34" t="s">
        <v>161</v>
      </c>
      <c r="V496" s="34" t="s">
        <v>25</v>
      </c>
      <c r="W496" s="41">
        <v>2728136175</v>
      </c>
      <c r="X496" s="41">
        <v>0</v>
      </c>
      <c r="Y496" s="41">
        <v>0</v>
      </c>
      <c r="Z496" s="41">
        <v>0</v>
      </c>
      <c r="AA496" s="41">
        <v>0</v>
      </c>
      <c r="AB496" s="42">
        <v>2728136175</v>
      </c>
      <c r="AC496" s="41">
        <v>260055900</v>
      </c>
      <c r="AD496" s="41">
        <v>2468080275</v>
      </c>
      <c r="AE496" s="42">
        <v>260055900</v>
      </c>
      <c r="AF496" s="42">
        <v>130027950</v>
      </c>
      <c r="AG496" s="41">
        <v>130027950</v>
      </c>
      <c r="AH496" s="41">
        <v>130027950</v>
      </c>
      <c r="AI496" s="41">
        <v>0</v>
      </c>
      <c r="AJ496" s="41">
        <v>0</v>
      </c>
      <c r="AK496" s="42" t="str">
        <f>IFERROR(VLOOKUP(Exportar[[#This Row],[RUBRO]],[3]LISTAS!$A$1:$B$19,2,0),Exportar[[#This Row],[NOMBRE-Planeación_Proyecto]])</f>
        <v>7. Infancia</v>
      </c>
      <c r="AL496" s="41">
        <f>VLOOKUP(Exportar[[#This Row],[UNIDAD/SUB UNIDAD]],[3]!REGIONALES[[#All],[codigo_regional3]:[Columna1]],3,0)</f>
        <v>15</v>
      </c>
      <c r="AM496" s="41">
        <f>Exportar[[#This Row],[COD]]</f>
        <v>15</v>
      </c>
      <c r="AN496" s="41" t="str">
        <f>IFERROR(VLOOKUP(Exportar[[#This Row],[RUBRO completo]],'[3]CENTRO DE COSTOS'!$X:$X,1,0),0)</f>
        <v>C-4102-1500-20-0-4102045-02-152</v>
      </c>
      <c r="AO496" s="43" t="str">
        <f>VLOOKUP(Exportar[[#This Row],[COD_REAL]],'[3]CENTRO DE COSTOS'!$M$4:$N$72,2,0)</f>
        <v>REGIONAL BOYACÁ</v>
      </c>
    </row>
    <row r="497" spans="1:41" x14ac:dyDescent="0.25">
      <c r="A497" s="44">
        <v>45111</v>
      </c>
      <c r="B497" s="32">
        <v>2023</v>
      </c>
      <c r="C497" s="33" t="str">
        <f>VLOOKUP(D497,'[3]CENTRO DE COSTOS'!$E:$H,4,0)</f>
        <v>REGIONALES</v>
      </c>
      <c r="D497" s="34" t="s">
        <v>50</v>
      </c>
      <c r="E497" s="34" t="s">
        <v>262</v>
      </c>
      <c r="F497" s="34" t="s">
        <v>146</v>
      </c>
      <c r="G497" s="35" t="str">
        <f>VLOOKUP(O497,[3]Gerentes!$A:$N,4,0)</f>
        <v>ADOLESCENCIA Y JUVENTUD</v>
      </c>
      <c r="H497" s="35" t="str">
        <f>VLOOKUP(O497,[3]Gerentes!$A:$N,5,0)</f>
        <v xml:space="preserve">DIRECTOR(A) DE ADOLESCENCIA Y JUVENTUD </v>
      </c>
      <c r="I497" s="35" t="str">
        <f>VLOOKUP(O497,[3]Gerentes!$A:$N,10,0)</f>
        <v>8. Adolescencia y Juventud</v>
      </c>
      <c r="J497" s="35" t="str">
        <f>VLOOKUP(O497,[3]Gerentes!$A:$AB,15,0)</f>
        <v>Contratable</v>
      </c>
      <c r="K497" s="36" t="str">
        <f t="shared" si="21"/>
        <v>Inversión</v>
      </c>
      <c r="L497" s="37" t="s">
        <v>180</v>
      </c>
      <c r="M497" s="38" t="str">
        <f t="shared" si="22"/>
        <v>C-4102-1500-21</v>
      </c>
      <c r="N497" s="34">
        <v>153</v>
      </c>
      <c r="O497" s="35" t="str">
        <f t="shared" si="23"/>
        <v>C-4102-1500-21-0-4102045-02-00-153</v>
      </c>
      <c r="P497" s="32" t="s">
        <v>179</v>
      </c>
      <c r="Q497" s="39">
        <f>VLOOKUP($O497,[3]Gerentes!$A:$I,7,0)</f>
        <v>4102045</v>
      </c>
      <c r="R497" s="40" t="str">
        <f>VLOOKUP($O497,[3]Gerentes!$A:$I,8,0)</f>
        <v>SERVICIOS DE EDUCACIÓN INFORMAL A NIÑOS, NIÑAS, ADOLESCENTES  Y JÓVENES PARA EL RECONOCIMIENTO DE SUS DERECHOS</v>
      </c>
      <c r="S497" s="34" t="s">
        <v>24</v>
      </c>
      <c r="T497" s="34">
        <v>27</v>
      </c>
      <c r="U497" s="34" t="s">
        <v>161</v>
      </c>
      <c r="V497" s="34" t="s">
        <v>25</v>
      </c>
      <c r="W497" s="41">
        <v>602391100</v>
      </c>
      <c r="X497" s="41">
        <v>0</v>
      </c>
      <c r="Y497" s="41">
        <v>0</v>
      </c>
      <c r="Z497" s="41">
        <v>0</v>
      </c>
      <c r="AA497" s="41">
        <v>0</v>
      </c>
      <c r="AB497" s="42">
        <v>602391100</v>
      </c>
      <c r="AC497" s="41">
        <v>134843800</v>
      </c>
      <c r="AD497" s="41">
        <v>467547300</v>
      </c>
      <c r="AE497" s="42">
        <v>134843800</v>
      </c>
      <c r="AF497" s="42">
        <v>67167623</v>
      </c>
      <c r="AG497" s="41">
        <v>67167623</v>
      </c>
      <c r="AH497" s="41">
        <v>67167623</v>
      </c>
      <c r="AI497" s="41">
        <v>0</v>
      </c>
      <c r="AJ497" s="41">
        <v>0</v>
      </c>
      <c r="AK497" s="42" t="str">
        <f>IFERROR(VLOOKUP(Exportar[[#This Row],[RUBRO]],[3]LISTAS!$A$1:$B$19,2,0),Exportar[[#This Row],[NOMBRE-Planeación_Proyecto]])</f>
        <v>8. Adolescencia y Juventud</v>
      </c>
      <c r="AL497" s="41">
        <f>VLOOKUP(Exportar[[#This Row],[UNIDAD/SUB UNIDAD]],[3]!REGIONALES[[#All],[codigo_regional3]:[Columna1]],3,0)</f>
        <v>15</v>
      </c>
      <c r="AM497" s="41">
        <f>Exportar[[#This Row],[COD]]</f>
        <v>15</v>
      </c>
      <c r="AN497" s="41" t="str">
        <f>IFERROR(VLOOKUP(Exportar[[#This Row],[RUBRO completo]],'[3]CENTRO DE COSTOS'!$X:$X,1,0),0)</f>
        <v>C-4102-1500-21-0-4102045-02-00-153</v>
      </c>
      <c r="AO497" s="43" t="str">
        <f>VLOOKUP(Exportar[[#This Row],[COD_REAL]],'[3]CENTRO DE COSTOS'!$M$4:$N$72,2,0)</f>
        <v>REGIONAL BOYACÁ</v>
      </c>
    </row>
    <row r="498" spans="1:41" x14ac:dyDescent="0.25">
      <c r="A498" s="44">
        <v>45111</v>
      </c>
      <c r="B498" s="32">
        <v>2023</v>
      </c>
      <c r="C498" s="33" t="str">
        <f>VLOOKUP(D498,'[3]CENTRO DE COSTOS'!$E:$H,4,0)</f>
        <v>REGIONALES</v>
      </c>
      <c r="D498" s="34" t="s">
        <v>50</v>
      </c>
      <c r="E498" s="34" t="s">
        <v>262</v>
      </c>
      <c r="F498" s="34" t="s">
        <v>229</v>
      </c>
      <c r="G498" s="35" t="str">
        <f>VLOOKUP(O498,[3]Gerentes!$A:$N,4,0)</f>
        <v>PRIMERA INFANCIA</v>
      </c>
      <c r="H498" s="35" t="str">
        <f>VLOOKUP(O498,[3]Gerentes!$A:$N,5,0)</f>
        <v>DIRECTOR(A) DE PRIMERA INFANCIA</v>
      </c>
      <c r="I498" s="35" t="str">
        <f>VLOOKUP(O498,[3]Gerentes!$A:$N,10,0)</f>
        <v>1. Primera Infancia</v>
      </c>
      <c r="J498" s="35" t="str">
        <f>VLOOKUP(O498,[3]Gerentes!$A:$AB,15,0)</f>
        <v>Contratable</v>
      </c>
      <c r="K498" s="36" t="str">
        <f t="shared" si="21"/>
        <v>Inversión</v>
      </c>
      <c r="L498" s="37" t="s">
        <v>228</v>
      </c>
      <c r="M498" s="38" t="str">
        <f t="shared" si="22"/>
        <v>C-4102-1500-18</v>
      </c>
      <c r="N498" s="34">
        <v>161</v>
      </c>
      <c r="O498" s="35" t="str">
        <f t="shared" si="23"/>
        <v>C-4102-1500-18-0-4102001-02-161</v>
      </c>
      <c r="P498" s="32" t="s">
        <v>227</v>
      </c>
      <c r="Q498" s="39">
        <f>VLOOKUP($O498,[3]Gerentes!$A:$I,7,0)</f>
        <v>4102001</v>
      </c>
      <c r="R498" s="40" t="str">
        <f>VLOOKUP($O498,[3]Gerentes!$A:$I,8,0)</f>
        <v>SERVICIO DE ATENCION INTEGRAL A LA PRIMERA INFANCIA</v>
      </c>
      <c r="S498" s="34" t="s">
        <v>38</v>
      </c>
      <c r="T498" s="34">
        <v>10</v>
      </c>
      <c r="U498" s="34" t="s">
        <v>223</v>
      </c>
      <c r="V498" s="34" t="s">
        <v>25</v>
      </c>
      <c r="W498" s="41">
        <v>52091258238</v>
      </c>
      <c r="X498" s="41">
        <v>4260798412</v>
      </c>
      <c r="Y498" s="41">
        <v>15587670</v>
      </c>
      <c r="Z498" s="41">
        <v>0</v>
      </c>
      <c r="AA498" s="41">
        <v>0</v>
      </c>
      <c r="AB498" s="42">
        <v>56336468980</v>
      </c>
      <c r="AC498" s="41">
        <v>56336468980</v>
      </c>
      <c r="AD498" s="41">
        <v>0</v>
      </c>
      <c r="AE498" s="42">
        <v>56336468980</v>
      </c>
      <c r="AF498" s="42">
        <v>34529303569</v>
      </c>
      <c r="AG498" s="41">
        <v>34529303569</v>
      </c>
      <c r="AH498" s="41">
        <v>34529303569</v>
      </c>
      <c r="AI498" s="41">
        <v>0</v>
      </c>
      <c r="AJ498" s="41">
        <v>0</v>
      </c>
      <c r="AK498" s="42" t="str">
        <f>IFERROR(VLOOKUP(Exportar[[#This Row],[RUBRO]],[3]LISTAS!$A$1:$B$19,2,0),Exportar[[#This Row],[NOMBRE-Planeación_Proyecto]])</f>
        <v>1. Primera Infancia</v>
      </c>
      <c r="AL498" s="41">
        <f>VLOOKUP(Exportar[[#This Row],[UNIDAD/SUB UNIDAD]],[3]!REGIONALES[[#All],[codigo_regional3]:[Columna1]],3,0)</f>
        <v>15</v>
      </c>
      <c r="AM498" s="41">
        <f>Exportar[[#This Row],[COD]]</f>
        <v>15</v>
      </c>
      <c r="AN498" s="41" t="str">
        <f>IFERROR(VLOOKUP(Exportar[[#This Row],[RUBRO completo]],'[3]CENTRO DE COSTOS'!$X:$X,1,0),0)</f>
        <v>C-4102-1500-18-0-4102001-02-161</v>
      </c>
      <c r="AO498" s="43" t="str">
        <f>VLOOKUP(Exportar[[#This Row],[COD_REAL]],'[3]CENTRO DE COSTOS'!$M$4:$N$72,2,0)</f>
        <v>REGIONAL BOYACÁ</v>
      </c>
    </row>
    <row r="499" spans="1:41" x14ac:dyDescent="0.25">
      <c r="A499" s="44">
        <v>45111</v>
      </c>
      <c r="B499" s="32">
        <v>2023</v>
      </c>
      <c r="C499" s="33" t="str">
        <f>VLOOKUP(D499,'[3]CENTRO DE COSTOS'!$E:$H,4,0)</f>
        <v>REGIONALES</v>
      </c>
      <c r="D499" s="34" t="s">
        <v>50</v>
      </c>
      <c r="E499" s="34" t="s">
        <v>262</v>
      </c>
      <c r="F499" s="34" t="s">
        <v>226</v>
      </c>
      <c r="G499" s="35" t="str">
        <f>VLOOKUP(O499,[3]Gerentes!$A:$N,4,0)</f>
        <v>PRIMERA INFANCIA</v>
      </c>
      <c r="H499" s="35" t="str">
        <f>VLOOKUP(O499,[3]Gerentes!$A:$N,5,0)</f>
        <v>DIRECTOR(A) DE PRIMERA INFANCIA</v>
      </c>
      <c r="I499" s="35" t="str">
        <f>VLOOKUP(O499,[3]Gerentes!$A:$N,10,0)</f>
        <v>1. Primera Infancia</v>
      </c>
      <c r="J499" s="35" t="str">
        <f>VLOOKUP(O499,[3]Gerentes!$A:$AB,15,0)</f>
        <v>Contratable</v>
      </c>
      <c r="K499" s="36" t="str">
        <f t="shared" si="21"/>
        <v>Inversión</v>
      </c>
      <c r="L499" s="37" t="s">
        <v>225</v>
      </c>
      <c r="M499" s="38" t="str">
        <f t="shared" si="22"/>
        <v>C-4102-1500-18</v>
      </c>
      <c r="N499" s="34">
        <v>162</v>
      </c>
      <c r="O499" s="35" t="str">
        <f t="shared" si="23"/>
        <v>C-4102-1500-18-0-4102002-02-162</v>
      </c>
      <c r="P499" s="32" t="s">
        <v>224</v>
      </c>
      <c r="Q499" s="39">
        <f>VLOOKUP($O499,[3]Gerentes!$A:$I,7,0)</f>
        <v>4102002</v>
      </c>
      <c r="R499" s="40" t="str">
        <f>VLOOKUP($O499,[3]Gerentes!$A:$I,8,0)</f>
        <v>SERVICIO DE ATENCION TRADICIONAL A LA PRIMERA INFANCIA</v>
      </c>
      <c r="S499" s="34" t="s">
        <v>38</v>
      </c>
      <c r="T499" s="34">
        <v>10</v>
      </c>
      <c r="U499" s="34" t="s">
        <v>223</v>
      </c>
      <c r="V499" s="34" t="s">
        <v>25</v>
      </c>
      <c r="W499" s="41">
        <v>47376770227</v>
      </c>
      <c r="X499" s="41">
        <v>2645384541</v>
      </c>
      <c r="Y499" s="41">
        <v>0</v>
      </c>
      <c r="Z499" s="41">
        <v>0</v>
      </c>
      <c r="AA499" s="41">
        <v>0</v>
      </c>
      <c r="AB499" s="42">
        <v>50022154768</v>
      </c>
      <c r="AC499" s="41">
        <v>50022154768</v>
      </c>
      <c r="AD499" s="41">
        <v>0</v>
      </c>
      <c r="AE499" s="42">
        <v>49953103555</v>
      </c>
      <c r="AF499" s="42">
        <v>28406710689</v>
      </c>
      <c r="AG499" s="41">
        <v>28406710689</v>
      </c>
      <c r="AH499" s="41">
        <v>28406710689</v>
      </c>
      <c r="AI499" s="41">
        <v>0</v>
      </c>
      <c r="AJ499" s="41">
        <v>0</v>
      </c>
      <c r="AK499" s="42" t="str">
        <f>IFERROR(VLOOKUP(Exportar[[#This Row],[RUBRO]],[3]LISTAS!$A$1:$B$19,2,0),Exportar[[#This Row],[NOMBRE-Planeación_Proyecto]])</f>
        <v>1. Primera Infancia</v>
      </c>
      <c r="AL499" s="41">
        <f>VLOOKUP(Exportar[[#This Row],[UNIDAD/SUB UNIDAD]],[3]!REGIONALES[[#All],[codigo_regional3]:[Columna1]],3,0)</f>
        <v>15</v>
      </c>
      <c r="AM499" s="41">
        <f>Exportar[[#This Row],[COD]]</f>
        <v>15</v>
      </c>
      <c r="AN499" s="41" t="str">
        <f>IFERROR(VLOOKUP(Exportar[[#This Row],[RUBRO completo]],'[3]CENTRO DE COSTOS'!$X:$X,1,0),0)</f>
        <v>C-4102-1500-18-0-4102002-02-162</v>
      </c>
      <c r="AO499" s="43" t="str">
        <f>VLOOKUP(Exportar[[#This Row],[COD_REAL]],'[3]CENTRO DE COSTOS'!$M$4:$N$72,2,0)</f>
        <v>REGIONAL BOYACÁ</v>
      </c>
    </row>
    <row r="500" spans="1:41" x14ac:dyDescent="0.25">
      <c r="A500" s="44">
        <v>45111</v>
      </c>
      <c r="B500" s="32">
        <v>2023</v>
      </c>
      <c r="C500" s="33" t="str">
        <f>VLOOKUP(D500,'[3]CENTRO DE COSTOS'!$E:$H,4,0)</f>
        <v>REGIONALES</v>
      </c>
      <c r="D500" s="34" t="s">
        <v>50</v>
      </c>
      <c r="E500" s="34" t="s">
        <v>262</v>
      </c>
      <c r="F500" s="34" t="s">
        <v>431</v>
      </c>
      <c r="G500" s="35" t="str">
        <f>VLOOKUP(O500,[3]Gerentes!$A:$N,4,0)</f>
        <v>PRIMERA INFANCIA</v>
      </c>
      <c r="H500" s="35" t="str">
        <f>VLOOKUP(O500,[3]Gerentes!$A:$N,5,0)</f>
        <v>DIRECTOR(A) DE PRIMERA INFANCIA</v>
      </c>
      <c r="I500" s="35" t="str">
        <f>VLOOKUP(O500,[3]Gerentes!$A:$N,10,0)</f>
        <v>1. Primera Infancia</v>
      </c>
      <c r="J500" s="35" t="str">
        <f>VLOOKUP(O500,[3]Gerentes!$A:$AB,15,0)</f>
        <v>Contratable</v>
      </c>
      <c r="K500" s="36" t="str">
        <f t="shared" si="21"/>
        <v>Inversión</v>
      </c>
      <c r="L500" s="37" t="s">
        <v>225</v>
      </c>
      <c r="M500" s="38" t="str">
        <f t="shared" si="22"/>
        <v>C-4102-1500-18</v>
      </c>
      <c r="N500" s="34">
        <v>166</v>
      </c>
      <c r="O500" s="35" t="str">
        <f t="shared" si="23"/>
        <v>C-4102-1500-18-0-4102002-02-166</v>
      </c>
      <c r="P500" s="32" t="s">
        <v>224</v>
      </c>
      <c r="Q500" s="39">
        <f>VLOOKUP($O500,[3]Gerentes!$A:$I,7,0)</f>
        <v>4102002</v>
      </c>
      <c r="R500" s="40" t="str">
        <f>VLOOKUP($O500,[3]Gerentes!$A:$I,8,0)</f>
        <v>SERVICIO DE ATENCION TRADICIONAL A LA PRIMERA INFANCIA</v>
      </c>
      <c r="S500" s="34" t="s">
        <v>38</v>
      </c>
      <c r="T500" s="34">
        <v>10</v>
      </c>
      <c r="U500" s="34" t="s">
        <v>223</v>
      </c>
      <c r="V500" s="34" t="s">
        <v>25</v>
      </c>
      <c r="W500" s="41">
        <v>0</v>
      </c>
      <c r="X500" s="41">
        <v>10890000</v>
      </c>
      <c r="Y500" s="41">
        <v>0</v>
      </c>
      <c r="Z500" s="41">
        <v>0</v>
      </c>
      <c r="AA500" s="41">
        <v>0</v>
      </c>
      <c r="AB500" s="42">
        <v>10890000</v>
      </c>
      <c r="AC500" s="41">
        <v>10890000</v>
      </c>
      <c r="AD500" s="41">
        <v>0</v>
      </c>
      <c r="AE500" s="42">
        <v>10890000</v>
      </c>
      <c r="AF500" s="42">
        <v>8990000</v>
      </c>
      <c r="AG500" s="41">
        <v>8990000</v>
      </c>
      <c r="AH500" s="41">
        <v>8990000</v>
      </c>
      <c r="AI500" s="41">
        <v>0</v>
      </c>
      <c r="AJ500" s="41">
        <v>0</v>
      </c>
      <c r="AK500" s="42" t="str">
        <f>IFERROR(VLOOKUP(Exportar[[#This Row],[RUBRO]],[3]LISTAS!$A$1:$B$19,2,0),Exportar[[#This Row],[NOMBRE-Planeación_Proyecto]])</f>
        <v>1. Primera Infancia</v>
      </c>
      <c r="AL500" s="41">
        <f>VLOOKUP(Exportar[[#This Row],[UNIDAD/SUB UNIDAD]],[3]!REGIONALES[[#All],[codigo_regional3]:[Columna1]],3,0)</f>
        <v>15</v>
      </c>
      <c r="AM500" s="41">
        <f>Exportar[[#This Row],[COD]]</f>
        <v>15</v>
      </c>
      <c r="AN500" s="41">
        <f>IFERROR(VLOOKUP(Exportar[[#This Row],[RUBRO completo]],'[3]CENTRO DE COSTOS'!$X:$X,1,0),0)</f>
        <v>0</v>
      </c>
      <c r="AO500" s="43" t="str">
        <f>VLOOKUP(Exportar[[#This Row],[COD_REAL]],'[3]CENTRO DE COSTOS'!$M$4:$N$72,2,0)</f>
        <v>REGIONAL BOYACÁ</v>
      </c>
    </row>
    <row r="501" spans="1:41" x14ac:dyDescent="0.25">
      <c r="A501" s="44">
        <v>45111</v>
      </c>
      <c r="B501" s="32">
        <v>2023</v>
      </c>
      <c r="C501" s="33" t="str">
        <f>VLOOKUP(D501,'[3]CENTRO DE COSTOS'!$E:$H,4,0)</f>
        <v>REGIONALES</v>
      </c>
      <c r="D501" s="34" t="s">
        <v>50</v>
      </c>
      <c r="E501" s="34" t="s">
        <v>262</v>
      </c>
      <c r="F501" s="34" t="s">
        <v>222</v>
      </c>
      <c r="G501" s="35" t="str">
        <f>VLOOKUP(O501,[3]Gerentes!$A:$N,4,0)</f>
        <v>FORTALECIMIENTO</v>
      </c>
      <c r="H501" s="35" t="str">
        <f>VLOOKUP(O501,[3]Gerentes!$A:$N,5,0)</f>
        <v>DIRECTOR(A) ADMINISTRATIVO</v>
      </c>
      <c r="I501" s="35" t="str">
        <f>VLOOKUP(O501,[3]Gerentes!$A:$N,10,0)</f>
        <v>8. Fortalecimiento</v>
      </c>
      <c r="J501" s="35" t="str">
        <f>VLOOKUP(O501,[3]Gerentes!$A:$AB,15,0)</f>
        <v>Contratable</v>
      </c>
      <c r="K501" s="36" t="str">
        <f t="shared" si="21"/>
        <v>Inversión</v>
      </c>
      <c r="L501" s="37" t="s">
        <v>175</v>
      </c>
      <c r="M501" s="38" t="str">
        <f t="shared" si="22"/>
        <v>C-4199-1500-8</v>
      </c>
      <c r="N501" s="34">
        <v>184</v>
      </c>
      <c r="O501" s="35" t="str">
        <f t="shared" si="23"/>
        <v>C-4199-1500-8-0-4199064-02-184</v>
      </c>
      <c r="P501" s="32" t="s">
        <v>174</v>
      </c>
      <c r="Q501" s="39">
        <f>VLOOKUP($O501,[3]Gerentes!$A:$I,7,0)</f>
        <v>4199064</v>
      </c>
      <c r="R501" s="40" t="str">
        <f>VLOOKUP($O501,[3]Gerentes!$A:$I,8,0)</f>
        <v>SERVICIO DE IMPLEMENTACION DE SISTEMAS DE GESTION</v>
      </c>
      <c r="S501" s="34" t="s">
        <v>24</v>
      </c>
      <c r="T501" s="34">
        <v>27</v>
      </c>
      <c r="U501" s="34" t="s">
        <v>161</v>
      </c>
      <c r="V501" s="34" t="s">
        <v>25</v>
      </c>
      <c r="W501" s="41">
        <v>592557476</v>
      </c>
      <c r="X501" s="41">
        <v>0</v>
      </c>
      <c r="Y501" s="41">
        <v>0</v>
      </c>
      <c r="Z501" s="41">
        <v>0</v>
      </c>
      <c r="AA501" s="41">
        <v>0</v>
      </c>
      <c r="AB501" s="42">
        <v>592557476</v>
      </c>
      <c r="AC501" s="41">
        <v>591736691</v>
      </c>
      <c r="AD501" s="41">
        <v>820785</v>
      </c>
      <c r="AE501" s="42">
        <v>591736691</v>
      </c>
      <c r="AF501" s="42">
        <v>224067740</v>
      </c>
      <c r="AG501" s="41">
        <v>224067740</v>
      </c>
      <c r="AH501" s="41">
        <v>224067740</v>
      </c>
      <c r="AI501" s="41">
        <v>0</v>
      </c>
      <c r="AJ501" s="41">
        <v>0</v>
      </c>
      <c r="AK501" s="42" t="str">
        <f>IFERROR(VLOOKUP(Exportar[[#This Row],[RUBRO]],[3]LISTAS!$A$1:$B$19,2,0),Exportar[[#This Row],[NOMBRE-Planeación_Proyecto]])</f>
        <v>8. Fortalecimiento</v>
      </c>
      <c r="AL501" s="41">
        <f>VLOOKUP(Exportar[[#This Row],[UNIDAD/SUB UNIDAD]],[3]!REGIONALES[[#All],[codigo_regional3]:[Columna1]],3,0)</f>
        <v>15</v>
      </c>
      <c r="AM501" s="41">
        <f>Exportar[[#This Row],[COD]]</f>
        <v>15</v>
      </c>
      <c r="AN501" s="41">
        <f>IFERROR(VLOOKUP(Exportar[[#This Row],[RUBRO completo]],'[3]CENTRO DE COSTOS'!$X:$X,1,0),0)</f>
        <v>0</v>
      </c>
      <c r="AO501" s="43" t="str">
        <f>VLOOKUP(Exportar[[#This Row],[COD_REAL]],'[3]CENTRO DE COSTOS'!$M$4:$N$72,2,0)</f>
        <v>REGIONAL BOYACÁ</v>
      </c>
    </row>
    <row r="502" spans="1:41" x14ac:dyDescent="0.25">
      <c r="A502" s="44">
        <v>45111</v>
      </c>
      <c r="B502" s="32">
        <v>2023</v>
      </c>
      <c r="C502" s="33" t="str">
        <f>VLOOKUP(D502,'[3]CENTRO DE COSTOS'!$E:$H,4,0)</f>
        <v>REGIONALES</v>
      </c>
      <c r="D502" s="34" t="s">
        <v>50</v>
      </c>
      <c r="E502" s="34" t="s">
        <v>262</v>
      </c>
      <c r="F502" s="34" t="s">
        <v>221</v>
      </c>
      <c r="G502" s="35" t="str">
        <f>VLOOKUP(O502,[3]Gerentes!$A:$N,4,0)</f>
        <v>FORTALECIMIENTO</v>
      </c>
      <c r="H502" s="35" t="str">
        <f>VLOOKUP(O502,[3]Gerentes!$A:$N,5,0)</f>
        <v>DIRECTOR(A) ADMINISTRATIVO</v>
      </c>
      <c r="I502" s="35" t="str">
        <f>VLOOKUP(O502,[3]Gerentes!$A:$N,10,0)</f>
        <v>8. Fortalecimiento</v>
      </c>
      <c r="J502" s="35" t="str">
        <f>VLOOKUP(O502,[3]Gerentes!$A:$AB,15,0)</f>
        <v>Contratable</v>
      </c>
      <c r="K502" s="36" t="str">
        <f t="shared" si="21"/>
        <v>Inversión</v>
      </c>
      <c r="L502" s="37" t="s">
        <v>175</v>
      </c>
      <c r="M502" s="38" t="str">
        <f t="shared" si="22"/>
        <v>C-4199-1500-8</v>
      </c>
      <c r="N502" s="34">
        <v>186</v>
      </c>
      <c r="O502" s="35" t="str">
        <f t="shared" si="23"/>
        <v>C-4199-1500-8-0-4199064-02-186</v>
      </c>
      <c r="P502" s="32" t="s">
        <v>174</v>
      </c>
      <c r="Q502" s="39">
        <f>VLOOKUP($O502,[3]Gerentes!$A:$I,7,0)</f>
        <v>4199064</v>
      </c>
      <c r="R502" s="40" t="str">
        <f>VLOOKUP($O502,[3]Gerentes!$A:$I,8,0)</f>
        <v>SERVICIO DE IMPLEMENTACION DE SISTEMAS DE GESTION</v>
      </c>
      <c r="S502" s="34" t="s">
        <v>24</v>
      </c>
      <c r="T502" s="34">
        <v>27</v>
      </c>
      <c r="U502" s="34" t="s">
        <v>161</v>
      </c>
      <c r="V502" s="34" t="s">
        <v>25</v>
      </c>
      <c r="W502" s="41">
        <v>180075751</v>
      </c>
      <c r="X502" s="41">
        <v>0</v>
      </c>
      <c r="Y502" s="41">
        <v>0</v>
      </c>
      <c r="Z502" s="41">
        <v>0</v>
      </c>
      <c r="AA502" s="41">
        <v>0</v>
      </c>
      <c r="AB502" s="42">
        <v>180075751</v>
      </c>
      <c r="AC502" s="41">
        <v>180075751</v>
      </c>
      <c r="AD502" s="41">
        <v>0</v>
      </c>
      <c r="AE502" s="42">
        <v>134258862</v>
      </c>
      <c r="AF502" s="42">
        <v>134258862</v>
      </c>
      <c r="AG502" s="41">
        <v>134258862</v>
      </c>
      <c r="AH502" s="41">
        <v>134258862</v>
      </c>
      <c r="AI502" s="41">
        <v>0</v>
      </c>
      <c r="AJ502" s="41">
        <v>0</v>
      </c>
      <c r="AK502" s="42" t="str">
        <f>IFERROR(VLOOKUP(Exportar[[#This Row],[RUBRO]],[3]LISTAS!$A$1:$B$19,2,0),Exportar[[#This Row],[NOMBRE-Planeación_Proyecto]])</f>
        <v>8. Fortalecimiento</v>
      </c>
      <c r="AL502" s="41">
        <f>VLOOKUP(Exportar[[#This Row],[UNIDAD/SUB UNIDAD]],[3]!REGIONALES[[#All],[codigo_regional3]:[Columna1]],3,0)</f>
        <v>15</v>
      </c>
      <c r="AM502" s="41">
        <f>Exportar[[#This Row],[COD]]</f>
        <v>15</v>
      </c>
      <c r="AN502" s="41">
        <f>IFERROR(VLOOKUP(Exportar[[#This Row],[RUBRO completo]],'[3]CENTRO DE COSTOS'!$X:$X,1,0),0)</f>
        <v>0</v>
      </c>
      <c r="AO502" s="43" t="str">
        <f>VLOOKUP(Exportar[[#This Row],[COD_REAL]],'[3]CENTRO DE COSTOS'!$M$4:$N$72,2,0)</f>
        <v>REGIONAL BOYACÁ</v>
      </c>
    </row>
    <row r="503" spans="1:41" x14ac:dyDescent="0.25">
      <c r="A503" s="44">
        <v>45111</v>
      </c>
      <c r="B503" s="32">
        <v>2023</v>
      </c>
      <c r="C503" s="33" t="str">
        <f>VLOOKUP(D503,'[3]CENTRO DE COSTOS'!$E:$H,4,0)</f>
        <v>REGIONALES</v>
      </c>
      <c r="D503" s="34" t="s">
        <v>50</v>
      </c>
      <c r="E503" s="34" t="s">
        <v>262</v>
      </c>
      <c r="F503" s="34" t="s">
        <v>220</v>
      </c>
      <c r="G503" s="35" t="str">
        <f>VLOOKUP(O503,[3]Gerentes!$A:$N,4,0)</f>
        <v>FORTALECIMIENTO</v>
      </c>
      <c r="H503" s="35" t="str">
        <f>VLOOKUP(O503,[3]Gerentes!$A:$N,5,0)</f>
        <v>DIRECTOR(A) DE GESTION HUMANA</v>
      </c>
      <c r="I503" s="35" t="str">
        <f>VLOOKUP(O503,[3]Gerentes!$A:$N,10,0)</f>
        <v>8. Fortalecimiento</v>
      </c>
      <c r="J503" s="35" t="str">
        <f>VLOOKUP(O503,[3]Gerentes!$A:$AB,15,0)</f>
        <v>Contratable</v>
      </c>
      <c r="K503" s="36" t="str">
        <f t="shared" si="21"/>
        <v>Inversión</v>
      </c>
      <c r="L503" s="37" t="s">
        <v>215</v>
      </c>
      <c r="M503" s="38" t="str">
        <f t="shared" si="22"/>
        <v>C-4199-1500-8</v>
      </c>
      <c r="N503" s="34">
        <v>192</v>
      </c>
      <c r="O503" s="35" t="str">
        <f t="shared" si="23"/>
        <v>C-4199-1500-8-0-4199053-02-192</v>
      </c>
      <c r="P503" s="32" t="s">
        <v>214</v>
      </c>
      <c r="Q503" s="39">
        <f>VLOOKUP($O503,[3]Gerentes!$A:$I,7,0)</f>
        <v>4199053</v>
      </c>
      <c r="R503" s="40" t="str">
        <f>VLOOKUP($O503,[3]Gerentes!$A:$I,8,0)</f>
        <v>DOCUMENTOS DE LINEAMIENTOS TECNICOS</v>
      </c>
      <c r="S503" s="34" t="s">
        <v>24</v>
      </c>
      <c r="T503" s="34">
        <v>27</v>
      </c>
      <c r="U503" s="34" t="s">
        <v>161</v>
      </c>
      <c r="V503" s="34" t="s">
        <v>25</v>
      </c>
      <c r="W503" s="41">
        <v>21082246</v>
      </c>
      <c r="X503" s="41">
        <v>23916763</v>
      </c>
      <c r="Y503" s="41">
        <v>0</v>
      </c>
      <c r="Z503" s="41">
        <v>0</v>
      </c>
      <c r="AA503" s="41">
        <v>0</v>
      </c>
      <c r="AB503" s="42">
        <v>44999009</v>
      </c>
      <c r="AC503" s="41">
        <v>44999009</v>
      </c>
      <c r="AD503" s="41">
        <v>0</v>
      </c>
      <c r="AE503" s="42">
        <v>44999009</v>
      </c>
      <c r="AF503" s="42">
        <v>0</v>
      </c>
      <c r="AG503" s="41">
        <v>0</v>
      </c>
      <c r="AH503" s="41">
        <v>0</v>
      </c>
      <c r="AI503" s="41">
        <v>0</v>
      </c>
      <c r="AJ503" s="41">
        <v>0</v>
      </c>
      <c r="AK503" s="42" t="str">
        <f>IFERROR(VLOOKUP(Exportar[[#This Row],[RUBRO]],[3]LISTAS!$A$1:$B$19,2,0),Exportar[[#This Row],[NOMBRE-Planeación_Proyecto]])</f>
        <v>8. Fortalecimiento</v>
      </c>
      <c r="AL503" s="41">
        <f>VLOOKUP(Exportar[[#This Row],[UNIDAD/SUB UNIDAD]],[3]!REGIONALES[[#All],[codigo_regional3]:[Columna1]],3,0)</f>
        <v>15</v>
      </c>
      <c r="AM503" s="41">
        <f>Exportar[[#This Row],[COD]]</f>
        <v>15</v>
      </c>
      <c r="AN503" s="41">
        <f>IFERROR(VLOOKUP(Exportar[[#This Row],[RUBRO completo]],'[3]CENTRO DE COSTOS'!$X:$X,1,0),0)</f>
        <v>0</v>
      </c>
      <c r="AO503" s="43" t="str">
        <f>VLOOKUP(Exportar[[#This Row],[COD_REAL]],'[3]CENTRO DE COSTOS'!$M$4:$N$72,2,0)</f>
        <v>REGIONAL BOYACÁ</v>
      </c>
    </row>
    <row r="504" spans="1:41" x14ac:dyDescent="0.25">
      <c r="A504" s="44">
        <v>45111</v>
      </c>
      <c r="B504" s="32">
        <v>2023</v>
      </c>
      <c r="C504" s="33" t="str">
        <f>VLOOKUP(D504,'[3]CENTRO DE COSTOS'!$E:$H,4,0)</f>
        <v>REGIONALES</v>
      </c>
      <c r="D504" s="34" t="s">
        <v>50</v>
      </c>
      <c r="E504" s="34" t="s">
        <v>262</v>
      </c>
      <c r="F504" s="34" t="s">
        <v>219</v>
      </c>
      <c r="G504" s="35" t="str">
        <f>VLOOKUP(O504,[3]Gerentes!$A:$N,4,0)</f>
        <v>FORTALECIMIENTO</v>
      </c>
      <c r="H504" s="35" t="str">
        <f>VLOOKUP(O504,[3]Gerentes!$A:$N,5,0)</f>
        <v>DIRECTOR(A) ADMINISTRATIVO</v>
      </c>
      <c r="I504" s="35" t="str">
        <f>VLOOKUP(O504,[3]Gerentes!$A:$N,10,0)</f>
        <v>8. Fortalecimiento</v>
      </c>
      <c r="J504" s="35" t="str">
        <f>VLOOKUP(O504,[3]Gerentes!$A:$AB,15,0)</f>
        <v>Contratable</v>
      </c>
      <c r="K504" s="36" t="str">
        <f t="shared" si="21"/>
        <v>Inversión</v>
      </c>
      <c r="L504" s="37" t="s">
        <v>218</v>
      </c>
      <c r="M504" s="38" t="str">
        <f t="shared" si="22"/>
        <v>C-4199-1500-8</v>
      </c>
      <c r="N504" s="34">
        <v>197</v>
      </c>
      <c r="O504" s="35" t="str">
        <f t="shared" si="23"/>
        <v>C-4199-1500-8-0-4199016-02-197</v>
      </c>
      <c r="P504" s="32" t="s">
        <v>217</v>
      </c>
      <c r="Q504" s="39">
        <f>VLOOKUP($O504,[3]Gerentes!$A:$I,7,0)</f>
        <v>4199016</v>
      </c>
      <c r="R504" s="40" t="str">
        <f>VLOOKUP($O504,[3]Gerentes!$A:$I,8,0)</f>
        <v>SEDES MANTENIDAS</v>
      </c>
      <c r="S504" s="34" t="s">
        <v>24</v>
      </c>
      <c r="T504" s="34">
        <v>27</v>
      </c>
      <c r="U504" s="34" t="s">
        <v>161</v>
      </c>
      <c r="V504" s="34" t="s">
        <v>25</v>
      </c>
      <c r="W504" s="41">
        <v>44038030</v>
      </c>
      <c r="X504" s="41">
        <v>0</v>
      </c>
      <c r="Y504" s="41">
        <v>0</v>
      </c>
      <c r="Z504" s="41">
        <v>0</v>
      </c>
      <c r="AA504" s="41">
        <v>0</v>
      </c>
      <c r="AB504" s="42">
        <v>44038030</v>
      </c>
      <c r="AC504" s="41">
        <v>44038030</v>
      </c>
      <c r="AD504" s="41">
        <v>0</v>
      </c>
      <c r="AE504" s="42">
        <v>0</v>
      </c>
      <c r="AF504" s="42">
        <v>0</v>
      </c>
      <c r="AG504" s="41">
        <v>0</v>
      </c>
      <c r="AH504" s="41">
        <v>0</v>
      </c>
      <c r="AI504" s="41">
        <v>0</v>
      </c>
      <c r="AJ504" s="41">
        <v>0</v>
      </c>
      <c r="AK504" s="42" t="str">
        <f>IFERROR(VLOOKUP(Exportar[[#This Row],[RUBRO]],[3]LISTAS!$A$1:$B$19,2,0),Exportar[[#This Row],[NOMBRE-Planeación_Proyecto]])</f>
        <v>8. Fortalecimiento</v>
      </c>
      <c r="AL504" s="41">
        <f>VLOOKUP(Exportar[[#This Row],[UNIDAD/SUB UNIDAD]],[3]!REGIONALES[[#All],[codigo_regional3]:[Columna1]],3,0)</f>
        <v>15</v>
      </c>
      <c r="AM504" s="41">
        <f>Exportar[[#This Row],[COD]]</f>
        <v>15</v>
      </c>
      <c r="AN504" s="41">
        <f>IFERROR(VLOOKUP(Exportar[[#This Row],[RUBRO completo]],'[3]CENTRO DE COSTOS'!$X:$X,1,0),0)</f>
        <v>0</v>
      </c>
      <c r="AO504" s="43" t="str">
        <f>VLOOKUP(Exportar[[#This Row],[COD_REAL]],'[3]CENTRO DE COSTOS'!$M$4:$N$72,2,0)</f>
        <v>REGIONAL BOYACÁ</v>
      </c>
    </row>
    <row r="505" spans="1:41" x14ac:dyDescent="0.25">
      <c r="A505" s="44">
        <v>45111</v>
      </c>
      <c r="B505" s="32">
        <v>2023</v>
      </c>
      <c r="C505" s="33" t="str">
        <f>VLOOKUP(D505,'[3]CENTRO DE COSTOS'!$E:$H,4,0)</f>
        <v>REGIONALES</v>
      </c>
      <c r="D505" s="34" t="s">
        <v>50</v>
      </c>
      <c r="E505" s="34" t="s">
        <v>262</v>
      </c>
      <c r="F505" s="34" t="s">
        <v>216</v>
      </c>
      <c r="G505" s="35" t="str">
        <f>VLOOKUP(O505,[3]Gerentes!$A:$N,4,0)</f>
        <v>FORTALECIMIENTO</v>
      </c>
      <c r="H505" s="35" t="str">
        <f>VLOOKUP(O505,[3]Gerentes!$A:$N,5,0)</f>
        <v>DIRECTOR(A) ADMINISTRATIVO</v>
      </c>
      <c r="I505" s="35" t="str">
        <f>VLOOKUP(O505,[3]Gerentes!$A:$N,10,0)</f>
        <v>8. Fortalecimiento</v>
      </c>
      <c r="J505" s="35" t="str">
        <f>VLOOKUP(O505,[3]Gerentes!$A:$AB,15,0)</f>
        <v>Contratable</v>
      </c>
      <c r="K505" s="36" t="str">
        <f t="shared" si="21"/>
        <v>Inversión</v>
      </c>
      <c r="L505" s="37" t="s">
        <v>215</v>
      </c>
      <c r="M505" s="38" t="str">
        <f t="shared" si="22"/>
        <v>C-4199-1500-8</v>
      </c>
      <c r="N505" s="34">
        <v>199</v>
      </c>
      <c r="O505" s="35" t="str">
        <f t="shared" si="23"/>
        <v>C-4199-1500-8-0-4199053-02-199</v>
      </c>
      <c r="P505" s="32" t="s">
        <v>214</v>
      </c>
      <c r="Q505" s="39">
        <f>VLOOKUP($O505,[3]Gerentes!$A:$I,7,0)</f>
        <v>4199053</v>
      </c>
      <c r="R505" s="40" t="str">
        <f>VLOOKUP($O505,[3]Gerentes!$A:$I,8,0)</f>
        <v>DOCUMENTOS DE LINEAMIENTOS TECNICOS</v>
      </c>
      <c r="S505" s="34" t="s">
        <v>24</v>
      </c>
      <c r="T505" s="34">
        <v>27</v>
      </c>
      <c r="U505" s="34" t="s">
        <v>161</v>
      </c>
      <c r="V505" s="34" t="s">
        <v>25</v>
      </c>
      <c r="W505" s="41">
        <v>17500000</v>
      </c>
      <c r="X505" s="41">
        <v>0</v>
      </c>
      <c r="Y505" s="41">
        <v>0</v>
      </c>
      <c r="Z505" s="41">
        <v>0</v>
      </c>
      <c r="AA505" s="41">
        <v>0</v>
      </c>
      <c r="AB505" s="42">
        <v>17500000</v>
      </c>
      <c r="AC505" s="41">
        <v>17500000</v>
      </c>
      <c r="AD505" s="41">
        <v>0</v>
      </c>
      <c r="AE505" s="42">
        <v>14743505</v>
      </c>
      <c r="AF505" s="42">
        <v>6580105</v>
      </c>
      <c r="AG505" s="41">
        <v>6580105</v>
      </c>
      <c r="AH505" s="41">
        <v>6580105</v>
      </c>
      <c r="AI505" s="41">
        <v>0</v>
      </c>
      <c r="AJ505" s="41">
        <v>0</v>
      </c>
      <c r="AK505" s="42" t="str">
        <f>IFERROR(VLOOKUP(Exportar[[#This Row],[RUBRO]],[3]LISTAS!$A$1:$B$19,2,0),Exportar[[#This Row],[NOMBRE-Planeación_Proyecto]])</f>
        <v>8. Fortalecimiento</v>
      </c>
      <c r="AL505" s="41">
        <f>VLOOKUP(Exportar[[#This Row],[UNIDAD/SUB UNIDAD]],[3]!REGIONALES[[#All],[codigo_regional3]:[Columna1]],3,0)</f>
        <v>15</v>
      </c>
      <c r="AM505" s="41">
        <f>Exportar[[#This Row],[COD]]</f>
        <v>15</v>
      </c>
      <c r="AN505" s="41">
        <f>IFERROR(VLOOKUP(Exportar[[#This Row],[RUBRO completo]],'[3]CENTRO DE COSTOS'!$X:$X,1,0),0)</f>
        <v>0</v>
      </c>
      <c r="AO505" s="43" t="str">
        <f>VLOOKUP(Exportar[[#This Row],[COD_REAL]],'[3]CENTRO DE COSTOS'!$M$4:$N$72,2,0)</f>
        <v>REGIONAL BOYACÁ</v>
      </c>
    </row>
    <row r="506" spans="1:41" x14ac:dyDescent="0.25">
      <c r="A506" s="44">
        <v>45111</v>
      </c>
      <c r="B506" s="32">
        <v>2023</v>
      </c>
      <c r="C506" s="33" t="str">
        <f>VLOOKUP(D506,'[3]CENTRO DE COSTOS'!$E:$H,4,0)</f>
        <v>REGIONALES</v>
      </c>
      <c r="D506" s="34" t="s">
        <v>50</v>
      </c>
      <c r="E506" s="34" t="s">
        <v>262</v>
      </c>
      <c r="F506" s="34" t="s">
        <v>213</v>
      </c>
      <c r="G506" s="35" t="str">
        <f>VLOOKUP(O506,[3]Gerentes!$A:$N,4,0)</f>
        <v>FORTALECIMIENTO</v>
      </c>
      <c r="H506" s="35" t="str">
        <f>VLOOKUP(O506,[3]Gerentes!$A:$N,5,0)</f>
        <v>DIRECTOR(A) ADMINISTRATIVO</v>
      </c>
      <c r="I506" s="35" t="str">
        <f>VLOOKUP(O506,[3]Gerentes!$A:$N,10,0)</f>
        <v>8. Fortalecimiento</v>
      </c>
      <c r="J506" s="35" t="str">
        <f>VLOOKUP(O506,[3]Gerentes!$A:$AB,15,0)</f>
        <v>Contratable</v>
      </c>
      <c r="K506" s="36" t="str">
        <f t="shared" si="21"/>
        <v>Inversión</v>
      </c>
      <c r="L506" s="37" t="s">
        <v>175</v>
      </c>
      <c r="M506" s="38" t="str">
        <f t="shared" si="22"/>
        <v>C-4199-1500-8</v>
      </c>
      <c r="N506" s="34">
        <v>201</v>
      </c>
      <c r="O506" s="35" t="str">
        <f t="shared" si="23"/>
        <v>C-4199-1500-8-0-4199064-02-201</v>
      </c>
      <c r="P506" s="32" t="s">
        <v>174</v>
      </c>
      <c r="Q506" s="39">
        <f>VLOOKUP($O506,[3]Gerentes!$A:$I,7,0)</f>
        <v>4199064</v>
      </c>
      <c r="R506" s="40" t="str">
        <f>VLOOKUP($O506,[3]Gerentes!$A:$I,8,0)</f>
        <v>SERVICIO DE IMPLEMENTACION DE SISTEMAS DE GESTION</v>
      </c>
      <c r="S506" s="34" t="s">
        <v>24</v>
      </c>
      <c r="T506" s="34">
        <v>27</v>
      </c>
      <c r="U506" s="34" t="s">
        <v>161</v>
      </c>
      <c r="V506" s="34" t="s">
        <v>25</v>
      </c>
      <c r="W506" s="41">
        <v>0</v>
      </c>
      <c r="X506" s="41">
        <v>103065066</v>
      </c>
      <c r="Y506" s="41">
        <v>438801</v>
      </c>
      <c r="Z506" s="41">
        <v>0</v>
      </c>
      <c r="AA506" s="41">
        <v>0</v>
      </c>
      <c r="AB506" s="42">
        <v>102626265</v>
      </c>
      <c r="AC506" s="41">
        <v>102626264.26000001</v>
      </c>
      <c r="AD506" s="41">
        <v>0.74</v>
      </c>
      <c r="AE506" s="42">
        <v>102626264.26000001</v>
      </c>
      <c r="AF506" s="42">
        <v>102626264.26000001</v>
      </c>
      <c r="AG506" s="41">
        <v>102626264.26000001</v>
      </c>
      <c r="AH506" s="41">
        <v>102626264.26000001</v>
      </c>
      <c r="AI506" s="41">
        <v>0</v>
      </c>
      <c r="AJ506" s="41">
        <v>0</v>
      </c>
      <c r="AK506" s="42" t="str">
        <f>IFERROR(VLOOKUP(Exportar[[#This Row],[RUBRO]],[3]LISTAS!$A$1:$B$19,2,0),Exportar[[#This Row],[NOMBRE-Planeación_Proyecto]])</f>
        <v>8. Fortalecimiento</v>
      </c>
      <c r="AL506" s="41">
        <f>VLOOKUP(Exportar[[#This Row],[UNIDAD/SUB UNIDAD]],[3]!REGIONALES[[#All],[codigo_regional3]:[Columna1]],3,0)</f>
        <v>15</v>
      </c>
      <c r="AM506" s="41">
        <f>Exportar[[#This Row],[COD]]</f>
        <v>15</v>
      </c>
      <c r="AN506" s="41">
        <f>IFERROR(VLOOKUP(Exportar[[#This Row],[RUBRO completo]],'[3]CENTRO DE COSTOS'!$X:$X,1,0),0)</f>
        <v>0</v>
      </c>
      <c r="AO506" s="43" t="str">
        <f>VLOOKUP(Exportar[[#This Row],[COD_REAL]],'[3]CENTRO DE COSTOS'!$M$4:$N$72,2,0)</f>
        <v>REGIONAL BOYACÁ</v>
      </c>
    </row>
    <row r="507" spans="1:41" x14ac:dyDescent="0.25">
      <c r="A507" s="44">
        <v>45111</v>
      </c>
      <c r="B507" s="32">
        <v>2023</v>
      </c>
      <c r="C507" s="33" t="str">
        <f>VLOOKUP(D507,'[3]CENTRO DE COSTOS'!$E:$H,4,0)</f>
        <v>REGIONALES</v>
      </c>
      <c r="D507" s="34" t="s">
        <v>50</v>
      </c>
      <c r="E507" s="34" t="s">
        <v>262</v>
      </c>
      <c r="F507" s="34" t="s">
        <v>208</v>
      </c>
      <c r="G507" s="35" t="str">
        <f>VLOOKUP(O507,[3]Gerentes!$A:$N,4,0)</f>
        <v>FUNCIONAMIENTO</v>
      </c>
      <c r="H507" s="35" t="str">
        <f>VLOOKUP(O507,[3]Gerentes!$A:$N,5,0)</f>
        <v>DIRECTOR(A) DE GESTION HUMANA</v>
      </c>
      <c r="I507" s="35" t="str">
        <f>VLOOKUP(O507,[3]Gerentes!$A:$N,10,0)</f>
        <v>1. Gestión Humana</v>
      </c>
      <c r="J507" s="35" t="str">
        <f>VLOOKUP(O507,[3]Gerentes!$A:$AB,15,0)</f>
        <v>Contratable</v>
      </c>
      <c r="K507" s="36" t="str">
        <f t="shared" si="21"/>
        <v>Funcionamiento</v>
      </c>
      <c r="L507" s="37" t="s">
        <v>212</v>
      </c>
      <c r="M507" s="38" t="str">
        <f t="shared" si="22"/>
        <v>A-02-02</v>
      </c>
      <c r="N507" s="34">
        <v>301</v>
      </c>
      <c r="O507" s="35" t="str">
        <f t="shared" si="23"/>
        <v>A-02-02-01-002-008-301</v>
      </c>
      <c r="P507" s="32" t="s">
        <v>211</v>
      </c>
      <c r="Q507" s="39">
        <f>VLOOKUP($O507,[3]Gerentes!$A:$I,7,0)</f>
        <v>0</v>
      </c>
      <c r="R507" s="40">
        <f>VLOOKUP($O507,[3]Gerentes!$A:$I,8,0)</f>
        <v>0</v>
      </c>
      <c r="S507" s="34" t="s">
        <v>24</v>
      </c>
      <c r="T507" s="34">
        <v>27</v>
      </c>
      <c r="U507" s="34" t="s">
        <v>161</v>
      </c>
      <c r="V507" s="34" t="s">
        <v>25</v>
      </c>
      <c r="W507" s="41">
        <v>50923200</v>
      </c>
      <c r="X507" s="41">
        <v>0</v>
      </c>
      <c r="Y507" s="41">
        <v>0</v>
      </c>
      <c r="Z507" s="41">
        <v>0</v>
      </c>
      <c r="AA507" s="41">
        <v>0</v>
      </c>
      <c r="AB507" s="42">
        <v>50923200</v>
      </c>
      <c r="AC507" s="41">
        <v>50923200</v>
      </c>
      <c r="AD507" s="41">
        <v>0</v>
      </c>
      <c r="AE507" s="42">
        <v>0</v>
      </c>
      <c r="AF507" s="42">
        <v>0</v>
      </c>
      <c r="AG507" s="41">
        <v>0</v>
      </c>
      <c r="AH507" s="41">
        <v>0</v>
      </c>
      <c r="AI507" s="41">
        <v>0</v>
      </c>
      <c r="AJ507" s="41">
        <v>0</v>
      </c>
      <c r="AK507" s="42" t="str">
        <f>IFERROR(VLOOKUP(Exportar[[#This Row],[RUBRO]],[3]LISTAS!$A$1:$B$19,2,0),Exportar[[#This Row],[NOMBRE-Planeación_Proyecto]])</f>
        <v>Gastos Generales</v>
      </c>
      <c r="AL507" s="41">
        <f>VLOOKUP(Exportar[[#This Row],[UNIDAD/SUB UNIDAD]],[3]!REGIONALES[[#All],[codigo_regional3]:[Columna1]],3,0)</f>
        <v>15</v>
      </c>
      <c r="AM507" s="41">
        <f>Exportar[[#This Row],[COD]]</f>
        <v>15</v>
      </c>
      <c r="AN507" s="41">
        <f>IFERROR(VLOOKUP(Exportar[[#This Row],[RUBRO completo]],'[3]CENTRO DE COSTOS'!$X:$X,1,0),0)</f>
        <v>0</v>
      </c>
      <c r="AO507" s="43" t="str">
        <f>VLOOKUP(Exportar[[#This Row],[COD_REAL]],'[3]CENTRO DE COSTOS'!$M$4:$N$72,2,0)</f>
        <v>REGIONAL BOYACÁ</v>
      </c>
    </row>
    <row r="508" spans="1:41" x14ac:dyDescent="0.25">
      <c r="A508" s="44">
        <v>45111</v>
      </c>
      <c r="B508" s="32">
        <v>2023</v>
      </c>
      <c r="C508" s="33" t="str">
        <f>VLOOKUP(D508,'[3]CENTRO DE COSTOS'!$E:$H,4,0)</f>
        <v>REGIONALES</v>
      </c>
      <c r="D508" s="34" t="s">
        <v>50</v>
      </c>
      <c r="E508" s="34" t="s">
        <v>262</v>
      </c>
      <c r="F508" s="34" t="s">
        <v>208</v>
      </c>
      <c r="G508" s="35" t="str">
        <f>VLOOKUP(O508,[3]Gerentes!$A:$N,4,0)</f>
        <v>FUNCIONAMIENTO</v>
      </c>
      <c r="H508" s="35" t="str">
        <f>VLOOKUP(O508,[3]Gerentes!$A:$N,5,0)</f>
        <v>DIRECTOR(A) DE GESTION HUMANA</v>
      </c>
      <c r="I508" s="35" t="str">
        <f>VLOOKUP(O508,[3]Gerentes!$A:$N,10,0)</f>
        <v>1. Gestión Humana</v>
      </c>
      <c r="J508" s="35" t="str">
        <f>VLOOKUP(O508,[3]Gerentes!$A:$AB,15,0)</f>
        <v>No Contratable</v>
      </c>
      <c r="K508" s="36" t="str">
        <f t="shared" si="21"/>
        <v>Funcionamiento</v>
      </c>
      <c r="L508" s="37" t="s">
        <v>210</v>
      </c>
      <c r="M508" s="38" t="str">
        <f t="shared" si="22"/>
        <v>A-02-02</v>
      </c>
      <c r="N508" s="34">
        <v>301</v>
      </c>
      <c r="O508" s="35" t="str">
        <f t="shared" si="23"/>
        <v>A-02-02-02-009-006-301</v>
      </c>
      <c r="P508" s="32" t="s">
        <v>209</v>
      </c>
      <c r="Q508" s="39">
        <f>VLOOKUP($O508,[3]Gerentes!$A:$I,7,0)</f>
        <v>0</v>
      </c>
      <c r="R508" s="40">
        <f>VLOOKUP($O508,[3]Gerentes!$A:$I,8,0)</f>
        <v>0</v>
      </c>
      <c r="S508" s="34" t="s">
        <v>24</v>
      </c>
      <c r="T508" s="34">
        <v>27</v>
      </c>
      <c r="U508" s="34" t="s">
        <v>161</v>
      </c>
      <c r="V508" s="34" t="s">
        <v>25</v>
      </c>
      <c r="W508" s="41">
        <v>68248179</v>
      </c>
      <c r="X508" s="41">
        <v>17890299</v>
      </c>
      <c r="Y508" s="41">
        <v>0</v>
      </c>
      <c r="Z508" s="41">
        <v>0</v>
      </c>
      <c r="AA508" s="41">
        <v>0</v>
      </c>
      <c r="AB508" s="42">
        <v>86138478</v>
      </c>
      <c r="AC508" s="41">
        <v>86138478</v>
      </c>
      <c r="AD508" s="41">
        <v>0</v>
      </c>
      <c r="AE508" s="42">
        <v>86138478</v>
      </c>
      <c r="AF508" s="42">
        <v>0</v>
      </c>
      <c r="AG508" s="41">
        <v>0</v>
      </c>
      <c r="AH508" s="41">
        <v>0</v>
      </c>
      <c r="AI508" s="41">
        <v>0</v>
      </c>
      <c r="AJ508" s="41">
        <v>0</v>
      </c>
      <c r="AK508" s="42" t="str">
        <f>IFERROR(VLOOKUP(Exportar[[#This Row],[RUBRO]],[3]LISTAS!$A$1:$B$19,2,0),Exportar[[#This Row],[NOMBRE-Planeación_Proyecto]])</f>
        <v>Gastos Generales</v>
      </c>
      <c r="AL508" s="41">
        <f>VLOOKUP(Exportar[[#This Row],[UNIDAD/SUB UNIDAD]],[3]!REGIONALES[[#All],[codigo_regional3]:[Columna1]],3,0)</f>
        <v>15</v>
      </c>
      <c r="AM508" s="41">
        <f>Exportar[[#This Row],[COD]]</f>
        <v>15</v>
      </c>
      <c r="AN508" s="41">
        <f>IFERROR(VLOOKUP(Exportar[[#This Row],[RUBRO completo]],'[3]CENTRO DE COSTOS'!$X:$X,1,0),0)</f>
        <v>0</v>
      </c>
      <c r="AO508" s="43" t="str">
        <f>VLOOKUP(Exportar[[#This Row],[COD_REAL]],'[3]CENTRO DE COSTOS'!$M$4:$N$72,2,0)</f>
        <v>REGIONAL BOYACÁ</v>
      </c>
    </row>
    <row r="509" spans="1:41" x14ac:dyDescent="0.25">
      <c r="A509" s="44">
        <v>45111</v>
      </c>
      <c r="B509" s="32">
        <v>2023</v>
      </c>
      <c r="C509" s="33" t="str">
        <f>VLOOKUP(D509,'[3]CENTRO DE COSTOS'!$E:$H,4,0)</f>
        <v>REGIONALES</v>
      </c>
      <c r="D509" s="34" t="s">
        <v>50</v>
      </c>
      <c r="E509" s="34" t="s">
        <v>262</v>
      </c>
      <c r="F509" s="34" t="s">
        <v>208</v>
      </c>
      <c r="G509" s="35" t="str">
        <f>VLOOKUP(O509,[3]Gerentes!$A:$N,4,0)</f>
        <v>FUNCIONAMIENTO</v>
      </c>
      <c r="H509" s="35" t="str">
        <f>VLOOKUP(O509,[3]Gerentes!$A:$N,5,0)</f>
        <v>DIRECTOR(A) DE GESTION HUMANA</v>
      </c>
      <c r="I509" s="35" t="str">
        <f>VLOOKUP(O509,[3]Gerentes!$A:$N,10,0)</f>
        <v>1. Gestión Humana</v>
      </c>
      <c r="J509" s="35" t="str">
        <f>VLOOKUP(O509,[3]Gerentes!$A:$AB,15,0)</f>
        <v>No Contratable</v>
      </c>
      <c r="K509" s="36" t="str">
        <f t="shared" si="21"/>
        <v>Funcionamiento</v>
      </c>
      <c r="L509" s="37" t="s">
        <v>207</v>
      </c>
      <c r="M509" s="38" t="str">
        <f t="shared" si="22"/>
        <v>A-02-02</v>
      </c>
      <c r="N509" s="34">
        <v>301</v>
      </c>
      <c r="O509" s="35" t="str">
        <f t="shared" si="23"/>
        <v>A-02-02-02-010-301</v>
      </c>
      <c r="P509" s="32" t="s">
        <v>206</v>
      </c>
      <c r="Q509" s="39">
        <f>VLOOKUP($O509,[3]Gerentes!$A:$I,7,0)</f>
        <v>0</v>
      </c>
      <c r="R509" s="40">
        <f>VLOOKUP($O509,[3]Gerentes!$A:$I,8,0)</f>
        <v>0</v>
      </c>
      <c r="S509" s="34" t="s">
        <v>24</v>
      </c>
      <c r="T509" s="34">
        <v>27</v>
      </c>
      <c r="U509" s="34" t="s">
        <v>161</v>
      </c>
      <c r="V509" s="34" t="s">
        <v>25</v>
      </c>
      <c r="W509" s="41">
        <v>16974400</v>
      </c>
      <c r="X509" s="41">
        <v>0</v>
      </c>
      <c r="Y509" s="41">
        <v>0</v>
      </c>
      <c r="Z509" s="41">
        <v>0</v>
      </c>
      <c r="AA509" s="41">
        <v>0</v>
      </c>
      <c r="AB509" s="42">
        <v>16974400</v>
      </c>
      <c r="AC509" s="41">
        <v>16974400</v>
      </c>
      <c r="AD509" s="41">
        <v>0</v>
      </c>
      <c r="AE509" s="42">
        <v>2416072</v>
      </c>
      <c r="AF509" s="42">
        <v>1840278</v>
      </c>
      <c r="AG509" s="41">
        <v>1840278</v>
      </c>
      <c r="AH509" s="41">
        <v>1840278</v>
      </c>
      <c r="AI509" s="41">
        <v>0</v>
      </c>
      <c r="AJ509" s="41">
        <v>0</v>
      </c>
      <c r="AK509" s="42" t="str">
        <f>IFERROR(VLOOKUP(Exportar[[#This Row],[RUBRO]],[3]LISTAS!$A$1:$B$19,2,0),Exportar[[#This Row],[NOMBRE-Planeación_Proyecto]])</f>
        <v>Gastos Generales</v>
      </c>
      <c r="AL509" s="41">
        <f>VLOOKUP(Exportar[[#This Row],[UNIDAD/SUB UNIDAD]],[3]!REGIONALES[[#All],[codigo_regional3]:[Columna1]],3,0)</f>
        <v>15</v>
      </c>
      <c r="AM509" s="41">
        <f>Exportar[[#This Row],[COD]]</f>
        <v>15</v>
      </c>
      <c r="AN509" s="41">
        <f>IFERROR(VLOOKUP(Exportar[[#This Row],[RUBRO completo]],'[3]CENTRO DE COSTOS'!$X:$X,1,0),0)</f>
        <v>0</v>
      </c>
      <c r="AO509" s="43" t="str">
        <f>VLOOKUP(Exportar[[#This Row],[COD_REAL]],'[3]CENTRO DE COSTOS'!$M$4:$N$72,2,0)</f>
        <v>REGIONAL BOYACÁ</v>
      </c>
    </row>
    <row r="510" spans="1:41" x14ac:dyDescent="0.25">
      <c r="A510" s="44">
        <v>45111</v>
      </c>
      <c r="B510" s="32">
        <v>2023</v>
      </c>
      <c r="C510" s="33" t="str">
        <f>VLOOKUP(D510,'[3]CENTRO DE COSTOS'!$E:$H,4,0)</f>
        <v>REGIONALES</v>
      </c>
      <c r="D510" s="34" t="s">
        <v>50</v>
      </c>
      <c r="E510" s="34" t="s">
        <v>262</v>
      </c>
      <c r="F510" s="34" t="s">
        <v>195</v>
      </c>
      <c r="G510" s="35" t="str">
        <f>VLOOKUP(O510,[3]Gerentes!$A:$N,4,0)</f>
        <v>FUNCIONAMIENTO</v>
      </c>
      <c r="H510" s="35" t="str">
        <f>VLOOKUP(O510,[3]Gerentes!$A:$N,5,0)</f>
        <v>DIRECTOR(A) ADMINISTRATIVO</v>
      </c>
      <c r="I510" s="35" t="str">
        <f>VLOOKUP(O510,[3]Gerentes!$A:$N,10,0)</f>
        <v>2. Administrativa</v>
      </c>
      <c r="J510" s="35" t="str">
        <f>VLOOKUP(O510,[3]Gerentes!$A:$AB,15,0)</f>
        <v>No Contratable</v>
      </c>
      <c r="K510" s="36" t="str">
        <f t="shared" si="21"/>
        <v>Funcionamiento</v>
      </c>
      <c r="L510" s="37" t="s">
        <v>205</v>
      </c>
      <c r="M510" s="38" t="str">
        <f t="shared" si="22"/>
        <v>A-02-02</v>
      </c>
      <c r="N510" s="34">
        <v>302</v>
      </c>
      <c r="O510" s="35" t="str">
        <f t="shared" si="23"/>
        <v>A-02-02-01-003-003-302</v>
      </c>
      <c r="P510" s="32" t="s">
        <v>204</v>
      </c>
      <c r="Q510" s="39">
        <f>VLOOKUP($O510,[3]Gerentes!$A:$I,7,0)</f>
        <v>0</v>
      </c>
      <c r="R510" s="40">
        <f>VLOOKUP($O510,[3]Gerentes!$A:$I,8,0)</f>
        <v>0</v>
      </c>
      <c r="S510" s="34" t="s">
        <v>24</v>
      </c>
      <c r="T510" s="34">
        <v>27</v>
      </c>
      <c r="U510" s="34" t="s">
        <v>161</v>
      </c>
      <c r="V510" s="34" t="s">
        <v>25</v>
      </c>
      <c r="W510" s="41">
        <v>12543200</v>
      </c>
      <c r="X510" s="41">
        <v>0</v>
      </c>
      <c r="Y510" s="41">
        <v>0</v>
      </c>
      <c r="Z510" s="41">
        <v>0</v>
      </c>
      <c r="AA510" s="41">
        <v>0</v>
      </c>
      <c r="AB510" s="42">
        <v>12543200</v>
      </c>
      <c r="AC510" s="41">
        <v>12543200</v>
      </c>
      <c r="AD510" s="41">
        <v>0</v>
      </c>
      <c r="AE510" s="42">
        <v>0</v>
      </c>
      <c r="AF510" s="42">
        <v>0</v>
      </c>
      <c r="AG510" s="41">
        <v>0</v>
      </c>
      <c r="AH510" s="41">
        <v>0</v>
      </c>
      <c r="AI510" s="41">
        <v>0</v>
      </c>
      <c r="AJ510" s="41">
        <v>0</v>
      </c>
      <c r="AK510" s="42" t="str">
        <f>IFERROR(VLOOKUP(Exportar[[#This Row],[RUBRO]],[3]LISTAS!$A$1:$B$19,2,0),Exportar[[#This Row],[NOMBRE-Planeación_Proyecto]])</f>
        <v>Gastos Generales</v>
      </c>
      <c r="AL510" s="41">
        <f>VLOOKUP(Exportar[[#This Row],[UNIDAD/SUB UNIDAD]],[3]!REGIONALES[[#All],[codigo_regional3]:[Columna1]],3,0)</f>
        <v>15</v>
      </c>
      <c r="AM510" s="41">
        <f>Exportar[[#This Row],[COD]]</f>
        <v>15</v>
      </c>
      <c r="AN510" s="41">
        <f>IFERROR(VLOOKUP(Exportar[[#This Row],[RUBRO completo]],'[3]CENTRO DE COSTOS'!$X:$X,1,0),0)</f>
        <v>0</v>
      </c>
      <c r="AO510" s="43" t="str">
        <f>VLOOKUP(Exportar[[#This Row],[COD_REAL]],'[3]CENTRO DE COSTOS'!$M$4:$N$72,2,0)</f>
        <v>REGIONAL BOYACÁ</v>
      </c>
    </row>
    <row r="511" spans="1:41" x14ac:dyDescent="0.25">
      <c r="A511" s="44">
        <v>45111</v>
      </c>
      <c r="B511" s="32">
        <v>2023</v>
      </c>
      <c r="C511" s="33" t="str">
        <f>VLOOKUP(D511,'[3]CENTRO DE COSTOS'!$E:$H,4,0)</f>
        <v>REGIONALES</v>
      </c>
      <c r="D511" s="34" t="s">
        <v>50</v>
      </c>
      <c r="E511" s="34" t="s">
        <v>262</v>
      </c>
      <c r="F511" s="34" t="s">
        <v>195</v>
      </c>
      <c r="G511" s="35" t="str">
        <f>VLOOKUP(O511,[3]Gerentes!$A:$N,4,0)</f>
        <v>FUNCIONAMIENTO</v>
      </c>
      <c r="H511" s="35" t="str">
        <f>VLOOKUP(O511,[3]Gerentes!$A:$N,5,0)</f>
        <v>DIRECTOR(A) ADMINISTRATIVO</v>
      </c>
      <c r="I511" s="35" t="str">
        <f>VLOOKUP(O511,[3]Gerentes!$A:$N,10,0)</f>
        <v>2. Administrativa</v>
      </c>
      <c r="J511" s="35" t="str">
        <f>VLOOKUP(O511,[3]Gerentes!$A:$AB,15,0)</f>
        <v>No Contratable</v>
      </c>
      <c r="K511" s="36" t="str">
        <f t="shared" si="21"/>
        <v>Funcionamiento</v>
      </c>
      <c r="L511" s="37" t="s">
        <v>251</v>
      </c>
      <c r="M511" s="38" t="str">
        <f t="shared" si="22"/>
        <v>A-02-02</v>
      </c>
      <c r="N511" s="34">
        <v>302</v>
      </c>
      <c r="O511" s="35" t="str">
        <f t="shared" si="23"/>
        <v>A-02-02-02-006-007-302</v>
      </c>
      <c r="P511" s="32" t="s">
        <v>250</v>
      </c>
      <c r="Q511" s="39">
        <f>VLOOKUP($O511,[3]Gerentes!$A:$I,7,0)</f>
        <v>0</v>
      </c>
      <c r="R511" s="40">
        <f>VLOOKUP($O511,[3]Gerentes!$A:$I,8,0)</f>
        <v>0</v>
      </c>
      <c r="S511" s="34" t="s">
        <v>24</v>
      </c>
      <c r="T511" s="34">
        <v>27</v>
      </c>
      <c r="U511" s="34" t="s">
        <v>161</v>
      </c>
      <c r="V511" s="34" t="s">
        <v>25</v>
      </c>
      <c r="W511" s="41">
        <v>0</v>
      </c>
      <c r="X511" s="41">
        <v>898959</v>
      </c>
      <c r="Y511" s="41">
        <v>0</v>
      </c>
      <c r="Z511" s="41">
        <v>0</v>
      </c>
      <c r="AA511" s="41">
        <v>0</v>
      </c>
      <c r="AB511" s="42">
        <v>898959</v>
      </c>
      <c r="AC511" s="41">
        <v>898959</v>
      </c>
      <c r="AD511" s="41">
        <v>0</v>
      </c>
      <c r="AE511" s="42">
        <v>0</v>
      </c>
      <c r="AF511" s="42">
        <v>0</v>
      </c>
      <c r="AG511" s="41">
        <v>0</v>
      </c>
      <c r="AH511" s="41">
        <v>0</v>
      </c>
      <c r="AI511" s="41">
        <v>0</v>
      </c>
      <c r="AJ511" s="41">
        <v>0</v>
      </c>
      <c r="AK511" s="42" t="str">
        <f>IFERROR(VLOOKUP(Exportar[[#This Row],[RUBRO]],[3]LISTAS!$A$1:$B$19,2,0),Exportar[[#This Row],[NOMBRE-Planeación_Proyecto]])</f>
        <v>Gastos Generales</v>
      </c>
      <c r="AL511" s="41">
        <f>VLOOKUP(Exportar[[#This Row],[UNIDAD/SUB UNIDAD]],[3]!REGIONALES[[#All],[codigo_regional3]:[Columna1]],3,0)</f>
        <v>15</v>
      </c>
      <c r="AM511" s="41">
        <f>Exportar[[#This Row],[COD]]</f>
        <v>15</v>
      </c>
      <c r="AN511" s="41">
        <f>IFERROR(VLOOKUP(Exportar[[#This Row],[RUBRO completo]],'[3]CENTRO DE COSTOS'!$X:$X,1,0),0)</f>
        <v>0</v>
      </c>
      <c r="AO511" s="43" t="str">
        <f>VLOOKUP(Exportar[[#This Row],[COD_REAL]],'[3]CENTRO DE COSTOS'!$M$4:$N$72,2,0)</f>
        <v>REGIONAL BOYACÁ</v>
      </c>
    </row>
    <row r="512" spans="1:41" x14ac:dyDescent="0.25">
      <c r="A512" s="44">
        <v>45111</v>
      </c>
      <c r="B512" s="32">
        <v>2023</v>
      </c>
      <c r="C512" s="33" t="str">
        <f>VLOOKUP(D512,'[3]CENTRO DE COSTOS'!$E:$H,4,0)</f>
        <v>REGIONALES</v>
      </c>
      <c r="D512" s="34" t="s">
        <v>50</v>
      </c>
      <c r="E512" s="34" t="s">
        <v>262</v>
      </c>
      <c r="F512" s="34" t="s">
        <v>195</v>
      </c>
      <c r="G512" s="35" t="str">
        <f>VLOOKUP(O512,[3]Gerentes!$A:$N,4,0)</f>
        <v>FUNCIONAMIENTO</v>
      </c>
      <c r="H512" s="35" t="str">
        <f>VLOOKUP(O512,[3]Gerentes!$A:$N,5,0)</f>
        <v>DIRECTOR(A) ADMINISTRATIVO</v>
      </c>
      <c r="I512" s="35" t="str">
        <f>VLOOKUP(O512,[3]Gerentes!$A:$N,10,0)</f>
        <v>2. Administrativa</v>
      </c>
      <c r="J512" s="35" t="str">
        <f>VLOOKUP(O512,[3]Gerentes!$A:$AB,15,0)</f>
        <v>No Contratable</v>
      </c>
      <c r="K512" s="36" t="str">
        <f t="shared" si="21"/>
        <v>Funcionamiento</v>
      </c>
      <c r="L512" s="37" t="s">
        <v>203</v>
      </c>
      <c r="M512" s="38" t="str">
        <f t="shared" si="22"/>
        <v>A-02-02</v>
      </c>
      <c r="N512" s="34">
        <v>302</v>
      </c>
      <c r="O512" s="35" t="str">
        <f t="shared" si="23"/>
        <v>A-02-02-02-006-009-302</v>
      </c>
      <c r="P512" s="32" t="s">
        <v>202</v>
      </c>
      <c r="Q512" s="39">
        <f>VLOOKUP($O512,[3]Gerentes!$A:$I,7,0)</f>
        <v>0</v>
      </c>
      <c r="R512" s="40">
        <f>VLOOKUP($O512,[3]Gerentes!$A:$I,8,0)</f>
        <v>0</v>
      </c>
      <c r="S512" s="34" t="s">
        <v>24</v>
      </c>
      <c r="T512" s="34">
        <v>27</v>
      </c>
      <c r="U512" s="34" t="s">
        <v>161</v>
      </c>
      <c r="V512" s="34" t="s">
        <v>25</v>
      </c>
      <c r="W512" s="41">
        <v>1871200</v>
      </c>
      <c r="X512" s="41">
        <v>0</v>
      </c>
      <c r="Y512" s="41">
        <v>0</v>
      </c>
      <c r="Z512" s="41">
        <v>0</v>
      </c>
      <c r="AA512" s="41">
        <v>0</v>
      </c>
      <c r="AB512" s="42">
        <v>1871200</v>
      </c>
      <c r="AC512" s="41">
        <v>1871200</v>
      </c>
      <c r="AD512" s="41">
        <v>0</v>
      </c>
      <c r="AE512" s="42">
        <v>118300</v>
      </c>
      <c r="AF512" s="42">
        <v>118300</v>
      </c>
      <c r="AG512" s="41">
        <v>118300</v>
      </c>
      <c r="AH512" s="41">
        <v>118300</v>
      </c>
      <c r="AI512" s="41">
        <v>0</v>
      </c>
      <c r="AJ512" s="41">
        <v>0</v>
      </c>
      <c r="AK512" s="42" t="str">
        <f>IFERROR(VLOOKUP(Exportar[[#This Row],[RUBRO]],[3]LISTAS!$A$1:$B$19,2,0),Exportar[[#This Row],[NOMBRE-Planeación_Proyecto]])</f>
        <v>Gastos Generales</v>
      </c>
      <c r="AL512" s="41">
        <f>VLOOKUP(Exportar[[#This Row],[UNIDAD/SUB UNIDAD]],[3]!REGIONALES[[#All],[codigo_regional3]:[Columna1]],3,0)</f>
        <v>15</v>
      </c>
      <c r="AM512" s="41">
        <f>Exportar[[#This Row],[COD]]</f>
        <v>15</v>
      </c>
      <c r="AN512" s="41">
        <f>IFERROR(VLOOKUP(Exportar[[#This Row],[RUBRO completo]],'[3]CENTRO DE COSTOS'!$X:$X,1,0),0)</f>
        <v>0</v>
      </c>
      <c r="AO512" s="43" t="str">
        <f>VLOOKUP(Exportar[[#This Row],[COD_REAL]],'[3]CENTRO DE COSTOS'!$M$4:$N$72,2,0)</f>
        <v>REGIONAL BOYACÁ</v>
      </c>
    </row>
    <row r="513" spans="1:41" x14ac:dyDescent="0.25">
      <c r="A513" s="44">
        <v>45111</v>
      </c>
      <c r="B513" s="32">
        <v>2023</v>
      </c>
      <c r="C513" s="33" t="str">
        <f>VLOOKUP(D513,'[3]CENTRO DE COSTOS'!$E:$H,4,0)</f>
        <v>REGIONALES</v>
      </c>
      <c r="D513" s="34" t="s">
        <v>50</v>
      </c>
      <c r="E513" s="34" t="s">
        <v>262</v>
      </c>
      <c r="F513" s="34" t="s">
        <v>195</v>
      </c>
      <c r="G513" s="35" t="str">
        <f>VLOOKUP(O513,[3]Gerentes!$A:$N,4,0)</f>
        <v>FUNCIONAMIENTO</v>
      </c>
      <c r="H513" s="35" t="str">
        <f>VLOOKUP(O513,[3]Gerentes!$A:$N,5,0)</f>
        <v>DIRECTOR(A) ADMINISTRATIVO</v>
      </c>
      <c r="I513" s="35" t="str">
        <f>VLOOKUP(O513,[3]Gerentes!$A:$N,10,0)</f>
        <v>2. Administrativa</v>
      </c>
      <c r="J513" s="35" t="str">
        <f>VLOOKUP(O513,[3]Gerentes!$A:$AB,15,0)</f>
        <v>No Contratable</v>
      </c>
      <c r="K513" s="36" t="str">
        <f t="shared" si="21"/>
        <v>Funcionamiento</v>
      </c>
      <c r="L513" s="37" t="s">
        <v>201</v>
      </c>
      <c r="M513" s="38" t="str">
        <f t="shared" si="22"/>
        <v>A-02-02</v>
      </c>
      <c r="N513" s="34">
        <v>302</v>
      </c>
      <c r="O513" s="35" t="str">
        <f t="shared" si="23"/>
        <v>A-02-02-02-008-004-302</v>
      </c>
      <c r="P513" s="32" t="s">
        <v>200</v>
      </c>
      <c r="Q513" s="39">
        <f>VLOOKUP($O513,[3]Gerentes!$A:$I,7,0)</f>
        <v>0</v>
      </c>
      <c r="R513" s="40">
        <f>VLOOKUP($O513,[3]Gerentes!$A:$I,8,0)</f>
        <v>0</v>
      </c>
      <c r="S513" s="34" t="s">
        <v>24</v>
      </c>
      <c r="T513" s="34">
        <v>27</v>
      </c>
      <c r="U513" s="34" t="s">
        <v>161</v>
      </c>
      <c r="V513" s="34" t="s">
        <v>25</v>
      </c>
      <c r="W513" s="41">
        <v>24887100</v>
      </c>
      <c r="X513" s="41">
        <v>0</v>
      </c>
      <c r="Y513" s="41">
        <v>0</v>
      </c>
      <c r="Z513" s="41">
        <v>0</v>
      </c>
      <c r="AA513" s="41">
        <v>0</v>
      </c>
      <c r="AB513" s="42">
        <v>24887100</v>
      </c>
      <c r="AC513" s="41">
        <v>24887100</v>
      </c>
      <c r="AD513" s="41">
        <v>0</v>
      </c>
      <c r="AE513" s="42">
        <v>8442310</v>
      </c>
      <c r="AF513" s="42">
        <v>8442310</v>
      </c>
      <c r="AG513" s="41">
        <v>8442310</v>
      </c>
      <c r="AH513" s="41">
        <v>8442310</v>
      </c>
      <c r="AI513" s="41">
        <v>0</v>
      </c>
      <c r="AJ513" s="41">
        <v>0</v>
      </c>
      <c r="AK513" s="42" t="str">
        <f>IFERROR(VLOOKUP(Exportar[[#This Row],[RUBRO]],[3]LISTAS!$A$1:$B$19,2,0),Exportar[[#This Row],[NOMBRE-Planeación_Proyecto]])</f>
        <v>Gastos Generales</v>
      </c>
      <c r="AL513" s="41">
        <f>VLOOKUP(Exportar[[#This Row],[UNIDAD/SUB UNIDAD]],[3]!REGIONALES[[#All],[codigo_regional3]:[Columna1]],3,0)</f>
        <v>15</v>
      </c>
      <c r="AM513" s="41">
        <f>Exportar[[#This Row],[COD]]</f>
        <v>15</v>
      </c>
      <c r="AN513" s="41">
        <f>IFERROR(VLOOKUP(Exportar[[#This Row],[RUBRO completo]],'[3]CENTRO DE COSTOS'!$X:$X,1,0),0)</f>
        <v>0</v>
      </c>
      <c r="AO513" s="43" t="str">
        <f>VLOOKUP(Exportar[[#This Row],[COD_REAL]],'[3]CENTRO DE COSTOS'!$M$4:$N$72,2,0)</f>
        <v>REGIONAL BOYACÁ</v>
      </c>
    </row>
    <row r="514" spans="1:41" x14ac:dyDescent="0.25">
      <c r="A514" s="44">
        <v>45111</v>
      </c>
      <c r="B514" s="32">
        <v>2023</v>
      </c>
      <c r="C514" s="33" t="str">
        <f>VLOOKUP(D514,'[3]CENTRO DE COSTOS'!$E:$H,4,0)</f>
        <v>REGIONALES</v>
      </c>
      <c r="D514" s="34" t="s">
        <v>50</v>
      </c>
      <c r="E514" s="34" t="s">
        <v>262</v>
      </c>
      <c r="F514" s="34" t="s">
        <v>195</v>
      </c>
      <c r="G514" s="35" t="str">
        <f>VLOOKUP(O514,[3]Gerentes!$A:$N,4,0)</f>
        <v>FUNCIONAMIENTO</v>
      </c>
      <c r="H514" s="35" t="str">
        <f>VLOOKUP(O514,[3]Gerentes!$A:$N,5,0)</f>
        <v>DIRECTOR(A) ADMINISTRATIVO</v>
      </c>
      <c r="I514" s="35" t="str">
        <f>VLOOKUP(O514,[3]Gerentes!$A:$N,10,0)</f>
        <v>2. Administrativa</v>
      </c>
      <c r="J514" s="35" t="str">
        <f>VLOOKUP(O514,[3]Gerentes!$A:$AB,15,0)</f>
        <v>No Contratable</v>
      </c>
      <c r="K514" s="36" t="str">
        <f t="shared" si="21"/>
        <v>Funcionamiento</v>
      </c>
      <c r="L514" s="37" t="s">
        <v>199</v>
      </c>
      <c r="M514" s="38" t="str">
        <f t="shared" si="22"/>
        <v>A-02-02</v>
      </c>
      <c r="N514" s="34">
        <v>302</v>
      </c>
      <c r="O514" s="35" t="str">
        <f t="shared" si="23"/>
        <v>A-02-02-02-008-007-302</v>
      </c>
      <c r="P514" s="32" t="s">
        <v>198</v>
      </c>
      <c r="Q514" s="39">
        <f>VLOOKUP($O514,[3]Gerentes!$A:$I,7,0)</f>
        <v>0</v>
      </c>
      <c r="R514" s="40">
        <f>VLOOKUP($O514,[3]Gerentes!$A:$I,8,0)</f>
        <v>0</v>
      </c>
      <c r="S514" s="34" t="s">
        <v>24</v>
      </c>
      <c r="T514" s="34">
        <v>27</v>
      </c>
      <c r="U514" s="34" t="s">
        <v>161</v>
      </c>
      <c r="V514" s="34" t="s">
        <v>25</v>
      </c>
      <c r="W514" s="41">
        <v>13128600</v>
      </c>
      <c r="X514" s="41">
        <v>0</v>
      </c>
      <c r="Y514" s="41">
        <v>0</v>
      </c>
      <c r="Z514" s="41">
        <v>0</v>
      </c>
      <c r="AA514" s="41">
        <v>0</v>
      </c>
      <c r="AB514" s="42">
        <v>13128600</v>
      </c>
      <c r="AC514" s="41">
        <v>2500000</v>
      </c>
      <c r="AD514" s="41">
        <v>10628600</v>
      </c>
      <c r="AE514" s="42">
        <v>0</v>
      </c>
      <c r="AF514" s="42">
        <v>0</v>
      </c>
      <c r="AG514" s="41">
        <v>0</v>
      </c>
      <c r="AH514" s="41">
        <v>0</v>
      </c>
      <c r="AI514" s="41">
        <v>0</v>
      </c>
      <c r="AJ514" s="41">
        <v>0</v>
      </c>
      <c r="AK514" s="42" t="str">
        <f>IFERROR(VLOOKUP(Exportar[[#This Row],[RUBRO]],[3]LISTAS!$A$1:$B$19,2,0),Exportar[[#This Row],[NOMBRE-Planeación_Proyecto]])</f>
        <v>Gastos Generales</v>
      </c>
      <c r="AL514" s="41">
        <f>VLOOKUP(Exportar[[#This Row],[UNIDAD/SUB UNIDAD]],[3]!REGIONALES[[#All],[codigo_regional3]:[Columna1]],3,0)</f>
        <v>15</v>
      </c>
      <c r="AM514" s="41">
        <f>Exportar[[#This Row],[COD]]</f>
        <v>15</v>
      </c>
      <c r="AN514" s="41">
        <f>IFERROR(VLOOKUP(Exportar[[#This Row],[RUBRO completo]],'[3]CENTRO DE COSTOS'!$X:$X,1,0),0)</f>
        <v>0</v>
      </c>
      <c r="AO514" s="43" t="str">
        <f>VLOOKUP(Exportar[[#This Row],[COD_REAL]],'[3]CENTRO DE COSTOS'!$M$4:$N$72,2,0)</f>
        <v>REGIONAL BOYACÁ</v>
      </c>
    </row>
    <row r="515" spans="1:41" x14ac:dyDescent="0.25">
      <c r="A515" s="44">
        <v>45111</v>
      </c>
      <c r="B515" s="32">
        <v>2023</v>
      </c>
      <c r="C515" s="33" t="str">
        <f>VLOOKUP(D515,'[3]CENTRO DE COSTOS'!$E:$H,4,0)</f>
        <v>REGIONALES</v>
      </c>
      <c r="D515" s="34" t="s">
        <v>50</v>
      </c>
      <c r="E515" s="34" t="s">
        <v>262</v>
      </c>
      <c r="F515" s="34" t="s">
        <v>195</v>
      </c>
      <c r="G515" s="35" t="str">
        <f>VLOOKUP(O515,[3]Gerentes!$A:$N,4,0)</f>
        <v>FUNCIONAMIENTO</v>
      </c>
      <c r="H515" s="35" t="str">
        <f>VLOOKUP(O515,[3]Gerentes!$A:$N,5,0)</f>
        <v>DIRECTOR(A) ADMINISTRATIVO</v>
      </c>
      <c r="I515" s="35" t="str">
        <f>VLOOKUP(O515,[3]Gerentes!$A:$N,10,0)</f>
        <v>2. Administrativa</v>
      </c>
      <c r="J515" s="35" t="str">
        <f>VLOOKUP(O515,[3]Gerentes!$A:$AB,15,0)</f>
        <v>No Contratable</v>
      </c>
      <c r="K515" s="36" t="str">
        <f t="shared" si="21"/>
        <v>Funcionamiento</v>
      </c>
      <c r="L515" s="37" t="s">
        <v>197</v>
      </c>
      <c r="M515" s="38" t="str">
        <f t="shared" si="22"/>
        <v>A-02-02</v>
      </c>
      <c r="N515" s="34">
        <v>302</v>
      </c>
      <c r="O515" s="35" t="str">
        <f t="shared" si="23"/>
        <v>A-02-02-02-009-004-302</v>
      </c>
      <c r="P515" s="32" t="s">
        <v>196</v>
      </c>
      <c r="Q515" s="39">
        <f>VLOOKUP($O515,[3]Gerentes!$A:$I,7,0)</f>
        <v>0</v>
      </c>
      <c r="R515" s="40">
        <f>VLOOKUP($O515,[3]Gerentes!$A:$I,8,0)</f>
        <v>0</v>
      </c>
      <c r="S515" s="34" t="s">
        <v>24</v>
      </c>
      <c r="T515" s="34">
        <v>27</v>
      </c>
      <c r="U515" s="34" t="s">
        <v>161</v>
      </c>
      <c r="V515" s="34" t="s">
        <v>25</v>
      </c>
      <c r="W515" s="41">
        <v>225600</v>
      </c>
      <c r="X515" s="41">
        <v>0</v>
      </c>
      <c r="Y515" s="41">
        <v>0</v>
      </c>
      <c r="Z515" s="41">
        <v>0</v>
      </c>
      <c r="AA515" s="41">
        <v>0</v>
      </c>
      <c r="AB515" s="42">
        <v>225600</v>
      </c>
      <c r="AC515" s="41">
        <v>225600</v>
      </c>
      <c r="AD515" s="41">
        <v>0</v>
      </c>
      <c r="AE515" s="42">
        <v>160980</v>
      </c>
      <c r="AF515" s="42">
        <v>160980</v>
      </c>
      <c r="AG515" s="41">
        <v>160980</v>
      </c>
      <c r="AH515" s="41">
        <v>160980</v>
      </c>
      <c r="AI515" s="41">
        <v>0</v>
      </c>
      <c r="AJ515" s="41">
        <v>0</v>
      </c>
      <c r="AK515" s="42" t="str">
        <f>IFERROR(VLOOKUP(Exportar[[#This Row],[RUBRO]],[3]LISTAS!$A$1:$B$19,2,0),Exportar[[#This Row],[NOMBRE-Planeación_Proyecto]])</f>
        <v>Gastos Generales</v>
      </c>
      <c r="AL515" s="41">
        <f>VLOOKUP(Exportar[[#This Row],[UNIDAD/SUB UNIDAD]],[3]!REGIONALES[[#All],[codigo_regional3]:[Columna1]],3,0)</f>
        <v>15</v>
      </c>
      <c r="AM515" s="41">
        <f>Exportar[[#This Row],[COD]]</f>
        <v>15</v>
      </c>
      <c r="AN515" s="41">
        <f>IFERROR(VLOOKUP(Exportar[[#This Row],[RUBRO completo]],'[3]CENTRO DE COSTOS'!$X:$X,1,0),0)</f>
        <v>0</v>
      </c>
      <c r="AO515" s="43" t="str">
        <f>VLOOKUP(Exportar[[#This Row],[COD_REAL]],'[3]CENTRO DE COSTOS'!$M$4:$N$72,2,0)</f>
        <v>REGIONAL BOYACÁ</v>
      </c>
    </row>
    <row r="516" spans="1:41" x14ac:dyDescent="0.25">
      <c r="A516" s="44">
        <v>45111</v>
      </c>
      <c r="B516" s="32">
        <v>2023</v>
      </c>
      <c r="C516" s="33" t="str">
        <f>VLOOKUP(D516,'[3]CENTRO DE COSTOS'!$E:$H,4,0)</f>
        <v>REGIONALES</v>
      </c>
      <c r="D516" s="34" t="s">
        <v>50</v>
      </c>
      <c r="E516" s="34" t="s">
        <v>262</v>
      </c>
      <c r="F516" s="34" t="s">
        <v>195</v>
      </c>
      <c r="G516" s="35" t="str">
        <f>VLOOKUP(O516,[3]Gerentes!$A:$N,4,0)</f>
        <v>FUNCIONAMIENTO</v>
      </c>
      <c r="H516" s="35" t="str">
        <f>VLOOKUP(O516,[3]Gerentes!$A:$N,5,0)</f>
        <v>DIRECTOR(A) ADMINISTRATIVO</v>
      </c>
      <c r="I516" s="35" t="str">
        <f>VLOOKUP(O516,[3]Gerentes!$A:$N,10,0)</f>
        <v>2. Administrativa</v>
      </c>
      <c r="J516" s="35" t="str">
        <f>VLOOKUP(O516,[3]Gerentes!$A:$AB,15,0)</f>
        <v>No Contratable</v>
      </c>
      <c r="K516" s="36" t="str">
        <f t="shared" ref="K516:K579" si="24">IF(OR(LEFT(L516,1)="A",LEFT(L516,1)="B"),"Funcionamiento","Inversión")</f>
        <v>Funcionamiento</v>
      </c>
      <c r="L516" s="37" t="s">
        <v>27</v>
      </c>
      <c r="M516" s="38" t="str">
        <f t="shared" ref="M516:M579" si="25">IF(LEFT(L516,4)="A-01",LEFT(L516,10),IF(LEFT(L516,4)="A-02",LEFT(L516,7),IF(LEFT(L516,4)="A-03",LEFT(L516,14),IF(LEFT(L516,7)="A-08-01",LEFT(L516,7),IF(LEFT(L516,7)="A-08-04",LEFT(L516,10),IF(AND(LEFT(LEFT(L516,14),1)="C",RIGHT(LEFT(L516,14),1)="-"),LEFT(L516,13),LEFT(L516,14)))))))</f>
        <v>A-03-03-01-015</v>
      </c>
      <c r="N516" s="34">
        <v>302</v>
      </c>
      <c r="O516" s="35" t="str">
        <f t="shared" ref="O516:O579" si="26">IF(LEN(N516)&gt;3,L516,L516&amp;IF(N516&lt;&gt;"","-"&amp;N516,""))</f>
        <v>A-03-03-01-015-302</v>
      </c>
      <c r="P516" s="32" t="s">
        <v>28</v>
      </c>
      <c r="Q516" s="39">
        <f>VLOOKUP($O516,[3]Gerentes!$A:$I,7,0)</f>
        <v>0</v>
      </c>
      <c r="R516" s="40">
        <f>VLOOKUP($O516,[3]Gerentes!$A:$I,8,0)</f>
        <v>0</v>
      </c>
      <c r="S516" s="34" t="s">
        <v>24</v>
      </c>
      <c r="T516" s="34">
        <v>27</v>
      </c>
      <c r="U516" s="34" t="s">
        <v>161</v>
      </c>
      <c r="V516" s="34" t="s">
        <v>25</v>
      </c>
      <c r="W516" s="41">
        <v>0</v>
      </c>
      <c r="X516" s="41">
        <v>16826225</v>
      </c>
      <c r="Y516" s="41">
        <v>0</v>
      </c>
      <c r="Z516" s="41">
        <v>0</v>
      </c>
      <c r="AA516" s="41">
        <v>0</v>
      </c>
      <c r="AB516" s="42">
        <v>16826225</v>
      </c>
      <c r="AC516" s="41">
        <v>16826225</v>
      </c>
      <c r="AD516" s="41">
        <v>0</v>
      </c>
      <c r="AE516" s="42">
        <v>16826225</v>
      </c>
      <c r="AF516" s="42">
        <v>16826225</v>
      </c>
      <c r="AG516" s="41">
        <v>16826225</v>
      </c>
      <c r="AH516" s="41">
        <v>16826225</v>
      </c>
      <c r="AI516" s="41">
        <v>0</v>
      </c>
      <c r="AJ516" s="41">
        <v>0</v>
      </c>
      <c r="AK516" s="42" t="str">
        <f>IFERROR(VLOOKUP(Exportar[[#This Row],[RUBRO]],[3]LISTAS!$A$1:$B$19,2,0),Exportar[[#This Row],[NOMBRE-Planeación_Proyecto]])</f>
        <v>Gastos Generales</v>
      </c>
      <c r="AL516" s="41">
        <f>VLOOKUP(Exportar[[#This Row],[UNIDAD/SUB UNIDAD]],[3]!REGIONALES[[#All],[codigo_regional3]:[Columna1]],3,0)</f>
        <v>15</v>
      </c>
      <c r="AM516" s="41">
        <f>Exportar[[#This Row],[COD]]</f>
        <v>15</v>
      </c>
      <c r="AN516" s="41">
        <f>IFERROR(VLOOKUP(Exportar[[#This Row],[RUBRO completo]],'[3]CENTRO DE COSTOS'!$X:$X,1,0),0)</f>
        <v>0</v>
      </c>
      <c r="AO516" s="43" t="str">
        <f>VLOOKUP(Exportar[[#This Row],[COD_REAL]],'[3]CENTRO DE COSTOS'!$M$4:$N$72,2,0)</f>
        <v>REGIONAL BOYACÁ</v>
      </c>
    </row>
    <row r="517" spans="1:41" x14ac:dyDescent="0.25">
      <c r="A517" s="44">
        <v>45111</v>
      </c>
      <c r="B517" s="32">
        <v>2023</v>
      </c>
      <c r="C517" s="33" t="str">
        <f>VLOOKUP(D517,'[3]CENTRO DE COSTOS'!$E:$H,4,0)</f>
        <v>REGIONALES</v>
      </c>
      <c r="D517" s="34" t="s">
        <v>50</v>
      </c>
      <c r="E517" s="34" t="s">
        <v>262</v>
      </c>
      <c r="F517" s="34" t="s">
        <v>195</v>
      </c>
      <c r="G517" s="35" t="str">
        <f>VLOOKUP(O517,[3]Gerentes!$A:$N,4,0)</f>
        <v>FUNCIONAMIENTO</v>
      </c>
      <c r="H517" s="35" t="str">
        <f>VLOOKUP(O517,[3]Gerentes!$A:$N,5,0)</f>
        <v>DIRECTOR(A) ADMINISTRATIVO</v>
      </c>
      <c r="I517" s="35" t="str">
        <f>VLOOKUP(O517,[3]Gerentes!$A:$N,10,0)</f>
        <v>2. Administrativa</v>
      </c>
      <c r="J517" s="35" t="str">
        <f>VLOOKUP(O517,[3]Gerentes!$A:$AB,15,0)</f>
        <v>No Contratable</v>
      </c>
      <c r="K517" s="36" t="str">
        <f t="shared" si="24"/>
        <v>Funcionamiento</v>
      </c>
      <c r="L517" s="37" t="s">
        <v>194</v>
      </c>
      <c r="M517" s="38" t="str">
        <f t="shared" si="25"/>
        <v>A-08-01</v>
      </c>
      <c r="N517" s="34">
        <v>302</v>
      </c>
      <c r="O517" s="35" t="str">
        <f t="shared" si="26"/>
        <v>A-08-01-02-001-302</v>
      </c>
      <c r="P517" s="32" t="s">
        <v>193</v>
      </c>
      <c r="Q517" s="39">
        <f>VLOOKUP($O517,[3]Gerentes!$A:$I,7,0)</f>
        <v>0</v>
      </c>
      <c r="R517" s="40">
        <f>VLOOKUP($O517,[3]Gerentes!$A:$I,8,0)</f>
        <v>0</v>
      </c>
      <c r="S517" s="34" t="s">
        <v>24</v>
      </c>
      <c r="T517" s="34">
        <v>27</v>
      </c>
      <c r="U517" s="34" t="s">
        <v>161</v>
      </c>
      <c r="V517" s="34" t="s">
        <v>25</v>
      </c>
      <c r="W517" s="41">
        <v>119319400</v>
      </c>
      <c r="X517" s="41">
        <v>0</v>
      </c>
      <c r="Y517" s="41">
        <v>11357439</v>
      </c>
      <c r="Z517" s="41">
        <v>0</v>
      </c>
      <c r="AA517" s="41">
        <v>0</v>
      </c>
      <c r="AB517" s="42">
        <v>107961961</v>
      </c>
      <c r="AC517" s="41">
        <v>107961961</v>
      </c>
      <c r="AD517" s="41">
        <v>0</v>
      </c>
      <c r="AE517" s="42">
        <v>107961961</v>
      </c>
      <c r="AF517" s="42">
        <v>107919971.53</v>
      </c>
      <c r="AG517" s="41">
        <v>107919971.53</v>
      </c>
      <c r="AH517" s="41">
        <v>107919971.53</v>
      </c>
      <c r="AI517" s="41">
        <v>0</v>
      </c>
      <c r="AJ517" s="41">
        <v>0</v>
      </c>
      <c r="AK517" s="42" t="str">
        <f>IFERROR(VLOOKUP(Exportar[[#This Row],[RUBRO]],[3]LISTAS!$A$1:$B$19,2,0),Exportar[[#This Row],[NOMBRE-Planeación_Proyecto]])</f>
        <v>Otros Gastos</v>
      </c>
      <c r="AL517" s="41">
        <f>VLOOKUP(Exportar[[#This Row],[UNIDAD/SUB UNIDAD]],[3]!REGIONALES[[#All],[codigo_regional3]:[Columna1]],3,0)</f>
        <v>15</v>
      </c>
      <c r="AM517" s="41">
        <f>Exportar[[#This Row],[COD]]</f>
        <v>15</v>
      </c>
      <c r="AN517" s="41">
        <f>IFERROR(VLOOKUP(Exportar[[#This Row],[RUBRO completo]],'[3]CENTRO DE COSTOS'!$X:$X,1,0),0)</f>
        <v>0</v>
      </c>
      <c r="AO517" s="43" t="str">
        <f>VLOOKUP(Exportar[[#This Row],[COD_REAL]],'[3]CENTRO DE COSTOS'!$M$4:$N$72,2,0)</f>
        <v>REGIONAL BOYACÁ</v>
      </c>
    </row>
    <row r="518" spans="1:41" x14ac:dyDescent="0.25">
      <c r="A518" s="44">
        <v>45111</v>
      </c>
      <c r="B518" s="32">
        <v>2023</v>
      </c>
      <c r="C518" s="33" t="str">
        <f>VLOOKUP(D518,'[3]CENTRO DE COSTOS'!$E:$H,4,0)</f>
        <v>REGIONALES</v>
      </c>
      <c r="D518" s="34" t="s">
        <v>50</v>
      </c>
      <c r="E518" s="34" t="s">
        <v>262</v>
      </c>
      <c r="F518" s="34" t="s">
        <v>195</v>
      </c>
      <c r="G518" s="35" t="str">
        <f>VLOOKUP(O518,[3]Gerentes!$A:$N,4,0)</f>
        <v>FUNCIONAMIENTO</v>
      </c>
      <c r="H518" s="35" t="str">
        <f>VLOOKUP(O518,[3]Gerentes!$A:$N,5,0)</f>
        <v>DIRECTOR(A) ADMINISTRATIVO</v>
      </c>
      <c r="I518" s="35" t="str">
        <f>VLOOKUP(O518,[3]Gerentes!$A:$N,10,0)</f>
        <v>2. Administrativa</v>
      </c>
      <c r="J518" s="35" t="str">
        <f>VLOOKUP(O518,[3]Gerentes!$A:$AB,15,0)</f>
        <v>No Contratable</v>
      </c>
      <c r="K518" s="36" t="str">
        <f t="shared" si="24"/>
        <v>Funcionamiento</v>
      </c>
      <c r="L518" s="37" t="s">
        <v>241</v>
      </c>
      <c r="M518" s="38" t="str">
        <f t="shared" si="25"/>
        <v>A-08-01</v>
      </c>
      <c r="N518" s="34">
        <v>302</v>
      </c>
      <c r="O518" s="35" t="str">
        <f t="shared" si="26"/>
        <v>A-08-01-02-006-302</v>
      </c>
      <c r="P518" s="32" t="s">
        <v>240</v>
      </c>
      <c r="Q518" s="39">
        <f>VLOOKUP($O518,[3]Gerentes!$A:$I,7,0)</f>
        <v>0</v>
      </c>
      <c r="R518" s="40">
        <f>VLOOKUP($O518,[3]Gerentes!$A:$I,8,0)</f>
        <v>0</v>
      </c>
      <c r="S518" s="34" t="s">
        <v>24</v>
      </c>
      <c r="T518" s="34">
        <v>27</v>
      </c>
      <c r="U518" s="34" t="s">
        <v>161</v>
      </c>
      <c r="V518" s="34" t="s">
        <v>25</v>
      </c>
      <c r="W518" s="41">
        <v>149300</v>
      </c>
      <c r="X518" s="41">
        <v>5316</v>
      </c>
      <c r="Y518" s="41">
        <v>0</v>
      </c>
      <c r="Z518" s="41">
        <v>0</v>
      </c>
      <c r="AA518" s="41">
        <v>0</v>
      </c>
      <c r="AB518" s="42">
        <v>154616</v>
      </c>
      <c r="AC518" s="41">
        <v>154616</v>
      </c>
      <c r="AD518" s="41">
        <v>0</v>
      </c>
      <c r="AE518" s="42">
        <v>154616</v>
      </c>
      <c r="AF518" s="42">
        <v>154616</v>
      </c>
      <c r="AG518" s="41">
        <v>154616</v>
      </c>
      <c r="AH518" s="41">
        <v>154616</v>
      </c>
      <c r="AI518" s="41">
        <v>0</v>
      </c>
      <c r="AJ518" s="41">
        <v>0</v>
      </c>
      <c r="AK518" s="42" t="str">
        <f>IFERROR(VLOOKUP(Exportar[[#This Row],[RUBRO]],[3]LISTAS!$A$1:$B$19,2,0),Exportar[[#This Row],[NOMBRE-Planeación_Proyecto]])</f>
        <v>Otros Gastos</v>
      </c>
      <c r="AL518" s="41">
        <f>VLOOKUP(Exportar[[#This Row],[UNIDAD/SUB UNIDAD]],[3]!REGIONALES[[#All],[codigo_regional3]:[Columna1]],3,0)</f>
        <v>15</v>
      </c>
      <c r="AM518" s="41">
        <f>Exportar[[#This Row],[COD]]</f>
        <v>15</v>
      </c>
      <c r="AN518" s="41">
        <f>IFERROR(VLOOKUP(Exportar[[#This Row],[RUBRO completo]],'[3]CENTRO DE COSTOS'!$X:$X,1,0),0)</f>
        <v>0</v>
      </c>
      <c r="AO518" s="43" t="str">
        <f>VLOOKUP(Exportar[[#This Row],[COD_REAL]],'[3]CENTRO DE COSTOS'!$M$4:$N$72,2,0)</f>
        <v>REGIONAL BOYACÁ</v>
      </c>
    </row>
    <row r="519" spans="1:41" x14ac:dyDescent="0.25">
      <c r="A519" s="44">
        <v>45111</v>
      </c>
      <c r="B519" s="32">
        <v>2023</v>
      </c>
      <c r="C519" s="33" t="str">
        <f>VLOOKUP(D519,'[3]CENTRO DE COSTOS'!$E:$H,4,0)</f>
        <v>REGIONALES</v>
      </c>
      <c r="D519" s="34" t="s">
        <v>50</v>
      </c>
      <c r="E519" s="34" t="s">
        <v>262</v>
      </c>
      <c r="F519" s="34" t="s">
        <v>192</v>
      </c>
      <c r="G519" s="35" t="str">
        <f>VLOOKUP(O519,[3]Gerentes!$A:$N,4,0)</f>
        <v>NUTRICIÓN</v>
      </c>
      <c r="H519" s="35" t="str">
        <f>VLOOKUP(O519,[3]Gerentes!$A:$N,5,0)</f>
        <v>DIRECTOR(A) DE NUTRICION</v>
      </c>
      <c r="I519" s="35" t="str">
        <f>VLOOKUP(O519,[3]Gerentes!$A:$N,10,0)</f>
        <v>4. Nutrición</v>
      </c>
      <c r="J519" s="35" t="str">
        <f>VLOOKUP(O519,[3]Gerentes!$A:$AB,15,0)</f>
        <v>Contratable</v>
      </c>
      <c r="K519" s="36" t="str">
        <f t="shared" si="24"/>
        <v>Inversión</v>
      </c>
      <c r="L519" s="37" t="s">
        <v>189</v>
      </c>
      <c r="M519" s="38" t="str">
        <f t="shared" si="25"/>
        <v>C-4102-1500-12</v>
      </c>
      <c r="N519" s="34">
        <v>991</v>
      </c>
      <c r="O519" s="35" t="str">
        <f t="shared" si="26"/>
        <v>C-4102-1500-12-0-4102016-02-991</v>
      </c>
      <c r="P519" s="32" t="s">
        <v>188</v>
      </c>
      <c r="Q519" s="39">
        <f>VLOOKUP($O519,[3]Gerentes!$A:$I,7,0)</f>
        <v>4102016</v>
      </c>
      <c r="R519" s="40" t="str">
        <f>VLOOKUP($O519,[3]Gerentes!$A:$I,8,0)</f>
        <v>SERVICIO DE ATENCION Y PREVENCION A LA DESNUTRICION DESDE EL SECTOR INCLUSION SOCIAL</v>
      </c>
      <c r="S519" s="34" t="s">
        <v>24</v>
      </c>
      <c r="T519" s="34">
        <v>27</v>
      </c>
      <c r="U519" s="34" t="s">
        <v>161</v>
      </c>
      <c r="V519" s="34" t="s">
        <v>25</v>
      </c>
      <c r="W519" s="41">
        <v>126842233</v>
      </c>
      <c r="X519" s="41">
        <v>0</v>
      </c>
      <c r="Y519" s="41">
        <v>1863499</v>
      </c>
      <c r="Z519" s="41">
        <v>0</v>
      </c>
      <c r="AA519" s="41">
        <v>0</v>
      </c>
      <c r="AB519" s="42">
        <v>124978734</v>
      </c>
      <c r="AC519" s="41">
        <v>124978734</v>
      </c>
      <c r="AD519" s="41">
        <v>0</v>
      </c>
      <c r="AE519" s="42">
        <v>124978734</v>
      </c>
      <c r="AF519" s="42">
        <v>46711734</v>
      </c>
      <c r="AG519" s="41">
        <v>46711734</v>
      </c>
      <c r="AH519" s="41">
        <v>46711734</v>
      </c>
      <c r="AI519" s="41">
        <v>0</v>
      </c>
      <c r="AJ519" s="41">
        <v>0</v>
      </c>
      <c r="AK519" s="42" t="str">
        <f>IFERROR(VLOOKUP(Exportar[[#This Row],[RUBRO]],[3]LISTAS!$A$1:$B$19,2,0),Exportar[[#This Row],[NOMBRE-Planeación_Proyecto]])</f>
        <v>4. Nutrición</v>
      </c>
      <c r="AL519" s="41">
        <f>VLOOKUP(Exportar[[#This Row],[UNIDAD/SUB UNIDAD]],[3]!REGIONALES[[#All],[codigo_regional3]:[Columna1]],3,0)</f>
        <v>15</v>
      </c>
      <c r="AM519" s="41">
        <f>Exportar[[#This Row],[COD]]</f>
        <v>15</v>
      </c>
      <c r="AN519" s="41">
        <f>IFERROR(VLOOKUP(Exportar[[#This Row],[RUBRO completo]],'[3]CENTRO DE COSTOS'!$X:$X,1,0),0)</f>
        <v>0</v>
      </c>
      <c r="AO519" s="43" t="str">
        <f>VLOOKUP(Exportar[[#This Row],[COD_REAL]],'[3]CENTRO DE COSTOS'!$M$4:$N$72,2,0)</f>
        <v>REGIONAL BOYACÁ</v>
      </c>
    </row>
    <row r="520" spans="1:41" x14ac:dyDescent="0.25">
      <c r="A520" s="44">
        <v>45111</v>
      </c>
      <c r="B520" s="32">
        <v>2023</v>
      </c>
      <c r="C520" s="33" t="str">
        <f>VLOOKUP(D520,'[3]CENTRO DE COSTOS'!$E:$H,4,0)</f>
        <v>REGIONALES</v>
      </c>
      <c r="D520" s="34" t="s">
        <v>50</v>
      </c>
      <c r="E520" s="34" t="s">
        <v>262</v>
      </c>
      <c r="F520" s="34" t="s">
        <v>192</v>
      </c>
      <c r="G520" s="35" t="str">
        <f>VLOOKUP(O520,[3]Gerentes!$A:$N,4,0)</f>
        <v>PROTECCIÓN SRPA</v>
      </c>
      <c r="H520" s="35" t="str">
        <f>VLOOKUP(O520,[3]Gerentes!$A:$N,5,0)</f>
        <v>DIRECTOR(A) DE PROTECCION</v>
      </c>
      <c r="I520" s="35" t="str">
        <f>VLOOKUP(O520,[3]Gerentes!$A:$N,10,0)</f>
        <v>3. Protección SRPA</v>
      </c>
      <c r="J520" s="35" t="str">
        <f>VLOOKUP(O520,[3]Gerentes!$A:$AB,15,0)</f>
        <v>Contratable</v>
      </c>
      <c r="K520" s="36" t="str">
        <f t="shared" si="24"/>
        <v>Inversión</v>
      </c>
      <c r="L520" s="37" t="s">
        <v>187</v>
      </c>
      <c r="M520" s="38" t="str">
        <f t="shared" si="25"/>
        <v>C-4102-1500-13</v>
      </c>
      <c r="N520" s="34">
        <v>991</v>
      </c>
      <c r="O520" s="35" t="str">
        <f t="shared" si="26"/>
        <v>C-4102-1500-13-0-4102038-02-991</v>
      </c>
      <c r="P520" s="32" t="s">
        <v>186</v>
      </c>
      <c r="Q520" s="39">
        <f>VLOOKUP($O520,[3]Gerentes!$A:$I,7,0)</f>
        <v>4102038</v>
      </c>
      <c r="R520" s="40" t="str">
        <f>VLOOKUP($O520,[3]Gerentes!$A:$I,8,0)</f>
        <v>SERVICIO DIRIGIDOS A LA ATENCION DE NIÑOS, NIÑAS, ADOLESCENTES Y JOVENES, CON ENFOQUE PEDAGOGICO Y RESTAURATIVO ENCAMINADOS A LA INCLUSION SOCIAL</v>
      </c>
      <c r="S520" s="34" t="s">
        <v>24</v>
      </c>
      <c r="T520" s="34">
        <v>27</v>
      </c>
      <c r="U520" s="34" t="s">
        <v>161</v>
      </c>
      <c r="V520" s="34" t="s">
        <v>25</v>
      </c>
      <c r="W520" s="41">
        <v>375604955</v>
      </c>
      <c r="X520" s="41">
        <v>0</v>
      </c>
      <c r="Y520" s="41">
        <v>27786401</v>
      </c>
      <c r="Z520" s="41">
        <v>0</v>
      </c>
      <c r="AA520" s="41">
        <v>0</v>
      </c>
      <c r="AB520" s="42">
        <v>347818554</v>
      </c>
      <c r="AC520" s="41">
        <v>337409803.5</v>
      </c>
      <c r="AD520" s="41">
        <v>10408750.5</v>
      </c>
      <c r="AE520" s="42">
        <v>337409803.5</v>
      </c>
      <c r="AF520" s="42">
        <v>131434080.5</v>
      </c>
      <c r="AG520" s="41">
        <v>131434080.5</v>
      </c>
      <c r="AH520" s="41">
        <v>131434080.5</v>
      </c>
      <c r="AI520" s="41">
        <v>0</v>
      </c>
      <c r="AJ520" s="41">
        <v>0</v>
      </c>
      <c r="AK520" s="42" t="str">
        <f>IFERROR(VLOOKUP(Exportar[[#This Row],[RUBRO]],[3]LISTAS!$A$1:$B$19,2,0),Exportar[[#This Row],[NOMBRE-Planeación_Proyecto]])</f>
        <v>3. Protección SRPA</v>
      </c>
      <c r="AL520" s="41">
        <f>VLOOKUP(Exportar[[#This Row],[UNIDAD/SUB UNIDAD]],[3]!REGIONALES[[#All],[codigo_regional3]:[Columna1]],3,0)</f>
        <v>15</v>
      </c>
      <c r="AM520" s="41">
        <f>Exportar[[#This Row],[COD]]</f>
        <v>15</v>
      </c>
      <c r="AN520" s="41">
        <f>IFERROR(VLOOKUP(Exportar[[#This Row],[RUBRO completo]],'[3]CENTRO DE COSTOS'!$X:$X,1,0),0)</f>
        <v>0</v>
      </c>
      <c r="AO520" s="43" t="str">
        <f>VLOOKUP(Exportar[[#This Row],[COD_REAL]],'[3]CENTRO DE COSTOS'!$M$4:$N$72,2,0)</f>
        <v>REGIONAL BOYACÁ</v>
      </c>
    </row>
    <row r="521" spans="1:41" x14ac:dyDescent="0.25">
      <c r="A521" s="44">
        <v>45111</v>
      </c>
      <c r="B521" s="32">
        <v>2023</v>
      </c>
      <c r="C521" s="33" t="str">
        <f>VLOOKUP(D521,'[3]CENTRO DE COSTOS'!$E:$H,4,0)</f>
        <v>REGIONALES</v>
      </c>
      <c r="D521" s="34" t="s">
        <v>50</v>
      </c>
      <c r="E521" s="34" t="s">
        <v>262</v>
      </c>
      <c r="F521" s="34" t="s">
        <v>192</v>
      </c>
      <c r="G521" s="35" t="str">
        <f>VLOOKUP(O521,[3]Gerentes!$A:$N,4,0)</f>
        <v xml:space="preserve">PROTECCIÓN RESTABLECIMIENTO </v>
      </c>
      <c r="H521" s="35" t="str">
        <f>VLOOKUP(O521,[3]Gerentes!$A:$N,5,0)</f>
        <v>DIRECTOR(A) DE PROTECCION</v>
      </c>
      <c r="I521" s="35" t="str">
        <f>VLOOKUP(O521,[3]Gerentes!$A:$N,10,0)</f>
        <v>2. Protección PARD</v>
      </c>
      <c r="J521" s="35" t="str">
        <f>VLOOKUP(O521,[3]Gerentes!$A:$AB,15,0)</f>
        <v>Contratable</v>
      </c>
      <c r="K521" s="36" t="str">
        <f t="shared" si="24"/>
        <v>Inversión</v>
      </c>
      <c r="L521" s="37" t="s">
        <v>173</v>
      </c>
      <c r="M521" s="38" t="str">
        <f t="shared" si="25"/>
        <v>C-4102-1500-14</v>
      </c>
      <c r="N521" s="34">
        <v>991</v>
      </c>
      <c r="O521" s="35" t="str">
        <f t="shared" si="26"/>
        <v>C-4102-1500-14-0-4102037-02-991</v>
      </c>
      <c r="P521" s="32" t="s">
        <v>172</v>
      </c>
      <c r="Q521" s="39">
        <f>VLOOKUP($O521,[3]Gerentes!$A:$I,7,0)</f>
        <v>4102037</v>
      </c>
      <c r="R521" s="40" t="str">
        <f>VLOOKUP($O521,[3]Gerentes!$A:$I,8,0)</f>
        <v>SERVICIO DE PROTECCION PARA EL RESTABLECIMIENTO DE DERECHOS DE NIÑOS, NIÑAS, ADOLESCENTES Y JOVENES</v>
      </c>
      <c r="S521" s="34" t="s">
        <v>24</v>
      </c>
      <c r="T521" s="34">
        <v>21</v>
      </c>
      <c r="U521" s="34" t="s">
        <v>185</v>
      </c>
      <c r="V521" s="34" t="s">
        <v>25</v>
      </c>
      <c r="W521" s="41">
        <v>1869940545</v>
      </c>
      <c r="X521" s="41">
        <v>0</v>
      </c>
      <c r="Y521" s="41">
        <v>0</v>
      </c>
      <c r="Z521" s="41">
        <v>0</v>
      </c>
      <c r="AA521" s="41">
        <v>0</v>
      </c>
      <c r="AB521" s="42">
        <v>1869940545</v>
      </c>
      <c r="AC521" s="41">
        <v>1853526028.5</v>
      </c>
      <c r="AD521" s="41">
        <v>16414516.5</v>
      </c>
      <c r="AE521" s="42">
        <v>1853526028.5</v>
      </c>
      <c r="AF521" s="42">
        <v>694441085.5</v>
      </c>
      <c r="AG521" s="41">
        <v>694441085.5</v>
      </c>
      <c r="AH521" s="41">
        <v>694441085.5</v>
      </c>
      <c r="AI521" s="41">
        <v>0</v>
      </c>
      <c r="AJ521" s="41">
        <v>0</v>
      </c>
      <c r="AK521" s="42" t="str">
        <f>IFERROR(VLOOKUP(Exportar[[#This Row],[RUBRO]],[3]LISTAS!$A$1:$B$19,2,0),Exportar[[#This Row],[NOMBRE-Planeación_Proyecto]])</f>
        <v>2. Protección PARD</v>
      </c>
      <c r="AL521" s="41">
        <f>VLOOKUP(Exportar[[#This Row],[UNIDAD/SUB UNIDAD]],[3]!REGIONALES[[#All],[codigo_regional3]:[Columna1]],3,0)</f>
        <v>15</v>
      </c>
      <c r="AM521" s="41">
        <f>Exportar[[#This Row],[COD]]</f>
        <v>15</v>
      </c>
      <c r="AN521" s="41">
        <f>IFERROR(VLOOKUP(Exportar[[#This Row],[RUBRO completo]],'[3]CENTRO DE COSTOS'!$X:$X,1,0),0)</f>
        <v>0</v>
      </c>
      <c r="AO521" s="43" t="str">
        <f>VLOOKUP(Exportar[[#This Row],[COD_REAL]],'[3]CENTRO DE COSTOS'!$M$4:$N$72,2,0)</f>
        <v>REGIONAL BOYACÁ</v>
      </c>
    </row>
    <row r="522" spans="1:41" x14ac:dyDescent="0.25">
      <c r="A522" s="44">
        <v>45111</v>
      </c>
      <c r="B522" s="32">
        <v>2023</v>
      </c>
      <c r="C522" s="33" t="str">
        <f>VLOOKUP(D522,'[3]CENTRO DE COSTOS'!$E:$H,4,0)</f>
        <v>REGIONALES</v>
      </c>
      <c r="D522" s="34" t="s">
        <v>50</v>
      </c>
      <c r="E522" s="34" t="s">
        <v>262</v>
      </c>
      <c r="F522" s="34" t="s">
        <v>192</v>
      </c>
      <c r="G522" s="35" t="str">
        <f>VLOOKUP(O522,[3]Gerentes!$A:$N,4,0)</f>
        <v>SNBF</v>
      </c>
      <c r="H522" s="35" t="str">
        <f>VLOOKUP(O522,[3]Gerentes!$A:$N,5,0)</f>
        <v>DIRECTOR(A) DE SISTEMA NACIONAL DE BIENESTAR FAMILIAR</v>
      </c>
      <c r="I522" s="35" t="str">
        <f>VLOOKUP(O522,[3]Gerentes!$A:$N,10,0)</f>
        <v>7. SNBF</v>
      </c>
      <c r="J522" s="35" t="str">
        <f>VLOOKUP(O522,[3]Gerentes!$A:$AB,15,0)</f>
        <v>Contratable</v>
      </c>
      <c r="K522" s="36" t="str">
        <f t="shared" si="24"/>
        <v>Inversión</v>
      </c>
      <c r="L522" s="37" t="s">
        <v>168</v>
      </c>
      <c r="M522" s="38" t="str">
        <f t="shared" si="25"/>
        <v>C-4102-1500-15</v>
      </c>
      <c r="N522" s="34">
        <v>991</v>
      </c>
      <c r="O522" s="35" t="str">
        <f t="shared" si="26"/>
        <v>C-4102-1500-15-0-4102024-02-991</v>
      </c>
      <c r="P522" s="32" t="s">
        <v>167</v>
      </c>
      <c r="Q522" s="39">
        <f>VLOOKUP($O522,[3]Gerentes!$A:$I,7,0)</f>
        <v>4102024</v>
      </c>
      <c r="R522" s="40" t="str">
        <f>VLOOKUP($O522,[3]Gerentes!$A:$I,8,0)</f>
        <v>SERVICIO DE ASISTENCIA TECNICA EN EL CICLO DE POLITICAS PUBLICAS DE INFANCIA Y ADOLESCENCIA</v>
      </c>
      <c r="S522" s="34" t="s">
        <v>24</v>
      </c>
      <c r="T522" s="34">
        <v>27</v>
      </c>
      <c r="U522" s="34" t="s">
        <v>161</v>
      </c>
      <c r="V522" s="34" t="s">
        <v>25</v>
      </c>
      <c r="W522" s="41">
        <v>547194600</v>
      </c>
      <c r="X522" s="41">
        <v>51276034</v>
      </c>
      <c r="Y522" s="41">
        <v>102552068</v>
      </c>
      <c r="Z522" s="41">
        <v>0</v>
      </c>
      <c r="AA522" s="41">
        <v>0</v>
      </c>
      <c r="AB522" s="42">
        <v>495918566</v>
      </c>
      <c r="AC522" s="41">
        <v>495918566</v>
      </c>
      <c r="AD522" s="41">
        <v>0</v>
      </c>
      <c r="AE522" s="42">
        <v>495918566</v>
      </c>
      <c r="AF522" s="42">
        <v>150100732</v>
      </c>
      <c r="AG522" s="41">
        <v>150100732</v>
      </c>
      <c r="AH522" s="41">
        <v>150100732</v>
      </c>
      <c r="AI522" s="41">
        <v>0</v>
      </c>
      <c r="AJ522" s="41">
        <v>0</v>
      </c>
      <c r="AK522" s="42" t="str">
        <f>IFERROR(VLOOKUP(Exportar[[#This Row],[RUBRO]],[3]LISTAS!$A$1:$B$19,2,0),Exportar[[#This Row],[NOMBRE-Planeación_Proyecto]])</f>
        <v>7. SNBF</v>
      </c>
      <c r="AL522" s="41">
        <f>VLOOKUP(Exportar[[#This Row],[UNIDAD/SUB UNIDAD]],[3]!REGIONALES[[#All],[codigo_regional3]:[Columna1]],3,0)</f>
        <v>15</v>
      </c>
      <c r="AM522" s="41">
        <f>Exportar[[#This Row],[COD]]</f>
        <v>15</v>
      </c>
      <c r="AN522" s="41">
        <f>IFERROR(VLOOKUP(Exportar[[#This Row],[RUBRO completo]],'[3]CENTRO DE COSTOS'!$X:$X,1,0),0)</f>
        <v>0</v>
      </c>
      <c r="AO522" s="43" t="str">
        <f>VLOOKUP(Exportar[[#This Row],[COD_REAL]],'[3]CENTRO DE COSTOS'!$M$4:$N$72,2,0)</f>
        <v>REGIONAL BOYACÁ</v>
      </c>
    </row>
    <row r="523" spans="1:41" x14ac:dyDescent="0.25">
      <c r="A523" s="44">
        <v>45111</v>
      </c>
      <c r="B523" s="32">
        <v>2023</v>
      </c>
      <c r="C523" s="33" t="str">
        <f>VLOOKUP(D523,'[3]CENTRO DE COSTOS'!$E:$H,4,0)</f>
        <v>REGIONALES</v>
      </c>
      <c r="D523" s="34" t="s">
        <v>50</v>
      </c>
      <c r="E523" s="34" t="s">
        <v>262</v>
      </c>
      <c r="F523" s="34" t="s">
        <v>192</v>
      </c>
      <c r="G523" s="35" t="str">
        <f>VLOOKUP(O523,[3]Gerentes!$A:$N,4,0)</f>
        <v>FAMILIA Y COMUNIDADES</v>
      </c>
      <c r="H523" s="35" t="str">
        <f>VLOOKUP(O523,[3]Gerentes!$A:$N,5,0)</f>
        <v>DIRECTOR(A) DE FAMILIA Y COMUNIDADES</v>
      </c>
      <c r="I523" s="35" t="str">
        <f>VLOOKUP(O523,[3]Gerentes!$A:$N,10,0)</f>
        <v>6. Familia y Comunidades</v>
      </c>
      <c r="J523" s="35" t="str">
        <f>VLOOKUP(O523,[3]Gerentes!$A:$AB,15,0)</f>
        <v>Contratable</v>
      </c>
      <c r="K523" s="36" t="str">
        <f t="shared" si="24"/>
        <v>Inversión</v>
      </c>
      <c r="L523" s="37" t="s">
        <v>184</v>
      </c>
      <c r="M523" s="38" t="str">
        <f t="shared" si="25"/>
        <v>C-4102-1500-16</v>
      </c>
      <c r="N523" s="34">
        <v>991</v>
      </c>
      <c r="O523" s="35" t="str">
        <f t="shared" si="26"/>
        <v>C-4102-1500-16-0-4102041-02-991</v>
      </c>
      <c r="P523" s="32" t="s">
        <v>183</v>
      </c>
      <c r="Q523" s="39">
        <f>VLOOKUP($O523,[3]Gerentes!$A:$I,7,0)</f>
        <v>4102041</v>
      </c>
      <c r="R523" s="40" t="str">
        <f>VLOOKUP($O523,[3]Gerentes!$A:$I,8,0)</f>
        <v>SERVICIO DE ASISTENCIA TECNICA EN EL CICLO DE POLITICAS PUBLICAS DE FAMILIA Y OTRAS RELACIONADAS</v>
      </c>
      <c r="S523" s="34" t="s">
        <v>24</v>
      </c>
      <c r="T523" s="34">
        <v>27</v>
      </c>
      <c r="U523" s="34" t="s">
        <v>161</v>
      </c>
      <c r="V523" s="34" t="s">
        <v>25</v>
      </c>
      <c r="W523" s="41">
        <v>92388266</v>
      </c>
      <c r="X523" s="41">
        <v>0</v>
      </c>
      <c r="Y523" s="41">
        <v>8661399</v>
      </c>
      <c r="Z523" s="41">
        <v>0</v>
      </c>
      <c r="AA523" s="41">
        <v>0</v>
      </c>
      <c r="AB523" s="42">
        <v>83726867</v>
      </c>
      <c r="AC523" s="41">
        <v>83726867</v>
      </c>
      <c r="AD523" s="41">
        <v>0</v>
      </c>
      <c r="AE523" s="42">
        <v>83726867</v>
      </c>
      <c r="AF523" s="42">
        <v>28608867</v>
      </c>
      <c r="AG523" s="41">
        <v>28608867</v>
      </c>
      <c r="AH523" s="41">
        <v>28608867</v>
      </c>
      <c r="AI523" s="41">
        <v>0</v>
      </c>
      <c r="AJ523" s="41">
        <v>0</v>
      </c>
      <c r="AK523" s="42" t="str">
        <f>IFERROR(VLOOKUP(Exportar[[#This Row],[RUBRO]],[3]LISTAS!$A$1:$B$19,2,0),Exportar[[#This Row],[NOMBRE-Planeación_Proyecto]])</f>
        <v>6. Familia y Comunidades</v>
      </c>
      <c r="AL523" s="41">
        <f>VLOOKUP(Exportar[[#This Row],[UNIDAD/SUB UNIDAD]],[3]!REGIONALES[[#All],[codigo_regional3]:[Columna1]],3,0)</f>
        <v>15</v>
      </c>
      <c r="AM523" s="41">
        <f>Exportar[[#This Row],[COD]]</f>
        <v>15</v>
      </c>
      <c r="AN523" s="41">
        <f>IFERROR(VLOOKUP(Exportar[[#This Row],[RUBRO completo]],'[3]CENTRO DE COSTOS'!$X:$X,1,0),0)</f>
        <v>0</v>
      </c>
      <c r="AO523" s="43" t="str">
        <f>VLOOKUP(Exportar[[#This Row],[COD_REAL]],'[3]CENTRO DE COSTOS'!$M$4:$N$72,2,0)</f>
        <v>REGIONAL BOYACÁ</v>
      </c>
    </row>
    <row r="524" spans="1:41" x14ac:dyDescent="0.25">
      <c r="A524" s="44">
        <v>45111</v>
      </c>
      <c r="B524" s="32">
        <v>2023</v>
      </c>
      <c r="C524" s="33" t="str">
        <f>VLOOKUP(D524,'[3]CENTRO DE COSTOS'!$E:$H,4,0)</f>
        <v>REGIONALES</v>
      </c>
      <c r="D524" s="34" t="s">
        <v>50</v>
      </c>
      <c r="E524" s="34" t="s">
        <v>262</v>
      </c>
      <c r="F524" s="34" t="s">
        <v>192</v>
      </c>
      <c r="G524" s="35" t="str">
        <f>VLOOKUP(O524,[3]Gerentes!$A:$N,4,0)</f>
        <v>PRIMERA INFANCIA</v>
      </c>
      <c r="H524" s="35" t="str">
        <f>VLOOKUP(O524,[3]Gerentes!$A:$N,5,0)</f>
        <v>DIRECTOR(A) DE PRIMERA INFANCIA</v>
      </c>
      <c r="I524" s="35" t="str">
        <f>VLOOKUP(O524,[3]Gerentes!$A:$N,10,0)</f>
        <v>1. Primera Infancia</v>
      </c>
      <c r="J524" s="35" t="str">
        <f>VLOOKUP(O524,[3]Gerentes!$A:$AB,15,0)</f>
        <v>Contratable</v>
      </c>
      <c r="K524" s="36" t="str">
        <f t="shared" si="24"/>
        <v>Inversión</v>
      </c>
      <c r="L524" s="37" t="s">
        <v>166</v>
      </c>
      <c r="M524" s="38" t="str">
        <f t="shared" si="25"/>
        <v>C-4102-1500-18</v>
      </c>
      <c r="N524" s="34">
        <v>991</v>
      </c>
      <c r="O524" s="35" t="str">
        <f t="shared" si="26"/>
        <v>C-4102-1500-18-0-4102040-02-991</v>
      </c>
      <c r="P524" s="32" t="s">
        <v>165</v>
      </c>
      <c r="Q524" s="39">
        <f>VLOOKUP($O524,[3]Gerentes!$A:$I,7,0)</f>
        <v>4102040</v>
      </c>
      <c r="R524" s="40" t="str">
        <f>VLOOKUP($O524,[3]Gerentes!$A:$I,8,0)</f>
        <v>DOCUMENTOS METODOLOGICOS</v>
      </c>
      <c r="S524" s="34" t="s">
        <v>24</v>
      </c>
      <c r="T524" s="34">
        <v>27</v>
      </c>
      <c r="U524" s="34" t="s">
        <v>161</v>
      </c>
      <c r="V524" s="34" t="s">
        <v>25</v>
      </c>
      <c r="W524" s="41">
        <v>2090074051</v>
      </c>
      <c r="X524" s="41">
        <v>0</v>
      </c>
      <c r="Y524" s="41">
        <v>130533619</v>
      </c>
      <c r="Z524" s="41">
        <v>0</v>
      </c>
      <c r="AA524" s="41">
        <v>0</v>
      </c>
      <c r="AB524" s="42">
        <v>1959540432</v>
      </c>
      <c r="AC524" s="41">
        <v>1959540432</v>
      </c>
      <c r="AD524" s="41">
        <v>0</v>
      </c>
      <c r="AE524" s="42">
        <v>1959540432</v>
      </c>
      <c r="AF524" s="42">
        <v>736811865</v>
      </c>
      <c r="AG524" s="41">
        <v>736811865</v>
      </c>
      <c r="AH524" s="41">
        <v>736811865</v>
      </c>
      <c r="AI524" s="41">
        <v>0</v>
      </c>
      <c r="AJ524" s="41">
        <v>0</v>
      </c>
      <c r="AK524" s="42" t="str">
        <f>IFERROR(VLOOKUP(Exportar[[#This Row],[RUBRO]],[3]LISTAS!$A$1:$B$19,2,0),Exportar[[#This Row],[NOMBRE-Planeación_Proyecto]])</f>
        <v>1. Primera Infancia</v>
      </c>
      <c r="AL524" s="41">
        <f>VLOOKUP(Exportar[[#This Row],[UNIDAD/SUB UNIDAD]],[3]!REGIONALES[[#All],[codigo_regional3]:[Columna1]],3,0)</f>
        <v>15</v>
      </c>
      <c r="AM524" s="41">
        <f>Exportar[[#This Row],[COD]]</f>
        <v>15</v>
      </c>
      <c r="AN524" s="41">
        <f>IFERROR(VLOOKUP(Exportar[[#This Row],[RUBRO completo]],'[3]CENTRO DE COSTOS'!$X:$X,1,0),0)</f>
        <v>0</v>
      </c>
      <c r="AO524" s="43" t="str">
        <f>VLOOKUP(Exportar[[#This Row],[COD_REAL]],'[3]CENTRO DE COSTOS'!$M$4:$N$72,2,0)</f>
        <v>REGIONAL BOYACÁ</v>
      </c>
    </row>
    <row r="525" spans="1:41" x14ac:dyDescent="0.25">
      <c r="A525" s="44">
        <v>45111</v>
      </c>
      <c r="B525" s="32">
        <v>2023</v>
      </c>
      <c r="C525" s="33" t="str">
        <f>VLOOKUP(D525,'[3]CENTRO DE COSTOS'!$E:$H,4,0)</f>
        <v>REGIONALES</v>
      </c>
      <c r="D525" s="34" t="s">
        <v>50</v>
      </c>
      <c r="E525" s="34" t="s">
        <v>262</v>
      </c>
      <c r="F525" s="34" t="s">
        <v>192</v>
      </c>
      <c r="G525" s="35" t="str">
        <f>VLOOKUP(O525,[3]Gerentes!$A:$N,4,0)</f>
        <v>INFANCIA</v>
      </c>
      <c r="H525" s="35" t="str">
        <f>VLOOKUP(O525,[3]Gerentes!$A:$N,5,0)</f>
        <v>DIRECTOR(A) DE INFANCIA</v>
      </c>
      <c r="I525" s="35" t="str">
        <f>VLOOKUP(O525,[3]Gerentes!$A:$N,10,0)</f>
        <v>7. Infancia</v>
      </c>
      <c r="J525" s="35" t="str">
        <f>VLOOKUP(O525,[3]Gerentes!$A:$AB,15,0)</f>
        <v>Contratable</v>
      </c>
      <c r="K525" s="36" t="str">
        <f t="shared" si="24"/>
        <v>Inversión</v>
      </c>
      <c r="L525" s="37" t="s">
        <v>182</v>
      </c>
      <c r="M525" s="38" t="str">
        <f t="shared" si="25"/>
        <v>C-4102-1500-20</v>
      </c>
      <c r="N525" s="34">
        <v>991</v>
      </c>
      <c r="O525" s="35" t="str">
        <f t="shared" si="26"/>
        <v>C-4102-1500-20-0-4102045-02-991</v>
      </c>
      <c r="P525" s="32" t="s">
        <v>181</v>
      </c>
      <c r="Q525" s="39">
        <f>VLOOKUP($O525,[3]Gerentes!$A:$I,7,0)</f>
        <v>4102045</v>
      </c>
      <c r="R525" s="40" t="str">
        <f>VLOOKUP($O525,[3]Gerentes!$A:$I,8,0)</f>
        <v>SERVICIOS DE EDUCACIÓN INFORMAL A NIÑOS, NIÑAS, ADOLESCENTES  Y JÓVENES PARA EL RECONOCIMIENTO DE SUS DERECHOS</v>
      </c>
      <c r="S525" s="34" t="s">
        <v>24</v>
      </c>
      <c r="T525" s="34">
        <v>27</v>
      </c>
      <c r="U525" s="34" t="s">
        <v>161</v>
      </c>
      <c r="V525" s="34" t="s">
        <v>25</v>
      </c>
      <c r="W525" s="41">
        <v>91876129</v>
      </c>
      <c r="X525" s="41">
        <v>0</v>
      </c>
      <c r="Y525" s="41">
        <v>5856129</v>
      </c>
      <c r="Z525" s="41">
        <v>0</v>
      </c>
      <c r="AA525" s="41">
        <v>0</v>
      </c>
      <c r="AB525" s="42">
        <v>86020000</v>
      </c>
      <c r="AC525" s="41">
        <v>86020000</v>
      </c>
      <c r="AD525" s="41">
        <v>0</v>
      </c>
      <c r="AE525" s="42">
        <v>86020000</v>
      </c>
      <c r="AF525" s="42">
        <v>31280000</v>
      </c>
      <c r="AG525" s="41">
        <v>31280000</v>
      </c>
      <c r="AH525" s="41">
        <v>31280000</v>
      </c>
      <c r="AI525" s="41">
        <v>0</v>
      </c>
      <c r="AJ525" s="41">
        <v>0</v>
      </c>
      <c r="AK525" s="42" t="str">
        <f>IFERROR(VLOOKUP(Exportar[[#This Row],[RUBRO]],[3]LISTAS!$A$1:$B$19,2,0),Exportar[[#This Row],[NOMBRE-Planeación_Proyecto]])</f>
        <v>7. Infancia</v>
      </c>
      <c r="AL525" s="41">
        <f>VLOOKUP(Exportar[[#This Row],[UNIDAD/SUB UNIDAD]],[3]!REGIONALES[[#All],[codigo_regional3]:[Columna1]],3,0)</f>
        <v>15</v>
      </c>
      <c r="AM525" s="41">
        <f>Exportar[[#This Row],[COD]]</f>
        <v>15</v>
      </c>
      <c r="AN525" s="41">
        <f>IFERROR(VLOOKUP(Exportar[[#This Row],[RUBRO completo]],'[3]CENTRO DE COSTOS'!$X:$X,1,0),0)</f>
        <v>0</v>
      </c>
      <c r="AO525" s="43" t="str">
        <f>VLOOKUP(Exportar[[#This Row],[COD_REAL]],'[3]CENTRO DE COSTOS'!$M$4:$N$72,2,0)</f>
        <v>REGIONAL BOYACÁ</v>
      </c>
    </row>
    <row r="526" spans="1:41" x14ac:dyDescent="0.25">
      <c r="A526" s="44">
        <v>45111</v>
      </c>
      <c r="B526" s="32">
        <v>2023</v>
      </c>
      <c r="C526" s="33" t="str">
        <f>VLOOKUP(D526,'[3]CENTRO DE COSTOS'!$E:$H,4,0)</f>
        <v>REGIONALES</v>
      </c>
      <c r="D526" s="34" t="s">
        <v>50</v>
      </c>
      <c r="E526" s="34" t="s">
        <v>262</v>
      </c>
      <c r="F526" s="34" t="s">
        <v>192</v>
      </c>
      <c r="G526" s="35" t="str">
        <f>VLOOKUP(O526,[3]Gerentes!$A:$N,4,0)</f>
        <v>ADOLESCENCIA Y JUVENTUD</v>
      </c>
      <c r="H526" s="35" t="str">
        <f>VLOOKUP(O526,[3]Gerentes!$A:$N,5,0)</f>
        <v xml:space="preserve">DIRECTOR(A) DE ADOLESCENCIA Y JUVENTUD </v>
      </c>
      <c r="I526" s="35" t="str">
        <f>VLOOKUP(O526,[3]Gerentes!$A:$N,10,0)</f>
        <v>8. Adolescencia y Juventud</v>
      </c>
      <c r="J526" s="35" t="str">
        <f>VLOOKUP(O526,[3]Gerentes!$A:$AB,15,0)</f>
        <v>Contratable</v>
      </c>
      <c r="K526" s="36" t="str">
        <f t="shared" si="24"/>
        <v>Inversión</v>
      </c>
      <c r="L526" s="37" t="s">
        <v>180</v>
      </c>
      <c r="M526" s="38" t="str">
        <f t="shared" si="25"/>
        <v>C-4102-1500-21</v>
      </c>
      <c r="N526" s="34">
        <v>991</v>
      </c>
      <c r="O526" s="35" t="str">
        <f t="shared" si="26"/>
        <v>C-4102-1500-21-0-4102045-02-00-991</v>
      </c>
      <c r="P526" s="32" t="s">
        <v>179</v>
      </c>
      <c r="Q526" s="39">
        <f>VLOOKUP($O526,[3]Gerentes!$A:$I,7,0)</f>
        <v>4102045</v>
      </c>
      <c r="R526" s="40" t="str">
        <f>VLOOKUP($O526,[3]Gerentes!$A:$I,8,0)</f>
        <v>SERVICIOS DE EDUCACIÓN INFORMAL A NIÑOS, NIÑAS, ADOLESCENTES  Y JÓVENES PARA EL RECONOCIMIENTO DE SUS DERECHOS</v>
      </c>
      <c r="S526" s="34" t="s">
        <v>24</v>
      </c>
      <c r="T526" s="34">
        <v>27</v>
      </c>
      <c r="U526" s="34" t="s">
        <v>161</v>
      </c>
      <c r="V526" s="34" t="s">
        <v>25</v>
      </c>
      <c r="W526" s="41">
        <v>92797334</v>
      </c>
      <c r="X526" s="41">
        <v>0</v>
      </c>
      <c r="Y526" s="41">
        <v>7689667</v>
      </c>
      <c r="Z526" s="41">
        <v>0</v>
      </c>
      <c r="AA526" s="41">
        <v>0</v>
      </c>
      <c r="AB526" s="42">
        <v>85107667</v>
      </c>
      <c r="AC526" s="41">
        <v>85107667</v>
      </c>
      <c r="AD526" s="41">
        <v>0</v>
      </c>
      <c r="AE526" s="42">
        <v>85107667</v>
      </c>
      <c r="AF526" s="42">
        <v>30367667</v>
      </c>
      <c r="AG526" s="41">
        <v>30367667</v>
      </c>
      <c r="AH526" s="41">
        <v>30367667</v>
      </c>
      <c r="AI526" s="41">
        <v>0</v>
      </c>
      <c r="AJ526" s="41">
        <v>0</v>
      </c>
      <c r="AK526" s="42" t="str">
        <f>IFERROR(VLOOKUP(Exportar[[#This Row],[RUBRO]],[3]LISTAS!$A$1:$B$19,2,0),Exportar[[#This Row],[NOMBRE-Planeación_Proyecto]])</f>
        <v>8. Adolescencia y Juventud</v>
      </c>
      <c r="AL526" s="41">
        <f>VLOOKUP(Exportar[[#This Row],[UNIDAD/SUB UNIDAD]],[3]!REGIONALES[[#All],[codigo_regional3]:[Columna1]],3,0)</f>
        <v>15</v>
      </c>
      <c r="AM526" s="41">
        <f>Exportar[[#This Row],[COD]]</f>
        <v>15</v>
      </c>
      <c r="AN526" s="41">
        <f>IFERROR(VLOOKUP(Exportar[[#This Row],[RUBRO completo]],'[3]CENTRO DE COSTOS'!$X:$X,1,0),0)</f>
        <v>0</v>
      </c>
      <c r="AO526" s="43" t="str">
        <f>VLOOKUP(Exportar[[#This Row],[COD_REAL]],'[3]CENTRO DE COSTOS'!$M$4:$N$72,2,0)</f>
        <v>REGIONAL BOYACÁ</v>
      </c>
    </row>
    <row r="527" spans="1:41" x14ac:dyDescent="0.25">
      <c r="A527" s="44">
        <v>45111</v>
      </c>
      <c r="B527" s="32">
        <v>2023</v>
      </c>
      <c r="C527" s="33" t="str">
        <f>VLOOKUP(D527,'[3]CENTRO DE COSTOS'!$E:$H,4,0)</f>
        <v>REGIONALES</v>
      </c>
      <c r="D527" s="34" t="s">
        <v>50</v>
      </c>
      <c r="E527" s="34" t="s">
        <v>262</v>
      </c>
      <c r="F527" s="34" t="s">
        <v>192</v>
      </c>
      <c r="G527" s="35" t="str">
        <f>VLOOKUP(O527,[3]Gerentes!$A:$N,4,0)</f>
        <v>TECNOLOGÍA</v>
      </c>
      <c r="H527" s="35" t="str">
        <f>VLOOKUP(O527,[3]Gerentes!$A:$N,5,0)</f>
        <v>DIRECTOR(A) DE INFORMACION Y TECNOLOGIA</v>
      </c>
      <c r="I527" s="35" t="str">
        <f>VLOOKUP(O527,[3]Gerentes!$A:$N,10,0)</f>
        <v>9. Tecnología</v>
      </c>
      <c r="J527" s="35" t="str">
        <f>VLOOKUP(O527,[3]Gerentes!$A:$AB,15,0)</f>
        <v>Contratable</v>
      </c>
      <c r="K527" s="36" t="str">
        <f t="shared" si="24"/>
        <v>Inversión</v>
      </c>
      <c r="L527" s="37" t="s">
        <v>178</v>
      </c>
      <c r="M527" s="38" t="str">
        <f t="shared" si="25"/>
        <v>C-4199-1500-7</v>
      </c>
      <c r="N527" s="34">
        <v>991</v>
      </c>
      <c r="O527" s="35" t="str">
        <f t="shared" si="26"/>
        <v>C-4199-1500-7-0-4199062-02-991</v>
      </c>
      <c r="P527" s="32" t="s">
        <v>177</v>
      </c>
      <c r="Q527" s="39">
        <f>VLOOKUP($O527,[3]Gerentes!$A:$I,7,0)</f>
        <v>4199062</v>
      </c>
      <c r="R527" s="40" t="str">
        <f>VLOOKUP($O527,[3]Gerentes!$A:$I,8,0)</f>
        <v>SERVICIOS TECNOLOGICOS</v>
      </c>
      <c r="S527" s="34" t="s">
        <v>24</v>
      </c>
      <c r="T527" s="34">
        <v>27</v>
      </c>
      <c r="U527" s="34" t="s">
        <v>161</v>
      </c>
      <c r="V527" s="34" t="s">
        <v>25</v>
      </c>
      <c r="W527" s="41">
        <v>119241850</v>
      </c>
      <c r="X527" s="41">
        <v>0</v>
      </c>
      <c r="Y527" s="41">
        <v>7312916</v>
      </c>
      <c r="Z527" s="41">
        <v>0</v>
      </c>
      <c r="AA527" s="41">
        <v>0</v>
      </c>
      <c r="AB527" s="42">
        <v>111928934</v>
      </c>
      <c r="AC527" s="41">
        <v>111928934</v>
      </c>
      <c r="AD527" s="41">
        <v>0</v>
      </c>
      <c r="AE527" s="42">
        <v>111928934</v>
      </c>
      <c r="AF527" s="42">
        <v>42180934</v>
      </c>
      <c r="AG527" s="41">
        <v>42180934</v>
      </c>
      <c r="AH527" s="41">
        <v>42180934</v>
      </c>
      <c r="AI527" s="41">
        <v>0</v>
      </c>
      <c r="AJ527" s="41">
        <v>0</v>
      </c>
      <c r="AK527" s="42" t="str">
        <f>IFERROR(VLOOKUP(Exportar[[#This Row],[RUBRO]],[3]LISTAS!$A$1:$B$19,2,0),Exportar[[#This Row],[NOMBRE-Planeación_Proyecto]])</f>
        <v>9. Tecnología</v>
      </c>
      <c r="AL527" s="41">
        <f>VLOOKUP(Exportar[[#This Row],[UNIDAD/SUB UNIDAD]],[3]!REGIONALES[[#All],[codigo_regional3]:[Columna1]],3,0)</f>
        <v>15</v>
      </c>
      <c r="AM527" s="41">
        <f>Exportar[[#This Row],[COD]]</f>
        <v>15</v>
      </c>
      <c r="AN527" s="41">
        <f>IFERROR(VLOOKUP(Exportar[[#This Row],[RUBRO completo]],'[3]CENTRO DE COSTOS'!$X:$X,1,0),0)</f>
        <v>0</v>
      </c>
      <c r="AO527" s="43" t="str">
        <f>VLOOKUP(Exportar[[#This Row],[COD_REAL]],'[3]CENTRO DE COSTOS'!$M$4:$N$72,2,0)</f>
        <v>REGIONAL BOYACÁ</v>
      </c>
    </row>
    <row r="528" spans="1:41" x14ac:dyDescent="0.25">
      <c r="A528" s="44">
        <v>45111</v>
      </c>
      <c r="B528" s="32">
        <v>2023</v>
      </c>
      <c r="C528" s="33" t="str">
        <f>VLOOKUP(D528,'[3]CENTRO DE COSTOS'!$E:$H,4,0)</f>
        <v>REGIONALES</v>
      </c>
      <c r="D528" s="34" t="s">
        <v>50</v>
      </c>
      <c r="E528" s="34" t="s">
        <v>262</v>
      </c>
      <c r="F528" s="34" t="s">
        <v>192</v>
      </c>
      <c r="G528" s="35" t="str">
        <f>VLOOKUP(O528,[3]Gerentes!$A:$N,4,0)</f>
        <v>FORTALECIMIENTO</v>
      </c>
      <c r="H528" s="35" t="str">
        <f>VLOOKUP(O528,[3]Gerentes!$A:$N,5,0)</f>
        <v>DIRECTOR(A) DE GESTION HUMANA</v>
      </c>
      <c r="I528" s="35" t="str">
        <f>VLOOKUP(O528,[3]Gerentes!$A:$N,10,0)</f>
        <v>8. Fortalecimiento</v>
      </c>
      <c r="J528" s="35" t="str">
        <f>VLOOKUP(O528,[3]Gerentes!$A:$AB,15,0)</f>
        <v>Contratable</v>
      </c>
      <c r="K528" s="36" t="str">
        <f t="shared" si="24"/>
        <v>Inversión</v>
      </c>
      <c r="L528" s="37" t="s">
        <v>175</v>
      </c>
      <c r="M528" s="38" t="str">
        <f t="shared" si="25"/>
        <v>C-4199-1500-8</v>
      </c>
      <c r="N528" s="34">
        <v>991</v>
      </c>
      <c r="O528" s="35" t="str">
        <f t="shared" si="26"/>
        <v>C-4199-1500-8-0-4199064-02-991</v>
      </c>
      <c r="P528" s="32" t="s">
        <v>174</v>
      </c>
      <c r="Q528" s="39">
        <f>VLOOKUP($O528,[3]Gerentes!$A:$I,7,0)</f>
        <v>4199064</v>
      </c>
      <c r="R528" s="40" t="str">
        <f>VLOOKUP($O528,[3]Gerentes!$A:$I,8,0)</f>
        <v>SERVICIO DE IMPLEMENTACION DE SISTEMAS DE GESTION</v>
      </c>
      <c r="S528" s="34" t="s">
        <v>24</v>
      </c>
      <c r="T528" s="34">
        <v>27</v>
      </c>
      <c r="U528" s="34" t="s">
        <v>161</v>
      </c>
      <c r="V528" s="34" t="s">
        <v>25</v>
      </c>
      <c r="W528" s="41">
        <v>757253912</v>
      </c>
      <c r="X528" s="41">
        <v>15897000</v>
      </c>
      <c r="Y528" s="41">
        <v>31219146</v>
      </c>
      <c r="Z528" s="41">
        <v>0</v>
      </c>
      <c r="AA528" s="41">
        <v>0</v>
      </c>
      <c r="AB528" s="42">
        <v>741931766</v>
      </c>
      <c r="AC528" s="41">
        <v>741628966</v>
      </c>
      <c r="AD528" s="41">
        <v>302800</v>
      </c>
      <c r="AE528" s="42">
        <v>741628966</v>
      </c>
      <c r="AF528" s="42">
        <v>289500766</v>
      </c>
      <c r="AG528" s="41">
        <v>289500766</v>
      </c>
      <c r="AH528" s="41">
        <v>289500766</v>
      </c>
      <c r="AI528" s="41">
        <v>0</v>
      </c>
      <c r="AJ528" s="41">
        <v>0</v>
      </c>
      <c r="AK528" s="42" t="str">
        <f>IFERROR(VLOOKUP(Exportar[[#This Row],[RUBRO]],[3]LISTAS!$A$1:$B$19,2,0),Exportar[[#This Row],[NOMBRE-Planeación_Proyecto]])</f>
        <v>8. Fortalecimiento</v>
      </c>
      <c r="AL528" s="41">
        <f>VLOOKUP(Exportar[[#This Row],[UNIDAD/SUB UNIDAD]],[3]!REGIONALES[[#All],[codigo_regional3]:[Columna1]],3,0)</f>
        <v>15</v>
      </c>
      <c r="AM528" s="41">
        <f>Exportar[[#This Row],[COD]]</f>
        <v>15</v>
      </c>
      <c r="AN528" s="41">
        <f>IFERROR(VLOOKUP(Exportar[[#This Row],[RUBRO completo]],'[3]CENTRO DE COSTOS'!$X:$X,1,0),0)</f>
        <v>0</v>
      </c>
      <c r="AO528" s="43" t="str">
        <f>VLOOKUP(Exportar[[#This Row],[COD_REAL]],'[3]CENTRO DE COSTOS'!$M$4:$N$72,2,0)</f>
        <v>REGIONAL BOYACÁ</v>
      </c>
    </row>
    <row r="529" spans="1:41" x14ac:dyDescent="0.25">
      <c r="A529" s="44">
        <v>45111</v>
      </c>
      <c r="B529" s="32">
        <v>2023</v>
      </c>
      <c r="C529" s="33" t="str">
        <f>VLOOKUP(D529,'[3]CENTRO DE COSTOS'!$E:$H,4,0)</f>
        <v>REGIONALES</v>
      </c>
      <c r="D529" s="34" t="s">
        <v>50</v>
      </c>
      <c r="E529" s="34" t="s">
        <v>262</v>
      </c>
      <c r="F529" s="34" t="s">
        <v>176</v>
      </c>
      <c r="G529" s="35" t="str">
        <f>VLOOKUP(O529,[3]Gerentes!$A:$N,4,0)</f>
        <v>NUTRICIÓN</v>
      </c>
      <c r="H529" s="35" t="str">
        <f>VLOOKUP(O529,[3]Gerentes!$A:$N,5,0)</f>
        <v>DIRECTOR(A) DE NUTRICION</v>
      </c>
      <c r="I529" s="35" t="str">
        <f>VLOOKUP(O529,[3]Gerentes!$A:$N,10,0)</f>
        <v>4. Nutrición</v>
      </c>
      <c r="J529" s="35" t="str">
        <f>VLOOKUP(O529,[3]Gerentes!$A:$AB,15,0)</f>
        <v>No Contratable</v>
      </c>
      <c r="K529" s="36" t="str">
        <f t="shared" si="24"/>
        <v>Inversión</v>
      </c>
      <c r="L529" s="37" t="s">
        <v>191</v>
      </c>
      <c r="M529" s="38" t="str">
        <f t="shared" si="25"/>
        <v>C-4102-1500-12</v>
      </c>
      <c r="N529" s="34">
        <v>992</v>
      </c>
      <c r="O529" s="35" t="str">
        <f t="shared" si="26"/>
        <v>C-4102-1500-12-0-4102014-02-992</v>
      </c>
      <c r="P529" s="32" t="s">
        <v>190</v>
      </c>
      <c r="Q529" s="39">
        <f>VLOOKUP($O529,[3]Gerentes!$A:$I,7,0)</f>
        <v>4102014</v>
      </c>
      <c r="R529" s="40" t="str">
        <f>VLOOKUP($O529,[3]Gerentes!$A:$I,8,0)</f>
        <v>SERVICIO DE DISTRIBUCION DE ALIMENTOS SOLIDOS DE ALTO VALOR NUTRICIONAL</v>
      </c>
      <c r="S529" s="34" t="s">
        <v>24</v>
      </c>
      <c r="T529" s="34">
        <v>27</v>
      </c>
      <c r="U529" s="34" t="s">
        <v>161</v>
      </c>
      <c r="V529" s="34" t="s">
        <v>25</v>
      </c>
      <c r="W529" s="41">
        <v>1000000</v>
      </c>
      <c r="X529" s="41">
        <v>150000</v>
      </c>
      <c r="Y529" s="41">
        <v>0</v>
      </c>
      <c r="Z529" s="41">
        <v>0</v>
      </c>
      <c r="AA529" s="41">
        <v>0</v>
      </c>
      <c r="AB529" s="42">
        <v>1150000</v>
      </c>
      <c r="AC529" s="41">
        <v>1150000</v>
      </c>
      <c r="AD529" s="41">
        <v>0</v>
      </c>
      <c r="AE529" s="42">
        <v>470839</v>
      </c>
      <c r="AF529" s="42">
        <v>470839</v>
      </c>
      <c r="AG529" s="41">
        <v>470839</v>
      </c>
      <c r="AH529" s="41">
        <v>470839</v>
      </c>
      <c r="AI529" s="41">
        <v>0</v>
      </c>
      <c r="AJ529" s="41">
        <v>0</v>
      </c>
      <c r="AK529" s="42" t="str">
        <f>IFERROR(VLOOKUP(Exportar[[#This Row],[RUBRO]],[3]LISTAS!$A$1:$B$19,2,0),Exportar[[#This Row],[NOMBRE-Planeación_Proyecto]])</f>
        <v>4. Nutrición</v>
      </c>
      <c r="AL529" s="41">
        <f>VLOOKUP(Exportar[[#This Row],[UNIDAD/SUB UNIDAD]],[3]!REGIONALES[[#All],[codigo_regional3]:[Columna1]],3,0)</f>
        <v>15</v>
      </c>
      <c r="AM529" s="41">
        <f>Exportar[[#This Row],[COD]]</f>
        <v>15</v>
      </c>
      <c r="AN529" s="41">
        <f>IFERROR(VLOOKUP(Exportar[[#This Row],[RUBRO completo]],'[3]CENTRO DE COSTOS'!$X:$X,1,0),0)</f>
        <v>0</v>
      </c>
      <c r="AO529" s="43" t="str">
        <f>VLOOKUP(Exportar[[#This Row],[COD_REAL]],'[3]CENTRO DE COSTOS'!$M$4:$N$72,2,0)</f>
        <v>REGIONAL BOYACÁ</v>
      </c>
    </row>
    <row r="530" spans="1:41" x14ac:dyDescent="0.25">
      <c r="A530" s="44">
        <v>45111</v>
      </c>
      <c r="B530" s="32">
        <v>2023</v>
      </c>
      <c r="C530" s="33" t="str">
        <f>VLOOKUP(D530,'[3]CENTRO DE COSTOS'!$E:$H,4,0)</f>
        <v>REGIONALES</v>
      </c>
      <c r="D530" s="34" t="s">
        <v>50</v>
      </c>
      <c r="E530" s="34" t="s">
        <v>262</v>
      </c>
      <c r="F530" s="34" t="s">
        <v>176</v>
      </c>
      <c r="G530" s="35" t="str">
        <f>VLOOKUP(O530,[3]Gerentes!$A:$N,4,0)</f>
        <v>NUTRICIÓN</v>
      </c>
      <c r="H530" s="35" t="str">
        <f>VLOOKUP(O530,[3]Gerentes!$A:$N,5,0)</f>
        <v>DIRECTOR(A) DE NUTRICION</v>
      </c>
      <c r="I530" s="35" t="str">
        <f>VLOOKUP(O530,[3]Gerentes!$A:$N,10,0)</f>
        <v>4. Nutrición</v>
      </c>
      <c r="J530" s="35" t="str">
        <f>VLOOKUP(O530,[3]Gerentes!$A:$AB,15,0)</f>
        <v>No Contratable</v>
      </c>
      <c r="K530" s="36" t="str">
        <f t="shared" si="24"/>
        <v>Inversión</v>
      </c>
      <c r="L530" s="37" t="s">
        <v>189</v>
      </c>
      <c r="M530" s="38" t="str">
        <f t="shared" si="25"/>
        <v>C-4102-1500-12</v>
      </c>
      <c r="N530" s="34">
        <v>992</v>
      </c>
      <c r="O530" s="35" t="str">
        <f t="shared" si="26"/>
        <v>C-4102-1500-12-0-4102016-02-992</v>
      </c>
      <c r="P530" s="32" t="s">
        <v>188</v>
      </c>
      <c r="Q530" s="39">
        <f>VLOOKUP($O530,[3]Gerentes!$A:$I,7,0)</f>
        <v>4102016</v>
      </c>
      <c r="R530" s="40" t="str">
        <f>VLOOKUP($O530,[3]Gerentes!$A:$I,8,0)</f>
        <v>SERVICIO DE ATENCION Y PREVENCION A LA DESNUTRICION DESDE EL SECTOR INCLUSION SOCIAL</v>
      </c>
      <c r="S530" s="34" t="s">
        <v>24</v>
      </c>
      <c r="T530" s="34">
        <v>27</v>
      </c>
      <c r="U530" s="34" t="s">
        <v>161</v>
      </c>
      <c r="V530" s="34" t="s">
        <v>25</v>
      </c>
      <c r="W530" s="41">
        <v>4500000</v>
      </c>
      <c r="X530" s="41">
        <v>0</v>
      </c>
      <c r="Y530" s="41">
        <v>0</v>
      </c>
      <c r="Z530" s="41">
        <v>0</v>
      </c>
      <c r="AA530" s="41">
        <v>0</v>
      </c>
      <c r="AB530" s="42">
        <v>4500000</v>
      </c>
      <c r="AC530" s="41">
        <v>4500000</v>
      </c>
      <c r="AD530" s="41">
        <v>0</v>
      </c>
      <c r="AE530" s="42">
        <v>1150608</v>
      </c>
      <c r="AF530" s="42">
        <v>1005336</v>
      </c>
      <c r="AG530" s="41">
        <v>1005336</v>
      </c>
      <c r="AH530" s="41">
        <v>1005336</v>
      </c>
      <c r="AI530" s="41">
        <v>0</v>
      </c>
      <c r="AJ530" s="41">
        <v>0</v>
      </c>
      <c r="AK530" s="42" t="str">
        <f>IFERROR(VLOOKUP(Exportar[[#This Row],[RUBRO]],[3]LISTAS!$A$1:$B$19,2,0),Exportar[[#This Row],[NOMBRE-Planeación_Proyecto]])</f>
        <v>4. Nutrición</v>
      </c>
      <c r="AL530" s="41">
        <f>VLOOKUP(Exportar[[#This Row],[UNIDAD/SUB UNIDAD]],[3]!REGIONALES[[#All],[codigo_regional3]:[Columna1]],3,0)</f>
        <v>15</v>
      </c>
      <c r="AM530" s="41">
        <f>Exportar[[#This Row],[COD]]</f>
        <v>15</v>
      </c>
      <c r="AN530" s="41">
        <f>IFERROR(VLOOKUP(Exportar[[#This Row],[RUBRO completo]],'[3]CENTRO DE COSTOS'!$X:$X,1,0),0)</f>
        <v>0</v>
      </c>
      <c r="AO530" s="43" t="str">
        <f>VLOOKUP(Exportar[[#This Row],[COD_REAL]],'[3]CENTRO DE COSTOS'!$M$4:$N$72,2,0)</f>
        <v>REGIONAL BOYACÁ</v>
      </c>
    </row>
    <row r="531" spans="1:41" x14ac:dyDescent="0.25">
      <c r="A531" s="44">
        <v>45111</v>
      </c>
      <c r="B531" s="32">
        <v>2023</v>
      </c>
      <c r="C531" s="33" t="str">
        <f>VLOOKUP(D531,'[3]CENTRO DE COSTOS'!$E:$H,4,0)</f>
        <v>REGIONALES</v>
      </c>
      <c r="D531" s="34" t="s">
        <v>50</v>
      </c>
      <c r="E531" s="34" t="s">
        <v>262</v>
      </c>
      <c r="F531" s="34" t="s">
        <v>176</v>
      </c>
      <c r="G531" s="35" t="str">
        <f>VLOOKUP(O531,[3]Gerentes!$A:$N,4,0)</f>
        <v>PROTECCIÓN SRPA</v>
      </c>
      <c r="H531" s="35" t="str">
        <f>VLOOKUP(O531,[3]Gerentes!$A:$N,5,0)</f>
        <v>DIRECTOR(A) DE PROTECCION</v>
      </c>
      <c r="I531" s="35" t="str">
        <f>VLOOKUP(O531,[3]Gerentes!$A:$N,10,0)</f>
        <v>3. Protección SRPA</v>
      </c>
      <c r="J531" s="35" t="str">
        <f>VLOOKUP(O531,[3]Gerentes!$A:$AB,15,0)</f>
        <v>No Contratable</v>
      </c>
      <c r="K531" s="36" t="str">
        <f t="shared" si="24"/>
        <v>Inversión</v>
      </c>
      <c r="L531" s="37" t="s">
        <v>187</v>
      </c>
      <c r="M531" s="38" t="str">
        <f t="shared" si="25"/>
        <v>C-4102-1500-13</v>
      </c>
      <c r="N531" s="34">
        <v>992</v>
      </c>
      <c r="O531" s="35" t="str">
        <f t="shared" si="26"/>
        <v>C-4102-1500-13-0-4102038-02-992</v>
      </c>
      <c r="P531" s="32" t="s">
        <v>186</v>
      </c>
      <c r="Q531" s="39">
        <f>VLOOKUP($O531,[3]Gerentes!$A:$I,7,0)</f>
        <v>4102038</v>
      </c>
      <c r="R531" s="40" t="str">
        <f>VLOOKUP($O531,[3]Gerentes!$A:$I,8,0)</f>
        <v>SERVICIO DIRIGIDOS A LA ATENCION DE NIÑOS, NIÑAS, ADOLESCENTES Y JOVENES, CON ENFOQUE PEDAGOGICO Y RESTAURATIVO ENCAMINADOS A LA INCLUSION SOCIAL</v>
      </c>
      <c r="S531" s="34" t="s">
        <v>24</v>
      </c>
      <c r="T531" s="34">
        <v>27</v>
      </c>
      <c r="U531" s="34" t="s">
        <v>161</v>
      </c>
      <c r="V531" s="34" t="s">
        <v>25</v>
      </c>
      <c r="W531" s="41">
        <v>2647708</v>
      </c>
      <c r="X531" s="41">
        <v>5000000</v>
      </c>
      <c r="Y531" s="41">
        <v>0</v>
      </c>
      <c r="Z531" s="41">
        <v>0</v>
      </c>
      <c r="AA531" s="41">
        <v>0</v>
      </c>
      <c r="AB531" s="42">
        <v>7647708</v>
      </c>
      <c r="AC531" s="41">
        <v>7647708</v>
      </c>
      <c r="AD531" s="41">
        <v>0</v>
      </c>
      <c r="AE531" s="42">
        <v>3273852</v>
      </c>
      <c r="AF531" s="42">
        <v>2976513</v>
      </c>
      <c r="AG531" s="41">
        <v>2976513</v>
      </c>
      <c r="AH531" s="41">
        <v>2976513</v>
      </c>
      <c r="AI531" s="41">
        <v>0</v>
      </c>
      <c r="AJ531" s="41">
        <v>0</v>
      </c>
      <c r="AK531" s="42" t="str">
        <f>IFERROR(VLOOKUP(Exportar[[#This Row],[RUBRO]],[3]LISTAS!$A$1:$B$19,2,0),Exportar[[#This Row],[NOMBRE-Planeación_Proyecto]])</f>
        <v>3. Protección SRPA</v>
      </c>
      <c r="AL531" s="41">
        <f>VLOOKUP(Exportar[[#This Row],[UNIDAD/SUB UNIDAD]],[3]!REGIONALES[[#All],[codigo_regional3]:[Columna1]],3,0)</f>
        <v>15</v>
      </c>
      <c r="AM531" s="41">
        <f>Exportar[[#This Row],[COD]]</f>
        <v>15</v>
      </c>
      <c r="AN531" s="41">
        <f>IFERROR(VLOOKUP(Exportar[[#This Row],[RUBRO completo]],'[3]CENTRO DE COSTOS'!$X:$X,1,0),0)</f>
        <v>0</v>
      </c>
      <c r="AO531" s="43" t="str">
        <f>VLOOKUP(Exportar[[#This Row],[COD_REAL]],'[3]CENTRO DE COSTOS'!$M$4:$N$72,2,0)</f>
        <v>REGIONAL BOYACÁ</v>
      </c>
    </row>
    <row r="532" spans="1:41" x14ac:dyDescent="0.25">
      <c r="A532" s="44">
        <v>45111</v>
      </c>
      <c r="B532" s="32">
        <v>2023</v>
      </c>
      <c r="C532" s="33" t="str">
        <f>VLOOKUP(D532,'[3]CENTRO DE COSTOS'!$E:$H,4,0)</f>
        <v>REGIONALES</v>
      </c>
      <c r="D532" s="34" t="s">
        <v>50</v>
      </c>
      <c r="E532" s="34" t="s">
        <v>262</v>
      </c>
      <c r="F532" s="34" t="s">
        <v>176</v>
      </c>
      <c r="G532" s="35" t="str">
        <f>VLOOKUP(O532,[3]Gerentes!$A:$N,4,0)</f>
        <v xml:space="preserve">PROTECCIÓN RESTABLECIMIENTO </v>
      </c>
      <c r="H532" s="35" t="str">
        <f>VLOOKUP(O532,[3]Gerentes!$A:$N,5,0)</f>
        <v>DIRECTOR(A) DE PROTECCION</v>
      </c>
      <c r="I532" s="35" t="str">
        <f>VLOOKUP(O532,[3]Gerentes!$A:$N,10,0)</f>
        <v>2. Protección PARD</v>
      </c>
      <c r="J532" s="35" t="str">
        <f>VLOOKUP(O532,[3]Gerentes!$A:$AB,15,0)</f>
        <v>No Contratable</v>
      </c>
      <c r="K532" s="36" t="str">
        <f t="shared" si="24"/>
        <v>Inversión</v>
      </c>
      <c r="L532" s="37" t="s">
        <v>173</v>
      </c>
      <c r="M532" s="38" t="str">
        <f t="shared" si="25"/>
        <v>C-4102-1500-14</v>
      </c>
      <c r="N532" s="34">
        <v>992</v>
      </c>
      <c r="O532" s="35" t="str">
        <f t="shared" si="26"/>
        <v>C-4102-1500-14-0-4102037-02-992</v>
      </c>
      <c r="P532" s="32" t="s">
        <v>172</v>
      </c>
      <c r="Q532" s="39">
        <f>VLOOKUP($O532,[3]Gerentes!$A:$I,7,0)</f>
        <v>4102037</v>
      </c>
      <c r="R532" s="40" t="str">
        <f>VLOOKUP($O532,[3]Gerentes!$A:$I,8,0)</f>
        <v>SERVICIO DE PROTECCION PARA EL RESTABLECIMIENTO DE DERECHOS DE NIÑOS, NIÑAS, ADOLESCENTES Y JOVENES</v>
      </c>
      <c r="S532" s="34" t="s">
        <v>24</v>
      </c>
      <c r="T532" s="34">
        <v>21</v>
      </c>
      <c r="U532" s="34" t="s">
        <v>185</v>
      </c>
      <c r="V532" s="34" t="s">
        <v>25</v>
      </c>
      <c r="W532" s="41">
        <v>41852985</v>
      </c>
      <c r="X532" s="41">
        <v>30000000</v>
      </c>
      <c r="Y532" s="41">
        <v>0</v>
      </c>
      <c r="Z532" s="41">
        <v>0</v>
      </c>
      <c r="AA532" s="41">
        <v>0</v>
      </c>
      <c r="AB532" s="42">
        <v>71852985</v>
      </c>
      <c r="AC532" s="41">
        <v>71852985</v>
      </c>
      <c r="AD532" s="41">
        <v>0</v>
      </c>
      <c r="AE532" s="42">
        <v>69123837</v>
      </c>
      <c r="AF532" s="42">
        <v>54410789</v>
      </c>
      <c r="AG532" s="41">
        <v>54410789</v>
      </c>
      <c r="AH532" s="41">
        <v>54410789</v>
      </c>
      <c r="AI532" s="41">
        <v>0</v>
      </c>
      <c r="AJ532" s="41">
        <v>0</v>
      </c>
      <c r="AK532" s="42" t="str">
        <f>IFERROR(VLOOKUP(Exportar[[#This Row],[RUBRO]],[3]LISTAS!$A$1:$B$19,2,0),Exportar[[#This Row],[NOMBRE-Planeación_Proyecto]])</f>
        <v>2. Protección PARD</v>
      </c>
      <c r="AL532" s="41">
        <f>VLOOKUP(Exportar[[#This Row],[UNIDAD/SUB UNIDAD]],[3]!REGIONALES[[#All],[codigo_regional3]:[Columna1]],3,0)</f>
        <v>15</v>
      </c>
      <c r="AM532" s="41">
        <f>Exportar[[#This Row],[COD]]</f>
        <v>15</v>
      </c>
      <c r="AN532" s="41">
        <f>IFERROR(VLOOKUP(Exportar[[#This Row],[RUBRO completo]],'[3]CENTRO DE COSTOS'!$X:$X,1,0),0)</f>
        <v>0</v>
      </c>
      <c r="AO532" s="43" t="str">
        <f>VLOOKUP(Exportar[[#This Row],[COD_REAL]],'[3]CENTRO DE COSTOS'!$M$4:$N$72,2,0)</f>
        <v>REGIONAL BOYACÁ</v>
      </c>
    </row>
    <row r="533" spans="1:41" x14ac:dyDescent="0.25">
      <c r="A533" s="44">
        <v>45111</v>
      </c>
      <c r="B533" s="32">
        <v>2023</v>
      </c>
      <c r="C533" s="33" t="str">
        <f>VLOOKUP(D533,'[3]CENTRO DE COSTOS'!$E:$H,4,0)</f>
        <v>REGIONALES</v>
      </c>
      <c r="D533" s="34" t="s">
        <v>50</v>
      </c>
      <c r="E533" s="34" t="s">
        <v>262</v>
      </c>
      <c r="F533" s="34" t="s">
        <v>176</v>
      </c>
      <c r="G533" s="35" t="str">
        <f>VLOOKUP(O533,[3]Gerentes!$A:$N,4,0)</f>
        <v>SNBF</v>
      </c>
      <c r="H533" s="35" t="str">
        <f>VLOOKUP(O533,[3]Gerentes!$A:$N,5,0)</f>
        <v>DIRECTOR(A) DE SISTEMA NACIONAL DE BIENESTAR FAMILIAR</v>
      </c>
      <c r="I533" s="35" t="str">
        <f>VLOOKUP(O533,[3]Gerentes!$A:$N,10,0)</f>
        <v>7. SNBF</v>
      </c>
      <c r="J533" s="35" t="str">
        <f>VLOOKUP(O533,[3]Gerentes!$A:$AB,15,0)</f>
        <v>No Contratable</v>
      </c>
      <c r="K533" s="36" t="str">
        <f t="shared" si="24"/>
        <v>Inversión</v>
      </c>
      <c r="L533" s="37" t="s">
        <v>168</v>
      </c>
      <c r="M533" s="38" t="str">
        <f t="shared" si="25"/>
        <v>C-4102-1500-15</v>
      </c>
      <c r="N533" s="34">
        <v>992</v>
      </c>
      <c r="O533" s="35" t="str">
        <f t="shared" si="26"/>
        <v>C-4102-1500-15-0-4102024-02-992</v>
      </c>
      <c r="P533" s="32" t="s">
        <v>167</v>
      </c>
      <c r="Q533" s="39">
        <f>VLOOKUP($O533,[3]Gerentes!$A:$I,7,0)</f>
        <v>4102024</v>
      </c>
      <c r="R533" s="40" t="str">
        <f>VLOOKUP($O533,[3]Gerentes!$A:$I,8,0)</f>
        <v>SERVICIO DE ASISTENCIA TECNICA EN EL CICLO DE POLITICAS PUBLICAS DE INFANCIA Y ADOLESCENCIA</v>
      </c>
      <c r="S533" s="34" t="s">
        <v>24</v>
      </c>
      <c r="T533" s="34">
        <v>27</v>
      </c>
      <c r="U533" s="34" t="s">
        <v>161</v>
      </c>
      <c r="V533" s="34" t="s">
        <v>25</v>
      </c>
      <c r="W533" s="41">
        <v>14000000</v>
      </c>
      <c r="X533" s="41">
        <v>4000000</v>
      </c>
      <c r="Y533" s="41">
        <v>0</v>
      </c>
      <c r="Z533" s="41">
        <v>0</v>
      </c>
      <c r="AA533" s="41">
        <v>0</v>
      </c>
      <c r="AB533" s="42">
        <v>18000000</v>
      </c>
      <c r="AC533" s="41">
        <v>18000000</v>
      </c>
      <c r="AD533" s="41">
        <v>0</v>
      </c>
      <c r="AE533" s="42">
        <v>12120203</v>
      </c>
      <c r="AF533" s="42">
        <v>11112082</v>
      </c>
      <c r="AG533" s="41">
        <v>11112082</v>
      </c>
      <c r="AH533" s="41">
        <v>11112082</v>
      </c>
      <c r="AI533" s="41">
        <v>0</v>
      </c>
      <c r="AJ533" s="41">
        <v>0</v>
      </c>
      <c r="AK533" s="42" t="str">
        <f>IFERROR(VLOOKUP(Exportar[[#This Row],[RUBRO]],[3]LISTAS!$A$1:$B$19,2,0),Exportar[[#This Row],[NOMBRE-Planeación_Proyecto]])</f>
        <v>7. SNBF</v>
      </c>
      <c r="AL533" s="41">
        <f>VLOOKUP(Exportar[[#This Row],[UNIDAD/SUB UNIDAD]],[3]!REGIONALES[[#All],[codigo_regional3]:[Columna1]],3,0)</f>
        <v>15</v>
      </c>
      <c r="AM533" s="41">
        <f>Exportar[[#This Row],[COD]]</f>
        <v>15</v>
      </c>
      <c r="AN533" s="41">
        <f>IFERROR(VLOOKUP(Exportar[[#This Row],[RUBRO completo]],'[3]CENTRO DE COSTOS'!$X:$X,1,0),0)</f>
        <v>0</v>
      </c>
      <c r="AO533" s="43" t="str">
        <f>VLOOKUP(Exportar[[#This Row],[COD_REAL]],'[3]CENTRO DE COSTOS'!$M$4:$N$72,2,0)</f>
        <v>REGIONAL BOYACÁ</v>
      </c>
    </row>
    <row r="534" spans="1:41" x14ac:dyDescent="0.25">
      <c r="A534" s="44">
        <v>45111</v>
      </c>
      <c r="B534" s="32">
        <v>2023</v>
      </c>
      <c r="C534" s="33" t="str">
        <f>VLOOKUP(D534,'[3]CENTRO DE COSTOS'!$E:$H,4,0)</f>
        <v>REGIONALES</v>
      </c>
      <c r="D534" s="34" t="s">
        <v>50</v>
      </c>
      <c r="E534" s="34" t="s">
        <v>262</v>
      </c>
      <c r="F534" s="34" t="s">
        <v>176</v>
      </c>
      <c r="G534" s="35" t="str">
        <f>VLOOKUP(O534,[3]Gerentes!$A:$N,4,0)</f>
        <v>FAMILIA Y COMUNIDADES</v>
      </c>
      <c r="H534" s="35" t="str">
        <f>VLOOKUP(O534,[3]Gerentes!$A:$N,5,0)</f>
        <v>DIRECTOR(A) DE FAMILIA Y COMUNIDADES</v>
      </c>
      <c r="I534" s="35" t="str">
        <f>VLOOKUP(O534,[3]Gerentes!$A:$N,10,0)</f>
        <v>6. Familia y Comunidades</v>
      </c>
      <c r="J534" s="35" t="str">
        <f>VLOOKUP(O534,[3]Gerentes!$A:$AB,15,0)</f>
        <v>No Contratable</v>
      </c>
      <c r="K534" s="36" t="str">
        <f t="shared" si="24"/>
        <v>Inversión</v>
      </c>
      <c r="L534" s="37" t="s">
        <v>184</v>
      </c>
      <c r="M534" s="38" t="str">
        <f t="shared" si="25"/>
        <v>C-4102-1500-16</v>
      </c>
      <c r="N534" s="34">
        <v>992</v>
      </c>
      <c r="O534" s="35" t="str">
        <f t="shared" si="26"/>
        <v>C-4102-1500-16-0-4102041-02-992</v>
      </c>
      <c r="P534" s="32" t="s">
        <v>183</v>
      </c>
      <c r="Q534" s="39">
        <f>VLOOKUP($O534,[3]Gerentes!$A:$I,7,0)</f>
        <v>4102041</v>
      </c>
      <c r="R534" s="40" t="str">
        <f>VLOOKUP($O534,[3]Gerentes!$A:$I,8,0)</f>
        <v>SERVICIO DE ASISTENCIA TECNICA EN EL CICLO DE POLITICAS PUBLICAS DE FAMILIA Y OTRAS RELACIONADAS</v>
      </c>
      <c r="S534" s="34" t="s">
        <v>24</v>
      </c>
      <c r="T534" s="34">
        <v>27</v>
      </c>
      <c r="U534" s="34" t="s">
        <v>161</v>
      </c>
      <c r="V534" s="34" t="s">
        <v>25</v>
      </c>
      <c r="W534" s="41">
        <v>16000000</v>
      </c>
      <c r="X534" s="41">
        <v>0</v>
      </c>
      <c r="Y534" s="41">
        <v>0</v>
      </c>
      <c r="Z534" s="41">
        <v>0</v>
      </c>
      <c r="AA534" s="41">
        <v>0</v>
      </c>
      <c r="AB534" s="42">
        <v>16000000</v>
      </c>
      <c r="AC534" s="41">
        <v>16000000</v>
      </c>
      <c r="AD534" s="41">
        <v>0</v>
      </c>
      <c r="AE534" s="42">
        <v>1064623</v>
      </c>
      <c r="AF534" s="42">
        <v>0</v>
      </c>
      <c r="AG534" s="41">
        <v>0</v>
      </c>
      <c r="AH534" s="41">
        <v>0</v>
      </c>
      <c r="AI534" s="41">
        <v>0</v>
      </c>
      <c r="AJ534" s="41">
        <v>0</v>
      </c>
      <c r="AK534" s="42" t="str">
        <f>IFERROR(VLOOKUP(Exportar[[#This Row],[RUBRO]],[3]LISTAS!$A$1:$B$19,2,0),Exportar[[#This Row],[NOMBRE-Planeación_Proyecto]])</f>
        <v>6. Familia y Comunidades</v>
      </c>
      <c r="AL534" s="41">
        <f>VLOOKUP(Exportar[[#This Row],[UNIDAD/SUB UNIDAD]],[3]!REGIONALES[[#All],[codigo_regional3]:[Columna1]],3,0)</f>
        <v>15</v>
      </c>
      <c r="AM534" s="41">
        <f>Exportar[[#This Row],[COD]]</f>
        <v>15</v>
      </c>
      <c r="AN534" s="41">
        <f>IFERROR(VLOOKUP(Exportar[[#This Row],[RUBRO completo]],'[3]CENTRO DE COSTOS'!$X:$X,1,0),0)</f>
        <v>0</v>
      </c>
      <c r="AO534" s="43" t="str">
        <f>VLOOKUP(Exportar[[#This Row],[COD_REAL]],'[3]CENTRO DE COSTOS'!$M$4:$N$72,2,0)</f>
        <v>REGIONAL BOYACÁ</v>
      </c>
    </row>
    <row r="535" spans="1:41" x14ac:dyDescent="0.25">
      <c r="A535" s="44">
        <v>45111</v>
      </c>
      <c r="B535" s="32">
        <v>2023</v>
      </c>
      <c r="C535" s="33" t="str">
        <f>VLOOKUP(D535,'[3]CENTRO DE COSTOS'!$E:$H,4,0)</f>
        <v>REGIONALES</v>
      </c>
      <c r="D535" s="34" t="s">
        <v>50</v>
      </c>
      <c r="E535" s="34" t="s">
        <v>262</v>
      </c>
      <c r="F535" s="34" t="s">
        <v>176</v>
      </c>
      <c r="G535" s="35" t="str">
        <f>VLOOKUP(O535,[3]Gerentes!$A:$N,4,0)</f>
        <v>PRIMERA INFANCIA</v>
      </c>
      <c r="H535" s="35" t="str">
        <f>VLOOKUP(O535,[3]Gerentes!$A:$N,5,0)</f>
        <v>DIRECTOR(A) DE PRIMERA INFANCIA</v>
      </c>
      <c r="I535" s="35" t="str">
        <f>VLOOKUP(O535,[3]Gerentes!$A:$N,10,0)</f>
        <v>1. Primera Infancia</v>
      </c>
      <c r="J535" s="35" t="str">
        <f>VLOOKUP(O535,[3]Gerentes!$A:$AB,15,0)</f>
        <v>No Contratable</v>
      </c>
      <c r="K535" s="36" t="str">
        <f t="shared" si="24"/>
        <v>Inversión</v>
      </c>
      <c r="L535" s="37" t="s">
        <v>166</v>
      </c>
      <c r="M535" s="38" t="str">
        <f t="shared" si="25"/>
        <v>C-4102-1500-18</v>
      </c>
      <c r="N535" s="34">
        <v>992</v>
      </c>
      <c r="O535" s="35" t="str">
        <f t="shared" si="26"/>
        <v>C-4102-1500-18-0-4102040-02-992</v>
      </c>
      <c r="P535" s="32" t="s">
        <v>165</v>
      </c>
      <c r="Q535" s="39">
        <f>VLOOKUP($O535,[3]Gerentes!$A:$I,7,0)</f>
        <v>4102040</v>
      </c>
      <c r="R535" s="40" t="str">
        <f>VLOOKUP($O535,[3]Gerentes!$A:$I,8,0)</f>
        <v>DOCUMENTOS METODOLOGICOS</v>
      </c>
      <c r="S535" s="34" t="s">
        <v>24</v>
      </c>
      <c r="T535" s="34">
        <v>20</v>
      </c>
      <c r="U535" s="34" t="s">
        <v>392</v>
      </c>
      <c r="V535" s="34" t="s">
        <v>25</v>
      </c>
      <c r="W535" s="41">
        <v>4000000</v>
      </c>
      <c r="X535" s="41">
        <v>40619245</v>
      </c>
      <c r="Y535" s="41">
        <v>0</v>
      </c>
      <c r="Z535" s="41">
        <v>0</v>
      </c>
      <c r="AA535" s="41">
        <v>0</v>
      </c>
      <c r="AB535" s="42">
        <v>44619245</v>
      </c>
      <c r="AC535" s="41">
        <v>44619245</v>
      </c>
      <c r="AD535" s="41">
        <v>0</v>
      </c>
      <c r="AE535" s="42">
        <v>36865377</v>
      </c>
      <c r="AF535" s="42">
        <v>22684362</v>
      </c>
      <c r="AG535" s="41">
        <v>22684362</v>
      </c>
      <c r="AH535" s="41">
        <v>22684362</v>
      </c>
      <c r="AI535" s="41">
        <v>0</v>
      </c>
      <c r="AJ535" s="41">
        <v>0</v>
      </c>
      <c r="AK535" s="42" t="str">
        <f>IFERROR(VLOOKUP(Exportar[[#This Row],[RUBRO]],[3]LISTAS!$A$1:$B$19,2,0),Exportar[[#This Row],[NOMBRE-Planeación_Proyecto]])</f>
        <v>1. Primera Infancia</v>
      </c>
      <c r="AL535" s="41">
        <f>VLOOKUP(Exportar[[#This Row],[UNIDAD/SUB UNIDAD]],[3]!REGIONALES[[#All],[codigo_regional3]:[Columna1]],3,0)</f>
        <v>15</v>
      </c>
      <c r="AM535" s="41">
        <f>Exportar[[#This Row],[COD]]</f>
        <v>15</v>
      </c>
      <c r="AN535" s="41">
        <f>IFERROR(VLOOKUP(Exportar[[#This Row],[RUBRO completo]],'[3]CENTRO DE COSTOS'!$X:$X,1,0),0)</f>
        <v>0</v>
      </c>
      <c r="AO535" s="43" t="str">
        <f>VLOOKUP(Exportar[[#This Row],[COD_REAL]],'[3]CENTRO DE COSTOS'!$M$4:$N$72,2,0)</f>
        <v>REGIONAL BOYACÁ</v>
      </c>
    </row>
    <row r="536" spans="1:41" x14ac:dyDescent="0.25">
      <c r="A536" s="44">
        <v>45111</v>
      </c>
      <c r="B536" s="32">
        <v>2023</v>
      </c>
      <c r="C536" s="33" t="str">
        <f>VLOOKUP(D536,'[3]CENTRO DE COSTOS'!$E:$H,4,0)</f>
        <v>REGIONALES</v>
      </c>
      <c r="D536" s="34" t="s">
        <v>50</v>
      </c>
      <c r="E536" s="34" t="s">
        <v>262</v>
      </c>
      <c r="F536" s="34" t="s">
        <v>176</v>
      </c>
      <c r="G536" s="35" t="str">
        <f>VLOOKUP(O536,[3]Gerentes!$A:$N,4,0)</f>
        <v>PRIMERA INFANCIA</v>
      </c>
      <c r="H536" s="35" t="str">
        <f>VLOOKUP(O536,[3]Gerentes!$A:$N,5,0)</f>
        <v>DIRECTOR(A) DE PRIMERA INFANCIA</v>
      </c>
      <c r="I536" s="35" t="str">
        <f>VLOOKUP(O536,[3]Gerentes!$A:$N,10,0)</f>
        <v>1. Primera Infancia</v>
      </c>
      <c r="J536" s="35" t="str">
        <f>VLOOKUP(O536,[3]Gerentes!$A:$AB,15,0)</f>
        <v>No Contratable</v>
      </c>
      <c r="K536" s="36" t="str">
        <f t="shared" si="24"/>
        <v>Inversión</v>
      </c>
      <c r="L536" s="37" t="s">
        <v>166</v>
      </c>
      <c r="M536" s="38" t="str">
        <f t="shared" si="25"/>
        <v>C-4102-1500-18</v>
      </c>
      <c r="N536" s="34">
        <v>992</v>
      </c>
      <c r="O536" s="35" t="str">
        <f t="shared" si="26"/>
        <v>C-4102-1500-18-0-4102040-02-992</v>
      </c>
      <c r="P536" s="32" t="s">
        <v>165</v>
      </c>
      <c r="Q536" s="39">
        <f>VLOOKUP($O536,[3]Gerentes!$A:$I,7,0)</f>
        <v>4102040</v>
      </c>
      <c r="R536" s="40" t="str">
        <f>VLOOKUP($O536,[3]Gerentes!$A:$I,8,0)</f>
        <v>DOCUMENTOS METODOLOGICOS</v>
      </c>
      <c r="S536" s="34" t="s">
        <v>24</v>
      </c>
      <c r="T536" s="34">
        <v>27</v>
      </c>
      <c r="U536" s="34" t="s">
        <v>161</v>
      </c>
      <c r="V536" s="34" t="s">
        <v>25</v>
      </c>
      <c r="W536" s="41">
        <v>0</v>
      </c>
      <c r="X536" s="41">
        <v>64778263</v>
      </c>
      <c r="Y536" s="41">
        <v>0</v>
      </c>
      <c r="Z536" s="41">
        <v>0</v>
      </c>
      <c r="AA536" s="41">
        <v>0</v>
      </c>
      <c r="AB536" s="42">
        <v>64778263</v>
      </c>
      <c r="AC536" s="41">
        <v>64778263</v>
      </c>
      <c r="AD536" s="41">
        <v>0</v>
      </c>
      <c r="AE536" s="42">
        <v>64776860</v>
      </c>
      <c r="AF536" s="42">
        <v>64420875</v>
      </c>
      <c r="AG536" s="41">
        <v>64420875</v>
      </c>
      <c r="AH536" s="41">
        <v>64420875</v>
      </c>
      <c r="AI536" s="41">
        <v>0</v>
      </c>
      <c r="AJ536" s="41">
        <v>0</v>
      </c>
      <c r="AK536" s="42" t="str">
        <f>IFERROR(VLOOKUP(Exportar[[#This Row],[RUBRO]],[3]LISTAS!$A$1:$B$19,2,0),Exportar[[#This Row],[NOMBRE-Planeación_Proyecto]])</f>
        <v>1. Primera Infancia</v>
      </c>
      <c r="AL536" s="41">
        <f>VLOOKUP(Exportar[[#This Row],[UNIDAD/SUB UNIDAD]],[3]!REGIONALES[[#All],[codigo_regional3]:[Columna1]],3,0)</f>
        <v>15</v>
      </c>
      <c r="AM536" s="41">
        <f>Exportar[[#This Row],[COD]]</f>
        <v>15</v>
      </c>
      <c r="AN536" s="41">
        <f>IFERROR(VLOOKUP(Exportar[[#This Row],[RUBRO completo]],'[3]CENTRO DE COSTOS'!$X:$X,1,0),0)</f>
        <v>0</v>
      </c>
      <c r="AO536" s="43" t="str">
        <f>VLOOKUP(Exportar[[#This Row],[COD_REAL]],'[3]CENTRO DE COSTOS'!$M$4:$N$72,2,0)</f>
        <v>REGIONAL BOYACÁ</v>
      </c>
    </row>
    <row r="537" spans="1:41" x14ac:dyDescent="0.25">
      <c r="A537" s="44">
        <v>45111</v>
      </c>
      <c r="B537" s="32">
        <v>2023</v>
      </c>
      <c r="C537" s="33" t="str">
        <f>VLOOKUP(D537,'[3]CENTRO DE COSTOS'!$E:$H,4,0)</f>
        <v>REGIONALES</v>
      </c>
      <c r="D537" s="34" t="s">
        <v>50</v>
      </c>
      <c r="E537" s="34" t="s">
        <v>262</v>
      </c>
      <c r="F537" s="34" t="s">
        <v>176</v>
      </c>
      <c r="G537" s="35" t="str">
        <f>VLOOKUP(O537,[3]Gerentes!$A:$N,4,0)</f>
        <v>INFANCIA</v>
      </c>
      <c r="H537" s="35" t="str">
        <f>VLOOKUP(O537,[3]Gerentes!$A:$N,5,0)</f>
        <v>DIRECTOR(A) DE INFANCIA</v>
      </c>
      <c r="I537" s="35" t="str">
        <f>VLOOKUP(O537,[3]Gerentes!$A:$N,10,0)</f>
        <v>7. Infancia</v>
      </c>
      <c r="J537" s="35" t="str">
        <f>VLOOKUP(O537,[3]Gerentes!$A:$AB,15,0)</f>
        <v>No Contratable</v>
      </c>
      <c r="K537" s="36" t="str">
        <f t="shared" si="24"/>
        <v>Inversión</v>
      </c>
      <c r="L537" s="37" t="s">
        <v>182</v>
      </c>
      <c r="M537" s="38" t="str">
        <f t="shared" si="25"/>
        <v>C-4102-1500-20</v>
      </c>
      <c r="N537" s="34">
        <v>992</v>
      </c>
      <c r="O537" s="35" t="str">
        <f t="shared" si="26"/>
        <v>C-4102-1500-20-0-4102045-02-992</v>
      </c>
      <c r="P537" s="32" t="s">
        <v>181</v>
      </c>
      <c r="Q537" s="39">
        <f>VLOOKUP($O537,[3]Gerentes!$A:$I,7,0)</f>
        <v>4102045</v>
      </c>
      <c r="R537" s="40" t="str">
        <f>VLOOKUP($O537,[3]Gerentes!$A:$I,8,0)</f>
        <v>SERVICIOS DE EDUCACIÓN INFORMAL A NIÑOS, NIÑAS, ADOLESCENTES  Y JÓVENES PARA EL RECONOCIMIENTO DE SUS DERECHOS</v>
      </c>
      <c r="S537" s="34" t="s">
        <v>24</v>
      </c>
      <c r="T537" s="34">
        <v>27</v>
      </c>
      <c r="U537" s="34" t="s">
        <v>161</v>
      </c>
      <c r="V537" s="34" t="s">
        <v>25</v>
      </c>
      <c r="W537" s="41">
        <v>5150000</v>
      </c>
      <c r="X537" s="41">
        <v>0</v>
      </c>
      <c r="Y537" s="41">
        <v>0</v>
      </c>
      <c r="Z537" s="41">
        <v>0</v>
      </c>
      <c r="AA537" s="41">
        <v>0</v>
      </c>
      <c r="AB537" s="42">
        <v>5150000</v>
      </c>
      <c r="AC537" s="41">
        <v>5150000</v>
      </c>
      <c r="AD537" s="41">
        <v>0</v>
      </c>
      <c r="AE537" s="42">
        <v>357885</v>
      </c>
      <c r="AF537" s="42">
        <v>357885</v>
      </c>
      <c r="AG537" s="41">
        <v>357885</v>
      </c>
      <c r="AH537" s="41">
        <v>357885</v>
      </c>
      <c r="AI537" s="41">
        <v>0</v>
      </c>
      <c r="AJ537" s="41">
        <v>0</v>
      </c>
      <c r="AK537" s="42" t="str">
        <f>IFERROR(VLOOKUP(Exportar[[#This Row],[RUBRO]],[3]LISTAS!$A$1:$B$19,2,0),Exportar[[#This Row],[NOMBRE-Planeación_Proyecto]])</f>
        <v>7. Infancia</v>
      </c>
      <c r="AL537" s="41">
        <f>VLOOKUP(Exportar[[#This Row],[UNIDAD/SUB UNIDAD]],[3]!REGIONALES[[#All],[codigo_regional3]:[Columna1]],3,0)</f>
        <v>15</v>
      </c>
      <c r="AM537" s="41">
        <f>Exportar[[#This Row],[COD]]</f>
        <v>15</v>
      </c>
      <c r="AN537" s="41">
        <f>IFERROR(VLOOKUP(Exportar[[#This Row],[RUBRO completo]],'[3]CENTRO DE COSTOS'!$X:$X,1,0),0)</f>
        <v>0</v>
      </c>
      <c r="AO537" s="43" t="str">
        <f>VLOOKUP(Exportar[[#This Row],[COD_REAL]],'[3]CENTRO DE COSTOS'!$M$4:$N$72,2,0)</f>
        <v>REGIONAL BOYACÁ</v>
      </c>
    </row>
    <row r="538" spans="1:41" x14ac:dyDescent="0.25">
      <c r="A538" s="44">
        <v>45111</v>
      </c>
      <c r="B538" s="32">
        <v>2023</v>
      </c>
      <c r="C538" s="33" t="str">
        <f>VLOOKUP(D538,'[3]CENTRO DE COSTOS'!$E:$H,4,0)</f>
        <v>REGIONALES</v>
      </c>
      <c r="D538" s="34" t="s">
        <v>50</v>
      </c>
      <c r="E538" s="34" t="s">
        <v>262</v>
      </c>
      <c r="F538" s="34" t="s">
        <v>176</v>
      </c>
      <c r="G538" s="35" t="str">
        <f>VLOOKUP(O538,[3]Gerentes!$A:$N,4,0)</f>
        <v>ADOLESCENCIA Y JUVENTUD</v>
      </c>
      <c r="H538" s="35" t="str">
        <f>VLOOKUP(O538,[3]Gerentes!$A:$N,5,0)</f>
        <v xml:space="preserve">DIRECTOR(A) DE ADOLESCENCIA Y JUVENTUD </v>
      </c>
      <c r="I538" s="35" t="str">
        <f>VLOOKUP(O538,[3]Gerentes!$A:$N,10,0)</f>
        <v>8. Adolescencia y Juventud</v>
      </c>
      <c r="J538" s="35" t="str">
        <f>VLOOKUP(O538,[3]Gerentes!$A:$AB,15,0)</f>
        <v>No Contratable</v>
      </c>
      <c r="K538" s="36" t="str">
        <f t="shared" si="24"/>
        <v>Inversión</v>
      </c>
      <c r="L538" s="37" t="s">
        <v>180</v>
      </c>
      <c r="M538" s="38" t="str">
        <f t="shared" si="25"/>
        <v>C-4102-1500-21</v>
      </c>
      <c r="N538" s="34">
        <v>992</v>
      </c>
      <c r="O538" s="35" t="str">
        <f t="shared" si="26"/>
        <v>C-4102-1500-21-0-4102045-02-00-992</v>
      </c>
      <c r="P538" s="32" t="s">
        <v>179</v>
      </c>
      <c r="Q538" s="39">
        <f>VLOOKUP($O538,[3]Gerentes!$A:$I,7,0)</f>
        <v>4102045</v>
      </c>
      <c r="R538" s="40" t="str">
        <f>VLOOKUP($O538,[3]Gerentes!$A:$I,8,0)</f>
        <v>SERVICIOS DE EDUCACIÓN INFORMAL A NIÑOS, NIÑAS, ADOLESCENTES  Y JÓVENES PARA EL RECONOCIMIENTO DE SUS DERECHOS</v>
      </c>
      <c r="S538" s="34" t="s">
        <v>24</v>
      </c>
      <c r="T538" s="34">
        <v>27</v>
      </c>
      <c r="U538" s="34" t="s">
        <v>161</v>
      </c>
      <c r="V538" s="34" t="s">
        <v>25</v>
      </c>
      <c r="W538" s="41">
        <v>3000000</v>
      </c>
      <c r="X538" s="41">
        <v>0</v>
      </c>
      <c r="Y538" s="41">
        <v>0</v>
      </c>
      <c r="Z538" s="41">
        <v>0</v>
      </c>
      <c r="AA538" s="41">
        <v>0</v>
      </c>
      <c r="AB538" s="42">
        <v>3000000</v>
      </c>
      <c r="AC538" s="41">
        <v>3000000</v>
      </c>
      <c r="AD538" s="41">
        <v>0</v>
      </c>
      <c r="AE538" s="42">
        <v>203492</v>
      </c>
      <c r="AF538" s="42">
        <v>203492</v>
      </c>
      <c r="AG538" s="41">
        <v>203492</v>
      </c>
      <c r="AH538" s="41">
        <v>203492</v>
      </c>
      <c r="AI538" s="41">
        <v>0</v>
      </c>
      <c r="AJ538" s="41">
        <v>0</v>
      </c>
      <c r="AK538" s="42" t="str">
        <f>IFERROR(VLOOKUP(Exportar[[#This Row],[RUBRO]],[3]LISTAS!$A$1:$B$19,2,0),Exportar[[#This Row],[NOMBRE-Planeación_Proyecto]])</f>
        <v>8. Adolescencia y Juventud</v>
      </c>
      <c r="AL538" s="41">
        <f>VLOOKUP(Exportar[[#This Row],[UNIDAD/SUB UNIDAD]],[3]!REGIONALES[[#All],[codigo_regional3]:[Columna1]],3,0)</f>
        <v>15</v>
      </c>
      <c r="AM538" s="41">
        <f>Exportar[[#This Row],[COD]]</f>
        <v>15</v>
      </c>
      <c r="AN538" s="41">
        <f>IFERROR(VLOOKUP(Exportar[[#This Row],[RUBRO completo]],'[3]CENTRO DE COSTOS'!$X:$X,1,0),0)</f>
        <v>0</v>
      </c>
      <c r="AO538" s="43" t="str">
        <f>VLOOKUP(Exportar[[#This Row],[COD_REAL]],'[3]CENTRO DE COSTOS'!$M$4:$N$72,2,0)</f>
        <v>REGIONAL BOYACÁ</v>
      </c>
    </row>
    <row r="539" spans="1:41" x14ac:dyDescent="0.25">
      <c r="A539" s="44">
        <v>45111</v>
      </c>
      <c r="B539" s="32">
        <v>2023</v>
      </c>
      <c r="C539" s="33" t="str">
        <f>VLOOKUP(D539,'[3]CENTRO DE COSTOS'!$E:$H,4,0)</f>
        <v>REGIONALES</v>
      </c>
      <c r="D539" s="34" t="s">
        <v>50</v>
      </c>
      <c r="E539" s="34" t="s">
        <v>262</v>
      </c>
      <c r="F539" s="34" t="s">
        <v>176</v>
      </c>
      <c r="G539" s="35" t="str">
        <f>VLOOKUP(O539,[3]Gerentes!$A:$N,4,0)</f>
        <v>TECNOLOGÍA</v>
      </c>
      <c r="H539" s="35" t="str">
        <f>VLOOKUP(O539,[3]Gerentes!$A:$N,5,0)</f>
        <v>DIRECTOR(A) DE INFORMACION Y TECNOLOGIA</v>
      </c>
      <c r="I539" s="35" t="str">
        <f>VLOOKUP(O539,[3]Gerentes!$A:$N,10,0)</f>
        <v>9. Tecnología</v>
      </c>
      <c r="J539" s="35" t="str">
        <f>VLOOKUP(O539,[3]Gerentes!$A:$AB,15,0)</f>
        <v>No Contratable</v>
      </c>
      <c r="K539" s="36" t="str">
        <f t="shared" si="24"/>
        <v>Inversión</v>
      </c>
      <c r="L539" s="37" t="s">
        <v>178</v>
      </c>
      <c r="M539" s="38" t="str">
        <f t="shared" si="25"/>
        <v>C-4199-1500-7</v>
      </c>
      <c r="N539" s="34">
        <v>992</v>
      </c>
      <c r="O539" s="35" t="str">
        <f t="shared" si="26"/>
        <v>C-4199-1500-7-0-4199062-02-992</v>
      </c>
      <c r="P539" s="32" t="s">
        <v>177</v>
      </c>
      <c r="Q539" s="39">
        <f>VLOOKUP($O539,[3]Gerentes!$A:$I,7,0)</f>
        <v>4199062</v>
      </c>
      <c r="R539" s="40" t="str">
        <f>VLOOKUP($O539,[3]Gerentes!$A:$I,8,0)</f>
        <v>SERVICIOS TECNOLOGICOS</v>
      </c>
      <c r="S539" s="34" t="s">
        <v>24</v>
      </c>
      <c r="T539" s="34">
        <v>27</v>
      </c>
      <c r="U539" s="34" t="s">
        <v>161</v>
      </c>
      <c r="V539" s="34" t="s">
        <v>25</v>
      </c>
      <c r="W539" s="41">
        <v>6002325</v>
      </c>
      <c r="X539" s="41">
        <v>0</v>
      </c>
      <c r="Y539" s="41">
        <v>0</v>
      </c>
      <c r="Z539" s="41">
        <v>0</v>
      </c>
      <c r="AA539" s="41">
        <v>0</v>
      </c>
      <c r="AB539" s="42">
        <v>6002325</v>
      </c>
      <c r="AC539" s="41">
        <v>6002325</v>
      </c>
      <c r="AD539" s="41">
        <v>0</v>
      </c>
      <c r="AE539" s="42">
        <v>3291381</v>
      </c>
      <c r="AF539" s="42">
        <v>2697545</v>
      </c>
      <c r="AG539" s="41">
        <v>2697545</v>
      </c>
      <c r="AH539" s="41">
        <v>2697545</v>
      </c>
      <c r="AI539" s="41">
        <v>0</v>
      </c>
      <c r="AJ539" s="41">
        <v>0</v>
      </c>
      <c r="AK539" s="42" t="str">
        <f>IFERROR(VLOOKUP(Exportar[[#This Row],[RUBRO]],[3]LISTAS!$A$1:$B$19,2,0),Exportar[[#This Row],[NOMBRE-Planeación_Proyecto]])</f>
        <v>9. Tecnología</v>
      </c>
      <c r="AL539" s="41">
        <f>VLOOKUP(Exportar[[#This Row],[UNIDAD/SUB UNIDAD]],[3]!REGIONALES[[#All],[codigo_regional3]:[Columna1]],3,0)</f>
        <v>15</v>
      </c>
      <c r="AM539" s="41">
        <f>Exportar[[#This Row],[COD]]</f>
        <v>15</v>
      </c>
      <c r="AN539" s="41">
        <f>IFERROR(VLOOKUP(Exportar[[#This Row],[RUBRO completo]],'[3]CENTRO DE COSTOS'!$X:$X,1,0),0)</f>
        <v>0</v>
      </c>
      <c r="AO539" s="43" t="str">
        <f>VLOOKUP(Exportar[[#This Row],[COD_REAL]],'[3]CENTRO DE COSTOS'!$M$4:$N$72,2,0)</f>
        <v>REGIONAL BOYACÁ</v>
      </c>
    </row>
    <row r="540" spans="1:41" x14ac:dyDescent="0.25">
      <c r="A540" s="44">
        <v>45111</v>
      </c>
      <c r="B540" s="32">
        <v>2023</v>
      </c>
      <c r="C540" s="33" t="str">
        <f>VLOOKUP(D540,'[3]CENTRO DE COSTOS'!$E:$H,4,0)</f>
        <v>REGIONALES</v>
      </c>
      <c r="D540" s="34" t="s">
        <v>50</v>
      </c>
      <c r="E540" s="34" t="s">
        <v>262</v>
      </c>
      <c r="F540" s="34" t="s">
        <v>176</v>
      </c>
      <c r="G540" s="35" t="str">
        <f>VLOOKUP(O540,[3]Gerentes!$A:$N,4,0)</f>
        <v>FORTALECIMIENTO</v>
      </c>
      <c r="H540" s="35" t="str">
        <f>VLOOKUP(O540,[3]Gerentes!$A:$N,5,0)</f>
        <v>DIRECTOR(A) DE GESTION HUMANA</v>
      </c>
      <c r="I540" s="35" t="str">
        <f>VLOOKUP(O540,[3]Gerentes!$A:$N,10,0)</f>
        <v>8. Fortalecimiento</v>
      </c>
      <c r="J540" s="35" t="str">
        <f>VLOOKUP(O540,[3]Gerentes!$A:$AB,15,0)</f>
        <v>No Contratable</v>
      </c>
      <c r="K540" s="36" t="str">
        <f t="shared" si="24"/>
        <v>Inversión</v>
      </c>
      <c r="L540" s="37" t="s">
        <v>175</v>
      </c>
      <c r="M540" s="38" t="str">
        <f t="shared" si="25"/>
        <v>C-4199-1500-8</v>
      </c>
      <c r="N540" s="34">
        <v>992</v>
      </c>
      <c r="O540" s="35" t="str">
        <f t="shared" si="26"/>
        <v>C-4199-1500-8-0-4199064-02-992</v>
      </c>
      <c r="P540" s="32" t="s">
        <v>174</v>
      </c>
      <c r="Q540" s="39">
        <f>VLOOKUP($O540,[3]Gerentes!$A:$I,7,0)</f>
        <v>4199064</v>
      </c>
      <c r="R540" s="40" t="str">
        <f>VLOOKUP($O540,[3]Gerentes!$A:$I,8,0)</f>
        <v>SERVICIO DE IMPLEMENTACION DE SISTEMAS DE GESTION</v>
      </c>
      <c r="S540" s="34" t="s">
        <v>24</v>
      </c>
      <c r="T540" s="34">
        <v>27</v>
      </c>
      <c r="U540" s="34" t="s">
        <v>161</v>
      </c>
      <c r="V540" s="34" t="s">
        <v>25</v>
      </c>
      <c r="W540" s="41">
        <v>72100000</v>
      </c>
      <c r="X540" s="41">
        <v>0</v>
      </c>
      <c r="Y540" s="41">
        <v>0</v>
      </c>
      <c r="Z540" s="41">
        <v>0</v>
      </c>
      <c r="AA540" s="41">
        <v>0</v>
      </c>
      <c r="AB540" s="42">
        <v>72100000</v>
      </c>
      <c r="AC540" s="41">
        <v>72100000</v>
      </c>
      <c r="AD540" s="41">
        <v>0</v>
      </c>
      <c r="AE540" s="42">
        <v>24572566</v>
      </c>
      <c r="AF540" s="42">
        <v>14922051</v>
      </c>
      <c r="AG540" s="41">
        <v>14922051</v>
      </c>
      <c r="AH540" s="41">
        <v>14922051</v>
      </c>
      <c r="AI540" s="41">
        <v>0</v>
      </c>
      <c r="AJ540" s="41">
        <v>0</v>
      </c>
      <c r="AK540" s="42" t="str">
        <f>IFERROR(VLOOKUP(Exportar[[#This Row],[RUBRO]],[3]LISTAS!$A$1:$B$19,2,0),Exportar[[#This Row],[NOMBRE-Planeación_Proyecto]])</f>
        <v>8. Fortalecimiento</v>
      </c>
      <c r="AL540" s="41">
        <f>VLOOKUP(Exportar[[#This Row],[UNIDAD/SUB UNIDAD]],[3]!REGIONALES[[#All],[codigo_regional3]:[Columna1]],3,0)</f>
        <v>15</v>
      </c>
      <c r="AM540" s="41">
        <f>Exportar[[#This Row],[COD]]</f>
        <v>15</v>
      </c>
      <c r="AN540" s="41">
        <f>IFERROR(VLOOKUP(Exportar[[#This Row],[RUBRO completo]],'[3]CENTRO DE COSTOS'!$X:$X,1,0),0)</f>
        <v>0</v>
      </c>
      <c r="AO540" s="43" t="str">
        <f>VLOOKUP(Exportar[[#This Row],[COD_REAL]],'[3]CENTRO DE COSTOS'!$M$4:$N$72,2,0)</f>
        <v>REGIONAL BOYACÁ</v>
      </c>
    </row>
    <row r="541" spans="1:41" x14ac:dyDescent="0.25">
      <c r="A541" s="44">
        <v>45111</v>
      </c>
      <c r="B541" s="32">
        <v>2023</v>
      </c>
      <c r="C541" s="33" t="str">
        <f>VLOOKUP(D541,'[3]CENTRO DE COSTOS'!$E:$H,4,0)</f>
        <v>REGIONALES</v>
      </c>
      <c r="D541" s="34" t="s">
        <v>50</v>
      </c>
      <c r="E541" s="34" t="s">
        <v>262</v>
      </c>
      <c r="F541" s="34" t="s">
        <v>150</v>
      </c>
      <c r="G541" s="35" t="str">
        <f>VLOOKUP(O541,[3]Gerentes!$A:$N,4,0)</f>
        <v>PRIMERA INFANCIA</v>
      </c>
      <c r="H541" s="35" t="str">
        <f>VLOOKUP(O541,[3]Gerentes!$A:$N,5,0)</f>
        <v>DIRECTOR(A) ADMINISTRATIVO</v>
      </c>
      <c r="I541" s="35" t="str">
        <f>VLOOKUP(O541,[3]Gerentes!$A:$N,10,0)</f>
        <v>1. Primera Infancia</v>
      </c>
      <c r="J541" s="35" t="str">
        <f>VLOOKUP(O541,[3]Gerentes!$A:$AB,15,0)</f>
        <v>Contratable</v>
      </c>
      <c r="K541" s="36" t="str">
        <f t="shared" si="24"/>
        <v>Inversión</v>
      </c>
      <c r="L541" s="37" t="s">
        <v>257</v>
      </c>
      <c r="M541" s="38" t="str">
        <f t="shared" si="25"/>
        <v>C-4102-1500-18</v>
      </c>
      <c r="N541" s="34">
        <v>997</v>
      </c>
      <c r="O541" s="35" t="str">
        <f t="shared" si="26"/>
        <v>C-4102-1500-18-0-4102004-02-997</v>
      </c>
      <c r="P541" s="32" t="s">
        <v>256</v>
      </c>
      <c r="Q541" s="39">
        <f>VLOOKUP($O541,[3]Gerentes!$A:$I,7,0)</f>
        <v>4102004</v>
      </c>
      <c r="R541" s="40" t="str">
        <f>VLOOKUP($O541,[3]Gerentes!$A:$I,8,0)</f>
        <v>EDIFICACIONES PARA LA ATENCION INTEGRAL A LA PRIMERA INFANCIA CONSTRUIDAS</v>
      </c>
      <c r="S541" s="34" t="s">
        <v>38</v>
      </c>
      <c r="T541" s="34">
        <v>10</v>
      </c>
      <c r="U541" s="34" t="s">
        <v>223</v>
      </c>
      <c r="V541" s="34" t="s">
        <v>25</v>
      </c>
      <c r="W541" s="41">
        <v>30900000</v>
      </c>
      <c r="X541" s="41">
        <v>80000000</v>
      </c>
      <c r="Y541" s="41">
        <v>0</v>
      </c>
      <c r="Z541" s="41">
        <v>0</v>
      </c>
      <c r="AA541" s="41">
        <v>0</v>
      </c>
      <c r="AB541" s="42">
        <v>110900000</v>
      </c>
      <c r="AC541" s="41">
        <v>110900000</v>
      </c>
      <c r="AD541" s="41">
        <v>0</v>
      </c>
      <c r="AE541" s="42">
        <v>30900000</v>
      </c>
      <c r="AF541" s="42">
        <v>18540000</v>
      </c>
      <c r="AG541" s="41">
        <v>18540000</v>
      </c>
      <c r="AH541" s="41">
        <v>18540000</v>
      </c>
      <c r="AI541" s="41">
        <v>0</v>
      </c>
      <c r="AJ541" s="41">
        <v>0</v>
      </c>
      <c r="AK541" s="42" t="str">
        <f>IFERROR(VLOOKUP(Exportar[[#This Row],[RUBRO]],[3]LISTAS!$A$1:$B$19,2,0),Exportar[[#This Row],[NOMBRE-Planeación_Proyecto]])</f>
        <v>1. Primera Infancia</v>
      </c>
      <c r="AL541" s="41">
        <f>VLOOKUP(Exportar[[#This Row],[UNIDAD/SUB UNIDAD]],[3]!REGIONALES[[#All],[codigo_regional3]:[Columna1]],3,0)</f>
        <v>15</v>
      </c>
      <c r="AM541" s="41">
        <f>Exportar[[#This Row],[COD]]</f>
        <v>15</v>
      </c>
      <c r="AN541" s="41">
        <f>IFERROR(VLOOKUP(Exportar[[#This Row],[RUBRO completo]],'[3]CENTRO DE COSTOS'!$X:$X,1,0),0)</f>
        <v>0</v>
      </c>
      <c r="AO541" s="43" t="str">
        <f>VLOOKUP(Exportar[[#This Row],[COD_REAL]],'[3]CENTRO DE COSTOS'!$M$4:$N$72,2,0)</f>
        <v>REGIONAL BOYACÁ</v>
      </c>
    </row>
    <row r="542" spans="1:41" x14ac:dyDescent="0.25">
      <c r="A542" s="44">
        <v>45111</v>
      </c>
      <c r="B542" s="32">
        <v>2023</v>
      </c>
      <c r="C542" s="33" t="str">
        <f>VLOOKUP(D542,'[3]CENTRO DE COSTOS'!$E:$H,4,0)</f>
        <v>REGIONALES</v>
      </c>
      <c r="D542" s="34" t="s">
        <v>50</v>
      </c>
      <c r="E542" s="34" t="s">
        <v>262</v>
      </c>
      <c r="F542" s="34" t="s">
        <v>164</v>
      </c>
      <c r="G542" s="35" t="str">
        <f>VLOOKUP(O542,[3]Gerentes!$A:$N,4,0)</f>
        <v>PROTECCIÓN SRPA</v>
      </c>
      <c r="H542" s="35" t="str">
        <f>VLOOKUP(O542,[3]Gerentes!$A:$N,5,0)</f>
        <v>DIRECTOR(A) DE PROTECCION</v>
      </c>
      <c r="I542" s="35" t="str">
        <f>VLOOKUP(O542,[3]Gerentes!$A:$N,10,0)</f>
        <v>3. Protección SRPA</v>
      </c>
      <c r="J542" s="35" t="str">
        <f>VLOOKUP(O542,[3]Gerentes!$A:$AB,15,0)</f>
        <v>No Contratable</v>
      </c>
      <c r="K542" s="36" t="str">
        <f t="shared" si="24"/>
        <v>Inversión</v>
      </c>
      <c r="L542" s="37" t="s">
        <v>187</v>
      </c>
      <c r="M542" s="38" t="str">
        <f t="shared" si="25"/>
        <v>C-4102-1500-13</v>
      </c>
      <c r="N542" s="34">
        <v>999</v>
      </c>
      <c r="O542" s="35" t="str">
        <f t="shared" si="26"/>
        <v>C-4102-1500-13-0-4102038-02-999</v>
      </c>
      <c r="P542" s="32" t="s">
        <v>186</v>
      </c>
      <c r="Q542" s="39">
        <f>VLOOKUP($O542,[3]Gerentes!$A:$I,7,0)</f>
        <v>4102038</v>
      </c>
      <c r="R542" s="40" t="str">
        <f>VLOOKUP($O542,[3]Gerentes!$A:$I,8,0)</f>
        <v>SERVICIO DIRIGIDOS A LA ATENCION DE NIÑOS, NIÑAS, ADOLESCENTES Y JOVENES, CON ENFOQUE PEDAGOGICO Y RESTAURATIVO ENCAMINADOS A LA INCLUSION SOCIAL</v>
      </c>
      <c r="S542" s="34" t="s">
        <v>24</v>
      </c>
      <c r="T542" s="34">
        <v>27</v>
      </c>
      <c r="U542" s="34" t="s">
        <v>161</v>
      </c>
      <c r="V542" s="34" t="s">
        <v>25</v>
      </c>
      <c r="W542" s="41">
        <v>2000</v>
      </c>
      <c r="X542" s="41">
        <v>0</v>
      </c>
      <c r="Y542" s="41">
        <v>0</v>
      </c>
      <c r="Z542" s="41">
        <v>0</v>
      </c>
      <c r="AA542" s="41">
        <v>0</v>
      </c>
      <c r="AB542" s="42">
        <v>2000</v>
      </c>
      <c r="AC542" s="41">
        <v>2000</v>
      </c>
      <c r="AD542" s="41">
        <v>0</v>
      </c>
      <c r="AE542" s="42">
        <v>2000</v>
      </c>
      <c r="AF542" s="42">
        <v>2000</v>
      </c>
      <c r="AG542" s="41">
        <v>2000</v>
      </c>
      <c r="AH542" s="41">
        <v>2000</v>
      </c>
      <c r="AI542" s="41">
        <v>0</v>
      </c>
      <c r="AJ542" s="41">
        <v>0</v>
      </c>
      <c r="AK542" s="42" t="str">
        <f>IFERROR(VLOOKUP(Exportar[[#This Row],[RUBRO]],[3]LISTAS!$A$1:$B$19,2,0),Exportar[[#This Row],[NOMBRE-Planeación_Proyecto]])</f>
        <v>3. Protección SRPA</v>
      </c>
      <c r="AL542" s="41">
        <f>VLOOKUP(Exportar[[#This Row],[UNIDAD/SUB UNIDAD]],[3]!REGIONALES[[#All],[codigo_regional3]:[Columna1]],3,0)</f>
        <v>15</v>
      </c>
      <c r="AM542" s="41">
        <f>Exportar[[#This Row],[COD]]</f>
        <v>15</v>
      </c>
      <c r="AN542" s="41">
        <f>IFERROR(VLOOKUP(Exportar[[#This Row],[RUBRO completo]],'[3]CENTRO DE COSTOS'!$X:$X,1,0),0)</f>
        <v>0</v>
      </c>
      <c r="AO542" s="43" t="str">
        <f>VLOOKUP(Exportar[[#This Row],[COD_REAL]],'[3]CENTRO DE COSTOS'!$M$4:$N$72,2,0)</f>
        <v>REGIONAL BOYACÁ</v>
      </c>
    </row>
    <row r="543" spans="1:41" x14ac:dyDescent="0.25">
      <c r="A543" s="44">
        <v>45111</v>
      </c>
      <c r="B543" s="32">
        <v>2023</v>
      </c>
      <c r="C543" s="33" t="str">
        <f>VLOOKUP(D543,'[3]CENTRO DE COSTOS'!$E:$H,4,0)</f>
        <v>REGIONALES</v>
      </c>
      <c r="D543" s="34" t="s">
        <v>50</v>
      </c>
      <c r="E543" s="34" t="s">
        <v>262</v>
      </c>
      <c r="F543" s="34" t="s">
        <v>164</v>
      </c>
      <c r="G543" s="35" t="str">
        <f>VLOOKUP(O543,[3]Gerentes!$A:$N,4,0)</f>
        <v xml:space="preserve">PROTECCIÓN RESTABLECIMIENTO </v>
      </c>
      <c r="H543" s="35" t="str">
        <f>VLOOKUP(O543,[3]Gerentes!$A:$N,5,0)</f>
        <v>DIRECTOR(A) DE PROTECCION</v>
      </c>
      <c r="I543" s="35" t="str">
        <f>VLOOKUP(O543,[3]Gerentes!$A:$N,10,0)</f>
        <v>2. Protección PARD</v>
      </c>
      <c r="J543" s="35" t="str">
        <f>VLOOKUP(O543,[3]Gerentes!$A:$AB,15,0)</f>
        <v>No Contratable</v>
      </c>
      <c r="K543" s="36" t="str">
        <f t="shared" si="24"/>
        <v>Inversión</v>
      </c>
      <c r="L543" s="37" t="s">
        <v>173</v>
      </c>
      <c r="M543" s="38" t="str">
        <f t="shared" si="25"/>
        <v>C-4102-1500-14</v>
      </c>
      <c r="N543" s="34">
        <v>999</v>
      </c>
      <c r="O543" s="35" t="str">
        <f t="shared" si="26"/>
        <v>C-4102-1500-14-0-4102037-02-999</v>
      </c>
      <c r="P543" s="32" t="s">
        <v>172</v>
      </c>
      <c r="Q543" s="39">
        <f>VLOOKUP($O543,[3]Gerentes!$A:$I,7,0)</f>
        <v>4102037</v>
      </c>
      <c r="R543" s="40" t="str">
        <f>VLOOKUP($O543,[3]Gerentes!$A:$I,8,0)</f>
        <v>SERVICIO DE PROTECCION PARA EL RESTABLECIMIENTO DE DERECHOS DE NIÑOS, NIÑAS, ADOLESCENTES Y JOVENES</v>
      </c>
      <c r="S543" s="34" t="s">
        <v>24</v>
      </c>
      <c r="T543" s="34">
        <v>27</v>
      </c>
      <c r="U543" s="34" t="s">
        <v>161</v>
      </c>
      <c r="V543" s="34" t="s">
        <v>25</v>
      </c>
      <c r="W543" s="41">
        <v>5000</v>
      </c>
      <c r="X543" s="41">
        <v>60000</v>
      </c>
      <c r="Y543" s="41">
        <v>0</v>
      </c>
      <c r="Z543" s="41">
        <v>0</v>
      </c>
      <c r="AA543" s="41">
        <v>0</v>
      </c>
      <c r="AB543" s="42">
        <v>65000</v>
      </c>
      <c r="AC543" s="41">
        <v>65000</v>
      </c>
      <c r="AD543" s="41">
        <v>0</v>
      </c>
      <c r="AE543" s="42">
        <v>65000</v>
      </c>
      <c r="AF543" s="42">
        <v>24978.080000000002</v>
      </c>
      <c r="AG543" s="41">
        <v>24978.080000000002</v>
      </c>
      <c r="AH543" s="41">
        <v>24978.080000000002</v>
      </c>
      <c r="AI543" s="41">
        <v>0</v>
      </c>
      <c r="AJ543" s="41">
        <v>0</v>
      </c>
      <c r="AK543" s="42" t="str">
        <f>IFERROR(VLOOKUP(Exportar[[#This Row],[RUBRO]],[3]LISTAS!$A$1:$B$19,2,0),Exportar[[#This Row],[NOMBRE-Planeación_Proyecto]])</f>
        <v>2. Protección PARD</v>
      </c>
      <c r="AL543" s="41">
        <f>VLOOKUP(Exportar[[#This Row],[UNIDAD/SUB UNIDAD]],[3]!REGIONALES[[#All],[codigo_regional3]:[Columna1]],3,0)</f>
        <v>15</v>
      </c>
      <c r="AM543" s="41">
        <f>Exportar[[#This Row],[COD]]</f>
        <v>15</v>
      </c>
      <c r="AN543" s="41">
        <f>IFERROR(VLOOKUP(Exportar[[#This Row],[RUBRO completo]],'[3]CENTRO DE COSTOS'!$X:$X,1,0),0)</f>
        <v>0</v>
      </c>
      <c r="AO543" s="43" t="str">
        <f>VLOOKUP(Exportar[[#This Row],[COD_REAL]],'[3]CENTRO DE COSTOS'!$M$4:$N$72,2,0)</f>
        <v>REGIONAL BOYACÁ</v>
      </c>
    </row>
    <row r="544" spans="1:41" x14ac:dyDescent="0.25">
      <c r="A544" s="44">
        <v>45111</v>
      </c>
      <c r="B544" s="32">
        <v>2023</v>
      </c>
      <c r="C544" s="33" t="str">
        <f>VLOOKUP(D544,'[3]CENTRO DE COSTOS'!$E:$H,4,0)</f>
        <v>REGIONALES</v>
      </c>
      <c r="D544" s="34" t="s">
        <v>50</v>
      </c>
      <c r="E544" s="34" t="s">
        <v>262</v>
      </c>
      <c r="F544" s="34" t="s">
        <v>164</v>
      </c>
      <c r="G544" s="35" t="str">
        <f>VLOOKUP(O544,[3]Gerentes!$A:$N,4,0)</f>
        <v>SNBF</v>
      </c>
      <c r="H544" s="35" t="str">
        <f>VLOOKUP(O544,[3]Gerentes!$A:$N,5,0)</f>
        <v>DIRECTOR(A) DE SISTEMA NACIONAL DE BIENESTAR FAMILIAR</v>
      </c>
      <c r="I544" s="35" t="str">
        <f>VLOOKUP(O544,[3]Gerentes!$A:$N,10,0)</f>
        <v>7. SNBF</v>
      </c>
      <c r="J544" s="35" t="str">
        <f>VLOOKUP(O544,[3]Gerentes!$A:$AB,15,0)</f>
        <v>No Contratable</v>
      </c>
      <c r="K544" s="36" t="str">
        <f t="shared" si="24"/>
        <v>Inversión</v>
      </c>
      <c r="L544" s="37" t="s">
        <v>168</v>
      </c>
      <c r="M544" s="38" t="str">
        <f t="shared" si="25"/>
        <v>C-4102-1500-15</v>
      </c>
      <c r="N544" s="34">
        <v>999</v>
      </c>
      <c r="O544" s="35" t="str">
        <f t="shared" si="26"/>
        <v>C-4102-1500-15-0-4102024-02-999</v>
      </c>
      <c r="P544" s="32" t="s">
        <v>167</v>
      </c>
      <c r="Q544" s="39">
        <f>VLOOKUP($O544,[3]Gerentes!$A:$I,7,0)</f>
        <v>4102024</v>
      </c>
      <c r="R544" s="40" t="str">
        <f>VLOOKUP($O544,[3]Gerentes!$A:$I,8,0)</f>
        <v>SERVICIO DE ASISTENCIA TECNICA EN EL CICLO DE POLITICAS PUBLICAS DE INFANCIA Y ADOLESCENCIA</v>
      </c>
      <c r="S544" s="34" t="s">
        <v>24</v>
      </c>
      <c r="T544" s="34">
        <v>27</v>
      </c>
      <c r="U544" s="34" t="s">
        <v>161</v>
      </c>
      <c r="V544" s="34" t="s">
        <v>25</v>
      </c>
      <c r="W544" s="41">
        <v>0</v>
      </c>
      <c r="X544" s="41">
        <v>130000</v>
      </c>
      <c r="Y544" s="41">
        <v>0</v>
      </c>
      <c r="Z544" s="41">
        <v>0</v>
      </c>
      <c r="AA544" s="41">
        <v>0</v>
      </c>
      <c r="AB544" s="42">
        <v>130000</v>
      </c>
      <c r="AC544" s="41">
        <v>130000</v>
      </c>
      <c r="AD544" s="41">
        <v>0</v>
      </c>
      <c r="AE544" s="42">
        <v>130000</v>
      </c>
      <c r="AF544" s="42">
        <v>11679.61</v>
      </c>
      <c r="AG544" s="41">
        <v>11679.61</v>
      </c>
      <c r="AH544" s="41">
        <v>11679.61</v>
      </c>
      <c r="AI544" s="41">
        <v>0</v>
      </c>
      <c r="AJ544" s="41">
        <v>0</v>
      </c>
      <c r="AK544" s="42" t="str">
        <f>IFERROR(VLOOKUP(Exportar[[#This Row],[RUBRO]],[3]LISTAS!$A$1:$B$19,2,0),Exportar[[#This Row],[NOMBRE-Planeación_Proyecto]])</f>
        <v>7. SNBF</v>
      </c>
      <c r="AL544" s="41">
        <f>VLOOKUP(Exportar[[#This Row],[UNIDAD/SUB UNIDAD]],[3]!REGIONALES[[#All],[codigo_regional3]:[Columna1]],3,0)</f>
        <v>15</v>
      </c>
      <c r="AM544" s="41">
        <f>Exportar[[#This Row],[COD]]</f>
        <v>15</v>
      </c>
      <c r="AN544" s="41">
        <f>IFERROR(VLOOKUP(Exportar[[#This Row],[RUBRO completo]],'[3]CENTRO DE COSTOS'!$X:$X,1,0),0)</f>
        <v>0</v>
      </c>
      <c r="AO544" s="43" t="str">
        <f>VLOOKUP(Exportar[[#This Row],[COD_REAL]],'[3]CENTRO DE COSTOS'!$M$4:$N$72,2,0)</f>
        <v>REGIONAL BOYACÁ</v>
      </c>
    </row>
    <row r="545" spans="1:41" x14ac:dyDescent="0.25">
      <c r="A545" s="44">
        <v>45111</v>
      </c>
      <c r="B545" s="32">
        <v>2023</v>
      </c>
      <c r="C545" s="33" t="str">
        <f>VLOOKUP(D545,'[3]CENTRO DE COSTOS'!$E:$H,4,0)</f>
        <v>REGIONALES</v>
      </c>
      <c r="D545" s="34" t="s">
        <v>50</v>
      </c>
      <c r="E545" s="34" t="s">
        <v>262</v>
      </c>
      <c r="F545" s="34" t="s">
        <v>164</v>
      </c>
      <c r="G545" s="35" t="str">
        <f>VLOOKUP(O545,[3]Gerentes!$A:$N,4,0)</f>
        <v>PRIMERA INFANCIA</v>
      </c>
      <c r="H545" s="35" t="str">
        <f>VLOOKUP(O545,[3]Gerentes!$A:$N,5,0)</f>
        <v>DIRECTOR(A) DE PRIMERA INFANCIA</v>
      </c>
      <c r="I545" s="35" t="str">
        <f>VLOOKUP(O545,[3]Gerentes!$A:$N,10,0)</f>
        <v>1. Primera Infancia</v>
      </c>
      <c r="J545" s="35" t="str">
        <f>VLOOKUP(O545,[3]Gerentes!$A:$AB,15,0)</f>
        <v>No Contratable</v>
      </c>
      <c r="K545" s="36" t="str">
        <f t="shared" si="24"/>
        <v>Inversión</v>
      </c>
      <c r="L545" s="37" t="s">
        <v>166</v>
      </c>
      <c r="M545" s="38" t="str">
        <f t="shared" si="25"/>
        <v>C-4102-1500-18</v>
      </c>
      <c r="N545" s="34">
        <v>999</v>
      </c>
      <c r="O545" s="35" t="str">
        <f t="shared" si="26"/>
        <v>C-4102-1500-18-0-4102040-02-999</v>
      </c>
      <c r="P545" s="32" t="s">
        <v>165</v>
      </c>
      <c r="Q545" s="39">
        <f>VLOOKUP($O545,[3]Gerentes!$A:$I,7,0)</f>
        <v>4102040</v>
      </c>
      <c r="R545" s="40" t="str">
        <f>VLOOKUP($O545,[3]Gerentes!$A:$I,8,0)</f>
        <v>DOCUMENTOS METODOLOGICOS</v>
      </c>
      <c r="S545" s="34" t="s">
        <v>24</v>
      </c>
      <c r="T545" s="34">
        <v>27</v>
      </c>
      <c r="U545" s="34" t="s">
        <v>161</v>
      </c>
      <c r="V545" s="34" t="s">
        <v>25</v>
      </c>
      <c r="W545" s="41">
        <v>0</v>
      </c>
      <c r="X545" s="41">
        <v>230000</v>
      </c>
      <c r="Y545" s="41">
        <v>0</v>
      </c>
      <c r="Z545" s="41">
        <v>0</v>
      </c>
      <c r="AA545" s="41">
        <v>0</v>
      </c>
      <c r="AB545" s="42">
        <v>230000</v>
      </c>
      <c r="AC545" s="41">
        <v>230000</v>
      </c>
      <c r="AD545" s="41">
        <v>0</v>
      </c>
      <c r="AE545" s="42">
        <v>230000</v>
      </c>
      <c r="AF545" s="42">
        <v>95174.21</v>
      </c>
      <c r="AG545" s="41">
        <v>95174.21</v>
      </c>
      <c r="AH545" s="41">
        <v>95174.21</v>
      </c>
      <c r="AI545" s="41">
        <v>0</v>
      </c>
      <c r="AJ545" s="41">
        <v>0</v>
      </c>
      <c r="AK545" s="42" t="str">
        <f>IFERROR(VLOOKUP(Exportar[[#This Row],[RUBRO]],[3]LISTAS!$A$1:$B$19,2,0),Exportar[[#This Row],[NOMBRE-Planeación_Proyecto]])</f>
        <v>1. Primera Infancia</v>
      </c>
      <c r="AL545" s="41">
        <f>VLOOKUP(Exportar[[#This Row],[UNIDAD/SUB UNIDAD]],[3]!REGIONALES[[#All],[codigo_regional3]:[Columna1]],3,0)</f>
        <v>15</v>
      </c>
      <c r="AM545" s="41">
        <f>Exportar[[#This Row],[COD]]</f>
        <v>15</v>
      </c>
      <c r="AN545" s="41">
        <f>IFERROR(VLOOKUP(Exportar[[#This Row],[RUBRO completo]],'[3]CENTRO DE COSTOS'!$X:$X,1,0),0)</f>
        <v>0</v>
      </c>
      <c r="AO545" s="43" t="str">
        <f>VLOOKUP(Exportar[[#This Row],[COD_REAL]],'[3]CENTRO DE COSTOS'!$M$4:$N$72,2,0)</f>
        <v>REGIONAL BOYACÁ</v>
      </c>
    </row>
    <row r="546" spans="1:41" x14ac:dyDescent="0.25">
      <c r="A546" s="44">
        <v>45111</v>
      </c>
      <c r="B546" s="32">
        <v>2023</v>
      </c>
      <c r="C546" s="33" t="str">
        <f>VLOOKUP(D546,'[3]CENTRO DE COSTOS'!$E:$H,4,0)</f>
        <v>REGIONALES</v>
      </c>
      <c r="D546" s="34" t="s">
        <v>50</v>
      </c>
      <c r="E546" s="34" t="s">
        <v>262</v>
      </c>
      <c r="F546" s="34" t="s">
        <v>164</v>
      </c>
      <c r="G546" s="35" t="str">
        <f>VLOOKUP(O546,[3]Gerentes!$A:$N,4,0)</f>
        <v>INFANCIA</v>
      </c>
      <c r="H546" s="35" t="str">
        <f>VLOOKUP(O546,[3]Gerentes!$A:$N,5,0)</f>
        <v>DIRECTOR(A) DE INFANCIA</v>
      </c>
      <c r="I546" s="35" t="str">
        <f>VLOOKUP(O546,[3]Gerentes!$A:$N,10,0)</f>
        <v>7. Infancia</v>
      </c>
      <c r="J546" s="35" t="str">
        <f>VLOOKUP(O546,[3]Gerentes!$A:$AB,15,0)</f>
        <v>No Contratable</v>
      </c>
      <c r="K546" s="36" t="str">
        <f t="shared" si="24"/>
        <v>Inversión</v>
      </c>
      <c r="L546" s="37" t="s">
        <v>182</v>
      </c>
      <c r="M546" s="38" t="str">
        <f t="shared" si="25"/>
        <v>C-4102-1500-20</v>
      </c>
      <c r="N546" s="34">
        <v>999</v>
      </c>
      <c r="O546" s="35" t="str">
        <f t="shared" si="26"/>
        <v>C-4102-1500-20-0-4102045-02-999</v>
      </c>
      <c r="P546" s="32" t="s">
        <v>181</v>
      </c>
      <c r="Q546" s="39">
        <f>VLOOKUP($O546,[3]Gerentes!$A:$I,7,0)</f>
        <v>4102045</v>
      </c>
      <c r="R546" s="40" t="str">
        <f>VLOOKUP($O546,[3]Gerentes!$A:$I,8,0)</f>
        <v>SERVICIOS DE EDUCACIÓN INFORMAL A NIÑOS, NIÑAS, ADOLESCENTES  Y JÓVENES PARA EL RECONOCIMIENTO DE SUS DERECHOS</v>
      </c>
      <c r="S546" s="34" t="s">
        <v>24</v>
      </c>
      <c r="T546" s="34">
        <v>27</v>
      </c>
      <c r="U546" s="34" t="s">
        <v>161</v>
      </c>
      <c r="V546" s="34" t="s">
        <v>25</v>
      </c>
      <c r="W546" s="41">
        <v>0</v>
      </c>
      <c r="X546" s="41">
        <v>30000</v>
      </c>
      <c r="Y546" s="41">
        <v>0</v>
      </c>
      <c r="Z546" s="41">
        <v>0</v>
      </c>
      <c r="AA546" s="41">
        <v>0</v>
      </c>
      <c r="AB546" s="42">
        <v>30000</v>
      </c>
      <c r="AC546" s="41">
        <v>30000</v>
      </c>
      <c r="AD546" s="41">
        <v>0</v>
      </c>
      <c r="AE546" s="42">
        <v>30000</v>
      </c>
      <c r="AF546" s="42">
        <v>1832.48</v>
      </c>
      <c r="AG546" s="41">
        <v>1832.48</v>
      </c>
      <c r="AH546" s="41">
        <v>1832.48</v>
      </c>
      <c r="AI546" s="41">
        <v>0</v>
      </c>
      <c r="AJ546" s="41">
        <v>0</v>
      </c>
      <c r="AK546" s="42" t="str">
        <f>IFERROR(VLOOKUP(Exportar[[#This Row],[RUBRO]],[3]LISTAS!$A$1:$B$19,2,0),Exportar[[#This Row],[NOMBRE-Planeación_Proyecto]])</f>
        <v>7. Infancia</v>
      </c>
      <c r="AL546" s="41">
        <f>VLOOKUP(Exportar[[#This Row],[UNIDAD/SUB UNIDAD]],[3]!REGIONALES[[#All],[codigo_regional3]:[Columna1]],3,0)</f>
        <v>15</v>
      </c>
      <c r="AM546" s="41">
        <f>Exportar[[#This Row],[COD]]</f>
        <v>15</v>
      </c>
      <c r="AN546" s="41">
        <f>IFERROR(VLOOKUP(Exportar[[#This Row],[RUBRO completo]],'[3]CENTRO DE COSTOS'!$X:$X,1,0),0)</f>
        <v>0</v>
      </c>
      <c r="AO546" s="43" t="str">
        <f>VLOOKUP(Exportar[[#This Row],[COD_REAL]],'[3]CENTRO DE COSTOS'!$M$4:$N$72,2,0)</f>
        <v>REGIONAL BOYACÁ</v>
      </c>
    </row>
    <row r="547" spans="1:41" x14ac:dyDescent="0.25">
      <c r="A547" s="44">
        <v>45111</v>
      </c>
      <c r="B547" s="32">
        <v>2023</v>
      </c>
      <c r="C547" s="33" t="str">
        <f>VLOOKUP(D547,'[3]CENTRO DE COSTOS'!$E:$H,4,0)</f>
        <v>REGIONALES</v>
      </c>
      <c r="D547" s="34" t="s">
        <v>50</v>
      </c>
      <c r="E547" s="34" t="s">
        <v>262</v>
      </c>
      <c r="F547" s="34" t="s">
        <v>164</v>
      </c>
      <c r="G547" s="35" t="str">
        <f>VLOOKUP(O547,[3]Gerentes!$A:$N,4,0)</f>
        <v>ADOLESCENCIA Y JUVENTUD</v>
      </c>
      <c r="H547" s="35" t="str">
        <f>VLOOKUP(O547,[3]Gerentes!$A:$N,5,0)</f>
        <v xml:space="preserve">DIRECTOR(A) DE ADOLESCENCIA Y JUVENTUD </v>
      </c>
      <c r="I547" s="35" t="str">
        <f>VLOOKUP(O547,[3]Gerentes!$A:$N,10,0)</f>
        <v>8. Adolescencia y Juventud</v>
      </c>
      <c r="J547" s="35" t="str">
        <f>VLOOKUP(O547,[3]Gerentes!$A:$AB,15,0)</f>
        <v>No Contratable</v>
      </c>
      <c r="K547" s="36" t="str">
        <f t="shared" si="24"/>
        <v>Inversión</v>
      </c>
      <c r="L547" s="37" t="s">
        <v>180</v>
      </c>
      <c r="M547" s="38" t="str">
        <f t="shared" si="25"/>
        <v>C-4102-1500-21</v>
      </c>
      <c r="N547" s="34">
        <v>999</v>
      </c>
      <c r="O547" s="35" t="str">
        <f t="shared" si="26"/>
        <v>C-4102-1500-21-0-4102045-02-00-999</v>
      </c>
      <c r="P547" s="32" t="s">
        <v>179</v>
      </c>
      <c r="Q547" s="39">
        <f>VLOOKUP($O547,[3]Gerentes!$A:$I,7,0)</f>
        <v>4102045</v>
      </c>
      <c r="R547" s="40" t="str">
        <f>VLOOKUP($O547,[3]Gerentes!$A:$I,8,0)</f>
        <v>SERVICIOS DE EDUCACIÓN INFORMAL A NIÑOS, NIÑAS, ADOLESCENTES  Y JÓVENES PARA EL RECONOCIMIENTO DE SUS DERECHOS</v>
      </c>
      <c r="S547" s="34" t="s">
        <v>24</v>
      </c>
      <c r="T547" s="34">
        <v>27</v>
      </c>
      <c r="U547" s="34" t="s">
        <v>161</v>
      </c>
      <c r="V547" s="34" t="s">
        <v>25</v>
      </c>
      <c r="W547" s="41">
        <v>0</v>
      </c>
      <c r="X547" s="41">
        <v>30000</v>
      </c>
      <c r="Y547" s="41">
        <v>0</v>
      </c>
      <c r="Z547" s="41">
        <v>0</v>
      </c>
      <c r="AA547" s="41">
        <v>0</v>
      </c>
      <c r="AB547" s="42">
        <v>30000</v>
      </c>
      <c r="AC547" s="41">
        <v>30000</v>
      </c>
      <c r="AD547" s="41">
        <v>0</v>
      </c>
      <c r="AE547" s="42">
        <v>30000</v>
      </c>
      <c r="AF547" s="42">
        <v>910.05</v>
      </c>
      <c r="AG547" s="41">
        <v>910.05</v>
      </c>
      <c r="AH547" s="41">
        <v>910.05</v>
      </c>
      <c r="AI547" s="41">
        <v>0</v>
      </c>
      <c r="AJ547" s="41">
        <v>0</v>
      </c>
      <c r="AK547" s="42" t="str">
        <f>IFERROR(VLOOKUP(Exportar[[#This Row],[RUBRO]],[3]LISTAS!$A$1:$B$19,2,0),Exportar[[#This Row],[NOMBRE-Planeación_Proyecto]])</f>
        <v>8. Adolescencia y Juventud</v>
      </c>
      <c r="AL547" s="41">
        <f>VLOOKUP(Exportar[[#This Row],[UNIDAD/SUB UNIDAD]],[3]!REGIONALES[[#All],[codigo_regional3]:[Columna1]],3,0)</f>
        <v>15</v>
      </c>
      <c r="AM547" s="41">
        <f>Exportar[[#This Row],[COD]]</f>
        <v>15</v>
      </c>
      <c r="AN547" s="41">
        <f>IFERROR(VLOOKUP(Exportar[[#This Row],[RUBRO completo]],'[3]CENTRO DE COSTOS'!$X:$X,1,0),0)</f>
        <v>0</v>
      </c>
      <c r="AO547" s="43" t="str">
        <f>VLOOKUP(Exportar[[#This Row],[COD_REAL]],'[3]CENTRO DE COSTOS'!$M$4:$N$72,2,0)</f>
        <v>REGIONAL BOYACÁ</v>
      </c>
    </row>
    <row r="548" spans="1:41" x14ac:dyDescent="0.25">
      <c r="A548" s="44">
        <v>45111</v>
      </c>
      <c r="B548" s="32">
        <v>2023</v>
      </c>
      <c r="C548" s="33" t="str">
        <f>VLOOKUP(D548,'[3]CENTRO DE COSTOS'!$E:$H,4,0)</f>
        <v>REGIONALES</v>
      </c>
      <c r="D548" s="34" t="s">
        <v>50</v>
      </c>
      <c r="E548" s="34" t="s">
        <v>262</v>
      </c>
      <c r="F548" s="34" t="s">
        <v>164</v>
      </c>
      <c r="G548" s="35" t="str">
        <f>VLOOKUP(O548,[3]Gerentes!$A:$N,4,0)</f>
        <v>TECNOLOGÍA</v>
      </c>
      <c r="H548" s="35" t="str">
        <f>VLOOKUP(O548,[3]Gerentes!$A:$N,5,0)</f>
        <v>DIRECTOR(A) DE INFORMACION Y TECNOLOGIA</v>
      </c>
      <c r="I548" s="35" t="str">
        <f>VLOOKUP(O548,[3]Gerentes!$A:$N,10,0)</f>
        <v>9. Tecnología</v>
      </c>
      <c r="J548" s="35" t="str">
        <f>VLOOKUP(O548,[3]Gerentes!$A:$AB,15,0)</f>
        <v>No Contratable</v>
      </c>
      <c r="K548" s="36" t="str">
        <f t="shared" si="24"/>
        <v>Inversión</v>
      </c>
      <c r="L548" s="37" t="s">
        <v>178</v>
      </c>
      <c r="M548" s="38" t="str">
        <f t="shared" si="25"/>
        <v>C-4199-1500-7</v>
      </c>
      <c r="N548" s="34">
        <v>999</v>
      </c>
      <c r="O548" s="35" t="str">
        <f t="shared" si="26"/>
        <v>C-4199-1500-7-0-4199062-02-999</v>
      </c>
      <c r="P548" s="32" t="s">
        <v>177</v>
      </c>
      <c r="Q548" s="39">
        <f>VLOOKUP($O548,[3]Gerentes!$A:$I,7,0)</f>
        <v>4199062</v>
      </c>
      <c r="R548" s="40" t="str">
        <f>VLOOKUP($O548,[3]Gerentes!$A:$I,8,0)</f>
        <v>SERVICIOS TECNOLOGICOS</v>
      </c>
      <c r="S548" s="34" t="s">
        <v>24</v>
      </c>
      <c r="T548" s="34">
        <v>27</v>
      </c>
      <c r="U548" s="34" t="s">
        <v>161</v>
      </c>
      <c r="V548" s="34" t="s">
        <v>25</v>
      </c>
      <c r="W548" s="41">
        <v>0</v>
      </c>
      <c r="X548" s="41">
        <v>7000</v>
      </c>
      <c r="Y548" s="41">
        <v>0</v>
      </c>
      <c r="Z548" s="41">
        <v>0</v>
      </c>
      <c r="AA548" s="41">
        <v>0</v>
      </c>
      <c r="AB548" s="42">
        <v>7000</v>
      </c>
      <c r="AC548" s="41">
        <v>7000</v>
      </c>
      <c r="AD548" s="41">
        <v>0</v>
      </c>
      <c r="AE548" s="42">
        <v>7000</v>
      </c>
      <c r="AF548" s="42">
        <v>1217.25</v>
      </c>
      <c r="AG548" s="41">
        <v>1217.25</v>
      </c>
      <c r="AH548" s="41">
        <v>1217.25</v>
      </c>
      <c r="AI548" s="41">
        <v>0</v>
      </c>
      <c r="AJ548" s="41">
        <v>0</v>
      </c>
      <c r="AK548" s="42" t="str">
        <f>IFERROR(VLOOKUP(Exportar[[#This Row],[RUBRO]],[3]LISTAS!$A$1:$B$19,2,0),Exportar[[#This Row],[NOMBRE-Planeación_Proyecto]])</f>
        <v>9. Tecnología</v>
      </c>
      <c r="AL548" s="41">
        <f>VLOOKUP(Exportar[[#This Row],[UNIDAD/SUB UNIDAD]],[3]!REGIONALES[[#All],[codigo_regional3]:[Columna1]],3,0)</f>
        <v>15</v>
      </c>
      <c r="AM548" s="41">
        <f>Exportar[[#This Row],[COD]]</f>
        <v>15</v>
      </c>
      <c r="AN548" s="41">
        <f>IFERROR(VLOOKUP(Exportar[[#This Row],[RUBRO completo]],'[3]CENTRO DE COSTOS'!$X:$X,1,0),0)</f>
        <v>0</v>
      </c>
      <c r="AO548" s="43" t="str">
        <f>VLOOKUP(Exportar[[#This Row],[COD_REAL]],'[3]CENTRO DE COSTOS'!$M$4:$N$72,2,0)</f>
        <v>REGIONAL BOYACÁ</v>
      </c>
    </row>
    <row r="549" spans="1:41" x14ac:dyDescent="0.25">
      <c r="A549" s="44">
        <v>45111</v>
      </c>
      <c r="B549" s="32">
        <v>2023</v>
      </c>
      <c r="C549" s="33" t="str">
        <f>VLOOKUP(D549,'[3]CENTRO DE COSTOS'!$E:$H,4,0)</f>
        <v>REGIONALES</v>
      </c>
      <c r="D549" s="34" t="s">
        <v>50</v>
      </c>
      <c r="E549" s="34" t="s">
        <v>262</v>
      </c>
      <c r="F549" s="34" t="s">
        <v>164</v>
      </c>
      <c r="G549" s="35" t="str">
        <f>VLOOKUP(O549,[3]Gerentes!$A:$N,4,0)</f>
        <v>FORTALECIMIENTO</v>
      </c>
      <c r="H549" s="35" t="str">
        <f>VLOOKUP(O549,[3]Gerentes!$A:$N,5,0)</f>
        <v>DIRECTOR(A) FINANCIERA</v>
      </c>
      <c r="I549" s="35" t="str">
        <f>VLOOKUP(O549,[3]Gerentes!$A:$N,10,0)</f>
        <v>8. Fortalecimiento</v>
      </c>
      <c r="J549" s="35" t="str">
        <f>VLOOKUP(O549,[3]Gerentes!$A:$AB,15,0)</f>
        <v>No Contratable</v>
      </c>
      <c r="K549" s="36" t="str">
        <f t="shared" si="24"/>
        <v>Inversión</v>
      </c>
      <c r="L549" s="37" t="s">
        <v>163</v>
      </c>
      <c r="M549" s="38" t="str">
        <f t="shared" si="25"/>
        <v>C-4199-1500-8</v>
      </c>
      <c r="N549" s="34">
        <v>999</v>
      </c>
      <c r="O549" s="35" t="str">
        <f t="shared" si="26"/>
        <v>C-4199-1500-8-0-4199044-02-999</v>
      </c>
      <c r="P549" s="32" t="s">
        <v>162</v>
      </c>
      <c r="Q549" s="39">
        <f>VLOOKUP($O549,[3]Gerentes!$A:$I,7,0)</f>
        <v>4199044</v>
      </c>
      <c r="R549" s="40" t="str">
        <f>VLOOKUP($O549,[3]Gerentes!$A:$I,8,0)</f>
        <v>DERECHO DE BENEFICIO FIDUCIARIO</v>
      </c>
      <c r="S549" s="34" t="s">
        <v>24</v>
      </c>
      <c r="T549" s="34">
        <v>27</v>
      </c>
      <c r="U549" s="34" t="s">
        <v>161</v>
      </c>
      <c r="V549" s="34" t="s">
        <v>25</v>
      </c>
      <c r="W549" s="41">
        <v>0</v>
      </c>
      <c r="X549" s="41">
        <v>250000</v>
      </c>
      <c r="Y549" s="41">
        <v>0</v>
      </c>
      <c r="Z549" s="41">
        <v>0</v>
      </c>
      <c r="AA549" s="41">
        <v>0</v>
      </c>
      <c r="AB549" s="42">
        <v>250000</v>
      </c>
      <c r="AC549" s="41">
        <v>250000</v>
      </c>
      <c r="AD549" s="41">
        <v>0</v>
      </c>
      <c r="AE549" s="42">
        <v>250000</v>
      </c>
      <c r="AF549" s="42">
        <v>137059.98000000001</v>
      </c>
      <c r="AG549" s="41">
        <v>137059.98000000001</v>
      </c>
      <c r="AH549" s="41">
        <v>137059.98000000001</v>
      </c>
      <c r="AI549" s="41">
        <v>0</v>
      </c>
      <c r="AJ549" s="41">
        <v>0</v>
      </c>
      <c r="AK549" s="42" t="str">
        <f>IFERROR(VLOOKUP(Exportar[[#This Row],[RUBRO]],[3]LISTAS!$A$1:$B$19,2,0),Exportar[[#This Row],[NOMBRE-Planeación_Proyecto]])</f>
        <v>8. Fortalecimiento</v>
      </c>
      <c r="AL549" s="41">
        <f>VLOOKUP(Exportar[[#This Row],[UNIDAD/SUB UNIDAD]],[3]!REGIONALES[[#All],[codigo_regional3]:[Columna1]],3,0)</f>
        <v>15</v>
      </c>
      <c r="AM549" s="41">
        <f>Exportar[[#This Row],[COD]]</f>
        <v>15</v>
      </c>
      <c r="AN549" s="41">
        <f>IFERROR(VLOOKUP(Exportar[[#This Row],[RUBRO completo]],'[3]CENTRO DE COSTOS'!$X:$X,1,0),0)</f>
        <v>0</v>
      </c>
      <c r="AO549" s="43" t="str">
        <f>VLOOKUP(Exportar[[#This Row],[COD_REAL]],'[3]CENTRO DE COSTOS'!$M$4:$N$72,2,0)</f>
        <v>REGIONAL BOYACÁ</v>
      </c>
    </row>
    <row r="550" spans="1:41" x14ac:dyDescent="0.25">
      <c r="A550" s="44">
        <v>45111</v>
      </c>
      <c r="B550" s="32">
        <v>2023</v>
      </c>
      <c r="C550" s="33" t="str">
        <f>VLOOKUP(D550,'[3]CENTRO DE COSTOS'!$E:$H,4,0)</f>
        <v>REGIONALES</v>
      </c>
      <c r="D550" s="34" t="s">
        <v>51</v>
      </c>
      <c r="E550" s="34" t="s">
        <v>52</v>
      </c>
      <c r="F550" s="34" t="s">
        <v>239</v>
      </c>
      <c r="G550" s="35" t="str">
        <f>VLOOKUP(O550,[3]Gerentes!$A:$N,4,0)</f>
        <v>NUTRICIÓN</v>
      </c>
      <c r="H550" s="35" t="str">
        <f>VLOOKUP(O550,[3]Gerentes!$A:$N,5,0)</f>
        <v>DIRECTOR(A) DE NUTRICION</v>
      </c>
      <c r="I550" s="35" t="str">
        <f>VLOOKUP(O550,[3]Gerentes!$A:$N,10,0)</f>
        <v>4. Nutrición</v>
      </c>
      <c r="J550" s="35" t="str">
        <f>VLOOKUP(O550,[3]Gerentes!$A:$AB,15,0)</f>
        <v>Contratable</v>
      </c>
      <c r="K550" s="36" t="str">
        <f t="shared" si="24"/>
        <v>Inversión</v>
      </c>
      <c r="L550" s="37" t="s">
        <v>189</v>
      </c>
      <c r="M550" s="38" t="str">
        <f t="shared" si="25"/>
        <v>C-4102-1500-12</v>
      </c>
      <c r="N550" s="34">
        <v>101</v>
      </c>
      <c r="O550" s="35" t="str">
        <f t="shared" si="26"/>
        <v>C-4102-1500-12-0-4102016-02-101</v>
      </c>
      <c r="P550" s="32" t="s">
        <v>188</v>
      </c>
      <c r="Q550" s="39">
        <f>VLOOKUP($O550,[3]Gerentes!$A:$I,7,0)</f>
        <v>4102016</v>
      </c>
      <c r="R550" s="40" t="str">
        <f>VLOOKUP($O550,[3]Gerentes!$A:$I,8,0)</f>
        <v>SERVICIO DE ATENCION Y PREVENCION A LA DESNUTRICION DESDE EL SECTOR INCLUSION SOCIAL</v>
      </c>
      <c r="S550" s="34" t="s">
        <v>24</v>
      </c>
      <c r="T550" s="34">
        <v>27</v>
      </c>
      <c r="U550" s="34" t="s">
        <v>161</v>
      </c>
      <c r="V550" s="34" t="s">
        <v>25</v>
      </c>
      <c r="W550" s="41">
        <v>591590645</v>
      </c>
      <c r="X550" s="41">
        <v>0</v>
      </c>
      <c r="Y550" s="41">
        <v>10579933</v>
      </c>
      <c r="Z550" s="41">
        <v>0</v>
      </c>
      <c r="AA550" s="41">
        <v>0</v>
      </c>
      <c r="AB550" s="42">
        <v>581010712</v>
      </c>
      <c r="AC550" s="41">
        <v>581010712</v>
      </c>
      <c r="AD550" s="41">
        <v>0</v>
      </c>
      <c r="AE550" s="42">
        <v>581010712</v>
      </c>
      <c r="AF550" s="42">
        <v>260123146</v>
      </c>
      <c r="AG550" s="41">
        <v>260123146</v>
      </c>
      <c r="AH550" s="41">
        <v>260123146</v>
      </c>
      <c r="AI550" s="41">
        <v>0</v>
      </c>
      <c r="AJ550" s="41">
        <v>0</v>
      </c>
      <c r="AK550" s="42" t="str">
        <f>IFERROR(VLOOKUP(Exportar[[#This Row],[RUBRO]],[3]LISTAS!$A$1:$B$19,2,0),Exportar[[#This Row],[NOMBRE-Planeación_Proyecto]])</f>
        <v>4. Nutrición</v>
      </c>
      <c r="AL550" s="41">
        <f>VLOOKUP(Exportar[[#This Row],[UNIDAD/SUB UNIDAD]],[3]!REGIONALES[[#All],[codigo_regional3]:[Columna1]],3,0)</f>
        <v>17</v>
      </c>
      <c r="AM550" s="41">
        <f>Exportar[[#This Row],[COD]]</f>
        <v>17</v>
      </c>
      <c r="AN550" s="41" t="str">
        <f>IFERROR(VLOOKUP(Exportar[[#This Row],[RUBRO completo]],'[3]CENTRO DE COSTOS'!$X:$X,1,0),0)</f>
        <v>C-4102-1500-12-0-4102016-02-101</v>
      </c>
      <c r="AO550" s="43" t="str">
        <f>VLOOKUP(Exportar[[#This Row],[COD_REAL]],'[3]CENTRO DE COSTOS'!$M$4:$N$72,2,0)</f>
        <v>REGIONAL CALDAS</v>
      </c>
    </row>
    <row r="551" spans="1:41" x14ac:dyDescent="0.25">
      <c r="A551" s="44">
        <v>45111</v>
      </c>
      <c r="B551" s="32">
        <v>2023</v>
      </c>
      <c r="C551" s="33" t="str">
        <f>VLOOKUP(D551,'[3]CENTRO DE COSTOS'!$E:$H,4,0)</f>
        <v>REGIONALES</v>
      </c>
      <c r="D551" s="34" t="s">
        <v>51</v>
      </c>
      <c r="E551" s="34" t="s">
        <v>52</v>
      </c>
      <c r="F551" s="34" t="s">
        <v>243</v>
      </c>
      <c r="G551" s="35" t="str">
        <f>VLOOKUP(O551,[3]Gerentes!$A:$N,4,0)</f>
        <v>PROTECCIÓN SRPA</v>
      </c>
      <c r="H551" s="35" t="str">
        <f>VLOOKUP(O551,[3]Gerentes!$A:$N,5,0)</f>
        <v>DIRECTOR(A) DE PROTECCION</v>
      </c>
      <c r="I551" s="35" t="str">
        <f>VLOOKUP(O551,[3]Gerentes!$A:$N,10,0)</f>
        <v>3. Protección SRPA</v>
      </c>
      <c r="J551" s="35" t="str">
        <f>VLOOKUP(O551,[3]Gerentes!$A:$AB,15,0)</f>
        <v>Contratable</v>
      </c>
      <c r="K551" s="36" t="str">
        <f t="shared" si="24"/>
        <v>Inversión</v>
      </c>
      <c r="L551" s="37" t="s">
        <v>187</v>
      </c>
      <c r="M551" s="38" t="str">
        <f t="shared" si="25"/>
        <v>C-4102-1500-13</v>
      </c>
      <c r="N551" s="34">
        <v>111</v>
      </c>
      <c r="O551" s="35" t="str">
        <f t="shared" si="26"/>
        <v>C-4102-1500-13-0-4102038-02-111</v>
      </c>
      <c r="P551" s="32" t="s">
        <v>186</v>
      </c>
      <c r="Q551" s="39">
        <f>VLOOKUP($O551,[3]Gerentes!$A:$I,7,0)</f>
        <v>4102038</v>
      </c>
      <c r="R551" s="40" t="str">
        <f>VLOOKUP($O551,[3]Gerentes!$A:$I,8,0)</f>
        <v>SERVICIO DIRIGIDOS A LA ATENCION DE NIÑOS, NIÑAS, ADOLESCENTES Y JOVENES, CON ENFOQUE PEDAGOGICO Y RESTAURATIVO ENCAMINADOS A LA INCLUSION SOCIAL</v>
      </c>
      <c r="S551" s="34" t="s">
        <v>24</v>
      </c>
      <c r="T551" s="34">
        <v>27</v>
      </c>
      <c r="U551" s="34" t="s">
        <v>161</v>
      </c>
      <c r="V551" s="34" t="s">
        <v>25</v>
      </c>
      <c r="W551" s="41">
        <v>72297772</v>
      </c>
      <c r="X551" s="41">
        <v>0</v>
      </c>
      <c r="Y551" s="41">
        <v>0</v>
      </c>
      <c r="Z551" s="41">
        <v>0</v>
      </c>
      <c r="AA551" s="41">
        <v>0</v>
      </c>
      <c r="AB551" s="42">
        <v>72297772</v>
      </c>
      <c r="AC551" s="41">
        <v>72297772</v>
      </c>
      <c r="AD551" s="41">
        <v>0</v>
      </c>
      <c r="AE551" s="42">
        <v>57893086</v>
      </c>
      <c r="AF551" s="42">
        <v>54743086</v>
      </c>
      <c r="AG551" s="41">
        <v>54743086</v>
      </c>
      <c r="AH551" s="41">
        <v>54743086</v>
      </c>
      <c r="AI551" s="41">
        <v>0</v>
      </c>
      <c r="AJ551" s="41">
        <v>0</v>
      </c>
      <c r="AK551" s="42" t="str">
        <f>IFERROR(VLOOKUP(Exportar[[#This Row],[RUBRO]],[3]LISTAS!$A$1:$B$19,2,0),Exportar[[#This Row],[NOMBRE-Planeación_Proyecto]])</f>
        <v>3. Protección SRPA</v>
      </c>
      <c r="AL551" s="41">
        <f>VLOOKUP(Exportar[[#This Row],[UNIDAD/SUB UNIDAD]],[3]!REGIONALES[[#All],[codigo_regional3]:[Columna1]],3,0)</f>
        <v>17</v>
      </c>
      <c r="AM551" s="41">
        <f>Exportar[[#This Row],[COD]]</f>
        <v>17</v>
      </c>
      <c r="AN551" s="41">
        <f>IFERROR(VLOOKUP(Exportar[[#This Row],[RUBRO completo]],'[3]CENTRO DE COSTOS'!$X:$X,1,0),0)</f>
        <v>0</v>
      </c>
      <c r="AO551" s="43" t="str">
        <f>VLOOKUP(Exportar[[#This Row],[COD_REAL]],'[3]CENTRO DE COSTOS'!$M$4:$N$72,2,0)</f>
        <v>REGIONAL CALDAS</v>
      </c>
    </row>
    <row r="552" spans="1:41" x14ac:dyDescent="0.25">
      <c r="A552" s="44">
        <v>45111</v>
      </c>
      <c r="B552" s="32">
        <v>2023</v>
      </c>
      <c r="C552" s="33" t="str">
        <f>VLOOKUP(D552,'[3]CENTRO DE COSTOS'!$E:$H,4,0)</f>
        <v>REGIONALES</v>
      </c>
      <c r="D552" s="34" t="s">
        <v>51</v>
      </c>
      <c r="E552" s="34" t="s">
        <v>52</v>
      </c>
      <c r="F552" s="34" t="s">
        <v>243</v>
      </c>
      <c r="G552" s="35" t="str">
        <f>VLOOKUP(O552,[3]Gerentes!$A:$N,4,0)</f>
        <v xml:space="preserve">PROTECCIÓN RESTABLECIMIENTO </v>
      </c>
      <c r="H552" s="35" t="str">
        <f>VLOOKUP(O552,[3]Gerentes!$A:$N,5,0)</f>
        <v>DIRECTOR(A) DE PROTECCION</v>
      </c>
      <c r="I552" s="35" t="str">
        <f>VLOOKUP(O552,[3]Gerentes!$A:$N,10,0)</f>
        <v>2. Protección PARD</v>
      </c>
      <c r="J552" s="35" t="str">
        <f>VLOOKUP(O552,[3]Gerentes!$A:$AB,15,0)</f>
        <v>Contratable</v>
      </c>
      <c r="K552" s="36" t="str">
        <f t="shared" si="24"/>
        <v>Inversión</v>
      </c>
      <c r="L552" s="37" t="s">
        <v>173</v>
      </c>
      <c r="M552" s="38" t="str">
        <f t="shared" si="25"/>
        <v>C-4102-1500-14</v>
      </c>
      <c r="N552" s="34">
        <v>111</v>
      </c>
      <c r="O552" s="35" t="str">
        <f t="shared" si="26"/>
        <v>C-4102-1500-14-0-4102037-02-111</v>
      </c>
      <c r="P552" s="32" t="s">
        <v>172</v>
      </c>
      <c r="Q552" s="39">
        <f>VLOOKUP($O552,[3]Gerentes!$A:$I,7,0)</f>
        <v>4102037</v>
      </c>
      <c r="R552" s="40" t="str">
        <f>VLOOKUP($O552,[3]Gerentes!$A:$I,8,0)</f>
        <v>SERVICIO DE PROTECCION PARA EL RESTABLECIMIENTO DE DERECHOS DE NIÑOS, NIÑAS, ADOLESCENTES Y JOVENES</v>
      </c>
      <c r="S552" s="34" t="s">
        <v>24</v>
      </c>
      <c r="T552" s="34">
        <v>21</v>
      </c>
      <c r="U552" s="34" t="s">
        <v>185</v>
      </c>
      <c r="V552" s="34" t="s">
        <v>25</v>
      </c>
      <c r="W552" s="41">
        <v>361118933</v>
      </c>
      <c r="X552" s="41">
        <v>179521644</v>
      </c>
      <c r="Y552" s="41">
        <v>0</v>
      </c>
      <c r="Z552" s="41">
        <v>0</v>
      </c>
      <c r="AA552" s="41">
        <v>0</v>
      </c>
      <c r="AB552" s="42">
        <v>540640577</v>
      </c>
      <c r="AC552" s="41">
        <v>540640577</v>
      </c>
      <c r="AD552" s="41">
        <v>0</v>
      </c>
      <c r="AE552" s="42">
        <v>536217782</v>
      </c>
      <c r="AF552" s="42">
        <v>529634382</v>
      </c>
      <c r="AG552" s="41">
        <v>529634382</v>
      </c>
      <c r="AH552" s="41">
        <v>529634382</v>
      </c>
      <c r="AI552" s="41">
        <v>0</v>
      </c>
      <c r="AJ552" s="41">
        <v>0</v>
      </c>
      <c r="AK552" s="42" t="str">
        <f>IFERROR(VLOOKUP(Exportar[[#This Row],[RUBRO]],[3]LISTAS!$A$1:$B$19,2,0),Exportar[[#This Row],[NOMBRE-Planeación_Proyecto]])</f>
        <v>2. Protección PARD</v>
      </c>
      <c r="AL552" s="41">
        <f>VLOOKUP(Exportar[[#This Row],[UNIDAD/SUB UNIDAD]],[3]!REGIONALES[[#All],[codigo_regional3]:[Columna1]],3,0)</f>
        <v>17</v>
      </c>
      <c r="AM552" s="41">
        <f>Exportar[[#This Row],[COD]]</f>
        <v>17</v>
      </c>
      <c r="AN552" s="41">
        <f>IFERROR(VLOOKUP(Exportar[[#This Row],[RUBRO completo]],'[3]CENTRO DE COSTOS'!$X:$X,1,0),0)</f>
        <v>0</v>
      </c>
      <c r="AO552" s="43" t="str">
        <f>VLOOKUP(Exportar[[#This Row],[COD_REAL]],'[3]CENTRO DE COSTOS'!$M$4:$N$72,2,0)</f>
        <v>REGIONAL CALDAS</v>
      </c>
    </row>
    <row r="553" spans="1:41" x14ac:dyDescent="0.25">
      <c r="A553" s="44">
        <v>45111</v>
      </c>
      <c r="B553" s="32">
        <v>2023</v>
      </c>
      <c r="C553" s="33" t="str">
        <f>VLOOKUP(D553,'[3]CENTRO DE COSTOS'!$E:$H,4,0)</f>
        <v>REGIONALES</v>
      </c>
      <c r="D553" s="34" t="s">
        <v>51</v>
      </c>
      <c r="E553" s="34" t="s">
        <v>52</v>
      </c>
      <c r="F553" s="34" t="s">
        <v>237</v>
      </c>
      <c r="G553" s="35" t="str">
        <f>VLOOKUP(O553,[3]Gerentes!$A:$N,4,0)</f>
        <v>PROTECCIÓN SRPA</v>
      </c>
      <c r="H553" s="35" t="str">
        <f>VLOOKUP(O553,[3]Gerentes!$A:$N,5,0)</f>
        <v>DIRECTOR(A) DE PROTECCION</v>
      </c>
      <c r="I553" s="35" t="str">
        <f>VLOOKUP(O553,[3]Gerentes!$A:$N,10,0)</f>
        <v>3. Protección SRPA</v>
      </c>
      <c r="J553" s="35" t="str">
        <f>VLOOKUP(O553,[3]Gerentes!$A:$AB,15,0)</f>
        <v>No Contratable</v>
      </c>
      <c r="K553" s="36" t="str">
        <f t="shared" si="24"/>
        <v>Inversión</v>
      </c>
      <c r="L553" s="37" t="s">
        <v>187</v>
      </c>
      <c r="M553" s="38" t="str">
        <f t="shared" si="25"/>
        <v>C-4102-1500-13</v>
      </c>
      <c r="N553" s="34">
        <v>112</v>
      </c>
      <c r="O553" s="35" t="str">
        <f t="shared" si="26"/>
        <v>C-4102-1500-13-0-4102038-02-112</v>
      </c>
      <c r="P553" s="32" t="s">
        <v>186</v>
      </c>
      <c r="Q553" s="39">
        <f>VLOOKUP($O553,[3]Gerentes!$A:$I,7,0)</f>
        <v>4102038</v>
      </c>
      <c r="R553" s="40" t="str">
        <f>VLOOKUP($O553,[3]Gerentes!$A:$I,8,0)</f>
        <v>SERVICIO DIRIGIDOS A LA ATENCION DE NIÑOS, NIÑAS, ADOLESCENTES Y JOVENES, CON ENFOQUE PEDAGOGICO Y RESTAURATIVO ENCAMINADOS A LA INCLUSION SOCIAL</v>
      </c>
      <c r="S553" s="34" t="s">
        <v>38</v>
      </c>
      <c r="T553" s="34">
        <v>16</v>
      </c>
      <c r="U553" s="34" t="s">
        <v>249</v>
      </c>
      <c r="V553" s="34" t="s">
        <v>25</v>
      </c>
      <c r="W553" s="41">
        <v>30000000</v>
      </c>
      <c r="X553" s="41">
        <v>0</v>
      </c>
      <c r="Y553" s="41">
        <v>0</v>
      </c>
      <c r="Z553" s="41">
        <v>0</v>
      </c>
      <c r="AA553" s="41">
        <v>0</v>
      </c>
      <c r="AB553" s="42">
        <v>30000000</v>
      </c>
      <c r="AC553" s="41">
        <v>30000000</v>
      </c>
      <c r="AD553" s="41">
        <v>0</v>
      </c>
      <c r="AE553" s="42">
        <v>30000000</v>
      </c>
      <c r="AF553" s="42">
        <v>16200316</v>
      </c>
      <c r="AG553" s="41">
        <v>16200316</v>
      </c>
      <c r="AH553" s="41">
        <v>16200316</v>
      </c>
      <c r="AI553" s="41">
        <v>0</v>
      </c>
      <c r="AJ553" s="41">
        <v>0</v>
      </c>
      <c r="AK553" s="42" t="str">
        <f>IFERROR(VLOOKUP(Exportar[[#This Row],[RUBRO]],[3]LISTAS!$A$1:$B$19,2,0),Exportar[[#This Row],[NOMBRE-Planeación_Proyecto]])</f>
        <v>3. Protección SRPA</v>
      </c>
      <c r="AL553" s="41">
        <f>VLOOKUP(Exportar[[#This Row],[UNIDAD/SUB UNIDAD]],[3]!REGIONALES[[#All],[codigo_regional3]:[Columna1]],3,0)</f>
        <v>17</v>
      </c>
      <c r="AM553" s="41">
        <f>Exportar[[#This Row],[COD]]</f>
        <v>17</v>
      </c>
      <c r="AN553" s="41">
        <f>IFERROR(VLOOKUP(Exportar[[#This Row],[RUBRO completo]],'[3]CENTRO DE COSTOS'!$X:$X,1,0),0)</f>
        <v>0</v>
      </c>
      <c r="AO553" s="43" t="str">
        <f>VLOOKUP(Exportar[[#This Row],[COD_REAL]],'[3]CENTRO DE COSTOS'!$M$4:$N$72,2,0)</f>
        <v>REGIONAL CALDAS</v>
      </c>
    </row>
    <row r="554" spans="1:41" x14ac:dyDescent="0.25">
      <c r="A554" s="44">
        <v>45111</v>
      </c>
      <c r="B554" s="32">
        <v>2023</v>
      </c>
      <c r="C554" s="33" t="str">
        <f>VLOOKUP(D554,'[3]CENTRO DE COSTOS'!$E:$H,4,0)</f>
        <v>REGIONALES</v>
      </c>
      <c r="D554" s="34" t="s">
        <v>51</v>
      </c>
      <c r="E554" s="34" t="s">
        <v>52</v>
      </c>
      <c r="F554" s="34" t="s">
        <v>237</v>
      </c>
      <c r="G554" s="35" t="str">
        <f>VLOOKUP(O554,[3]Gerentes!$A:$N,4,0)</f>
        <v>PROTECCIÓN SRPA</v>
      </c>
      <c r="H554" s="35" t="str">
        <f>VLOOKUP(O554,[3]Gerentes!$A:$N,5,0)</f>
        <v>DIRECTOR(A) DE PROTECCION</v>
      </c>
      <c r="I554" s="35" t="str">
        <f>VLOOKUP(O554,[3]Gerentes!$A:$N,10,0)</f>
        <v>3. Protección SRPA</v>
      </c>
      <c r="J554" s="35" t="str">
        <f>VLOOKUP(O554,[3]Gerentes!$A:$AB,15,0)</f>
        <v>No Contratable</v>
      </c>
      <c r="K554" s="36" t="str">
        <f t="shared" si="24"/>
        <v>Inversión</v>
      </c>
      <c r="L554" s="37" t="s">
        <v>187</v>
      </c>
      <c r="M554" s="38" t="str">
        <f t="shared" si="25"/>
        <v>C-4102-1500-13</v>
      </c>
      <c r="N554" s="34">
        <v>112</v>
      </c>
      <c r="O554" s="35" t="str">
        <f t="shared" si="26"/>
        <v>C-4102-1500-13-0-4102038-02-112</v>
      </c>
      <c r="P554" s="32" t="s">
        <v>186</v>
      </c>
      <c r="Q554" s="39">
        <f>VLOOKUP($O554,[3]Gerentes!$A:$I,7,0)</f>
        <v>4102038</v>
      </c>
      <c r="R554" s="40" t="str">
        <f>VLOOKUP($O554,[3]Gerentes!$A:$I,8,0)</f>
        <v>SERVICIO DIRIGIDOS A LA ATENCION DE NIÑOS, NIÑAS, ADOLESCENTES Y JOVENES, CON ENFOQUE PEDAGOGICO Y RESTAURATIVO ENCAMINADOS A LA INCLUSION SOCIAL</v>
      </c>
      <c r="S554" s="34" t="s">
        <v>24</v>
      </c>
      <c r="T554" s="34">
        <v>27</v>
      </c>
      <c r="U554" s="34" t="s">
        <v>161</v>
      </c>
      <c r="V554" s="34" t="s">
        <v>25</v>
      </c>
      <c r="W554" s="41">
        <v>0</v>
      </c>
      <c r="X554" s="41">
        <v>15000000</v>
      </c>
      <c r="Y554" s="41">
        <v>0</v>
      </c>
      <c r="Z554" s="41">
        <v>0</v>
      </c>
      <c r="AA554" s="41">
        <v>0</v>
      </c>
      <c r="AB554" s="42">
        <v>15000000</v>
      </c>
      <c r="AC554" s="41">
        <v>15000000</v>
      </c>
      <c r="AD554" s="41">
        <v>0</v>
      </c>
      <c r="AE554" s="42">
        <v>0</v>
      </c>
      <c r="AF554" s="42">
        <v>0</v>
      </c>
      <c r="AG554" s="41">
        <v>0</v>
      </c>
      <c r="AH554" s="41">
        <v>0</v>
      </c>
      <c r="AI554" s="41">
        <v>0</v>
      </c>
      <c r="AJ554" s="41">
        <v>0</v>
      </c>
      <c r="AK554" s="42" t="str">
        <f>IFERROR(VLOOKUP(Exportar[[#This Row],[RUBRO]],[3]LISTAS!$A$1:$B$19,2,0),Exportar[[#This Row],[NOMBRE-Planeación_Proyecto]])</f>
        <v>3. Protección SRPA</v>
      </c>
      <c r="AL554" s="41">
        <f>VLOOKUP(Exportar[[#This Row],[UNIDAD/SUB UNIDAD]],[3]!REGIONALES[[#All],[codigo_regional3]:[Columna1]],3,0)</f>
        <v>17</v>
      </c>
      <c r="AM554" s="41">
        <f>Exportar[[#This Row],[COD]]</f>
        <v>17</v>
      </c>
      <c r="AN554" s="41">
        <f>IFERROR(VLOOKUP(Exportar[[#This Row],[RUBRO completo]],'[3]CENTRO DE COSTOS'!$X:$X,1,0),0)</f>
        <v>0</v>
      </c>
      <c r="AO554" s="43" t="str">
        <f>VLOOKUP(Exportar[[#This Row],[COD_REAL]],'[3]CENTRO DE COSTOS'!$M$4:$N$72,2,0)</f>
        <v>REGIONAL CALDAS</v>
      </c>
    </row>
    <row r="555" spans="1:41" x14ac:dyDescent="0.25">
      <c r="A555" s="44">
        <v>45111</v>
      </c>
      <c r="B555" s="32">
        <v>2023</v>
      </c>
      <c r="C555" s="33" t="str">
        <f>VLOOKUP(D555,'[3]CENTRO DE COSTOS'!$E:$H,4,0)</f>
        <v>REGIONALES</v>
      </c>
      <c r="D555" s="34" t="s">
        <v>51</v>
      </c>
      <c r="E555" s="34" t="s">
        <v>52</v>
      </c>
      <c r="F555" s="34" t="s">
        <v>237</v>
      </c>
      <c r="G555" s="35" t="str">
        <f>VLOOKUP(O555,[3]Gerentes!$A:$N,4,0)</f>
        <v xml:space="preserve">PROTECCIÓN RESTABLECIMIENTO </v>
      </c>
      <c r="H555" s="35" t="str">
        <f>VLOOKUP(O555,[3]Gerentes!$A:$N,5,0)</f>
        <v>DIRECTOR(A) DE PROTECCION</v>
      </c>
      <c r="I555" s="35" t="str">
        <f>VLOOKUP(O555,[3]Gerentes!$A:$N,10,0)</f>
        <v>2. Protección PARD</v>
      </c>
      <c r="J555" s="35" t="str">
        <f>VLOOKUP(O555,[3]Gerentes!$A:$AB,15,0)</f>
        <v>No Contratable</v>
      </c>
      <c r="K555" s="36" t="str">
        <f t="shared" si="24"/>
        <v>Inversión</v>
      </c>
      <c r="L555" s="37" t="s">
        <v>173</v>
      </c>
      <c r="M555" s="38" t="str">
        <f t="shared" si="25"/>
        <v>C-4102-1500-14</v>
      </c>
      <c r="N555" s="34">
        <v>112</v>
      </c>
      <c r="O555" s="35" t="str">
        <f t="shared" si="26"/>
        <v>C-4102-1500-14-0-4102037-02-112</v>
      </c>
      <c r="P555" s="32" t="s">
        <v>172</v>
      </c>
      <c r="Q555" s="39">
        <f>VLOOKUP($O555,[3]Gerentes!$A:$I,7,0)</f>
        <v>4102037</v>
      </c>
      <c r="R555" s="40" t="str">
        <f>VLOOKUP($O555,[3]Gerentes!$A:$I,8,0)</f>
        <v>SERVICIO DE PROTECCION PARA EL RESTABLECIMIENTO DE DERECHOS DE NIÑOS, NIÑAS, ADOLESCENTES Y JOVENES</v>
      </c>
      <c r="S555" s="34" t="s">
        <v>24</v>
      </c>
      <c r="T555" s="34">
        <v>21</v>
      </c>
      <c r="U555" s="34" t="s">
        <v>185</v>
      </c>
      <c r="V555" s="34" t="s">
        <v>25</v>
      </c>
      <c r="W555" s="41">
        <v>0</v>
      </c>
      <c r="X555" s="41">
        <v>269500000</v>
      </c>
      <c r="Y555" s="41">
        <v>0</v>
      </c>
      <c r="Z555" s="41">
        <v>0</v>
      </c>
      <c r="AA555" s="41">
        <v>0</v>
      </c>
      <c r="AB555" s="42">
        <v>269500000</v>
      </c>
      <c r="AC555" s="41">
        <v>269500000</v>
      </c>
      <c r="AD555" s="41">
        <v>0</v>
      </c>
      <c r="AE555" s="42">
        <v>269500000</v>
      </c>
      <c r="AF555" s="42">
        <v>25563243</v>
      </c>
      <c r="AG555" s="41">
        <v>25563243</v>
      </c>
      <c r="AH555" s="41">
        <v>25563243</v>
      </c>
      <c r="AI555" s="41">
        <v>0</v>
      </c>
      <c r="AJ555" s="41">
        <v>0</v>
      </c>
      <c r="AK555" s="42" t="str">
        <f>IFERROR(VLOOKUP(Exportar[[#This Row],[RUBRO]],[3]LISTAS!$A$1:$B$19,2,0),Exportar[[#This Row],[NOMBRE-Planeación_Proyecto]])</f>
        <v>2. Protección PARD</v>
      </c>
      <c r="AL555" s="41">
        <f>VLOOKUP(Exportar[[#This Row],[UNIDAD/SUB UNIDAD]],[3]!REGIONALES[[#All],[codigo_regional3]:[Columna1]],3,0)</f>
        <v>17</v>
      </c>
      <c r="AM555" s="41">
        <f>Exportar[[#This Row],[COD]]</f>
        <v>17</v>
      </c>
      <c r="AN555" s="41">
        <f>IFERROR(VLOOKUP(Exportar[[#This Row],[RUBRO completo]],'[3]CENTRO DE COSTOS'!$X:$X,1,0),0)</f>
        <v>0</v>
      </c>
      <c r="AO555" s="43" t="str">
        <f>VLOOKUP(Exportar[[#This Row],[COD_REAL]],'[3]CENTRO DE COSTOS'!$M$4:$N$72,2,0)</f>
        <v>REGIONAL CALDAS</v>
      </c>
    </row>
    <row r="556" spans="1:41" x14ac:dyDescent="0.25">
      <c r="A556" s="44">
        <v>45111</v>
      </c>
      <c r="B556" s="32">
        <v>2023</v>
      </c>
      <c r="C556" s="33" t="str">
        <f>VLOOKUP(D556,'[3]CENTRO DE COSTOS'!$E:$H,4,0)</f>
        <v>REGIONALES</v>
      </c>
      <c r="D556" s="34" t="s">
        <v>51</v>
      </c>
      <c r="E556" s="34" t="s">
        <v>52</v>
      </c>
      <c r="F556" s="34" t="s">
        <v>237</v>
      </c>
      <c r="G556" s="35" t="str">
        <f>VLOOKUP(O556,[3]Gerentes!$A:$N,4,0)</f>
        <v xml:space="preserve">PROTECCIÓN RESTABLECIMIENTO </v>
      </c>
      <c r="H556" s="35" t="str">
        <f>VLOOKUP(O556,[3]Gerentes!$A:$N,5,0)</f>
        <v>DIRECTOR(A) DE PROTECCION</v>
      </c>
      <c r="I556" s="35" t="str">
        <f>VLOOKUP(O556,[3]Gerentes!$A:$N,10,0)</f>
        <v>2. Protección PARD</v>
      </c>
      <c r="J556" s="35" t="str">
        <f>VLOOKUP(O556,[3]Gerentes!$A:$AB,15,0)</f>
        <v>No Contratable</v>
      </c>
      <c r="K556" s="36" t="str">
        <f t="shared" si="24"/>
        <v>Inversión</v>
      </c>
      <c r="L556" s="37" t="s">
        <v>173</v>
      </c>
      <c r="M556" s="38" t="str">
        <f t="shared" si="25"/>
        <v>C-4102-1500-14</v>
      </c>
      <c r="N556" s="34">
        <v>112</v>
      </c>
      <c r="O556" s="35" t="str">
        <f t="shared" si="26"/>
        <v>C-4102-1500-14-0-4102037-02-112</v>
      </c>
      <c r="P556" s="32" t="s">
        <v>172</v>
      </c>
      <c r="Q556" s="39">
        <f>VLOOKUP($O556,[3]Gerentes!$A:$I,7,0)</f>
        <v>4102037</v>
      </c>
      <c r="R556" s="40" t="str">
        <f>VLOOKUP($O556,[3]Gerentes!$A:$I,8,0)</f>
        <v>SERVICIO DE PROTECCION PARA EL RESTABLECIMIENTO DE DERECHOS DE NIÑOS, NIÑAS, ADOLESCENTES Y JOVENES</v>
      </c>
      <c r="S556" s="34" t="s">
        <v>24</v>
      </c>
      <c r="T556" s="34">
        <v>27</v>
      </c>
      <c r="U556" s="34" t="s">
        <v>161</v>
      </c>
      <c r="V556" s="34" t="s">
        <v>25</v>
      </c>
      <c r="W556" s="41">
        <v>30000000</v>
      </c>
      <c r="X556" s="41">
        <v>0</v>
      </c>
      <c r="Y556" s="41">
        <v>0</v>
      </c>
      <c r="Z556" s="41">
        <v>0</v>
      </c>
      <c r="AA556" s="41">
        <v>0</v>
      </c>
      <c r="AB556" s="42">
        <v>30000000</v>
      </c>
      <c r="AC556" s="41">
        <v>30000000</v>
      </c>
      <c r="AD556" s="41">
        <v>0</v>
      </c>
      <c r="AE556" s="42">
        <v>30000000</v>
      </c>
      <c r="AF556" s="42">
        <v>29766187</v>
      </c>
      <c r="AG556" s="41">
        <v>29766187</v>
      </c>
      <c r="AH556" s="41">
        <v>29766187</v>
      </c>
      <c r="AI556" s="41">
        <v>0</v>
      </c>
      <c r="AJ556" s="41">
        <v>0</v>
      </c>
      <c r="AK556" s="42" t="str">
        <f>IFERROR(VLOOKUP(Exportar[[#This Row],[RUBRO]],[3]LISTAS!$A$1:$B$19,2,0),Exportar[[#This Row],[NOMBRE-Planeación_Proyecto]])</f>
        <v>2. Protección PARD</v>
      </c>
      <c r="AL556" s="41">
        <f>VLOOKUP(Exportar[[#This Row],[UNIDAD/SUB UNIDAD]],[3]!REGIONALES[[#All],[codigo_regional3]:[Columna1]],3,0)</f>
        <v>17</v>
      </c>
      <c r="AM556" s="41">
        <f>Exportar[[#This Row],[COD]]</f>
        <v>17</v>
      </c>
      <c r="AN556" s="41">
        <f>IFERROR(VLOOKUP(Exportar[[#This Row],[RUBRO completo]],'[3]CENTRO DE COSTOS'!$X:$X,1,0),0)</f>
        <v>0</v>
      </c>
      <c r="AO556" s="43" t="str">
        <f>VLOOKUP(Exportar[[#This Row],[COD_REAL]],'[3]CENTRO DE COSTOS'!$M$4:$N$72,2,0)</f>
        <v>REGIONAL CALDAS</v>
      </c>
    </row>
    <row r="557" spans="1:41" x14ac:dyDescent="0.25">
      <c r="A557" s="44">
        <v>45111</v>
      </c>
      <c r="B557" s="32">
        <v>2023</v>
      </c>
      <c r="C557" s="33" t="str">
        <f>VLOOKUP(D557,'[3]CENTRO DE COSTOS'!$E:$H,4,0)</f>
        <v>REGIONALES</v>
      </c>
      <c r="D557" s="34" t="s">
        <v>51</v>
      </c>
      <c r="E557" s="34" t="s">
        <v>52</v>
      </c>
      <c r="F557" s="34" t="s">
        <v>393</v>
      </c>
      <c r="G557" s="35" t="str">
        <f>VLOOKUP(O557,[3]Gerentes!$A:$N,4,0)</f>
        <v xml:space="preserve">PROTECCIÓN RESTABLECIMIENTO </v>
      </c>
      <c r="H557" s="35" t="str">
        <f>VLOOKUP(O557,[3]Gerentes!$A:$N,5,0)</f>
        <v>DIRECTOR(A) ADMINISTRATIVO</v>
      </c>
      <c r="I557" s="35" t="str">
        <f>VLOOKUP(O557,[3]Gerentes!$A:$N,10,0)</f>
        <v>2. Protección PARD</v>
      </c>
      <c r="J557" s="35" t="str">
        <f>VLOOKUP(O557,[3]Gerentes!$A:$AB,15,0)</f>
        <v>Contratable</v>
      </c>
      <c r="K557" s="36" t="str">
        <f t="shared" si="24"/>
        <v>Inversión</v>
      </c>
      <c r="L557" s="37" t="s">
        <v>173</v>
      </c>
      <c r="M557" s="38" t="str">
        <f t="shared" si="25"/>
        <v>C-4102-1500-14</v>
      </c>
      <c r="N557" s="34">
        <v>114</v>
      </c>
      <c r="O557" s="35" t="str">
        <f t="shared" si="26"/>
        <v>C-4102-1500-14-0-4102037-02-114</v>
      </c>
      <c r="P557" s="32" t="s">
        <v>172</v>
      </c>
      <c r="Q557" s="39">
        <f>VLOOKUP($O557,[3]Gerentes!$A:$I,7,0)</f>
        <v>4102037</v>
      </c>
      <c r="R557" s="40" t="str">
        <f>VLOOKUP($O557,[3]Gerentes!$A:$I,8,0)</f>
        <v>SERVICIO DE PROTECCION PARA EL RESTABLECIMIENTO DE DERECHOS DE NIÑOS, NIÑAS, ADOLESCENTES Y JOVENES</v>
      </c>
      <c r="S557" s="34" t="s">
        <v>24</v>
      </c>
      <c r="T557" s="34">
        <v>21</v>
      </c>
      <c r="U557" s="34" t="s">
        <v>185</v>
      </c>
      <c r="V557" s="34" t="s">
        <v>25</v>
      </c>
      <c r="W557" s="41">
        <v>0</v>
      </c>
      <c r="X557" s="41">
        <v>206287000</v>
      </c>
      <c r="Y557" s="41">
        <v>0</v>
      </c>
      <c r="Z557" s="41">
        <v>0</v>
      </c>
      <c r="AA557" s="41">
        <v>0</v>
      </c>
      <c r="AB557" s="42">
        <v>206287000</v>
      </c>
      <c r="AC557" s="41">
        <v>206287000</v>
      </c>
      <c r="AD557" s="41">
        <v>0</v>
      </c>
      <c r="AE557" s="42">
        <v>0</v>
      </c>
      <c r="AF557" s="42">
        <v>0</v>
      </c>
      <c r="AG557" s="41">
        <v>0</v>
      </c>
      <c r="AH557" s="41">
        <v>0</v>
      </c>
      <c r="AI557" s="41">
        <v>0</v>
      </c>
      <c r="AJ557" s="41">
        <v>0</v>
      </c>
      <c r="AK557" s="42" t="str">
        <f>IFERROR(VLOOKUP(Exportar[[#This Row],[RUBRO]],[3]LISTAS!$A$1:$B$19,2,0),Exportar[[#This Row],[NOMBRE-Planeación_Proyecto]])</f>
        <v>2. Protección PARD</v>
      </c>
      <c r="AL557" s="41">
        <f>VLOOKUP(Exportar[[#This Row],[UNIDAD/SUB UNIDAD]],[3]!REGIONALES[[#All],[codigo_regional3]:[Columna1]],3,0)</f>
        <v>17</v>
      </c>
      <c r="AM557" s="41">
        <f>Exportar[[#This Row],[COD]]</f>
        <v>17</v>
      </c>
      <c r="AN557" s="41">
        <f>IFERROR(VLOOKUP(Exportar[[#This Row],[RUBRO completo]],'[3]CENTRO DE COSTOS'!$X:$X,1,0),0)</f>
        <v>0</v>
      </c>
      <c r="AO557" s="43" t="str">
        <f>VLOOKUP(Exportar[[#This Row],[COD_REAL]],'[3]CENTRO DE COSTOS'!$M$4:$N$72,2,0)</f>
        <v>REGIONAL CALDAS</v>
      </c>
    </row>
    <row r="558" spans="1:41" x14ac:dyDescent="0.25">
      <c r="A558" s="44">
        <v>45111</v>
      </c>
      <c r="B558" s="32">
        <v>2023</v>
      </c>
      <c r="C558" s="33" t="str">
        <f>VLOOKUP(D558,'[3]CENTRO DE COSTOS'!$E:$H,4,0)</f>
        <v>REGIONALES</v>
      </c>
      <c r="D558" s="34" t="s">
        <v>51</v>
      </c>
      <c r="E558" s="34" t="s">
        <v>52</v>
      </c>
      <c r="F558" s="34" t="s">
        <v>248</v>
      </c>
      <c r="G558" s="35" t="str">
        <f>VLOOKUP(O558,[3]Gerentes!$A:$N,4,0)</f>
        <v>PROTECCIÓN SRPA</v>
      </c>
      <c r="H558" s="35" t="str">
        <f>VLOOKUP(O558,[3]Gerentes!$A:$N,5,0)</f>
        <v>DIRECTOR(A) DE PROTECCION</v>
      </c>
      <c r="I558" s="35" t="str">
        <f>VLOOKUP(O558,[3]Gerentes!$A:$N,10,0)</f>
        <v>3. Protección SRPA</v>
      </c>
      <c r="J558" s="35" t="str">
        <f>VLOOKUP(O558,[3]Gerentes!$A:$AB,15,0)</f>
        <v>Contratable</v>
      </c>
      <c r="K558" s="36" t="str">
        <f t="shared" si="24"/>
        <v>Inversión</v>
      </c>
      <c r="L558" s="37" t="s">
        <v>187</v>
      </c>
      <c r="M558" s="38" t="str">
        <f t="shared" si="25"/>
        <v>C-4102-1500-13</v>
      </c>
      <c r="N558" s="34">
        <v>120</v>
      </c>
      <c r="O558" s="35" t="str">
        <f t="shared" si="26"/>
        <v>C-4102-1500-13-0-4102038-02-120</v>
      </c>
      <c r="P558" s="32" t="s">
        <v>186</v>
      </c>
      <c r="Q558" s="39">
        <f>VLOOKUP($O558,[3]Gerentes!$A:$I,7,0)</f>
        <v>4102038</v>
      </c>
      <c r="R558" s="40" t="str">
        <f>VLOOKUP($O558,[3]Gerentes!$A:$I,8,0)</f>
        <v>SERVICIO DIRIGIDOS A LA ATENCION DE NIÑOS, NIÑAS, ADOLESCENTES Y JOVENES, CON ENFOQUE PEDAGOGICO Y RESTAURATIVO ENCAMINADOS A LA INCLUSION SOCIAL</v>
      </c>
      <c r="S558" s="34" t="s">
        <v>38</v>
      </c>
      <c r="T558" s="34">
        <v>16</v>
      </c>
      <c r="U558" s="34" t="s">
        <v>249</v>
      </c>
      <c r="V558" s="34" t="s">
        <v>25</v>
      </c>
      <c r="W558" s="41">
        <v>6914646230</v>
      </c>
      <c r="X558" s="41">
        <v>0</v>
      </c>
      <c r="Y558" s="41">
        <v>123359092</v>
      </c>
      <c r="Z558" s="41">
        <v>0</v>
      </c>
      <c r="AA558" s="41">
        <v>0</v>
      </c>
      <c r="AB558" s="42">
        <v>6791287138</v>
      </c>
      <c r="AC558" s="41">
        <v>6791287138</v>
      </c>
      <c r="AD558" s="41">
        <v>0</v>
      </c>
      <c r="AE558" s="42">
        <v>6727057991</v>
      </c>
      <c r="AF558" s="42">
        <v>3834410412</v>
      </c>
      <c r="AG558" s="41">
        <v>3834410412</v>
      </c>
      <c r="AH558" s="41">
        <v>3834410412</v>
      </c>
      <c r="AI558" s="41">
        <v>0</v>
      </c>
      <c r="AJ558" s="41">
        <v>0</v>
      </c>
      <c r="AK558" s="42" t="str">
        <f>IFERROR(VLOOKUP(Exportar[[#This Row],[RUBRO]],[3]LISTAS!$A$1:$B$19,2,0),Exportar[[#This Row],[NOMBRE-Planeación_Proyecto]])</f>
        <v>3. Protección SRPA</v>
      </c>
      <c r="AL558" s="41">
        <f>VLOOKUP(Exportar[[#This Row],[UNIDAD/SUB UNIDAD]],[3]!REGIONALES[[#All],[codigo_regional3]:[Columna1]],3,0)</f>
        <v>17</v>
      </c>
      <c r="AM558" s="41">
        <f>Exportar[[#This Row],[COD]]</f>
        <v>17</v>
      </c>
      <c r="AN558" s="41" t="str">
        <f>IFERROR(VLOOKUP(Exportar[[#This Row],[RUBRO completo]],'[3]CENTRO DE COSTOS'!$X:$X,1,0),0)</f>
        <v>C-4102-1500-13-0-4102038-02-120</v>
      </c>
      <c r="AO558" s="43" t="str">
        <f>VLOOKUP(Exportar[[#This Row],[COD_REAL]],'[3]CENTRO DE COSTOS'!$M$4:$N$72,2,0)</f>
        <v>REGIONAL CALDAS</v>
      </c>
    </row>
    <row r="559" spans="1:41" x14ac:dyDescent="0.25">
      <c r="A559" s="44">
        <v>45111</v>
      </c>
      <c r="B559" s="32">
        <v>2023</v>
      </c>
      <c r="C559" s="33" t="str">
        <f>VLOOKUP(D559,'[3]CENTRO DE COSTOS'!$E:$H,4,0)</f>
        <v>REGIONALES</v>
      </c>
      <c r="D559" s="34" t="s">
        <v>51</v>
      </c>
      <c r="E559" s="34" t="s">
        <v>52</v>
      </c>
      <c r="F559" s="34" t="s">
        <v>430</v>
      </c>
      <c r="G559" s="35" t="str">
        <f>VLOOKUP(O559,[3]Gerentes!$A:$N,4,0)</f>
        <v xml:space="preserve">PROTECCIÓN RESTABLECIMIENTO </v>
      </c>
      <c r="H559" s="35" t="str">
        <f>VLOOKUP(O559,[3]Gerentes!$A:$N,5,0)</f>
        <v>DIRECTOR(A) DE PROTECCION</v>
      </c>
      <c r="I559" s="35" t="str">
        <f>VLOOKUP(O559,[3]Gerentes!$A:$N,10,0)</f>
        <v>2. Protección PARD</v>
      </c>
      <c r="J559" s="35" t="str">
        <f>VLOOKUP(O559,[3]Gerentes!$A:$AB,15,0)</f>
        <v>Contratable</v>
      </c>
      <c r="K559" s="36" t="str">
        <f t="shared" si="24"/>
        <v>Inversión</v>
      </c>
      <c r="L559" s="37" t="s">
        <v>173</v>
      </c>
      <c r="M559" s="38" t="str">
        <f t="shared" si="25"/>
        <v>C-4102-1500-14</v>
      </c>
      <c r="N559" s="34">
        <v>122</v>
      </c>
      <c r="O559" s="35" t="str">
        <f t="shared" si="26"/>
        <v>C-4102-1500-14-0-4102037-02-122</v>
      </c>
      <c r="P559" s="32" t="s">
        <v>172</v>
      </c>
      <c r="Q559" s="39">
        <f>VLOOKUP($O559,[3]Gerentes!$A:$I,7,0)</f>
        <v>4102037</v>
      </c>
      <c r="R559" s="40" t="str">
        <f>VLOOKUP($O559,[3]Gerentes!$A:$I,8,0)</f>
        <v>SERVICIO DE PROTECCION PARA EL RESTABLECIMIENTO DE DERECHOS DE NIÑOS, NIÑAS, ADOLESCENTES Y JOVENES</v>
      </c>
      <c r="S559" s="34" t="s">
        <v>24</v>
      </c>
      <c r="T559" s="34">
        <v>21</v>
      </c>
      <c r="U559" s="34" t="s">
        <v>185</v>
      </c>
      <c r="V559" s="34" t="s">
        <v>25</v>
      </c>
      <c r="W559" s="41">
        <v>0</v>
      </c>
      <c r="X559" s="41">
        <v>384690683</v>
      </c>
      <c r="Y559" s="41">
        <v>17846475</v>
      </c>
      <c r="Z559" s="41">
        <v>0</v>
      </c>
      <c r="AA559" s="41">
        <v>0</v>
      </c>
      <c r="AB559" s="42">
        <v>366844208</v>
      </c>
      <c r="AC559" s="41">
        <v>350980675</v>
      </c>
      <c r="AD559" s="41">
        <v>15863533</v>
      </c>
      <c r="AE559" s="42">
        <v>350980675</v>
      </c>
      <c r="AF559" s="42">
        <v>113126822</v>
      </c>
      <c r="AG559" s="41">
        <v>113126822</v>
      </c>
      <c r="AH559" s="41">
        <v>113126822</v>
      </c>
      <c r="AI559" s="41">
        <v>0</v>
      </c>
      <c r="AJ559" s="41">
        <v>0</v>
      </c>
      <c r="AK559" s="42" t="str">
        <f>IFERROR(VLOOKUP(Exportar[[#This Row],[RUBRO]],[3]LISTAS!$A$1:$B$19,2,0),Exportar[[#This Row],[NOMBRE-Planeación_Proyecto]])</f>
        <v>2. Protección PARD</v>
      </c>
      <c r="AL559" s="41">
        <f>VLOOKUP(Exportar[[#This Row],[UNIDAD/SUB UNIDAD]],[3]!REGIONALES[[#All],[codigo_regional3]:[Columna1]],3,0)</f>
        <v>17</v>
      </c>
      <c r="AM559" s="41">
        <f>Exportar[[#This Row],[COD]]</f>
        <v>17</v>
      </c>
      <c r="AN559" s="41" t="str">
        <f>IFERROR(VLOOKUP(Exportar[[#This Row],[RUBRO completo]],'[3]CENTRO DE COSTOS'!$X:$X,1,0),0)</f>
        <v>C-4102-1500-14-0-4102037-02-122</v>
      </c>
      <c r="AO559" s="43" t="str">
        <f>VLOOKUP(Exportar[[#This Row],[COD_REAL]],'[3]CENTRO DE COSTOS'!$M$4:$N$72,2,0)</f>
        <v>REGIONAL CALDAS</v>
      </c>
    </row>
    <row r="560" spans="1:41" x14ac:dyDescent="0.25">
      <c r="A560" s="44">
        <v>45111</v>
      </c>
      <c r="B560" s="32">
        <v>2023</v>
      </c>
      <c r="C560" s="33" t="str">
        <f>VLOOKUP(D560,'[3]CENTRO DE COSTOS'!$E:$H,4,0)</f>
        <v>REGIONALES</v>
      </c>
      <c r="D560" s="34" t="s">
        <v>51</v>
      </c>
      <c r="E560" s="34" t="s">
        <v>52</v>
      </c>
      <c r="F560" s="34" t="s">
        <v>430</v>
      </c>
      <c r="G560" s="35" t="str">
        <f>VLOOKUP(O560,[3]Gerentes!$A:$N,4,0)</f>
        <v xml:space="preserve">PROTECCIÓN RESTABLECIMIENTO </v>
      </c>
      <c r="H560" s="35" t="str">
        <f>VLOOKUP(O560,[3]Gerentes!$A:$N,5,0)</f>
        <v>DIRECTOR(A) DE PROTECCION</v>
      </c>
      <c r="I560" s="35" t="str">
        <f>VLOOKUP(O560,[3]Gerentes!$A:$N,10,0)</f>
        <v>2. Protección PARD</v>
      </c>
      <c r="J560" s="35" t="str">
        <f>VLOOKUP(O560,[3]Gerentes!$A:$AB,15,0)</f>
        <v>Contratable</v>
      </c>
      <c r="K560" s="36" t="str">
        <f t="shared" si="24"/>
        <v>Inversión</v>
      </c>
      <c r="L560" s="37" t="s">
        <v>173</v>
      </c>
      <c r="M560" s="38" t="str">
        <f t="shared" si="25"/>
        <v>C-4102-1500-14</v>
      </c>
      <c r="N560" s="34">
        <v>122</v>
      </c>
      <c r="O560" s="35" t="str">
        <f t="shared" si="26"/>
        <v>C-4102-1500-14-0-4102037-02-122</v>
      </c>
      <c r="P560" s="32" t="s">
        <v>172</v>
      </c>
      <c r="Q560" s="39">
        <f>VLOOKUP($O560,[3]Gerentes!$A:$I,7,0)</f>
        <v>4102037</v>
      </c>
      <c r="R560" s="40" t="str">
        <f>VLOOKUP($O560,[3]Gerentes!$A:$I,8,0)</f>
        <v>SERVICIO DE PROTECCION PARA EL RESTABLECIMIENTO DE DERECHOS DE NIÑOS, NIÑAS, ADOLESCENTES Y JOVENES</v>
      </c>
      <c r="S560" s="34" t="s">
        <v>24</v>
      </c>
      <c r="T560" s="34">
        <v>27</v>
      </c>
      <c r="U560" s="34" t="s">
        <v>161</v>
      </c>
      <c r="V560" s="34" t="s">
        <v>25</v>
      </c>
      <c r="W560" s="41">
        <v>6139492420</v>
      </c>
      <c r="X560" s="41">
        <v>0</v>
      </c>
      <c r="Y560" s="41">
        <v>62812626</v>
      </c>
      <c r="Z560" s="41">
        <v>0</v>
      </c>
      <c r="AA560" s="41">
        <v>0</v>
      </c>
      <c r="AB560" s="42">
        <v>6076679794</v>
      </c>
      <c r="AC560" s="41">
        <v>6067402098</v>
      </c>
      <c r="AD560" s="41">
        <v>9277696</v>
      </c>
      <c r="AE560" s="42">
        <v>6057744776</v>
      </c>
      <c r="AF560" s="42">
        <v>3285409906</v>
      </c>
      <c r="AG560" s="41">
        <v>3285409906</v>
      </c>
      <c r="AH560" s="41">
        <v>3285409906</v>
      </c>
      <c r="AI560" s="41">
        <v>0</v>
      </c>
      <c r="AJ560" s="41">
        <v>0</v>
      </c>
      <c r="AK560" s="42" t="str">
        <f>IFERROR(VLOOKUP(Exportar[[#This Row],[RUBRO]],[3]LISTAS!$A$1:$B$19,2,0),Exportar[[#This Row],[NOMBRE-Planeación_Proyecto]])</f>
        <v>2. Protección PARD</v>
      </c>
      <c r="AL560" s="41">
        <f>VLOOKUP(Exportar[[#This Row],[UNIDAD/SUB UNIDAD]],[3]!REGIONALES[[#All],[codigo_regional3]:[Columna1]],3,0)</f>
        <v>17</v>
      </c>
      <c r="AM560" s="41">
        <f>Exportar[[#This Row],[COD]]</f>
        <v>17</v>
      </c>
      <c r="AN560" s="41" t="str">
        <f>IFERROR(VLOOKUP(Exportar[[#This Row],[RUBRO completo]],'[3]CENTRO DE COSTOS'!$X:$X,1,0),0)</f>
        <v>C-4102-1500-14-0-4102037-02-122</v>
      </c>
      <c r="AO560" s="43" t="str">
        <f>VLOOKUP(Exportar[[#This Row],[COD_REAL]],'[3]CENTRO DE COSTOS'!$M$4:$N$72,2,0)</f>
        <v>REGIONAL CALDAS</v>
      </c>
    </row>
    <row r="561" spans="1:41" x14ac:dyDescent="0.25">
      <c r="A561" s="44">
        <v>45111</v>
      </c>
      <c r="B561" s="32">
        <v>2023</v>
      </c>
      <c r="C561" s="33" t="str">
        <f>VLOOKUP(D561,'[3]CENTRO DE COSTOS'!$E:$H,4,0)</f>
        <v>REGIONALES</v>
      </c>
      <c r="D561" s="34" t="s">
        <v>51</v>
      </c>
      <c r="E561" s="34" t="s">
        <v>52</v>
      </c>
      <c r="F561" s="34" t="s">
        <v>428</v>
      </c>
      <c r="G561" s="35" t="str">
        <f>VLOOKUP(O561,[3]Gerentes!$A:$N,4,0)</f>
        <v xml:space="preserve">PROTECCIÓN RESTABLECIMIENTO </v>
      </c>
      <c r="H561" s="35" t="str">
        <f>VLOOKUP(O561,[3]Gerentes!$A:$N,5,0)</f>
        <v>DIRECTOR(A) DE PROTECCION</v>
      </c>
      <c r="I561" s="35" t="str">
        <f>VLOOKUP(O561,[3]Gerentes!$A:$N,10,0)</f>
        <v>2. Protección PARD</v>
      </c>
      <c r="J561" s="35" t="str">
        <f>VLOOKUP(O561,[3]Gerentes!$A:$AB,15,0)</f>
        <v>Contratable</v>
      </c>
      <c r="K561" s="36" t="str">
        <f t="shared" si="24"/>
        <v>Inversión</v>
      </c>
      <c r="L561" s="37" t="s">
        <v>173</v>
      </c>
      <c r="M561" s="38" t="str">
        <f t="shared" si="25"/>
        <v>C-4102-1500-14</v>
      </c>
      <c r="N561" s="34">
        <v>123</v>
      </c>
      <c r="O561" s="35" t="str">
        <f t="shared" si="26"/>
        <v>C-4102-1500-14-0-4102037-02-123</v>
      </c>
      <c r="P561" s="32" t="s">
        <v>172</v>
      </c>
      <c r="Q561" s="39">
        <f>VLOOKUP($O561,[3]Gerentes!$A:$I,7,0)</f>
        <v>4102037</v>
      </c>
      <c r="R561" s="40" t="str">
        <f>VLOOKUP($O561,[3]Gerentes!$A:$I,8,0)</f>
        <v>SERVICIO DE PROTECCION PARA EL RESTABLECIMIENTO DE DERECHOS DE NIÑOS, NIÑAS, ADOLESCENTES Y JOVENES</v>
      </c>
      <c r="S561" s="34" t="s">
        <v>24</v>
      </c>
      <c r="T561" s="34">
        <v>27</v>
      </c>
      <c r="U561" s="34" t="s">
        <v>161</v>
      </c>
      <c r="V561" s="34" t="s">
        <v>25</v>
      </c>
      <c r="W561" s="41">
        <v>36289406740</v>
      </c>
      <c r="X561" s="41">
        <v>574166667</v>
      </c>
      <c r="Y561" s="41">
        <v>737832623</v>
      </c>
      <c r="Z561" s="41">
        <v>0</v>
      </c>
      <c r="AA561" s="41">
        <v>0</v>
      </c>
      <c r="AB561" s="42">
        <v>36125740784</v>
      </c>
      <c r="AC561" s="41">
        <v>35940228745</v>
      </c>
      <c r="AD561" s="41">
        <v>185512039</v>
      </c>
      <c r="AE561" s="42">
        <v>35895228209</v>
      </c>
      <c r="AF561" s="42">
        <v>20482136719</v>
      </c>
      <c r="AG561" s="41">
        <v>20482136719</v>
      </c>
      <c r="AH561" s="41">
        <v>20482136719</v>
      </c>
      <c r="AI561" s="41">
        <v>0</v>
      </c>
      <c r="AJ561" s="41">
        <v>0</v>
      </c>
      <c r="AK561" s="42" t="str">
        <f>IFERROR(VLOOKUP(Exportar[[#This Row],[RUBRO]],[3]LISTAS!$A$1:$B$19,2,0),Exportar[[#This Row],[NOMBRE-Planeación_Proyecto]])</f>
        <v>2. Protección PARD</v>
      </c>
      <c r="AL561" s="41">
        <f>VLOOKUP(Exportar[[#This Row],[UNIDAD/SUB UNIDAD]],[3]!REGIONALES[[#All],[codigo_regional3]:[Columna1]],3,0)</f>
        <v>17</v>
      </c>
      <c r="AM561" s="41">
        <f>Exportar[[#This Row],[COD]]</f>
        <v>17</v>
      </c>
      <c r="AN561" s="41" t="str">
        <f>IFERROR(VLOOKUP(Exportar[[#This Row],[RUBRO completo]],'[3]CENTRO DE COSTOS'!$X:$X,1,0),0)</f>
        <v>C-4102-1500-14-0-4102037-02-123</v>
      </c>
      <c r="AO561" s="43" t="str">
        <f>VLOOKUP(Exportar[[#This Row],[COD_REAL]],'[3]CENTRO DE COSTOS'!$M$4:$N$72,2,0)</f>
        <v>REGIONAL CALDAS</v>
      </c>
    </row>
    <row r="562" spans="1:41" x14ac:dyDescent="0.25">
      <c r="A562" s="44">
        <v>45111</v>
      </c>
      <c r="B562" s="32">
        <v>2023</v>
      </c>
      <c r="C562" s="33" t="str">
        <f>VLOOKUP(D562,'[3]CENTRO DE COSTOS'!$E:$H,4,0)</f>
        <v>REGIONALES</v>
      </c>
      <c r="D562" s="34" t="s">
        <v>51</v>
      </c>
      <c r="E562" s="34" t="s">
        <v>52</v>
      </c>
      <c r="F562" s="34" t="s">
        <v>242</v>
      </c>
      <c r="G562" s="35" t="str">
        <f>VLOOKUP(O562,[3]Gerentes!$A:$N,4,0)</f>
        <v xml:space="preserve">PROTECCIÓN RESTABLECIMIENTO </v>
      </c>
      <c r="H562" s="35" t="str">
        <f>VLOOKUP(O562,[3]Gerentes!$A:$N,5,0)</f>
        <v>DIRECTOR(A) DE PROTECCION</v>
      </c>
      <c r="I562" s="35" t="str">
        <f>VLOOKUP(O562,[3]Gerentes!$A:$N,10,0)</f>
        <v>2. Protección PARD</v>
      </c>
      <c r="J562" s="35" t="str">
        <f>VLOOKUP(O562,[3]Gerentes!$A:$AB,15,0)</f>
        <v>Contratable</v>
      </c>
      <c r="K562" s="36" t="str">
        <f t="shared" si="24"/>
        <v>Inversión</v>
      </c>
      <c r="L562" s="37" t="s">
        <v>173</v>
      </c>
      <c r="M562" s="38" t="str">
        <f t="shared" si="25"/>
        <v>C-4102-1500-14</v>
      </c>
      <c r="N562" s="34">
        <v>124</v>
      </c>
      <c r="O562" s="35" t="str">
        <f t="shared" si="26"/>
        <v>C-4102-1500-14-0-4102037-02-124</v>
      </c>
      <c r="P562" s="32" t="s">
        <v>172</v>
      </c>
      <c r="Q562" s="39">
        <f>VLOOKUP($O562,[3]Gerentes!$A:$I,7,0)</f>
        <v>4102037</v>
      </c>
      <c r="R562" s="40" t="str">
        <f>VLOOKUP($O562,[3]Gerentes!$A:$I,8,0)</f>
        <v>SERVICIO DE PROTECCION PARA EL RESTABLECIMIENTO DE DERECHOS DE NIÑOS, NIÑAS, ADOLESCENTES Y JOVENES</v>
      </c>
      <c r="S562" s="34" t="s">
        <v>24</v>
      </c>
      <c r="T562" s="34">
        <v>27</v>
      </c>
      <c r="U562" s="34" t="s">
        <v>161</v>
      </c>
      <c r="V562" s="34" t="s">
        <v>25</v>
      </c>
      <c r="W562" s="41">
        <v>648255600</v>
      </c>
      <c r="X562" s="41">
        <v>19500000</v>
      </c>
      <c r="Y562" s="41">
        <v>0</v>
      </c>
      <c r="Z562" s="41">
        <v>0</v>
      </c>
      <c r="AA562" s="41">
        <v>0</v>
      </c>
      <c r="AB562" s="42">
        <v>667755600</v>
      </c>
      <c r="AC562" s="41">
        <v>667755600</v>
      </c>
      <c r="AD562" s="41">
        <v>0</v>
      </c>
      <c r="AE562" s="42">
        <v>667755600</v>
      </c>
      <c r="AF562" s="42">
        <v>323692659</v>
      </c>
      <c r="AG562" s="41">
        <v>323692659</v>
      </c>
      <c r="AH562" s="41">
        <v>323692659</v>
      </c>
      <c r="AI562" s="41">
        <v>0</v>
      </c>
      <c r="AJ562" s="41">
        <v>0</v>
      </c>
      <c r="AK562" s="42" t="str">
        <f>IFERROR(VLOOKUP(Exportar[[#This Row],[RUBRO]],[3]LISTAS!$A$1:$B$19,2,0),Exportar[[#This Row],[NOMBRE-Planeación_Proyecto]])</f>
        <v>2. Protección PARD</v>
      </c>
      <c r="AL562" s="41">
        <f>VLOOKUP(Exportar[[#This Row],[UNIDAD/SUB UNIDAD]],[3]!REGIONALES[[#All],[codigo_regional3]:[Columna1]],3,0)</f>
        <v>17</v>
      </c>
      <c r="AM562" s="41">
        <f>Exportar[[#This Row],[COD]]</f>
        <v>17</v>
      </c>
      <c r="AN562" s="41" t="str">
        <f>IFERROR(VLOOKUP(Exportar[[#This Row],[RUBRO completo]],'[3]CENTRO DE COSTOS'!$X:$X,1,0),0)</f>
        <v>C-4102-1500-14-0-4102037-02-124</v>
      </c>
      <c r="AO562" s="43" t="str">
        <f>VLOOKUP(Exportar[[#This Row],[COD_REAL]],'[3]CENTRO DE COSTOS'!$M$4:$N$72,2,0)</f>
        <v>REGIONAL CALDAS</v>
      </c>
    </row>
    <row r="563" spans="1:41" x14ac:dyDescent="0.25">
      <c r="A563" s="44">
        <v>45111</v>
      </c>
      <c r="B563" s="32">
        <v>2023</v>
      </c>
      <c r="C563" s="33" t="str">
        <f>VLOOKUP(D563,'[3]CENTRO DE COSTOS'!$E:$H,4,0)</f>
        <v>REGIONALES</v>
      </c>
      <c r="D563" s="34" t="s">
        <v>51</v>
      </c>
      <c r="E563" s="34" t="s">
        <v>52</v>
      </c>
      <c r="F563" s="34" t="s">
        <v>233</v>
      </c>
      <c r="G563" s="35" t="str">
        <f>VLOOKUP(O563,[3]Gerentes!$A:$N,4,0)</f>
        <v>FAMILIA Y COMUNIDADES</v>
      </c>
      <c r="H563" s="35" t="str">
        <f>VLOOKUP(O563,[3]Gerentes!$A:$N,5,0)</f>
        <v>DIRECTOR(A) DE FAMILIA Y COMUNIDADES</v>
      </c>
      <c r="I563" s="35" t="str">
        <f>VLOOKUP(O563,[3]Gerentes!$A:$N,10,0)</f>
        <v>6. Familia y Comunidades</v>
      </c>
      <c r="J563" s="35" t="str">
        <f>VLOOKUP(O563,[3]Gerentes!$A:$AB,15,0)</f>
        <v>Contratable</v>
      </c>
      <c r="K563" s="36" t="str">
        <f t="shared" si="24"/>
        <v>Inversión</v>
      </c>
      <c r="L563" s="37" t="s">
        <v>232</v>
      </c>
      <c r="M563" s="38" t="str">
        <f t="shared" si="25"/>
        <v>C-4102-1500-16</v>
      </c>
      <c r="N563" s="34">
        <v>142</v>
      </c>
      <c r="O563" s="35" t="str">
        <f t="shared" si="26"/>
        <v>C-4102-1500-16-0-4102042-02-142</v>
      </c>
      <c r="P563" s="32" t="s">
        <v>231</v>
      </c>
      <c r="Q563" s="39">
        <f>VLOOKUP($O563,[3]Gerentes!$A:$I,7,0)</f>
        <v>4102042</v>
      </c>
      <c r="R563" s="40" t="str">
        <f>VLOOKUP($O563,[3]Gerentes!$A:$I,8,0)</f>
        <v>SERVICIO DE ASISTENCIA TECNICA A COMUNIDADES EN TEMAS DE FORTALECIMIENTO DEL TEJIDO SOCIAL Y CONSTRUCCION DE ESCENARIOS COMUNITARIOS PROTECTORES DE DERECHOS</v>
      </c>
      <c r="S563" s="34" t="s">
        <v>24</v>
      </c>
      <c r="T563" s="34">
        <v>27</v>
      </c>
      <c r="U563" s="34" t="s">
        <v>161</v>
      </c>
      <c r="V563" s="34" t="s">
        <v>25</v>
      </c>
      <c r="W563" s="41">
        <v>352000000</v>
      </c>
      <c r="X563" s="41">
        <v>0</v>
      </c>
      <c r="Y563" s="41">
        <v>0</v>
      </c>
      <c r="Z563" s="41">
        <v>0</v>
      </c>
      <c r="AA563" s="41">
        <v>0</v>
      </c>
      <c r="AB563" s="42">
        <v>352000000</v>
      </c>
      <c r="AC563" s="41">
        <v>352000000</v>
      </c>
      <c r="AD563" s="41">
        <v>0</v>
      </c>
      <c r="AE563" s="42">
        <v>352000000</v>
      </c>
      <c r="AF563" s="42">
        <v>193600000</v>
      </c>
      <c r="AG563" s="41">
        <v>193600000</v>
      </c>
      <c r="AH563" s="41">
        <v>193600000</v>
      </c>
      <c r="AI563" s="41">
        <v>0</v>
      </c>
      <c r="AJ563" s="41">
        <v>0</v>
      </c>
      <c r="AK563" s="42" t="str">
        <f>IFERROR(VLOOKUP(Exportar[[#This Row],[RUBRO]],[3]LISTAS!$A$1:$B$19,2,0),Exportar[[#This Row],[NOMBRE-Planeación_Proyecto]])</f>
        <v>6. Familia y Comunidades</v>
      </c>
      <c r="AL563" s="41">
        <f>VLOOKUP(Exportar[[#This Row],[UNIDAD/SUB UNIDAD]],[3]!REGIONALES[[#All],[codigo_regional3]:[Columna1]],3,0)</f>
        <v>17</v>
      </c>
      <c r="AM563" s="41">
        <f>Exportar[[#This Row],[COD]]</f>
        <v>17</v>
      </c>
      <c r="AN563" s="41" t="str">
        <f>IFERROR(VLOOKUP(Exportar[[#This Row],[RUBRO completo]],'[3]CENTRO DE COSTOS'!$X:$X,1,0),0)</f>
        <v>C-4102-1500-16-0-4102042-02-142</v>
      </c>
      <c r="AO563" s="43" t="str">
        <f>VLOOKUP(Exportar[[#This Row],[COD_REAL]],'[3]CENTRO DE COSTOS'!$M$4:$N$72,2,0)</f>
        <v>REGIONAL CALDAS</v>
      </c>
    </row>
    <row r="564" spans="1:41" x14ac:dyDescent="0.25">
      <c r="A564" s="44">
        <v>45111</v>
      </c>
      <c r="B564" s="32">
        <v>2023</v>
      </c>
      <c r="C564" s="33" t="str">
        <f>VLOOKUP(D564,'[3]CENTRO DE COSTOS'!$E:$H,4,0)</f>
        <v>REGIONALES</v>
      </c>
      <c r="D564" s="34" t="s">
        <v>51</v>
      </c>
      <c r="E564" s="34" t="s">
        <v>52</v>
      </c>
      <c r="F564" s="34" t="s">
        <v>230</v>
      </c>
      <c r="G564" s="35" t="str">
        <f>VLOOKUP(O564,[3]Gerentes!$A:$N,4,0)</f>
        <v>INFANCIA</v>
      </c>
      <c r="H564" s="35" t="str">
        <f>VLOOKUP(O564,[3]Gerentes!$A:$N,5,0)</f>
        <v>DIRECTOR(A) DE INFANCIA</v>
      </c>
      <c r="I564" s="35" t="str">
        <f>VLOOKUP(O564,[3]Gerentes!$A:$N,10,0)</f>
        <v>7. Infancia</v>
      </c>
      <c r="J564" s="35" t="str">
        <f>VLOOKUP(O564,[3]Gerentes!$A:$AB,15,0)</f>
        <v>Contratable</v>
      </c>
      <c r="K564" s="36" t="str">
        <f t="shared" si="24"/>
        <v>Inversión</v>
      </c>
      <c r="L564" s="37" t="s">
        <v>182</v>
      </c>
      <c r="M564" s="38" t="str">
        <f t="shared" si="25"/>
        <v>C-4102-1500-20</v>
      </c>
      <c r="N564" s="34">
        <v>152</v>
      </c>
      <c r="O564" s="35" t="str">
        <f t="shared" si="26"/>
        <v>C-4102-1500-20-0-4102045-02-152</v>
      </c>
      <c r="P564" s="32" t="s">
        <v>181</v>
      </c>
      <c r="Q564" s="39">
        <f>VLOOKUP($O564,[3]Gerentes!$A:$I,7,0)</f>
        <v>4102045</v>
      </c>
      <c r="R564" s="40" t="str">
        <f>VLOOKUP($O564,[3]Gerentes!$A:$I,8,0)</f>
        <v>SERVICIOS DE EDUCACIÓN INFORMAL A NIÑOS, NIÑAS, ADOLESCENTES  Y JÓVENES PARA EL RECONOCIMIENTO DE SUS DERECHOS</v>
      </c>
      <c r="S564" s="34" t="s">
        <v>24</v>
      </c>
      <c r="T564" s="34">
        <v>27</v>
      </c>
      <c r="U564" s="34" t="s">
        <v>161</v>
      </c>
      <c r="V564" s="34" t="s">
        <v>25</v>
      </c>
      <c r="W564" s="41">
        <v>3452451800</v>
      </c>
      <c r="X564" s="41">
        <v>0</v>
      </c>
      <c r="Y564" s="41">
        <v>0</v>
      </c>
      <c r="Z564" s="41">
        <v>0</v>
      </c>
      <c r="AA564" s="41">
        <v>0</v>
      </c>
      <c r="AB564" s="42">
        <v>3452451800</v>
      </c>
      <c r="AC564" s="41">
        <v>828326200</v>
      </c>
      <c r="AD564" s="41">
        <v>2624125600</v>
      </c>
      <c r="AE564" s="42">
        <v>828326200</v>
      </c>
      <c r="AF564" s="42">
        <v>406580996</v>
      </c>
      <c r="AG564" s="41">
        <v>406580996</v>
      </c>
      <c r="AH564" s="41">
        <v>406580996</v>
      </c>
      <c r="AI564" s="41">
        <v>0</v>
      </c>
      <c r="AJ564" s="41">
        <v>0</v>
      </c>
      <c r="AK564" s="42" t="str">
        <f>IFERROR(VLOOKUP(Exportar[[#This Row],[RUBRO]],[3]LISTAS!$A$1:$B$19,2,0),Exportar[[#This Row],[NOMBRE-Planeación_Proyecto]])</f>
        <v>7. Infancia</v>
      </c>
      <c r="AL564" s="41">
        <f>VLOOKUP(Exportar[[#This Row],[UNIDAD/SUB UNIDAD]],[3]!REGIONALES[[#All],[codigo_regional3]:[Columna1]],3,0)</f>
        <v>17</v>
      </c>
      <c r="AM564" s="41">
        <f>Exportar[[#This Row],[COD]]</f>
        <v>17</v>
      </c>
      <c r="AN564" s="41" t="str">
        <f>IFERROR(VLOOKUP(Exportar[[#This Row],[RUBRO completo]],'[3]CENTRO DE COSTOS'!$X:$X,1,0),0)</f>
        <v>C-4102-1500-20-0-4102045-02-152</v>
      </c>
      <c r="AO564" s="43" t="str">
        <f>VLOOKUP(Exportar[[#This Row],[COD_REAL]],'[3]CENTRO DE COSTOS'!$M$4:$N$72,2,0)</f>
        <v>REGIONAL CALDAS</v>
      </c>
    </row>
    <row r="565" spans="1:41" x14ac:dyDescent="0.25">
      <c r="A565" s="44">
        <v>45111</v>
      </c>
      <c r="B565" s="32">
        <v>2023</v>
      </c>
      <c r="C565" s="33" t="str">
        <f>VLOOKUP(D565,'[3]CENTRO DE COSTOS'!$E:$H,4,0)</f>
        <v>REGIONALES</v>
      </c>
      <c r="D565" s="34" t="s">
        <v>51</v>
      </c>
      <c r="E565" s="34" t="s">
        <v>52</v>
      </c>
      <c r="F565" s="34" t="s">
        <v>146</v>
      </c>
      <c r="G565" s="35" t="str">
        <f>VLOOKUP(O565,[3]Gerentes!$A:$N,4,0)</f>
        <v>ADOLESCENCIA Y JUVENTUD</v>
      </c>
      <c r="H565" s="35" t="str">
        <f>VLOOKUP(O565,[3]Gerentes!$A:$N,5,0)</f>
        <v xml:space="preserve">DIRECTOR(A) DE ADOLESCENCIA Y JUVENTUD </v>
      </c>
      <c r="I565" s="35" t="str">
        <f>VLOOKUP(O565,[3]Gerentes!$A:$N,10,0)</f>
        <v>8. Adolescencia y Juventud</v>
      </c>
      <c r="J565" s="35" t="str">
        <f>VLOOKUP(O565,[3]Gerentes!$A:$AB,15,0)</f>
        <v>Contratable</v>
      </c>
      <c r="K565" s="36" t="str">
        <f t="shared" si="24"/>
        <v>Inversión</v>
      </c>
      <c r="L565" s="37" t="s">
        <v>180</v>
      </c>
      <c r="M565" s="38" t="str">
        <f t="shared" si="25"/>
        <v>C-4102-1500-21</v>
      </c>
      <c r="N565" s="34">
        <v>153</v>
      </c>
      <c r="O565" s="35" t="str">
        <f t="shared" si="26"/>
        <v>C-4102-1500-21-0-4102045-02-00-153</v>
      </c>
      <c r="P565" s="32" t="s">
        <v>179</v>
      </c>
      <c r="Q565" s="39">
        <f>VLOOKUP($O565,[3]Gerentes!$A:$I,7,0)</f>
        <v>4102045</v>
      </c>
      <c r="R565" s="40" t="str">
        <f>VLOOKUP($O565,[3]Gerentes!$A:$I,8,0)</f>
        <v>SERVICIOS DE EDUCACIÓN INFORMAL A NIÑOS, NIÑAS, ADOLESCENTES  Y JÓVENES PARA EL RECONOCIMIENTO DE SUS DERECHOS</v>
      </c>
      <c r="S565" s="34" t="s">
        <v>24</v>
      </c>
      <c r="T565" s="34">
        <v>27</v>
      </c>
      <c r="U565" s="34" t="s">
        <v>161</v>
      </c>
      <c r="V565" s="34" t="s">
        <v>25</v>
      </c>
      <c r="W565" s="41">
        <v>972472800</v>
      </c>
      <c r="X565" s="41">
        <v>0</v>
      </c>
      <c r="Y565" s="41">
        <v>0</v>
      </c>
      <c r="Z565" s="41">
        <v>0</v>
      </c>
      <c r="AA565" s="41">
        <v>0</v>
      </c>
      <c r="AB565" s="42">
        <v>972472800</v>
      </c>
      <c r="AC565" s="41">
        <v>231160800</v>
      </c>
      <c r="AD565" s="41">
        <v>741312000</v>
      </c>
      <c r="AE565" s="42">
        <v>231160800</v>
      </c>
      <c r="AF565" s="42">
        <v>112173443</v>
      </c>
      <c r="AG565" s="41">
        <v>112173443</v>
      </c>
      <c r="AH565" s="41">
        <v>112173443</v>
      </c>
      <c r="AI565" s="41">
        <v>0</v>
      </c>
      <c r="AJ565" s="41">
        <v>0</v>
      </c>
      <c r="AK565" s="42" t="str">
        <f>IFERROR(VLOOKUP(Exportar[[#This Row],[RUBRO]],[3]LISTAS!$A$1:$B$19,2,0),Exportar[[#This Row],[NOMBRE-Planeación_Proyecto]])</f>
        <v>8. Adolescencia y Juventud</v>
      </c>
      <c r="AL565" s="41">
        <f>VLOOKUP(Exportar[[#This Row],[UNIDAD/SUB UNIDAD]],[3]!REGIONALES[[#All],[codigo_regional3]:[Columna1]],3,0)</f>
        <v>17</v>
      </c>
      <c r="AM565" s="41">
        <f>Exportar[[#This Row],[COD]]</f>
        <v>17</v>
      </c>
      <c r="AN565" s="41" t="str">
        <f>IFERROR(VLOOKUP(Exportar[[#This Row],[RUBRO completo]],'[3]CENTRO DE COSTOS'!$X:$X,1,0),0)</f>
        <v>C-4102-1500-21-0-4102045-02-00-153</v>
      </c>
      <c r="AO565" s="43" t="str">
        <f>VLOOKUP(Exportar[[#This Row],[COD_REAL]],'[3]CENTRO DE COSTOS'!$M$4:$N$72,2,0)</f>
        <v>REGIONAL CALDAS</v>
      </c>
    </row>
    <row r="566" spans="1:41" x14ac:dyDescent="0.25">
      <c r="A566" s="44">
        <v>45111</v>
      </c>
      <c r="B566" s="32">
        <v>2023</v>
      </c>
      <c r="C566" s="33" t="str">
        <f>VLOOKUP(D566,'[3]CENTRO DE COSTOS'!$E:$H,4,0)</f>
        <v>REGIONALES</v>
      </c>
      <c r="D566" s="34" t="s">
        <v>51</v>
      </c>
      <c r="E566" s="34" t="s">
        <v>52</v>
      </c>
      <c r="F566" s="34" t="s">
        <v>229</v>
      </c>
      <c r="G566" s="35" t="str">
        <f>VLOOKUP(O566,[3]Gerentes!$A:$N,4,0)</f>
        <v>PRIMERA INFANCIA</v>
      </c>
      <c r="H566" s="35" t="str">
        <f>VLOOKUP(O566,[3]Gerentes!$A:$N,5,0)</f>
        <v>DIRECTOR(A) DE PRIMERA INFANCIA</v>
      </c>
      <c r="I566" s="35" t="str">
        <f>VLOOKUP(O566,[3]Gerentes!$A:$N,10,0)</f>
        <v>1. Primera Infancia</v>
      </c>
      <c r="J566" s="35" t="str">
        <f>VLOOKUP(O566,[3]Gerentes!$A:$AB,15,0)</f>
        <v>Contratable</v>
      </c>
      <c r="K566" s="36" t="str">
        <f t="shared" si="24"/>
        <v>Inversión</v>
      </c>
      <c r="L566" s="37" t="s">
        <v>228</v>
      </c>
      <c r="M566" s="38" t="str">
        <f t="shared" si="25"/>
        <v>C-4102-1500-18</v>
      </c>
      <c r="N566" s="34">
        <v>161</v>
      </c>
      <c r="O566" s="35" t="str">
        <f t="shared" si="26"/>
        <v>C-4102-1500-18-0-4102001-02-161</v>
      </c>
      <c r="P566" s="32" t="s">
        <v>227</v>
      </c>
      <c r="Q566" s="39">
        <f>VLOOKUP($O566,[3]Gerentes!$A:$I,7,0)</f>
        <v>4102001</v>
      </c>
      <c r="R566" s="40" t="str">
        <f>VLOOKUP($O566,[3]Gerentes!$A:$I,8,0)</f>
        <v>SERVICIO DE ATENCION INTEGRAL A LA PRIMERA INFANCIA</v>
      </c>
      <c r="S566" s="34" t="s">
        <v>38</v>
      </c>
      <c r="T566" s="34">
        <v>10</v>
      </c>
      <c r="U566" s="34" t="s">
        <v>223</v>
      </c>
      <c r="V566" s="34" t="s">
        <v>25</v>
      </c>
      <c r="W566" s="41">
        <v>74907718051</v>
      </c>
      <c r="X566" s="41">
        <v>4458075246</v>
      </c>
      <c r="Y566" s="41">
        <v>0</v>
      </c>
      <c r="Z566" s="41">
        <v>0</v>
      </c>
      <c r="AA566" s="41">
        <v>0</v>
      </c>
      <c r="AB566" s="42">
        <v>79365793297</v>
      </c>
      <c r="AC566" s="41">
        <v>79349275669</v>
      </c>
      <c r="AD566" s="41">
        <v>16517628</v>
      </c>
      <c r="AE566" s="42">
        <v>78080294867</v>
      </c>
      <c r="AF566" s="42">
        <v>50352997775.230003</v>
      </c>
      <c r="AG566" s="41">
        <v>50352997775.230003</v>
      </c>
      <c r="AH566" s="41">
        <v>50352997775.230003</v>
      </c>
      <c r="AI566" s="41">
        <v>0</v>
      </c>
      <c r="AJ566" s="41">
        <v>0</v>
      </c>
      <c r="AK566" s="42" t="str">
        <f>IFERROR(VLOOKUP(Exportar[[#This Row],[RUBRO]],[3]LISTAS!$A$1:$B$19,2,0),Exportar[[#This Row],[NOMBRE-Planeación_Proyecto]])</f>
        <v>1. Primera Infancia</v>
      </c>
      <c r="AL566" s="41">
        <f>VLOOKUP(Exportar[[#This Row],[UNIDAD/SUB UNIDAD]],[3]!REGIONALES[[#All],[codigo_regional3]:[Columna1]],3,0)</f>
        <v>17</v>
      </c>
      <c r="AM566" s="41">
        <f>Exportar[[#This Row],[COD]]</f>
        <v>17</v>
      </c>
      <c r="AN566" s="41" t="str">
        <f>IFERROR(VLOOKUP(Exportar[[#This Row],[RUBRO completo]],'[3]CENTRO DE COSTOS'!$X:$X,1,0),0)</f>
        <v>C-4102-1500-18-0-4102001-02-161</v>
      </c>
      <c r="AO566" s="43" t="str">
        <f>VLOOKUP(Exportar[[#This Row],[COD_REAL]],'[3]CENTRO DE COSTOS'!$M$4:$N$72,2,0)</f>
        <v>REGIONAL CALDAS</v>
      </c>
    </row>
    <row r="567" spans="1:41" x14ac:dyDescent="0.25">
      <c r="A567" s="44">
        <v>45111</v>
      </c>
      <c r="B567" s="32">
        <v>2023</v>
      </c>
      <c r="C567" s="33" t="str">
        <f>VLOOKUP(D567,'[3]CENTRO DE COSTOS'!$E:$H,4,0)</f>
        <v>REGIONALES</v>
      </c>
      <c r="D567" s="34" t="s">
        <v>51</v>
      </c>
      <c r="E567" s="34" t="s">
        <v>52</v>
      </c>
      <c r="F567" s="34" t="s">
        <v>226</v>
      </c>
      <c r="G567" s="35" t="str">
        <f>VLOOKUP(O567,[3]Gerentes!$A:$N,4,0)</f>
        <v>PRIMERA INFANCIA</v>
      </c>
      <c r="H567" s="35" t="str">
        <f>VLOOKUP(O567,[3]Gerentes!$A:$N,5,0)</f>
        <v>DIRECTOR(A) DE PRIMERA INFANCIA</v>
      </c>
      <c r="I567" s="35" t="str">
        <f>VLOOKUP(O567,[3]Gerentes!$A:$N,10,0)</f>
        <v>1. Primera Infancia</v>
      </c>
      <c r="J567" s="35" t="str">
        <f>VLOOKUP(O567,[3]Gerentes!$A:$AB,15,0)</f>
        <v>Contratable</v>
      </c>
      <c r="K567" s="36" t="str">
        <f t="shared" si="24"/>
        <v>Inversión</v>
      </c>
      <c r="L567" s="37" t="s">
        <v>225</v>
      </c>
      <c r="M567" s="38" t="str">
        <f t="shared" si="25"/>
        <v>C-4102-1500-18</v>
      </c>
      <c r="N567" s="34">
        <v>162</v>
      </c>
      <c r="O567" s="35" t="str">
        <f t="shared" si="26"/>
        <v>C-4102-1500-18-0-4102002-02-162</v>
      </c>
      <c r="P567" s="32" t="s">
        <v>224</v>
      </c>
      <c r="Q567" s="39">
        <f>VLOOKUP($O567,[3]Gerentes!$A:$I,7,0)</f>
        <v>4102002</v>
      </c>
      <c r="R567" s="40" t="str">
        <f>VLOOKUP($O567,[3]Gerentes!$A:$I,8,0)</f>
        <v>SERVICIO DE ATENCION TRADICIONAL A LA PRIMERA INFANCIA</v>
      </c>
      <c r="S567" s="34" t="s">
        <v>38</v>
      </c>
      <c r="T567" s="34">
        <v>10</v>
      </c>
      <c r="U567" s="34" t="s">
        <v>223</v>
      </c>
      <c r="V567" s="34" t="s">
        <v>25</v>
      </c>
      <c r="W567" s="41">
        <v>5654386660</v>
      </c>
      <c r="X567" s="41">
        <v>245437123</v>
      </c>
      <c r="Y567" s="41">
        <v>0</v>
      </c>
      <c r="Z567" s="41">
        <v>0</v>
      </c>
      <c r="AA567" s="41">
        <v>0</v>
      </c>
      <c r="AB567" s="42">
        <v>5899823783</v>
      </c>
      <c r="AC567" s="41">
        <v>5843511911</v>
      </c>
      <c r="AD567" s="41">
        <v>56311872</v>
      </c>
      <c r="AE567" s="42">
        <v>5819988207</v>
      </c>
      <c r="AF567" s="42">
        <v>3264845691</v>
      </c>
      <c r="AG567" s="41">
        <v>3264845691</v>
      </c>
      <c r="AH567" s="41">
        <v>3264845691</v>
      </c>
      <c r="AI567" s="41">
        <v>0</v>
      </c>
      <c r="AJ567" s="41">
        <v>0</v>
      </c>
      <c r="AK567" s="42" t="str">
        <f>IFERROR(VLOOKUP(Exportar[[#This Row],[RUBRO]],[3]LISTAS!$A$1:$B$19,2,0),Exportar[[#This Row],[NOMBRE-Planeación_Proyecto]])</f>
        <v>1. Primera Infancia</v>
      </c>
      <c r="AL567" s="41">
        <f>VLOOKUP(Exportar[[#This Row],[UNIDAD/SUB UNIDAD]],[3]!REGIONALES[[#All],[codigo_regional3]:[Columna1]],3,0)</f>
        <v>17</v>
      </c>
      <c r="AM567" s="41">
        <f>Exportar[[#This Row],[COD]]</f>
        <v>17</v>
      </c>
      <c r="AN567" s="41" t="str">
        <f>IFERROR(VLOOKUP(Exportar[[#This Row],[RUBRO completo]],'[3]CENTRO DE COSTOS'!$X:$X,1,0),0)</f>
        <v>C-4102-1500-18-0-4102002-02-162</v>
      </c>
      <c r="AO567" s="43" t="str">
        <f>VLOOKUP(Exportar[[#This Row],[COD_REAL]],'[3]CENTRO DE COSTOS'!$M$4:$N$72,2,0)</f>
        <v>REGIONAL CALDAS</v>
      </c>
    </row>
    <row r="568" spans="1:41" x14ac:dyDescent="0.25">
      <c r="A568" s="44">
        <v>45111</v>
      </c>
      <c r="B568" s="32">
        <v>2023</v>
      </c>
      <c r="C568" s="33" t="str">
        <f>VLOOKUP(D568,'[3]CENTRO DE COSTOS'!$E:$H,4,0)</f>
        <v>REGIONALES</v>
      </c>
      <c r="D568" s="34" t="s">
        <v>51</v>
      </c>
      <c r="E568" s="34" t="s">
        <v>52</v>
      </c>
      <c r="F568" s="34" t="s">
        <v>222</v>
      </c>
      <c r="G568" s="35" t="str">
        <f>VLOOKUP(O568,[3]Gerentes!$A:$N,4,0)</f>
        <v>FORTALECIMIENTO</v>
      </c>
      <c r="H568" s="35" t="str">
        <f>VLOOKUP(O568,[3]Gerentes!$A:$N,5,0)</f>
        <v>DIRECTOR(A) ADMINISTRATIVO</v>
      </c>
      <c r="I568" s="35" t="str">
        <f>VLOOKUP(O568,[3]Gerentes!$A:$N,10,0)</f>
        <v>8. Fortalecimiento</v>
      </c>
      <c r="J568" s="35" t="str">
        <f>VLOOKUP(O568,[3]Gerentes!$A:$AB,15,0)</f>
        <v>Contratable</v>
      </c>
      <c r="K568" s="36" t="str">
        <f t="shared" si="24"/>
        <v>Inversión</v>
      </c>
      <c r="L568" s="37" t="s">
        <v>175</v>
      </c>
      <c r="M568" s="38" t="str">
        <f t="shared" si="25"/>
        <v>C-4199-1500-8</v>
      </c>
      <c r="N568" s="34">
        <v>184</v>
      </c>
      <c r="O568" s="35" t="str">
        <f t="shared" si="26"/>
        <v>C-4199-1500-8-0-4199064-02-184</v>
      </c>
      <c r="P568" s="32" t="s">
        <v>174</v>
      </c>
      <c r="Q568" s="39">
        <f>VLOOKUP($O568,[3]Gerentes!$A:$I,7,0)</f>
        <v>4199064</v>
      </c>
      <c r="R568" s="40" t="str">
        <f>VLOOKUP($O568,[3]Gerentes!$A:$I,8,0)</f>
        <v>SERVICIO DE IMPLEMENTACION DE SISTEMAS DE GESTION</v>
      </c>
      <c r="S568" s="34" t="s">
        <v>24</v>
      </c>
      <c r="T568" s="34">
        <v>27</v>
      </c>
      <c r="U568" s="34" t="s">
        <v>161</v>
      </c>
      <c r="V568" s="34" t="s">
        <v>25</v>
      </c>
      <c r="W568" s="41">
        <v>273440963</v>
      </c>
      <c r="X568" s="41">
        <v>0</v>
      </c>
      <c r="Y568" s="41">
        <v>0</v>
      </c>
      <c r="Z568" s="41">
        <v>0</v>
      </c>
      <c r="AA568" s="41">
        <v>0</v>
      </c>
      <c r="AB568" s="42">
        <v>273440963</v>
      </c>
      <c r="AC568" s="41">
        <v>273440963</v>
      </c>
      <c r="AD568" s="41">
        <v>0</v>
      </c>
      <c r="AE568" s="42">
        <v>273440963</v>
      </c>
      <c r="AF568" s="42">
        <v>118887375</v>
      </c>
      <c r="AG568" s="41">
        <v>118887375</v>
      </c>
      <c r="AH568" s="41">
        <v>118887375</v>
      </c>
      <c r="AI568" s="41">
        <v>0</v>
      </c>
      <c r="AJ568" s="41">
        <v>0</v>
      </c>
      <c r="AK568" s="42" t="str">
        <f>IFERROR(VLOOKUP(Exportar[[#This Row],[RUBRO]],[3]LISTAS!$A$1:$B$19,2,0),Exportar[[#This Row],[NOMBRE-Planeación_Proyecto]])</f>
        <v>8. Fortalecimiento</v>
      </c>
      <c r="AL568" s="41">
        <f>VLOOKUP(Exportar[[#This Row],[UNIDAD/SUB UNIDAD]],[3]!REGIONALES[[#All],[codigo_regional3]:[Columna1]],3,0)</f>
        <v>17</v>
      </c>
      <c r="AM568" s="41">
        <f>Exportar[[#This Row],[COD]]</f>
        <v>17</v>
      </c>
      <c r="AN568" s="41">
        <f>IFERROR(VLOOKUP(Exportar[[#This Row],[RUBRO completo]],'[3]CENTRO DE COSTOS'!$X:$X,1,0),0)</f>
        <v>0</v>
      </c>
      <c r="AO568" s="43" t="str">
        <f>VLOOKUP(Exportar[[#This Row],[COD_REAL]],'[3]CENTRO DE COSTOS'!$M$4:$N$72,2,0)</f>
        <v>REGIONAL CALDAS</v>
      </c>
    </row>
    <row r="569" spans="1:41" x14ac:dyDescent="0.25">
      <c r="A569" s="44">
        <v>45111</v>
      </c>
      <c r="B569" s="32">
        <v>2023</v>
      </c>
      <c r="C569" s="33" t="str">
        <f>VLOOKUP(D569,'[3]CENTRO DE COSTOS'!$E:$H,4,0)</f>
        <v>REGIONALES</v>
      </c>
      <c r="D569" s="34" t="s">
        <v>51</v>
      </c>
      <c r="E569" s="34" t="s">
        <v>52</v>
      </c>
      <c r="F569" s="34" t="s">
        <v>221</v>
      </c>
      <c r="G569" s="35" t="str">
        <f>VLOOKUP(O569,[3]Gerentes!$A:$N,4,0)</f>
        <v>FORTALECIMIENTO</v>
      </c>
      <c r="H569" s="35" t="str">
        <f>VLOOKUP(O569,[3]Gerentes!$A:$N,5,0)</f>
        <v>DIRECTOR(A) ADMINISTRATIVO</v>
      </c>
      <c r="I569" s="35" t="str">
        <f>VLOOKUP(O569,[3]Gerentes!$A:$N,10,0)</f>
        <v>8. Fortalecimiento</v>
      </c>
      <c r="J569" s="35" t="str">
        <f>VLOOKUP(O569,[3]Gerentes!$A:$AB,15,0)</f>
        <v>Contratable</v>
      </c>
      <c r="K569" s="36" t="str">
        <f t="shared" si="24"/>
        <v>Inversión</v>
      </c>
      <c r="L569" s="37" t="s">
        <v>175</v>
      </c>
      <c r="M569" s="38" t="str">
        <f t="shared" si="25"/>
        <v>C-4199-1500-8</v>
      </c>
      <c r="N569" s="34">
        <v>186</v>
      </c>
      <c r="O569" s="35" t="str">
        <f t="shared" si="26"/>
        <v>C-4199-1500-8-0-4199064-02-186</v>
      </c>
      <c r="P569" s="32" t="s">
        <v>174</v>
      </c>
      <c r="Q569" s="39">
        <f>VLOOKUP($O569,[3]Gerentes!$A:$I,7,0)</f>
        <v>4199064</v>
      </c>
      <c r="R569" s="40" t="str">
        <f>VLOOKUP($O569,[3]Gerentes!$A:$I,8,0)</f>
        <v>SERVICIO DE IMPLEMENTACION DE SISTEMAS DE GESTION</v>
      </c>
      <c r="S569" s="34" t="s">
        <v>24</v>
      </c>
      <c r="T569" s="34">
        <v>27</v>
      </c>
      <c r="U569" s="34" t="s">
        <v>161</v>
      </c>
      <c r="V569" s="34" t="s">
        <v>25</v>
      </c>
      <c r="W569" s="41">
        <v>216619464</v>
      </c>
      <c r="X569" s="41">
        <v>0</v>
      </c>
      <c r="Y569" s="41">
        <v>0</v>
      </c>
      <c r="Z569" s="41">
        <v>0</v>
      </c>
      <c r="AA569" s="41">
        <v>0</v>
      </c>
      <c r="AB569" s="42">
        <v>216619464</v>
      </c>
      <c r="AC569" s="41">
        <v>216619464</v>
      </c>
      <c r="AD569" s="41">
        <v>0</v>
      </c>
      <c r="AE569" s="42">
        <v>126700067</v>
      </c>
      <c r="AF569" s="42">
        <v>126700067</v>
      </c>
      <c r="AG569" s="41">
        <v>126700067</v>
      </c>
      <c r="AH569" s="41">
        <v>126700067</v>
      </c>
      <c r="AI569" s="41">
        <v>0</v>
      </c>
      <c r="AJ569" s="41">
        <v>0</v>
      </c>
      <c r="AK569" s="42" t="str">
        <f>IFERROR(VLOOKUP(Exportar[[#This Row],[RUBRO]],[3]LISTAS!$A$1:$B$19,2,0),Exportar[[#This Row],[NOMBRE-Planeación_Proyecto]])</f>
        <v>8. Fortalecimiento</v>
      </c>
      <c r="AL569" s="41">
        <f>VLOOKUP(Exportar[[#This Row],[UNIDAD/SUB UNIDAD]],[3]!REGIONALES[[#All],[codigo_regional3]:[Columna1]],3,0)</f>
        <v>17</v>
      </c>
      <c r="AM569" s="41">
        <f>Exportar[[#This Row],[COD]]</f>
        <v>17</v>
      </c>
      <c r="AN569" s="41">
        <f>IFERROR(VLOOKUP(Exportar[[#This Row],[RUBRO completo]],'[3]CENTRO DE COSTOS'!$X:$X,1,0),0)</f>
        <v>0</v>
      </c>
      <c r="AO569" s="43" t="str">
        <f>VLOOKUP(Exportar[[#This Row],[COD_REAL]],'[3]CENTRO DE COSTOS'!$M$4:$N$72,2,0)</f>
        <v>REGIONAL CALDAS</v>
      </c>
    </row>
    <row r="570" spans="1:41" x14ac:dyDescent="0.25">
      <c r="A570" s="44">
        <v>45111</v>
      </c>
      <c r="B570" s="32">
        <v>2023</v>
      </c>
      <c r="C570" s="33" t="str">
        <f>VLOOKUP(D570,'[3]CENTRO DE COSTOS'!$E:$H,4,0)</f>
        <v>REGIONALES</v>
      </c>
      <c r="D570" s="34" t="s">
        <v>51</v>
      </c>
      <c r="E570" s="34" t="s">
        <v>52</v>
      </c>
      <c r="F570" s="34" t="s">
        <v>220</v>
      </c>
      <c r="G570" s="35" t="str">
        <f>VLOOKUP(O570,[3]Gerentes!$A:$N,4,0)</f>
        <v>FORTALECIMIENTO</v>
      </c>
      <c r="H570" s="35" t="str">
        <f>VLOOKUP(O570,[3]Gerentes!$A:$N,5,0)</f>
        <v>DIRECTOR(A) DE GESTION HUMANA</v>
      </c>
      <c r="I570" s="35" t="str">
        <f>VLOOKUP(O570,[3]Gerentes!$A:$N,10,0)</f>
        <v>8. Fortalecimiento</v>
      </c>
      <c r="J570" s="35" t="str">
        <f>VLOOKUP(O570,[3]Gerentes!$A:$AB,15,0)</f>
        <v>Contratable</v>
      </c>
      <c r="K570" s="36" t="str">
        <f t="shared" si="24"/>
        <v>Inversión</v>
      </c>
      <c r="L570" s="37" t="s">
        <v>215</v>
      </c>
      <c r="M570" s="38" t="str">
        <f t="shared" si="25"/>
        <v>C-4199-1500-8</v>
      </c>
      <c r="N570" s="34">
        <v>192</v>
      </c>
      <c r="O570" s="35" t="str">
        <f t="shared" si="26"/>
        <v>C-4199-1500-8-0-4199053-02-192</v>
      </c>
      <c r="P570" s="32" t="s">
        <v>214</v>
      </c>
      <c r="Q570" s="39">
        <f>VLOOKUP($O570,[3]Gerentes!$A:$I,7,0)</f>
        <v>4199053</v>
      </c>
      <c r="R570" s="40" t="str">
        <f>VLOOKUP($O570,[3]Gerentes!$A:$I,8,0)</f>
        <v>DOCUMENTOS DE LINEAMIENTOS TECNICOS</v>
      </c>
      <c r="S570" s="34" t="s">
        <v>24</v>
      </c>
      <c r="T570" s="34">
        <v>27</v>
      </c>
      <c r="U570" s="34" t="s">
        <v>161</v>
      </c>
      <c r="V570" s="34" t="s">
        <v>25</v>
      </c>
      <c r="W570" s="41">
        <v>43275965</v>
      </c>
      <c r="X570" s="41">
        <v>0</v>
      </c>
      <c r="Y570" s="41">
        <v>0</v>
      </c>
      <c r="Z570" s="41">
        <v>0</v>
      </c>
      <c r="AA570" s="41">
        <v>0</v>
      </c>
      <c r="AB570" s="42">
        <v>43275965</v>
      </c>
      <c r="AC570" s="41">
        <v>43275965</v>
      </c>
      <c r="AD570" s="41">
        <v>0</v>
      </c>
      <c r="AE570" s="42">
        <v>43275965</v>
      </c>
      <c r="AF570" s="42">
        <v>575000</v>
      </c>
      <c r="AG570" s="41">
        <v>575000</v>
      </c>
      <c r="AH570" s="41">
        <v>575000</v>
      </c>
      <c r="AI570" s="41">
        <v>0</v>
      </c>
      <c r="AJ570" s="41">
        <v>0</v>
      </c>
      <c r="AK570" s="42" t="str">
        <f>IFERROR(VLOOKUP(Exportar[[#This Row],[RUBRO]],[3]LISTAS!$A$1:$B$19,2,0),Exportar[[#This Row],[NOMBRE-Planeación_Proyecto]])</f>
        <v>8. Fortalecimiento</v>
      </c>
      <c r="AL570" s="41">
        <f>VLOOKUP(Exportar[[#This Row],[UNIDAD/SUB UNIDAD]],[3]!REGIONALES[[#All],[codigo_regional3]:[Columna1]],3,0)</f>
        <v>17</v>
      </c>
      <c r="AM570" s="41">
        <f>Exportar[[#This Row],[COD]]</f>
        <v>17</v>
      </c>
      <c r="AN570" s="41">
        <f>IFERROR(VLOOKUP(Exportar[[#This Row],[RUBRO completo]],'[3]CENTRO DE COSTOS'!$X:$X,1,0),0)</f>
        <v>0</v>
      </c>
      <c r="AO570" s="43" t="str">
        <f>VLOOKUP(Exportar[[#This Row],[COD_REAL]],'[3]CENTRO DE COSTOS'!$M$4:$N$72,2,0)</f>
        <v>REGIONAL CALDAS</v>
      </c>
    </row>
    <row r="571" spans="1:41" x14ac:dyDescent="0.25">
      <c r="A571" s="44">
        <v>45111</v>
      </c>
      <c r="B571" s="32">
        <v>2023</v>
      </c>
      <c r="C571" s="33" t="str">
        <f>VLOOKUP(D571,'[3]CENTRO DE COSTOS'!$E:$H,4,0)</f>
        <v>REGIONALES</v>
      </c>
      <c r="D571" s="34" t="s">
        <v>51</v>
      </c>
      <c r="E571" s="34" t="s">
        <v>52</v>
      </c>
      <c r="F571" s="34" t="s">
        <v>265</v>
      </c>
      <c r="G571" s="35" t="str">
        <f>VLOOKUP(O571,[3]Gerentes!$A:$N,4,0)</f>
        <v>FORTALECIMIENTO</v>
      </c>
      <c r="H571" s="35" t="str">
        <f>VLOOKUP(O571,[3]Gerentes!$A:$N,5,0)</f>
        <v>DIRECTOR(A) ADMINISTRATIVO</v>
      </c>
      <c r="I571" s="35" t="str">
        <f>VLOOKUP(O571,[3]Gerentes!$A:$N,10,0)</f>
        <v>8. Fortalecimiento</v>
      </c>
      <c r="J571" s="35" t="str">
        <f>VLOOKUP(O571,[3]Gerentes!$A:$AB,15,0)</f>
        <v>Contratable</v>
      </c>
      <c r="K571" s="36" t="str">
        <f t="shared" si="24"/>
        <v>Inversión</v>
      </c>
      <c r="L571" s="37" t="s">
        <v>264</v>
      </c>
      <c r="M571" s="38" t="str">
        <f t="shared" si="25"/>
        <v>C-4199-1500-8</v>
      </c>
      <c r="N571" s="34">
        <v>196</v>
      </c>
      <c r="O571" s="35" t="str">
        <f t="shared" si="26"/>
        <v>C-4199-1500-8-0-4199011-02-196</v>
      </c>
      <c r="P571" s="32" t="s">
        <v>263</v>
      </c>
      <c r="Q571" s="39">
        <f>VLOOKUP($O571,[3]Gerentes!$A:$I,7,0)</f>
        <v>4199011</v>
      </c>
      <c r="R571" s="40" t="str">
        <f>VLOOKUP($O571,[3]Gerentes!$A:$I,8,0)</f>
        <v>SEDES ADECUADAS</v>
      </c>
      <c r="S571" s="34" t="s">
        <v>24</v>
      </c>
      <c r="T571" s="34">
        <v>27</v>
      </c>
      <c r="U571" s="34" t="s">
        <v>161</v>
      </c>
      <c r="V571" s="34" t="s">
        <v>25</v>
      </c>
      <c r="W571" s="41">
        <v>0</v>
      </c>
      <c r="X571" s="41">
        <v>644237029</v>
      </c>
      <c r="Y571" s="41">
        <v>0</v>
      </c>
      <c r="Z571" s="41">
        <v>0</v>
      </c>
      <c r="AA571" s="41">
        <v>0</v>
      </c>
      <c r="AB571" s="42">
        <v>644237029</v>
      </c>
      <c r="AC571" s="41">
        <v>0</v>
      </c>
      <c r="AD571" s="41">
        <v>644237029</v>
      </c>
      <c r="AE571" s="42">
        <v>0</v>
      </c>
      <c r="AF571" s="42">
        <v>0</v>
      </c>
      <c r="AG571" s="41">
        <v>0</v>
      </c>
      <c r="AH571" s="41">
        <v>0</v>
      </c>
      <c r="AI571" s="41">
        <v>0</v>
      </c>
      <c r="AJ571" s="41">
        <v>0</v>
      </c>
      <c r="AK571" s="42" t="str">
        <f>IFERROR(VLOOKUP(Exportar[[#This Row],[RUBRO]],[3]LISTAS!$A$1:$B$19,2,0),Exportar[[#This Row],[NOMBRE-Planeación_Proyecto]])</f>
        <v>8. Fortalecimiento</v>
      </c>
      <c r="AL571" s="41">
        <f>VLOOKUP(Exportar[[#This Row],[UNIDAD/SUB UNIDAD]],[3]!REGIONALES[[#All],[codigo_regional3]:[Columna1]],3,0)</f>
        <v>17</v>
      </c>
      <c r="AM571" s="41">
        <f>Exportar[[#This Row],[COD]]</f>
        <v>17</v>
      </c>
      <c r="AN571" s="41">
        <f>IFERROR(VLOOKUP(Exportar[[#This Row],[RUBRO completo]],'[3]CENTRO DE COSTOS'!$X:$X,1,0),0)</f>
        <v>0</v>
      </c>
      <c r="AO571" s="43" t="str">
        <f>VLOOKUP(Exportar[[#This Row],[COD_REAL]],'[3]CENTRO DE COSTOS'!$M$4:$N$72,2,0)</f>
        <v>REGIONAL CALDAS</v>
      </c>
    </row>
    <row r="572" spans="1:41" x14ac:dyDescent="0.25">
      <c r="A572" s="44">
        <v>45111</v>
      </c>
      <c r="B572" s="32">
        <v>2023</v>
      </c>
      <c r="C572" s="33" t="str">
        <f>VLOOKUP(D572,'[3]CENTRO DE COSTOS'!$E:$H,4,0)</f>
        <v>REGIONALES</v>
      </c>
      <c r="D572" s="34" t="s">
        <v>51</v>
      </c>
      <c r="E572" s="34" t="s">
        <v>52</v>
      </c>
      <c r="F572" s="34" t="s">
        <v>219</v>
      </c>
      <c r="G572" s="35" t="str">
        <f>VLOOKUP(O572,[3]Gerentes!$A:$N,4,0)</f>
        <v>FORTALECIMIENTO</v>
      </c>
      <c r="H572" s="35" t="str">
        <f>VLOOKUP(O572,[3]Gerentes!$A:$N,5,0)</f>
        <v>DIRECTOR(A) ADMINISTRATIVO</v>
      </c>
      <c r="I572" s="35" t="str">
        <f>VLOOKUP(O572,[3]Gerentes!$A:$N,10,0)</f>
        <v>8. Fortalecimiento</v>
      </c>
      <c r="J572" s="35" t="str">
        <f>VLOOKUP(O572,[3]Gerentes!$A:$AB,15,0)</f>
        <v>Contratable</v>
      </c>
      <c r="K572" s="36" t="str">
        <f t="shared" si="24"/>
        <v>Inversión</v>
      </c>
      <c r="L572" s="37" t="s">
        <v>218</v>
      </c>
      <c r="M572" s="38" t="str">
        <f t="shared" si="25"/>
        <v>C-4199-1500-8</v>
      </c>
      <c r="N572" s="34">
        <v>197</v>
      </c>
      <c r="O572" s="35" t="str">
        <f t="shared" si="26"/>
        <v>C-4199-1500-8-0-4199016-02-197</v>
      </c>
      <c r="P572" s="32" t="s">
        <v>217</v>
      </c>
      <c r="Q572" s="39">
        <f>VLOOKUP($O572,[3]Gerentes!$A:$I,7,0)</f>
        <v>4199016</v>
      </c>
      <c r="R572" s="40" t="str">
        <f>VLOOKUP($O572,[3]Gerentes!$A:$I,8,0)</f>
        <v>SEDES MANTENIDAS</v>
      </c>
      <c r="S572" s="34" t="s">
        <v>24</v>
      </c>
      <c r="T572" s="34">
        <v>27</v>
      </c>
      <c r="U572" s="34" t="s">
        <v>161</v>
      </c>
      <c r="V572" s="34" t="s">
        <v>25</v>
      </c>
      <c r="W572" s="41">
        <v>117723300</v>
      </c>
      <c r="X572" s="41">
        <v>0</v>
      </c>
      <c r="Y572" s="41">
        <v>0</v>
      </c>
      <c r="Z572" s="41">
        <v>0</v>
      </c>
      <c r="AA572" s="41">
        <v>0</v>
      </c>
      <c r="AB572" s="42">
        <v>117723300</v>
      </c>
      <c r="AC572" s="41">
        <v>117723300</v>
      </c>
      <c r="AD572" s="41">
        <v>0</v>
      </c>
      <c r="AE572" s="42">
        <v>60900000</v>
      </c>
      <c r="AF572" s="42">
        <v>21519275</v>
      </c>
      <c r="AG572" s="41">
        <v>21519275</v>
      </c>
      <c r="AH572" s="41">
        <v>21519275</v>
      </c>
      <c r="AI572" s="41">
        <v>0</v>
      </c>
      <c r="AJ572" s="41">
        <v>0</v>
      </c>
      <c r="AK572" s="42" t="str">
        <f>IFERROR(VLOOKUP(Exportar[[#This Row],[RUBRO]],[3]LISTAS!$A$1:$B$19,2,0),Exportar[[#This Row],[NOMBRE-Planeación_Proyecto]])</f>
        <v>8. Fortalecimiento</v>
      </c>
      <c r="AL572" s="41">
        <f>VLOOKUP(Exportar[[#This Row],[UNIDAD/SUB UNIDAD]],[3]!REGIONALES[[#All],[codigo_regional3]:[Columna1]],3,0)</f>
        <v>17</v>
      </c>
      <c r="AM572" s="41">
        <f>Exportar[[#This Row],[COD]]</f>
        <v>17</v>
      </c>
      <c r="AN572" s="41">
        <f>IFERROR(VLOOKUP(Exportar[[#This Row],[RUBRO completo]],'[3]CENTRO DE COSTOS'!$X:$X,1,0),0)</f>
        <v>0</v>
      </c>
      <c r="AO572" s="43" t="str">
        <f>VLOOKUP(Exportar[[#This Row],[COD_REAL]],'[3]CENTRO DE COSTOS'!$M$4:$N$72,2,0)</f>
        <v>REGIONAL CALDAS</v>
      </c>
    </row>
    <row r="573" spans="1:41" x14ac:dyDescent="0.25">
      <c r="A573" s="44">
        <v>45111</v>
      </c>
      <c r="B573" s="32">
        <v>2023</v>
      </c>
      <c r="C573" s="33" t="str">
        <f>VLOOKUP(D573,'[3]CENTRO DE COSTOS'!$E:$H,4,0)</f>
        <v>REGIONALES</v>
      </c>
      <c r="D573" s="34" t="s">
        <v>51</v>
      </c>
      <c r="E573" s="34" t="s">
        <v>52</v>
      </c>
      <c r="F573" s="34" t="s">
        <v>216</v>
      </c>
      <c r="G573" s="35" t="str">
        <f>VLOOKUP(O573,[3]Gerentes!$A:$N,4,0)</f>
        <v>FORTALECIMIENTO</v>
      </c>
      <c r="H573" s="35" t="str">
        <f>VLOOKUP(O573,[3]Gerentes!$A:$N,5,0)</f>
        <v>DIRECTOR(A) ADMINISTRATIVO</v>
      </c>
      <c r="I573" s="35" t="str">
        <f>VLOOKUP(O573,[3]Gerentes!$A:$N,10,0)</f>
        <v>8. Fortalecimiento</v>
      </c>
      <c r="J573" s="35" t="str">
        <f>VLOOKUP(O573,[3]Gerentes!$A:$AB,15,0)</f>
        <v>Contratable</v>
      </c>
      <c r="K573" s="36" t="str">
        <f t="shared" si="24"/>
        <v>Inversión</v>
      </c>
      <c r="L573" s="37" t="s">
        <v>215</v>
      </c>
      <c r="M573" s="38" t="str">
        <f t="shared" si="25"/>
        <v>C-4199-1500-8</v>
      </c>
      <c r="N573" s="34">
        <v>199</v>
      </c>
      <c r="O573" s="35" t="str">
        <f t="shared" si="26"/>
        <v>C-4199-1500-8-0-4199053-02-199</v>
      </c>
      <c r="P573" s="32" t="s">
        <v>214</v>
      </c>
      <c r="Q573" s="39">
        <f>VLOOKUP($O573,[3]Gerentes!$A:$I,7,0)</f>
        <v>4199053</v>
      </c>
      <c r="R573" s="40" t="str">
        <f>VLOOKUP($O573,[3]Gerentes!$A:$I,8,0)</f>
        <v>DOCUMENTOS DE LINEAMIENTOS TECNICOS</v>
      </c>
      <c r="S573" s="34" t="s">
        <v>24</v>
      </c>
      <c r="T573" s="34">
        <v>27</v>
      </c>
      <c r="U573" s="34" t="s">
        <v>161</v>
      </c>
      <c r="V573" s="34" t="s">
        <v>25</v>
      </c>
      <c r="W573" s="41">
        <v>25000000</v>
      </c>
      <c r="X573" s="41">
        <v>0</v>
      </c>
      <c r="Y573" s="41">
        <v>0</v>
      </c>
      <c r="Z573" s="41">
        <v>0</v>
      </c>
      <c r="AA573" s="41">
        <v>0</v>
      </c>
      <c r="AB573" s="42">
        <v>25000000</v>
      </c>
      <c r="AC573" s="41">
        <v>15000000</v>
      </c>
      <c r="AD573" s="41">
        <v>10000000</v>
      </c>
      <c r="AE573" s="42">
        <v>0</v>
      </c>
      <c r="AF573" s="42">
        <v>0</v>
      </c>
      <c r="AG573" s="41">
        <v>0</v>
      </c>
      <c r="AH573" s="41">
        <v>0</v>
      </c>
      <c r="AI573" s="41">
        <v>0</v>
      </c>
      <c r="AJ573" s="41">
        <v>0</v>
      </c>
      <c r="AK573" s="42" t="str">
        <f>IFERROR(VLOOKUP(Exportar[[#This Row],[RUBRO]],[3]LISTAS!$A$1:$B$19,2,0),Exportar[[#This Row],[NOMBRE-Planeación_Proyecto]])</f>
        <v>8. Fortalecimiento</v>
      </c>
      <c r="AL573" s="41">
        <f>VLOOKUP(Exportar[[#This Row],[UNIDAD/SUB UNIDAD]],[3]!REGIONALES[[#All],[codigo_regional3]:[Columna1]],3,0)</f>
        <v>17</v>
      </c>
      <c r="AM573" s="41">
        <f>Exportar[[#This Row],[COD]]</f>
        <v>17</v>
      </c>
      <c r="AN573" s="41">
        <f>IFERROR(VLOOKUP(Exportar[[#This Row],[RUBRO completo]],'[3]CENTRO DE COSTOS'!$X:$X,1,0),0)</f>
        <v>0</v>
      </c>
      <c r="AO573" s="43" t="str">
        <f>VLOOKUP(Exportar[[#This Row],[COD_REAL]],'[3]CENTRO DE COSTOS'!$M$4:$N$72,2,0)</f>
        <v>REGIONAL CALDAS</v>
      </c>
    </row>
    <row r="574" spans="1:41" x14ac:dyDescent="0.25">
      <c r="A574" s="44">
        <v>45111</v>
      </c>
      <c r="B574" s="32">
        <v>2023</v>
      </c>
      <c r="C574" s="33" t="str">
        <f>VLOOKUP(D574,'[3]CENTRO DE COSTOS'!$E:$H,4,0)</f>
        <v>REGIONALES</v>
      </c>
      <c r="D574" s="34" t="s">
        <v>51</v>
      </c>
      <c r="E574" s="34" t="s">
        <v>52</v>
      </c>
      <c r="F574" s="34" t="s">
        <v>213</v>
      </c>
      <c r="G574" s="35" t="str">
        <f>VLOOKUP(O574,[3]Gerentes!$A:$N,4,0)</f>
        <v>FORTALECIMIENTO</v>
      </c>
      <c r="H574" s="35" t="str">
        <f>VLOOKUP(O574,[3]Gerentes!$A:$N,5,0)</f>
        <v>DIRECTOR(A) ADMINISTRATIVO</v>
      </c>
      <c r="I574" s="35" t="str">
        <f>VLOOKUP(O574,[3]Gerentes!$A:$N,10,0)</f>
        <v>8. Fortalecimiento</v>
      </c>
      <c r="J574" s="35" t="str">
        <f>VLOOKUP(O574,[3]Gerentes!$A:$AB,15,0)</f>
        <v>Contratable</v>
      </c>
      <c r="K574" s="36" t="str">
        <f t="shared" si="24"/>
        <v>Inversión</v>
      </c>
      <c r="L574" s="37" t="s">
        <v>175</v>
      </c>
      <c r="M574" s="38" t="str">
        <f t="shared" si="25"/>
        <v>C-4199-1500-8</v>
      </c>
      <c r="N574" s="34">
        <v>201</v>
      </c>
      <c r="O574" s="35" t="str">
        <f t="shared" si="26"/>
        <v>C-4199-1500-8-0-4199064-02-201</v>
      </c>
      <c r="P574" s="32" t="s">
        <v>174</v>
      </c>
      <c r="Q574" s="39">
        <f>VLOOKUP($O574,[3]Gerentes!$A:$I,7,0)</f>
        <v>4199064</v>
      </c>
      <c r="R574" s="40" t="str">
        <f>VLOOKUP($O574,[3]Gerentes!$A:$I,8,0)</f>
        <v>SERVICIO DE IMPLEMENTACION DE SISTEMAS DE GESTION</v>
      </c>
      <c r="S574" s="34" t="s">
        <v>24</v>
      </c>
      <c r="T574" s="34">
        <v>27</v>
      </c>
      <c r="U574" s="34" t="s">
        <v>161</v>
      </c>
      <c r="V574" s="34" t="s">
        <v>25</v>
      </c>
      <c r="W574" s="41">
        <v>8000000</v>
      </c>
      <c r="X574" s="41">
        <v>88683159</v>
      </c>
      <c r="Y574" s="41">
        <v>5438852</v>
      </c>
      <c r="Z574" s="41">
        <v>0</v>
      </c>
      <c r="AA574" s="41">
        <v>0</v>
      </c>
      <c r="AB574" s="42">
        <v>91244307</v>
      </c>
      <c r="AC574" s="41">
        <v>91244307</v>
      </c>
      <c r="AD574" s="41">
        <v>0</v>
      </c>
      <c r="AE574" s="42">
        <v>83244307</v>
      </c>
      <c r="AF574" s="42">
        <v>0</v>
      </c>
      <c r="AG574" s="41">
        <v>0</v>
      </c>
      <c r="AH574" s="41">
        <v>0</v>
      </c>
      <c r="AI574" s="41">
        <v>0</v>
      </c>
      <c r="AJ574" s="41">
        <v>0</v>
      </c>
      <c r="AK574" s="42" t="str">
        <f>IFERROR(VLOOKUP(Exportar[[#This Row],[RUBRO]],[3]LISTAS!$A$1:$B$19,2,0),Exportar[[#This Row],[NOMBRE-Planeación_Proyecto]])</f>
        <v>8. Fortalecimiento</v>
      </c>
      <c r="AL574" s="41">
        <f>VLOOKUP(Exportar[[#This Row],[UNIDAD/SUB UNIDAD]],[3]!REGIONALES[[#All],[codigo_regional3]:[Columna1]],3,0)</f>
        <v>17</v>
      </c>
      <c r="AM574" s="41">
        <f>Exportar[[#This Row],[COD]]</f>
        <v>17</v>
      </c>
      <c r="AN574" s="41">
        <f>IFERROR(VLOOKUP(Exportar[[#This Row],[RUBRO completo]],'[3]CENTRO DE COSTOS'!$X:$X,1,0),0)</f>
        <v>0</v>
      </c>
      <c r="AO574" s="43" t="str">
        <f>VLOOKUP(Exportar[[#This Row],[COD_REAL]],'[3]CENTRO DE COSTOS'!$M$4:$N$72,2,0)</f>
        <v>REGIONAL CALDAS</v>
      </c>
    </row>
    <row r="575" spans="1:41" x14ac:dyDescent="0.25">
      <c r="A575" s="44">
        <v>45111</v>
      </c>
      <c r="B575" s="32">
        <v>2023</v>
      </c>
      <c r="C575" s="33" t="str">
        <f>VLOOKUP(D575,'[3]CENTRO DE COSTOS'!$E:$H,4,0)</f>
        <v>REGIONALES</v>
      </c>
      <c r="D575" s="34" t="s">
        <v>51</v>
      </c>
      <c r="E575" s="34" t="s">
        <v>52</v>
      </c>
      <c r="F575" s="34" t="s">
        <v>208</v>
      </c>
      <c r="G575" s="35" t="str">
        <f>VLOOKUP(O575,[3]Gerentes!$A:$N,4,0)</f>
        <v>FUNCIONAMIENTO</v>
      </c>
      <c r="H575" s="35" t="str">
        <f>VLOOKUP(O575,[3]Gerentes!$A:$N,5,0)</f>
        <v>DIRECTOR(A) DE GESTION HUMANA</v>
      </c>
      <c r="I575" s="35" t="str">
        <f>VLOOKUP(O575,[3]Gerentes!$A:$N,10,0)</f>
        <v>1. Gestión Humana</v>
      </c>
      <c r="J575" s="35" t="str">
        <f>VLOOKUP(O575,[3]Gerentes!$A:$AB,15,0)</f>
        <v>Contratable</v>
      </c>
      <c r="K575" s="36" t="str">
        <f t="shared" si="24"/>
        <v>Funcionamiento</v>
      </c>
      <c r="L575" s="37" t="s">
        <v>212</v>
      </c>
      <c r="M575" s="38" t="str">
        <f t="shared" si="25"/>
        <v>A-02-02</v>
      </c>
      <c r="N575" s="34">
        <v>301</v>
      </c>
      <c r="O575" s="35" t="str">
        <f t="shared" si="26"/>
        <v>A-02-02-01-002-008-301</v>
      </c>
      <c r="P575" s="32" t="s">
        <v>211</v>
      </c>
      <c r="Q575" s="39">
        <f>VLOOKUP($O575,[3]Gerentes!$A:$I,7,0)</f>
        <v>0</v>
      </c>
      <c r="R575" s="40">
        <f>VLOOKUP($O575,[3]Gerentes!$A:$I,8,0)</f>
        <v>0</v>
      </c>
      <c r="S575" s="34" t="s">
        <v>24</v>
      </c>
      <c r="T575" s="34">
        <v>27</v>
      </c>
      <c r="U575" s="34" t="s">
        <v>161</v>
      </c>
      <c r="V575" s="34" t="s">
        <v>25</v>
      </c>
      <c r="W575" s="41">
        <v>20157100</v>
      </c>
      <c r="X575" s="41">
        <v>14089910</v>
      </c>
      <c r="Y575" s="41">
        <v>0</v>
      </c>
      <c r="Z575" s="41">
        <v>0</v>
      </c>
      <c r="AA575" s="41">
        <v>0</v>
      </c>
      <c r="AB575" s="42">
        <v>34247010</v>
      </c>
      <c r="AC575" s="41">
        <v>34247010</v>
      </c>
      <c r="AD575" s="41">
        <v>0</v>
      </c>
      <c r="AE575" s="42">
        <v>34247010</v>
      </c>
      <c r="AF575" s="42">
        <v>0</v>
      </c>
      <c r="AG575" s="41">
        <v>0</v>
      </c>
      <c r="AH575" s="41">
        <v>0</v>
      </c>
      <c r="AI575" s="41">
        <v>0</v>
      </c>
      <c r="AJ575" s="41">
        <v>0</v>
      </c>
      <c r="AK575" s="42" t="str">
        <f>IFERROR(VLOOKUP(Exportar[[#This Row],[RUBRO]],[3]LISTAS!$A$1:$B$19,2,0),Exportar[[#This Row],[NOMBRE-Planeación_Proyecto]])</f>
        <v>Gastos Generales</v>
      </c>
      <c r="AL575" s="41">
        <f>VLOOKUP(Exportar[[#This Row],[UNIDAD/SUB UNIDAD]],[3]!REGIONALES[[#All],[codigo_regional3]:[Columna1]],3,0)</f>
        <v>17</v>
      </c>
      <c r="AM575" s="41">
        <f>Exportar[[#This Row],[COD]]</f>
        <v>17</v>
      </c>
      <c r="AN575" s="41">
        <f>IFERROR(VLOOKUP(Exportar[[#This Row],[RUBRO completo]],'[3]CENTRO DE COSTOS'!$X:$X,1,0),0)</f>
        <v>0</v>
      </c>
      <c r="AO575" s="43" t="str">
        <f>VLOOKUP(Exportar[[#This Row],[COD_REAL]],'[3]CENTRO DE COSTOS'!$M$4:$N$72,2,0)</f>
        <v>REGIONAL CALDAS</v>
      </c>
    </row>
    <row r="576" spans="1:41" x14ac:dyDescent="0.25">
      <c r="A576" s="44">
        <v>45111</v>
      </c>
      <c r="B576" s="32">
        <v>2023</v>
      </c>
      <c r="C576" s="33" t="str">
        <f>VLOOKUP(D576,'[3]CENTRO DE COSTOS'!$E:$H,4,0)</f>
        <v>REGIONALES</v>
      </c>
      <c r="D576" s="34" t="s">
        <v>51</v>
      </c>
      <c r="E576" s="34" t="s">
        <v>52</v>
      </c>
      <c r="F576" s="34" t="s">
        <v>208</v>
      </c>
      <c r="G576" s="35" t="str">
        <f>VLOOKUP(O576,[3]Gerentes!$A:$N,4,0)</f>
        <v>FUNCIONAMIENTO</v>
      </c>
      <c r="H576" s="35" t="str">
        <f>VLOOKUP(O576,[3]Gerentes!$A:$N,5,0)</f>
        <v>DIRECTOR(A) DE GESTION HUMANA</v>
      </c>
      <c r="I576" s="35" t="str">
        <f>VLOOKUP(O576,[3]Gerentes!$A:$N,10,0)</f>
        <v>1. Gestión Humana</v>
      </c>
      <c r="J576" s="35" t="str">
        <f>VLOOKUP(O576,[3]Gerentes!$A:$AB,15,0)</f>
        <v>No Contratable</v>
      </c>
      <c r="K576" s="36" t="str">
        <f t="shared" si="24"/>
        <v>Funcionamiento</v>
      </c>
      <c r="L576" s="37" t="s">
        <v>210</v>
      </c>
      <c r="M576" s="38" t="str">
        <f t="shared" si="25"/>
        <v>A-02-02</v>
      </c>
      <c r="N576" s="34">
        <v>301</v>
      </c>
      <c r="O576" s="35" t="str">
        <f t="shared" si="26"/>
        <v>A-02-02-02-009-006-301</v>
      </c>
      <c r="P576" s="32" t="s">
        <v>209</v>
      </c>
      <c r="Q576" s="39">
        <f>VLOOKUP($O576,[3]Gerentes!$A:$I,7,0)</f>
        <v>0</v>
      </c>
      <c r="R576" s="40">
        <f>VLOOKUP($O576,[3]Gerentes!$A:$I,8,0)</f>
        <v>0</v>
      </c>
      <c r="S576" s="34" t="s">
        <v>24</v>
      </c>
      <c r="T576" s="34">
        <v>27</v>
      </c>
      <c r="U576" s="34" t="s">
        <v>161</v>
      </c>
      <c r="V576" s="34" t="s">
        <v>25</v>
      </c>
      <c r="W576" s="41">
        <v>66970123</v>
      </c>
      <c r="X576" s="41">
        <v>17555275</v>
      </c>
      <c r="Y576" s="41">
        <v>0</v>
      </c>
      <c r="Z576" s="41">
        <v>0</v>
      </c>
      <c r="AA576" s="41">
        <v>0</v>
      </c>
      <c r="AB576" s="42">
        <v>84525398</v>
      </c>
      <c r="AC576" s="41">
        <v>84525398</v>
      </c>
      <c r="AD576" s="41">
        <v>0</v>
      </c>
      <c r="AE576" s="42">
        <v>0</v>
      </c>
      <c r="AF576" s="42">
        <v>0</v>
      </c>
      <c r="AG576" s="41">
        <v>0</v>
      </c>
      <c r="AH576" s="41">
        <v>0</v>
      </c>
      <c r="AI576" s="41">
        <v>0</v>
      </c>
      <c r="AJ576" s="41">
        <v>0</v>
      </c>
      <c r="AK576" s="42" t="str">
        <f>IFERROR(VLOOKUP(Exportar[[#This Row],[RUBRO]],[3]LISTAS!$A$1:$B$19,2,0),Exportar[[#This Row],[NOMBRE-Planeación_Proyecto]])</f>
        <v>Gastos Generales</v>
      </c>
      <c r="AL576" s="41">
        <f>VLOOKUP(Exportar[[#This Row],[UNIDAD/SUB UNIDAD]],[3]!REGIONALES[[#All],[codigo_regional3]:[Columna1]],3,0)</f>
        <v>17</v>
      </c>
      <c r="AM576" s="41">
        <f>Exportar[[#This Row],[COD]]</f>
        <v>17</v>
      </c>
      <c r="AN576" s="41">
        <f>IFERROR(VLOOKUP(Exportar[[#This Row],[RUBRO completo]],'[3]CENTRO DE COSTOS'!$X:$X,1,0),0)</f>
        <v>0</v>
      </c>
      <c r="AO576" s="43" t="str">
        <f>VLOOKUP(Exportar[[#This Row],[COD_REAL]],'[3]CENTRO DE COSTOS'!$M$4:$N$72,2,0)</f>
        <v>REGIONAL CALDAS</v>
      </c>
    </row>
    <row r="577" spans="1:41" x14ac:dyDescent="0.25">
      <c r="A577" s="44">
        <v>45111</v>
      </c>
      <c r="B577" s="32">
        <v>2023</v>
      </c>
      <c r="C577" s="33" t="str">
        <f>VLOOKUP(D577,'[3]CENTRO DE COSTOS'!$E:$H,4,0)</f>
        <v>REGIONALES</v>
      </c>
      <c r="D577" s="34" t="s">
        <v>51</v>
      </c>
      <c r="E577" s="34" t="s">
        <v>52</v>
      </c>
      <c r="F577" s="34" t="s">
        <v>208</v>
      </c>
      <c r="G577" s="35" t="str">
        <f>VLOOKUP(O577,[3]Gerentes!$A:$N,4,0)</f>
        <v>FUNCIONAMIENTO</v>
      </c>
      <c r="H577" s="35" t="str">
        <f>VLOOKUP(O577,[3]Gerentes!$A:$N,5,0)</f>
        <v>DIRECTOR(A) DE GESTION HUMANA</v>
      </c>
      <c r="I577" s="35" t="str">
        <f>VLOOKUP(O577,[3]Gerentes!$A:$N,10,0)</f>
        <v>1. Gestión Humana</v>
      </c>
      <c r="J577" s="35" t="str">
        <f>VLOOKUP(O577,[3]Gerentes!$A:$AB,15,0)</f>
        <v>No Contratable</v>
      </c>
      <c r="K577" s="36" t="str">
        <f t="shared" si="24"/>
        <v>Funcionamiento</v>
      </c>
      <c r="L577" s="37" t="s">
        <v>207</v>
      </c>
      <c r="M577" s="38" t="str">
        <f t="shared" si="25"/>
        <v>A-02-02</v>
      </c>
      <c r="N577" s="34">
        <v>301</v>
      </c>
      <c r="O577" s="35" t="str">
        <f t="shared" si="26"/>
        <v>A-02-02-02-010-301</v>
      </c>
      <c r="P577" s="32" t="s">
        <v>206</v>
      </c>
      <c r="Q577" s="39">
        <f>VLOOKUP($O577,[3]Gerentes!$A:$I,7,0)</f>
        <v>0</v>
      </c>
      <c r="R577" s="40">
        <f>VLOOKUP($O577,[3]Gerentes!$A:$I,8,0)</f>
        <v>0</v>
      </c>
      <c r="S577" s="34" t="s">
        <v>24</v>
      </c>
      <c r="T577" s="34">
        <v>27</v>
      </c>
      <c r="U577" s="34" t="s">
        <v>161</v>
      </c>
      <c r="V577" s="34" t="s">
        <v>25</v>
      </c>
      <c r="W577" s="41">
        <v>13791700</v>
      </c>
      <c r="X577" s="41">
        <v>0</v>
      </c>
      <c r="Y577" s="41">
        <v>0</v>
      </c>
      <c r="Z577" s="41">
        <v>0</v>
      </c>
      <c r="AA577" s="41">
        <v>0</v>
      </c>
      <c r="AB577" s="42">
        <v>13791700</v>
      </c>
      <c r="AC577" s="41">
        <v>13791700</v>
      </c>
      <c r="AD577" s="41">
        <v>0</v>
      </c>
      <c r="AE577" s="42">
        <v>3317368</v>
      </c>
      <c r="AF577" s="42">
        <v>2876625</v>
      </c>
      <c r="AG577" s="41">
        <v>2876625</v>
      </c>
      <c r="AH577" s="41">
        <v>2876625</v>
      </c>
      <c r="AI577" s="41">
        <v>0</v>
      </c>
      <c r="AJ577" s="41">
        <v>0</v>
      </c>
      <c r="AK577" s="42" t="str">
        <f>IFERROR(VLOOKUP(Exportar[[#This Row],[RUBRO]],[3]LISTAS!$A$1:$B$19,2,0),Exportar[[#This Row],[NOMBRE-Planeación_Proyecto]])</f>
        <v>Gastos Generales</v>
      </c>
      <c r="AL577" s="41">
        <f>VLOOKUP(Exportar[[#This Row],[UNIDAD/SUB UNIDAD]],[3]!REGIONALES[[#All],[codigo_regional3]:[Columna1]],3,0)</f>
        <v>17</v>
      </c>
      <c r="AM577" s="41">
        <f>Exportar[[#This Row],[COD]]</f>
        <v>17</v>
      </c>
      <c r="AN577" s="41">
        <f>IFERROR(VLOOKUP(Exportar[[#This Row],[RUBRO completo]],'[3]CENTRO DE COSTOS'!$X:$X,1,0),0)</f>
        <v>0</v>
      </c>
      <c r="AO577" s="43" t="str">
        <f>VLOOKUP(Exportar[[#This Row],[COD_REAL]],'[3]CENTRO DE COSTOS'!$M$4:$N$72,2,0)</f>
        <v>REGIONAL CALDAS</v>
      </c>
    </row>
    <row r="578" spans="1:41" x14ac:dyDescent="0.25">
      <c r="A578" s="44">
        <v>45111</v>
      </c>
      <c r="B578" s="32">
        <v>2023</v>
      </c>
      <c r="C578" s="33" t="str">
        <f>VLOOKUP(D578,'[3]CENTRO DE COSTOS'!$E:$H,4,0)</f>
        <v>REGIONALES</v>
      </c>
      <c r="D578" s="34" t="s">
        <v>51</v>
      </c>
      <c r="E578" s="34" t="s">
        <v>52</v>
      </c>
      <c r="F578" s="34" t="s">
        <v>195</v>
      </c>
      <c r="G578" s="35" t="str">
        <f>VLOOKUP(O578,[3]Gerentes!$A:$N,4,0)</f>
        <v>FUNCIONAMIENTO</v>
      </c>
      <c r="H578" s="35" t="str">
        <f>VLOOKUP(O578,[3]Gerentes!$A:$N,5,0)</f>
        <v>DIRECTOR(A) ADMINISTRATIVO</v>
      </c>
      <c r="I578" s="35" t="str">
        <f>VLOOKUP(O578,[3]Gerentes!$A:$N,10,0)</f>
        <v>2. Administrativa</v>
      </c>
      <c r="J578" s="35" t="str">
        <f>VLOOKUP(O578,[3]Gerentes!$A:$AB,15,0)</f>
        <v>No Contratable</v>
      </c>
      <c r="K578" s="36" t="str">
        <f t="shared" si="24"/>
        <v>Funcionamiento</v>
      </c>
      <c r="L578" s="37" t="s">
        <v>205</v>
      </c>
      <c r="M578" s="38" t="str">
        <f t="shared" si="25"/>
        <v>A-02-02</v>
      </c>
      <c r="N578" s="34">
        <v>302</v>
      </c>
      <c r="O578" s="35" t="str">
        <f t="shared" si="26"/>
        <v>A-02-02-01-003-003-302</v>
      </c>
      <c r="P578" s="32" t="s">
        <v>204</v>
      </c>
      <c r="Q578" s="39">
        <f>VLOOKUP($O578,[3]Gerentes!$A:$I,7,0)</f>
        <v>0</v>
      </c>
      <c r="R578" s="40">
        <f>VLOOKUP($O578,[3]Gerentes!$A:$I,8,0)</f>
        <v>0</v>
      </c>
      <c r="S578" s="34" t="s">
        <v>24</v>
      </c>
      <c r="T578" s="34">
        <v>27</v>
      </c>
      <c r="U578" s="34" t="s">
        <v>161</v>
      </c>
      <c r="V578" s="34" t="s">
        <v>25</v>
      </c>
      <c r="W578" s="41">
        <v>20527200</v>
      </c>
      <c r="X578" s="41">
        <v>0</v>
      </c>
      <c r="Y578" s="41">
        <v>0</v>
      </c>
      <c r="Z578" s="41">
        <v>0</v>
      </c>
      <c r="AA578" s="41">
        <v>0</v>
      </c>
      <c r="AB578" s="42">
        <v>20527200</v>
      </c>
      <c r="AC578" s="41">
        <v>13020000</v>
      </c>
      <c r="AD578" s="41">
        <v>7507200</v>
      </c>
      <c r="AE578" s="42">
        <v>13020000</v>
      </c>
      <c r="AF578" s="42">
        <v>2912245.37</v>
      </c>
      <c r="AG578" s="41">
        <v>2912245.37</v>
      </c>
      <c r="AH578" s="41">
        <v>2912245.37</v>
      </c>
      <c r="AI578" s="41">
        <v>0</v>
      </c>
      <c r="AJ578" s="41">
        <v>0</v>
      </c>
      <c r="AK578" s="42" t="str">
        <f>IFERROR(VLOOKUP(Exportar[[#This Row],[RUBRO]],[3]LISTAS!$A$1:$B$19,2,0),Exportar[[#This Row],[NOMBRE-Planeación_Proyecto]])</f>
        <v>Gastos Generales</v>
      </c>
      <c r="AL578" s="41">
        <f>VLOOKUP(Exportar[[#This Row],[UNIDAD/SUB UNIDAD]],[3]!REGIONALES[[#All],[codigo_regional3]:[Columna1]],3,0)</f>
        <v>17</v>
      </c>
      <c r="AM578" s="41">
        <f>Exportar[[#This Row],[COD]]</f>
        <v>17</v>
      </c>
      <c r="AN578" s="41">
        <f>IFERROR(VLOOKUP(Exportar[[#This Row],[RUBRO completo]],'[3]CENTRO DE COSTOS'!$X:$X,1,0),0)</f>
        <v>0</v>
      </c>
      <c r="AO578" s="43" t="str">
        <f>VLOOKUP(Exportar[[#This Row],[COD_REAL]],'[3]CENTRO DE COSTOS'!$M$4:$N$72,2,0)</f>
        <v>REGIONAL CALDAS</v>
      </c>
    </row>
    <row r="579" spans="1:41" x14ac:dyDescent="0.25">
      <c r="A579" s="44">
        <v>45111</v>
      </c>
      <c r="B579" s="32">
        <v>2023</v>
      </c>
      <c r="C579" s="33" t="str">
        <f>VLOOKUP(D579,'[3]CENTRO DE COSTOS'!$E:$H,4,0)</f>
        <v>REGIONALES</v>
      </c>
      <c r="D579" s="34" t="s">
        <v>51</v>
      </c>
      <c r="E579" s="34" t="s">
        <v>52</v>
      </c>
      <c r="F579" s="34" t="s">
        <v>195</v>
      </c>
      <c r="G579" s="35" t="str">
        <f>VLOOKUP(O579,[3]Gerentes!$A:$N,4,0)</f>
        <v>FUNCIONAMIENTO</v>
      </c>
      <c r="H579" s="35" t="str">
        <f>VLOOKUP(O579,[3]Gerentes!$A:$N,5,0)</f>
        <v>DIRECTOR(A) ADMINISTRATIVO</v>
      </c>
      <c r="I579" s="35" t="str">
        <f>VLOOKUP(O579,[3]Gerentes!$A:$N,10,0)</f>
        <v>2. Administrativa</v>
      </c>
      <c r="J579" s="35" t="str">
        <f>VLOOKUP(O579,[3]Gerentes!$A:$AB,15,0)</f>
        <v>No Contratable</v>
      </c>
      <c r="K579" s="36" t="str">
        <f t="shared" si="24"/>
        <v>Funcionamiento</v>
      </c>
      <c r="L579" s="37" t="s">
        <v>251</v>
      </c>
      <c r="M579" s="38" t="str">
        <f t="shared" si="25"/>
        <v>A-02-02</v>
      </c>
      <c r="N579" s="34">
        <v>302</v>
      </c>
      <c r="O579" s="35" t="str">
        <f t="shared" si="26"/>
        <v>A-02-02-02-006-007-302</v>
      </c>
      <c r="P579" s="32" t="s">
        <v>250</v>
      </c>
      <c r="Q579" s="39">
        <f>VLOOKUP($O579,[3]Gerentes!$A:$I,7,0)</f>
        <v>0</v>
      </c>
      <c r="R579" s="40">
        <f>VLOOKUP($O579,[3]Gerentes!$A:$I,8,0)</f>
        <v>0</v>
      </c>
      <c r="S579" s="34" t="s">
        <v>24</v>
      </c>
      <c r="T579" s="34">
        <v>27</v>
      </c>
      <c r="U579" s="34" t="s">
        <v>161</v>
      </c>
      <c r="V579" s="34" t="s">
        <v>25</v>
      </c>
      <c r="W579" s="41">
        <v>0</v>
      </c>
      <c r="X579" s="41">
        <v>1900000</v>
      </c>
      <c r="Y579" s="41">
        <v>0</v>
      </c>
      <c r="Z579" s="41">
        <v>0</v>
      </c>
      <c r="AA579" s="41">
        <v>0</v>
      </c>
      <c r="AB579" s="42">
        <v>1900000</v>
      </c>
      <c r="AC579" s="41">
        <v>1900000</v>
      </c>
      <c r="AD579" s="41">
        <v>0</v>
      </c>
      <c r="AE579" s="42">
        <v>740600</v>
      </c>
      <c r="AF579" s="42">
        <v>630200</v>
      </c>
      <c r="AG579" s="41">
        <v>630200</v>
      </c>
      <c r="AH579" s="41">
        <v>630200</v>
      </c>
      <c r="AI579" s="41">
        <v>0</v>
      </c>
      <c r="AJ579" s="41">
        <v>0</v>
      </c>
      <c r="AK579" s="42" t="str">
        <f>IFERROR(VLOOKUP(Exportar[[#This Row],[RUBRO]],[3]LISTAS!$A$1:$B$19,2,0),Exportar[[#This Row],[NOMBRE-Planeación_Proyecto]])</f>
        <v>Gastos Generales</v>
      </c>
      <c r="AL579" s="41">
        <f>VLOOKUP(Exportar[[#This Row],[UNIDAD/SUB UNIDAD]],[3]!REGIONALES[[#All],[codigo_regional3]:[Columna1]],3,0)</f>
        <v>17</v>
      </c>
      <c r="AM579" s="41">
        <f>Exportar[[#This Row],[COD]]</f>
        <v>17</v>
      </c>
      <c r="AN579" s="41">
        <f>IFERROR(VLOOKUP(Exportar[[#This Row],[RUBRO completo]],'[3]CENTRO DE COSTOS'!$X:$X,1,0),0)</f>
        <v>0</v>
      </c>
      <c r="AO579" s="43" t="str">
        <f>VLOOKUP(Exportar[[#This Row],[COD_REAL]],'[3]CENTRO DE COSTOS'!$M$4:$N$72,2,0)</f>
        <v>REGIONAL CALDAS</v>
      </c>
    </row>
    <row r="580" spans="1:41" x14ac:dyDescent="0.25">
      <c r="A580" s="44">
        <v>45111</v>
      </c>
      <c r="B580" s="32">
        <v>2023</v>
      </c>
      <c r="C580" s="33" t="str">
        <f>VLOOKUP(D580,'[3]CENTRO DE COSTOS'!$E:$H,4,0)</f>
        <v>REGIONALES</v>
      </c>
      <c r="D580" s="34" t="s">
        <v>51</v>
      </c>
      <c r="E580" s="34" t="s">
        <v>52</v>
      </c>
      <c r="F580" s="34" t="s">
        <v>195</v>
      </c>
      <c r="G580" s="35" t="str">
        <f>VLOOKUP(O580,[3]Gerentes!$A:$N,4,0)</f>
        <v>FUNCIONAMIENTO</v>
      </c>
      <c r="H580" s="35" t="str">
        <f>VLOOKUP(O580,[3]Gerentes!$A:$N,5,0)</f>
        <v>DIRECTOR(A) ADMINISTRATIVO</v>
      </c>
      <c r="I580" s="35" t="str">
        <f>VLOOKUP(O580,[3]Gerentes!$A:$N,10,0)</f>
        <v>2. Administrativa</v>
      </c>
      <c r="J580" s="35" t="str">
        <f>VLOOKUP(O580,[3]Gerentes!$A:$AB,15,0)</f>
        <v>No Contratable</v>
      </c>
      <c r="K580" s="36" t="str">
        <f t="shared" ref="K580:K643" si="27">IF(OR(LEFT(L580,1)="A",LEFT(L580,1)="B"),"Funcionamiento","Inversión")</f>
        <v>Funcionamiento</v>
      </c>
      <c r="L580" s="37" t="s">
        <v>203</v>
      </c>
      <c r="M580" s="38" t="str">
        <f t="shared" ref="M580:M643" si="28">IF(LEFT(L580,4)="A-01",LEFT(L580,10),IF(LEFT(L580,4)="A-02",LEFT(L580,7),IF(LEFT(L580,4)="A-03",LEFT(L580,14),IF(LEFT(L580,7)="A-08-01",LEFT(L580,7),IF(LEFT(L580,7)="A-08-04",LEFT(L580,10),IF(AND(LEFT(LEFT(L580,14),1)="C",RIGHT(LEFT(L580,14),1)="-"),LEFT(L580,13),LEFT(L580,14)))))))</f>
        <v>A-02-02</v>
      </c>
      <c r="N580" s="34">
        <v>302</v>
      </c>
      <c r="O580" s="35" t="str">
        <f t="shared" ref="O580:O643" si="29">IF(LEN(N580)&gt;3,L580,L580&amp;IF(N580&lt;&gt;"","-"&amp;N580,""))</f>
        <v>A-02-02-02-006-009-302</v>
      </c>
      <c r="P580" s="32" t="s">
        <v>202</v>
      </c>
      <c r="Q580" s="39">
        <f>VLOOKUP($O580,[3]Gerentes!$A:$I,7,0)</f>
        <v>0</v>
      </c>
      <c r="R580" s="40">
        <f>VLOOKUP($O580,[3]Gerentes!$A:$I,8,0)</f>
        <v>0</v>
      </c>
      <c r="S580" s="34" t="s">
        <v>24</v>
      </c>
      <c r="T580" s="34">
        <v>27</v>
      </c>
      <c r="U580" s="34" t="s">
        <v>161</v>
      </c>
      <c r="V580" s="34" t="s">
        <v>25</v>
      </c>
      <c r="W580" s="41">
        <v>1926400</v>
      </c>
      <c r="X580" s="41">
        <v>0</v>
      </c>
      <c r="Y580" s="41">
        <v>0</v>
      </c>
      <c r="Z580" s="41">
        <v>0</v>
      </c>
      <c r="AA580" s="41">
        <v>0</v>
      </c>
      <c r="AB580" s="42">
        <v>1926400</v>
      </c>
      <c r="AC580" s="41">
        <v>1926400</v>
      </c>
      <c r="AD580" s="41">
        <v>0</v>
      </c>
      <c r="AE580" s="42">
        <v>1926400</v>
      </c>
      <c r="AF580" s="42">
        <v>1926400</v>
      </c>
      <c r="AG580" s="41">
        <v>1926400</v>
      </c>
      <c r="AH580" s="41">
        <v>1926400</v>
      </c>
      <c r="AI580" s="41">
        <v>0</v>
      </c>
      <c r="AJ580" s="41">
        <v>0</v>
      </c>
      <c r="AK580" s="42" t="str">
        <f>IFERROR(VLOOKUP(Exportar[[#This Row],[RUBRO]],[3]LISTAS!$A$1:$B$19,2,0),Exportar[[#This Row],[NOMBRE-Planeación_Proyecto]])</f>
        <v>Gastos Generales</v>
      </c>
      <c r="AL580" s="41">
        <f>VLOOKUP(Exportar[[#This Row],[UNIDAD/SUB UNIDAD]],[3]!REGIONALES[[#All],[codigo_regional3]:[Columna1]],3,0)</f>
        <v>17</v>
      </c>
      <c r="AM580" s="41">
        <f>Exportar[[#This Row],[COD]]</f>
        <v>17</v>
      </c>
      <c r="AN580" s="41">
        <f>IFERROR(VLOOKUP(Exportar[[#This Row],[RUBRO completo]],'[3]CENTRO DE COSTOS'!$X:$X,1,0),0)</f>
        <v>0</v>
      </c>
      <c r="AO580" s="43" t="str">
        <f>VLOOKUP(Exportar[[#This Row],[COD_REAL]],'[3]CENTRO DE COSTOS'!$M$4:$N$72,2,0)</f>
        <v>REGIONAL CALDAS</v>
      </c>
    </row>
    <row r="581" spans="1:41" x14ac:dyDescent="0.25">
      <c r="A581" s="44">
        <v>45111</v>
      </c>
      <c r="B581" s="32">
        <v>2023</v>
      </c>
      <c r="C581" s="33" t="str">
        <f>VLOOKUP(D581,'[3]CENTRO DE COSTOS'!$E:$H,4,0)</f>
        <v>REGIONALES</v>
      </c>
      <c r="D581" s="34" t="s">
        <v>51</v>
      </c>
      <c r="E581" s="34" t="s">
        <v>52</v>
      </c>
      <c r="F581" s="34" t="s">
        <v>195</v>
      </c>
      <c r="G581" s="35" t="str">
        <f>VLOOKUP(O581,[3]Gerentes!$A:$N,4,0)</f>
        <v>FUNCIONAMIENTO</v>
      </c>
      <c r="H581" s="35" t="str">
        <f>VLOOKUP(O581,[3]Gerentes!$A:$N,5,0)</f>
        <v>DIRECTOR(A) ADMINISTRATIVO</v>
      </c>
      <c r="I581" s="35" t="str">
        <f>VLOOKUP(O581,[3]Gerentes!$A:$N,10,0)</f>
        <v>2. Administrativa</v>
      </c>
      <c r="J581" s="35" t="str">
        <f>VLOOKUP(O581,[3]Gerentes!$A:$AB,15,0)</f>
        <v>No Contratable</v>
      </c>
      <c r="K581" s="36" t="str">
        <f t="shared" si="27"/>
        <v>Funcionamiento</v>
      </c>
      <c r="L581" s="37" t="s">
        <v>201</v>
      </c>
      <c r="M581" s="38" t="str">
        <f t="shared" si="28"/>
        <v>A-02-02</v>
      </c>
      <c r="N581" s="34">
        <v>302</v>
      </c>
      <c r="O581" s="35" t="str">
        <f t="shared" si="29"/>
        <v>A-02-02-02-008-004-302</v>
      </c>
      <c r="P581" s="32" t="s">
        <v>200</v>
      </c>
      <c r="Q581" s="39">
        <f>VLOOKUP($O581,[3]Gerentes!$A:$I,7,0)</f>
        <v>0</v>
      </c>
      <c r="R581" s="40">
        <f>VLOOKUP($O581,[3]Gerentes!$A:$I,8,0)</f>
        <v>0</v>
      </c>
      <c r="S581" s="34" t="s">
        <v>24</v>
      </c>
      <c r="T581" s="34">
        <v>27</v>
      </c>
      <c r="U581" s="34" t="s">
        <v>161</v>
      </c>
      <c r="V581" s="34" t="s">
        <v>25</v>
      </c>
      <c r="W581" s="41">
        <v>24452600</v>
      </c>
      <c r="X581" s="41">
        <v>0</v>
      </c>
      <c r="Y581" s="41">
        <v>0</v>
      </c>
      <c r="Z581" s="41">
        <v>0</v>
      </c>
      <c r="AA581" s="41">
        <v>0</v>
      </c>
      <c r="AB581" s="42">
        <v>24452600</v>
      </c>
      <c r="AC581" s="41">
        <v>24452600</v>
      </c>
      <c r="AD581" s="41">
        <v>0</v>
      </c>
      <c r="AE581" s="42">
        <v>10292430</v>
      </c>
      <c r="AF581" s="42">
        <v>10292430</v>
      </c>
      <c r="AG581" s="41">
        <v>10292430</v>
      </c>
      <c r="AH581" s="41">
        <v>10292430</v>
      </c>
      <c r="AI581" s="41">
        <v>0</v>
      </c>
      <c r="AJ581" s="41">
        <v>0</v>
      </c>
      <c r="AK581" s="42" t="str">
        <f>IFERROR(VLOOKUP(Exportar[[#This Row],[RUBRO]],[3]LISTAS!$A$1:$B$19,2,0),Exportar[[#This Row],[NOMBRE-Planeación_Proyecto]])</f>
        <v>Gastos Generales</v>
      </c>
      <c r="AL581" s="41">
        <f>VLOOKUP(Exportar[[#This Row],[UNIDAD/SUB UNIDAD]],[3]!REGIONALES[[#All],[codigo_regional3]:[Columna1]],3,0)</f>
        <v>17</v>
      </c>
      <c r="AM581" s="41">
        <f>Exportar[[#This Row],[COD]]</f>
        <v>17</v>
      </c>
      <c r="AN581" s="41">
        <f>IFERROR(VLOOKUP(Exportar[[#This Row],[RUBRO completo]],'[3]CENTRO DE COSTOS'!$X:$X,1,0),0)</f>
        <v>0</v>
      </c>
      <c r="AO581" s="43" t="str">
        <f>VLOOKUP(Exportar[[#This Row],[COD_REAL]],'[3]CENTRO DE COSTOS'!$M$4:$N$72,2,0)</f>
        <v>REGIONAL CALDAS</v>
      </c>
    </row>
    <row r="582" spans="1:41" x14ac:dyDescent="0.25">
      <c r="A582" s="44">
        <v>45111</v>
      </c>
      <c r="B582" s="32">
        <v>2023</v>
      </c>
      <c r="C582" s="33" t="str">
        <f>VLOOKUP(D582,'[3]CENTRO DE COSTOS'!$E:$H,4,0)</f>
        <v>REGIONALES</v>
      </c>
      <c r="D582" s="34" t="s">
        <v>51</v>
      </c>
      <c r="E582" s="34" t="s">
        <v>52</v>
      </c>
      <c r="F582" s="34" t="s">
        <v>195</v>
      </c>
      <c r="G582" s="35" t="str">
        <f>VLOOKUP(O582,[3]Gerentes!$A:$N,4,0)</f>
        <v>FUNCIONAMIENTO</v>
      </c>
      <c r="H582" s="35" t="str">
        <f>VLOOKUP(O582,[3]Gerentes!$A:$N,5,0)</f>
        <v>DIRECTOR(A) ADMINISTRATIVO</v>
      </c>
      <c r="I582" s="35" t="str">
        <f>VLOOKUP(O582,[3]Gerentes!$A:$N,10,0)</f>
        <v>2. Administrativa</v>
      </c>
      <c r="J582" s="35" t="str">
        <f>VLOOKUP(O582,[3]Gerentes!$A:$AB,15,0)</f>
        <v>No Contratable</v>
      </c>
      <c r="K582" s="36" t="str">
        <f t="shared" si="27"/>
        <v>Funcionamiento</v>
      </c>
      <c r="L582" s="37" t="s">
        <v>199</v>
      </c>
      <c r="M582" s="38" t="str">
        <f t="shared" si="28"/>
        <v>A-02-02</v>
      </c>
      <c r="N582" s="34">
        <v>302</v>
      </c>
      <c r="O582" s="35" t="str">
        <f t="shared" si="29"/>
        <v>A-02-02-02-008-007-302</v>
      </c>
      <c r="P582" s="32" t="s">
        <v>198</v>
      </c>
      <c r="Q582" s="39">
        <f>VLOOKUP($O582,[3]Gerentes!$A:$I,7,0)</f>
        <v>0</v>
      </c>
      <c r="R582" s="40">
        <f>VLOOKUP($O582,[3]Gerentes!$A:$I,8,0)</f>
        <v>0</v>
      </c>
      <c r="S582" s="34" t="s">
        <v>24</v>
      </c>
      <c r="T582" s="34">
        <v>27</v>
      </c>
      <c r="U582" s="34" t="s">
        <v>161</v>
      </c>
      <c r="V582" s="34" t="s">
        <v>25</v>
      </c>
      <c r="W582" s="41">
        <v>10861400</v>
      </c>
      <c r="X582" s="41">
        <v>34956250</v>
      </c>
      <c r="Y582" s="41">
        <v>0</v>
      </c>
      <c r="Z582" s="41">
        <v>0</v>
      </c>
      <c r="AA582" s="41">
        <v>0</v>
      </c>
      <c r="AB582" s="42">
        <v>45817650</v>
      </c>
      <c r="AC582" s="41">
        <v>3012000</v>
      </c>
      <c r="AD582" s="41">
        <v>42805650</v>
      </c>
      <c r="AE582" s="42">
        <v>12000</v>
      </c>
      <c r="AF582" s="42">
        <v>0</v>
      </c>
      <c r="AG582" s="41">
        <v>0</v>
      </c>
      <c r="AH582" s="41">
        <v>0</v>
      </c>
      <c r="AI582" s="41">
        <v>0</v>
      </c>
      <c r="AJ582" s="41">
        <v>0</v>
      </c>
      <c r="AK582" s="42" t="str">
        <f>IFERROR(VLOOKUP(Exportar[[#This Row],[RUBRO]],[3]LISTAS!$A$1:$B$19,2,0),Exportar[[#This Row],[NOMBRE-Planeación_Proyecto]])</f>
        <v>Gastos Generales</v>
      </c>
      <c r="AL582" s="41">
        <f>VLOOKUP(Exportar[[#This Row],[UNIDAD/SUB UNIDAD]],[3]!REGIONALES[[#All],[codigo_regional3]:[Columna1]],3,0)</f>
        <v>17</v>
      </c>
      <c r="AM582" s="41">
        <f>Exportar[[#This Row],[COD]]</f>
        <v>17</v>
      </c>
      <c r="AN582" s="41">
        <f>IFERROR(VLOOKUP(Exportar[[#This Row],[RUBRO completo]],'[3]CENTRO DE COSTOS'!$X:$X,1,0),0)</f>
        <v>0</v>
      </c>
      <c r="AO582" s="43" t="str">
        <f>VLOOKUP(Exportar[[#This Row],[COD_REAL]],'[3]CENTRO DE COSTOS'!$M$4:$N$72,2,0)</f>
        <v>REGIONAL CALDAS</v>
      </c>
    </row>
    <row r="583" spans="1:41" x14ac:dyDescent="0.25">
      <c r="A583" s="44">
        <v>45111</v>
      </c>
      <c r="B583" s="32">
        <v>2023</v>
      </c>
      <c r="C583" s="33" t="str">
        <f>VLOOKUP(D583,'[3]CENTRO DE COSTOS'!$E:$H,4,0)</f>
        <v>REGIONALES</v>
      </c>
      <c r="D583" s="34" t="s">
        <v>51</v>
      </c>
      <c r="E583" s="34" t="s">
        <v>52</v>
      </c>
      <c r="F583" s="34" t="s">
        <v>195</v>
      </c>
      <c r="G583" s="35" t="str">
        <f>VLOOKUP(O583,[3]Gerentes!$A:$N,4,0)</f>
        <v>FUNCIONAMIENTO</v>
      </c>
      <c r="H583" s="35" t="str">
        <f>VLOOKUP(O583,[3]Gerentes!$A:$N,5,0)</f>
        <v>DIRECTOR(A) ADMINISTRATIVO</v>
      </c>
      <c r="I583" s="35" t="str">
        <f>VLOOKUP(O583,[3]Gerentes!$A:$N,10,0)</f>
        <v>2. Administrativa</v>
      </c>
      <c r="J583" s="35" t="str">
        <f>VLOOKUP(O583,[3]Gerentes!$A:$AB,15,0)</f>
        <v>No Contratable</v>
      </c>
      <c r="K583" s="36" t="str">
        <f t="shared" si="27"/>
        <v>Funcionamiento</v>
      </c>
      <c r="L583" s="37" t="s">
        <v>197</v>
      </c>
      <c r="M583" s="38" t="str">
        <f t="shared" si="28"/>
        <v>A-02-02</v>
      </c>
      <c r="N583" s="34">
        <v>302</v>
      </c>
      <c r="O583" s="35" t="str">
        <f t="shared" si="29"/>
        <v>A-02-02-02-009-004-302</v>
      </c>
      <c r="P583" s="32" t="s">
        <v>196</v>
      </c>
      <c r="Q583" s="39">
        <f>VLOOKUP($O583,[3]Gerentes!$A:$I,7,0)</f>
        <v>0</v>
      </c>
      <c r="R583" s="40">
        <f>VLOOKUP($O583,[3]Gerentes!$A:$I,8,0)</f>
        <v>0</v>
      </c>
      <c r="S583" s="34" t="s">
        <v>24</v>
      </c>
      <c r="T583" s="34">
        <v>27</v>
      </c>
      <c r="U583" s="34" t="s">
        <v>161</v>
      </c>
      <c r="V583" s="34" t="s">
        <v>25</v>
      </c>
      <c r="W583" s="41">
        <v>285500</v>
      </c>
      <c r="X583" s="41">
        <v>0</v>
      </c>
      <c r="Y583" s="41">
        <v>0</v>
      </c>
      <c r="Z583" s="41">
        <v>0</v>
      </c>
      <c r="AA583" s="41">
        <v>0</v>
      </c>
      <c r="AB583" s="42">
        <v>285500</v>
      </c>
      <c r="AC583" s="41">
        <v>285500</v>
      </c>
      <c r="AD583" s="41">
        <v>0</v>
      </c>
      <c r="AE583" s="42">
        <v>285500</v>
      </c>
      <c r="AF583" s="42">
        <v>285500</v>
      </c>
      <c r="AG583" s="41">
        <v>285500</v>
      </c>
      <c r="AH583" s="41">
        <v>285500</v>
      </c>
      <c r="AI583" s="41">
        <v>0</v>
      </c>
      <c r="AJ583" s="41">
        <v>0</v>
      </c>
      <c r="AK583" s="42" t="str">
        <f>IFERROR(VLOOKUP(Exportar[[#This Row],[RUBRO]],[3]LISTAS!$A$1:$B$19,2,0),Exportar[[#This Row],[NOMBRE-Planeación_Proyecto]])</f>
        <v>Gastos Generales</v>
      </c>
      <c r="AL583" s="41">
        <f>VLOOKUP(Exportar[[#This Row],[UNIDAD/SUB UNIDAD]],[3]!REGIONALES[[#All],[codigo_regional3]:[Columna1]],3,0)</f>
        <v>17</v>
      </c>
      <c r="AM583" s="41">
        <f>Exportar[[#This Row],[COD]]</f>
        <v>17</v>
      </c>
      <c r="AN583" s="41">
        <f>IFERROR(VLOOKUP(Exportar[[#This Row],[RUBRO completo]],'[3]CENTRO DE COSTOS'!$X:$X,1,0),0)</f>
        <v>0</v>
      </c>
      <c r="AO583" s="43" t="str">
        <f>VLOOKUP(Exportar[[#This Row],[COD_REAL]],'[3]CENTRO DE COSTOS'!$M$4:$N$72,2,0)</f>
        <v>REGIONAL CALDAS</v>
      </c>
    </row>
    <row r="584" spans="1:41" x14ac:dyDescent="0.25">
      <c r="A584" s="44">
        <v>45111</v>
      </c>
      <c r="B584" s="32">
        <v>2023</v>
      </c>
      <c r="C584" s="33" t="str">
        <f>VLOOKUP(D584,'[3]CENTRO DE COSTOS'!$E:$H,4,0)</f>
        <v>REGIONALES</v>
      </c>
      <c r="D584" s="34" t="s">
        <v>51</v>
      </c>
      <c r="E584" s="34" t="s">
        <v>52</v>
      </c>
      <c r="F584" s="34" t="s">
        <v>195</v>
      </c>
      <c r="G584" s="35" t="str">
        <f>VLOOKUP(O584,[3]Gerentes!$A:$N,4,0)</f>
        <v>FUNCIONAMIENTO</v>
      </c>
      <c r="H584" s="35" t="str">
        <f>VLOOKUP(O584,[3]Gerentes!$A:$N,5,0)</f>
        <v>DIRECTOR(A) ADMINISTRATIVO</v>
      </c>
      <c r="I584" s="35" t="str">
        <f>VLOOKUP(O584,[3]Gerentes!$A:$N,10,0)</f>
        <v>2. Administrativa</v>
      </c>
      <c r="J584" s="35" t="str">
        <f>VLOOKUP(O584,[3]Gerentes!$A:$AB,15,0)</f>
        <v>No Contratable</v>
      </c>
      <c r="K584" s="36" t="str">
        <f t="shared" si="27"/>
        <v>Funcionamiento</v>
      </c>
      <c r="L584" s="37" t="s">
        <v>194</v>
      </c>
      <c r="M584" s="38" t="str">
        <f t="shared" si="28"/>
        <v>A-08-01</v>
      </c>
      <c r="N584" s="34">
        <v>302</v>
      </c>
      <c r="O584" s="35" t="str">
        <f t="shared" si="29"/>
        <v>A-08-01-02-001-302</v>
      </c>
      <c r="P584" s="32" t="s">
        <v>193</v>
      </c>
      <c r="Q584" s="39">
        <f>VLOOKUP($O584,[3]Gerentes!$A:$I,7,0)</f>
        <v>0</v>
      </c>
      <c r="R584" s="40">
        <f>VLOOKUP($O584,[3]Gerentes!$A:$I,8,0)</f>
        <v>0</v>
      </c>
      <c r="S584" s="34" t="s">
        <v>24</v>
      </c>
      <c r="T584" s="34">
        <v>27</v>
      </c>
      <c r="U584" s="34" t="s">
        <v>161</v>
      </c>
      <c r="V584" s="34" t="s">
        <v>25</v>
      </c>
      <c r="W584" s="41">
        <v>94806800</v>
      </c>
      <c r="X584" s="41">
        <v>0</v>
      </c>
      <c r="Y584" s="41">
        <v>0</v>
      </c>
      <c r="Z584" s="41">
        <v>0</v>
      </c>
      <c r="AA584" s="41">
        <v>0</v>
      </c>
      <c r="AB584" s="42">
        <v>94806800</v>
      </c>
      <c r="AC584" s="41">
        <v>94806800</v>
      </c>
      <c r="AD584" s="41">
        <v>0</v>
      </c>
      <c r="AE584" s="42">
        <v>89394737</v>
      </c>
      <c r="AF584" s="42">
        <v>89394737</v>
      </c>
      <c r="AG584" s="41">
        <v>89394737</v>
      </c>
      <c r="AH584" s="41">
        <v>89394737</v>
      </c>
      <c r="AI584" s="41">
        <v>0</v>
      </c>
      <c r="AJ584" s="41">
        <v>0</v>
      </c>
      <c r="AK584" s="42" t="str">
        <f>IFERROR(VLOOKUP(Exportar[[#This Row],[RUBRO]],[3]LISTAS!$A$1:$B$19,2,0),Exportar[[#This Row],[NOMBRE-Planeación_Proyecto]])</f>
        <v>Otros Gastos</v>
      </c>
      <c r="AL584" s="41">
        <f>VLOOKUP(Exportar[[#This Row],[UNIDAD/SUB UNIDAD]],[3]!REGIONALES[[#All],[codigo_regional3]:[Columna1]],3,0)</f>
        <v>17</v>
      </c>
      <c r="AM584" s="41">
        <f>Exportar[[#This Row],[COD]]</f>
        <v>17</v>
      </c>
      <c r="AN584" s="41">
        <f>IFERROR(VLOOKUP(Exportar[[#This Row],[RUBRO completo]],'[3]CENTRO DE COSTOS'!$X:$X,1,0),0)</f>
        <v>0</v>
      </c>
      <c r="AO584" s="43" t="str">
        <f>VLOOKUP(Exportar[[#This Row],[COD_REAL]],'[3]CENTRO DE COSTOS'!$M$4:$N$72,2,0)</f>
        <v>REGIONAL CALDAS</v>
      </c>
    </row>
    <row r="585" spans="1:41" x14ac:dyDescent="0.25">
      <c r="A585" s="44">
        <v>45111</v>
      </c>
      <c r="B585" s="32">
        <v>2023</v>
      </c>
      <c r="C585" s="33" t="str">
        <f>VLOOKUP(D585,'[3]CENTRO DE COSTOS'!$E:$H,4,0)</f>
        <v>REGIONALES</v>
      </c>
      <c r="D585" s="34" t="s">
        <v>51</v>
      </c>
      <c r="E585" s="34" t="s">
        <v>52</v>
      </c>
      <c r="F585" s="34" t="s">
        <v>195</v>
      </c>
      <c r="G585" s="35" t="str">
        <f>VLOOKUP(O585,[3]Gerentes!$A:$N,4,0)</f>
        <v>FUNCIONAMIENTO</v>
      </c>
      <c r="H585" s="35" t="str">
        <f>VLOOKUP(O585,[3]Gerentes!$A:$N,5,0)</f>
        <v>DIRECTOR(A) ADMINISTRATIVO</v>
      </c>
      <c r="I585" s="35" t="str">
        <f>VLOOKUP(O585,[3]Gerentes!$A:$N,10,0)</f>
        <v>2. Administrativa</v>
      </c>
      <c r="J585" s="35" t="str">
        <f>VLOOKUP(O585,[3]Gerentes!$A:$AB,15,0)</f>
        <v>No Contratable</v>
      </c>
      <c r="K585" s="36" t="str">
        <f t="shared" si="27"/>
        <v>Funcionamiento</v>
      </c>
      <c r="L585" s="37" t="s">
        <v>241</v>
      </c>
      <c r="M585" s="38" t="str">
        <f t="shared" si="28"/>
        <v>A-08-01</v>
      </c>
      <c r="N585" s="34">
        <v>302</v>
      </c>
      <c r="O585" s="35" t="str">
        <f t="shared" si="29"/>
        <v>A-08-01-02-006-302</v>
      </c>
      <c r="P585" s="32" t="s">
        <v>240</v>
      </c>
      <c r="Q585" s="39">
        <f>VLOOKUP($O585,[3]Gerentes!$A:$I,7,0)</f>
        <v>0</v>
      </c>
      <c r="R585" s="40">
        <f>VLOOKUP($O585,[3]Gerentes!$A:$I,8,0)</f>
        <v>0</v>
      </c>
      <c r="S585" s="34" t="s">
        <v>24</v>
      </c>
      <c r="T585" s="34">
        <v>27</v>
      </c>
      <c r="U585" s="34" t="s">
        <v>161</v>
      </c>
      <c r="V585" s="34" t="s">
        <v>25</v>
      </c>
      <c r="W585" s="41">
        <v>128600</v>
      </c>
      <c r="X585" s="41">
        <v>544934</v>
      </c>
      <c r="Y585" s="41">
        <v>0</v>
      </c>
      <c r="Z585" s="41">
        <v>0</v>
      </c>
      <c r="AA585" s="41">
        <v>0</v>
      </c>
      <c r="AB585" s="42">
        <v>673534</v>
      </c>
      <c r="AC585" s="41">
        <v>128600</v>
      </c>
      <c r="AD585" s="41">
        <v>544934</v>
      </c>
      <c r="AE585" s="42">
        <v>54266</v>
      </c>
      <c r="AF585" s="42">
        <v>54266</v>
      </c>
      <c r="AG585" s="41">
        <v>54266</v>
      </c>
      <c r="AH585" s="41">
        <v>54266</v>
      </c>
      <c r="AI585" s="41">
        <v>0</v>
      </c>
      <c r="AJ585" s="41">
        <v>0</v>
      </c>
      <c r="AK585" s="42" t="str">
        <f>IFERROR(VLOOKUP(Exportar[[#This Row],[RUBRO]],[3]LISTAS!$A$1:$B$19,2,0),Exportar[[#This Row],[NOMBRE-Planeación_Proyecto]])</f>
        <v>Otros Gastos</v>
      </c>
      <c r="AL585" s="41">
        <f>VLOOKUP(Exportar[[#This Row],[UNIDAD/SUB UNIDAD]],[3]!REGIONALES[[#All],[codigo_regional3]:[Columna1]],3,0)</f>
        <v>17</v>
      </c>
      <c r="AM585" s="41">
        <f>Exportar[[#This Row],[COD]]</f>
        <v>17</v>
      </c>
      <c r="AN585" s="41">
        <f>IFERROR(VLOOKUP(Exportar[[#This Row],[RUBRO completo]],'[3]CENTRO DE COSTOS'!$X:$X,1,0),0)</f>
        <v>0</v>
      </c>
      <c r="AO585" s="43" t="str">
        <f>VLOOKUP(Exportar[[#This Row],[COD_REAL]],'[3]CENTRO DE COSTOS'!$M$4:$N$72,2,0)</f>
        <v>REGIONAL CALDAS</v>
      </c>
    </row>
    <row r="586" spans="1:41" x14ac:dyDescent="0.25">
      <c r="A586" s="44">
        <v>45111</v>
      </c>
      <c r="B586" s="32">
        <v>2023</v>
      </c>
      <c r="C586" s="33" t="str">
        <f>VLOOKUP(D586,'[3]CENTRO DE COSTOS'!$E:$H,4,0)</f>
        <v>REGIONALES</v>
      </c>
      <c r="D586" s="34" t="s">
        <v>51</v>
      </c>
      <c r="E586" s="34" t="s">
        <v>52</v>
      </c>
      <c r="F586" s="34" t="s">
        <v>260</v>
      </c>
      <c r="G586" s="35" t="str">
        <f>VLOOKUP(O586,[3]Gerentes!$A:$N,4,0)</f>
        <v>FUNCIONAMIENTO</v>
      </c>
      <c r="H586" s="35" t="str">
        <f>VLOOKUP(O586,[3]Gerentes!$A:$N,5,0)</f>
        <v>JEFE (A) OFICINA ASESORA JURIDICA</v>
      </c>
      <c r="I586" s="35" t="str">
        <f>VLOOKUP(O586,[3]Gerentes!$A:$N,10,0)</f>
        <v>4. Jurídica</v>
      </c>
      <c r="J586" s="35" t="str">
        <f>VLOOKUP(O586,[3]Gerentes!$A:$AB,15,0)</f>
        <v>Contratable</v>
      </c>
      <c r="K586" s="36" t="str">
        <f t="shared" si="27"/>
        <v>Funcionamiento</v>
      </c>
      <c r="L586" s="37" t="s">
        <v>259</v>
      </c>
      <c r="M586" s="38" t="str">
        <f t="shared" si="28"/>
        <v>A-02-02</v>
      </c>
      <c r="N586" s="34">
        <v>304</v>
      </c>
      <c r="O586" s="35" t="str">
        <f t="shared" si="29"/>
        <v>A-02-02-02-008-002-304</v>
      </c>
      <c r="P586" s="32" t="s">
        <v>258</v>
      </c>
      <c r="Q586" s="39">
        <f>VLOOKUP($O586,[3]Gerentes!$A:$I,7,0)</f>
        <v>0</v>
      </c>
      <c r="R586" s="40">
        <f>VLOOKUP($O586,[3]Gerentes!$A:$I,8,0)</f>
        <v>0</v>
      </c>
      <c r="S586" s="34" t="s">
        <v>24</v>
      </c>
      <c r="T586" s="34">
        <v>27</v>
      </c>
      <c r="U586" s="34" t="s">
        <v>161</v>
      </c>
      <c r="V586" s="34" t="s">
        <v>25</v>
      </c>
      <c r="W586" s="41">
        <v>0</v>
      </c>
      <c r="X586" s="41">
        <v>10000000</v>
      </c>
      <c r="Y586" s="41">
        <v>0</v>
      </c>
      <c r="Z586" s="41">
        <v>0</v>
      </c>
      <c r="AA586" s="41">
        <v>0</v>
      </c>
      <c r="AB586" s="42">
        <v>10000000</v>
      </c>
      <c r="AC586" s="41">
        <v>10000000</v>
      </c>
      <c r="AD586" s="41">
        <v>0</v>
      </c>
      <c r="AE586" s="42">
        <v>693000</v>
      </c>
      <c r="AF586" s="42">
        <v>693000</v>
      </c>
      <c r="AG586" s="41">
        <v>693000</v>
      </c>
      <c r="AH586" s="41">
        <v>693000</v>
      </c>
      <c r="AI586" s="41">
        <v>0</v>
      </c>
      <c r="AJ586" s="41">
        <v>0</v>
      </c>
      <c r="AK586" s="42" t="str">
        <f>IFERROR(VLOOKUP(Exportar[[#This Row],[RUBRO]],[3]LISTAS!$A$1:$B$19,2,0),Exportar[[#This Row],[NOMBRE-Planeación_Proyecto]])</f>
        <v>Gastos Generales</v>
      </c>
      <c r="AL586" s="41">
        <f>VLOOKUP(Exportar[[#This Row],[UNIDAD/SUB UNIDAD]],[3]!REGIONALES[[#All],[codigo_regional3]:[Columna1]],3,0)</f>
        <v>17</v>
      </c>
      <c r="AM586" s="41">
        <f>Exportar[[#This Row],[COD]]</f>
        <v>17</v>
      </c>
      <c r="AN586" s="41">
        <f>IFERROR(VLOOKUP(Exportar[[#This Row],[RUBRO completo]],'[3]CENTRO DE COSTOS'!$X:$X,1,0),0)</f>
        <v>0</v>
      </c>
      <c r="AO586" s="43" t="str">
        <f>VLOOKUP(Exportar[[#This Row],[COD_REAL]],'[3]CENTRO DE COSTOS'!$M$4:$N$72,2,0)</f>
        <v>REGIONAL CALDAS</v>
      </c>
    </row>
    <row r="587" spans="1:41" x14ac:dyDescent="0.25">
      <c r="A587" s="44">
        <v>45111</v>
      </c>
      <c r="B587" s="32">
        <v>2023</v>
      </c>
      <c r="C587" s="33" t="str">
        <f>VLOOKUP(D587,'[3]CENTRO DE COSTOS'!$E:$H,4,0)</f>
        <v>REGIONALES</v>
      </c>
      <c r="D587" s="34" t="s">
        <v>51</v>
      </c>
      <c r="E587" s="34" t="s">
        <v>52</v>
      </c>
      <c r="F587" s="34" t="s">
        <v>192</v>
      </c>
      <c r="G587" s="35" t="str">
        <f>VLOOKUP(O587,[3]Gerentes!$A:$N,4,0)</f>
        <v>NUTRICIÓN</v>
      </c>
      <c r="H587" s="35" t="str">
        <f>VLOOKUP(O587,[3]Gerentes!$A:$N,5,0)</f>
        <v>DIRECTOR(A) DE NUTRICION</v>
      </c>
      <c r="I587" s="35" t="str">
        <f>VLOOKUP(O587,[3]Gerentes!$A:$N,10,0)</f>
        <v>4. Nutrición</v>
      </c>
      <c r="J587" s="35" t="str">
        <f>VLOOKUP(O587,[3]Gerentes!$A:$AB,15,0)</f>
        <v>Contratable</v>
      </c>
      <c r="K587" s="36" t="str">
        <f t="shared" si="27"/>
        <v>Inversión</v>
      </c>
      <c r="L587" s="37" t="s">
        <v>189</v>
      </c>
      <c r="M587" s="38" t="str">
        <f t="shared" si="28"/>
        <v>C-4102-1500-12</v>
      </c>
      <c r="N587" s="34">
        <v>991</v>
      </c>
      <c r="O587" s="35" t="str">
        <f t="shared" si="29"/>
        <v>C-4102-1500-12-0-4102016-02-991</v>
      </c>
      <c r="P587" s="32" t="s">
        <v>188</v>
      </c>
      <c r="Q587" s="39">
        <f>VLOOKUP($O587,[3]Gerentes!$A:$I,7,0)</f>
        <v>4102016</v>
      </c>
      <c r="R587" s="40" t="str">
        <f>VLOOKUP($O587,[3]Gerentes!$A:$I,8,0)</f>
        <v>SERVICIO DE ATENCION Y PREVENCION A LA DESNUTRICION DESDE EL SECTOR INCLUSION SOCIAL</v>
      </c>
      <c r="S587" s="34" t="s">
        <v>24</v>
      </c>
      <c r="T587" s="34">
        <v>27</v>
      </c>
      <c r="U587" s="34" t="s">
        <v>161</v>
      </c>
      <c r="V587" s="34" t="s">
        <v>25</v>
      </c>
      <c r="W587" s="41">
        <v>93206200</v>
      </c>
      <c r="X587" s="41">
        <v>0</v>
      </c>
      <c r="Y587" s="41">
        <v>1916133</v>
      </c>
      <c r="Z587" s="41">
        <v>0</v>
      </c>
      <c r="AA587" s="41">
        <v>0</v>
      </c>
      <c r="AB587" s="42">
        <v>91290067</v>
      </c>
      <c r="AC587" s="41">
        <v>91290067</v>
      </c>
      <c r="AD587" s="41">
        <v>0</v>
      </c>
      <c r="AE587" s="42">
        <v>91290067</v>
      </c>
      <c r="AF587" s="42">
        <v>33806067</v>
      </c>
      <c r="AG587" s="41">
        <v>33806067</v>
      </c>
      <c r="AH587" s="41">
        <v>33806067</v>
      </c>
      <c r="AI587" s="41">
        <v>0</v>
      </c>
      <c r="AJ587" s="41">
        <v>0</v>
      </c>
      <c r="AK587" s="42" t="str">
        <f>IFERROR(VLOOKUP(Exportar[[#This Row],[RUBRO]],[3]LISTAS!$A$1:$B$19,2,0),Exportar[[#This Row],[NOMBRE-Planeación_Proyecto]])</f>
        <v>4. Nutrición</v>
      </c>
      <c r="AL587" s="41">
        <f>VLOOKUP(Exportar[[#This Row],[UNIDAD/SUB UNIDAD]],[3]!REGIONALES[[#All],[codigo_regional3]:[Columna1]],3,0)</f>
        <v>17</v>
      </c>
      <c r="AM587" s="41">
        <f>Exportar[[#This Row],[COD]]</f>
        <v>17</v>
      </c>
      <c r="AN587" s="41">
        <f>IFERROR(VLOOKUP(Exportar[[#This Row],[RUBRO completo]],'[3]CENTRO DE COSTOS'!$X:$X,1,0),0)</f>
        <v>0</v>
      </c>
      <c r="AO587" s="43" t="str">
        <f>VLOOKUP(Exportar[[#This Row],[COD_REAL]],'[3]CENTRO DE COSTOS'!$M$4:$N$72,2,0)</f>
        <v>REGIONAL CALDAS</v>
      </c>
    </row>
    <row r="588" spans="1:41" x14ac:dyDescent="0.25">
      <c r="A588" s="44">
        <v>45111</v>
      </c>
      <c r="B588" s="32">
        <v>2023</v>
      </c>
      <c r="C588" s="33" t="str">
        <f>VLOOKUP(D588,'[3]CENTRO DE COSTOS'!$E:$H,4,0)</f>
        <v>REGIONALES</v>
      </c>
      <c r="D588" s="34" t="s">
        <v>51</v>
      </c>
      <c r="E588" s="34" t="s">
        <v>52</v>
      </c>
      <c r="F588" s="34" t="s">
        <v>192</v>
      </c>
      <c r="G588" s="35" t="str">
        <f>VLOOKUP(O588,[3]Gerentes!$A:$N,4,0)</f>
        <v>PROTECCIÓN SRPA</v>
      </c>
      <c r="H588" s="35" t="str">
        <f>VLOOKUP(O588,[3]Gerentes!$A:$N,5,0)</f>
        <v>DIRECTOR(A) DE PROTECCION</v>
      </c>
      <c r="I588" s="35" t="str">
        <f>VLOOKUP(O588,[3]Gerentes!$A:$N,10,0)</f>
        <v>3. Protección SRPA</v>
      </c>
      <c r="J588" s="35" t="str">
        <f>VLOOKUP(O588,[3]Gerentes!$A:$AB,15,0)</f>
        <v>Contratable</v>
      </c>
      <c r="K588" s="36" t="str">
        <f t="shared" si="27"/>
        <v>Inversión</v>
      </c>
      <c r="L588" s="37" t="s">
        <v>187</v>
      </c>
      <c r="M588" s="38" t="str">
        <f t="shared" si="28"/>
        <v>C-4102-1500-13</v>
      </c>
      <c r="N588" s="34">
        <v>991</v>
      </c>
      <c r="O588" s="35" t="str">
        <f t="shared" si="29"/>
        <v>C-4102-1500-13-0-4102038-02-991</v>
      </c>
      <c r="P588" s="32" t="s">
        <v>186</v>
      </c>
      <c r="Q588" s="39">
        <f>VLOOKUP($O588,[3]Gerentes!$A:$I,7,0)</f>
        <v>4102038</v>
      </c>
      <c r="R588" s="40" t="str">
        <f>VLOOKUP($O588,[3]Gerentes!$A:$I,8,0)</f>
        <v>SERVICIO DIRIGIDOS A LA ATENCION DE NIÑOS, NIÑAS, ADOLESCENTES Y JOVENES, CON ENFOQUE PEDAGOGICO Y RESTAURATIVO ENCAMINADOS A LA INCLUSION SOCIAL</v>
      </c>
      <c r="S588" s="34" t="s">
        <v>24</v>
      </c>
      <c r="T588" s="34">
        <v>27</v>
      </c>
      <c r="U588" s="34" t="s">
        <v>161</v>
      </c>
      <c r="V588" s="34" t="s">
        <v>25</v>
      </c>
      <c r="W588" s="41">
        <v>503273331</v>
      </c>
      <c r="X588" s="41">
        <v>0</v>
      </c>
      <c r="Y588" s="41">
        <v>0</v>
      </c>
      <c r="Z588" s="41">
        <v>0</v>
      </c>
      <c r="AA588" s="41">
        <v>0</v>
      </c>
      <c r="AB588" s="42">
        <v>503273331</v>
      </c>
      <c r="AC588" s="41">
        <v>488488456</v>
      </c>
      <c r="AD588" s="41">
        <v>14784875</v>
      </c>
      <c r="AE588" s="42">
        <v>477070373</v>
      </c>
      <c r="AF588" s="42">
        <v>195412456</v>
      </c>
      <c r="AG588" s="41">
        <v>195412456</v>
      </c>
      <c r="AH588" s="41">
        <v>195412456</v>
      </c>
      <c r="AI588" s="41">
        <v>0</v>
      </c>
      <c r="AJ588" s="41">
        <v>0</v>
      </c>
      <c r="AK588" s="42" t="str">
        <f>IFERROR(VLOOKUP(Exportar[[#This Row],[RUBRO]],[3]LISTAS!$A$1:$B$19,2,0),Exportar[[#This Row],[NOMBRE-Planeación_Proyecto]])</f>
        <v>3. Protección SRPA</v>
      </c>
      <c r="AL588" s="41">
        <f>VLOOKUP(Exportar[[#This Row],[UNIDAD/SUB UNIDAD]],[3]!REGIONALES[[#All],[codigo_regional3]:[Columna1]],3,0)</f>
        <v>17</v>
      </c>
      <c r="AM588" s="41">
        <f>Exportar[[#This Row],[COD]]</f>
        <v>17</v>
      </c>
      <c r="AN588" s="41">
        <f>IFERROR(VLOOKUP(Exportar[[#This Row],[RUBRO completo]],'[3]CENTRO DE COSTOS'!$X:$X,1,0),0)</f>
        <v>0</v>
      </c>
      <c r="AO588" s="43" t="str">
        <f>VLOOKUP(Exportar[[#This Row],[COD_REAL]],'[3]CENTRO DE COSTOS'!$M$4:$N$72,2,0)</f>
        <v>REGIONAL CALDAS</v>
      </c>
    </row>
    <row r="589" spans="1:41" x14ac:dyDescent="0.25">
      <c r="A589" s="44">
        <v>45111</v>
      </c>
      <c r="B589" s="32">
        <v>2023</v>
      </c>
      <c r="C589" s="33" t="str">
        <f>VLOOKUP(D589,'[3]CENTRO DE COSTOS'!$E:$H,4,0)</f>
        <v>REGIONALES</v>
      </c>
      <c r="D589" s="34" t="s">
        <v>51</v>
      </c>
      <c r="E589" s="34" t="s">
        <v>52</v>
      </c>
      <c r="F589" s="34" t="s">
        <v>192</v>
      </c>
      <c r="G589" s="35" t="str">
        <f>VLOOKUP(O589,[3]Gerentes!$A:$N,4,0)</f>
        <v xml:space="preserve">PROTECCIÓN RESTABLECIMIENTO </v>
      </c>
      <c r="H589" s="35" t="str">
        <f>VLOOKUP(O589,[3]Gerentes!$A:$N,5,0)</f>
        <v>DIRECTOR(A) DE PROTECCION</v>
      </c>
      <c r="I589" s="35" t="str">
        <f>VLOOKUP(O589,[3]Gerentes!$A:$N,10,0)</f>
        <v>2. Protección PARD</v>
      </c>
      <c r="J589" s="35" t="str">
        <f>VLOOKUP(O589,[3]Gerentes!$A:$AB,15,0)</f>
        <v>Contratable</v>
      </c>
      <c r="K589" s="36" t="str">
        <f t="shared" si="27"/>
        <v>Inversión</v>
      </c>
      <c r="L589" s="37" t="s">
        <v>173</v>
      </c>
      <c r="M589" s="38" t="str">
        <f t="shared" si="28"/>
        <v>C-4102-1500-14</v>
      </c>
      <c r="N589" s="34">
        <v>991</v>
      </c>
      <c r="O589" s="35" t="str">
        <f t="shared" si="29"/>
        <v>C-4102-1500-14-0-4102037-02-991</v>
      </c>
      <c r="P589" s="32" t="s">
        <v>172</v>
      </c>
      <c r="Q589" s="39">
        <f>VLOOKUP($O589,[3]Gerentes!$A:$I,7,0)</f>
        <v>4102037</v>
      </c>
      <c r="R589" s="40" t="str">
        <f>VLOOKUP($O589,[3]Gerentes!$A:$I,8,0)</f>
        <v>SERVICIO DE PROTECCION PARA EL RESTABLECIMIENTO DE DERECHOS DE NIÑOS, NIÑAS, ADOLESCENTES Y JOVENES</v>
      </c>
      <c r="S589" s="34" t="s">
        <v>24</v>
      </c>
      <c r="T589" s="34">
        <v>21</v>
      </c>
      <c r="U589" s="34" t="s">
        <v>185</v>
      </c>
      <c r="V589" s="34" t="s">
        <v>25</v>
      </c>
      <c r="W589" s="41">
        <v>1678593461</v>
      </c>
      <c r="X589" s="41">
        <v>0</v>
      </c>
      <c r="Y589" s="41">
        <v>0</v>
      </c>
      <c r="Z589" s="41">
        <v>0</v>
      </c>
      <c r="AA589" s="41">
        <v>0</v>
      </c>
      <c r="AB589" s="42">
        <v>1678593461</v>
      </c>
      <c r="AC589" s="41">
        <v>1654622277</v>
      </c>
      <c r="AD589" s="41">
        <v>23971184</v>
      </c>
      <c r="AE589" s="42">
        <v>1643204193</v>
      </c>
      <c r="AF589" s="42">
        <v>649214545</v>
      </c>
      <c r="AG589" s="41">
        <v>649214545</v>
      </c>
      <c r="AH589" s="41">
        <v>649214545</v>
      </c>
      <c r="AI589" s="41">
        <v>0</v>
      </c>
      <c r="AJ589" s="41">
        <v>0</v>
      </c>
      <c r="AK589" s="42" t="str">
        <f>IFERROR(VLOOKUP(Exportar[[#This Row],[RUBRO]],[3]LISTAS!$A$1:$B$19,2,0),Exportar[[#This Row],[NOMBRE-Planeación_Proyecto]])</f>
        <v>2. Protección PARD</v>
      </c>
      <c r="AL589" s="41">
        <f>VLOOKUP(Exportar[[#This Row],[UNIDAD/SUB UNIDAD]],[3]!REGIONALES[[#All],[codigo_regional3]:[Columna1]],3,0)</f>
        <v>17</v>
      </c>
      <c r="AM589" s="41">
        <f>Exportar[[#This Row],[COD]]</f>
        <v>17</v>
      </c>
      <c r="AN589" s="41">
        <f>IFERROR(VLOOKUP(Exportar[[#This Row],[RUBRO completo]],'[3]CENTRO DE COSTOS'!$X:$X,1,0),0)</f>
        <v>0</v>
      </c>
      <c r="AO589" s="43" t="str">
        <f>VLOOKUP(Exportar[[#This Row],[COD_REAL]],'[3]CENTRO DE COSTOS'!$M$4:$N$72,2,0)</f>
        <v>REGIONAL CALDAS</v>
      </c>
    </row>
    <row r="590" spans="1:41" x14ac:dyDescent="0.25">
      <c r="A590" s="44">
        <v>45111</v>
      </c>
      <c r="B590" s="32">
        <v>2023</v>
      </c>
      <c r="C590" s="33" t="str">
        <f>VLOOKUP(D590,'[3]CENTRO DE COSTOS'!$E:$H,4,0)</f>
        <v>REGIONALES</v>
      </c>
      <c r="D590" s="34" t="s">
        <v>51</v>
      </c>
      <c r="E590" s="34" t="s">
        <v>52</v>
      </c>
      <c r="F590" s="34" t="s">
        <v>192</v>
      </c>
      <c r="G590" s="35" t="str">
        <f>VLOOKUP(O590,[3]Gerentes!$A:$N,4,0)</f>
        <v>SNBF</v>
      </c>
      <c r="H590" s="35" t="str">
        <f>VLOOKUP(O590,[3]Gerentes!$A:$N,5,0)</f>
        <v>DIRECTOR(A) DE SISTEMA NACIONAL DE BIENESTAR FAMILIAR</v>
      </c>
      <c r="I590" s="35" t="str">
        <f>VLOOKUP(O590,[3]Gerentes!$A:$N,10,0)</f>
        <v>7. SNBF</v>
      </c>
      <c r="J590" s="35" t="str">
        <f>VLOOKUP(O590,[3]Gerentes!$A:$AB,15,0)</f>
        <v>Contratable</v>
      </c>
      <c r="K590" s="36" t="str">
        <f t="shared" si="27"/>
        <v>Inversión</v>
      </c>
      <c r="L590" s="37" t="s">
        <v>168</v>
      </c>
      <c r="M590" s="38" t="str">
        <f t="shared" si="28"/>
        <v>C-4102-1500-15</v>
      </c>
      <c r="N590" s="34">
        <v>991</v>
      </c>
      <c r="O590" s="35" t="str">
        <f t="shared" si="29"/>
        <v>C-4102-1500-15-0-4102024-02-991</v>
      </c>
      <c r="P590" s="32" t="s">
        <v>167</v>
      </c>
      <c r="Q590" s="39">
        <f>VLOOKUP($O590,[3]Gerentes!$A:$I,7,0)</f>
        <v>4102024</v>
      </c>
      <c r="R590" s="40" t="str">
        <f>VLOOKUP($O590,[3]Gerentes!$A:$I,8,0)</f>
        <v>SERVICIO DE ASISTENCIA TECNICA EN EL CICLO DE POLITICAS PUBLICAS DE INFANCIA Y ADOLESCENCIA</v>
      </c>
      <c r="S590" s="34" t="s">
        <v>24</v>
      </c>
      <c r="T590" s="34">
        <v>27</v>
      </c>
      <c r="U590" s="34" t="s">
        <v>161</v>
      </c>
      <c r="V590" s="34" t="s">
        <v>25</v>
      </c>
      <c r="W590" s="41">
        <v>293820800</v>
      </c>
      <c r="X590" s="41">
        <v>0</v>
      </c>
      <c r="Y590" s="41">
        <v>1521266</v>
      </c>
      <c r="Z590" s="41">
        <v>0</v>
      </c>
      <c r="AA590" s="41">
        <v>0</v>
      </c>
      <c r="AB590" s="42">
        <v>292299534</v>
      </c>
      <c r="AC590" s="41">
        <v>292299534</v>
      </c>
      <c r="AD590" s="41">
        <v>0</v>
      </c>
      <c r="AE590" s="42">
        <v>292299534</v>
      </c>
      <c r="AF590" s="42">
        <v>106827534</v>
      </c>
      <c r="AG590" s="41">
        <v>106827534</v>
      </c>
      <c r="AH590" s="41">
        <v>106827534</v>
      </c>
      <c r="AI590" s="41">
        <v>0</v>
      </c>
      <c r="AJ590" s="41">
        <v>0</v>
      </c>
      <c r="AK590" s="42" t="str">
        <f>IFERROR(VLOOKUP(Exportar[[#This Row],[RUBRO]],[3]LISTAS!$A$1:$B$19,2,0),Exportar[[#This Row],[NOMBRE-Planeación_Proyecto]])</f>
        <v>7. SNBF</v>
      </c>
      <c r="AL590" s="41">
        <f>VLOOKUP(Exportar[[#This Row],[UNIDAD/SUB UNIDAD]],[3]!REGIONALES[[#All],[codigo_regional3]:[Columna1]],3,0)</f>
        <v>17</v>
      </c>
      <c r="AM590" s="41">
        <f>Exportar[[#This Row],[COD]]</f>
        <v>17</v>
      </c>
      <c r="AN590" s="41">
        <f>IFERROR(VLOOKUP(Exportar[[#This Row],[RUBRO completo]],'[3]CENTRO DE COSTOS'!$X:$X,1,0),0)</f>
        <v>0</v>
      </c>
      <c r="AO590" s="43" t="str">
        <f>VLOOKUP(Exportar[[#This Row],[COD_REAL]],'[3]CENTRO DE COSTOS'!$M$4:$N$72,2,0)</f>
        <v>REGIONAL CALDAS</v>
      </c>
    </row>
    <row r="591" spans="1:41" x14ac:dyDescent="0.25">
      <c r="A591" s="44">
        <v>45111</v>
      </c>
      <c r="B591" s="32">
        <v>2023</v>
      </c>
      <c r="C591" s="33" t="str">
        <f>VLOOKUP(D591,'[3]CENTRO DE COSTOS'!$E:$H,4,0)</f>
        <v>REGIONALES</v>
      </c>
      <c r="D591" s="34" t="s">
        <v>51</v>
      </c>
      <c r="E591" s="34" t="s">
        <v>52</v>
      </c>
      <c r="F591" s="34" t="s">
        <v>192</v>
      </c>
      <c r="G591" s="35" t="str">
        <f>VLOOKUP(O591,[3]Gerentes!$A:$N,4,0)</f>
        <v>FAMILIA Y COMUNIDADES</v>
      </c>
      <c r="H591" s="35" t="str">
        <f>VLOOKUP(O591,[3]Gerentes!$A:$N,5,0)</f>
        <v>DIRECTOR(A) DE FAMILIA Y COMUNIDADES</v>
      </c>
      <c r="I591" s="35" t="str">
        <f>VLOOKUP(O591,[3]Gerentes!$A:$N,10,0)</f>
        <v>6. Familia y Comunidades</v>
      </c>
      <c r="J591" s="35" t="str">
        <f>VLOOKUP(O591,[3]Gerentes!$A:$AB,15,0)</f>
        <v>Contratable</v>
      </c>
      <c r="K591" s="36" t="str">
        <f t="shared" si="27"/>
        <v>Inversión</v>
      </c>
      <c r="L591" s="37" t="s">
        <v>184</v>
      </c>
      <c r="M591" s="38" t="str">
        <f t="shared" si="28"/>
        <v>C-4102-1500-16</v>
      </c>
      <c r="N591" s="34">
        <v>991</v>
      </c>
      <c r="O591" s="35" t="str">
        <f t="shared" si="29"/>
        <v>C-4102-1500-16-0-4102041-02-991</v>
      </c>
      <c r="P591" s="32" t="s">
        <v>183</v>
      </c>
      <c r="Q591" s="39">
        <f>VLOOKUP($O591,[3]Gerentes!$A:$I,7,0)</f>
        <v>4102041</v>
      </c>
      <c r="R591" s="40" t="str">
        <f>VLOOKUP($O591,[3]Gerentes!$A:$I,8,0)</f>
        <v>SERVICIO DE ASISTENCIA TECNICA EN EL CICLO DE POLITICAS PUBLICAS DE FAMILIA Y OTRAS RELACIONADAS</v>
      </c>
      <c r="S591" s="34" t="s">
        <v>24</v>
      </c>
      <c r="T591" s="34">
        <v>27</v>
      </c>
      <c r="U591" s="34" t="s">
        <v>161</v>
      </c>
      <c r="V591" s="34" t="s">
        <v>25</v>
      </c>
      <c r="W591" s="41">
        <v>92388266</v>
      </c>
      <c r="X591" s="41">
        <v>0</v>
      </c>
      <c r="Y591" s="41">
        <v>2099733</v>
      </c>
      <c r="Z591" s="41">
        <v>0</v>
      </c>
      <c r="AA591" s="41">
        <v>0</v>
      </c>
      <c r="AB591" s="42">
        <v>90288533</v>
      </c>
      <c r="AC591" s="41">
        <v>90288533</v>
      </c>
      <c r="AD591" s="41">
        <v>0</v>
      </c>
      <c r="AE591" s="42">
        <v>90288533</v>
      </c>
      <c r="AF591" s="42">
        <v>35170533</v>
      </c>
      <c r="AG591" s="41">
        <v>35170533</v>
      </c>
      <c r="AH591" s="41">
        <v>35170533</v>
      </c>
      <c r="AI591" s="41">
        <v>0</v>
      </c>
      <c r="AJ591" s="41">
        <v>0</v>
      </c>
      <c r="AK591" s="42" t="str">
        <f>IFERROR(VLOOKUP(Exportar[[#This Row],[RUBRO]],[3]LISTAS!$A$1:$B$19,2,0),Exportar[[#This Row],[NOMBRE-Planeación_Proyecto]])</f>
        <v>6. Familia y Comunidades</v>
      </c>
      <c r="AL591" s="41">
        <f>VLOOKUP(Exportar[[#This Row],[UNIDAD/SUB UNIDAD]],[3]!REGIONALES[[#All],[codigo_regional3]:[Columna1]],3,0)</f>
        <v>17</v>
      </c>
      <c r="AM591" s="41">
        <f>Exportar[[#This Row],[COD]]</f>
        <v>17</v>
      </c>
      <c r="AN591" s="41">
        <f>IFERROR(VLOOKUP(Exportar[[#This Row],[RUBRO completo]],'[3]CENTRO DE COSTOS'!$X:$X,1,0),0)</f>
        <v>0</v>
      </c>
      <c r="AO591" s="43" t="str">
        <f>VLOOKUP(Exportar[[#This Row],[COD_REAL]],'[3]CENTRO DE COSTOS'!$M$4:$N$72,2,0)</f>
        <v>REGIONAL CALDAS</v>
      </c>
    </row>
    <row r="592" spans="1:41" x14ac:dyDescent="0.25">
      <c r="A592" s="44">
        <v>45111</v>
      </c>
      <c r="B592" s="32">
        <v>2023</v>
      </c>
      <c r="C592" s="33" t="str">
        <f>VLOOKUP(D592,'[3]CENTRO DE COSTOS'!$E:$H,4,0)</f>
        <v>REGIONALES</v>
      </c>
      <c r="D592" s="34" t="s">
        <v>51</v>
      </c>
      <c r="E592" s="34" t="s">
        <v>52</v>
      </c>
      <c r="F592" s="34" t="s">
        <v>192</v>
      </c>
      <c r="G592" s="35" t="str">
        <f>VLOOKUP(O592,[3]Gerentes!$A:$N,4,0)</f>
        <v>PRIMERA INFANCIA</v>
      </c>
      <c r="H592" s="35" t="str">
        <f>VLOOKUP(O592,[3]Gerentes!$A:$N,5,0)</f>
        <v>DIRECTOR(A) DE PRIMERA INFANCIA</v>
      </c>
      <c r="I592" s="35" t="str">
        <f>VLOOKUP(O592,[3]Gerentes!$A:$N,10,0)</f>
        <v>1. Primera Infancia</v>
      </c>
      <c r="J592" s="35" t="str">
        <f>VLOOKUP(O592,[3]Gerentes!$A:$AB,15,0)</f>
        <v>Contratable</v>
      </c>
      <c r="K592" s="36" t="str">
        <f t="shared" si="27"/>
        <v>Inversión</v>
      </c>
      <c r="L592" s="37" t="s">
        <v>166</v>
      </c>
      <c r="M592" s="38" t="str">
        <f t="shared" si="28"/>
        <v>C-4102-1500-18</v>
      </c>
      <c r="N592" s="34">
        <v>991</v>
      </c>
      <c r="O592" s="35" t="str">
        <f t="shared" si="29"/>
        <v>C-4102-1500-18-0-4102040-02-991</v>
      </c>
      <c r="P592" s="32" t="s">
        <v>165</v>
      </c>
      <c r="Q592" s="39">
        <f>VLOOKUP($O592,[3]Gerentes!$A:$I,7,0)</f>
        <v>4102040</v>
      </c>
      <c r="R592" s="40" t="str">
        <f>VLOOKUP($O592,[3]Gerentes!$A:$I,8,0)</f>
        <v>DOCUMENTOS METODOLOGICOS</v>
      </c>
      <c r="S592" s="34" t="s">
        <v>24</v>
      </c>
      <c r="T592" s="34">
        <v>27</v>
      </c>
      <c r="U592" s="34" t="s">
        <v>161</v>
      </c>
      <c r="V592" s="34" t="s">
        <v>25</v>
      </c>
      <c r="W592" s="41">
        <v>1164751558</v>
      </c>
      <c r="X592" s="41">
        <v>0</v>
      </c>
      <c r="Y592" s="41">
        <v>0</v>
      </c>
      <c r="Z592" s="41">
        <v>0</v>
      </c>
      <c r="AA592" s="41">
        <v>0</v>
      </c>
      <c r="AB592" s="42">
        <v>1164751558</v>
      </c>
      <c r="AC592" s="41">
        <v>1144131333</v>
      </c>
      <c r="AD592" s="41">
        <v>20620225</v>
      </c>
      <c r="AE592" s="42">
        <v>1122437033</v>
      </c>
      <c r="AF592" s="42">
        <v>441351167</v>
      </c>
      <c r="AG592" s="41">
        <v>441351167</v>
      </c>
      <c r="AH592" s="41">
        <v>441351167</v>
      </c>
      <c r="AI592" s="41">
        <v>0</v>
      </c>
      <c r="AJ592" s="41">
        <v>0</v>
      </c>
      <c r="AK592" s="42" t="str">
        <f>IFERROR(VLOOKUP(Exportar[[#This Row],[RUBRO]],[3]LISTAS!$A$1:$B$19,2,0),Exportar[[#This Row],[NOMBRE-Planeación_Proyecto]])</f>
        <v>1. Primera Infancia</v>
      </c>
      <c r="AL592" s="41">
        <f>VLOOKUP(Exportar[[#This Row],[UNIDAD/SUB UNIDAD]],[3]!REGIONALES[[#All],[codigo_regional3]:[Columna1]],3,0)</f>
        <v>17</v>
      </c>
      <c r="AM592" s="41">
        <f>Exportar[[#This Row],[COD]]</f>
        <v>17</v>
      </c>
      <c r="AN592" s="41">
        <f>IFERROR(VLOOKUP(Exportar[[#This Row],[RUBRO completo]],'[3]CENTRO DE COSTOS'!$X:$X,1,0),0)</f>
        <v>0</v>
      </c>
      <c r="AO592" s="43" t="str">
        <f>VLOOKUP(Exportar[[#This Row],[COD_REAL]],'[3]CENTRO DE COSTOS'!$M$4:$N$72,2,0)</f>
        <v>REGIONAL CALDAS</v>
      </c>
    </row>
    <row r="593" spans="1:41" x14ac:dyDescent="0.25">
      <c r="A593" s="44">
        <v>45111</v>
      </c>
      <c r="B593" s="32">
        <v>2023</v>
      </c>
      <c r="C593" s="33" t="str">
        <f>VLOOKUP(D593,'[3]CENTRO DE COSTOS'!$E:$H,4,0)</f>
        <v>REGIONALES</v>
      </c>
      <c r="D593" s="34" t="s">
        <v>51</v>
      </c>
      <c r="E593" s="34" t="s">
        <v>52</v>
      </c>
      <c r="F593" s="34" t="s">
        <v>192</v>
      </c>
      <c r="G593" s="35" t="str">
        <f>VLOOKUP(O593,[3]Gerentes!$A:$N,4,0)</f>
        <v>INFANCIA</v>
      </c>
      <c r="H593" s="35" t="str">
        <f>VLOOKUP(O593,[3]Gerentes!$A:$N,5,0)</f>
        <v>DIRECTOR(A) DE INFANCIA</v>
      </c>
      <c r="I593" s="35" t="str">
        <f>VLOOKUP(O593,[3]Gerentes!$A:$N,10,0)</f>
        <v>7. Infancia</v>
      </c>
      <c r="J593" s="35" t="str">
        <f>VLOOKUP(O593,[3]Gerentes!$A:$AB,15,0)</f>
        <v>Contratable</v>
      </c>
      <c r="K593" s="36" t="str">
        <f t="shared" si="27"/>
        <v>Inversión</v>
      </c>
      <c r="L593" s="37" t="s">
        <v>182</v>
      </c>
      <c r="M593" s="38" t="str">
        <f t="shared" si="28"/>
        <v>C-4102-1500-20</v>
      </c>
      <c r="N593" s="34">
        <v>991</v>
      </c>
      <c r="O593" s="35" t="str">
        <f t="shared" si="29"/>
        <v>C-4102-1500-20-0-4102045-02-991</v>
      </c>
      <c r="P593" s="32" t="s">
        <v>181</v>
      </c>
      <c r="Q593" s="39">
        <f>VLOOKUP($O593,[3]Gerentes!$A:$I,7,0)</f>
        <v>4102045</v>
      </c>
      <c r="R593" s="40" t="str">
        <f>VLOOKUP($O593,[3]Gerentes!$A:$I,8,0)</f>
        <v>SERVICIOS DE EDUCACIÓN INFORMAL A NIÑOS, NIÑAS, ADOLESCENTES  Y JÓVENES PARA EL RECONOCIMIENTO DE SUS DERECHOS</v>
      </c>
      <c r="S593" s="34" t="s">
        <v>24</v>
      </c>
      <c r="T593" s="34">
        <v>27</v>
      </c>
      <c r="U593" s="34" t="s">
        <v>161</v>
      </c>
      <c r="V593" s="34" t="s">
        <v>25</v>
      </c>
      <c r="W593" s="41">
        <v>91876129</v>
      </c>
      <c r="X593" s="41">
        <v>0</v>
      </c>
      <c r="Y593" s="41">
        <v>2206795</v>
      </c>
      <c r="Z593" s="41">
        <v>0</v>
      </c>
      <c r="AA593" s="41">
        <v>0</v>
      </c>
      <c r="AB593" s="42">
        <v>89669334</v>
      </c>
      <c r="AC593" s="41">
        <v>89669334</v>
      </c>
      <c r="AD593" s="41">
        <v>0</v>
      </c>
      <c r="AE593" s="42">
        <v>89669334</v>
      </c>
      <c r="AF593" s="42">
        <v>34929334</v>
      </c>
      <c r="AG593" s="41">
        <v>34929334</v>
      </c>
      <c r="AH593" s="41">
        <v>34929334</v>
      </c>
      <c r="AI593" s="41">
        <v>0</v>
      </c>
      <c r="AJ593" s="41">
        <v>0</v>
      </c>
      <c r="AK593" s="42" t="str">
        <f>IFERROR(VLOOKUP(Exportar[[#This Row],[RUBRO]],[3]LISTAS!$A$1:$B$19,2,0),Exportar[[#This Row],[NOMBRE-Planeación_Proyecto]])</f>
        <v>7. Infancia</v>
      </c>
      <c r="AL593" s="41">
        <f>VLOOKUP(Exportar[[#This Row],[UNIDAD/SUB UNIDAD]],[3]!REGIONALES[[#All],[codigo_regional3]:[Columna1]],3,0)</f>
        <v>17</v>
      </c>
      <c r="AM593" s="41">
        <f>Exportar[[#This Row],[COD]]</f>
        <v>17</v>
      </c>
      <c r="AN593" s="41">
        <f>IFERROR(VLOOKUP(Exportar[[#This Row],[RUBRO completo]],'[3]CENTRO DE COSTOS'!$X:$X,1,0),0)</f>
        <v>0</v>
      </c>
      <c r="AO593" s="43" t="str">
        <f>VLOOKUP(Exportar[[#This Row],[COD_REAL]],'[3]CENTRO DE COSTOS'!$M$4:$N$72,2,0)</f>
        <v>REGIONAL CALDAS</v>
      </c>
    </row>
    <row r="594" spans="1:41" x14ac:dyDescent="0.25">
      <c r="A594" s="44">
        <v>45111</v>
      </c>
      <c r="B594" s="32">
        <v>2023</v>
      </c>
      <c r="C594" s="33" t="str">
        <f>VLOOKUP(D594,'[3]CENTRO DE COSTOS'!$E:$H,4,0)</f>
        <v>REGIONALES</v>
      </c>
      <c r="D594" s="34" t="s">
        <v>51</v>
      </c>
      <c r="E594" s="34" t="s">
        <v>52</v>
      </c>
      <c r="F594" s="34" t="s">
        <v>192</v>
      </c>
      <c r="G594" s="35" t="str">
        <f>VLOOKUP(O594,[3]Gerentes!$A:$N,4,0)</f>
        <v>ADOLESCENCIA Y JUVENTUD</v>
      </c>
      <c r="H594" s="35" t="str">
        <f>VLOOKUP(O594,[3]Gerentes!$A:$N,5,0)</f>
        <v xml:space="preserve">DIRECTOR(A) DE ADOLESCENCIA Y JUVENTUD </v>
      </c>
      <c r="I594" s="35" t="str">
        <f>VLOOKUP(O594,[3]Gerentes!$A:$N,10,0)</f>
        <v>8. Adolescencia y Juventud</v>
      </c>
      <c r="J594" s="35" t="str">
        <f>VLOOKUP(O594,[3]Gerentes!$A:$AB,15,0)</f>
        <v>Contratable</v>
      </c>
      <c r="K594" s="36" t="str">
        <f t="shared" si="27"/>
        <v>Inversión</v>
      </c>
      <c r="L594" s="37" t="s">
        <v>180</v>
      </c>
      <c r="M594" s="38" t="str">
        <f t="shared" si="28"/>
        <v>C-4102-1500-21</v>
      </c>
      <c r="N594" s="34">
        <v>991</v>
      </c>
      <c r="O594" s="35" t="str">
        <f t="shared" si="29"/>
        <v>C-4102-1500-21-0-4102045-02-00-991</v>
      </c>
      <c r="P594" s="32" t="s">
        <v>179</v>
      </c>
      <c r="Q594" s="39">
        <f>VLOOKUP($O594,[3]Gerentes!$A:$I,7,0)</f>
        <v>4102045</v>
      </c>
      <c r="R594" s="40" t="str">
        <f>VLOOKUP($O594,[3]Gerentes!$A:$I,8,0)</f>
        <v>SERVICIOS DE EDUCACIÓN INFORMAL A NIÑOS, NIÑAS, ADOLESCENTES  Y JÓVENES PARA EL RECONOCIMIENTO DE SUS DERECHOS</v>
      </c>
      <c r="S594" s="34" t="s">
        <v>24</v>
      </c>
      <c r="T594" s="34">
        <v>27</v>
      </c>
      <c r="U594" s="34" t="s">
        <v>161</v>
      </c>
      <c r="V594" s="34" t="s">
        <v>25</v>
      </c>
      <c r="W594" s="41">
        <v>92797334</v>
      </c>
      <c r="X594" s="41">
        <v>0</v>
      </c>
      <c r="Y594" s="41">
        <v>4822334</v>
      </c>
      <c r="Z594" s="41">
        <v>0</v>
      </c>
      <c r="AA594" s="41">
        <v>0</v>
      </c>
      <c r="AB594" s="42">
        <v>87975000</v>
      </c>
      <c r="AC594" s="41">
        <v>87975000</v>
      </c>
      <c r="AD594" s="41">
        <v>0</v>
      </c>
      <c r="AE594" s="42">
        <v>87975000</v>
      </c>
      <c r="AF594" s="42">
        <v>33235000</v>
      </c>
      <c r="AG594" s="41">
        <v>33235000</v>
      </c>
      <c r="AH594" s="41">
        <v>33235000</v>
      </c>
      <c r="AI594" s="41">
        <v>0</v>
      </c>
      <c r="AJ594" s="41">
        <v>0</v>
      </c>
      <c r="AK594" s="42" t="str">
        <f>IFERROR(VLOOKUP(Exportar[[#This Row],[RUBRO]],[3]LISTAS!$A$1:$B$19,2,0),Exportar[[#This Row],[NOMBRE-Planeación_Proyecto]])</f>
        <v>8. Adolescencia y Juventud</v>
      </c>
      <c r="AL594" s="41">
        <f>VLOOKUP(Exportar[[#This Row],[UNIDAD/SUB UNIDAD]],[3]!REGIONALES[[#All],[codigo_regional3]:[Columna1]],3,0)</f>
        <v>17</v>
      </c>
      <c r="AM594" s="41">
        <f>Exportar[[#This Row],[COD]]</f>
        <v>17</v>
      </c>
      <c r="AN594" s="41">
        <f>IFERROR(VLOOKUP(Exportar[[#This Row],[RUBRO completo]],'[3]CENTRO DE COSTOS'!$X:$X,1,0),0)</f>
        <v>0</v>
      </c>
      <c r="AO594" s="43" t="str">
        <f>VLOOKUP(Exportar[[#This Row],[COD_REAL]],'[3]CENTRO DE COSTOS'!$M$4:$N$72,2,0)</f>
        <v>REGIONAL CALDAS</v>
      </c>
    </row>
    <row r="595" spans="1:41" x14ac:dyDescent="0.25">
      <c r="A595" s="44">
        <v>45111</v>
      </c>
      <c r="B595" s="32">
        <v>2023</v>
      </c>
      <c r="C595" s="33" t="str">
        <f>VLOOKUP(D595,'[3]CENTRO DE COSTOS'!$E:$H,4,0)</f>
        <v>REGIONALES</v>
      </c>
      <c r="D595" s="34" t="s">
        <v>51</v>
      </c>
      <c r="E595" s="34" t="s">
        <v>52</v>
      </c>
      <c r="F595" s="34" t="s">
        <v>192</v>
      </c>
      <c r="G595" s="35" t="str">
        <f>VLOOKUP(O595,[3]Gerentes!$A:$N,4,0)</f>
        <v>TECNOLOGÍA</v>
      </c>
      <c r="H595" s="35" t="str">
        <f>VLOOKUP(O595,[3]Gerentes!$A:$N,5,0)</f>
        <v>DIRECTOR(A) DE INFORMACION Y TECNOLOGIA</v>
      </c>
      <c r="I595" s="35" t="str">
        <f>VLOOKUP(O595,[3]Gerentes!$A:$N,10,0)</f>
        <v>9. Tecnología</v>
      </c>
      <c r="J595" s="35" t="str">
        <f>VLOOKUP(O595,[3]Gerentes!$A:$AB,15,0)</f>
        <v>Contratable</v>
      </c>
      <c r="K595" s="36" t="str">
        <f t="shared" si="27"/>
        <v>Inversión</v>
      </c>
      <c r="L595" s="37" t="s">
        <v>178</v>
      </c>
      <c r="M595" s="38" t="str">
        <f t="shared" si="28"/>
        <v>C-4199-1500-7</v>
      </c>
      <c r="N595" s="34">
        <v>991</v>
      </c>
      <c r="O595" s="35" t="str">
        <f t="shared" si="29"/>
        <v>C-4199-1500-7-0-4199062-02-991</v>
      </c>
      <c r="P595" s="32" t="s">
        <v>177</v>
      </c>
      <c r="Q595" s="39">
        <f>VLOOKUP($O595,[3]Gerentes!$A:$I,7,0)</f>
        <v>4199062</v>
      </c>
      <c r="R595" s="40" t="str">
        <f>VLOOKUP($O595,[3]Gerentes!$A:$I,8,0)</f>
        <v>SERVICIOS TECNOLOGICOS</v>
      </c>
      <c r="S595" s="34" t="s">
        <v>24</v>
      </c>
      <c r="T595" s="34">
        <v>27</v>
      </c>
      <c r="U595" s="34" t="s">
        <v>161</v>
      </c>
      <c r="V595" s="34" t="s">
        <v>25</v>
      </c>
      <c r="W595" s="41">
        <v>119241850</v>
      </c>
      <c r="X595" s="41">
        <v>0</v>
      </c>
      <c r="Y595" s="41">
        <v>0</v>
      </c>
      <c r="Z595" s="41">
        <v>0</v>
      </c>
      <c r="AA595" s="41">
        <v>0</v>
      </c>
      <c r="AB595" s="42">
        <v>119241850</v>
      </c>
      <c r="AC595" s="41">
        <v>115582400</v>
      </c>
      <c r="AD595" s="41">
        <v>3659450</v>
      </c>
      <c r="AE595" s="42">
        <v>115582400</v>
      </c>
      <c r="AF595" s="42">
        <v>45834400</v>
      </c>
      <c r="AG595" s="41">
        <v>45834400</v>
      </c>
      <c r="AH595" s="41">
        <v>45834400</v>
      </c>
      <c r="AI595" s="41">
        <v>0</v>
      </c>
      <c r="AJ595" s="41">
        <v>0</v>
      </c>
      <c r="AK595" s="42" t="str">
        <f>IFERROR(VLOOKUP(Exportar[[#This Row],[RUBRO]],[3]LISTAS!$A$1:$B$19,2,0),Exportar[[#This Row],[NOMBRE-Planeación_Proyecto]])</f>
        <v>9. Tecnología</v>
      </c>
      <c r="AL595" s="41">
        <f>VLOOKUP(Exportar[[#This Row],[UNIDAD/SUB UNIDAD]],[3]!REGIONALES[[#All],[codigo_regional3]:[Columna1]],3,0)</f>
        <v>17</v>
      </c>
      <c r="AM595" s="41">
        <f>Exportar[[#This Row],[COD]]</f>
        <v>17</v>
      </c>
      <c r="AN595" s="41">
        <f>IFERROR(VLOOKUP(Exportar[[#This Row],[RUBRO completo]],'[3]CENTRO DE COSTOS'!$X:$X,1,0),0)</f>
        <v>0</v>
      </c>
      <c r="AO595" s="43" t="str">
        <f>VLOOKUP(Exportar[[#This Row],[COD_REAL]],'[3]CENTRO DE COSTOS'!$M$4:$N$72,2,0)</f>
        <v>REGIONAL CALDAS</v>
      </c>
    </row>
    <row r="596" spans="1:41" x14ac:dyDescent="0.25">
      <c r="A596" s="44">
        <v>45111</v>
      </c>
      <c r="B596" s="32">
        <v>2023</v>
      </c>
      <c r="C596" s="33" t="str">
        <f>VLOOKUP(D596,'[3]CENTRO DE COSTOS'!$E:$H,4,0)</f>
        <v>REGIONALES</v>
      </c>
      <c r="D596" s="34" t="s">
        <v>51</v>
      </c>
      <c r="E596" s="34" t="s">
        <v>52</v>
      </c>
      <c r="F596" s="34" t="s">
        <v>192</v>
      </c>
      <c r="G596" s="35" t="str">
        <f>VLOOKUP(O596,[3]Gerentes!$A:$N,4,0)</f>
        <v>FORTALECIMIENTO</v>
      </c>
      <c r="H596" s="35" t="str">
        <f>VLOOKUP(O596,[3]Gerentes!$A:$N,5,0)</f>
        <v>DIRECTOR(A) DE GESTION HUMANA</v>
      </c>
      <c r="I596" s="35" t="str">
        <f>VLOOKUP(O596,[3]Gerentes!$A:$N,10,0)</f>
        <v>8. Fortalecimiento</v>
      </c>
      <c r="J596" s="35" t="str">
        <f>VLOOKUP(O596,[3]Gerentes!$A:$AB,15,0)</f>
        <v>Contratable</v>
      </c>
      <c r="K596" s="36" t="str">
        <f t="shared" si="27"/>
        <v>Inversión</v>
      </c>
      <c r="L596" s="37" t="s">
        <v>175</v>
      </c>
      <c r="M596" s="38" t="str">
        <f t="shared" si="28"/>
        <v>C-4199-1500-8</v>
      </c>
      <c r="N596" s="34">
        <v>991</v>
      </c>
      <c r="O596" s="35" t="str">
        <f t="shared" si="29"/>
        <v>C-4199-1500-8-0-4199064-02-991</v>
      </c>
      <c r="P596" s="32" t="s">
        <v>174</v>
      </c>
      <c r="Q596" s="39">
        <f>VLOOKUP($O596,[3]Gerentes!$A:$I,7,0)</f>
        <v>4199064</v>
      </c>
      <c r="R596" s="40" t="str">
        <f>VLOOKUP($O596,[3]Gerentes!$A:$I,8,0)</f>
        <v>SERVICIO DE IMPLEMENTACION DE SISTEMAS DE GESTION</v>
      </c>
      <c r="S596" s="34" t="s">
        <v>24</v>
      </c>
      <c r="T596" s="34">
        <v>27</v>
      </c>
      <c r="U596" s="34" t="s">
        <v>161</v>
      </c>
      <c r="V596" s="34" t="s">
        <v>25</v>
      </c>
      <c r="W596" s="41">
        <v>766217619</v>
      </c>
      <c r="X596" s="41">
        <v>0</v>
      </c>
      <c r="Y596" s="41">
        <v>0</v>
      </c>
      <c r="Z596" s="41">
        <v>0</v>
      </c>
      <c r="AA596" s="41">
        <v>0</v>
      </c>
      <c r="AB596" s="42">
        <v>766217619</v>
      </c>
      <c r="AC596" s="41">
        <v>750044816</v>
      </c>
      <c r="AD596" s="41">
        <v>16172803</v>
      </c>
      <c r="AE596" s="42">
        <v>750044816</v>
      </c>
      <c r="AF596" s="42">
        <v>289997683</v>
      </c>
      <c r="AG596" s="41">
        <v>289997683</v>
      </c>
      <c r="AH596" s="41">
        <v>289997683</v>
      </c>
      <c r="AI596" s="41">
        <v>0</v>
      </c>
      <c r="AJ596" s="41">
        <v>0</v>
      </c>
      <c r="AK596" s="42" t="str">
        <f>IFERROR(VLOOKUP(Exportar[[#This Row],[RUBRO]],[3]LISTAS!$A$1:$B$19,2,0),Exportar[[#This Row],[NOMBRE-Planeación_Proyecto]])</f>
        <v>8. Fortalecimiento</v>
      </c>
      <c r="AL596" s="41">
        <f>VLOOKUP(Exportar[[#This Row],[UNIDAD/SUB UNIDAD]],[3]!REGIONALES[[#All],[codigo_regional3]:[Columna1]],3,0)</f>
        <v>17</v>
      </c>
      <c r="AM596" s="41">
        <f>Exportar[[#This Row],[COD]]</f>
        <v>17</v>
      </c>
      <c r="AN596" s="41">
        <f>IFERROR(VLOOKUP(Exportar[[#This Row],[RUBRO completo]],'[3]CENTRO DE COSTOS'!$X:$X,1,0),0)</f>
        <v>0</v>
      </c>
      <c r="AO596" s="43" t="str">
        <f>VLOOKUP(Exportar[[#This Row],[COD_REAL]],'[3]CENTRO DE COSTOS'!$M$4:$N$72,2,0)</f>
        <v>REGIONAL CALDAS</v>
      </c>
    </row>
    <row r="597" spans="1:41" x14ac:dyDescent="0.25">
      <c r="A597" s="44">
        <v>45111</v>
      </c>
      <c r="B597" s="32">
        <v>2023</v>
      </c>
      <c r="C597" s="33" t="str">
        <f>VLOOKUP(D597,'[3]CENTRO DE COSTOS'!$E:$H,4,0)</f>
        <v>REGIONALES</v>
      </c>
      <c r="D597" s="34" t="s">
        <v>51</v>
      </c>
      <c r="E597" s="34" t="s">
        <v>52</v>
      </c>
      <c r="F597" s="34" t="s">
        <v>176</v>
      </c>
      <c r="G597" s="35" t="str">
        <f>VLOOKUP(O597,[3]Gerentes!$A:$N,4,0)</f>
        <v>NUTRICIÓN</v>
      </c>
      <c r="H597" s="35" t="str">
        <f>VLOOKUP(O597,[3]Gerentes!$A:$N,5,0)</f>
        <v>DIRECTOR(A) DE NUTRICION</v>
      </c>
      <c r="I597" s="35" t="str">
        <f>VLOOKUP(O597,[3]Gerentes!$A:$N,10,0)</f>
        <v>4. Nutrición</v>
      </c>
      <c r="J597" s="35" t="str">
        <f>VLOOKUP(O597,[3]Gerentes!$A:$AB,15,0)</f>
        <v>No Contratable</v>
      </c>
      <c r="K597" s="36" t="str">
        <f t="shared" si="27"/>
        <v>Inversión</v>
      </c>
      <c r="L597" s="37" t="s">
        <v>191</v>
      </c>
      <c r="M597" s="38" t="str">
        <f t="shared" si="28"/>
        <v>C-4102-1500-12</v>
      </c>
      <c r="N597" s="34">
        <v>992</v>
      </c>
      <c r="O597" s="35" t="str">
        <f t="shared" si="29"/>
        <v>C-4102-1500-12-0-4102014-02-992</v>
      </c>
      <c r="P597" s="32" t="s">
        <v>190</v>
      </c>
      <c r="Q597" s="39">
        <f>VLOOKUP($O597,[3]Gerentes!$A:$I,7,0)</f>
        <v>4102014</v>
      </c>
      <c r="R597" s="40" t="str">
        <f>VLOOKUP($O597,[3]Gerentes!$A:$I,8,0)</f>
        <v>SERVICIO DE DISTRIBUCION DE ALIMENTOS SOLIDOS DE ALTO VALOR NUTRICIONAL</v>
      </c>
      <c r="S597" s="34" t="s">
        <v>24</v>
      </c>
      <c r="T597" s="34">
        <v>27</v>
      </c>
      <c r="U597" s="34" t="s">
        <v>161</v>
      </c>
      <c r="V597" s="34" t="s">
        <v>25</v>
      </c>
      <c r="W597" s="41">
        <v>2000000</v>
      </c>
      <c r="X597" s="41">
        <v>300000</v>
      </c>
      <c r="Y597" s="41">
        <v>0</v>
      </c>
      <c r="Z597" s="41">
        <v>0</v>
      </c>
      <c r="AA597" s="41">
        <v>0</v>
      </c>
      <c r="AB597" s="42">
        <v>2300000</v>
      </c>
      <c r="AC597" s="41">
        <v>2300000</v>
      </c>
      <c r="AD597" s="41">
        <v>0</v>
      </c>
      <c r="AE597" s="42">
        <v>1939893</v>
      </c>
      <c r="AF597" s="42">
        <v>1605770</v>
      </c>
      <c r="AG597" s="41">
        <v>1605770</v>
      </c>
      <c r="AH597" s="41">
        <v>1605770</v>
      </c>
      <c r="AI597" s="41">
        <v>0</v>
      </c>
      <c r="AJ597" s="41">
        <v>0</v>
      </c>
      <c r="AK597" s="42" t="str">
        <f>IFERROR(VLOOKUP(Exportar[[#This Row],[RUBRO]],[3]LISTAS!$A$1:$B$19,2,0),Exportar[[#This Row],[NOMBRE-Planeación_Proyecto]])</f>
        <v>4. Nutrición</v>
      </c>
      <c r="AL597" s="41">
        <f>VLOOKUP(Exportar[[#This Row],[UNIDAD/SUB UNIDAD]],[3]!REGIONALES[[#All],[codigo_regional3]:[Columna1]],3,0)</f>
        <v>17</v>
      </c>
      <c r="AM597" s="41">
        <f>Exportar[[#This Row],[COD]]</f>
        <v>17</v>
      </c>
      <c r="AN597" s="41">
        <f>IFERROR(VLOOKUP(Exportar[[#This Row],[RUBRO completo]],'[3]CENTRO DE COSTOS'!$X:$X,1,0),0)</f>
        <v>0</v>
      </c>
      <c r="AO597" s="43" t="str">
        <f>VLOOKUP(Exportar[[#This Row],[COD_REAL]],'[3]CENTRO DE COSTOS'!$M$4:$N$72,2,0)</f>
        <v>REGIONAL CALDAS</v>
      </c>
    </row>
    <row r="598" spans="1:41" x14ac:dyDescent="0.25">
      <c r="A598" s="44">
        <v>45111</v>
      </c>
      <c r="B598" s="32">
        <v>2023</v>
      </c>
      <c r="C598" s="33" t="str">
        <f>VLOOKUP(D598,'[3]CENTRO DE COSTOS'!$E:$H,4,0)</f>
        <v>REGIONALES</v>
      </c>
      <c r="D598" s="34" t="s">
        <v>51</v>
      </c>
      <c r="E598" s="34" t="s">
        <v>52</v>
      </c>
      <c r="F598" s="34" t="s">
        <v>176</v>
      </c>
      <c r="G598" s="35" t="str">
        <f>VLOOKUP(O598,[3]Gerentes!$A:$N,4,0)</f>
        <v>NUTRICIÓN</v>
      </c>
      <c r="H598" s="35" t="str">
        <f>VLOOKUP(O598,[3]Gerentes!$A:$N,5,0)</f>
        <v>DIRECTOR(A) DE NUTRICION</v>
      </c>
      <c r="I598" s="35" t="str">
        <f>VLOOKUP(O598,[3]Gerentes!$A:$N,10,0)</f>
        <v>4. Nutrición</v>
      </c>
      <c r="J598" s="35" t="str">
        <f>VLOOKUP(O598,[3]Gerentes!$A:$AB,15,0)</f>
        <v>No Contratable</v>
      </c>
      <c r="K598" s="36" t="str">
        <f t="shared" si="27"/>
        <v>Inversión</v>
      </c>
      <c r="L598" s="37" t="s">
        <v>189</v>
      </c>
      <c r="M598" s="38" t="str">
        <f t="shared" si="28"/>
        <v>C-4102-1500-12</v>
      </c>
      <c r="N598" s="34">
        <v>992</v>
      </c>
      <c r="O598" s="35" t="str">
        <f t="shared" si="29"/>
        <v>C-4102-1500-12-0-4102016-02-992</v>
      </c>
      <c r="P598" s="32" t="s">
        <v>188</v>
      </c>
      <c r="Q598" s="39">
        <f>VLOOKUP($O598,[3]Gerentes!$A:$I,7,0)</f>
        <v>4102016</v>
      </c>
      <c r="R598" s="40" t="str">
        <f>VLOOKUP($O598,[3]Gerentes!$A:$I,8,0)</f>
        <v>SERVICIO DE ATENCION Y PREVENCION A LA DESNUTRICION DESDE EL SECTOR INCLUSION SOCIAL</v>
      </c>
      <c r="S598" s="34" t="s">
        <v>24</v>
      </c>
      <c r="T598" s="34">
        <v>27</v>
      </c>
      <c r="U598" s="34" t="s">
        <v>161</v>
      </c>
      <c r="V598" s="34" t="s">
        <v>25</v>
      </c>
      <c r="W598" s="41">
        <v>6500000</v>
      </c>
      <c r="X598" s="41">
        <v>0</v>
      </c>
      <c r="Y598" s="41">
        <v>0</v>
      </c>
      <c r="Z598" s="41">
        <v>0</v>
      </c>
      <c r="AA598" s="41">
        <v>0</v>
      </c>
      <c r="AB598" s="42">
        <v>6500000</v>
      </c>
      <c r="AC598" s="41">
        <v>6500000</v>
      </c>
      <c r="AD598" s="41">
        <v>0</v>
      </c>
      <c r="AE598" s="42">
        <v>3155315</v>
      </c>
      <c r="AF598" s="42">
        <v>2056695</v>
      </c>
      <c r="AG598" s="41">
        <v>2056695</v>
      </c>
      <c r="AH598" s="41">
        <v>2056695</v>
      </c>
      <c r="AI598" s="41">
        <v>0</v>
      </c>
      <c r="AJ598" s="41">
        <v>0</v>
      </c>
      <c r="AK598" s="42" t="str">
        <f>IFERROR(VLOOKUP(Exportar[[#This Row],[RUBRO]],[3]LISTAS!$A$1:$B$19,2,0),Exportar[[#This Row],[NOMBRE-Planeación_Proyecto]])</f>
        <v>4. Nutrición</v>
      </c>
      <c r="AL598" s="41">
        <f>VLOOKUP(Exportar[[#This Row],[UNIDAD/SUB UNIDAD]],[3]!REGIONALES[[#All],[codigo_regional3]:[Columna1]],3,0)</f>
        <v>17</v>
      </c>
      <c r="AM598" s="41">
        <f>Exportar[[#This Row],[COD]]</f>
        <v>17</v>
      </c>
      <c r="AN598" s="41">
        <f>IFERROR(VLOOKUP(Exportar[[#This Row],[RUBRO completo]],'[3]CENTRO DE COSTOS'!$X:$X,1,0),0)</f>
        <v>0</v>
      </c>
      <c r="AO598" s="43" t="str">
        <f>VLOOKUP(Exportar[[#This Row],[COD_REAL]],'[3]CENTRO DE COSTOS'!$M$4:$N$72,2,0)</f>
        <v>REGIONAL CALDAS</v>
      </c>
    </row>
    <row r="599" spans="1:41" x14ac:dyDescent="0.25">
      <c r="A599" s="44">
        <v>45111</v>
      </c>
      <c r="B599" s="32">
        <v>2023</v>
      </c>
      <c r="C599" s="33" t="str">
        <f>VLOOKUP(D599,'[3]CENTRO DE COSTOS'!$E:$H,4,0)</f>
        <v>REGIONALES</v>
      </c>
      <c r="D599" s="34" t="s">
        <v>51</v>
      </c>
      <c r="E599" s="34" t="s">
        <v>52</v>
      </c>
      <c r="F599" s="34" t="s">
        <v>176</v>
      </c>
      <c r="G599" s="35" t="str">
        <f>VLOOKUP(O599,[3]Gerentes!$A:$N,4,0)</f>
        <v>PROTECCIÓN SRPA</v>
      </c>
      <c r="H599" s="35" t="str">
        <f>VLOOKUP(O599,[3]Gerentes!$A:$N,5,0)</f>
        <v>DIRECTOR(A) DE PROTECCION</v>
      </c>
      <c r="I599" s="35" t="str">
        <f>VLOOKUP(O599,[3]Gerentes!$A:$N,10,0)</f>
        <v>3. Protección SRPA</v>
      </c>
      <c r="J599" s="35" t="str">
        <f>VLOOKUP(O599,[3]Gerentes!$A:$AB,15,0)</f>
        <v>No Contratable</v>
      </c>
      <c r="K599" s="36" t="str">
        <f t="shared" si="27"/>
        <v>Inversión</v>
      </c>
      <c r="L599" s="37" t="s">
        <v>187</v>
      </c>
      <c r="M599" s="38" t="str">
        <f t="shared" si="28"/>
        <v>C-4102-1500-13</v>
      </c>
      <c r="N599" s="34">
        <v>992</v>
      </c>
      <c r="O599" s="35" t="str">
        <f t="shared" si="29"/>
        <v>C-4102-1500-13-0-4102038-02-992</v>
      </c>
      <c r="P599" s="32" t="s">
        <v>186</v>
      </c>
      <c r="Q599" s="39">
        <f>VLOOKUP($O599,[3]Gerentes!$A:$I,7,0)</f>
        <v>4102038</v>
      </c>
      <c r="R599" s="40" t="str">
        <f>VLOOKUP($O599,[3]Gerentes!$A:$I,8,0)</f>
        <v>SERVICIO DIRIGIDOS A LA ATENCION DE NIÑOS, NIÑAS, ADOLESCENTES Y JOVENES, CON ENFOQUE PEDAGOGICO Y RESTAURATIVO ENCAMINADOS A LA INCLUSION SOCIAL</v>
      </c>
      <c r="S599" s="34" t="s">
        <v>24</v>
      </c>
      <c r="T599" s="34">
        <v>27</v>
      </c>
      <c r="U599" s="34" t="s">
        <v>161</v>
      </c>
      <c r="V599" s="34" t="s">
        <v>25</v>
      </c>
      <c r="W599" s="41">
        <v>15200702</v>
      </c>
      <c r="X599" s="41">
        <v>30000000</v>
      </c>
      <c r="Y599" s="41">
        <v>0</v>
      </c>
      <c r="Z599" s="41">
        <v>0</v>
      </c>
      <c r="AA599" s="41">
        <v>0</v>
      </c>
      <c r="AB599" s="42">
        <v>45200702</v>
      </c>
      <c r="AC599" s="41">
        <v>45200702</v>
      </c>
      <c r="AD599" s="41">
        <v>0</v>
      </c>
      <c r="AE599" s="42">
        <v>17660490</v>
      </c>
      <c r="AF599" s="42">
        <v>17442700</v>
      </c>
      <c r="AG599" s="41">
        <v>17442700</v>
      </c>
      <c r="AH599" s="41">
        <v>17442700</v>
      </c>
      <c r="AI599" s="41">
        <v>0</v>
      </c>
      <c r="AJ599" s="41">
        <v>0</v>
      </c>
      <c r="AK599" s="42" t="str">
        <f>IFERROR(VLOOKUP(Exportar[[#This Row],[RUBRO]],[3]LISTAS!$A$1:$B$19,2,0),Exportar[[#This Row],[NOMBRE-Planeación_Proyecto]])</f>
        <v>3. Protección SRPA</v>
      </c>
      <c r="AL599" s="41">
        <f>VLOOKUP(Exportar[[#This Row],[UNIDAD/SUB UNIDAD]],[3]!REGIONALES[[#All],[codigo_regional3]:[Columna1]],3,0)</f>
        <v>17</v>
      </c>
      <c r="AM599" s="41">
        <f>Exportar[[#This Row],[COD]]</f>
        <v>17</v>
      </c>
      <c r="AN599" s="41">
        <f>IFERROR(VLOOKUP(Exportar[[#This Row],[RUBRO completo]],'[3]CENTRO DE COSTOS'!$X:$X,1,0),0)</f>
        <v>0</v>
      </c>
      <c r="AO599" s="43" t="str">
        <f>VLOOKUP(Exportar[[#This Row],[COD_REAL]],'[3]CENTRO DE COSTOS'!$M$4:$N$72,2,0)</f>
        <v>REGIONAL CALDAS</v>
      </c>
    </row>
    <row r="600" spans="1:41" x14ac:dyDescent="0.25">
      <c r="A600" s="44">
        <v>45111</v>
      </c>
      <c r="B600" s="32">
        <v>2023</v>
      </c>
      <c r="C600" s="33" t="str">
        <f>VLOOKUP(D600,'[3]CENTRO DE COSTOS'!$E:$H,4,0)</f>
        <v>REGIONALES</v>
      </c>
      <c r="D600" s="34" t="s">
        <v>51</v>
      </c>
      <c r="E600" s="34" t="s">
        <v>52</v>
      </c>
      <c r="F600" s="34" t="s">
        <v>176</v>
      </c>
      <c r="G600" s="35" t="str">
        <f>VLOOKUP(O600,[3]Gerentes!$A:$N,4,0)</f>
        <v xml:space="preserve">PROTECCIÓN RESTABLECIMIENTO </v>
      </c>
      <c r="H600" s="35" t="str">
        <f>VLOOKUP(O600,[3]Gerentes!$A:$N,5,0)</f>
        <v>DIRECTOR(A) DE PROTECCION</v>
      </c>
      <c r="I600" s="35" t="str">
        <f>VLOOKUP(O600,[3]Gerentes!$A:$N,10,0)</f>
        <v>2. Protección PARD</v>
      </c>
      <c r="J600" s="35" t="str">
        <f>VLOOKUP(O600,[3]Gerentes!$A:$AB,15,0)</f>
        <v>No Contratable</v>
      </c>
      <c r="K600" s="36" t="str">
        <f t="shared" si="27"/>
        <v>Inversión</v>
      </c>
      <c r="L600" s="37" t="s">
        <v>173</v>
      </c>
      <c r="M600" s="38" t="str">
        <f t="shared" si="28"/>
        <v>C-4102-1500-14</v>
      </c>
      <c r="N600" s="34">
        <v>992</v>
      </c>
      <c r="O600" s="35" t="str">
        <f t="shared" si="29"/>
        <v>C-4102-1500-14-0-4102037-02-992</v>
      </c>
      <c r="P600" s="32" t="s">
        <v>172</v>
      </c>
      <c r="Q600" s="39">
        <f>VLOOKUP($O600,[3]Gerentes!$A:$I,7,0)</f>
        <v>4102037</v>
      </c>
      <c r="R600" s="40" t="str">
        <f>VLOOKUP($O600,[3]Gerentes!$A:$I,8,0)</f>
        <v>SERVICIO DE PROTECCION PARA EL RESTABLECIMIENTO DE DERECHOS DE NIÑOS, NIÑAS, ADOLESCENTES Y JOVENES</v>
      </c>
      <c r="S600" s="34" t="s">
        <v>24</v>
      </c>
      <c r="T600" s="34">
        <v>21</v>
      </c>
      <c r="U600" s="34" t="s">
        <v>185</v>
      </c>
      <c r="V600" s="34" t="s">
        <v>25</v>
      </c>
      <c r="W600" s="41">
        <v>101323959</v>
      </c>
      <c r="X600" s="41">
        <v>90000000</v>
      </c>
      <c r="Y600" s="41">
        <v>0</v>
      </c>
      <c r="Z600" s="41">
        <v>0</v>
      </c>
      <c r="AA600" s="41">
        <v>0</v>
      </c>
      <c r="AB600" s="42">
        <v>191323959</v>
      </c>
      <c r="AC600" s="41">
        <v>191323959</v>
      </c>
      <c r="AD600" s="41">
        <v>0</v>
      </c>
      <c r="AE600" s="42">
        <v>167534536</v>
      </c>
      <c r="AF600" s="42">
        <v>150980045</v>
      </c>
      <c r="AG600" s="41">
        <v>150980045</v>
      </c>
      <c r="AH600" s="41">
        <v>150980045</v>
      </c>
      <c r="AI600" s="41">
        <v>0</v>
      </c>
      <c r="AJ600" s="41">
        <v>0</v>
      </c>
      <c r="AK600" s="42" t="str">
        <f>IFERROR(VLOOKUP(Exportar[[#This Row],[RUBRO]],[3]LISTAS!$A$1:$B$19,2,0),Exportar[[#This Row],[NOMBRE-Planeación_Proyecto]])</f>
        <v>2. Protección PARD</v>
      </c>
      <c r="AL600" s="41">
        <f>VLOOKUP(Exportar[[#This Row],[UNIDAD/SUB UNIDAD]],[3]!REGIONALES[[#All],[codigo_regional3]:[Columna1]],3,0)</f>
        <v>17</v>
      </c>
      <c r="AM600" s="41">
        <f>Exportar[[#This Row],[COD]]</f>
        <v>17</v>
      </c>
      <c r="AN600" s="41">
        <f>IFERROR(VLOOKUP(Exportar[[#This Row],[RUBRO completo]],'[3]CENTRO DE COSTOS'!$X:$X,1,0),0)</f>
        <v>0</v>
      </c>
      <c r="AO600" s="43" t="str">
        <f>VLOOKUP(Exportar[[#This Row],[COD_REAL]],'[3]CENTRO DE COSTOS'!$M$4:$N$72,2,0)</f>
        <v>REGIONAL CALDAS</v>
      </c>
    </row>
    <row r="601" spans="1:41" x14ac:dyDescent="0.25">
      <c r="A601" s="44">
        <v>45111</v>
      </c>
      <c r="B601" s="32">
        <v>2023</v>
      </c>
      <c r="C601" s="33" t="str">
        <f>VLOOKUP(D601,'[3]CENTRO DE COSTOS'!$E:$H,4,0)</f>
        <v>REGIONALES</v>
      </c>
      <c r="D601" s="34" t="s">
        <v>51</v>
      </c>
      <c r="E601" s="34" t="s">
        <v>52</v>
      </c>
      <c r="F601" s="34" t="s">
        <v>176</v>
      </c>
      <c r="G601" s="35" t="str">
        <f>VLOOKUP(O601,[3]Gerentes!$A:$N,4,0)</f>
        <v>SNBF</v>
      </c>
      <c r="H601" s="35" t="str">
        <f>VLOOKUP(O601,[3]Gerentes!$A:$N,5,0)</f>
        <v>DIRECTOR(A) DE SISTEMA NACIONAL DE BIENESTAR FAMILIAR</v>
      </c>
      <c r="I601" s="35" t="str">
        <f>VLOOKUP(O601,[3]Gerentes!$A:$N,10,0)</f>
        <v>7. SNBF</v>
      </c>
      <c r="J601" s="35" t="str">
        <f>VLOOKUP(O601,[3]Gerentes!$A:$AB,15,0)</f>
        <v>No Contratable</v>
      </c>
      <c r="K601" s="36" t="str">
        <f t="shared" si="27"/>
        <v>Inversión</v>
      </c>
      <c r="L601" s="37" t="s">
        <v>168</v>
      </c>
      <c r="M601" s="38" t="str">
        <f t="shared" si="28"/>
        <v>C-4102-1500-15</v>
      </c>
      <c r="N601" s="34">
        <v>992</v>
      </c>
      <c r="O601" s="35" t="str">
        <f t="shared" si="29"/>
        <v>C-4102-1500-15-0-4102024-02-992</v>
      </c>
      <c r="P601" s="32" t="s">
        <v>167</v>
      </c>
      <c r="Q601" s="39">
        <f>VLOOKUP($O601,[3]Gerentes!$A:$I,7,0)</f>
        <v>4102024</v>
      </c>
      <c r="R601" s="40" t="str">
        <f>VLOOKUP($O601,[3]Gerentes!$A:$I,8,0)</f>
        <v>SERVICIO DE ASISTENCIA TECNICA EN EL CICLO DE POLITICAS PUBLICAS DE INFANCIA Y ADOLESCENCIA</v>
      </c>
      <c r="S601" s="34" t="s">
        <v>24</v>
      </c>
      <c r="T601" s="34">
        <v>27</v>
      </c>
      <c r="U601" s="34" t="s">
        <v>161</v>
      </c>
      <c r="V601" s="34" t="s">
        <v>25</v>
      </c>
      <c r="W601" s="41">
        <v>10000000</v>
      </c>
      <c r="X601" s="41">
        <v>20000000</v>
      </c>
      <c r="Y601" s="41">
        <v>0</v>
      </c>
      <c r="Z601" s="41">
        <v>0</v>
      </c>
      <c r="AA601" s="41">
        <v>0</v>
      </c>
      <c r="AB601" s="42">
        <v>30000000</v>
      </c>
      <c r="AC601" s="41">
        <v>30000000</v>
      </c>
      <c r="AD601" s="41">
        <v>0</v>
      </c>
      <c r="AE601" s="42">
        <v>15689971</v>
      </c>
      <c r="AF601" s="42">
        <v>14957491</v>
      </c>
      <c r="AG601" s="41">
        <v>14957491</v>
      </c>
      <c r="AH601" s="41">
        <v>14957491</v>
      </c>
      <c r="AI601" s="41">
        <v>0</v>
      </c>
      <c r="AJ601" s="41">
        <v>0</v>
      </c>
      <c r="AK601" s="42" t="str">
        <f>IFERROR(VLOOKUP(Exportar[[#This Row],[RUBRO]],[3]LISTAS!$A$1:$B$19,2,0),Exportar[[#This Row],[NOMBRE-Planeación_Proyecto]])</f>
        <v>7. SNBF</v>
      </c>
      <c r="AL601" s="41">
        <f>VLOOKUP(Exportar[[#This Row],[UNIDAD/SUB UNIDAD]],[3]!REGIONALES[[#All],[codigo_regional3]:[Columna1]],3,0)</f>
        <v>17</v>
      </c>
      <c r="AM601" s="41">
        <f>Exportar[[#This Row],[COD]]</f>
        <v>17</v>
      </c>
      <c r="AN601" s="41">
        <f>IFERROR(VLOOKUP(Exportar[[#This Row],[RUBRO completo]],'[3]CENTRO DE COSTOS'!$X:$X,1,0),0)</f>
        <v>0</v>
      </c>
      <c r="AO601" s="43" t="str">
        <f>VLOOKUP(Exportar[[#This Row],[COD_REAL]],'[3]CENTRO DE COSTOS'!$M$4:$N$72,2,0)</f>
        <v>REGIONAL CALDAS</v>
      </c>
    </row>
    <row r="602" spans="1:41" x14ac:dyDescent="0.25">
      <c r="A602" s="44">
        <v>45111</v>
      </c>
      <c r="B602" s="32">
        <v>2023</v>
      </c>
      <c r="C602" s="33" t="str">
        <f>VLOOKUP(D602,'[3]CENTRO DE COSTOS'!$E:$H,4,0)</f>
        <v>REGIONALES</v>
      </c>
      <c r="D602" s="34" t="s">
        <v>51</v>
      </c>
      <c r="E602" s="34" t="s">
        <v>52</v>
      </c>
      <c r="F602" s="34" t="s">
        <v>176</v>
      </c>
      <c r="G602" s="35" t="str">
        <f>VLOOKUP(O602,[3]Gerentes!$A:$N,4,0)</f>
        <v>FAMILIA Y COMUNIDADES</v>
      </c>
      <c r="H602" s="35" t="str">
        <f>VLOOKUP(O602,[3]Gerentes!$A:$N,5,0)</f>
        <v>DIRECTOR(A) DE FAMILIA Y COMUNIDADES</v>
      </c>
      <c r="I602" s="35" t="str">
        <f>VLOOKUP(O602,[3]Gerentes!$A:$N,10,0)</f>
        <v>6. Familia y Comunidades</v>
      </c>
      <c r="J602" s="35" t="str">
        <f>VLOOKUP(O602,[3]Gerentes!$A:$AB,15,0)</f>
        <v>No Contratable</v>
      </c>
      <c r="K602" s="36" t="str">
        <f t="shared" si="27"/>
        <v>Inversión</v>
      </c>
      <c r="L602" s="37" t="s">
        <v>184</v>
      </c>
      <c r="M602" s="38" t="str">
        <f t="shared" si="28"/>
        <v>C-4102-1500-16</v>
      </c>
      <c r="N602" s="34">
        <v>992</v>
      </c>
      <c r="O602" s="35" t="str">
        <f t="shared" si="29"/>
        <v>C-4102-1500-16-0-4102041-02-992</v>
      </c>
      <c r="P602" s="32" t="s">
        <v>183</v>
      </c>
      <c r="Q602" s="39">
        <f>VLOOKUP($O602,[3]Gerentes!$A:$I,7,0)</f>
        <v>4102041</v>
      </c>
      <c r="R602" s="40" t="str">
        <f>VLOOKUP($O602,[3]Gerentes!$A:$I,8,0)</f>
        <v>SERVICIO DE ASISTENCIA TECNICA EN EL CICLO DE POLITICAS PUBLICAS DE FAMILIA Y OTRAS RELACIONADAS</v>
      </c>
      <c r="S602" s="34" t="s">
        <v>24</v>
      </c>
      <c r="T602" s="34">
        <v>27</v>
      </c>
      <c r="U602" s="34" t="s">
        <v>161</v>
      </c>
      <c r="V602" s="34" t="s">
        <v>25</v>
      </c>
      <c r="W602" s="41">
        <v>20000000</v>
      </c>
      <c r="X602" s="41">
        <v>0</v>
      </c>
      <c r="Y602" s="41">
        <v>0</v>
      </c>
      <c r="Z602" s="41">
        <v>0</v>
      </c>
      <c r="AA602" s="41">
        <v>0</v>
      </c>
      <c r="AB602" s="42">
        <v>20000000</v>
      </c>
      <c r="AC602" s="41">
        <v>20000000</v>
      </c>
      <c r="AD602" s="41">
        <v>0</v>
      </c>
      <c r="AE602" s="42">
        <v>2948286</v>
      </c>
      <c r="AF602" s="42">
        <v>2658060</v>
      </c>
      <c r="AG602" s="41">
        <v>2658060</v>
      </c>
      <c r="AH602" s="41">
        <v>2658060</v>
      </c>
      <c r="AI602" s="41">
        <v>0</v>
      </c>
      <c r="AJ602" s="41">
        <v>0</v>
      </c>
      <c r="AK602" s="42" t="str">
        <f>IFERROR(VLOOKUP(Exportar[[#This Row],[RUBRO]],[3]LISTAS!$A$1:$B$19,2,0),Exportar[[#This Row],[NOMBRE-Planeación_Proyecto]])</f>
        <v>6. Familia y Comunidades</v>
      </c>
      <c r="AL602" s="41">
        <f>VLOOKUP(Exportar[[#This Row],[UNIDAD/SUB UNIDAD]],[3]!REGIONALES[[#All],[codigo_regional3]:[Columna1]],3,0)</f>
        <v>17</v>
      </c>
      <c r="AM602" s="41">
        <f>Exportar[[#This Row],[COD]]</f>
        <v>17</v>
      </c>
      <c r="AN602" s="41">
        <f>IFERROR(VLOOKUP(Exportar[[#This Row],[RUBRO completo]],'[3]CENTRO DE COSTOS'!$X:$X,1,0),0)</f>
        <v>0</v>
      </c>
      <c r="AO602" s="43" t="str">
        <f>VLOOKUP(Exportar[[#This Row],[COD_REAL]],'[3]CENTRO DE COSTOS'!$M$4:$N$72,2,0)</f>
        <v>REGIONAL CALDAS</v>
      </c>
    </row>
    <row r="603" spans="1:41" x14ac:dyDescent="0.25">
      <c r="A603" s="44">
        <v>45111</v>
      </c>
      <c r="B603" s="32">
        <v>2023</v>
      </c>
      <c r="C603" s="33" t="str">
        <f>VLOOKUP(D603,'[3]CENTRO DE COSTOS'!$E:$H,4,0)</f>
        <v>REGIONALES</v>
      </c>
      <c r="D603" s="34" t="s">
        <v>51</v>
      </c>
      <c r="E603" s="34" t="s">
        <v>52</v>
      </c>
      <c r="F603" s="34" t="s">
        <v>176</v>
      </c>
      <c r="G603" s="35" t="str">
        <f>VLOOKUP(O603,[3]Gerentes!$A:$N,4,0)</f>
        <v>PRIMERA INFANCIA</v>
      </c>
      <c r="H603" s="35" t="str">
        <f>VLOOKUP(O603,[3]Gerentes!$A:$N,5,0)</f>
        <v>DIRECTOR(A) DE PRIMERA INFANCIA</v>
      </c>
      <c r="I603" s="35" t="str">
        <f>VLOOKUP(O603,[3]Gerentes!$A:$N,10,0)</f>
        <v>1. Primera Infancia</v>
      </c>
      <c r="J603" s="35" t="str">
        <f>VLOOKUP(O603,[3]Gerentes!$A:$AB,15,0)</f>
        <v>No Contratable</v>
      </c>
      <c r="K603" s="36" t="str">
        <f t="shared" si="27"/>
        <v>Inversión</v>
      </c>
      <c r="L603" s="37" t="s">
        <v>166</v>
      </c>
      <c r="M603" s="38" t="str">
        <f t="shared" si="28"/>
        <v>C-4102-1500-18</v>
      </c>
      <c r="N603" s="34">
        <v>992</v>
      </c>
      <c r="O603" s="35" t="str">
        <f t="shared" si="29"/>
        <v>C-4102-1500-18-0-4102040-02-992</v>
      </c>
      <c r="P603" s="32" t="s">
        <v>165</v>
      </c>
      <c r="Q603" s="39">
        <f>VLOOKUP($O603,[3]Gerentes!$A:$I,7,0)</f>
        <v>4102040</v>
      </c>
      <c r="R603" s="40" t="str">
        <f>VLOOKUP($O603,[3]Gerentes!$A:$I,8,0)</f>
        <v>DOCUMENTOS METODOLOGICOS</v>
      </c>
      <c r="S603" s="34" t="s">
        <v>24</v>
      </c>
      <c r="T603" s="34">
        <v>27</v>
      </c>
      <c r="U603" s="34" t="s">
        <v>161</v>
      </c>
      <c r="V603" s="34" t="s">
        <v>25</v>
      </c>
      <c r="W603" s="41">
        <v>0</v>
      </c>
      <c r="X603" s="41">
        <v>23924815</v>
      </c>
      <c r="Y603" s="41">
        <v>0</v>
      </c>
      <c r="Z603" s="41">
        <v>0</v>
      </c>
      <c r="AA603" s="41">
        <v>0</v>
      </c>
      <c r="AB603" s="42">
        <v>23924815</v>
      </c>
      <c r="AC603" s="41">
        <v>23924815</v>
      </c>
      <c r="AD603" s="41">
        <v>0</v>
      </c>
      <c r="AE603" s="42">
        <v>23922850</v>
      </c>
      <c r="AF603" s="42">
        <v>23922850</v>
      </c>
      <c r="AG603" s="41">
        <v>23922850</v>
      </c>
      <c r="AH603" s="41">
        <v>23922850</v>
      </c>
      <c r="AI603" s="41">
        <v>0</v>
      </c>
      <c r="AJ603" s="41">
        <v>0</v>
      </c>
      <c r="AK603" s="42" t="str">
        <f>IFERROR(VLOOKUP(Exportar[[#This Row],[RUBRO]],[3]LISTAS!$A$1:$B$19,2,0),Exportar[[#This Row],[NOMBRE-Planeación_Proyecto]])</f>
        <v>1. Primera Infancia</v>
      </c>
      <c r="AL603" s="41">
        <f>VLOOKUP(Exportar[[#This Row],[UNIDAD/SUB UNIDAD]],[3]!REGIONALES[[#All],[codigo_regional3]:[Columna1]],3,0)</f>
        <v>17</v>
      </c>
      <c r="AM603" s="41">
        <f>Exportar[[#This Row],[COD]]</f>
        <v>17</v>
      </c>
      <c r="AN603" s="41">
        <f>IFERROR(VLOOKUP(Exportar[[#This Row],[RUBRO completo]],'[3]CENTRO DE COSTOS'!$X:$X,1,0),0)</f>
        <v>0</v>
      </c>
      <c r="AO603" s="43" t="str">
        <f>VLOOKUP(Exportar[[#This Row],[COD_REAL]],'[3]CENTRO DE COSTOS'!$M$4:$N$72,2,0)</f>
        <v>REGIONAL CALDAS</v>
      </c>
    </row>
    <row r="604" spans="1:41" x14ac:dyDescent="0.25">
      <c r="A604" s="44">
        <v>45111</v>
      </c>
      <c r="B604" s="32">
        <v>2023</v>
      </c>
      <c r="C604" s="33" t="str">
        <f>VLOOKUP(D604,'[3]CENTRO DE COSTOS'!$E:$H,4,0)</f>
        <v>REGIONALES</v>
      </c>
      <c r="D604" s="34" t="s">
        <v>51</v>
      </c>
      <c r="E604" s="34" t="s">
        <v>52</v>
      </c>
      <c r="F604" s="34" t="s">
        <v>176</v>
      </c>
      <c r="G604" s="35" t="str">
        <f>VLOOKUP(O604,[3]Gerentes!$A:$N,4,0)</f>
        <v>PRIMERA INFANCIA</v>
      </c>
      <c r="H604" s="35" t="str">
        <f>VLOOKUP(O604,[3]Gerentes!$A:$N,5,0)</f>
        <v>DIRECTOR(A) DE PRIMERA INFANCIA</v>
      </c>
      <c r="I604" s="35" t="str">
        <f>VLOOKUP(O604,[3]Gerentes!$A:$N,10,0)</f>
        <v>1. Primera Infancia</v>
      </c>
      <c r="J604" s="35" t="str">
        <f>VLOOKUP(O604,[3]Gerentes!$A:$AB,15,0)</f>
        <v>No Contratable</v>
      </c>
      <c r="K604" s="36" t="str">
        <f t="shared" si="27"/>
        <v>Inversión</v>
      </c>
      <c r="L604" s="37" t="s">
        <v>166</v>
      </c>
      <c r="M604" s="38" t="str">
        <f t="shared" si="28"/>
        <v>C-4102-1500-18</v>
      </c>
      <c r="N604" s="34">
        <v>992</v>
      </c>
      <c r="O604" s="35" t="str">
        <f t="shared" si="29"/>
        <v>C-4102-1500-18-0-4102040-02-992</v>
      </c>
      <c r="P604" s="32" t="s">
        <v>165</v>
      </c>
      <c r="Q604" s="39">
        <f>VLOOKUP($O604,[3]Gerentes!$A:$I,7,0)</f>
        <v>4102040</v>
      </c>
      <c r="R604" s="40" t="str">
        <f>VLOOKUP($O604,[3]Gerentes!$A:$I,8,0)</f>
        <v>DOCUMENTOS METODOLOGICOS</v>
      </c>
      <c r="S604" s="34" t="s">
        <v>24</v>
      </c>
      <c r="T604" s="34">
        <v>20</v>
      </c>
      <c r="U604" s="34" t="s">
        <v>392</v>
      </c>
      <c r="V604" s="34" t="s">
        <v>25</v>
      </c>
      <c r="W604" s="41">
        <v>4000000</v>
      </c>
      <c r="X604" s="41">
        <v>37660511</v>
      </c>
      <c r="Y604" s="41">
        <v>0</v>
      </c>
      <c r="Z604" s="41">
        <v>0</v>
      </c>
      <c r="AA604" s="41">
        <v>0</v>
      </c>
      <c r="AB604" s="42">
        <v>41660511</v>
      </c>
      <c r="AC604" s="41">
        <v>41648500</v>
      </c>
      <c r="AD604" s="41">
        <v>12011</v>
      </c>
      <c r="AE604" s="42">
        <v>32611910</v>
      </c>
      <c r="AF604" s="42">
        <v>24271393</v>
      </c>
      <c r="AG604" s="41">
        <v>24271393</v>
      </c>
      <c r="AH604" s="41">
        <v>24271393</v>
      </c>
      <c r="AI604" s="41">
        <v>0</v>
      </c>
      <c r="AJ604" s="41">
        <v>0</v>
      </c>
      <c r="AK604" s="42" t="str">
        <f>IFERROR(VLOOKUP(Exportar[[#This Row],[RUBRO]],[3]LISTAS!$A$1:$B$19,2,0),Exportar[[#This Row],[NOMBRE-Planeación_Proyecto]])</f>
        <v>1. Primera Infancia</v>
      </c>
      <c r="AL604" s="41">
        <f>VLOOKUP(Exportar[[#This Row],[UNIDAD/SUB UNIDAD]],[3]!REGIONALES[[#All],[codigo_regional3]:[Columna1]],3,0)</f>
        <v>17</v>
      </c>
      <c r="AM604" s="41">
        <f>Exportar[[#This Row],[COD]]</f>
        <v>17</v>
      </c>
      <c r="AN604" s="41">
        <f>IFERROR(VLOOKUP(Exportar[[#This Row],[RUBRO completo]],'[3]CENTRO DE COSTOS'!$X:$X,1,0),0)</f>
        <v>0</v>
      </c>
      <c r="AO604" s="43" t="str">
        <f>VLOOKUP(Exportar[[#This Row],[COD_REAL]],'[3]CENTRO DE COSTOS'!$M$4:$N$72,2,0)</f>
        <v>REGIONAL CALDAS</v>
      </c>
    </row>
    <row r="605" spans="1:41" x14ac:dyDescent="0.25">
      <c r="A605" s="44">
        <v>45111</v>
      </c>
      <c r="B605" s="32">
        <v>2023</v>
      </c>
      <c r="C605" s="33" t="str">
        <f>VLOOKUP(D605,'[3]CENTRO DE COSTOS'!$E:$H,4,0)</f>
        <v>REGIONALES</v>
      </c>
      <c r="D605" s="34" t="s">
        <v>51</v>
      </c>
      <c r="E605" s="34" t="s">
        <v>52</v>
      </c>
      <c r="F605" s="34" t="s">
        <v>176</v>
      </c>
      <c r="G605" s="35" t="str">
        <f>VLOOKUP(O605,[3]Gerentes!$A:$N,4,0)</f>
        <v>INFANCIA</v>
      </c>
      <c r="H605" s="35" t="str">
        <f>VLOOKUP(O605,[3]Gerentes!$A:$N,5,0)</f>
        <v>DIRECTOR(A) DE INFANCIA</v>
      </c>
      <c r="I605" s="35" t="str">
        <f>VLOOKUP(O605,[3]Gerentes!$A:$N,10,0)</f>
        <v>7. Infancia</v>
      </c>
      <c r="J605" s="35" t="str">
        <f>VLOOKUP(O605,[3]Gerentes!$A:$AB,15,0)</f>
        <v>No Contratable</v>
      </c>
      <c r="K605" s="36" t="str">
        <f t="shared" si="27"/>
        <v>Inversión</v>
      </c>
      <c r="L605" s="37" t="s">
        <v>182</v>
      </c>
      <c r="M605" s="38" t="str">
        <f t="shared" si="28"/>
        <v>C-4102-1500-20</v>
      </c>
      <c r="N605" s="34">
        <v>992</v>
      </c>
      <c r="O605" s="35" t="str">
        <f t="shared" si="29"/>
        <v>C-4102-1500-20-0-4102045-02-992</v>
      </c>
      <c r="P605" s="32" t="s">
        <v>181</v>
      </c>
      <c r="Q605" s="39">
        <f>VLOOKUP($O605,[3]Gerentes!$A:$I,7,0)</f>
        <v>4102045</v>
      </c>
      <c r="R605" s="40" t="str">
        <f>VLOOKUP($O605,[3]Gerentes!$A:$I,8,0)</f>
        <v>SERVICIOS DE EDUCACIÓN INFORMAL A NIÑOS, NIÑAS, ADOLESCENTES  Y JÓVENES PARA EL RECONOCIMIENTO DE SUS DERECHOS</v>
      </c>
      <c r="S605" s="34" t="s">
        <v>24</v>
      </c>
      <c r="T605" s="34">
        <v>27</v>
      </c>
      <c r="U605" s="34" t="s">
        <v>161</v>
      </c>
      <c r="V605" s="34" t="s">
        <v>25</v>
      </c>
      <c r="W605" s="41">
        <v>5150000</v>
      </c>
      <c r="X605" s="41">
        <v>0</v>
      </c>
      <c r="Y605" s="41">
        <v>0</v>
      </c>
      <c r="Z605" s="41">
        <v>0</v>
      </c>
      <c r="AA605" s="41">
        <v>0</v>
      </c>
      <c r="AB605" s="42">
        <v>5150000</v>
      </c>
      <c r="AC605" s="41">
        <v>5150000</v>
      </c>
      <c r="AD605" s="41">
        <v>0</v>
      </c>
      <c r="AE605" s="42">
        <v>3391602</v>
      </c>
      <c r="AF605" s="42">
        <v>3292489</v>
      </c>
      <c r="AG605" s="41">
        <v>3292489</v>
      </c>
      <c r="AH605" s="41">
        <v>3292489</v>
      </c>
      <c r="AI605" s="41">
        <v>0</v>
      </c>
      <c r="AJ605" s="41">
        <v>0</v>
      </c>
      <c r="AK605" s="42" t="str">
        <f>IFERROR(VLOOKUP(Exportar[[#This Row],[RUBRO]],[3]LISTAS!$A$1:$B$19,2,0),Exportar[[#This Row],[NOMBRE-Planeación_Proyecto]])</f>
        <v>7. Infancia</v>
      </c>
      <c r="AL605" s="41">
        <f>VLOOKUP(Exportar[[#This Row],[UNIDAD/SUB UNIDAD]],[3]!REGIONALES[[#All],[codigo_regional3]:[Columna1]],3,0)</f>
        <v>17</v>
      </c>
      <c r="AM605" s="41">
        <f>Exportar[[#This Row],[COD]]</f>
        <v>17</v>
      </c>
      <c r="AN605" s="41">
        <f>IFERROR(VLOOKUP(Exportar[[#This Row],[RUBRO completo]],'[3]CENTRO DE COSTOS'!$X:$X,1,0),0)</f>
        <v>0</v>
      </c>
      <c r="AO605" s="43" t="str">
        <f>VLOOKUP(Exportar[[#This Row],[COD_REAL]],'[3]CENTRO DE COSTOS'!$M$4:$N$72,2,0)</f>
        <v>REGIONAL CALDAS</v>
      </c>
    </row>
    <row r="606" spans="1:41" x14ac:dyDescent="0.25">
      <c r="A606" s="44">
        <v>45111</v>
      </c>
      <c r="B606" s="32">
        <v>2023</v>
      </c>
      <c r="C606" s="33" t="str">
        <f>VLOOKUP(D606,'[3]CENTRO DE COSTOS'!$E:$H,4,0)</f>
        <v>REGIONALES</v>
      </c>
      <c r="D606" s="34" t="s">
        <v>51</v>
      </c>
      <c r="E606" s="34" t="s">
        <v>52</v>
      </c>
      <c r="F606" s="34" t="s">
        <v>176</v>
      </c>
      <c r="G606" s="35" t="str">
        <f>VLOOKUP(O606,[3]Gerentes!$A:$N,4,0)</f>
        <v>ADOLESCENCIA Y JUVENTUD</v>
      </c>
      <c r="H606" s="35" t="str">
        <f>VLOOKUP(O606,[3]Gerentes!$A:$N,5,0)</f>
        <v xml:space="preserve">DIRECTOR(A) DE ADOLESCENCIA Y JUVENTUD </v>
      </c>
      <c r="I606" s="35" t="str">
        <f>VLOOKUP(O606,[3]Gerentes!$A:$N,10,0)</f>
        <v>8. Adolescencia y Juventud</v>
      </c>
      <c r="J606" s="35" t="str">
        <f>VLOOKUP(O606,[3]Gerentes!$A:$AB,15,0)</f>
        <v>No Contratable</v>
      </c>
      <c r="K606" s="36" t="str">
        <f t="shared" si="27"/>
        <v>Inversión</v>
      </c>
      <c r="L606" s="37" t="s">
        <v>180</v>
      </c>
      <c r="M606" s="38" t="str">
        <f t="shared" si="28"/>
        <v>C-4102-1500-21</v>
      </c>
      <c r="N606" s="34">
        <v>992</v>
      </c>
      <c r="O606" s="35" t="str">
        <f t="shared" si="29"/>
        <v>C-4102-1500-21-0-4102045-02-00-992</v>
      </c>
      <c r="P606" s="32" t="s">
        <v>179</v>
      </c>
      <c r="Q606" s="39">
        <f>VLOOKUP($O606,[3]Gerentes!$A:$I,7,0)</f>
        <v>4102045</v>
      </c>
      <c r="R606" s="40" t="str">
        <f>VLOOKUP($O606,[3]Gerentes!$A:$I,8,0)</f>
        <v>SERVICIOS DE EDUCACIÓN INFORMAL A NIÑOS, NIÑAS, ADOLESCENTES  Y JÓVENES PARA EL RECONOCIMIENTO DE SUS DERECHOS</v>
      </c>
      <c r="S606" s="34" t="s">
        <v>24</v>
      </c>
      <c r="T606" s="34">
        <v>27</v>
      </c>
      <c r="U606" s="34" t="s">
        <v>161</v>
      </c>
      <c r="V606" s="34" t="s">
        <v>25</v>
      </c>
      <c r="W606" s="41">
        <v>3000000</v>
      </c>
      <c r="X606" s="41">
        <v>0</v>
      </c>
      <c r="Y606" s="41">
        <v>0</v>
      </c>
      <c r="Z606" s="41">
        <v>0</v>
      </c>
      <c r="AA606" s="41">
        <v>0</v>
      </c>
      <c r="AB606" s="42">
        <v>3000000</v>
      </c>
      <c r="AC606" s="41">
        <v>3000000</v>
      </c>
      <c r="AD606" s="41">
        <v>0</v>
      </c>
      <c r="AE606" s="42">
        <v>1350464</v>
      </c>
      <c r="AF606" s="42">
        <v>1053125</v>
      </c>
      <c r="AG606" s="41">
        <v>1053125</v>
      </c>
      <c r="AH606" s="41">
        <v>1053125</v>
      </c>
      <c r="AI606" s="41">
        <v>0</v>
      </c>
      <c r="AJ606" s="41">
        <v>0</v>
      </c>
      <c r="AK606" s="42" t="str">
        <f>IFERROR(VLOOKUP(Exportar[[#This Row],[RUBRO]],[3]LISTAS!$A$1:$B$19,2,0),Exportar[[#This Row],[NOMBRE-Planeación_Proyecto]])</f>
        <v>8. Adolescencia y Juventud</v>
      </c>
      <c r="AL606" s="41">
        <f>VLOOKUP(Exportar[[#This Row],[UNIDAD/SUB UNIDAD]],[3]!REGIONALES[[#All],[codigo_regional3]:[Columna1]],3,0)</f>
        <v>17</v>
      </c>
      <c r="AM606" s="41">
        <f>Exportar[[#This Row],[COD]]</f>
        <v>17</v>
      </c>
      <c r="AN606" s="41">
        <f>IFERROR(VLOOKUP(Exportar[[#This Row],[RUBRO completo]],'[3]CENTRO DE COSTOS'!$X:$X,1,0),0)</f>
        <v>0</v>
      </c>
      <c r="AO606" s="43" t="str">
        <f>VLOOKUP(Exportar[[#This Row],[COD_REAL]],'[3]CENTRO DE COSTOS'!$M$4:$N$72,2,0)</f>
        <v>REGIONAL CALDAS</v>
      </c>
    </row>
    <row r="607" spans="1:41" x14ac:dyDescent="0.25">
      <c r="A607" s="44">
        <v>45111</v>
      </c>
      <c r="B607" s="32">
        <v>2023</v>
      </c>
      <c r="C607" s="33" t="str">
        <f>VLOOKUP(D607,'[3]CENTRO DE COSTOS'!$E:$H,4,0)</f>
        <v>REGIONALES</v>
      </c>
      <c r="D607" s="34" t="s">
        <v>51</v>
      </c>
      <c r="E607" s="34" t="s">
        <v>52</v>
      </c>
      <c r="F607" s="34" t="s">
        <v>176</v>
      </c>
      <c r="G607" s="35" t="str">
        <f>VLOOKUP(O607,[3]Gerentes!$A:$N,4,0)</f>
        <v>TECNOLOGÍA</v>
      </c>
      <c r="H607" s="35" t="str">
        <f>VLOOKUP(O607,[3]Gerentes!$A:$N,5,0)</f>
        <v>DIRECTOR(A) DE INFORMACION Y TECNOLOGIA</v>
      </c>
      <c r="I607" s="35" t="str">
        <f>VLOOKUP(O607,[3]Gerentes!$A:$N,10,0)</f>
        <v>9. Tecnología</v>
      </c>
      <c r="J607" s="35" t="str">
        <f>VLOOKUP(O607,[3]Gerentes!$A:$AB,15,0)</f>
        <v>No Contratable</v>
      </c>
      <c r="K607" s="36" t="str">
        <f t="shared" si="27"/>
        <v>Inversión</v>
      </c>
      <c r="L607" s="37" t="s">
        <v>178</v>
      </c>
      <c r="M607" s="38" t="str">
        <f t="shared" si="28"/>
        <v>C-4199-1500-7</v>
      </c>
      <c r="N607" s="34">
        <v>992</v>
      </c>
      <c r="O607" s="35" t="str">
        <f t="shared" si="29"/>
        <v>C-4199-1500-7-0-4199062-02-992</v>
      </c>
      <c r="P607" s="32" t="s">
        <v>177</v>
      </c>
      <c r="Q607" s="39">
        <f>VLOOKUP($O607,[3]Gerentes!$A:$I,7,0)</f>
        <v>4199062</v>
      </c>
      <c r="R607" s="40" t="str">
        <f>VLOOKUP($O607,[3]Gerentes!$A:$I,8,0)</f>
        <v>SERVICIOS TECNOLOGICOS</v>
      </c>
      <c r="S607" s="34" t="s">
        <v>24</v>
      </c>
      <c r="T607" s="34">
        <v>27</v>
      </c>
      <c r="U607" s="34" t="s">
        <v>161</v>
      </c>
      <c r="V607" s="34" t="s">
        <v>25</v>
      </c>
      <c r="W607" s="41">
        <v>7814919</v>
      </c>
      <c r="X607" s="41">
        <v>0</v>
      </c>
      <c r="Y607" s="41">
        <v>0</v>
      </c>
      <c r="Z607" s="41">
        <v>0</v>
      </c>
      <c r="AA607" s="41">
        <v>0</v>
      </c>
      <c r="AB607" s="42">
        <v>7814919</v>
      </c>
      <c r="AC607" s="41">
        <v>7814919</v>
      </c>
      <c r="AD607" s="41">
        <v>0</v>
      </c>
      <c r="AE607" s="42">
        <v>4063553</v>
      </c>
      <c r="AF607" s="42">
        <v>3967913</v>
      </c>
      <c r="AG607" s="41">
        <v>3967913</v>
      </c>
      <c r="AH607" s="41">
        <v>3967913</v>
      </c>
      <c r="AI607" s="41">
        <v>0</v>
      </c>
      <c r="AJ607" s="41">
        <v>0</v>
      </c>
      <c r="AK607" s="42" t="str">
        <f>IFERROR(VLOOKUP(Exportar[[#This Row],[RUBRO]],[3]LISTAS!$A$1:$B$19,2,0),Exportar[[#This Row],[NOMBRE-Planeación_Proyecto]])</f>
        <v>9. Tecnología</v>
      </c>
      <c r="AL607" s="41">
        <f>VLOOKUP(Exportar[[#This Row],[UNIDAD/SUB UNIDAD]],[3]!REGIONALES[[#All],[codigo_regional3]:[Columna1]],3,0)</f>
        <v>17</v>
      </c>
      <c r="AM607" s="41">
        <f>Exportar[[#This Row],[COD]]</f>
        <v>17</v>
      </c>
      <c r="AN607" s="41">
        <f>IFERROR(VLOOKUP(Exportar[[#This Row],[RUBRO completo]],'[3]CENTRO DE COSTOS'!$X:$X,1,0),0)</f>
        <v>0</v>
      </c>
      <c r="AO607" s="43" t="str">
        <f>VLOOKUP(Exportar[[#This Row],[COD_REAL]],'[3]CENTRO DE COSTOS'!$M$4:$N$72,2,0)</f>
        <v>REGIONAL CALDAS</v>
      </c>
    </row>
    <row r="608" spans="1:41" x14ac:dyDescent="0.25">
      <c r="A608" s="44">
        <v>45111</v>
      </c>
      <c r="B608" s="32">
        <v>2023</v>
      </c>
      <c r="C608" s="33" t="str">
        <f>VLOOKUP(D608,'[3]CENTRO DE COSTOS'!$E:$H,4,0)</f>
        <v>REGIONALES</v>
      </c>
      <c r="D608" s="34" t="s">
        <v>51</v>
      </c>
      <c r="E608" s="34" t="s">
        <v>52</v>
      </c>
      <c r="F608" s="34" t="s">
        <v>176</v>
      </c>
      <c r="G608" s="35" t="str">
        <f>VLOOKUP(O608,[3]Gerentes!$A:$N,4,0)</f>
        <v>FORTALECIMIENTO</v>
      </c>
      <c r="H608" s="35" t="str">
        <f>VLOOKUP(O608,[3]Gerentes!$A:$N,5,0)</f>
        <v>DIRECTOR(A) DE GESTION HUMANA</v>
      </c>
      <c r="I608" s="35" t="str">
        <f>VLOOKUP(O608,[3]Gerentes!$A:$N,10,0)</f>
        <v>8. Fortalecimiento</v>
      </c>
      <c r="J608" s="35" t="str">
        <f>VLOOKUP(O608,[3]Gerentes!$A:$AB,15,0)</f>
        <v>No Contratable</v>
      </c>
      <c r="K608" s="36" t="str">
        <f t="shared" si="27"/>
        <v>Inversión</v>
      </c>
      <c r="L608" s="37" t="s">
        <v>175</v>
      </c>
      <c r="M608" s="38" t="str">
        <f t="shared" si="28"/>
        <v>C-4199-1500-8</v>
      </c>
      <c r="N608" s="34">
        <v>992</v>
      </c>
      <c r="O608" s="35" t="str">
        <f t="shared" si="29"/>
        <v>C-4199-1500-8-0-4199064-02-992</v>
      </c>
      <c r="P608" s="32" t="s">
        <v>174</v>
      </c>
      <c r="Q608" s="39">
        <f>VLOOKUP($O608,[3]Gerentes!$A:$I,7,0)</f>
        <v>4199064</v>
      </c>
      <c r="R608" s="40" t="str">
        <f>VLOOKUP($O608,[3]Gerentes!$A:$I,8,0)</f>
        <v>SERVICIO DE IMPLEMENTACION DE SISTEMAS DE GESTION</v>
      </c>
      <c r="S608" s="34" t="s">
        <v>24</v>
      </c>
      <c r="T608" s="34">
        <v>27</v>
      </c>
      <c r="U608" s="34" t="s">
        <v>161</v>
      </c>
      <c r="V608" s="34" t="s">
        <v>25</v>
      </c>
      <c r="W608" s="41">
        <v>61800000</v>
      </c>
      <c r="X608" s="41">
        <v>0</v>
      </c>
      <c r="Y608" s="41">
        <v>0</v>
      </c>
      <c r="Z608" s="41">
        <v>0</v>
      </c>
      <c r="AA608" s="41">
        <v>0</v>
      </c>
      <c r="AB608" s="42">
        <v>61800000</v>
      </c>
      <c r="AC608" s="41">
        <v>61800000</v>
      </c>
      <c r="AD608" s="41">
        <v>0</v>
      </c>
      <c r="AE608" s="42">
        <v>25837190</v>
      </c>
      <c r="AF608" s="42">
        <v>23202640</v>
      </c>
      <c r="AG608" s="41">
        <v>23202640</v>
      </c>
      <c r="AH608" s="41">
        <v>23202640</v>
      </c>
      <c r="AI608" s="41">
        <v>0</v>
      </c>
      <c r="AJ608" s="41">
        <v>0</v>
      </c>
      <c r="AK608" s="42" t="str">
        <f>IFERROR(VLOOKUP(Exportar[[#This Row],[RUBRO]],[3]LISTAS!$A$1:$B$19,2,0),Exportar[[#This Row],[NOMBRE-Planeación_Proyecto]])</f>
        <v>8. Fortalecimiento</v>
      </c>
      <c r="AL608" s="41">
        <f>VLOOKUP(Exportar[[#This Row],[UNIDAD/SUB UNIDAD]],[3]!REGIONALES[[#All],[codigo_regional3]:[Columna1]],3,0)</f>
        <v>17</v>
      </c>
      <c r="AM608" s="41">
        <f>Exportar[[#This Row],[COD]]</f>
        <v>17</v>
      </c>
      <c r="AN608" s="41">
        <f>IFERROR(VLOOKUP(Exportar[[#This Row],[RUBRO completo]],'[3]CENTRO DE COSTOS'!$X:$X,1,0),0)</f>
        <v>0</v>
      </c>
      <c r="AO608" s="43" t="str">
        <f>VLOOKUP(Exportar[[#This Row],[COD_REAL]],'[3]CENTRO DE COSTOS'!$M$4:$N$72,2,0)</f>
        <v>REGIONAL CALDAS</v>
      </c>
    </row>
    <row r="609" spans="1:41" x14ac:dyDescent="0.25">
      <c r="A609" s="44">
        <v>45111</v>
      </c>
      <c r="B609" s="32">
        <v>2023</v>
      </c>
      <c r="C609" s="33" t="str">
        <f>VLOOKUP(D609,'[3]CENTRO DE COSTOS'!$E:$H,4,0)</f>
        <v>REGIONALES</v>
      </c>
      <c r="D609" s="34" t="s">
        <v>51</v>
      </c>
      <c r="E609" s="34" t="s">
        <v>52</v>
      </c>
      <c r="F609" s="34" t="s">
        <v>164</v>
      </c>
      <c r="G609" s="35" t="str">
        <f>VLOOKUP(O609,[3]Gerentes!$A:$N,4,0)</f>
        <v>NUTRICIÓN</v>
      </c>
      <c r="H609" s="35" t="str">
        <f>VLOOKUP(O609,[3]Gerentes!$A:$N,5,0)</f>
        <v>DIRECTOR(A) DE NUTRICION</v>
      </c>
      <c r="I609" s="35" t="str">
        <f>VLOOKUP(O609,[3]Gerentes!$A:$N,10,0)</f>
        <v>4. Nutrición</v>
      </c>
      <c r="J609" s="35" t="str">
        <f>VLOOKUP(O609,[3]Gerentes!$A:$AB,15,0)</f>
        <v>No Contratable</v>
      </c>
      <c r="K609" s="36" t="str">
        <f t="shared" si="27"/>
        <v>Inversión</v>
      </c>
      <c r="L609" s="37" t="s">
        <v>189</v>
      </c>
      <c r="M609" s="38" t="str">
        <f t="shared" si="28"/>
        <v>C-4102-1500-12</v>
      </c>
      <c r="N609" s="34">
        <v>999</v>
      </c>
      <c r="O609" s="35" t="str">
        <f t="shared" si="29"/>
        <v>C-4102-1500-12-0-4102016-02-999</v>
      </c>
      <c r="P609" s="32" t="s">
        <v>188</v>
      </c>
      <c r="Q609" s="39">
        <f>VLOOKUP($O609,[3]Gerentes!$A:$I,7,0)</f>
        <v>4102016</v>
      </c>
      <c r="R609" s="40" t="str">
        <f>VLOOKUP($O609,[3]Gerentes!$A:$I,8,0)</f>
        <v>SERVICIO DE ATENCION Y PREVENCION A LA DESNUTRICION DESDE EL SECTOR INCLUSION SOCIAL</v>
      </c>
      <c r="S609" s="34" t="s">
        <v>24</v>
      </c>
      <c r="T609" s="34">
        <v>27</v>
      </c>
      <c r="U609" s="34" t="s">
        <v>161</v>
      </c>
      <c r="V609" s="34" t="s">
        <v>25</v>
      </c>
      <c r="W609" s="41">
        <v>0</v>
      </c>
      <c r="X609" s="41">
        <v>5500</v>
      </c>
      <c r="Y609" s="41">
        <v>0</v>
      </c>
      <c r="Z609" s="41">
        <v>0</v>
      </c>
      <c r="AA609" s="41">
        <v>0</v>
      </c>
      <c r="AB609" s="42">
        <v>5500</v>
      </c>
      <c r="AC609" s="41">
        <v>5500</v>
      </c>
      <c r="AD609" s="41">
        <v>0</v>
      </c>
      <c r="AE609" s="42">
        <v>5500</v>
      </c>
      <c r="AF609" s="42">
        <v>235.33</v>
      </c>
      <c r="AG609" s="41">
        <v>235.33</v>
      </c>
      <c r="AH609" s="41">
        <v>235.33</v>
      </c>
      <c r="AI609" s="41">
        <v>0</v>
      </c>
      <c r="AJ609" s="41">
        <v>0</v>
      </c>
      <c r="AK609" s="42" t="str">
        <f>IFERROR(VLOOKUP(Exportar[[#This Row],[RUBRO]],[3]LISTAS!$A$1:$B$19,2,0),Exportar[[#This Row],[NOMBRE-Planeación_Proyecto]])</f>
        <v>4. Nutrición</v>
      </c>
      <c r="AL609" s="41">
        <f>VLOOKUP(Exportar[[#This Row],[UNIDAD/SUB UNIDAD]],[3]!REGIONALES[[#All],[codigo_regional3]:[Columna1]],3,0)</f>
        <v>17</v>
      </c>
      <c r="AM609" s="41">
        <f>Exportar[[#This Row],[COD]]</f>
        <v>17</v>
      </c>
      <c r="AN609" s="41">
        <f>IFERROR(VLOOKUP(Exportar[[#This Row],[RUBRO completo]],'[3]CENTRO DE COSTOS'!$X:$X,1,0),0)</f>
        <v>0</v>
      </c>
      <c r="AO609" s="43" t="str">
        <f>VLOOKUP(Exportar[[#This Row],[COD_REAL]],'[3]CENTRO DE COSTOS'!$M$4:$N$72,2,0)</f>
        <v>REGIONAL CALDAS</v>
      </c>
    </row>
    <row r="610" spans="1:41" x14ac:dyDescent="0.25">
      <c r="A610" s="44">
        <v>45111</v>
      </c>
      <c r="B610" s="32">
        <v>2023</v>
      </c>
      <c r="C610" s="33" t="str">
        <f>VLOOKUP(D610,'[3]CENTRO DE COSTOS'!$E:$H,4,0)</f>
        <v>REGIONALES</v>
      </c>
      <c r="D610" s="34" t="s">
        <v>51</v>
      </c>
      <c r="E610" s="34" t="s">
        <v>52</v>
      </c>
      <c r="F610" s="34" t="s">
        <v>164</v>
      </c>
      <c r="G610" s="35" t="str">
        <f>VLOOKUP(O610,[3]Gerentes!$A:$N,4,0)</f>
        <v>PROTECCIÓN SRPA</v>
      </c>
      <c r="H610" s="35" t="str">
        <f>VLOOKUP(O610,[3]Gerentes!$A:$N,5,0)</f>
        <v>DIRECTOR(A) DE PROTECCION</v>
      </c>
      <c r="I610" s="35" t="str">
        <f>VLOOKUP(O610,[3]Gerentes!$A:$N,10,0)</f>
        <v>3. Protección SRPA</v>
      </c>
      <c r="J610" s="35" t="str">
        <f>VLOOKUP(O610,[3]Gerentes!$A:$AB,15,0)</f>
        <v>No Contratable</v>
      </c>
      <c r="K610" s="36" t="str">
        <f t="shared" si="27"/>
        <v>Inversión</v>
      </c>
      <c r="L610" s="37" t="s">
        <v>187</v>
      </c>
      <c r="M610" s="38" t="str">
        <f t="shared" si="28"/>
        <v>C-4102-1500-13</v>
      </c>
      <c r="N610" s="34">
        <v>999</v>
      </c>
      <c r="O610" s="35" t="str">
        <f t="shared" si="29"/>
        <v>C-4102-1500-13-0-4102038-02-999</v>
      </c>
      <c r="P610" s="32" t="s">
        <v>186</v>
      </c>
      <c r="Q610" s="39">
        <f>VLOOKUP($O610,[3]Gerentes!$A:$I,7,0)</f>
        <v>4102038</v>
      </c>
      <c r="R610" s="40" t="str">
        <f>VLOOKUP($O610,[3]Gerentes!$A:$I,8,0)</f>
        <v>SERVICIO DIRIGIDOS A LA ATENCION DE NIÑOS, NIÑAS, ADOLESCENTES Y JOVENES, CON ENFOQUE PEDAGOGICO Y RESTAURATIVO ENCAMINADOS A LA INCLUSION SOCIAL</v>
      </c>
      <c r="S610" s="34" t="s">
        <v>24</v>
      </c>
      <c r="T610" s="34">
        <v>27</v>
      </c>
      <c r="U610" s="34" t="s">
        <v>161</v>
      </c>
      <c r="V610" s="34" t="s">
        <v>25</v>
      </c>
      <c r="W610" s="41">
        <v>15000</v>
      </c>
      <c r="X610" s="41">
        <v>0</v>
      </c>
      <c r="Y610" s="41">
        <v>0</v>
      </c>
      <c r="Z610" s="41">
        <v>0</v>
      </c>
      <c r="AA610" s="41">
        <v>0</v>
      </c>
      <c r="AB610" s="42">
        <v>15000</v>
      </c>
      <c r="AC610" s="41">
        <v>15000</v>
      </c>
      <c r="AD610" s="41">
        <v>0</v>
      </c>
      <c r="AE610" s="42">
        <v>15000</v>
      </c>
      <c r="AF610" s="42">
        <v>8646.17</v>
      </c>
      <c r="AG610" s="41">
        <v>8646.17</v>
      </c>
      <c r="AH610" s="41">
        <v>8646.17</v>
      </c>
      <c r="AI610" s="41">
        <v>0</v>
      </c>
      <c r="AJ610" s="41">
        <v>0</v>
      </c>
      <c r="AK610" s="42" t="str">
        <f>IFERROR(VLOOKUP(Exportar[[#This Row],[RUBRO]],[3]LISTAS!$A$1:$B$19,2,0),Exportar[[#This Row],[NOMBRE-Planeación_Proyecto]])</f>
        <v>3. Protección SRPA</v>
      </c>
      <c r="AL610" s="41">
        <f>VLOOKUP(Exportar[[#This Row],[UNIDAD/SUB UNIDAD]],[3]!REGIONALES[[#All],[codigo_regional3]:[Columna1]],3,0)</f>
        <v>17</v>
      </c>
      <c r="AM610" s="41">
        <f>Exportar[[#This Row],[COD]]</f>
        <v>17</v>
      </c>
      <c r="AN610" s="41">
        <f>IFERROR(VLOOKUP(Exportar[[#This Row],[RUBRO completo]],'[3]CENTRO DE COSTOS'!$X:$X,1,0),0)</f>
        <v>0</v>
      </c>
      <c r="AO610" s="43" t="str">
        <f>VLOOKUP(Exportar[[#This Row],[COD_REAL]],'[3]CENTRO DE COSTOS'!$M$4:$N$72,2,0)</f>
        <v>REGIONAL CALDAS</v>
      </c>
    </row>
    <row r="611" spans="1:41" x14ac:dyDescent="0.25">
      <c r="A611" s="44">
        <v>45111</v>
      </c>
      <c r="B611" s="32">
        <v>2023</v>
      </c>
      <c r="C611" s="33" t="str">
        <f>VLOOKUP(D611,'[3]CENTRO DE COSTOS'!$E:$H,4,0)</f>
        <v>REGIONALES</v>
      </c>
      <c r="D611" s="34" t="s">
        <v>51</v>
      </c>
      <c r="E611" s="34" t="s">
        <v>52</v>
      </c>
      <c r="F611" s="34" t="s">
        <v>164</v>
      </c>
      <c r="G611" s="35" t="str">
        <f>VLOOKUP(O611,[3]Gerentes!$A:$N,4,0)</f>
        <v xml:space="preserve">PROTECCIÓN RESTABLECIMIENTO </v>
      </c>
      <c r="H611" s="35" t="str">
        <f>VLOOKUP(O611,[3]Gerentes!$A:$N,5,0)</f>
        <v>DIRECTOR(A) DE PROTECCION</v>
      </c>
      <c r="I611" s="35" t="str">
        <f>VLOOKUP(O611,[3]Gerentes!$A:$N,10,0)</f>
        <v>2. Protección PARD</v>
      </c>
      <c r="J611" s="35" t="str">
        <f>VLOOKUP(O611,[3]Gerentes!$A:$AB,15,0)</f>
        <v>No Contratable</v>
      </c>
      <c r="K611" s="36" t="str">
        <f t="shared" si="27"/>
        <v>Inversión</v>
      </c>
      <c r="L611" s="37" t="s">
        <v>173</v>
      </c>
      <c r="M611" s="38" t="str">
        <f t="shared" si="28"/>
        <v>C-4102-1500-14</v>
      </c>
      <c r="N611" s="34">
        <v>999</v>
      </c>
      <c r="O611" s="35" t="str">
        <f t="shared" si="29"/>
        <v>C-4102-1500-14-0-4102037-02-999</v>
      </c>
      <c r="P611" s="32" t="s">
        <v>172</v>
      </c>
      <c r="Q611" s="39">
        <f>VLOOKUP($O611,[3]Gerentes!$A:$I,7,0)</f>
        <v>4102037</v>
      </c>
      <c r="R611" s="40" t="str">
        <f>VLOOKUP($O611,[3]Gerentes!$A:$I,8,0)</f>
        <v>SERVICIO DE PROTECCION PARA EL RESTABLECIMIENTO DE DERECHOS DE NIÑOS, NIÑAS, ADOLESCENTES Y JOVENES</v>
      </c>
      <c r="S611" s="34" t="s">
        <v>24</v>
      </c>
      <c r="T611" s="34">
        <v>27</v>
      </c>
      <c r="U611" s="34" t="s">
        <v>161</v>
      </c>
      <c r="V611" s="34" t="s">
        <v>25</v>
      </c>
      <c r="W611" s="41">
        <v>35000</v>
      </c>
      <c r="X611" s="41">
        <v>0</v>
      </c>
      <c r="Y611" s="41">
        <v>0</v>
      </c>
      <c r="Z611" s="41">
        <v>0</v>
      </c>
      <c r="AA611" s="41">
        <v>0</v>
      </c>
      <c r="AB611" s="42">
        <v>35000</v>
      </c>
      <c r="AC611" s="41">
        <v>35000</v>
      </c>
      <c r="AD611" s="41">
        <v>0</v>
      </c>
      <c r="AE611" s="42">
        <v>35000</v>
      </c>
      <c r="AF611" s="42">
        <v>6424.56</v>
      </c>
      <c r="AG611" s="41">
        <v>6424.56</v>
      </c>
      <c r="AH611" s="41">
        <v>6424.56</v>
      </c>
      <c r="AI611" s="41">
        <v>0</v>
      </c>
      <c r="AJ611" s="41">
        <v>0</v>
      </c>
      <c r="AK611" s="42" t="str">
        <f>IFERROR(VLOOKUP(Exportar[[#This Row],[RUBRO]],[3]LISTAS!$A$1:$B$19,2,0),Exportar[[#This Row],[NOMBRE-Planeación_Proyecto]])</f>
        <v>2. Protección PARD</v>
      </c>
      <c r="AL611" s="41">
        <f>VLOOKUP(Exportar[[#This Row],[UNIDAD/SUB UNIDAD]],[3]!REGIONALES[[#All],[codigo_regional3]:[Columna1]],3,0)</f>
        <v>17</v>
      </c>
      <c r="AM611" s="41">
        <f>Exportar[[#This Row],[COD]]</f>
        <v>17</v>
      </c>
      <c r="AN611" s="41">
        <f>IFERROR(VLOOKUP(Exportar[[#This Row],[RUBRO completo]],'[3]CENTRO DE COSTOS'!$X:$X,1,0),0)</f>
        <v>0</v>
      </c>
      <c r="AO611" s="43" t="str">
        <f>VLOOKUP(Exportar[[#This Row],[COD_REAL]],'[3]CENTRO DE COSTOS'!$M$4:$N$72,2,0)</f>
        <v>REGIONAL CALDAS</v>
      </c>
    </row>
    <row r="612" spans="1:41" x14ac:dyDescent="0.25">
      <c r="A612" s="44">
        <v>45111</v>
      </c>
      <c r="B612" s="32">
        <v>2023</v>
      </c>
      <c r="C612" s="33" t="str">
        <f>VLOOKUP(D612,'[3]CENTRO DE COSTOS'!$E:$H,4,0)</f>
        <v>REGIONALES</v>
      </c>
      <c r="D612" s="34" t="s">
        <v>51</v>
      </c>
      <c r="E612" s="34" t="s">
        <v>52</v>
      </c>
      <c r="F612" s="34" t="s">
        <v>164</v>
      </c>
      <c r="G612" s="35" t="str">
        <f>VLOOKUP(O612,[3]Gerentes!$A:$N,4,0)</f>
        <v>SNBF</v>
      </c>
      <c r="H612" s="35" t="str">
        <f>VLOOKUP(O612,[3]Gerentes!$A:$N,5,0)</f>
        <v>DIRECTOR(A) DE SISTEMA NACIONAL DE BIENESTAR FAMILIAR</v>
      </c>
      <c r="I612" s="35" t="str">
        <f>VLOOKUP(O612,[3]Gerentes!$A:$N,10,0)</f>
        <v>7. SNBF</v>
      </c>
      <c r="J612" s="35" t="str">
        <f>VLOOKUP(O612,[3]Gerentes!$A:$AB,15,0)</f>
        <v>No Contratable</v>
      </c>
      <c r="K612" s="36" t="str">
        <f t="shared" si="27"/>
        <v>Inversión</v>
      </c>
      <c r="L612" s="37" t="s">
        <v>168</v>
      </c>
      <c r="M612" s="38" t="str">
        <f t="shared" si="28"/>
        <v>C-4102-1500-15</v>
      </c>
      <c r="N612" s="34">
        <v>999</v>
      </c>
      <c r="O612" s="35" t="str">
        <f t="shared" si="29"/>
        <v>C-4102-1500-15-0-4102024-02-999</v>
      </c>
      <c r="P612" s="32" t="s">
        <v>167</v>
      </c>
      <c r="Q612" s="39">
        <f>VLOOKUP($O612,[3]Gerentes!$A:$I,7,0)</f>
        <v>4102024</v>
      </c>
      <c r="R612" s="40" t="str">
        <f>VLOOKUP($O612,[3]Gerentes!$A:$I,8,0)</f>
        <v>SERVICIO DE ASISTENCIA TECNICA EN EL CICLO DE POLITICAS PUBLICAS DE INFANCIA Y ADOLESCENCIA</v>
      </c>
      <c r="S612" s="34" t="s">
        <v>24</v>
      </c>
      <c r="T612" s="34">
        <v>27</v>
      </c>
      <c r="U612" s="34" t="s">
        <v>161</v>
      </c>
      <c r="V612" s="34" t="s">
        <v>25</v>
      </c>
      <c r="W612" s="41">
        <v>0</v>
      </c>
      <c r="X612" s="41">
        <v>5000</v>
      </c>
      <c r="Y612" s="41">
        <v>0</v>
      </c>
      <c r="Z612" s="41">
        <v>0</v>
      </c>
      <c r="AA612" s="41">
        <v>0</v>
      </c>
      <c r="AB612" s="42">
        <v>5000</v>
      </c>
      <c r="AC612" s="41">
        <v>5000</v>
      </c>
      <c r="AD612" s="41">
        <v>0</v>
      </c>
      <c r="AE612" s="42">
        <v>5000</v>
      </c>
      <c r="AF612" s="42">
        <v>1339.8</v>
      </c>
      <c r="AG612" s="41">
        <v>1339.8</v>
      </c>
      <c r="AH612" s="41">
        <v>1339.8</v>
      </c>
      <c r="AI612" s="41">
        <v>0</v>
      </c>
      <c r="AJ612" s="41">
        <v>0</v>
      </c>
      <c r="AK612" s="42" t="str">
        <f>IFERROR(VLOOKUP(Exportar[[#This Row],[RUBRO]],[3]LISTAS!$A$1:$B$19,2,0),Exportar[[#This Row],[NOMBRE-Planeación_Proyecto]])</f>
        <v>7. SNBF</v>
      </c>
      <c r="AL612" s="41">
        <f>VLOOKUP(Exportar[[#This Row],[UNIDAD/SUB UNIDAD]],[3]!REGIONALES[[#All],[codigo_regional3]:[Columna1]],3,0)</f>
        <v>17</v>
      </c>
      <c r="AM612" s="41">
        <f>Exportar[[#This Row],[COD]]</f>
        <v>17</v>
      </c>
      <c r="AN612" s="41">
        <f>IFERROR(VLOOKUP(Exportar[[#This Row],[RUBRO completo]],'[3]CENTRO DE COSTOS'!$X:$X,1,0),0)</f>
        <v>0</v>
      </c>
      <c r="AO612" s="43" t="str">
        <f>VLOOKUP(Exportar[[#This Row],[COD_REAL]],'[3]CENTRO DE COSTOS'!$M$4:$N$72,2,0)</f>
        <v>REGIONAL CALDAS</v>
      </c>
    </row>
    <row r="613" spans="1:41" x14ac:dyDescent="0.25">
      <c r="A613" s="44">
        <v>45111</v>
      </c>
      <c r="B613" s="32">
        <v>2023</v>
      </c>
      <c r="C613" s="33" t="str">
        <f>VLOOKUP(D613,'[3]CENTRO DE COSTOS'!$E:$H,4,0)</f>
        <v>REGIONALES</v>
      </c>
      <c r="D613" s="34" t="s">
        <v>51</v>
      </c>
      <c r="E613" s="34" t="s">
        <v>52</v>
      </c>
      <c r="F613" s="34" t="s">
        <v>164</v>
      </c>
      <c r="G613" s="35" t="str">
        <f>VLOOKUP(O613,[3]Gerentes!$A:$N,4,0)</f>
        <v>FAMILIA Y COMUNIDADES</v>
      </c>
      <c r="H613" s="35" t="str">
        <f>VLOOKUP(O613,[3]Gerentes!$A:$N,5,0)</f>
        <v>DIRECTOR(A) DE FAMILIA Y COMUNIDADES</v>
      </c>
      <c r="I613" s="35" t="str">
        <f>VLOOKUP(O613,[3]Gerentes!$A:$N,10,0)</f>
        <v>6. Familia y Comunidades</v>
      </c>
      <c r="J613" s="35" t="str">
        <f>VLOOKUP(O613,[3]Gerentes!$A:$AB,15,0)</f>
        <v>No Contratable</v>
      </c>
      <c r="K613" s="36" t="str">
        <f t="shared" si="27"/>
        <v>Inversión</v>
      </c>
      <c r="L613" s="37" t="s">
        <v>184</v>
      </c>
      <c r="M613" s="38" t="str">
        <f t="shared" si="28"/>
        <v>C-4102-1500-16</v>
      </c>
      <c r="N613" s="34">
        <v>999</v>
      </c>
      <c r="O613" s="35" t="str">
        <f t="shared" si="29"/>
        <v>C-4102-1500-16-0-4102041-02-999</v>
      </c>
      <c r="P613" s="32" t="s">
        <v>183</v>
      </c>
      <c r="Q613" s="39">
        <f>VLOOKUP($O613,[3]Gerentes!$A:$I,7,0)</f>
        <v>4102041</v>
      </c>
      <c r="R613" s="40" t="str">
        <f>VLOOKUP($O613,[3]Gerentes!$A:$I,8,0)</f>
        <v>SERVICIO DE ASISTENCIA TECNICA EN EL CICLO DE POLITICAS PUBLICAS DE FAMILIA Y OTRAS RELACIONADAS</v>
      </c>
      <c r="S613" s="34" t="s">
        <v>24</v>
      </c>
      <c r="T613" s="34">
        <v>27</v>
      </c>
      <c r="U613" s="34" t="s">
        <v>161</v>
      </c>
      <c r="V613" s="34" t="s">
        <v>25</v>
      </c>
      <c r="W613" s="41">
        <v>0</v>
      </c>
      <c r="X613" s="41">
        <v>4000</v>
      </c>
      <c r="Y613" s="41">
        <v>0</v>
      </c>
      <c r="Z613" s="41">
        <v>0</v>
      </c>
      <c r="AA613" s="41">
        <v>0</v>
      </c>
      <c r="AB613" s="42">
        <v>4000</v>
      </c>
      <c r="AC613" s="41">
        <v>4000</v>
      </c>
      <c r="AD613" s="41">
        <v>0</v>
      </c>
      <c r="AE613" s="42">
        <v>4000</v>
      </c>
      <c r="AF613" s="42">
        <v>239.44</v>
      </c>
      <c r="AG613" s="41">
        <v>239.44</v>
      </c>
      <c r="AH613" s="41">
        <v>239.44</v>
      </c>
      <c r="AI613" s="41">
        <v>0</v>
      </c>
      <c r="AJ613" s="41">
        <v>0</v>
      </c>
      <c r="AK613" s="42" t="str">
        <f>IFERROR(VLOOKUP(Exportar[[#This Row],[RUBRO]],[3]LISTAS!$A$1:$B$19,2,0),Exportar[[#This Row],[NOMBRE-Planeación_Proyecto]])</f>
        <v>6. Familia y Comunidades</v>
      </c>
      <c r="AL613" s="41">
        <f>VLOOKUP(Exportar[[#This Row],[UNIDAD/SUB UNIDAD]],[3]!REGIONALES[[#All],[codigo_regional3]:[Columna1]],3,0)</f>
        <v>17</v>
      </c>
      <c r="AM613" s="41">
        <f>Exportar[[#This Row],[COD]]</f>
        <v>17</v>
      </c>
      <c r="AN613" s="41">
        <f>IFERROR(VLOOKUP(Exportar[[#This Row],[RUBRO completo]],'[3]CENTRO DE COSTOS'!$X:$X,1,0),0)</f>
        <v>0</v>
      </c>
      <c r="AO613" s="43" t="str">
        <f>VLOOKUP(Exportar[[#This Row],[COD_REAL]],'[3]CENTRO DE COSTOS'!$M$4:$N$72,2,0)</f>
        <v>REGIONAL CALDAS</v>
      </c>
    </row>
    <row r="614" spans="1:41" x14ac:dyDescent="0.25">
      <c r="A614" s="44">
        <v>45111</v>
      </c>
      <c r="B614" s="32">
        <v>2023</v>
      </c>
      <c r="C614" s="33" t="str">
        <f>VLOOKUP(D614,'[3]CENTRO DE COSTOS'!$E:$H,4,0)</f>
        <v>REGIONALES</v>
      </c>
      <c r="D614" s="34" t="s">
        <v>51</v>
      </c>
      <c r="E614" s="34" t="s">
        <v>52</v>
      </c>
      <c r="F614" s="34" t="s">
        <v>164</v>
      </c>
      <c r="G614" s="35" t="str">
        <f>VLOOKUP(O614,[3]Gerentes!$A:$N,4,0)</f>
        <v>PRIMERA INFANCIA</v>
      </c>
      <c r="H614" s="35" t="str">
        <f>VLOOKUP(O614,[3]Gerentes!$A:$N,5,0)</f>
        <v>DIRECTOR(A) DE PRIMERA INFANCIA</v>
      </c>
      <c r="I614" s="35" t="str">
        <f>VLOOKUP(O614,[3]Gerentes!$A:$N,10,0)</f>
        <v>1. Primera Infancia</v>
      </c>
      <c r="J614" s="35" t="str">
        <f>VLOOKUP(O614,[3]Gerentes!$A:$AB,15,0)</f>
        <v>No Contratable</v>
      </c>
      <c r="K614" s="36" t="str">
        <f t="shared" si="27"/>
        <v>Inversión</v>
      </c>
      <c r="L614" s="37" t="s">
        <v>166</v>
      </c>
      <c r="M614" s="38" t="str">
        <f t="shared" si="28"/>
        <v>C-4102-1500-18</v>
      </c>
      <c r="N614" s="34">
        <v>999</v>
      </c>
      <c r="O614" s="35" t="str">
        <f t="shared" si="29"/>
        <v>C-4102-1500-18-0-4102040-02-999</v>
      </c>
      <c r="P614" s="32" t="s">
        <v>165</v>
      </c>
      <c r="Q614" s="39">
        <f>VLOOKUP($O614,[3]Gerentes!$A:$I,7,0)</f>
        <v>4102040</v>
      </c>
      <c r="R614" s="40" t="str">
        <f>VLOOKUP($O614,[3]Gerentes!$A:$I,8,0)</f>
        <v>DOCUMENTOS METODOLOGICOS</v>
      </c>
      <c r="S614" s="34" t="s">
        <v>24</v>
      </c>
      <c r="T614" s="34">
        <v>27</v>
      </c>
      <c r="U614" s="34" t="s">
        <v>161</v>
      </c>
      <c r="V614" s="34" t="s">
        <v>25</v>
      </c>
      <c r="W614" s="41">
        <v>0</v>
      </c>
      <c r="X614" s="41">
        <v>15000</v>
      </c>
      <c r="Y614" s="41">
        <v>0</v>
      </c>
      <c r="Z614" s="41">
        <v>0</v>
      </c>
      <c r="AA614" s="41">
        <v>0</v>
      </c>
      <c r="AB614" s="42">
        <v>15000</v>
      </c>
      <c r="AC614" s="41">
        <v>15000</v>
      </c>
      <c r="AD614" s="41">
        <v>0</v>
      </c>
      <c r="AE614" s="42">
        <v>15000</v>
      </c>
      <c r="AF614" s="42">
        <v>4298.29</v>
      </c>
      <c r="AG614" s="41">
        <v>4298.29</v>
      </c>
      <c r="AH614" s="41">
        <v>4298.29</v>
      </c>
      <c r="AI614" s="41">
        <v>0</v>
      </c>
      <c r="AJ614" s="41">
        <v>0</v>
      </c>
      <c r="AK614" s="42" t="str">
        <f>IFERROR(VLOOKUP(Exportar[[#This Row],[RUBRO]],[3]LISTAS!$A$1:$B$19,2,0),Exportar[[#This Row],[NOMBRE-Planeación_Proyecto]])</f>
        <v>1. Primera Infancia</v>
      </c>
      <c r="AL614" s="41">
        <f>VLOOKUP(Exportar[[#This Row],[UNIDAD/SUB UNIDAD]],[3]!REGIONALES[[#All],[codigo_regional3]:[Columna1]],3,0)</f>
        <v>17</v>
      </c>
      <c r="AM614" s="41">
        <f>Exportar[[#This Row],[COD]]</f>
        <v>17</v>
      </c>
      <c r="AN614" s="41">
        <f>IFERROR(VLOOKUP(Exportar[[#This Row],[RUBRO completo]],'[3]CENTRO DE COSTOS'!$X:$X,1,0),0)</f>
        <v>0</v>
      </c>
      <c r="AO614" s="43" t="str">
        <f>VLOOKUP(Exportar[[#This Row],[COD_REAL]],'[3]CENTRO DE COSTOS'!$M$4:$N$72,2,0)</f>
        <v>REGIONAL CALDAS</v>
      </c>
    </row>
    <row r="615" spans="1:41" x14ac:dyDescent="0.25">
      <c r="A615" s="44">
        <v>45111</v>
      </c>
      <c r="B615" s="32">
        <v>2023</v>
      </c>
      <c r="C615" s="33" t="str">
        <f>VLOOKUP(D615,'[3]CENTRO DE COSTOS'!$E:$H,4,0)</f>
        <v>REGIONALES</v>
      </c>
      <c r="D615" s="34" t="s">
        <v>51</v>
      </c>
      <c r="E615" s="34" t="s">
        <v>52</v>
      </c>
      <c r="F615" s="34" t="s">
        <v>164</v>
      </c>
      <c r="G615" s="35" t="str">
        <f>VLOOKUP(O615,[3]Gerentes!$A:$N,4,0)</f>
        <v>INFANCIA</v>
      </c>
      <c r="H615" s="35" t="str">
        <f>VLOOKUP(O615,[3]Gerentes!$A:$N,5,0)</f>
        <v>DIRECTOR(A) DE INFANCIA</v>
      </c>
      <c r="I615" s="35" t="str">
        <f>VLOOKUP(O615,[3]Gerentes!$A:$N,10,0)</f>
        <v>7. Infancia</v>
      </c>
      <c r="J615" s="35" t="str">
        <f>VLOOKUP(O615,[3]Gerentes!$A:$AB,15,0)</f>
        <v>No Contratable</v>
      </c>
      <c r="K615" s="36" t="str">
        <f t="shared" si="27"/>
        <v>Inversión</v>
      </c>
      <c r="L615" s="37" t="s">
        <v>182</v>
      </c>
      <c r="M615" s="38" t="str">
        <f t="shared" si="28"/>
        <v>C-4102-1500-20</v>
      </c>
      <c r="N615" s="34">
        <v>999</v>
      </c>
      <c r="O615" s="35" t="str">
        <f t="shared" si="29"/>
        <v>C-4102-1500-20-0-4102045-02-999</v>
      </c>
      <c r="P615" s="32" t="s">
        <v>181</v>
      </c>
      <c r="Q615" s="39">
        <f>VLOOKUP($O615,[3]Gerentes!$A:$I,7,0)</f>
        <v>4102045</v>
      </c>
      <c r="R615" s="40" t="str">
        <f>VLOOKUP($O615,[3]Gerentes!$A:$I,8,0)</f>
        <v>SERVICIOS DE EDUCACIÓN INFORMAL A NIÑOS, NIÑAS, ADOLESCENTES  Y JÓVENES PARA EL RECONOCIMIENTO DE SUS DERECHOS</v>
      </c>
      <c r="S615" s="34" t="s">
        <v>24</v>
      </c>
      <c r="T615" s="34">
        <v>27</v>
      </c>
      <c r="U615" s="34" t="s">
        <v>161</v>
      </c>
      <c r="V615" s="34" t="s">
        <v>25</v>
      </c>
      <c r="W615" s="41">
        <v>0</v>
      </c>
      <c r="X615" s="41">
        <v>3500</v>
      </c>
      <c r="Y615" s="41">
        <v>0</v>
      </c>
      <c r="Z615" s="41">
        <v>0</v>
      </c>
      <c r="AA615" s="41">
        <v>0</v>
      </c>
      <c r="AB615" s="42">
        <v>3500</v>
      </c>
      <c r="AC615" s="41">
        <v>3500</v>
      </c>
      <c r="AD615" s="41">
        <v>0</v>
      </c>
      <c r="AE615" s="42">
        <v>3500</v>
      </c>
      <c r="AF615" s="42">
        <v>249.78</v>
      </c>
      <c r="AG615" s="41">
        <v>249.78</v>
      </c>
      <c r="AH615" s="41">
        <v>249.78</v>
      </c>
      <c r="AI615" s="41">
        <v>0</v>
      </c>
      <c r="AJ615" s="41">
        <v>0</v>
      </c>
      <c r="AK615" s="42" t="str">
        <f>IFERROR(VLOOKUP(Exportar[[#This Row],[RUBRO]],[3]LISTAS!$A$1:$B$19,2,0),Exportar[[#This Row],[NOMBRE-Planeación_Proyecto]])</f>
        <v>7. Infancia</v>
      </c>
      <c r="AL615" s="41">
        <f>VLOOKUP(Exportar[[#This Row],[UNIDAD/SUB UNIDAD]],[3]!REGIONALES[[#All],[codigo_regional3]:[Columna1]],3,0)</f>
        <v>17</v>
      </c>
      <c r="AM615" s="41">
        <f>Exportar[[#This Row],[COD]]</f>
        <v>17</v>
      </c>
      <c r="AN615" s="41">
        <f>IFERROR(VLOOKUP(Exportar[[#This Row],[RUBRO completo]],'[3]CENTRO DE COSTOS'!$X:$X,1,0),0)</f>
        <v>0</v>
      </c>
      <c r="AO615" s="43" t="str">
        <f>VLOOKUP(Exportar[[#This Row],[COD_REAL]],'[3]CENTRO DE COSTOS'!$M$4:$N$72,2,0)</f>
        <v>REGIONAL CALDAS</v>
      </c>
    </row>
    <row r="616" spans="1:41" x14ac:dyDescent="0.25">
      <c r="A616" s="44">
        <v>45111</v>
      </c>
      <c r="B616" s="32">
        <v>2023</v>
      </c>
      <c r="C616" s="33" t="str">
        <f>VLOOKUP(D616,'[3]CENTRO DE COSTOS'!$E:$H,4,0)</f>
        <v>REGIONALES</v>
      </c>
      <c r="D616" s="34" t="s">
        <v>51</v>
      </c>
      <c r="E616" s="34" t="s">
        <v>52</v>
      </c>
      <c r="F616" s="34" t="s">
        <v>164</v>
      </c>
      <c r="G616" s="35" t="str">
        <f>VLOOKUP(O616,[3]Gerentes!$A:$N,4,0)</f>
        <v>ADOLESCENCIA Y JUVENTUD</v>
      </c>
      <c r="H616" s="35" t="str">
        <f>VLOOKUP(O616,[3]Gerentes!$A:$N,5,0)</f>
        <v xml:space="preserve">DIRECTOR(A) DE ADOLESCENCIA Y JUVENTUD </v>
      </c>
      <c r="I616" s="35" t="str">
        <f>VLOOKUP(O616,[3]Gerentes!$A:$N,10,0)</f>
        <v>8. Adolescencia y Juventud</v>
      </c>
      <c r="J616" s="35" t="str">
        <f>VLOOKUP(O616,[3]Gerentes!$A:$AB,15,0)</f>
        <v>No Contratable</v>
      </c>
      <c r="K616" s="36" t="str">
        <f t="shared" si="27"/>
        <v>Inversión</v>
      </c>
      <c r="L616" s="37" t="s">
        <v>180</v>
      </c>
      <c r="M616" s="38" t="str">
        <f t="shared" si="28"/>
        <v>C-4102-1500-21</v>
      </c>
      <c r="N616" s="34">
        <v>999</v>
      </c>
      <c r="O616" s="35" t="str">
        <f t="shared" si="29"/>
        <v>C-4102-1500-21-0-4102045-02-00-999</v>
      </c>
      <c r="P616" s="32" t="s">
        <v>179</v>
      </c>
      <c r="Q616" s="39">
        <f>VLOOKUP($O616,[3]Gerentes!$A:$I,7,0)</f>
        <v>4102045</v>
      </c>
      <c r="R616" s="40" t="str">
        <f>VLOOKUP($O616,[3]Gerentes!$A:$I,8,0)</f>
        <v>SERVICIOS DE EDUCACIÓN INFORMAL A NIÑOS, NIÑAS, ADOLESCENTES  Y JÓVENES PARA EL RECONOCIMIENTO DE SUS DERECHOS</v>
      </c>
      <c r="S616" s="34" t="s">
        <v>24</v>
      </c>
      <c r="T616" s="34">
        <v>27</v>
      </c>
      <c r="U616" s="34" t="s">
        <v>161</v>
      </c>
      <c r="V616" s="34" t="s">
        <v>25</v>
      </c>
      <c r="W616" s="41">
        <v>0</v>
      </c>
      <c r="X616" s="41">
        <v>3500</v>
      </c>
      <c r="Y616" s="41">
        <v>0</v>
      </c>
      <c r="Z616" s="41">
        <v>0</v>
      </c>
      <c r="AA616" s="41">
        <v>0</v>
      </c>
      <c r="AB616" s="42">
        <v>3500</v>
      </c>
      <c r="AC616" s="41">
        <v>3500</v>
      </c>
      <c r="AD616" s="41">
        <v>0</v>
      </c>
      <c r="AE616" s="42">
        <v>3500</v>
      </c>
      <c r="AF616" s="42">
        <v>232.94</v>
      </c>
      <c r="AG616" s="41">
        <v>232.94</v>
      </c>
      <c r="AH616" s="41">
        <v>232.94</v>
      </c>
      <c r="AI616" s="41">
        <v>0</v>
      </c>
      <c r="AJ616" s="41">
        <v>0</v>
      </c>
      <c r="AK616" s="42" t="str">
        <f>IFERROR(VLOOKUP(Exportar[[#This Row],[RUBRO]],[3]LISTAS!$A$1:$B$19,2,0),Exportar[[#This Row],[NOMBRE-Planeación_Proyecto]])</f>
        <v>8. Adolescencia y Juventud</v>
      </c>
      <c r="AL616" s="41">
        <f>VLOOKUP(Exportar[[#This Row],[UNIDAD/SUB UNIDAD]],[3]!REGIONALES[[#All],[codigo_regional3]:[Columna1]],3,0)</f>
        <v>17</v>
      </c>
      <c r="AM616" s="41">
        <f>Exportar[[#This Row],[COD]]</f>
        <v>17</v>
      </c>
      <c r="AN616" s="41">
        <f>IFERROR(VLOOKUP(Exportar[[#This Row],[RUBRO completo]],'[3]CENTRO DE COSTOS'!$X:$X,1,0),0)</f>
        <v>0</v>
      </c>
      <c r="AO616" s="43" t="str">
        <f>VLOOKUP(Exportar[[#This Row],[COD_REAL]],'[3]CENTRO DE COSTOS'!$M$4:$N$72,2,0)</f>
        <v>REGIONAL CALDAS</v>
      </c>
    </row>
    <row r="617" spans="1:41" x14ac:dyDescent="0.25">
      <c r="A617" s="44">
        <v>45111</v>
      </c>
      <c r="B617" s="32">
        <v>2023</v>
      </c>
      <c r="C617" s="33" t="str">
        <f>VLOOKUP(D617,'[3]CENTRO DE COSTOS'!$E:$H,4,0)</f>
        <v>REGIONALES</v>
      </c>
      <c r="D617" s="34" t="s">
        <v>51</v>
      </c>
      <c r="E617" s="34" t="s">
        <v>52</v>
      </c>
      <c r="F617" s="34" t="s">
        <v>164</v>
      </c>
      <c r="G617" s="35" t="str">
        <f>VLOOKUP(O617,[3]Gerentes!$A:$N,4,0)</f>
        <v>TECNOLOGÍA</v>
      </c>
      <c r="H617" s="35" t="str">
        <f>VLOOKUP(O617,[3]Gerentes!$A:$N,5,0)</f>
        <v>DIRECTOR(A) DE INFORMACION Y TECNOLOGIA</v>
      </c>
      <c r="I617" s="35" t="str">
        <f>VLOOKUP(O617,[3]Gerentes!$A:$N,10,0)</f>
        <v>9. Tecnología</v>
      </c>
      <c r="J617" s="35" t="str">
        <f>VLOOKUP(O617,[3]Gerentes!$A:$AB,15,0)</f>
        <v>No Contratable</v>
      </c>
      <c r="K617" s="36" t="str">
        <f t="shared" si="27"/>
        <v>Inversión</v>
      </c>
      <c r="L617" s="37" t="s">
        <v>178</v>
      </c>
      <c r="M617" s="38" t="str">
        <f t="shared" si="28"/>
        <v>C-4199-1500-7</v>
      </c>
      <c r="N617" s="34">
        <v>999</v>
      </c>
      <c r="O617" s="35" t="str">
        <f t="shared" si="29"/>
        <v>C-4199-1500-7-0-4199062-02-999</v>
      </c>
      <c r="P617" s="32" t="s">
        <v>177</v>
      </c>
      <c r="Q617" s="39">
        <f>VLOOKUP($O617,[3]Gerentes!$A:$I,7,0)</f>
        <v>4199062</v>
      </c>
      <c r="R617" s="40" t="str">
        <f>VLOOKUP($O617,[3]Gerentes!$A:$I,8,0)</f>
        <v>SERVICIOS TECNOLOGICOS</v>
      </c>
      <c r="S617" s="34" t="s">
        <v>24</v>
      </c>
      <c r="T617" s="34">
        <v>27</v>
      </c>
      <c r="U617" s="34" t="s">
        <v>161</v>
      </c>
      <c r="V617" s="34" t="s">
        <v>25</v>
      </c>
      <c r="W617" s="41">
        <v>0</v>
      </c>
      <c r="X617" s="41">
        <v>3500</v>
      </c>
      <c r="Y617" s="41">
        <v>0</v>
      </c>
      <c r="Z617" s="41">
        <v>0</v>
      </c>
      <c r="AA617" s="41">
        <v>0</v>
      </c>
      <c r="AB617" s="42">
        <v>3500</v>
      </c>
      <c r="AC617" s="41">
        <v>3500</v>
      </c>
      <c r="AD617" s="41">
        <v>0</v>
      </c>
      <c r="AE617" s="42">
        <v>3500</v>
      </c>
      <c r="AF617" s="42">
        <v>0</v>
      </c>
      <c r="AG617" s="41">
        <v>0</v>
      </c>
      <c r="AH617" s="41">
        <v>0</v>
      </c>
      <c r="AI617" s="41">
        <v>0</v>
      </c>
      <c r="AJ617" s="41">
        <v>0</v>
      </c>
      <c r="AK617" s="42" t="str">
        <f>IFERROR(VLOOKUP(Exportar[[#This Row],[RUBRO]],[3]LISTAS!$A$1:$B$19,2,0),Exportar[[#This Row],[NOMBRE-Planeación_Proyecto]])</f>
        <v>9. Tecnología</v>
      </c>
      <c r="AL617" s="41">
        <f>VLOOKUP(Exportar[[#This Row],[UNIDAD/SUB UNIDAD]],[3]!REGIONALES[[#All],[codigo_regional3]:[Columna1]],3,0)</f>
        <v>17</v>
      </c>
      <c r="AM617" s="41">
        <f>Exportar[[#This Row],[COD]]</f>
        <v>17</v>
      </c>
      <c r="AN617" s="41">
        <f>IFERROR(VLOOKUP(Exportar[[#This Row],[RUBRO completo]],'[3]CENTRO DE COSTOS'!$X:$X,1,0),0)</f>
        <v>0</v>
      </c>
      <c r="AO617" s="43" t="str">
        <f>VLOOKUP(Exportar[[#This Row],[COD_REAL]],'[3]CENTRO DE COSTOS'!$M$4:$N$72,2,0)</f>
        <v>REGIONAL CALDAS</v>
      </c>
    </row>
    <row r="618" spans="1:41" x14ac:dyDescent="0.25">
      <c r="A618" s="44">
        <v>45111</v>
      </c>
      <c r="B618" s="32">
        <v>2023</v>
      </c>
      <c r="C618" s="33" t="str">
        <f>VLOOKUP(D618,'[3]CENTRO DE COSTOS'!$E:$H,4,0)</f>
        <v>REGIONALES</v>
      </c>
      <c r="D618" s="34" t="s">
        <v>51</v>
      </c>
      <c r="E618" s="34" t="s">
        <v>52</v>
      </c>
      <c r="F618" s="34" t="s">
        <v>164</v>
      </c>
      <c r="G618" s="35" t="str">
        <f>VLOOKUP(O618,[3]Gerentes!$A:$N,4,0)</f>
        <v>FORTALECIMIENTO</v>
      </c>
      <c r="H618" s="35" t="str">
        <f>VLOOKUP(O618,[3]Gerentes!$A:$N,5,0)</f>
        <v>DIRECTOR(A) FINANCIERA</v>
      </c>
      <c r="I618" s="35" t="str">
        <f>VLOOKUP(O618,[3]Gerentes!$A:$N,10,0)</f>
        <v>8. Fortalecimiento</v>
      </c>
      <c r="J618" s="35" t="str">
        <f>VLOOKUP(O618,[3]Gerentes!$A:$AB,15,0)</f>
        <v>No Contratable</v>
      </c>
      <c r="K618" s="36" t="str">
        <f t="shared" si="27"/>
        <v>Inversión</v>
      </c>
      <c r="L618" s="37" t="s">
        <v>163</v>
      </c>
      <c r="M618" s="38" t="str">
        <f t="shared" si="28"/>
        <v>C-4199-1500-8</v>
      </c>
      <c r="N618" s="34">
        <v>999</v>
      </c>
      <c r="O618" s="35" t="str">
        <f t="shared" si="29"/>
        <v>C-4199-1500-8-0-4199044-02-999</v>
      </c>
      <c r="P618" s="32" t="s">
        <v>162</v>
      </c>
      <c r="Q618" s="39">
        <f>VLOOKUP($O618,[3]Gerentes!$A:$I,7,0)</f>
        <v>4199044</v>
      </c>
      <c r="R618" s="40" t="str">
        <f>VLOOKUP($O618,[3]Gerentes!$A:$I,8,0)</f>
        <v>DERECHO DE BENEFICIO FIDUCIARIO</v>
      </c>
      <c r="S618" s="34" t="s">
        <v>24</v>
      </c>
      <c r="T618" s="34">
        <v>27</v>
      </c>
      <c r="U618" s="34" t="s">
        <v>161</v>
      </c>
      <c r="V618" s="34" t="s">
        <v>25</v>
      </c>
      <c r="W618" s="41">
        <v>0</v>
      </c>
      <c r="X618" s="41">
        <v>140000</v>
      </c>
      <c r="Y618" s="41">
        <v>0</v>
      </c>
      <c r="Z618" s="41">
        <v>0</v>
      </c>
      <c r="AA618" s="41">
        <v>0</v>
      </c>
      <c r="AB618" s="42">
        <v>140000</v>
      </c>
      <c r="AC618" s="41">
        <v>140000</v>
      </c>
      <c r="AD618" s="41">
        <v>0</v>
      </c>
      <c r="AE618" s="42">
        <v>140000</v>
      </c>
      <c r="AF618" s="42">
        <v>30884.06</v>
      </c>
      <c r="AG618" s="41">
        <v>30884.06</v>
      </c>
      <c r="AH618" s="41">
        <v>30884.06</v>
      </c>
      <c r="AI618" s="41">
        <v>0</v>
      </c>
      <c r="AJ618" s="41">
        <v>0</v>
      </c>
      <c r="AK618" s="42" t="str">
        <f>IFERROR(VLOOKUP(Exportar[[#This Row],[RUBRO]],[3]LISTAS!$A$1:$B$19,2,0),Exportar[[#This Row],[NOMBRE-Planeación_Proyecto]])</f>
        <v>8. Fortalecimiento</v>
      </c>
      <c r="AL618" s="41">
        <f>VLOOKUP(Exportar[[#This Row],[UNIDAD/SUB UNIDAD]],[3]!REGIONALES[[#All],[codigo_regional3]:[Columna1]],3,0)</f>
        <v>17</v>
      </c>
      <c r="AM618" s="41">
        <f>Exportar[[#This Row],[COD]]</f>
        <v>17</v>
      </c>
      <c r="AN618" s="41">
        <f>IFERROR(VLOOKUP(Exportar[[#This Row],[RUBRO completo]],'[3]CENTRO DE COSTOS'!$X:$X,1,0),0)</f>
        <v>0</v>
      </c>
      <c r="AO618" s="43" t="str">
        <f>VLOOKUP(Exportar[[#This Row],[COD_REAL]],'[3]CENTRO DE COSTOS'!$M$4:$N$72,2,0)</f>
        <v>REGIONAL CALDAS</v>
      </c>
    </row>
    <row r="619" spans="1:41" x14ac:dyDescent="0.25">
      <c r="A619" s="44">
        <v>45111</v>
      </c>
      <c r="B619" s="32">
        <v>2023</v>
      </c>
      <c r="C619" s="33" t="str">
        <f>VLOOKUP(D619,'[3]CENTRO DE COSTOS'!$E:$H,4,0)</f>
        <v>REGIONALES</v>
      </c>
      <c r="D619" s="34" t="s">
        <v>53</v>
      </c>
      <c r="E619" s="34" t="s">
        <v>54</v>
      </c>
      <c r="F619" s="34" t="s">
        <v>239</v>
      </c>
      <c r="G619" s="35" t="str">
        <f>VLOOKUP(O619,[3]Gerentes!$A:$N,4,0)</f>
        <v>NUTRICIÓN</v>
      </c>
      <c r="H619" s="35" t="str">
        <f>VLOOKUP(O619,[3]Gerentes!$A:$N,5,0)</f>
        <v>DIRECTOR(A) DE NUTRICION</v>
      </c>
      <c r="I619" s="35" t="str">
        <f>VLOOKUP(O619,[3]Gerentes!$A:$N,10,0)</f>
        <v>4. Nutrición</v>
      </c>
      <c r="J619" s="35" t="str">
        <f>VLOOKUP(O619,[3]Gerentes!$A:$AB,15,0)</f>
        <v>Contratable</v>
      </c>
      <c r="K619" s="36" t="str">
        <f t="shared" si="27"/>
        <v>Inversión</v>
      </c>
      <c r="L619" s="37" t="s">
        <v>189</v>
      </c>
      <c r="M619" s="38" t="str">
        <f t="shared" si="28"/>
        <v>C-4102-1500-12</v>
      </c>
      <c r="N619" s="34">
        <v>101</v>
      </c>
      <c r="O619" s="35" t="str">
        <f t="shared" si="29"/>
        <v>C-4102-1500-12-0-4102016-02-101</v>
      </c>
      <c r="P619" s="32" t="s">
        <v>188</v>
      </c>
      <c r="Q619" s="39">
        <f>VLOOKUP($O619,[3]Gerentes!$A:$I,7,0)</f>
        <v>4102016</v>
      </c>
      <c r="R619" s="40" t="str">
        <f>VLOOKUP($O619,[3]Gerentes!$A:$I,8,0)</f>
        <v>SERVICIO DE ATENCION Y PREVENCION A LA DESNUTRICION DESDE EL SECTOR INCLUSION SOCIAL</v>
      </c>
      <c r="S619" s="34" t="s">
        <v>24</v>
      </c>
      <c r="T619" s="34">
        <v>27</v>
      </c>
      <c r="U619" s="34" t="s">
        <v>161</v>
      </c>
      <c r="V619" s="34" t="s">
        <v>25</v>
      </c>
      <c r="W619" s="41">
        <v>2339574624</v>
      </c>
      <c r="X619" s="41">
        <v>0</v>
      </c>
      <c r="Y619" s="41">
        <v>0</v>
      </c>
      <c r="Z619" s="41">
        <v>0</v>
      </c>
      <c r="AA619" s="41">
        <v>0</v>
      </c>
      <c r="AB619" s="42">
        <v>2339574624</v>
      </c>
      <c r="AC619" s="41">
        <v>2339574624</v>
      </c>
      <c r="AD619" s="41">
        <v>0</v>
      </c>
      <c r="AE619" s="42">
        <v>2339574624</v>
      </c>
      <c r="AF619" s="42">
        <v>1037977702</v>
      </c>
      <c r="AG619" s="41">
        <v>1037977702</v>
      </c>
      <c r="AH619" s="41">
        <v>1037977702</v>
      </c>
      <c r="AI619" s="41">
        <v>0</v>
      </c>
      <c r="AJ619" s="41">
        <v>0</v>
      </c>
      <c r="AK619" s="42" t="str">
        <f>IFERROR(VLOOKUP(Exportar[[#This Row],[RUBRO]],[3]LISTAS!$A$1:$B$19,2,0),Exportar[[#This Row],[NOMBRE-Planeación_Proyecto]])</f>
        <v>4. Nutrición</v>
      </c>
      <c r="AL619" s="41">
        <f>VLOOKUP(Exportar[[#This Row],[UNIDAD/SUB UNIDAD]],[3]!REGIONALES[[#All],[codigo_regional3]:[Columna1]],3,0)</f>
        <v>18</v>
      </c>
      <c r="AM619" s="41">
        <f>Exportar[[#This Row],[COD]]</f>
        <v>18</v>
      </c>
      <c r="AN619" s="41" t="str">
        <f>IFERROR(VLOOKUP(Exportar[[#This Row],[RUBRO completo]],'[3]CENTRO DE COSTOS'!$X:$X,1,0),0)</f>
        <v>C-4102-1500-12-0-4102016-02-101</v>
      </c>
      <c r="AO619" s="43" t="str">
        <f>VLOOKUP(Exportar[[#This Row],[COD_REAL]],'[3]CENTRO DE COSTOS'!$M$4:$N$72,2,0)</f>
        <v>REGIONAL CAQUETÁ</v>
      </c>
    </row>
    <row r="620" spans="1:41" x14ac:dyDescent="0.25">
      <c r="A620" s="44">
        <v>45111</v>
      </c>
      <c r="B620" s="32">
        <v>2023</v>
      </c>
      <c r="C620" s="33" t="str">
        <f>VLOOKUP(D620,'[3]CENTRO DE COSTOS'!$E:$H,4,0)</f>
        <v>REGIONALES</v>
      </c>
      <c r="D620" s="34" t="s">
        <v>53</v>
      </c>
      <c r="E620" s="34" t="s">
        <v>54</v>
      </c>
      <c r="F620" s="34" t="s">
        <v>238</v>
      </c>
      <c r="G620" s="35" t="str">
        <f>VLOOKUP(O620,[3]Gerentes!$A:$N,4,0)</f>
        <v>NUTRICIÓN</v>
      </c>
      <c r="H620" s="35" t="str">
        <f>VLOOKUP(O620,[3]Gerentes!$A:$N,5,0)</f>
        <v>DIRECTOR(A) DE NUTRICION</v>
      </c>
      <c r="I620" s="35" t="str">
        <f>VLOOKUP(O620,[3]Gerentes!$A:$N,10,0)</f>
        <v>4. Nutrición</v>
      </c>
      <c r="J620" s="35" t="str">
        <f>VLOOKUP(O620,[3]Gerentes!$A:$AB,15,0)</f>
        <v>Contratable</v>
      </c>
      <c r="K620" s="36" t="str">
        <f t="shared" si="27"/>
        <v>Inversión</v>
      </c>
      <c r="L620" s="37" t="s">
        <v>191</v>
      </c>
      <c r="M620" s="38" t="str">
        <f t="shared" si="28"/>
        <v>C-4102-1500-12</v>
      </c>
      <c r="N620" s="34">
        <v>105</v>
      </c>
      <c r="O620" s="35" t="str">
        <f t="shared" si="29"/>
        <v>C-4102-1500-12-0-4102014-02-105</v>
      </c>
      <c r="P620" s="32" t="s">
        <v>190</v>
      </c>
      <c r="Q620" s="39">
        <f>VLOOKUP($O620,[3]Gerentes!$A:$I,7,0)</f>
        <v>4102014</v>
      </c>
      <c r="R620" s="40" t="str">
        <f>VLOOKUP($O620,[3]Gerentes!$A:$I,8,0)</f>
        <v>SERVICIO DE DISTRIBUCION DE ALIMENTOS SOLIDOS DE ALTO VALOR NUTRICIONAL</v>
      </c>
      <c r="S620" s="34" t="s">
        <v>24</v>
      </c>
      <c r="T620" s="34">
        <v>27</v>
      </c>
      <c r="U620" s="34" t="s">
        <v>161</v>
      </c>
      <c r="V620" s="34" t="s">
        <v>25</v>
      </c>
      <c r="W620" s="41">
        <v>73703734</v>
      </c>
      <c r="X620" s="41">
        <v>0</v>
      </c>
      <c r="Y620" s="41">
        <v>0</v>
      </c>
      <c r="Z620" s="41">
        <v>0</v>
      </c>
      <c r="AA620" s="41">
        <v>0</v>
      </c>
      <c r="AB620" s="42">
        <v>73703734</v>
      </c>
      <c r="AC620" s="41">
        <v>73703734</v>
      </c>
      <c r="AD620" s="41">
        <v>0</v>
      </c>
      <c r="AE620" s="42">
        <v>73703734</v>
      </c>
      <c r="AF620" s="42">
        <v>28847734</v>
      </c>
      <c r="AG620" s="41">
        <v>28847734</v>
      </c>
      <c r="AH620" s="41">
        <v>28847734</v>
      </c>
      <c r="AI620" s="41">
        <v>0</v>
      </c>
      <c r="AJ620" s="41">
        <v>0</v>
      </c>
      <c r="AK620" s="42" t="str">
        <f>IFERROR(VLOOKUP(Exportar[[#This Row],[RUBRO]],[3]LISTAS!$A$1:$B$19,2,0),Exportar[[#This Row],[NOMBRE-Planeación_Proyecto]])</f>
        <v>4. Nutrición</v>
      </c>
      <c r="AL620" s="41">
        <f>VLOOKUP(Exportar[[#This Row],[UNIDAD/SUB UNIDAD]],[3]!REGIONALES[[#All],[codigo_regional3]:[Columna1]],3,0)</f>
        <v>18</v>
      </c>
      <c r="AM620" s="41">
        <f>Exportar[[#This Row],[COD]]</f>
        <v>18</v>
      </c>
      <c r="AN620" s="41">
        <f>IFERROR(VLOOKUP(Exportar[[#This Row],[RUBRO completo]],'[3]CENTRO DE COSTOS'!$X:$X,1,0),0)</f>
        <v>0</v>
      </c>
      <c r="AO620" s="43" t="str">
        <f>VLOOKUP(Exportar[[#This Row],[COD_REAL]],'[3]CENTRO DE COSTOS'!$M$4:$N$72,2,0)</f>
        <v>REGIONAL CAQUETÁ</v>
      </c>
    </row>
    <row r="621" spans="1:41" x14ac:dyDescent="0.25">
      <c r="A621" s="44">
        <v>45111</v>
      </c>
      <c r="B621" s="32">
        <v>2023</v>
      </c>
      <c r="C621" s="33" t="str">
        <f>VLOOKUP(D621,'[3]CENTRO DE COSTOS'!$E:$H,4,0)</f>
        <v>REGIONALES</v>
      </c>
      <c r="D621" s="34" t="s">
        <v>53</v>
      </c>
      <c r="E621" s="34" t="s">
        <v>54</v>
      </c>
      <c r="F621" s="34" t="s">
        <v>243</v>
      </c>
      <c r="G621" s="35" t="str">
        <f>VLOOKUP(O621,[3]Gerentes!$A:$N,4,0)</f>
        <v>PROTECCIÓN SRPA</v>
      </c>
      <c r="H621" s="35" t="str">
        <f>VLOOKUP(O621,[3]Gerentes!$A:$N,5,0)</f>
        <v>DIRECTOR(A) DE PROTECCION</v>
      </c>
      <c r="I621" s="35" t="str">
        <f>VLOOKUP(O621,[3]Gerentes!$A:$N,10,0)</f>
        <v>3. Protección SRPA</v>
      </c>
      <c r="J621" s="35" t="str">
        <f>VLOOKUP(O621,[3]Gerentes!$A:$AB,15,0)</f>
        <v>Contratable</v>
      </c>
      <c r="K621" s="36" t="str">
        <f t="shared" si="27"/>
        <v>Inversión</v>
      </c>
      <c r="L621" s="37" t="s">
        <v>187</v>
      </c>
      <c r="M621" s="38" t="str">
        <f t="shared" si="28"/>
        <v>C-4102-1500-13</v>
      </c>
      <c r="N621" s="34">
        <v>111</v>
      </c>
      <c r="O621" s="35" t="str">
        <f t="shared" si="29"/>
        <v>C-4102-1500-13-0-4102038-02-111</v>
      </c>
      <c r="P621" s="32" t="s">
        <v>186</v>
      </c>
      <c r="Q621" s="39">
        <f>VLOOKUP($O621,[3]Gerentes!$A:$I,7,0)</f>
        <v>4102038</v>
      </c>
      <c r="R621" s="40" t="str">
        <f>VLOOKUP($O621,[3]Gerentes!$A:$I,8,0)</f>
        <v>SERVICIO DIRIGIDOS A LA ATENCION DE NIÑOS, NIÑAS, ADOLESCENTES Y JOVENES, CON ENFOQUE PEDAGOGICO Y RESTAURATIVO ENCAMINADOS A LA INCLUSION SOCIAL</v>
      </c>
      <c r="S621" s="34" t="s">
        <v>24</v>
      </c>
      <c r="T621" s="34">
        <v>27</v>
      </c>
      <c r="U621" s="34" t="s">
        <v>161</v>
      </c>
      <c r="V621" s="34" t="s">
        <v>25</v>
      </c>
      <c r="W621" s="41">
        <v>3837990</v>
      </c>
      <c r="X621" s="41">
        <v>0</v>
      </c>
      <c r="Y621" s="41">
        <v>0</v>
      </c>
      <c r="Z621" s="41">
        <v>0</v>
      </c>
      <c r="AA621" s="41">
        <v>0</v>
      </c>
      <c r="AB621" s="42">
        <v>3837990</v>
      </c>
      <c r="AC621" s="41">
        <v>2140000</v>
      </c>
      <c r="AD621" s="41">
        <v>1697990</v>
      </c>
      <c r="AE621" s="42">
        <v>2140000</v>
      </c>
      <c r="AF621" s="42">
        <v>2140000</v>
      </c>
      <c r="AG621" s="41">
        <v>2140000</v>
      </c>
      <c r="AH621" s="41">
        <v>2140000</v>
      </c>
      <c r="AI621" s="41">
        <v>0</v>
      </c>
      <c r="AJ621" s="41">
        <v>0</v>
      </c>
      <c r="AK621" s="42" t="str">
        <f>IFERROR(VLOOKUP(Exportar[[#This Row],[RUBRO]],[3]LISTAS!$A$1:$B$19,2,0),Exportar[[#This Row],[NOMBRE-Planeación_Proyecto]])</f>
        <v>3. Protección SRPA</v>
      </c>
      <c r="AL621" s="41">
        <f>VLOOKUP(Exportar[[#This Row],[UNIDAD/SUB UNIDAD]],[3]!REGIONALES[[#All],[codigo_regional3]:[Columna1]],3,0)</f>
        <v>18</v>
      </c>
      <c r="AM621" s="41">
        <f>Exportar[[#This Row],[COD]]</f>
        <v>18</v>
      </c>
      <c r="AN621" s="41">
        <f>IFERROR(VLOOKUP(Exportar[[#This Row],[RUBRO completo]],'[3]CENTRO DE COSTOS'!$X:$X,1,0),0)</f>
        <v>0</v>
      </c>
      <c r="AO621" s="43" t="str">
        <f>VLOOKUP(Exportar[[#This Row],[COD_REAL]],'[3]CENTRO DE COSTOS'!$M$4:$N$72,2,0)</f>
        <v>REGIONAL CAQUETÁ</v>
      </c>
    </row>
    <row r="622" spans="1:41" x14ac:dyDescent="0.25">
      <c r="A622" s="44">
        <v>45111</v>
      </c>
      <c r="B622" s="32">
        <v>2023</v>
      </c>
      <c r="C622" s="33" t="str">
        <f>VLOOKUP(D622,'[3]CENTRO DE COSTOS'!$E:$H,4,0)</f>
        <v>REGIONALES</v>
      </c>
      <c r="D622" s="34" t="s">
        <v>53</v>
      </c>
      <c r="E622" s="34" t="s">
        <v>54</v>
      </c>
      <c r="F622" s="34" t="s">
        <v>243</v>
      </c>
      <c r="G622" s="35" t="str">
        <f>VLOOKUP(O622,[3]Gerentes!$A:$N,4,0)</f>
        <v xml:space="preserve">PROTECCIÓN RESTABLECIMIENTO </v>
      </c>
      <c r="H622" s="35" t="str">
        <f>VLOOKUP(O622,[3]Gerentes!$A:$N,5,0)</f>
        <v>DIRECTOR(A) DE PROTECCION</v>
      </c>
      <c r="I622" s="35" t="str">
        <f>VLOOKUP(O622,[3]Gerentes!$A:$N,10,0)</f>
        <v>2. Protección PARD</v>
      </c>
      <c r="J622" s="35" t="str">
        <f>VLOOKUP(O622,[3]Gerentes!$A:$AB,15,0)</f>
        <v>Contratable</v>
      </c>
      <c r="K622" s="36" t="str">
        <f t="shared" si="27"/>
        <v>Inversión</v>
      </c>
      <c r="L622" s="37" t="s">
        <v>173</v>
      </c>
      <c r="M622" s="38" t="str">
        <f t="shared" si="28"/>
        <v>C-4102-1500-14</v>
      </c>
      <c r="N622" s="34">
        <v>111</v>
      </c>
      <c r="O622" s="35" t="str">
        <f t="shared" si="29"/>
        <v>C-4102-1500-14-0-4102037-02-111</v>
      </c>
      <c r="P622" s="32" t="s">
        <v>172</v>
      </c>
      <c r="Q622" s="39">
        <f>VLOOKUP($O622,[3]Gerentes!$A:$I,7,0)</f>
        <v>4102037</v>
      </c>
      <c r="R622" s="40" t="str">
        <f>VLOOKUP($O622,[3]Gerentes!$A:$I,8,0)</f>
        <v>SERVICIO DE PROTECCION PARA EL RESTABLECIMIENTO DE DERECHOS DE NIÑOS, NIÑAS, ADOLESCENTES Y JOVENES</v>
      </c>
      <c r="S622" s="34" t="s">
        <v>24</v>
      </c>
      <c r="T622" s="34">
        <v>21</v>
      </c>
      <c r="U622" s="34" t="s">
        <v>185</v>
      </c>
      <c r="V622" s="34" t="s">
        <v>25</v>
      </c>
      <c r="W622" s="41">
        <v>40080687</v>
      </c>
      <c r="X622" s="41">
        <v>0</v>
      </c>
      <c r="Y622" s="41">
        <v>0</v>
      </c>
      <c r="Z622" s="41">
        <v>0</v>
      </c>
      <c r="AA622" s="41">
        <v>0</v>
      </c>
      <c r="AB622" s="42">
        <v>40080687</v>
      </c>
      <c r="AC622" s="41">
        <v>39799200</v>
      </c>
      <c r="AD622" s="41">
        <v>281487</v>
      </c>
      <c r="AE622" s="42">
        <v>39799200</v>
      </c>
      <c r="AF622" s="42">
        <v>39799200</v>
      </c>
      <c r="AG622" s="41">
        <v>39799200</v>
      </c>
      <c r="AH622" s="41">
        <v>39799200</v>
      </c>
      <c r="AI622" s="41">
        <v>0</v>
      </c>
      <c r="AJ622" s="41">
        <v>0</v>
      </c>
      <c r="AK622" s="42" t="str">
        <f>IFERROR(VLOOKUP(Exportar[[#This Row],[RUBRO]],[3]LISTAS!$A$1:$B$19,2,0),Exportar[[#This Row],[NOMBRE-Planeación_Proyecto]])</f>
        <v>2. Protección PARD</v>
      </c>
      <c r="AL622" s="41">
        <f>VLOOKUP(Exportar[[#This Row],[UNIDAD/SUB UNIDAD]],[3]!REGIONALES[[#All],[codigo_regional3]:[Columna1]],3,0)</f>
        <v>18</v>
      </c>
      <c r="AM622" s="41">
        <f>Exportar[[#This Row],[COD]]</f>
        <v>18</v>
      </c>
      <c r="AN622" s="41">
        <f>IFERROR(VLOOKUP(Exportar[[#This Row],[RUBRO completo]],'[3]CENTRO DE COSTOS'!$X:$X,1,0),0)</f>
        <v>0</v>
      </c>
      <c r="AO622" s="43" t="str">
        <f>VLOOKUP(Exportar[[#This Row],[COD_REAL]],'[3]CENTRO DE COSTOS'!$M$4:$N$72,2,0)</f>
        <v>REGIONAL CAQUETÁ</v>
      </c>
    </row>
    <row r="623" spans="1:41" x14ac:dyDescent="0.25">
      <c r="A623" s="44">
        <v>45111</v>
      </c>
      <c r="B623" s="32">
        <v>2023</v>
      </c>
      <c r="C623" s="33" t="str">
        <f>VLOOKUP(D623,'[3]CENTRO DE COSTOS'!$E:$H,4,0)</f>
        <v>REGIONALES</v>
      </c>
      <c r="D623" s="34" t="s">
        <v>53</v>
      </c>
      <c r="E623" s="34" t="s">
        <v>54</v>
      </c>
      <c r="F623" s="34" t="s">
        <v>237</v>
      </c>
      <c r="G623" s="35" t="str">
        <f>VLOOKUP(O623,[3]Gerentes!$A:$N,4,0)</f>
        <v>PROTECCIÓN SRPA</v>
      </c>
      <c r="H623" s="35" t="str">
        <f>VLOOKUP(O623,[3]Gerentes!$A:$N,5,0)</f>
        <v>DIRECTOR(A) DE PROTECCION</v>
      </c>
      <c r="I623" s="35" t="str">
        <f>VLOOKUP(O623,[3]Gerentes!$A:$N,10,0)</f>
        <v>3. Protección SRPA</v>
      </c>
      <c r="J623" s="35" t="str">
        <f>VLOOKUP(O623,[3]Gerentes!$A:$AB,15,0)</f>
        <v>No Contratable</v>
      </c>
      <c r="K623" s="36" t="str">
        <f t="shared" si="27"/>
        <v>Inversión</v>
      </c>
      <c r="L623" s="37" t="s">
        <v>187</v>
      </c>
      <c r="M623" s="38" t="str">
        <f t="shared" si="28"/>
        <v>C-4102-1500-13</v>
      </c>
      <c r="N623" s="34">
        <v>112</v>
      </c>
      <c r="O623" s="35" t="str">
        <f t="shared" si="29"/>
        <v>C-4102-1500-13-0-4102038-02-112</v>
      </c>
      <c r="P623" s="32" t="s">
        <v>186</v>
      </c>
      <c r="Q623" s="39">
        <f>VLOOKUP($O623,[3]Gerentes!$A:$I,7,0)</f>
        <v>4102038</v>
      </c>
      <c r="R623" s="40" t="str">
        <f>VLOOKUP($O623,[3]Gerentes!$A:$I,8,0)</f>
        <v>SERVICIO DIRIGIDOS A LA ATENCION DE NIÑOS, NIÑAS, ADOLESCENTES Y JOVENES, CON ENFOQUE PEDAGOGICO Y RESTAURATIVO ENCAMINADOS A LA INCLUSION SOCIAL</v>
      </c>
      <c r="S623" s="34" t="s">
        <v>38</v>
      </c>
      <c r="T623" s="34">
        <v>16</v>
      </c>
      <c r="U623" s="34" t="s">
        <v>249</v>
      </c>
      <c r="V623" s="34" t="s">
        <v>25</v>
      </c>
      <c r="W623" s="41">
        <v>2000000</v>
      </c>
      <c r="X623" s="41">
        <v>0</v>
      </c>
      <c r="Y623" s="41">
        <v>0</v>
      </c>
      <c r="Z623" s="41">
        <v>0</v>
      </c>
      <c r="AA623" s="41">
        <v>0</v>
      </c>
      <c r="AB623" s="42">
        <v>2000000</v>
      </c>
      <c r="AC623" s="41">
        <v>0</v>
      </c>
      <c r="AD623" s="41">
        <v>2000000</v>
      </c>
      <c r="AE623" s="42">
        <v>0</v>
      </c>
      <c r="AF623" s="42">
        <v>0</v>
      </c>
      <c r="AG623" s="41">
        <v>0</v>
      </c>
      <c r="AH623" s="41">
        <v>0</v>
      </c>
      <c r="AI623" s="41">
        <v>0</v>
      </c>
      <c r="AJ623" s="41">
        <v>0</v>
      </c>
      <c r="AK623" s="42" t="str">
        <f>IFERROR(VLOOKUP(Exportar[[#This Row],[RUBRO]],[3]LISTAS!$A$1:$B$19,2,0),Exportar[[#This Row],[NOMBRE-Planeación_Proyecto]])</f>
        <v>3. Protección SRPA</v>
      </c>
      <c r="AL623" s="41">
        <f>VLOOKUP(Exportar[[#This Row],[UNIDAD/SUB UNIDAD]],[3]!REGIONALES[[#All],[codigo_regional3]:[Columna1]],3,0)</f>
        <v>18</v>
      </c>
      <c r="AM623" s="41">
        <f>Exportar[[#This Row],[COD]]</f>
        <v>18</v>
      </c>
      <c r="AN623" s="41">
        <f>IFERROR(VLOOKUP(Exportar[[#This Row],[RUBRO completo]],'[3]CENTRO DE COSTOS'!$X:$X,1,0),0)</f>
        <v>0</v>
      </c>
      <c r="AO623" s="43" t="str">
        <f>VLOOKUP(Exportar[[#This Row],[COD_REAL]],'[3]CENTRO DE COSTOS'!$M$4:$N$72,2,0)</f>
        <v>REGIONAL CAQUETÁ</v>
      </c>
    </row>
    <row r="624" spans="1:41" x14ac:dyDescent="0.25">
      <c r="A624" s="44">
        <v>45111</v>
      </c>
      <c r="B624" s="32">
        <v>2023</v>
      </c>
      <c r="C624" s="33" t="str">
        <f>VLOOKUP(D624,'[3]CENTRO DE COSTOS'!$E:$H,4,0)</f>
        <v>REGIONALES</v>
      </c>
      <c r="D624" s="34" t="s">
        <v>53</v>
      </c>
      <c r="E624" s="34" t="s">
        <v>54</v>
      </c>
      <c r="F624" s="34" t="s">
        <v>237</v>
      </c>
      <c r="G624" s="35" t="str">
        <f>VLOOKUP(O624,[3]Gerentes!$A:$N,4,0)</f>
        <v xml:space="preserve">PROTECCIÓN RESTABLECIMIENTO </v>
      </c>
      <c r="H624" s="35" t="str">
        <f>VLOOKUP(O624,[3]Gerentes!$A:$N,5,0)</f>
        <v>DIRECTOR(A) DE PROTECCION</v>
      </c>
      <c r="I624" s="35" t="str">
        <f>VLOOKUP(O624,[3]Gerentes!$A:$N,10,0)</f>
        <v>2. Protección PARD</v>
      </c>
      <c r="J624" s="35" t="str">
        <f>VLOOKUP(O624,[3]Gerentes!$A:$AB,15,0)</f>
        <v>No Contratable</v>
      </c>
      <c r="K624" s="36" t="str">
        <f t="shared" si="27"/>
        <v>Inversión</v>
      </c>
      <c r="L624" s="37" t="s">
        <v>173</v>
      </c>
      <c r="M624" s="38" t="str">
        <f t="shared" si="28"/>
        <v>C-4102-1500-14</v>
      </c>
      <c r="N624" s="34">
        <v>112</v>
      </c>
      <c r="O624" s="35" t="str">
        <f t="shared" si="29"/>
        <v>C-4102-1500-14-0-4102037-02-112</v>
      </c>
      <c r="P624" s="32" t="s">
        <v>172</v>
      </c>
      <c r="Q624" s="39">
        <f>VLOOKUP($O624,[3]Gerentes!$A:$I,7,0)</f>
        <v>4102037</v>
      </c>
      <c r="R624" s="40" t="str">
        <f>VLOOKUP($O624,[3]Gerentes!$A:$I,8,0)</f>
        <v>SERVICIO DE PROTECCION PARA EL RESTABLECIMIENTO DE DERECHOS DE NIÑOS, NIÑAS, ADOLESCENTES Y JOVENES</v>
      </c>
      <c r="S624" s="34" t="s">
        <v>24</v>
      </c>
      <c r="T624" s="34">
        <v>27</v>
      </c>
      <c r="U624" s="34" t="s">
        <v>161</v>
      </c>
      <c r="V624" s="34" t="s">
        <v>25</v>
      </c>
      <c r="W624" s="41">
        <v>2000000</v>
      </c>
      <c r="X624" s="41">
        <v>0</v>
      </c>
      <c r="Y624" s="41">
        <v>0</v>
      </c>
      <c r="Z624" s="41">
        <v>0</v>
      </c>
      <c r="AA624" s="41">
        <v>0</v>
      </c>
      <c r="AB624" s="42">
        <v>2000000</v>
      </c>
      <c r="AC624" s="41">
        <v>2000000</v>
      </c>
      <c r="AD624" s="41">
        <v>0</v>
      </c>
      <c r="AE624" s="42">
        <v>2000000</v>
      </c>
      <c r="AF624" s="42">
        <v>1950000</v>
      </c>
      <c r="AG624" s="41">
        <v>1950000</v>
      </c>
      <c r="AH624" s="41">
        <v>1950000</v>
      </c>
      <c r="AI624" s="41">
        <v>0</v>
      </c>
      <c r="AJ624" s="41">
        <v>0</v>
      </c>
      <c r="AK624" s="42" t="str">
        <f>IFERROR(VLOOKUP(Exportar[[#This Row],[RUBRO]],[3]LISTAS!$A$1:$B$19,2,0),Exportar[[#This Row],[NOMBRE-Planeación_Proyecto]])</f>
        <v>2. Protección PARD</v>
      </c>
      <c r="AL624" s="41">
        <f>VLOOKUP(Exportar[[#This Row],[UNIDAD/SUB UNIDAD]],[3]!REGIONALES[[#All],[codigo_regional3]:[Columna1]],3,0)</f>
        <v>18</v>
      </c>
      <c r="AM624" s="41">
        <f>Exportar[[#This Row],[COD]]</f>
        <v>18</v>
      </c>
      <c r="AN624" s="41">
        <f>IFERROR(VLOOKUP(Exportar[[#This Row],[RUBRO completo]],'[3]CENTRO DE COSTOS'!$X:$X,1,0),0)</f>
        <v>0</v>
      </c>
      <c r="AO624" s="43" t="str">
        <f>VLOOKUP(Exportar[[#This Row],[COD_REAL]],'[3]CENTRO DE COSTOS'!$M$4:$N$72,2,0)</f>
        <v>REGIONAL CAQUETÁ</v>
      </c>
    </row>
    <row r="625" spans="1:41" x14ac:dyDescent="0.25">
      <c r="A625" s="44">
        <v>45111</v>
      </c>
      <c r="B625" s="32">
        <v>2023</v>
      </c>
      <c r="C625" s="33" t="str">
        <f>VLOOKUP(D625,'[3]CENTRO DE COSTOS'!$E:$H,4,0)</f>
        <v>REGIONALES</v>
      </c>
      <c r="D625" s="34" t="s">
        <v>53</v>
      </c>
      <c r="E625" s="34" t="s">
        <v>54</v>
      </c>
      <c r="F625" s="34" t="s">
        <v>237</v>
      </c>
      <c r="G625" s="35" t="str">
        <f>VLOOKUP(O625,[3]Gerentes!$A:$N,4,0)</f>
        <v xml:space="preserve">PROTECCIÓN RESTABLECIMIENTO </v>
      </c>
      <c r="H625" s="35" t="str">
        <f>VLOOKUP(O625,[3]Gerentes!$A:$N,5,0)</f>
        <v>DIRECTOR(A) DE PROTECCION</v>
      </c>
      <c r="I625" s="35" t="str">
        <f>VLOOKUP(O625,[3]Gerentes!$A:$N,10,0)</f>
        <v>2. Protección PARD</v>
      </c>
      <c r="J625" s="35" t="str">
        <f>VLOOKUP(O625,[3]Gerentes!$A:$AB,15,0)</f>
        <v>No Contratable</v>
      </c>
      <c r="K625" s="36" t="str">
        <f t="shared" si="27"/>
        <v>Inversión</v>
      </c>
      <c r="L625" s="37" t="s">
        <v>173</v>
      </c>
      <c r="M625" s="38" t="str">
        <f t="shared" si="28"/>
        <v>C-4102-1500-14</v>
      </c>
      <c r="N625" s="34">
        <v>112</v>
      </c>
      <c r="O625" s="35" t="str">
        <f t="shared" si="29"/>
        <v>C-4102-1500-14-0-4102037-02-112</v>
      </c>
      <c r="P625" s="32" t="s">
        <v>172</v>
      </c>
      <c r="Q625" s="39">
        <f>VLOOKUP($O625,[3]Gerentes!$A:$I,7,0)</f>
        <v>4102037</v>
      </c>
      <c r="R625" s="40" t="str">
        <f>VLOOKUP($O625,[3]Gerentes!$A:$I,8,0)</f>
        <v>SERVICIO DE PROTECCION PARA EL RESTABLECIMIENTO DE DERECHOS DE NIÑOS, NIÑAS, ADOLESCENTES Y JOVENES</v>
      </c>
      <c r="S625" s="34" t="s">
        <v>24</v>
      </c>
      <c r="T625" s="34">
        <v>21</v>
      </c>
      <c r="U625" s="34" t="s">
        <v>185</v>
      </c>
      <c r="V625" s="34" t="s">
        <v>25</v>
      </c>
      <c r="W625" s="41">
        <v>0</v>
      </c>
      <c r="X625" s="41">
        <v>40000000</v>
      </c>
      <c r="Y625" s="41">
        <v>0</v>
      </c>
      <c r="Z625" s="41">
        <v>0</v>
      </c>
      <c r="AA625" s="41">
        <v>0</v>
      </c>
      <c r="AB625" s="42">
        <v>40000000</v>
      </c>
      <c r="AC625" s="41">
        <v>40000000</v>
      </c>
      <c r="AD625" s="41">
        <v>0</v>
      </c>
      <c r="AE625" s="42">
        <v>40000000</v>
      </c>
      <c r="AF625" s="42">
        <v>0</v>
      </c>
      <c r="AG625" s="41">
        <v>0</v>
      </c>
      <c r="AH625" s="41">
        <v>0</v>
      </c>
      <c r="AI625" s="41">
        <v>0</v>
      </c>
      <c r="AJ625" s="41">
        <v>0</v>
      </c>
      <c r="AK625" s="42" t="str">
        <f>IFERROR(VLOOKUP(Exportar[[#This Row],[RUBRO]],[3]LISTAS!$A$1:$B$19,2,0),Exportar[[#This Row],[NOMBRE-Planeación_Proyecto]])</f>
        <v>2. Protección PARD</v>
      </c>
      <c r="AL625" s="41">
        <f>VLOOKUP(Exportar[[#This Row],[UNIDAD/SUB UNIDAD]],[3]!REGIONALES[[#All],[codigo_regional3]:[Columna1]],3,0)</f>
        <v>18</v>
      </c>
      <c r="AM625" s="41">
        <f>Exportar[[#This Row],[COD]]</f>
        <v>18</v>
      </c>
      <c r="AN625" s="41">
        <f>IFERROR(VLOOKUP(Exportar[[#This Row],[RUBRO completo]],'[3]CENTRO DE COSTOS'!$X:$X,1,0),0)</f>
        <v>0</v>
      </c>
      <c r="AO625" s="43" t="str">
        <f>VLOOKUP(Exportar[[#This Row],[COD_REAL]],'[3]CENTRO DE COSTOS'!$M$4:$N$72,2,0)</f>
        <v>REGIONAL CAQUETÁ</v>
      </c>
    </row>
    <row r="626" spans="1:41" x14ac:dyDescent="0.25">
      <c r="A626" s="44">
        <v>45111</v>
      </c>
      <c r="B626" s="32">
        <v>2023</v>
      </c>
      <c r="C626" s="33" t="str">
        <f>VLOOKUP(D626,'[3]CENTRO DE COSTOS'!$E:$H,4,0)</f>
        <v>REGIONALES</v>
      </c>
      <c r="D626" s="34" t="s">
        <v>53</v>
      </c>
      <c r="E626" s="34" t="s">
        <v>54</v>
      </c>
      <c r="F626" s="34" t="s">
        <v>393</v>
      </c>
      <c r="G626" s="35" t="str">
        <f>VLOOKUP(O626,[3]Gerentes!$A:$N,4,0)</f>
        <v xml:space="preserve">PROTECCIÓN RESTABLECIMIENTO </v>
      </c>
      <c r="H626" s="35" t="str">
        <f>VLOOKUP(O626,[3]Gerentes!$A:$N,5,0)</f>
        <v>DIRECTOR(A) ADMINISTRATIVO</v>
      </c>
      <c r="I626" s="35" t="str">
        <f>VLOOKUP(O626,[3]Gerentes!$A:$N,10,0)</f>
        <v>2. Protección PARD</v>
      </c>
      <c r="J626" s="35" t="str">
        <f>VLOOKUP(O626,[3]Gerentes!$A:$AB,15,0)</f>
        <v>Contratable</v>
      </c>
      <c r="K626" s="36" t="str">
        <f t="shared" si="27"/>
        <v>Inversión</v>
      </c>
      <c r="L626" s="37" t="s">
        <v>173</v>
      </c>
      <c r="M626" s="38" t="str">
        <f t="shared" si="28"/>
        <v>C-4102-1500-14</v>
      </c>
      <c r="N626" s="34">
        <v>114</v>
      </c>
      <c r="O626" s="35" t="str">
        <f t="shared" si="29"/>
        <v>C-4102-1500-14-0-4102037-02-114</v>
      </c>
      <c r="P626" s="32" t="s">
        <v>172</v>
      </c>
      <c r="Q626" s="39">
        <f>VLOOKUP($O626,[3]Gerentes!$A:$I,7,0)</f>
        <v>4102037</v>
      </c>
      <c r="R626" s="40" t="str">
        <f>VLOOKUP($O626,[3]Gerentes!$A:$I,8,0)</f>
        <v>SERVICIO DE PROTECCION PARA EL RESTABLECIMIENTO DE DERECHOS DE NIÑOS, NIÑAS, ADOLESCENTES Y JOVENES</v>
      </c>
      <c r="S626" s="34" t="s">
        <v>24</v>
      </c>
      <c r="T626" s="34">
        <v>21</v>
      </c>
      <c r="U626" s="34" t="s">
        <v>185</v>
      </c>
      <c r="V626" s="34" t="s">
        <v>25</v>
      </c>
      <c r="W626" s="41">
        <v>0</v>
      </c>
      <c r="X626" s="41">
        <v>34750000</v>
      </c>
      <c r="Y626" s="41">
        <v>0</v>
      </c>
      <c r="Z626" s="41">
        <v>0</v>
      </c>
      <c r="AA626" s="41">
        <v>0</v>
      </c>
      <c r="AB626" s="42">
        <v>34750000</v>
      </c>
      <c r="AC626" s="41">
        <v>34750000</v>
      </c>
      <c r="AD626" s="41">
        <v>0</v>
      </c>
      <c r="AE626" s="42">
        <v>0</v>
      </c>
      <c r="AF626" s="42">
        <v>0</v>
      </c>
      <c r="AG626" s="41">
        <v>0</v>
      </c>
      <c r="AH626" s="41">
        <v>0</v>
      </c>
      <c r="AI626" s="41">
        <v>0</v>
      </c>
      <c r="AJ626" s="41">
        <v>0</v>
      </c>
      <c r="AK626" s="42" t="str">
        <f>IFERROR(VLOOKUP(Exportar[[#This Row],[RUBRO]],[3]LISTAS!$A$1:$B$19,2,0),Exportar[[#This Row],[NOMBRE-Planeación_Proyecto]])</f>
        <v>2. Protección PARD</v>
      </c>
      <c r="AL626" s="41">
        <f>VLOOKUP(Exportar[[#This Row],[UNIDAD/SUB UNIDAD]],[3]!REGIONALES[[#All],[codigo_regional3]:[Columna1]],3,0)</f>
        <v>18</v>
      </c>
      <c r="AM626" s="41">
        <f>Exportar[[#This Row],[COD]]</f>
        <v>18</v>
      </c>
      <c r="AN626" s="41">
        <f>IFERROR(VLOOKUP(Exportar[[#This Row],[RUBRO completo]],'[3]CENTRO DE COSTOS'!$X:$X,1,0),0)</f>
        <v>0</v>
      </c>
      <c r="AO626" s="43" t="str">
        <f>VLOOKUP(Exportar[[#This Row],[COD_REAL]],'[3]CENTRO DE COSTOS'!$M$4:$N$72,2,0)</f>
        <v>REGIONAL CAQUETÁ</v>
      </c>
    </row>
    <row r="627" spans="1:41" x14ac:dyDescent="0.25">
      <c r="A627" s="44">
        <v>45111</v>
      </c>
      <c r="B627" s="32">
        <v>2023</v>
      </c>
      <c r="C627" s="33" t="str">
        <f>VLOOKUP(D627,'[3]CENTRO DE COSTOS'!$E:$H,4,0)</f>
        <v>REGIONALES</v>
      </c>
      <c r="D627" s="34" t="s">
        <v>53</v>
      </c>
      <c r="E627" s="34" t="s">
        <v>54</v>
      </c>
      <c r="F627" s="34" t="s">
        <v>248</v>
      </c>
      <c r="G627" s="35" t="str">
        <f>VLOOKUP(O627,[3]Gerentes!$A:$N,4,0)</f>
        <v>PROTECCIÓN SRPA</v>
      </c>
      <c r="H627" s="35" t="str">
        <f>VLOOKUP(O627,[3]Gerentes!$A:$N,5,0)</f>
        <v>DIRECTOR(A) DE PROTECCION</v>
      </c>
      <c r="I627" s="35" t="str">
        <f>VLOOKUP(O627,[3]Gerentes!$A:$N,10,0)</f>
        <v>3. Protección SRPA</v>
      </c>
      <c r="J627" s="35" t="str">
        <f>VLOOKUP(O627,[3]Gerentes!$A:$AB,15,0)</f>
        <v>Contratable</v>
      </c>
      <c r="K627" s="36" t="str">
        <f t="shared" si="27"/>
        <v>Inversión</v>
      </c>
      <c r="L627" s="37" t="s">
        <v>187</v>
      </c>
      <c r="M627" s="38" t="str">
        <f t="shared" si="28"/>
        <v>C-4102-1500-13</v>
      </c>
      <c r="N627" s="34">
        <v>120</v>
      </c>
      <c r="O627" s="35" t="str">
        <f t="shared" si="29"/>
        <v>C-4102-1500-13-0-4102038-02-120</v>
      </c>
      <c r="P627" s="32" t="s">
        <v>186</v>
      </c>
      <c r="Q627" s="39">
        <f>VLOOKUP($O627,[3]Gerentes!$A:$I,7,0)</f>
        <v>4102038</v>
      </c>
      <c r="R627" s="40" t="str">
        <f>VLOOKUP($O627,[3]Gerentes!$A:$I,8,0)</f>
        <v>SERVICIO DIRIGIDOS A LA ATENCION DE NIÑOS, NIÑAS, ADOLESCENTES Y JOVENES, CON ENFOQUE PEDAGOGICO Y RESTAURATIVO ENCAMINADOS A LA INCLUSION SOCIAL</v>
      </c>
      <c r="S627" s="34" t="s">
        <v>38</v>
      </c>
      <c r="T627" s="34">
        <v>16</v>
      </c>
      <c r="U627" s="34" t="s">
        <v>249</v>
      </c>
      <c r="V627" s="34" t="s">
        <v>25</v>
      </c>
      <c r="W627" s="41">
        <v>607764720</v>
      </c>
      <c r="X627" s="41">
        <v>0</v>
      </c>
      <c r="Y627" s="41">
        <v>0</v>
      </c>
      <c r="Z627" s="41">
        <v>0</v>
      </c>
      <c r="AA627" s="41">
        <v>0</v>
      </c>
      <c r="AB627" s="42">
        <v>607764720</v>
      </c>
      <c r="AC627" s="41">
        <v>607764720</v>
      </c>
      <c r="AD627" s="41">
        <v>0</v>
      </c>
      <c r="AE627" s="42">
        <v>607764720</v>
      </c>
      <c r="AF627" s="42">
        <v>0</v>
      </c>
      <c r="AG627" s="41">
        <v>0</v>
      </c>
      <c r="AH627" s="41">
        <v>0</v>
      </c>
      <c r="AI627" s="41">
        <v>0</v>
      </c>
      <c r="AJ627" s="41">
        <v>0</v>
      </c>
      <c r="AK627" s="42" t="str">
        <f>IFERROR(VLOOKUP(Exportar[[#This Row],[RUBRO]],[3]LISTAS!$A$1:$B$19,2,0),Exportar[[#This Row],[NOMBRE-Planeación_Proyecto]])</f>
        <v>3. Protección SRPA</v>
      </c>
      <c r="AL627" s="41">
        <f>VLOOKUP(Exportar[[#This Row],[UNIDAD/SUB UNIDAD]],[3]!REGIONALES[[#All],[codigo_regional3]:[Columna1]],3,0)</f>
        <v>18</v>
      </c>
      <c r="AM627" s="41">
        <f>Exportar[[#This Row],[COD]]</f>
        <v>18</v>
      </c>
      <c r="AN627" s="41" t="str">
        <f>IFERROR(VLOOKUP(Exportar[[#This Row],[RUBRO completo]],'[3]CENTRO DE COSTOS'!$X:$X,1,0),0)</f>
        <v>C-4102-1500-13-0-4102038-02-120</v>
      </c>
      <c r="AO627" s="43" t="str">
        <f>VLOOKUP(Exportar[[#This Row],[COD_REAL]],'[3]CENTRO DE COSTOS'!$M$4:$N$72,2,0)</f>
        <v>REGIONAL CAQUETÁ</v>
      </c>
    </row>
    <row r="628" spans="1:41" x14ac:dyDescent="0.25">
      <c r="A628" s="44">
        <v>45111</v>
      </c>
      <c r="B628" s="32">
        <v>2023</v>
      </c>
      <c r="C628" s="33" t="str">
        <f>VLOOKUP(D628,'[3]CENTRO DE COSTOS'!$E:$H,4,0)</f>
        <v>REGIONALES</v>
      </c>
      <c r="D628" s="34" t="s">
        <v>53</v>
      </c>
      <c r="E628" s="34" t="s">
        <v>54</v>
      </c>
      <c r="F628" s="34" t="s">
        <v>430</v>
      </c>
      <c r="G628" s="35" t="str">
        <f>VLOOKUP(O628,[3]Gerentes!$A:$N,4,0)</f>
        <v xml:space="preserve">PROTECCIÓN RESTABLECIMIENTO </v>
      </c>
      <c r="H628" s="35" t="str">
        <f>VLOOKUP(O628,[3]Gerentes!$A:$N,5,0)</f>
        <v>DIRECTOR(A) DE PROTECCION</v>
      </c>
      <c r="I628" s="35" t="str">
        <f>VLOOKUP(O628,[3]Gerentes!$A:$N,10,0)</f>
        <v>2. Protección PARD</v>
      </c>
      <c r="J628" s="35" t="str">
        <f>VLOOKUP(O628,[3]Gerentes!$A:$AB,15,0)</f>
        <v>Contratable</v>
      </c>
      <c r="K628" s="36" t="str">
        <f t="shared" si="27"/>
        <v>Inversión</v>
      </c>
      <c r="L628" s="37" t="s">
        <v>173</v>
      </c>
      <c r="M628" s="38" t="str">
        <f t="shared" si="28"/>
        <v>C-4102-1500-14</v>
      </c>
      <c r="N628" s="34">
        <v>122</v>
      </c>
      <c r="O628" s="35" t="str">
        <f t="shared" si="29"/>
        <v>C-4102-1500-14-0-4102037-02-122</v>
      </c>
      <c r="P628" s="32" t="s">
        <v>172</v>
      </c>
      <c r="Q628" s="39">
        <f>VLOOKUP($O628,[3]Gerentes!$A:$I,7,0)</f>
        <v>4102037</v>
      </c>
      <c r="R628" s="40" t="str">
        <f>VLOOKUP($O628,[3]Gerentes!$A:$I,8,0)</f>
        <v>SERVICIO DE PROTECCION PARA EL RESTABLECIMIENTO DE DERECHOS DE NIÑOS, NIÑAS, ADOLESCENTES Y JOVENES</v>
      </c>
      <c r="S628" s="34" t="s">
        <v>24</v>
      </c>
      <c r="T628" s="34">
        <v>27</v>
      </c>
      <c r="U628" s="34" t="s">
        <v>161</v>
      </c>
      <c r="V628" s="34" t="s">
        <v>25</v>
      </c>
      <c r="W628" s="41">
        <v>507919300</v>
      </c>
      <c r="X628" s="41">
        <v>0</v>
      </c>
      <c r="Y628" s="41">
        <v>0</v>
      </c>
      <c r="Z628" s="41">
        <v>0</v>
      </c>
      <c r="AA628" s="41">
        <v>0</v>
      </c>
      <c r="AB628" s="42">
        <v>507919300</v>
      </c>
      <c r="AC628" s="41">
        <v>507919300</v>
      </c>
      <c r="AD628" s="41">
        <v>0</v>
      </c>
      <c r="AE628" s="42">
        <v>507919300</v>
      </c>
      <c r="AF628" s="42">
        <v>303953196</v>
      </c>
      <c r="AG628" s="41">
        <v>303953196</v>
      </c>
      <c r="AH628" s="41">
        <v>303953196</v>
      </c>
      <c r="AI628" s="41">
        <v>0</v>
      </c>
      <c r="AJ628" s="41">
        <v>0</v>
      </c>
      <c r="AK628" s="42" t="str">
        <f>IFERROR(VLOOKUP(Exportar[[#This Row],[RUBRO]],[3]LISTAS!$A$1:$B$19,2,0),Exportar[[#This Row],[NOMBRE-Planeación_Proyecto]])</f>
        <v>2. Protección PARD</v>
      </c>
      <c r="AL628" s="41">
        <f>VLOOKUP(Exportar[[#This Row],[UNIDAD/SUB UNIDAD]],[3]!REGIONALES[[#All],[codigo_regional3]:[Columna1]],3,0)</f>
        <v>18</v>
      </c>
      <c r="AM628" s="41">
        <f>Exportar[[#This Row],[COD]]</f>
        <v>18</v>
      </c>
      <c r="AN628" s="41" t="str">
        <f>IFERROR(VLOOKUP(Exportar[[#This Row],[RUBRO completo]],'[3]CENTRO DE COSTOS'!$X:$X,1,0),0)</f>
        <v>C-4102-1500-14-0-4102037-02-122</v>
      </c>
      <c r="AO628" s="43" t="str">
        <f>VLOOKUP(Exportar[[#This Row],[COD_REAL]],'[3]CENTRO DE COSTOS'!$M$4:$N$72,2,0)</f>
        <v>REGIONAL CAQUETÁ</v>
      </c>
    </row>
    <row r="629" spans="1:41" x14ac:dyDescent="0.25">
      <c r="A629" s="44">
        <v>45111</v>
      </c>
      <c r="B629" s="32">
        <v>2023</v>
      </c>
      <c r="C629" s="33" t="str">
        <f>VLOOKUP(D629,'[3]CENTRO DE COSTOS'!$E:$H,4,0)</f>
        <v>REGIONALES</v>
      </c>
      <c r="D629" s="34" t="s">
        <v>53</v>
      </c>
      <c r="E629" s="34" t="s">
        <v>54</v>
      </c>
      <c r="F629" s="34" t="s">
        <v>428</v>
      </c>
      <c r="G629" s="35" t="str">
        <f>VLOOKUP(O629,[3]Gerentes!$A:$N,4,0)</f>
        <v xml:space="preserve">PROTECCIÓN RESTABLECIMIENTO </v>
      </c>
      <c r="H629" s="35" t="str">
        <f>VLOOKUP(O629,[3]Gerentes!$A:$N,5,0)</f>
        <v>DIRECTOR(A) DE PROTECCION</v>
      </c>
      <c r="I629" s="35" t="str">
        <f>VLOOKUP(O629,[3]Gerentes!$A:$N,10,0)</f>
        <v>2. Protección PARD</v>
      </c>
      <c r="J629" s="35" t="str">
        <f>VLOOKUP(O629,[3]Gerentes!$A:$AB,15,0)</f>
        <v>Contratable</v>
      </c>
      <c r="K629" s="36" t="str">
        <f t="shared" si="27"/>
        <v>Inversión</v>
      </c>
      <c r="L629" s="37" t="s">
        <v>173</v>
      </c>
      <c r="M629" s="38" t="str">
        <f t="shared" si="28"/>
        <v>C-4102-1500-14</v>
      </c>
      <c r="N629" s="34">
        <v>123</v>
      </c>
      <c r="O629" s="35" t="str">
        <f t="shared" si="29"/>
        <v>C-4102-1500-14-0-4102037-02-123</v>
      </c>
      <c r="P629" s="32" t="s">
        <v>172</v>
      </c>
      <c r="Q629" s="39">
        <f>VLOOKUP($O629,[3]Gerentes!$A:$I,7,0)</f>
        <v>4102037</v>
      </c>
      <c r="R629" s="40" t="str">
        <f>VLOOKUP($O629,[3]Gerentes!$A:$I,8,0)</f>
        <v>SERVICIO DE PROTECCION PARA EL RESTABLECIMIENTO DE DERECHOS DE NIÑOS, NIÑAS, ADOLESCENTES Y JOVENES</v>
      </c>
      <c r="S629" s="34" t="s">
        <v>24</v>
      </c>
      <c r="T629" s="34">
        <v>27</v>
      </c>
      <c r="U629" s="34" t="s">
        <v>161</v>
      </c>
      <c r="V629" s="34" t="s">
        <v>25</v>
      </c>
      <c r="W629" s="41">
        <v>5032126910</v>
      </c>
      <c r="X629" s="41">
        <v>133250000</v>
      </c>
      <c r="Y629" s="41">
        <v>0</v>
      </c>
      <c r="Z629" s="41">
        <v>0</v>
      </c>
      <c r="AA629" s="41">
        <v>0</v>
      </c>
      <c r="AB629" s="42">
        <v>5165376910</v>
      </c>
      <c r="AC629" s="41">
        <v>4819642847</v>
      </c>
      <c r="AD629" s="41">
        <v>345734063</v>
      </c>
      <c r="AE629" s="42">
        <v>4819642847</v>
      </c>
      <c r="AF629" s="42">
        <v>2661180794</v>
      </c>
      <c r="AG629" s="41">
        <v>2661180794</v>
      </c>
      <c r="AH629" s="41">
        <v>2661180794</v>
      </c>
      <c r="AI629" s="41">
        <v>0</v>
      </c>
      <c r="AJ629" s="41">
        <v>0</v>
      </c>
      <c r="AK629" s="42" t="str">
        <f>IFERROR(VLOOKUP(Exportar[[#This Row],[RUBRO]],[3]LISTAS!$A$1:$B$19,2,0),Exportar[[#This Row],[NOMBRE-Planeación_Proyecto]])</f>
        <v>2. Protección PARD</v>
      </c>
      <c r="AL629" s="41">
        <f>VLOOKUP(Exportar[[#This Row],[UNIDAD/SUB UNIDAD]],[3]!REGIONALES[[#All],[codigo_regional3]:[Columna1]],3,0)</f>
        <v>18</v>
      </c>
      <c r="AM629" s="41">
        <f>Exportar[[#This Row],[COD]]</f>
        <v>18</v>
      </c>
      <c r="AN629" s="41" t="str">
        <f>IFERROR(VLOOKUP(Exportar[[#This Row],[RUBRO completo]],'[3]CENTRO DE COSTOS'!$X:$X,1,0),0)</f>
        <v>C-4102-1500-14-0-4102037-02-123</v>
      </c>
      <c r="AO629" s="43" t="str">
        <f>VLOOKUP(Exportar[[#This Row],[COD_REAL]],'[3]CENTRO DE COSTOS'!$M$4:$N$72,2,0)</f>
        <v>REGIONAL CAQUETÁ</v>
      </c>
    </row>
    <row r="630" spans="1:41" x14ac:dyDescent="0.25">
      <c r="A630" s="44">
        <v>45111</v>
      </c>
      <c r="B630" s="32">
        <v>2023</v>
      </c>
      <c r="C630" s="33" t="str">
        <f>VLOOKUP(D630,'[3]CENTRO DE COSTOS'!$E:$H,4,0)</f>
        <v>REGIONALES</v>
      </c>
      <c r="D630" s="34" t="s">
        <v>53</v>
      </c>
      <c r="E630" s="34" t="s">
        <v>54</v>
      </c>
      <c r="F630" s="34" t="s">
        <v>242</v>
      </c>
      <c r="G630" s="35" t="str">
        <f>VLOOKUP(O630,[3]Gerentes!$A:$N,4,0)</f>
        <v xml:space="preserve">PROTECCIÓN RESTABLECIMIENTO </v>
      </c>
      <c r="H630" s="35" t="str">
        <f>VLOOKUP(O630,[3]Gerentes!$A:$N,5,0)</f>
        <v>DIRECTOR(A) DE PROTECCION</v>
      </c>
      <c r="I630" s="35" t="str">
        <f>VLOOKUP(O630,[3]Gerentes!$A:$N,10,0)</f>
        <v>2. Protección PARD</v>
      </c>
      <c r="J630" s="35" t="str">
        <f>VLOOKUP(O630,[3]Gerentes!$A:$AB,15,0)</f>
        <v>Contratable</v>
      </c>
      <c r="K630" s="36" t="str">
        <f t="shared" si="27"/>
        <v>Inversión</v>
      </c>
      <c r="L630" s="37" t="s">
        <v>173</v>
      </c>
      <c r="M630" s="38" t="str">
        <f t="shared" si="28"/>
        <v>C-4102-1500-14</v>
      </c>
      <c r="N630" s="34">
        <v>124</v>
      </c>
      <c r="O630" s="35" t="str">
        <f t="shared" si="29"/>
        <v>C-4102-1500-14-0-4102037-02-124</v>
      </c>
      <c r="P630" s="32" t="s">
        <v>172</v>
      </c>
      <c r="Q630" s="39">
        <f>VLOOKUP($O630,[3]Gerentes!$A:$I,7,0)</f>
        <v>4102037</v>
      </c>
      <c r="R630" s="40" t="str">
        <f>VLOOKUP($O630,[3]Gerentes!$A:$I,8,0)</f>
        <v>SERVICIO DE PROTECCION PARA EL RESTABLECIMIENTO DE DERECHOS DE NIÑOS, NIÑAS, ADOLESCENTES Y JOVENES</v>
      </c>
      <c r="S630" s="34" t="s">
        <v>24</v>
      </c>
      <c r="T630" s="34">
        <v>27</v>
      </c>
      <c r="U630" s="34" t="s">
        <v>161</v>
      </c>
      <c r="V630" s="34" t="s">
        <v>25</v>
      </c>
      <c r="W630" s="41">
        <v>10317580</v>
      </c>
      <c r="X630" s="41">
        <v>0</v>
      </c>
      <c r="Y630" s="41">
        <v>0</v>
      </c>
      <c r="Z630" s="41">
        <v>0</v>
      </c>
      <c r="AA630" s="41">
        <v>0</v>
      </c>
      <c r="AB630" s="42">
        <v>10317580</v>
      </c>
      <c r="AC630" s="41">
        <v>10317580</v>
      </c>
      <c r="AD630" s="41">
        <v>0</v>
      </c>
      <c r="AE630" s="42">
        <v>10317580</v>
      </c>
      <c r="AF630" s="42">
        <v>5158790</v>
      </c>
      <c r="AG630" s="41">
        <v>5158790</v>
      </c>
      <c r="AH630" s="41">
        <v>5158790</v>
      </c>
      <c r="AI630" s="41">
        <v>0</v>
      </c>
      <c r="AJ630" s="41">
        <v>0</v>
      </c>
      <c r="AK630" s="42" t="str">
        <f>IFERROR(VLOOKUP(Exportar[[#This Row],[RUBRO]],[3]LISTAS!$A$1:$B$19,2,0),Exportar[[#This Row],[NOMBRE-Planeación_Proyecto]])</f>
        <v>2. Protección PARD</v>
      </c>
      <c r="AL630" s="41">
        <f>VLOOKUP(Exportar[[#This Row],[UNIDAD/SUB UNIDAD]],[3]!REGIONALES[[#All],[codigo_regional3]:[Columna1]],3,0)</f>
        <v>18</v>
      </c>
      <c r="AM630" s="41">
        <f>Exportar[[#This Row],[COD]]</f>
        <v>18</v>
      </c>
      <c r="AN630" s="41" t="str">
        <f>IFERROR(VLOOKUP(Exportar[[#This Row],[RUBRO completo]],'[3]CENTRO DE COSTOS'!$X:$X,1,0),0)</f>
        <v>C-4102-1500-14-0-4102037-02-124</v>
      </c>
      <c r="AO630" s="43" t="str">
        <f>VLOOKUP(Exportar[[#This Row],[COD_REAL]],'[3]CENTRO DE COSTOS'!$M$4:$N$72,2,0)</f>
        <v>REGIONAL CAQUETÁ</v>
      </c>
    </row>
    <row r="631" spans="1:41" x14ac:dyDescent="0.25">
      <c r="A631" s="44">
        <v>45111</v>
      </c>
      <c r="B631" s="32">
        <v>2023</v>
      </c>
      <c r="C631" s="33" t="str">
        <f>VLOOKUP(D631,'[3]CENTRO DE COSTOS'!$E:$H,4,0)</f>
        <v>REGIONALES</v>
      </c>
      <c r="D631" s="34" t="s">
        <v>53</v>
      </c>
      <c r="E631" s="34" t="s">
        <v>54</v>
      </c>
      <c r="F631" s="34" t="s">
        <v>242</v>
      </c>
      <c r="G631" s="35" t="str">
        <f>VLOOKUP(O631,[3]Gerentes!$A:$N,4,0)</f>
        <v xml:space="preserve">PROTECCIÓN RESTABLECIMIENTO </v>
      </c>
      <c r="H631" s="35" t="str">
        <f>VLOOKUP(O631,[3]Gerentes!$A:$N,5,0)</f>
        <v>DIRECTOR(A) DE PROTECCION</v>
      </c>
      <c r="I631" s="35" t="str">
        <f>VLOOKUP(O631,[3]Gerentes!$A:$N,10,0)</f>
        <v>2. Protección PARD</v>
      </c>
      <c r="J631" s="35" t="str">
        <f>VLOOKUP(O631,[3]Gerentes!$A:$AB,15,0)</f>
        <v>Contratable</v>
      </c>
      <c r="K631" s="36" t="str">
        <f t="shared" si="27"/>
        <v>Inversión</v>
      </c>
      <c r="L631" s="37" t="s">
        <v>173</v>
      </c>
      <c r="M631" s="38" t="str">
        <f t="shared" si="28"/>
        <v>C-4102-1500-14</v>
      </c>
      <c r="N631" s="34">
        <v>124</v>
      </c>
      <c r="O631" s="35" t="str">
        <f t="shared" si="29"/>
        <v>C-4102-1500-14-0-4102037-02-124</v>
      </c>
      <c r="P631" s="32" t="s">
        <v>172</v>
      </c>
      <c r="Q631" s="39">
        <f>VLOOKUP($O631,[3]Gerentes!$A:$I,7,0)</f>
        <v>4102037</v>
      </c>
      <c r="R631" s="40" t="str">
        <f>VLOOKUP($O631,[3]Gerentes!$A:$I,8,0)</f>
        <v>SERVICIO DE PROTECCION PARA EL RESTABLECIMIENTO DE DERECHOS DE NIÑOS, NIÑAS, ADOLESCENTES Y JOVENES</v>
      </c>
      <c r="S631" s="34" t="s">
        <v>24</v>
      </c>
      <c r="T631" s="34">
        <v>21</v>
      </c>
      <c r="U631" s="34" t="s">
        <v>185</v>
      </c>
      <c r="V631" s="34" t="s">
        <v>25</v>
      </c>
      <c r="W631" s="41">
        <v>0</v>
      </c>
      <c r="X631" s="41">
        <v>5600976</v>
      </c>
      <c r="Y631" s="41">
        <v>0</v>
      </c>
      <c r="Z631" s="41">
        <v>0</v>
      </c>
      <c r="AA631" s="41">
        <v>0</v>
      </c>
      <c r="AB631" s="42">
        <v>5600976</v>
      </c>
      <c r="AC631" s="41">
        <v>4667480</v>
      </c>
      <c r="AD631" s="41">
        <v>933496</v>
      </c>
      <c r="AE631" s="42">
        <v>4667480</v>
      </c>
      <c r="AF631" s="42">
        <v>0</v>
      </c>
      <c r="AG631" s="41">
        <v>0</v>
      </c>
      <c r="AH631" s="41">
        <v>0</v>
      </c>
      <c r="AI631" s="41">
        <v>0</v>
      </c>
      <c r="AJ631" s="41">
        <v>0</v>
      </c>
      <c r="AK631" s="42" t="str">
        <f>IFERROR(VLOOKUP(Exportar[[#This Row],[RUBRO]],[3]LISTAS!$A$1:$B$19,2,0),Exportar[[#This Row],[NOMBRE-Planeación_Proyecto]])</f>
        <v>2. Protección PARD</v>
      </c>
      <c r="AL631" s="41">
        <f>VLOOKUP(Exportar[[#This Row],[UNIDAD/SUB UNIDAD]],[3]!REGIONALES[[#All],[codigo_regional3]:[Columna1]],3,0)</f>
        <v>18</v>
      </c>
      <c r="AM631" s="41">
        <f>Exportar[[#This Row],[COD]]</f>
        <v>18</v>
      </c>
      <c r="AN631" s="41" t="str">
        <f>IFERROR(VLOOKUP(Exportar[[#This Row],[RUBRO completo]],'[3]CENTRO DE COSTOS'!$X:$X,1,0),0)</f>
        <v>C-4102-1500-14-0-4102037-02-124</v>
      </c>
      <c r="AO631" s="43" t="str">
        <f>VLOOKUP(Exportar[[#This Row],[COD_REAL]],'[3]CENTRO DE COSTOS'!$M$4:$N$72,2,0)</f>
        <v>REGIONAL CAQUETÁ</v>
      </c>
    </row>
    <row r="632" spans="1:41" x14ac:dyDescent="0.25">
      <c r="A632" s="44">
        <v>45111</v>
      </c>
      <c r="B632" s="32">
        <v>2023</v>
      </c>
      <c r="C632" s="33" t="str">
        <f>VLOOKUP(D632,'[3]CENTRO DE COSTOS'!$E:$H,4,0)</f>
        <v>REGIONALES</v>
      </c>
      <c r="D632" s="34" t="s">
        <v>53</v>
      </c>
      <c r="E632" s="34" t="s">
        <v>54</v>
      </c>
      <c r="F632" s="34" t="s">
        <v>233</v>
      </c>
      <c r="G632" s="35" t="str">
        <f>VLOOKUP(O632,[3]Gerentes!$A:$N,4,0)</f>
        <v>FAMILIA Y COMUNIDADES</v>
      </c>
      <c r="H632" s="35" t="str">
        <f>VLOOKUP(O632,[3]Gerentes!$A:$N,5,0)</f>
        <v>DIRECTOR(A) DE FAMILIA Y COMUNIDADES</v>
      </c>
      <c r="I632" s="35" t="str">
        <f>VLOOKUP(O632,[3]Gerentes!$A:$N,10,0)</f>
        <v>6. Familia y Comunidades</v>
      </c>
      <c r="J632" s="35" t="str">
        <f>VLOOKUP(O632,[3]Gerentes!$A:$AB,15,0)</f>
        <v>Contratable</v>
      </c>
      <c r="K632" s="36" t="str">
        <f t="shared" si="27"/>
        <v>Inversión</v>
      </c>
      <c r="L632" s="37" t="s">
        <v>232</v>
      </c>
      <c r="M632" s="38" t="str">
        <f t="shared" si="28"/>
        <v>C-4102-1500-16</v>
      </c>
      <c r="N632" s="34">
        <v>142</v>
      </c>
      <c r="O632" s="35" t="str">
        <f t="shared" si="29"/>
        <v>C-4102-1500-16-0-4102042-02-142</v>
      </c>
      <c r="P632" s="32" t="s">
        <v>231</v>
      </c>
      <c r="Q632" s="39">
        <f>VLOOKUP($O632,[3]Gerentes!$A:$I,7,0)</f>
        <v>4102042</v>
      </c>
      <c r="R632" s="40" t="str">
        <f>VLOOKUP($O632,[3]Gerentes!$A:$I,8,0)</f>
        <v>SERVICIO DE ASISTENCIA TECNICA A COMUNIDADES EN TEMAS DE FORTALECIMIENTO DEL TEJIDO SOCIAL Y CONSTRUCCION DE ESCENARIOS COMUNITARIOS PROTECTORES DE DERECHOS</v>
      </c>
      <c r="S632" s="34" t="s">
        <v>24</v>
      </c>
      <c r="T632" s="34">
        <v>27</v>
      </c>
      <c r="U632" s="34" t="s">
        <v>161</v>
      </c>
      <c r="V632" s="34" t="s">
        <v>25</v>
      </c>
      <c r="W632" s="41">
        <v>1083600000</v>
      </c>
      <c r="X632" s="41">
        <v>0</v>
      </c>
      <c r="Y632" s="41">
        <v>0</v>
      </c>
      <c r="Z632" s="41">
        <v>0</v>
      </c>
      <c r="AA632" s="41">
        <v>0</v>
      </c>
      <c r="AB632" s="42">
        <v>1083600000</v>
      </c>
      <c r="AC632" s="41">
        <v>1083600000</v>
      </c>
      <c r="AD632" s="41">
        <v>0</v>
      </c>
      <c r="AE632" s="42">
        <v>1083600000</v>
      </c>
      <c r="AF632" s="42">
        <v>191760000</v>
      </c>
      <c r="AG632" s="41">
        <v>191760000</v>
      </c>
      <c r="AH632" s="41">
        <v>191760000</v>
      </c>
      <c r="AI632" s="41">
        <v>0</v>
      </c>
      <c r="AJ632" s="41">
        <v>0</v>
      </c>
      <c r="AK632" s="42" t="str">
        <f>IFERROR(VLOOKUP(Exportar[[#This Row],[RUBRO]],[3]LISTAS!$A$1:$B$19,2,0),Exportar[[#This Row],[NOMBRE-Planeación_Proyecto]])</f>
        <v>6. Familia y Comunidades</v>
      </c>
      <c r="AL632" s="41">
        <f>VLOOKUP(Exportar[[#This Row],[UNIDAD/SUB UNIDAD]],[3]!REGIONALES[[#All],[codigo_regional3]:[Columna1]],3,0)</f>
        <v>18</v>
      </c>
      <c r="AM632" s="41">
        <f>Exportar[[#This Row],[COD]]</f>
        <v>18</v>
      </c>
      <c r="AN632" s="41" t="str">
        <f>IFERROR(VLOOKUP(Exportar[[#This Row],[RUBRO completo]],'[3]CENTRO DE COSTOS'!$X:$X,1,0),0)</f>
        <v>C-4102-1500-16-0-4102042-02-142</v>
      </c>
      <c r="AO632" s="43" t="str">
        <f>VLOOKUP(Exportar[[#This Row],[COD_REAL]],'[3]CENTRO DE COSTOS'!$M$4:$N$72,2,0)</f>
        <v>REGIONAL CAQUETÁ</v>
      </c>
    </row>
    <row r="633" spans="1:41" x14ac:dyDescent="0.25">
      <c r="A633" s="44">
        <v>45111</v>
      </c>
      <c r="B633" s="32">
        <v>2023</v>
      </c>
      <c r="C633" s="33" t="str">
        <f>VLOOKUP(D633,'[3]CENTRO DE COSTOS'!$E:$H,4,0)</f>
        <v>REGIONALES</v>
      </c>
      <c r="D633" s="34" t="s">
        <v>53</v>
      </c>
      <c r="E633" s="34" t="s">
        <v>54</v>
      </c>
      <c r="F633" s="34" t="s">
        <v>230</v>
      </c>
      <c r="G633" s="35" t="str">
        <f>VLOOKUP(O633,[3]Gerentes!$A:$N,4,0)</f>
        <v>INFANCIA</v>
      </c>
      <c r="H633" s="35" t="str">
        <f>VLOOKUP(O633,[3]Gerentes!$A:$N,5,0)</f>
        <v>DIRECTOR(A) DE INFANCIA</v>
      </c>
      <c r="I633" s="35" t="str">
        <f>VLOOKUP(O633,[3]Gerentes!$A:$N,10,0)</f>
        <v>7. Infancia</v>
      </c>
      <c r="J633" s="35" t="str">
        <f>VLOOKUP(O633,[3]Gerentes!$A:$AB,15,0)</f>
        <v>Contratable</v>
      </c>
      <c r="K633" s="36" t="str">
        <f t="shared" si="27"/>
        <v>Inversión</v>
      </c>
      <c r="L633" s="37" t="s">
        <v>182</v>
      </c>
      <c r="M633" s="38" t="str">
        <f t="shared" si="28"/>
        <v>C-4102-1500-20</v>
      </c>
      <c r="N633" s="34">
        <v>152</v>
      </c>
      <c r="O633" s="35" t="str">
        <f t="shared" si="29"/>
        <v>C-4102-1500-20-0-4102045-02-152</v>
      </c>
      <c r="P633" s="32" t="s">
        <v>181</v>
      </c>
      <c r="Q633" s="39">
        <f>VLOOKUP($O633,[3]Gerentes!$A:$I,7,0)</f>
        <v>4102045</v>
      </c>
      <c r="R633" s="40" t="str">
        <f>VLOOKUP($O633,[3]Gerentes!$A:$I,8,0)</f>
        <v>SERVICIOS DE EDUCACIÓN INFORMAL A NIÑOS, NIÑAS, ADOLESCENTES  Y JÓVENES PARA EL RECONOCIMIENTO DE SUS DERECHOS</v>
      </c>
      <c r="S633" s="34" t="s">
        <v>24</v>
      </c>
      <c r="T633" s="34">
        <v>27</v>
      </c>
      <c r="U633" s="34" t="s">
        <v>161</v>
      </c>
      <c r="V633" s="34" t="s">
        <v>25</v>
      </c>
      <c r="W633" s="41">
        <v>2517568000</v>
      </c>
      <c r="X633" s="41">
        <v>0</v>
      </c>
      <c r="Y633" s="41">
        <v>0</v>
      </c>
      <c r="Z633" s="41">
        <v>0</v>
      </c>
      <c r="AA633" s="41">
        <v>0</v>
      </c>
      <c r="AB633" s="42">
        <v>2517568000</v>
      </c>
      <c r="AC633" s="41">
        <v>0</v>
      </c>
      <c r="AD633" s="41">
        <v>2517568000</v>
      </c>
      <c r="AE633" s="42">
        <v>0</v>
      </c>
      <c r="AF633" s="42">
        <v>0</v>
      </c>
      <c r="AG633" s="41">
        <v>0</v>
      </c>
      <c r="AH633" s="41">
        <v>0</v>
      </c>
      <c r="AI633" s="41">
        <v>0</v>
      </c>
      <c r="AJ633" s="41">
        <v>0</v>
      </c>
      <c r="AK633" s="42" t="str">
        <f>IFERROR(VLOOKUP(Exportar[[#This Row],[RUBRO]],[3]LISTAS!$A$1:$B$19,2,0),Exportar[[#This Row],[NOMBRE-Planeación_Proyecto]])</f>
        <v>7. Infancia</v>
      </c>
      <c r="AL633" s="41">
        <f>VLOOKUP(Exportar[[#This Row],[UNIDAD/SUB UNIDAD]],[3]!REGIONALES[[#All],[codigo_regional3]:[Columna1]],3,0)</f>
        <v>18</v>
      </c>
      <c r="AM633" s="41">
        <f>Exportar[[#This Row],[COD]]</f>
        <v>18</v>
      </c>
      <c r="AN633" s="41" t="str">
        <f>IFERROR(VLOOKUP(Exportar[[#This Row],[RUBRO completo]],'[3]CENTRO DE COSTOS'!$X:$X,1,0),0)</f>
        <v>C-4102-1500-20-0-4102045-02-152</v>
      </c>
      <c r="AO633" s="43" t="str">
        <f>VLOOKUP(Exportar[[#This Row],[COD_REAL]],'[3]CENTRO DE COSTOS'!$M$4:$N$72,2,0)</f>
        <v>REGIONAL CAQUETÁ</v>
      </c>
    </row>
    <row r="634" spans="1:41" x14ac:dyDescent="0.25">
      <c r="A634" s="44">
        <v>45111</v>
      </c>
      <c r="B634" s="32">
        <v>2023</v>
      </c>
      <c r="C634" s="33" t="str">
        <f>VLOOKUP(D634,'[3]CENTRO DE COSTOS'!$E:$H,4,0)</f>
        <v>REGIONALES</v>
      </c>
      <c r="D634" s="34" t="s">
        <v>53</v>
      </c>
      <c r="E634" s="34" t="s">
        <v>54</v>
      </c>
      <c r="F634" s="34" t="s">
        <v>146</v>
      </c>
      <c r="G634" s="35" t="str">
        <f>VLOOKUP(O634,[3]Gerentes!$A:$N,4,0)</f>
        <v>ADOLESCENCIA Y JUVENTUD</v>
      </c>
      <c r="H634" s="35" t="str">
        <f>VLOOKUP(O634,[3]Gerentes!$A:$N,5,0)</f>
        <v xml:space="preserve">DIRECTOR(A) DE ADOLESCENCIA Y JUVENTUD </v>
      </c>
      <c r="I634" s="35" t="str">
        <f>VLOOKUP(O634,[3]Gerentes!$A:$N,10,0)</f>
        <v>8. Adolescencia y Juventud</v>
      </c>
      <c r="J634" s="35" t="str">
        <f>VLOOKUP(O634,[3]Gerentes!$A:$AB,15,0)</f>
        <v>Contratable</v>
      </c>
      <c r="K634" s="36" t="str">
        <f t="shared" si="27"/>
        <v>Inversión</v>
      </c>
      <c r="L634" s="37" t="s">
        <v>180</v>
      </c>
      <c r="M634" s="38" t="str">
        <f t="shared" si="28"/>
        <v>C-4102-1500-21</v>
      </c>
      <c r="N634" s="34">
        <v>153</v>
      </c>
      <c r="O634" s="35" t="str">
        <f t="shared" si="29"/>
        <v>C-4102-1500-21-0-4102045-02-00-153</v>
      </c>
      <c r="P634" s="32" t="s">
        <v>179</v>
      </c>
      <c r="Q634" s="39">
        <f>VLOOKUP($O634,[3]Gerentes!$A:$I,7,0)</f>
        <v>4102045</v>
      </c>
      <c r="R634" s="40" t="str">
        <f>VLOOKUP($O634,[3]Gerentes!$A:$I,8,0)</f>
        <v>SERVICIOS DE EDUCACIÓN INFORMAL A NIÑOS, NIÑAS, ADOLESCENTES  Y JÓVENES PARA EL RECONOCIMIENTO DE SUS DERECHOS</v>
      </c>
      <c r="S634" s="34" t="s">
        <v>24</v>
      </c>
      <c r="T634" s="34">
        <v>27</v>
      </c>
      <c r="U634" s="34" t="s">
        <v>161</v>
      </c>
      <c r="V634" s="34" t="s">
        <v>25</v>
      </c>
      <c r="W634" s="41">
        <v>443388000</v>
      </c>
      <c r="X634" s="41">
        <v>0</v>
      </c>
      <c r="Y634" s="41">
        <v>0</v>
      </c>
      <c r="Z634" s="41">
        <v>0</v>
      </c>
      <c r="AA634" s="41">
        <v>0</v>
      </c>
      <c r="AB634" s="42">
        <v>443388000</v>
      </c>
      <c r="AC634" s="41">
        <v>0</v>
      </c>
      <c r="AD634" s="41">
        <v>443388000</v>
      </c>
      <c r="AE634" s="42">
        <v>0</v>
      </c>
      <c r="AF634" s="42">
        <v>0</v>
      </c>
      <c r="AG634" s="41">
        <v>0</v>
      </c>
      <c r="AH634" s="41">
        <v>0</v>
      </c>
      <c r="AI634" s="41">
        <v>0</v>
      </c>
      <c r="AJ634" s="41">
        <v>0</v>
      </c>
      <c r="AK634" s="42" t="str">
        <f>IFERROR(VLOOKUP(Exportar[[#This Row],[RUBRO]],[3]LISTAS!$A$1:$B$19,2,0),Exportar[[#This Row],[NOMBRE-Planeación_Proyecto]])</f>
        <v>8. Adolescencia y Juventud</v>
      </c>
      <c r="AL634" s="41">
        <f>VLOOKUP(Exportar[[#This Row],[UNIDAD/SUB UNIDAD]],[3]!REGIONALES[[#All],[codigo_regional3]:[Columna1]],3,0)</f>
        <v>18</v>
      </c>
      <c r="AM634" s="41">
        <f>Exportar[[#This Row],[COD]]</f>
        <v>18</v>
      </c>
      <c r="AN634" s="41" t="str">
        <f>IFERROR(VLOOKUP(Exportar[[#This Row],[RUBRO completo]],'[3]CENTRO DE COSTOS'!$X:$X,1,0),0)</f>
        <v>C-4102-1500-21-0-4102045-02-00-153</v>
      </c>
      <c r="AO634" s="43" t="str">
        <f>VLOOKUP(Exportar[[#This Row],[COD_REAL]],'[3]CENTRO DE COSTOS'!$M$4:$N$72,2,0)</f>
        <v>REGIONAL CAQUETÁ</v>
      </c>
    </row>
    <row r="635" spans="1:41" x14ac:dyDescent="0.25">
      <c r="A635" s="44">
        <v>45111</v>
      </c>
      <c r="B635" s="32">
        <v>2023</v>
      </c>
      <c r="C635" s="33" t="str">
        <f>VLOOKUP(D635,'[3]CENTRO DE COSTOS'!$E:$H,4,0)</f>
        <v>REGIONALES</v>
      </c>
      <c r="D635" s="34" t="s">
        <v>53</v>
      </c>
      <c r="E635" s="34" t="s">
        <v>54</v>
      </c>
      <c r="F635" s="34" t="s">
        <v>229</v>
      </c>
      <c r="G635" s="35" t="str">
        <f>VLOOKUP(O635,[3]Gerentes!$A:$N,4,0)</f>
        <v>PRIMERA INFANCIA</v>
      </c>
      <c r="H635" s="35" t="str">
        <f>VLOOKUP(O635,[3]Gerentes!$A:$N,5,0)</f>
        <v>DIRECTOR(A) DE PRIMERA INFANCIA</v>
      </c>
      <c r="I635" s="35" t="str">
        <f>VLOOKUP(O635,[3]Gerentes!$A:$N,10,0)</f>
        <v>1. Primera Infancia</v>
      </c>
      <c r="J635" s="35" t="str">
        <f>VLOOKUP(O635,[3]Gerentes!$A:$AB,15,0)</f>
        <v>Contratable</v>
      </c>
      <c r="K635" s="36" t="str">
        <f t="shared" si="27"/>
        <v>Inversión</v>
      </c>
      <c r="L635" s="37" t="s">
        <v>228</v>
      </c>
      <c r="M635" s="38" t="str">
        <f t="shared" si="28"/>
        <v>C-4102-1500-18</v>
      </c>
      <c r="N635" s="34">
        <v>161</v>
      </c>
      <c r="O635" s="35" t="str">
        <f t="shared" si="29"/>
        <v>C-4102-1500-18-0-4102001-02-161</v>
      </c>
      <c r="P635" s="32" t="s">
        <v>227</v>
      </c>
      <c r="Q635" s="39">
        <f>VLOOKUP($O635,[3]Gerentes!$A:$I,7,0)</f>
        <v>4102001</v>
      </c>
      <c r="R635" s="40" t="str">
        <f>VLOOKUP($O635,[3]Gerentes!$A:$I,8,0)</f>
        <v>SERVICIO DE ATENCION INTEGRAL A LA PRIMERA INFANCIA</v>
      </c>
      <c r="S635" s="34" t="s">
        <v>38</v>
      </c>
      <c r="T635" s="34">
        <v>10</v>
      </c>
      <c r="U635" s="34" t="s">
        <v>223</v>
      </c>
      <c r="V635" s="34" t="s">
        <v>25</v>
      </c>
      <c r="W635" s="41">
        <v>56503027147</v>
      </c>
      <c r="X635" s="41">
        <v>4956517615</v>
      </c>
      <c r="Y635" s="41">
        <v>0</v>
      </c>
      <c r="Z635" s="41">
        <v>0</v>
      </c>
      <c r="AA635" s="41">
        <v>0</v>
      </c>
      <c r="AB635" s="42">
        <v>61459544762</v>
      </c>
      <c r="AC635" s="41">
        <v>61259600817</v>
      </c>
      <c r="AD635" s="41">
        <v>199943945</v>
      </c>
      <c r="AE635" s="42">
        <v>61259600817</v>
      </c>
      <c r="AF635" s="42">
        <v>41064656474</v>
      </c>
      <c r="AG635" s="41">
        <v>41064656474</v>
      </c>
      <c r="AH635" s="41">
        <v>41064656474</v>
      </c>
      <c r="AI635" s="41">
        <v>0</v>
      </c>
      <c r="AJ635" s="41">
        <v>0</v>
      </c>
      <c r="AK635" s="42" t="str">
        <f>IFERROR(VLOOKUP(Exportar[[#This Row],[RUBRO]],[3]LISTAS!$A$1:$B$19,2,0),Exportar[[#This Row],[NOMBRE-Planeación_Proyecto]])</f>
        <v>1. Primera Infancia</v>
      </c>
      <c r="AL635" s="41">
        <f>VLOOKUP(Exportar[[#This Row],[UNIDAD/SUB UNIDAD]],[3]!REGIONALES[[#All],[codigo_regional3]:[Columna1]],3,0)</f>
        <v>18</v>
      </c>
      <c r="AM635" s="41">
        <f>Exportar[[#This Row],[COD]]</f>
        <v>18</v>
      </c>
      <c r="AN635" s="41" t="str">
        <f>IFERROR(VLOOKUP(Exportar[[#This Row],[RUBRO completo]],'[3]CENTRO DE COSTOS'!$X:$X,1,0),0)</f>
        <v>C-4102-1500-18-0-4102001-02-161</v>
      </c>
      <c r="AO635" s="43" t="str">
        <f>VLOOKUP(Exportar[[#This Row],[COD_REAL]],'[3]CENTRO DE COSTOS'!$M$4:$N$72,2,0)</f>
        <v>REGIONAL CAQUETÁ</v>
      </c>
    </row>
    <row r="636" spans="1:41" x14ac:dyDescent="0.25">
      <c r="A636" s="44">
        <v>45111</v>
      </c>
      <c r="B636" s="32">
        <v>2023</v>
      </c>
      <c r="C636" s="33" t="str">
        <f>VLOOKUP(D636,'[3]CENTRO DE COSTOS'!$E:$H,4,0)</f>
        <v>REGIONALES</v>
      </c>
      <c r="D636" s="34" t="s">
        <v>53</v>
      </c>
      <c r="E636" s="34" t="s">
        <v>54</v>
      </c>
      <c r="F636" s="34" t="s">
        <v>226</v>
      </c>
      <c r="G636" s="35" t="str">
        <f>VLOOKUP(O636,[3]Gerentes!$A:$N,4,0)</f>
        <v>PRIMERA INFANCIA</v>
      </c>
      <c r="H636" s="35" t="str">
        <f>VLOOKUP(O636,[3]Gerentes!$A:$N,5,0)</f>
        <v>DIRECTOR(A) DE PRIMERA INFANCIA</v>
      </c>
      <c r="I636" s="35" t="str">
        <f>VLOOKUP(O636,[3]Gerentes!$A:$N,10,0)</f>
        <v>1. Primera Infancia</v>
      </c>
      <c r="J636" s="35" t="str">
        <f>VLOOKUP(O636,[3]Gerentes!$A:$AB,15,0)</f>
        <v>Contratable</v>
      </c>
      <c r="K636" s="36" t="str">
        <f t="shared" si="27"/>
        <v>Inversión</v>
      </c>
      <c r="L636" s="37" t="s">
        <v>225</v>
      </c>
      <c r="M636" s="38" t="str">
        <f t="shared" si="28"/>
        <v>C-4102-1500-18</v>
      </c>
      <c r="N636" s="34">
        <v>162</v>
      </c>
      <c r="O636" s="35" t="str">
        <f t="shared" si="29"/>
        <v>C-4102-1500-18-0-4102002-02-162</v>
      </c>
      <c r="P636" s="32" t="s">
        <v>224</v>
      </c>
      <c r="Q636" s="39">
        <f>VLOOKUP($O636,[3]Gerentes!$A:$I,7,0)</f>
        <v>4102002</v>
      </c>
      <c r="R636" s="40" t="str">
        <f>VLOOKUP($O636,[3]Gerentes!$A:$I,8,0)</f>
        <v>SERVICIO DE ATENCION TRADICIONAL A LA PRIMERA INFANCIA</v>
      </c>
      <c r="S636" s="34" t="s">
        <v>38</v>
      </c>
      <c r="T636" s="34">
        <v>10</v>
      </c>
      <c r="U636" s="34" t="s">
        <v>223</v>
      </c>
      <c r="V636" s="34" t="s">
        <v>25</v>
      </c>
      <c r="W636" s="41">
        <v>3557480403</v>
      </c>
      <c r="X636" s="41">
        <v>216831283</v>
      </c>
      <c r="Y636" s="41">
        <v>0</v>
      </c>
      <c r="Z636" s="41">
        <v>0</v>
      </c>
      <c r="AA636" s="41">
        <v>0</v>
      </c>
      <c r="AB636" s="42">
        <v>3774311686</v>
      </c>
      <c r="AC636" s="41">
        <v>3752401058</v>
      </c>
      <c r="AD636" s="41">
        <v>21910628</v>
      </c>
      <c r="AE636" s="42">
        <v>3752401058</v>
      </c>
      <c r="AF636" s="42">
        <v>2164997318</v>
      </c>
      <c r="AG636" s="41">
        <v>2164997318</v>
      </c>
      <c r="AH636" s="41">
        <v>2164997318</v>
      </c>
      <c r="AI636" s="41">
        <v>0</v>
      </c>
      <c r="AJ636" s="41">
        <v>0</v>
      </c>
      <c r="AK636" s="42" t="str">
        <f>IFERROR(VLOOKUP(Exportar[[#This Row],[RUBRO]],[3]LISTAS!$A$1:$B$19,2,0),Exportar[[#This Row],[NOMBRE-Planeación_Proyecto]])</f>
        <v>1. Primera Infancia</v>
      </c>
      <c r="AL636" s="41">
        <f>VLOOKUP(Exportar[[#This Row],[UNIDAD/SUB UNIDAD]],[3]!REGIONALES[[#All],[codigo_regional3]:[Columna1]],3,0)</f>
        <v>18</v>
      </c>
      <c r="AM636" s="41">
        <f>Exportar[[#This Row],[COD]]</f>
        <v>18</v>
      </c>
      <c r="AN636" s="41" t="str">
        <f>IFERROR(VLOOKUP(Exportar[[#This Row],[RUBRO completo]],'[3]CENTRO DE COSTOS'!$X:$X,1,0),0)</f>
        <v>C-4102-1500-18-0-4102002-02-162</v>
      </c>
      <c r="AO636" s="43" t="str">
        <f>VLOOKUP(Exportar[[#This Row],[COD_REAL]],'[3]CENTRO DE COSTOS'!$M$4:$N$72,2,0)</f>
        <v>REGIONAL CAQUETÁ</v>
      </c>
    </row>
    <row r="637" spans="1:41" x14ac:dyDescent="0.25">
      <c r="A637" s="44">
        <v>45111</v>
      </c>
      <c r="B637" s="32">
        <v>2023</v>
      </c>
      <c r="C637" s="33" t="str">
        <f>VLOOKUP(D637,'[3]CENTRO DE COSTOS'!$E:$H,4,0)</f>
        <v>REGIONALES</v>
      </c>
      <c r="D637" s="34" t="s">
        <v>53</v>
      </c>
      <c r="E637" s="34" t="s">
        <v>54</v>
      </c>
      <c r="F637" s="34" t="s">
        <v>221</v>
      </c>
      <c r="G637" s="35" t="str">
        <f>VLOOKUP(O637,[3]Gerentes!$A:$N,4,0)</f>
        <v>FORTALECIMIENTO</v>
      </c>
      <c r="H637" s="35" t="str">
        <f>VLOOKUP(O637,[3]Gerentes!$A:$N,5,0)</f>
        <v>DIRECTOR(A) ADMINISTRATIVO</v>
      </c>
      <c r="I637" s="35" t="str">
        <f>VLOOKUP(O637,[3]Gerentes!$A:$N,10,0)</f>
        <v>8. Fortalecimiento</v>
      </c>
      <c r="J637" s="35" t="str">
        <f>VLOOKUP(O637,[3]Gerentes!$A:$AB,15,0)</f>
        <v>Contratable</v>
      </c>
      <c r="K637" s="36" t="str">
        <f t="shared" si="27"/>
        <v>Inversión</v>
      </c>
      <c r="L637" s="37" t="s">
        <v>175</v>
      </c>
      <c r="M637" s="38" t="str">
        <f t="shared" si="28"/>
        <v>C-4199-1500-8</v>
      </c>
      <c r="N637" s="34">
        <v>186</v>
      </c>
      <c r="O637" s="35" t="str">
        <f t="shared" si="29"/>
        <v>C-4199-1500-8-0-4199064-02-186</v>
      </c>
      <c r="P637" s="32" t="s">
        <v>174</v>
      </c>
      <c r="Q637" s="39">
        <f>VLOOKUP($O637,[3]Gerentes!$A:$I,7,0)</f>
        <v>4199064</v>
      </c>
      <c r="R637" s="40" t="str">
        <f>VLOOKUP($O637,[3]Gerentes!$A:$I,8,0)</f>
        <v>SERVICIO DE IMPLEMENTACION DE SISTEMAS DE GESTION</v>
      </c>
      <c r="S637" s="34" t="s">
        <v>24</v>
      </c>
      <c r="T637" s="34">
        <v>27</v>
      </c>
      <c r="U637" s="34" t="s">
        <v>161</v>
      </c>
      <c r="V637" s="34" t="s">
        <v>25</v>
      </c>
      <c r="W637" s="41">
        <v>139034669</v>
      </c>
      <c r="X637" s="41">
        <v>0</v>
      </c>
      <c r="Y637" s="41">
        <v>0</v>
      </c>
      <c r="Z637" s="41">
        <v>0</v>
      </c>
      <c r="AA637" s="41">
        <v>0</v>
      </c>
      <c r="AB637" s="42">
        <v>139034669</v>
      </c>
      <c r="AC637" s="41">
        <v>139034669</v>
      </c>
      <c r="AD637" s="41">
        <v>0</v>
      </c>
      <c r="AE637" s="42">
        <v>97025240</v>
      </c>
      <c r="AF637" s="42">
        <v>88371821</v>
      </c>
      <c r="AG637" s="41">
        <v>88371821</v>
      </c>
      <c r="AH637" s="41">
        <v>88371821</v>
      </c>
      <c r="AI637" s="41">
        <v>0</v>
      </c>
      <c r="AJ637" s="41">
        <v>0</v>
      </c>
      <c r="AK637" s="42" t="str">
        <f>IFERROR(VLOOKUP(Exportar[[#This Row],[RUBRO]],[3]LISTAS!$A$1:$B$19,2,0),Exportar[[#This Row],[NOMBRE-Planeación_Proyecto]])</f>
        <v>8. Fortalecimiento</v>
      </c>
      <c r="AL637" s="41">
        <f>VLOOKUP(Exportar[[#This Row],[UNIDAD/SUB UNIDAD]],[3]!REGIONALES[[#All],[codigo_regional3]:[Columna1]],3,0)</f>
        <v>18</v>
      </c>
      <c r="AM637" s="41">
        <f>Exportar[[#This Row],[COD]]</f>
        <v>18</v>
      </c>
      <c r="AN637" s="41">
        <f>IFERROR(VLOOKUP(Exportar[[#This Row],[RUBRO completo]],'[3]CENTRO DE COSTOS'!$X:$X,1,0),0)</f>
        <v>0</v>
      </c>
      <c r="AO637" s="43" t="str">
        <f>VLOOKUP(Exportar[[#This Row],[COD_REAL]],'[3]CENTRO DE COSTOS'!$M$4:$N$72,2,0)</f>
        <v>REGIONAL CAQUETÁ</v>
      </c>
    </row>
    <row r="638" spans="1:41" x14ac:dyDescent="0.25">
      <c r="A638" s="44">
        <v>45111</v>
      </c>
      <c r="B638" s="32">
        <v>2023</v>
      </c>
      <c r="C638" s="33" t="str">
        <f>VLOOKUP(D638,'[3]CENTRO DE COSTOS'!$E:$H,4,0)</f>
        <v>REGIONALES</v>
      </c>
      <c r="D638" s="34" t="s">
        <v>53</v>
      </c>
      <c r="E638" s="34" t="s">
        <v>54</v>
      </c>
      <c r="F638" s="34" t="s">
        <v>220</v>
      </c>
      <c r="G638" s="35" t="str">
        <f>VLOOKUP(O638,[3]Gerentes!$A:$N,4,0)</f>
        <v>FORTALECIMIENTO</v>
      </c>
      <c r="H638" s="35" t="str">
        <f>VLOOKUP(O638,[3]Gerentes!$A:$N,5,0)</f>
        <v>DIRECTOR(A) DE GESTION HUMANA</v>
      </c>
      <c r="I638" s="35" t="str">
        <f>VLOOKUP(O638,[3]Gerentes!$A:$N,10,0)</f>
        <v>8. Fortalecimiento</v>
      </c>
      <c r="J638" s="35" t="str">
        <f>VLOOKUP(O638,[3]Gerentes!$A:$AB,15,0)</f>
        <v>Contratable</v>
      </c>
      <c r="K638" s="36" t="str">
        <f t="shared" si="27"/>
        <v>Inversión</v>
      </c>
      <c r="L638" s="37" t="s">
        <v>215</v>
      </c>
      <c r="M638" s="38" t="str">
        <f t="shared" si="28"/>
        <v>C-4199-1500-8</v>
      </c>
      <c r="N638" s="34">
        <v>192</v>
      </c>
      <c r="O638" s="35" t="str">
        <f t="shared" si="29"/>
        <v>C-4199-1500-8-0-4199053-02-192</v>
      </c>
      <c r="P638" s="32" t="s">
        <v>214</v>
      </c>
      <c r="Q638" s="39">
        <f>VLOOKUP($O638,[3]Gerentes!$A:$I,7,0)</f>
        <v>4199053</v>
      </c>
      <c r="R638" s="40" t="str">
        <f>VLOOKUP($O638,[3]Gerentes!$A:$I,8,0)</f>
        <v>DOCUMENTOS DE LINEAMIENTOS TECNICOS</v>
      </c>
      <c r="S638" s="34" t="s">
        <v>24</v>
      </c>
      <c r="T638" s="34">
        <v>27</v>
      </c>
      <c r="U638" s="34" t="s">
        <v>161</v>
      </c>
      <c r="V638" s="34" t="s">
        <v>25</v>
      </c>
      <c r="W638" s="41">
        <v>19342885</v>
      </c>
      <c r="X638" s="41">
        <v>4731632</v>
      </c>
      <c r="Y638" s="41">
        <v>0</v>
      </c>
      <c r="Z638" s="41">
        <v>0</v>
      </c>
      <c r="AA638" s="41">
        <v>0</v>
      </c>
      <c r="AB638" s="42">
        <v>24074517</v>
      </c>
      <c r="AC638" s="41">
        <v>19342885</v>
      </c>
      <c r="AD638" s="41">
        <v>4731632</v>
      </c>
      <c r="AE638" s="42">
        <v>0</v>
      </c>
      <c r="AF638" s="42">
        <v>0</v>
      </c>
      <c r="AG638" s="41">
        <v>0</v>
      </c>
      <c r="AH638" s="41">
        <v>0</v>
      </c>
      <c r="AI638" s="41">
        <v>0</v>
      </c>
      <c r="AJ638" s="41">
        <v>0</v>
      </c>
      <c r="AK638" s="42" t="str">
        <f>IFERROR(VLOOKUP(Exportar[[#This Row],[RUBRO]],[3]LISTAS!$A$1:$B$19,2,0),Exportar[[#This Row],[NOMBRE-Planeación_Proyecto]])</f>
        <v>8. Fortalecimiento</v>
      </c>
      <c r="AL638" s="41">
        <f>VLOOKUP(Exportar[[#This Row],[UNIDAD/SUB UNIDAD]],[3]!REGIONALES[[#All],[codigo_regional3]:[Columna1]],3,0)</f>
        <v>18</v>
      </c>
      <c r="AM638" s="41">
        <f>Exportar[[#This Row],[COD]]</f>
        <v>18</v>
      </c>
      <c r="AN638" s="41">
        <f>IFERROR(VLOOKUP(Exportar[[#This Row],[RUBRO completo]],'[3]CENTRO DE COSTOS'!$X:$X,1,0),0)</f>
        <v>0</v>
      </c>
      <c r="AO638" s="43" t="str">
        <f>VLOOKUP(Exportar[[#This Row],[COD_REAL]],'[3]CENTRO DE COSTOS'!$M$4:$N$72,2,0)</f>
        <v>REGIONAL CAQUETÁ</v>
      </c>
    </row>
    <row r="639" spans="1:41" x14ac:dyDescent="0.25">
      <c r="A639" s="44">
        <v>45111</v>
      </c>
      <c r="B639" s="32">
        <v>2023</v>
      </c>
      <c r="C639" s="33" t="str">
        <f>VLOOKUP(D639,'[3]CENTRO DE COSTOS'!$E:$H,4,0)</f>
        <v>REGIONALES</v>
      </c>
      <c r="D639" s="34" t="s">
        <v>53</v>
      </c>
      <c r="E639" s="34" t="s">
        <v>54</v>
      </c>
      <c r="F639" s="34" t="s">
        <v>219</v>
      </c>
      <c r="G639" s="35" t="str">
        <f>VLOOKUP(O639,[3]Gerentes!$A:$N,4,0)</f>
        <v>FORTALECIMIENTO</v>
      </c>
      <c r="H639" s="35" t="str">
        <f>VLOOKUP(O639,[3]Gerentes!$A:$N,5,0)</f>
        <v>DIRECTOR(A) ADMINISTRATIVO</v>
      </c>
      <c r="I639" s="35" t="str">
        <f>VLOOKUP(O639,[3]Gerentes!$A:$N,10,0)</f>
        <v>8. Fortalecimiento</v>
      </c>
      <c r="J639" s="35" t="str">
        <f>VLOOKUP(O639,[3]Gerentes!$A:$AB,15,0)</f>
        <v>Contratable</v>
      </c>
      <c r="K639" s="36" t="str">
        <f t="shared" si="27"/>
        <v>Inversión</v>
      </c>
      <c r="L639" s="37" t="s">
        <v>218</v>
      </c>
      <c r="M639" s="38" t="str">
        <f t="shared" si="28"/>
        <v>C-4199-1500-8</v>
      </c>
      <c r="N639" s="34">
        <v>197</v>
      </c>
      <c r="O639" s="35" t="str">
        <f t="shared" si="29"/>
        <v>C-4199-1500-8-0-4199016-02-197</v>
      </c>
      <c r="P639" s="32" t="s">
        <v>217</v>
      </c>
      <c r="Q639" s="39">
        <f>VLOOKUP($O639,[3]Gerentes!$A:$I,7,0)</f>
        <v>4199016</v>
      </c>
      <c r="R639" s="40" t="str">
        <f>VLOOKUP($O639,[3]Gerentes!$A:$I,8,0)</f>
        <v>SEDES MANTENIDAS</v>
      </c>
      <c r="S639" s="34" t="s">
        <v>24</v>
      </c>
      <c r="T639" s="34">
        <v>27</v>
      </c>
      <c r="U639" s="34" t="s">
        <v>161</v>
      </c>
      <c r="V639" s="34" t="s">
        <v>25</v>
      </c>
      <c r="W639" s="41">
        <v>86511300</v>
      </c>
      <c r="X639" s="41">
        <v>0</v>
      </c>
      <c r="Y639" s="41">
        <v>0</v>
      </c>
      <c r="Z639" s="41">
        <v>0</v>
      </c>
      <c r="AA639" s="41">
        <v>0</v>
      </c>
      <c r="AB639" s="42">
        <v>86511300</v>
      </c>
      <c r="AC639" s="41">
        <v>86491300</v>
      </c>
      <c r="AD639" s="41">
        <v>20000</v>
      </c>
      <c r="AE639" s="42">
        <v>14980000</v>
      </c>
      <c r="AF639" s="42">
        <v>0</v>
      </c>
      <c r="AG639" s="41">
        <v>0</v>
      </c>
      <c r="AH639" s="41">
        <v>0</v>
      </c>
      <c r="AI639" s="41">
        <v>0</v>
      </c>
      <c r="AJ639" s="41">
        <v>0</v>
      </c>
      <c r="AK639" s="42" t="str">
        <f>IFERROR(VLOOKUP(Exportar[[#This Row],[RUBRO]],[3]LISTAS!$A$1:$B$19,2,0),Exportar[[#This Row],[NOMBRE-Planeación_Proyecto]])</f>
        <v>8. Fortalecimiento</v>
      </c>
      <c r="AL639" s="41">
        <f>VLOOKUP(Exportar[[#This Row],[UNIDAD/SUB UNIDAD]],[3]!REGIONALES[[#All],[codigo_regional3]:[Columna1]],3,0)</f>
        <v>18</v>
      </c>
      <c r="AM639" s="41">
        <f>Exportar[[#This Row],[COD]]</f>
        <v>18</v>
      </c>
      <c r="AN639" s="41">
        <f>IFERROR(VLOOKUP(Exportar[[#This Row],[RUBRO completo]],'[3]CENTRO DE COSTOS'!$X:$X,1,0),0)</f>
        <v>0</v>
      </c>
      <c r="AO639" s="43" t="str">
        <f>VLOOKUP(Exportar[[#This Row],[COD_REAL]],'[3]CENTRO DE COSTOS'!$M$4:$N$72,2,0)</f>
        <v>REGIONAL CAQUETÁ</v>
      </c>
    </row>
    <row r="640" spans="1:41" x14ac:dyDescent="0.25">
      <c r="A640" s="44">
        <v>45111</v>
      </c>
      <c r="B640" s="32">
        <v>2023</v>
      </c>
      <c r="C640" s="33" t="str">
        <f>VLOOKUP(D640,'[3]CENTRO DE COSTOS'!$E:$H,4,0)</f>
        <v>REGIONALES</v>
      </c>
      <c r="D640" s="34" t="s">
        <v>53</v>
      </c>
      <c r="E640" s="34" t="s">
        <v>54</v>
      </c>
      <c r="F640" s="34" t="s">
        <v>216</v>
      </c>
      <c r="G640" s="35" t="str">
        <f>VLOOKUP(O640,[3]Gerentes!$A:$N,4,0)</f>
        <v>FORTALECIMIENTO</v>
      </c>
      <c r="H640" s="35" t="str">
        <f>VLOOKUP(O640,[3]Gerentes!$A:$N,5,0)</f>
        <v>DIRECTOR(A) ADMINISTRATIVO</v>
      </c>
      <c r="I640" s="35" t="str">
        <f>VLOOKUP(O640,[3]Gerentes!$A:$N,10,0)</f>
        <v>8. Fortalecimiento</v>
      </c>
      <c r="J640" s="35" t="str">
        <f>VLOOKUP(O640,[3]Gerentes!$A:$AB,15,0)</f>
        <v>Contratable</v>
      </c>
      <c r="K640" s="36" t="str">
        <f t="shared" si="27"/>
        <v>Inversión</v>
      </c>
      <c r="L640" s="37" t="s">
        <v>215</v>
      </c>
      <c r="M640" s="38" t="str">
        <f t="shared" si="28"/>
        <v>C-4199-1500-8</v>
      </c>
      <c r="N640" s="34">
        <v>199</v>
      </c>
      <c r="O640" s="35" t="str">
        <f t="shared" si="29"/>
        <v>C-4199-1500-8-0-4199053-02-199</v>
      </c>
      <c r="P640" s="32" t="s">
        <v>214</v>
      </c>
      <c r="Q640" s="39">
        <f>VLOOKUP($O640,[3]Gerentes!$A:$I,7,0)</f>
        <v>4199053</v>
      </c>
      <c r="R640" s="40" t="str">
        <f>VLOOKUP($O640,[3]Gerentes!$A:$I,8,0)</f>
        <v>DOCUMENTOS DE LINEAMIENTOS TECNICOS</v>
      </c>
      <c r="S640" s="34" t="s">
        <v>24</v>
      </c>
      <c r="T640" s="34">
        <v>27</v>
      </c>
      <c r="U640" s="34" t="s">
        <v>161</v>
      </c>
      <c r="V640" s="34" t="s">
        <v>25</v>
      </c>
      <c r="W640" s="41">
        <v>8240511</v>
      </c>
      <c r="X640" s="41">
        <v>0</v>
      </c>
      <c r="Y640" s="41">
        <v>0</v>
      </c>
      <c r="Z640" s="41">
        <v>0</v>
      </c>
      <c r="AA640" s="41">
        <v>0</v>
      </c>
      <c r="AB640" s="42">
        <v>8240511</v>
      </c>
      <c r="AC640" s="41">
        <v>0</v>
      </c>
      <c r="AD640" s="41">
        <v>8240511</v>
      </c>
      <c r="AE640" s="42">
        <v>0</v>
      </c>
      <c r="AF640" s="42">
        <v>0</v>
      </c>
      <c r="AG640" s="41">
        <v>0</v>
      </c>
      <c r="AH640" s="41">
        <v>0</v>
      </c>
      <c r="AI640" s="41">
        <v>0</v>
      </c>
      <c r="AJ640" s="41">
        <v>0</v>
      </c>
      <c r="AK640" s="42" t="str">
        <f>IFERROR(VLOOKUP(Exportar[[#This Row],[RUBRO]],[3]LISTAS!$A$1:$B$19,2,0),Exportar[[#This Row],[NOMBRE-Planeación_Proyecto]])</f>
        <v>8. Fortalecimiento</v>
      </c>
      <c r="AL640" s="41">
        <f>VLOOKUP(Exportar[[#This Row],[UNIDAD/SUB UNIDAD]],[3]!REGIONALES[[#All],[codigo_regional3]:[Columna1]],3,0)</f>
        <v>18</v>
      </c>
      <c r="AM640" s="41">
        <f>Exportar[[#This Row],[COD]]</f>
        <v>18</v>
      </c>
      <c r="AN640" s="41">
        <f>IFERROR(VLOOKUP(Exportar[[#This Row],[RUBRO completo]],'[3]CENTRO DE COSTOS'!$X:$X,1,0),0)</f>
        <v>0</v>
      </c>
      <c r="AO640" s="43" t="str">
        <f>VLOOKUP(Exportar[[#This Row],[COD_REAL]],'[3]CENTRO DE COSTOS'!$M$4:$N$72,2,0)</f>
        <v>REGIONAL CAQUETÁ</v>
      </c>
    </row>
    <row r="641" spans="1:41" x14ac:dyDescent="0.25">
      <c r="A641" s="44">
        <v>45111</v>
      </c>
      <c r="B641" s="32">
        <v>2023</v>
      </c>
      <c r="C641" s="33" t="str">
        <f>VLOOKUP(D641,'[3]CENTRO DE COSTOS'!$E:$H,4,0)</f>
        <v>REGIONALES</v>
      </c>
      <c r="D641" s="34" t="s">
        <v>53</v>
      </c>
      <c r="E641" s="34" t="s">
        <v>54</v>
      </c>
      <c r="F641" s="34" t="s">
        <v>213</v>
      </c>
      <c r="G641" s="35" t="str">
        <f>VLOOKUP(O641,[3]Gerentes!$A:$N,4,0)</f>
        <v>FORTALECIMIENTO</v>
      </c>
      <c r="H641" s="35" t="str">
        <f>VLOOKUP(O641,[3]Gerentes!$A:$N,5,0)</f>
        <v>DIRECTOR(A) ADMINISTRATIVO</v>
      </c>
      <c r="I641" s="35" t="str">
        <f>VLOOKUP(O641,[3]Gerentes!$A:$N,10,0)</f>
        <v>8. Fortalecimiento</v>
      </c>
      <c r="J641" s="35" t="str">
        <f>VLOOKUP(O641,[3]Gerentes!$A:$AB,15,0)</f>
        <v>Contratable</v>
      </c>
      <c r="K641" s="36" t="str">
        <f t="shared" si="27"/>
        <v>Inversión</v>
      </c>
      <c r="L641" s="37" t="s">
        <v>175</v>
      </c>
      <c r="M641" s="38" t="str">
        <f t="shared" si="28"/>
        <v>C-4199-1500-8</v>
      </c>
      <c r="N641" s="34">
        <v>201</v>
      </c>
      <c r="O641" s="35" t="str">
        <f t="shared" si="29"/>
        <v>C-4199-1500-8-0-4199064-02-201</v>
      </c>
      <c r="P641" s="32" t="s">
        <v>174</v>
      </c>
      <c r="Q641" s="39">
        <f>VLOOKUP($O641,[3]Gerentes!$A:$I,7,0)</f>
        <v>4199064</v>
      </c>
      <c r="R641" s="40" t="str">
        <f>VLOOKUP($O641,[3]Gerentes!$A:$I,8,0)</f>
        <v>SERVICIO DE IMPLEMENTACION DE SISTEMAS DE GESTION</v>
      </c>
      <c r="S641" s="34" t="s">
        <v>24</v>
      </c>
      <c r="T641" s="34">
        <v>27</v>
      </c>
      <c r="U641" s="34" t="s">
        <v>161</v>
      </c>
      <c r="V641" s="34" t="s">
        <v>25</v>
      </c>
      <c r="W641" s="41">
        <v>5000000</v>
      </c>
      <c r="X641" s="41">
        <v>91308000</v>
      </c>
      <c r="Y641" s="41">
        <v>94308000</v>
      </c>
      <c r="Z641" s="41">
        <v>0</v>
      </c>
      <c r="AA641" s="41">
        <v>0</v>
      </c>
      <c r="AB641" s="42">
        <v>2000000</v>
      </c>
      <c r="AC641" s="41">
        <v>0</v>
      </c>
      <c r="AD641" s="41">
        <v>2000000</v>
      </c>
      <c r="AE641" s="42">
        <v>0</v>
      </c>
      <c r="AF641" s="42">
        <v>0</v>
      </c>
      <c r="AG641" s="41">
        <v>0</v>
      </c>
      <c r="AH641" s="41">
        <v>0</v>
      </c>
      <c r="AI641" s="41">
        <v>0</v>
      </c>
      <c r="AJ641" s="41">
        <v>0</v>
      </c>
      <c r="AK641" s="42" t="str">
        <f>IFERROR(VLOOKUP(Exportar[[#This Row],[RUBRO]],[3]LISTAS!$A$1:$B$19,2,0),Exportar[[#This Row],[NOMBRE-Planeación_Proyecto]])</f>
        <v>8. Fortalecimiento</v>
      </c>
      <c r="AL641" s="41">
        <f>VLOOKUP(Exportar[[#This Row],[UNIDAD/SUB UNIDAD]],[3]!REGIONALES[[#All],[codigo_regional3]:[Columna1]],3,0)</f>
        <v>18</v>
      </c>
      <c r="AM641" s="41">
        <f>Exportar[[#This Row],[COD]]</f>
        <v>18</v>
      </c>
      <c r="AN641" s="41">
        <f>IFERROR(VLOOKUP(Exportar[[#This Row],[RUBRO completo]],'[3]CENTRO DE COSTOS'!$X:$X,1,0),0)</f>
        <v>0</v>
      </c>
      <c r="AO641" s="43" t="str">
        <f>VLOOKUP(Exportar[[#This Row],[COD_REAL]],'[3]CENTRO DE COSTOS'!$M$4:$N$72,2,0)</f>
        <v>REGIONAL CAQUETÁ</v>
      </c>
    </row>
    <row r="642" spans="1:41" x14ac:dyDescent="0.25">
      <c r="A642" s="44">
        <v>45111</v>
      </c>
      <c r="B642" s="32">
        <v>2023</v>
      </c>
      <c r="C642" s="33" t="str">
        <f>VLOOKUP(D642,'[3]CENTRO DE COSTOS'!$E:$H,4,0)</f>
        <v>REGIONALES</v>
      </c>
      <c r="D642" s="34" t="s">
        <v>53</v>
      </c>
      <c r="E642" s="34" t="s">
        <v>54</v>
      </c>
      <c r="F642" s="34" t="s">
        <v>208</v>
      </c>
      <c r="G642" s="35" t="str">
        <f>VLOOKUP(O642,[3]Gerentes!$A:$N,4,0)</f>
        <v>FUNCIONAMIENTO</v>
      </c>
      <c r="H642" s="35" t="str">
        <f>VLOOKUP(O642,[3]Gerentes!$A:$N,5,0)</f>
        <v>DIRECTOR(A) DE GESTION HUMANA</v>
      </c>
      <c r="I642" s="35" t="str">
        <f>VLOOKUP(O642,[3]Gerentes!$A:$N,10,0)</f>
        <v>1. Gestión Humana</v>
      </c>
      <c r="J642" s="35" t="str">
        <f>VLOOKUP(O642,[3]Gerentes!$A:$AB,15,0)</f>
        <v>Contratable</v>
      </c>
      <c r="K642" s="36" t="str">
        <f t="shared" si="27"/>
        <v>Funcionamiento</v>
      </c>
      <c r="L642" s="37" t="s">
        <v>212</v>
      </c>
      <c r="M642" s="38" t="str">
        <f t="shared" si="28"/>
        <v>A-02-02</v>
      </c>
      <c r="N642" s="34">
        <v>301</v>
      </c>
      <c r="O642" s="35" t="str">
        <f t="shared" si="29"/>
        <v>A-02-02-01-002-008-301</v>
      </c>
      <c r="P642" s="32" t="s">
        <v>211</v>
      </c>
      <c r="Q642" s="39">
        <f>VLOOKUP($O642,[3]Gerentes!$A:$I,7,0)</f>
        <v>0</v>
      </c>
      <c r="R642" s="40">
        <f>VLOOKUP($O642,[3]Gerentes!$A:$I,8,0)</f>
        <v>0</v>
      </c>
      <c r="S642" s="34" t="s">
        <v>24</v>
      </c>
      <c r="T642" s="34">
        <v>27</v>
      </c>
      <c r="U642" s="34" t="s">
        <v>161</v>
      </c>
      <c r="V642" s="34" t="s">
        <v>25</v>
      </c>
      <c r="W642" s="41">
        <v>15913500</v>
      </c>
      <c r="X642" s="41">
        <v>0</v>
      </c>
      <c r="Y642" s="41">
        <v>0</v>
      </c>
      <c r="Z642" s="41">
        <v>0</v>
      </c>
      <c r="AA642" s="41">
        <v>0</v>
      </c>
      <c r="AB642" s="42">
        <v>15913500</v>
      </c>
      <c r="AC642" s="41">
        <v>15906238</v>
      </c>
      <c r="AD642" s="41">
        <v>7262</v>
      </c>
      <c r="AE642" s="42">
        <v>6238</v>
      </c>
      <c r="AF642" s="42">
        <v>219.44</v>
      </c>
      <c r="AG642" s="41">
        <v>219.44</v>
      </c>
      <c r="AH642" s="41">
        <v>219.44</v>
      </c>
      <c r="AI642" s="41">
        <v>0</v>
      </c>
      <c r="AJ642" s="41">
        <v>0</v>
      </c>
      <c r="AK642" s="42" t="str">
        <f>IFERROR(VLOOKUP(Exportar[[#This Row],[RUBRO]],[3]LISTAS!$A$1:$B$19,2,0),Exportar[[#This Row],[NOMBRE-Planeación_Proyecto]])</f>
        <v>Gastos Generales</v>
      </c>
      <c r="AL642" s="41">
        <f>VLOOKUP(Exportar[[#This Row],[UNIDAD/SUB UNIDAD]],[3]!REGIONALES[[#All],[codigo_regional3]:[Columna1]],3,0)</f>
        <v>18</v>
      </c>
      <c r="AM642" s="41">
        <f>Exportar[[#This Row],[COD]]</f>
        <v>18</v>
      </c>
      <c r="AN642" s="41">
        <f>IFERROR(VLOOKUP(Exportar[[#This Row],[RUBRO completo]],'[3]CENTRO DE COSTOS'!$X:$X,1,0),0)</f>
        <v>0</v>
      </c>
      <c r="AO642" s="43" t="str">
        <f>VLOOKUP(Exportar[[#This Row],[COD_REAL]],'[3]CENTRO DE COSTOS'!$M$4:$N$72,2,0)</f>
        <v>REGIONAL CAQUETÁ</v>
      </c>
    </row>
    <row r="643" spans="1:41" x14ac:dyDescent="0.25">
      <c r="A643" s="44">
        <v>45111</v>
      </c>
      <c r="B643" s="32">
        <v>2023</v>
      </c>
      <c r="C643" s="33" t="str">
        <f>VLOOKUP(D643,'[3]CENTRO DE COSTOS'!$E:$H,4,0)</f>
        <v>REGIONALES</v>
      </c>
      <c r="D643" s="34" t="s">
        <v>53</v>
      </c>
      <c r="E643" s="34" t="s">
        <v>54</v>
      </c>
      <c r="F643" s="34" t="s">
        <v>208</v>
      </c>
      <c r="G643" s="35" t="str">
        <f>VLOOKUP(O643,[3]Gerentes!$A:$N,4,0)</f>
        <v>FUNCIONAMIENTO</v>
      </c>
      <c r="H643" s="35" t="str">
        <f>VLOOKUP(O643,[3]Gerentes!$A:$N,5,0)</f>
        <v>DIRECTOR(A) DE GESTION HUMANA</v>
      </c>
      <c r="I643" s="35" t="str">
        <f>VLOOKUP(O643,[3]Gerentes!$A:$N,10,0)</f>
        <v>1. Gestión Humana</v>
      </c>
      <c r="J643" s="35" t="str">
        <f>VLOOKUP(O643,[3]Gerentes!$A:$AB,15,0)</f>
        <v>No Contratable</v>
      </c>
      <c r="K643" s="36" t="str">
        <f t="shared" si="27"/>
        <v>Funcionamiento</v>
      </c>
      <c r="L643" s="37" t="s">
        <v>210</v>
      </c>
      <c r="M643" s="38" t="str">
        <f t="shared" si="28"/>
        <v>A-02-02</v>
      </c>
      <c r="N643" s="34">
        <v>301</v>
      </c>
      <c r="O643" s="35" t="str">
        <f t="shared" si="29"/>
        <v>A-02-02-02-009-006-301</v>
      </c>
      <c r="P643" s="32" t="s">
        <v>209</v>
      </c>
      <c r="Q643" s="39">
        <f>VLOOKUP($O643,[3]Gerentes!$A:$I,7,0)</f>
        <v>0</v>
      </c>
      <c r="R643" s="40">
        <f>VLOOKUP($O643,[3]Gerentes!$A:$I,8,0)</f>
        <v>0</v>
      </c>
      <c r="S643" s="34" t="s">
        <v>24</v>
      </c>
      <c r="T643" s="34">
        <v>27</v>
      </c>
      <c r="U643" s="34" t="s">
        <v>161</v>
      </c>
      <c r="V643" s="34" t="s">
        <v>25</v>
      </c>
      <c r="W643" s="41">
        <v>38597284</v>
      </c>
      <c r="X643" s="41">
        <v>10117734</v>
      </c>
      <c r="Y643" s="41">
        <v>0</v>
      </c>
      <c r="Z643" s="41">
        <v>0</v>
      </c>
      <c r="AA643" s="41">
        <v>0</v>
      </c>
      <c r="AB643" s="42">
        <v>48715018</v>
      </c>
      <c r="AC643" s="41">
        <v>19096</v>
      </c>
      <c r="AD643" s="41">
        <v>48695922</v>
      </c>
      <c r="AE643" s="42">
        <v>19096</v>
      </c>
      <c r="AF643" s="42">
        <v>0</v>
      </c>
      <c r="AG643" s="41">
        <v>0</v>
      </c>
      <c r="AH643" s="41">
        <v>0</v>
      </c>
      <c r="AI643" s="41">
        <v>0</v>
      </c>
      <c r="AJ643" s="41">
        <v>0</v>
      </c>
      <c r="AK643" s="42" t="str">
        <f>IFERROR(VLOOKUP(Exportar[[#This Row],[RUBRO]],[3]LISTAS!$A$1:$B$19,2,0),Exportar[[#This Row],[NOMBRE-Planeación_Proyecto]])</f>
        <v>Gastos Generales</v>
      </c>
      <c r="AL643" s="41">
        <f>VLOOKUP(Exportar[[#This Row],[UNIDAD/SUB UNIDAD]],[3]!REGIONALES[[#All],[codigo_regional3]:[Columna1]],3,0)</f>
        <v>18</v>
      </c>
      <c r="AM643" s="41">
        <f>Exportar[[#This Row],[COD]]</f>
        <v>18</v>
      </c>
      <c r="AN643" s="41">
        <f>IFERROR(VLOOKUP(Exportar[[#This Row],[RUBRO completo]],'[3]CENTRO DE COSTOS'!$X:$X,1,0),0)</f>
        <v>0</v>
      </c>
      <c r="AO643" s="43" t="str">
        <f>VLOOKUP(Exportar[[#This Row],[COD_REAL]],'[3]CENTRO DE COSTOS'!$M$4:$N$72,2,0)</f>
        <v>REGIONAL CAQUETÁ</v>
      </c>
    </row>
    <row r="644" spans="1:41" x14ac:dyDescent="0.25">
      <c r="A644" s="44">
        <v>45111</v>
      </c>
      <c r="B644" s="32">
        <v>2023</v>
      </c>
      <c r="C644" s="33" t="str">
        <f>VLOOKUP(D644,'[3]CENTRO DE COSTOS'!$E:$H,4,0)</f>
        <v>REGIONALES</v>
      </c>
      <c r="D644" s="34" t="s">
        <v>53</v>
      </c>
      <c r="E644" s="34" t="s">
        <v>54</v>
      </c>
      <c r="F644" s="34" t="s">
        <v>208</v>
      </c>
      <c r="G644" s="35" t="str">
        <f>VLOOKUP(O644,[3]Gerentes!$A:$N,4,0)</f>
        <v>FUNCIONAMIENTO</v>
      </c>
      <c r="H644" s="35" t="str">
        <f>VLOOKUP(O644,[3]Gerentes!$A:$N,5,0)</f>
        <v>DIRECTOR(A) DE GESTION HUMANA</v>
      </c>
      <c r="I644" s="35" t="str">
        <f>VLOOKUP(O644,[3]Gerentes!$A:$N,10,0)</f>
        <v>1. Gestión Humana</v>
      </c>
      <c r="J644" s="35" t="str">
        <f>VLOOKUP(O644,[3]Gerentes!$A:$AB,15,0)</f>
        <v>No Contratable</v>
      </c>
      <c r="K644" s="36" t="str">
        <f t="shared" ref="K644:K707" si="30">IF(OR(LEFT(L644,1)="A",LEFT(L644,1)="B"),"Funcionamiento","Inversión")</f>
        <v>Funcionamiento</v>
      </c>
      <c r="L644" s="37" t="s">
        <v>207</v>
      </c>
      <c r="M644" s="38" t="str">
        <f t="shared" ref="M644:M707" si="31">IF(LEFT(L644,4)="A-01",LEFT(L644,10),IF(LEFT(L644,4)="A-02",LEFT(L644,7),IF(LEFT(L644,4)="A-03",LEFT(L644,14),IF(LEFT(L644,7)="A-08-01",LEFT(L644,7),IF(LEFT(L644,7)="A-08-04",LEFT(L644,10),IF(AND(LEFT(LEFT(L644,14),1)="C",RIGHT(LEFT(L644,14),1)="-"),LEFT(L644,13),LEFT(L644,14)))))))</f>
        <v>A-02-02</v>
      </c>
      <c r="N644" s="34">
        <v>301</v>
      </c>
      <c r="O644" s="35" t="str">
        <f t="shared" ref="O644:O707" si="32">IF(LEN(N644)&gt;3,L644,L644&amp;IF(N644&lt;&gt;"","-"&amp;N644,""))</f>
        <v>A-02-02-02-010-301</v>
      </c>
      <c r="P644" s="32" t="s">
        <v>206</v>
      </c>
      <c r="Q644" s="39">
        <f>VLOOKUP($O644,[3]Gerentes!$A:$I,7,0)</f>
        <v>0</v>
      </c>
      <c r="R644" s="40">
        <f>VLOOKUP($O644,[3]Gerentes!$A:$I,8,0)</f>
        <v>0</v>
      </c>
      <c r="S644" s="34" t="s">
        <v>24</v>
      </c>
      <c r="T644" s="34">
        <v>27</v>
      </c>
      <c r="U644" s="34" t="s">
        <v>161</v>
      </c>
      <c r="V644" s="34" t="s">
        <v>25</v>
      </c>
      <c r="W644" s="41">
        <v>12730800</v>
      </c>
      <c r="X644" s="41">
        <v>0</v>
      </c>
      <c r="Y644" s="41">
        <v>0</v>
      </c>
      <c r="Z644" s="41">
        <v>0</v>
      </c>
      <c r="AA644" s="41">
        <v>0</v>
      </c>
      <c r="AB644" s="42">
        <v>12730800</v>
      </c>
      <c r="AC644" s="41">
        <v>12730800</v>
      </c>
      <c r="AD644" s="41">
        <v>0</v>
      </c>
      <c r="AE644" s="42">
        <v>1968319</v>
      </c>
      <c r="AF644" s="42">
        <v>1968319</v>
      </c>
      <c r="AG644" s="41">
        <v>1968319</v>
      </c>
      <c r="AH644" s="41">
        <v>1968319</v>
      </c>
      <c r="AI644" s="41">
        <v>0</v>
      </c>
      <c r="AJ644" s="41">
        <v>0</v>
      </c>
      <c r="AK644" s="42" t="str">
        <f>IFERROR(VLOOKUP(Exportar[[#This Row],[RUBRO]],[3]LISTAS!$A$1:$B$19,2,0),Exportar[[#This Row],[NOMBRE-Planeación_Proyecto]])</f>
        <v>Gastos Generales</v>
      </c>
      <c r="AL644" s="41">
        <f>VLOOKUP(Exportar[[#This Row],[UNIDAD/SUB UNIDAD]],[3]!REGIONALES[[#All],[codigo_regional3]:[Columna1]],3,0)</f>
        <v>18</v>
      </c>
      <c r="AM644" s="41">
        <f>Exportar[[#This Row],[COD]]</f>
        <v>18</v>
      </c>
      <c r="AN644" s="41">
        <f>IFERROR(VLOOKUP(Exportar[[#This Row],[RUBRO completo]],'[3]CENTRO DE COSTOS'!$X:$X,1,0),0)</f>
        <v>0</v>
      </c>
      <c r="AO644" s="43" t="str">
        <f>VLOOKUP(Exportar[[#This Row],[COD_REAL]],'[3]CENTRO DE COSTOS'!$M$4:$N$72,2,0)</f>
        <v>REGIONAL CAQUETÁ</v>
      </c>
    </row>
    <row r="645" spans="1:41" x14ac:dyDescent="0.25">
      <c r="A645" s="44">
        <v>45111</v>
      </c>
      <c r="B645" s="32">
        <v>2023</v>
      </c>
      <c r="C645" s="33" t="str">
        <f>VLOOKUP(D645,'[3]CENTRO DE COSTOS'!$E:$H,4,0)</f>
        <v>REGIONALES</v>
      </c>
      <c r="D645" s="34" t="s">
        <v>53</v>
      </c>
      <c r="E645" s="34" t="s">
        <v>54</v>
      </c>
      <c r="F645" s="34" t="s">
        <v>195</v>
      </c>
      <c r="G645" s="35" t="str">
        <f>VLOOKUP(O645,[3]Gerentes!$A:$N,4,0)</f>
        <v>FUNCIONAMIENTO</v>
      </c>
      <c r="H645" s="35" t="str">
        <f>VLOOKUP(O645,[3]Gerentes!$A:$N,5,0)</f>
        <v>DIRECTOR(A) ADMINISTRATIVO</v>
      </c>
      <c r="I645" s="35" t="str">
        <f>VLOOKUP(O645,[3]Gerentes!$A:$N,10,0)</f>
        <v>2. Administrativa</v>
      </c>
      <c r="J645" s="35" t="str">
        <f>VLOOKUP(O645,[3]Gerentes!$A:$AB,15,0)</f>
        <v>No Contratable</v>
      </c>
      <c r="K645" s="36" t="str">
        <f t="shared" si="30"/>
        <v>Funcionamiento</v>
      </c>
      <c r="L645" s="37" t="s">
        <v>205</v>
      </c>
      <c r="M645" s="38" t="str">
        <f t="shared" si="31"/>
        <v>A-02-02</v>
      </c>
      <c r="N645" s="34">
        <v>302</v>
      </c>
      <c r="O645" s="35" t="str">
        <f t="shared" si="32"/>
        <v>A-02-02-01-003-003-302</v>
      </c>
      <c r="P645" s="32" t="s">
        <v>204</v>
      </c>
      <c r="Q645" s="39">
        <f>VLOOKUP($O645,[3]Gerentes!$A:$I,7,0)</f>
        <v>0</v>
      </c>
      <c r="R645" s="40">
        <f>VLOOKUP($O645,[3]Gerentes!$A:$I,8,0)</f>
        <v>0</v>
      </c>
      <c r="S645" s="34" t="s">
        <v>24</v>
      </c>
      <c r="T645" s="34">
        <v>27</v>
      </c>
      <c r="U645" s="34" t="s">
        <v>161</v>
      </c>
      <c r="V645" s="34" t="s">
        <v>25</v>
      </c>
      <c r="W645" s="41">
        <v>7041900</v>
      </c>
      <c r="X645" s="41">
        <v>0</v>
      </c>
      <c r="Y645" s="41">
        <v>2041618</v>
      </c>
      <c r="Z645" s="41">
        <v>0</v>
      </c>
      <c r="AA645" s="41">
        <v>0</v>
      </c>
      <c r="AB645" s="42">
        <v>5000282</v>
      </c>
      <c r="AC645" s="41">
        <v>5000282</v>
      </c>
      <c r="AD645" s="41">
        <v>0</v>
      </c>
      <c r="AE645" s="42">
        <v>282</v>
      </c>
      <c r="AF645" s="42">
        <v>0</v>
      </c>
      <c r="AG645" s="41">
        <v>0</v>
      </c>
      <c r="AH645" s="41">
        <v>0</v>
      </c>
      <c r="AI645" s="41">
        <v>0</v>
      </c>
      <c r="AJ645" s="41">
        <v>0</v>
      </c>
      <c r="AK645" s="42" t="str">
        <f>IFERROR(VLOOKUP(Exportar[[#This Row],[RUBRO]],[3]LISTAS!$A$1:$B$19,2,0),Exportar[[#This Row],[NOMBRE-Planeación_Proyecto]])</f>
        <v>Gastos Generales</v>
      </c>
      <c r="AL645" s="41">
        <f>VLOOKUP(Exportar[[#This Row],[UNIDAD/SUB UNIDAD]],[3]!REGIONALES[[#All],[codigo_regional3]:[Columna1]],3,0)</f>
        <v>18</v>
      </c>
      <c r="AM645" s="41">
        <f>Exportar[[#This Row],[COD]]</f>
        <v>18</v>
      </c>
      <c r="AN645" s="41">
        <f>IFERROR(VLOOKUP(Exportar[[#This Row],[RUBRO completo]],'[3]CENTRO DE COSTOS'!$X:$X,1,0),0)</f>
        <v>0</v>
      </c>
      <c r="AO645" s="43" t="str">
        <f>VLOOKUP(Exportar[[#This Row],[COD_REAL]],'[3]CENTRO DE COSTOS'!$M$4:$N$72,2,0)</f>
        <v>REGIONAL CAQUETÁ</v>
      </c>
    </row>
    <row r="646" spans="1:41" x14ac:dyDescent="0.25">
      <c r="A646" s="44">
        <v>45111</v>
      </c>
      <c r="B646" s="32">
        <v>2023</v>
      </c>
      <c r="C646" s="33" t="str">
        <f>VLOOKUP(D646,'[3]CENTRO DE COSTOS'!$E:$H,4,0)</f>
        <v>REGIONALES</v>
      </c>
      <c r="D646" s="34" t="s">
        <v>53</v>
      </c>
      <c r="E646" s="34" t="s">
        <v>54</v>
      </c>
      <c r="F646" s="34" t="s">
        <v>195</v>
      </c>
      <c r="G646" s="35" t="str">
        <f>VLOOKUP(O646,[3]Gerentes!$A:$N,4,0)</f>
        <v>FUNCIONAMIENTO</v>
      </c>
      <c r="H646" s="35" t="str">
        <f>VLOOKUP(O646,[3]Gerentes!$A:$N,5,0)</f>
        <v>DIRECTOR(A) ADMINISTRATIVO</v>
      </c>
      <c r="I646" s="35" t="str">
        <f>VLOOKUP(O646,[3]Gerentes!$A:$N,10,0)</f>
        <v>2. Administrativa</v>
      </c>
      <c r="J646" s="35" t="str">
        <f>VLOOKUP(O646,[3]Gerentes!$A:$AB,15,0)</f>
        <v>No Contratable</v>
      </c>
      <c r="K646" s="36" t="str">
        <f t="shared" si="30"/>
        <v>Funcionamiento</v>
      </c>
      <c r="L646" s="37" t="s">
        <v>203</v>
      </c>
      <c r="M646" s="38" t="str">
        <f t="shared" si="31"/>
        <v>A-02-02</v>
      </c>
      <c r="N646" s="34">
        <v>302</v>
      </c>
      <c r="O646" s="35" t="str">
        <f t="shared" si="32"/>
        <v>A-02-02-02-006-009-302</v>
      </c>
      <c r="P646" s="32" t="s">
        <v>202</v>
      </c>
      <c r="Q646" s="39">
        <f>VLOOKUP($O646,[3]Gerentes!$A:$I,7,0)</f>
        <v>0</v>
      </c>
      <c r="R646" s="40">
        <f>VLOOKUP($O646,[3]Gerentes!$A:$I,8,0)</f>
        <v>0</v>
      </c>
      <c r="S646" s="34" t="s">
        <v>24</v>
      </c>
      <c r="T646" s="34">
        <v>27</v>
      </c>
      <c r="U646" s="34" t="s">
        <v>161</v>
      </c>
      <c r="V646" s="34" t="s">
        <v>25</v>
      </c>
      <c r="W646" s="41">
        <v>1720500</v>
      </c>
      <c r="X646" s="41">
        <v>0</v>
      </c>
      <c r="Y646" s="41">
        <v>0</v>
      </c>
      <c r="Z646" s="41">
        <v>0</v>
      </c>
      <c r="AA646" s="41">
        <v>0</v>
      </c>
      <c r="AB646" s="42">
        <v>1720500</v>
      </c>
      <c r="AC646" s="41">
        <v>1720500</v>
      </c>
      <c r="AD646" s="41">
        <v>0</v>
      </c>
      <c r="AE646" s="42">
        <v>1720500</v>
      </c>
      <c r="AF646" s="42">
        <v>1713645</v>
      </c>
      <c r="AG646" s="41">
        <v>1713645</v>
      </c>
      <c r="AH646" s="41">
        <v>1713645</v>
      </c>
      <c r="AI646" s="41">
        <v>0</v>
      </c>
      <c r="AJ646" s="41">
        <v>0</v>
      </c>
      <c r="AK646" s="42" t="str">
        <f>IFERROR(VLOOKUP(Exportar[[#This Row],[RUBRO]],[3]LISTAS!$A$1:$B$19,2,0),Exportar[[#This Row],[NOMBRE-Planeación_Proyecto]])</f>
        <v>Gastos Generales</v>
      </c>
      <c r="AL646" s="41">
        <f>VLOOKUP(Exportar[[#This Row],[UNIDAD/SUB UNIDAD]],[3]!REGIONALES[[#All],[codigo_regional3]:[Columna1]],3,0)</f>
        <v>18</v>
      </c>
      <c r="AM646" s="41">
        <f>Exportar[[#This Row],[COD]]</f>
        <v>18</v>
      </c>
      <c r="AN646" s="41">
        <f>IFERROR(VLOOKUP(Exportar[[#This Row],[RUBRO completo]],'[3]CENTRO DE COSTOS'!$X:$X,1,0),0)</f>
        <v>0</v>
      </c>
      <c r="AO646" s="43" t="str">
        <f>VLOOKUP(Exportar[[#This Row],[COD_REAL]],'[3]CENTRO DE COSTOS'!$M$4:$N$72,2,0)</f>
        <v>REGIONAL CAQUETÁ</v>
      </c>
    </row>
    <row r="647" spans="1:41" x14ac:dyDescent="0.25">
      <c r="A647" s="44">
        <v>45111</v>
      </c>
      <c r="B647" s="32">
        <v>2023</v>
      </c>
      <c r="C647" s="33" t="str">
        <f>VLOOKUP(D647,'[3]CENTRO DE COSTOS'!$E:$H,4,0)</f>
        <v>REGIONALES</v>
      </c>
      <c r="D647" s="34" t="s">
        <v>53</v>
      </c>
      <c r="E647" s="34" t="s">
        <v>54</v>
      </c>
      <c r="F647" s="34" t="s">
        <v>195</v>
      </c>
      <c r="G647" s="35" t="str">
        <f>VLOOKUP(O647,[3]Gerentes!$A:$N,4,0)</f>
        <v>FUNCIONAMIENTO</v>
      </c>
      <c r="H647" s="35" t="str">
        <f>VLOOKUP(O647,[3]Gerentes!$A:$N,5,0)</f>
        <v>DIRECTOR(A) ADMINISTRATIVO</v>
      </c>
      <c r="I647" s="35" t="str">
        <f>VLOOKUP(O647,[3]Gerentes!$A:$N,10,0)</f>
        <v>2. Administrativa</v>
      </c>
      <c r="J647" s="35" t="str">
        <f>VLOOKUP(O647,[3]Gerentes!$A:$AB,15,0)</f>
        <v>No Contratable</v>
      </c>
      <c r="K647" s="36" t="str">
        <f t="shared" si="30"/>
        <v>Funcionamiento</v>
      </c>
      <c r="L647" s="37" t="s">
        <v>201</v>
      </c>
      <c r="M647" s="38" t="str">
        <f t="shared" si="31"/>
        <v>A-02-02</v>
      </c>
      <c r="N647" s="34">
        <v>302</v>
      </c>
      <c r="O647" s="35" t="str">
        <f t="shared" si="32"/>
        <v>A-02-02-02-008-004-302</v>
      </c>
      <c r="P647" s="32" t="s">
        <v>200</v>
      </c>
      <c r="Q647" s="39">
        <f>VLOOKUP($O647,[3]Gerentes!$A:$I,7,0)</f>
        <v>0</v>
      </c>
      <c r="R647" s="40">
        <f>VLOOKUP($O647,[3]Gerentes!$A:$I,8,0)</f>
        <v>0</v>
      </c>
      <c r="S647" s="34" t="s">
        <v>24</v>
      </c>
      <c r="T647" s="34">
        <v>27</v>
      </c>
      <c r="U647" s="34" t="s">
        <v>161</v>
      </c>
      <c r="V647" s="34" t="s">
        <v>25</v>
      </c>
      <c r="W647" s="41">
        <v>5586200</v>
      </c>
      <c r="X647" s="41">
        <v>0</v>
      </c>
      <c r="Y647" s="41">
        <v>0</v>
      </c>
      <c r="Z647" s="41">
        <v>0</v>
      </c>
      <c r="AA647" s="41">
        <v>0</v>
      </c>
      <c r="AB647" s="42">
        <v>5586200</v>
      </c>
      <c r="AC647" s="41">
        <v>5586200</v>
      </c>
      <c r="AD647" s="41">
        <v>0</v>
      </c>
      <c r="AE647" s="42">
        <v>2119470</v>
      </c>
      <c r="AF647" s="42">
        <v>2097214</v>
      </c>
      <c r="AG647" s="41">
        <v>2097214</v>
      </c>
      <c r="AH647" s="41">
        <v>2097214</v>
      </c>
      <c r="AI647" s="41">
        <v>0</v>
      </c>
      <c r="AJ647" s="41">
        <v>0</v>
      </c>
      <c r="AK647" s="42" t="str">
        <f>IFERROR(VLOOKUP(Exportar[[#This Row],[RUBRO]],[3]LISTAS!$A$1:$B$19,2,0),Exportar[[#This Row],[NOMBRE-Planeación_Proyecto]])</f>
        <v>Gastos Generales</v>
      </c>
      <c r="AL647" s="41">
        <f>VLOOKUP(Exportar[[#This Row],[UNIDAD/SUB UNIDAD]],[3]!REGIONALES[[#All],[codigo_regional3]:[Columna1]],3,0)</f>
        <v>18</v>
      </c>
      <c r="AM647" s="41">
        <f>Exportar[[#This Row],[COD]]</f>
        <v>18</v>
      </c>
      <c r="AN647" s="41">
        <f>IFERROR(VLOOKUP(Exportar[[#This Row],[RUBRO completo]],'[3]CENTRO DE COSTOS'!$X:$X,1,0),0)</f>
        <v>0</v>
      </c>
      <c r="AO647" s="43" t="str">
        <f>VLOOKUP(Exportar[[#This Row],[COD_REAL]],'[3]CENTRO DE COSTOS'!$M$4:$N$72,2,0)</f>
        <v>REGIONAL CAQUETÁ</v>
      </c>
    </row>
    <row r="648" spans="1:41" x14ac:dyDescent="0.25">
      <c r="A648" s="44">
        <v>45111</v>
      </c>
      <c r="B648" s="32">
        <v>2023</v>
      </c>
      <c r="C648" s="33" t="str">
        <f>VLOOKUP(D648,'[3]CENTRO DE COSTOS'!$E:$H,4,0)</f>
        <v>REGIONALES</v>
      </c>
      <c r="D648" s="34" t="s">
        <v>53</v>
      </c>
      <c r="E648" s="34" t="s">
        <v>54</v>
      </c>
      <c r="F648" s="34" t="s">
        <v>195</v>
      </c>
      <c r="G648" s="35" t="str">
        <f>VLOOKUP(O648,[3]Gerentes!$A:$N,4,0)</f>
        <v>FUNCIONAMIENTO</v>
      </c>
      <c r="H648" s="35" t="str">
        <f>VLOOKUP(O648,[3]Gerentes!$A:$N,5,0)</f>
        <v>DIRECTOR(A) ADMINISTRATIVO</v>
      </c>
      <c r="I648" s="35" t="str">
        <f>VLOOKUP(O648,[3]Gerentes!$A:$N,10,0)</f>
        <v>2. Administrativa</v>
      </c>
      <c r="J648" s="35" t="str">
        <f>VLOOKUP(O648,[3]Gerentes!$A:$AB,15,0)</f>
        <v>No Contratable</v>
      </c>
      <c r="K648" s="36" t="str">
        <f t="shared" si="30"/>
        <v>Funcionamiento</v>
      </c>
      <c r="L648" s="37" t="s">
        <v>199</v>
      </c>
      <c r="M648" s="38" t="str">
        <f t="shared" si="31"/>
        <v>A-02-02</v>
      </c>
      <c r="N648" s="34">
        <v>302</v>
      </c>
      <c r="O648" s="35" t="str">
        <f t="shared" si="32"/>
        <v>A-02-02-02-008-007-302</v>
      </c>
      <c r="P648" s="32" t="s">
        <v>198</v>
      </c>
      <c r="Q648" s="39">
        <f>VLOOKUP($O648,[3]Gerentes!$A:$I,7,0)</f>
        <v>0</v>
      </c>
      <c r="R648" s="40">
        <f>VLOOKUP($O648,[3]Gerentes!$A:$I,8,0)</f>
        <v>0</v>
      </c>
      <c r="S648" s="34" t="s">
        <v>24</v>
      </c>
      <c r="T648" s="34">
        <v>27</v>
      </c>
      <c r="U648" s="34" t="s">
        <v>161</v>
      </c>
      <c r="V648" s="34" t="s">
        <v>25</v>
      </c>
      <c r="W648" s="41">
        <v>13719600</v>
      </c>
      <c r="X648" s="41">
        <v>0</v>
      </c>
      <c r="Y648" s="41">
        <v>8714277</v>
      </c>
      <c r="Z648" s="41">
        <v>0</v>
      </c>
      <c r="AA648" s="41">
        <v>0</v>
      </c>
      <c r="AB648" s="42">
        <v>5005323</v>
      </c>
      <c r="AC648" s="41">
        <v>5005323</v>
      </c>
      <c r="AD648" s="41">
        <v>0</v>
      </c>
      <c r="AE648" s="42">
        <v>5323</v>
      </c>
      <c r="AF648" s="42">
        <v>0</v>
      </c>
      <c r="AG648" s="41">
        <v>0</v>
      </c>
      <c r="AH648" s="41">
        <v>0</v>
      </c>
      <c r="AI648" s="41">
        <v>0</v>
      </c>
      <c r="AJ648" s="41">
        <v>0</v>
      </c>
      <c r="AK648" s="42" t="str">
        <f>IFERROR(VLOOKUP(Exportar[[#This Row],[RUBRO]],[3]LISTAS!$A$1:$B$19,2,0),Exportar[[#This Row],[NOMBRE-Planeación_Proyecto]])</f>
        <v>Gastos Generales</v>
      </c>
      <c r="AL648" s="41">
        <f>VLOOKUP(Exportar[[#This Row],[UNIDAD/SUB UNIDAD]],[3]!REGIONALES[[#All],[codigo_regional3]:[Columna1]],3,0)</f>
        <v>18</v>
      </c>
      <c r="AM648" s="41">
        <f>Exportar[[#This Row],[COD]]</f>
        <v>18</v>
      </c>
      <c r="AN648" s="41">
        <f>IFERROR(VLOOKUP(Exportar[[#This Row],[RUBRO completo]],'[3]CENTRO DE COSTOS'!$X:$X,1,0),0)</f>
        <v>0</v>
      </c>
      <c r="AO648" s="43" t="str">
        <f>VLOOKUP(Exportar[[#This Row],[COD_REAL]],'[3]CENTRO DE COSTOS'!$M$4:$N$72,2,0)</f>
        <v>REGIONAL CAQUETÁ</v>
      </c>
    </row>
    <row r="649" spans="1:41" x14ac:dyDescent="0.25">
      <c r="A649" s="44">
        <v>45111</v>
      </c>
      <c r="B649" s="32">
        <v>2023</v>
      </c>
      <c r="C649" s="33" t="str">
        <f>VLOOKUP(D649,'[3]CENTRO DE COSTOS'!$E:$H,4,0)</f>
        <v>REGIONALES</v>
      </c>
      <c r="D649" s="34" t="s">
        <v>53</v>
      </c>
      <c r="E649" s="34" t="s">
        <v>54</v>
      </c>
      <c r="F649" s="34" t="s">
        <v>195</v>
      </c>
      <c r="G649" s="35" t="str">
        <f>VLOOKUP(O649,[3]Gerentes!$A:$N,4,0)</f>
        <v>FUNCIONAMIENTO</v>
      </c>
      <c r="H649" s="35" t="str">
        <f>VLOOKUP(O649,[3]Gerentes!$A:$N,5,0)</f>
        <v>DIRECTOR(A) ADMINISTRATIVO</v>
      </c>
      <c r="I649" s="35" t="str">
        <f>VLOOKUP(O649,[3]Gerentes!$A:$N,10,0)</f>
        <v>2. Administrativa</v>
      </c>
      <c r="J649" s="35" t="str">
        <f>VLOOKUP(O649,[3]Gerentes!$A:$AB,15,0)</f>
        <v>No Contratable</v>
      </c>
      <c r="K649" s="36" t="str">
        <f t="shared" si="30"/>
        <v>Funcionamiento</v>
      </c>
      <c r="L649" s="37" t="s">
        <v>197</v>
      </c>
      <c r="M649" s="38" t="str">
        <f t="shared" si="31"/>
        <v>A-02-02</v>
      </c>
      <c r="N649" s="34">
        <v>302</v>
      </c>
      <c r="O649" s="35" t="str">
        <f t="shared" si="32"/>
        <v>A-02-02-02-009-004-302</v>
      </c>
      <c r="P649" s="32" t="s">
        <v>196</v>
      </c>
      <c r="Q649" s="39">
        <f>VLOOKUP($O649,[3]Gerentes!$A:$I,7,0)</f>
        <v>0</v>
      </c>
      <c r="R649" s="40">
        <f>VLOOKUP($O649,[3]Gerentes!$A:$I,8,0)</f>
        <v>0</v>
      </c>
      <c r="S649" s="34" t="s">
        <v>24</v>
      </c>
      <c r="T649" s="34">
        <v>27</v>
      </c>
      <c r="U649" s="34" t="s">
        <v>161</v>
      </c>
      <c r="V649" s="34" t="s">
        <v>25</v>
      </c>
      <c r="W649" s="41">
        <v>125400</v>
      </c>
      <c r="X649" s="41">
        <v>0</v>
      </c>
      <c r="Y649" s="41">
        <v>0</v>
      </c>
      <c r="Z649" s="41">
        <v>0</v>
      </c>
      <c r="AA649" s="41">
        <v>0</v>
      </c>
      <c r="AB649" s="42">
        <v>125400</v>
      </c>
      <c r="AC649" s="41">
        <v>125400</v>
      </c>
      <c r="AD649" s="41">
        <v>0</v>
      </c>
      <c r="AE649" s="42">
        <v>115182</v>
      </c>
      <c r="AF649" s="42">
        <v>115182</v>
      </c>
      <c r="AG649" s="41">
        <v>115182</v>
      </c>
      <c r="AH649" s="41">
        <v>115182</v>
      </c>
      <c r="AI649" s="41">
        <v>0</v>
      </c>
      <c r="AJ649" s="41">
        <v>0</v>
      </c>
      <c r="AK649" s="42" t="str">
        <f>IFERROR(VLOOKUP(Exportar[[#This Row],[RUBRO]],[3]LISTAS!$A$1:$B$19,2,0),Exportar[[#This Row],[NOMBRE-Planeación_Proyecto]])</f>
        <v>Gastos Generales</v>
      </c>
      <c r="AL649" s="41">
        <f>VLOOKUP(Exportar[[#This Row],[UNIDAD/SUB UNIDAD]],[3]!REGIONALES[[#All],[codigo_regional3]:[Columna1]],3,0)</f>
        <v>18</v>
      </c>
      <c r="AM649" s="41">
        <f>Exportar[[#This Row],[COD]]</f>
        <v>18</v>
      </c>
      <c r="AN649" s="41">
        <f>IFERROR(VLOOKUP(Exportar[[#This Row],[RUBRO completo]],'[3]CENTRO DE COSTOS'!$X:$X,1,0),0)</f>
        <v>0</v>
      </c>
      <c r="AO649" s="43" t="str">
        <f>VLOOKUP(Exportar[[#This Row],[COD_REAL]],'[3]CENTRO DE COSTOS'!$M$4:$N$72,2,0)</f>
        <v>REGIONAL CAQUETÁ</v>
      </c>
    </row>
    <row r="650" spans="1:41" x14ac:dyDescent="0.25">
      <c r="A650" s="44">
        <v>45111</v>
      </c>
      <c r="B650" s="32">
        <v>2023</v>
      </c>
      <c r="C650" s="33" t="str">
        <f>VLOOKUP(D650,'[3]CENTRO DE COSTOS'!$E:$H,4,0)</f>
        <v>REGIONALES</v>
      </c>
      <c r="D650" s="34" t="s">
        <v>53</v>
      </c>
      <c r="E650" s="34" t="s">
        <v>54</v>
      </c>
      <c r="F650" s="34" t="s">
        <v>195</v>
      </c>
      <c r="G650" s="35" t="str">
        <f>VLOOKUP(O650,[3]Gerentes!$A:$N,4,0)</f>
        <v>FUNCIONAMIENTO</v>
      </c>
      <c r="H650" s="35" t="str">
        <f>VLOOKUP(O650,[3]Gerentes!$A:$N,5,0)</f>
        <v>DIRECTOR(A) ADMINISTRATIVO</v>
      </c>
      <c r="I650" s="35" t="str">
        <f>VLOOKUP(O650,[3]Gerentes!$A:$N,10,0)</f>
        <v>2. Administrativa</v>
      </c>
      <c r="J650" s="35" t="str">
        <f>VLOOKUP(O650,[3]Gerentes!$A:$AB,15,0)</f>
        <v>No Contratable</v>
      </c>
      <c r="K650" s="36" t="str">
        <f t="shared" si="30"/>
        <v>Funcionamiento</v>
      </c>
      <c r="L650" s="37" t="s">
        <v>194</v>
      </c>
      <c r="M650" s="38" t="str">
        <f t="shared" si="31"/>
        <v>A-08-01</v>
      </c>
      <c r="N650" s="34">
        <v>302</v>
      </c>
      <c r="O650" s="35" t="str">
        <f t="shared" si="32"/>
        <v>A-08-01-02-001-302</v>
      </c>
      <c r="P650" s="32" t="s">
        <v>193</v>
      </c>
      <c r="Q650" s="39">
        <f>VLOOKUP($O650,[3]Gerentes!$A:$I,7,0)</f>
        <v>0</v>
      </c>
      <c r="R650" s="40">
        <f>VLOOKUP($O650,[3]Gerentes!$A:$I,8,0)</f>
        <v>0</v>
      </c>
      <c r="S650" s="34" t="s">
        <v>24</v>
      </c>
      <c r="T650" s="34">
        <v>27</v>
      </c>
      <c r="U650" s="34" t="s">
        <v>161</v>
      </c>
      <c r="V650" s="34" t="s">
        <v>25</v>
      </c>
      <c r="W650" s="41">
        <v>17369500</v>
      </c>
      <c r="X650" s="41">
        <v>0</v>
      </c>
      <c r="Y650" s="41">
        <v>0</v>
      </c>
      <c r="Z650" s="41">
        <v>0</v>
      </c>
      <c r="AA650" s="41">
        <v>0</v>
      </c>
      <c r="AB650" s="42">
        <v>17369500</v>
      </c>
      <c r="AC650" s="41">
        <v>17369500</v>
      </c>
      <c r="AD650" s="41">
        <v>0</v>
      </c>
      <c r="AE650" s="42">
        <v>12357193</v>
      </c>
      <c r="AF650" s="42">
        <v>12357193</v>
      </c>
      <c r="AG650" s="41">
        <v>12357193</v>
      </c>
      <c r="AH650" s="41">
        <v>12357193</v>
      </c>
      <c r="AI650" s="41">
        <v>0</v>
      </c>
      <c r="AJ650" s="41">
        <v>0</v>
      </c>
      <c r="AK650" s="42" t="str">
        <f>IFERROR(VLOOKUP(Exportar[[#This Row],[RUBRO]],[3]LISTAS!$A$1:$B$19,2,0),Exportar[[#This Row],[NOMBRE-Planeación_Proyecto]])</f>
        <v>Otros Gastos</v>
      </c>
      <c r="AL650" s="41">
        <f>VLOOKUP(Exportar[[#This Row],[UNIDAD/SUB UNIDAD]],[3]!REGIONALES[[#All],[codigo_regional3]:[Columna1]],3,0)</f>
        <v>18</v>
      </c>
      <c r="AM650" s="41">
        <f>Exportar[[#This Row],[COD]]</f>
        <v>18</v>
      </c>
      <c r="AN650" s="41">
        <f>IFERROR(VLOOKUP(Exportar[[#This Row],[RUBRO completo]],'[3]CENTRO DE COSTOS'!$X:$X,1,0),0)</f>
        <v>0</v>
      </c>
      <c r="AO650" s="43" t="str">
        <f>VLOOKUP(Exportar[[#This Row],[COD_REAL]],'[3]CENTRO DE COSTOS'!$M$4:$N$72,2,0)</f>
        <v>REGIONAL CAQUETÁ</v>
      </c>
    </row>
    <row r="651" spans="1:41" x14ac:dyDescent="0.25">
      <c r="A651" s="44">
        <v>45111</v>
      </c>
      <c r="B651" s="32">
        <v>2023</v>
      </c>
      <c r="C651" s="33" t="str">
        <f>VLOOKUP(D651,'[3]CENTRO DE COSTOS'!$E:$H,4,0)</f>
        <v>REGIONALES</v>
      </c>
      <c r="D651" s="34" t="s">
        <v>53</v>
      </c>
      <c r="E651" s="34" t="s">
        <v>54</v>
      </c>
      <c r="F651" s="34" t="s">
        <v>195</v>
      </c>
      <c r="G651" s="35" t="str">
        <f>VLOOKUP(O651,[3]Gerentes!$A:$N,4,0)</f>
        <v>FUNCIONAMIENTO</v>
      </c>
      <c r="H651" s="35" t="str">
        <f>VLOOKUP(O651,[3]Gerentes!$A:$N,5,0)</f>
        <v>DIRECTOR(A) ADMINISTRATIVO</v>
      </c>
      <c r="I651" s="35" t="str">
        <f>VLOOKUP(O651,[3]Gerentes!$A:$N,10,0)</f>
        <v>2. Administrativa</v>
      </c>
      <c r="J651" s="35" t="str">
        <f>VLOOKUP(O651,[3]Gerentes!$A:$AB,15,0)</f>
        <v>No Contratable</v>
      </c>
      <c r="K651" s="36" t="str">
        <f t="shared" si="30"/>
        <v>Funcionamiento</v>
      </c>
      <c r="L651" s="37" t="s">
        <v>241</v>
      </c>
      <c r="M651" s="38" t="str">
        <f t="shared" si="31"/>
        <v>A-08-01</v>
      </c>
      <c r="N651" s="34">
        <v>302</v>
      </c>
      <c r="O651" s="35" t="str">
        <f t="shared" si="32"/>
        <v>A-08-01-02-006-302</v>
      </c>
      <c r="P651" s="32" t="s">
        <v>240</v>
      </c>
      <c r="Q651" s="39">
        <f>VLOOKUP($O651,[3]Gerentes!$A:$I,7,0)</f>
        <v>0</v>
      </c>
      <c r="R651" s="40">
        <f>VLOOKUP($O651,[3]Gerentes!$A:$I,8,0)</f>
        <v>0</v>
      </c>
      <c r="S651" s="34" t="s">
        <v>24</v>
      </c>
      <c r="T651" s="34">
        <v>27</v>
      </c>
      <c r="U651" s="34" t="s">
        <v>161</v>
      </c>
      <c r="V651" s="34" t="s">
        <v>25</v>
      </c>
      <c r="W651" s="41">
        <v>74400</v>
      </c>
      <c r="X651" s="41">
        <v>0</v>
      </c>
      <c r="Y651" s="41">
        <v>0</v>
      </c>
      <c r="Z651" s="41">
        <v>0</v>
      </c>
      <c r="AA651" s="41">
        <v>0</v>
      </c>
      <c r="AB651" s="42">
        <v>74400</v>
      </c>
      <c r="AC651" s="41">
        <v>298</v>
      </c>
      <c r="AD651" s="41">
        <v>74102</v>
      </c>
      <c r="AE651" s="42">
        <v>298</v>
      </c>
      <c r="AF651" s="42">
        <v>0</v>
      </c>
      <c r="AG651" s="41">
        <v>0</v>
      </c>
      <c r="AH651" s="41">
        <v>0</v>
      </c>
      <c r="AI651" s="41">
        <v>0</v>
      </c>
      <c r="AJ651" s="41">
        <v>0</v>
      </c>
      <c r="AK651" s="42" t="str">
        <f>IFERROR(VLOOKUP(Exportar[[#This Row],[RUBRO]],[3]LISTAS!$A$1:$B$19,2,0),Exportar[[#This Row],[NOMBRE-Planeación_Proyecto]])</f>
        <v>Otros Gastos</v>
      </c>
      <c r="AL651" s="41">
        <f>VLOOKUP(Exportar[[#This Row],[UNIDAD/SUB UNIDAD]],[3]!REGIONALES[[#All],[codigo_regional3]:[Columna1]],3,0)</f>
        <v>18</v>
      </c>
      <c r="AM651" s="41">
        <f>Exportar[[#This Row],[COD]]</f>
        <v>18</v>
      </c>
      <c r="AN651" s="41">
        <f>IFERROR(VLOOKUP(Exportar[[#This Row],[RUBRO completo]],'[3]CENTRO DE COSTOS'!$X:$X,1,0),0)</f>
        <v>0</v>
      </c>
      <c r="AO651" s="43" t="str">
        <f>VLOOKUP(Exportar[[#This Row],[COD_REAL]],'[3]CENTRO DE COSTOS'!$M$4:$N$72,2,0)</f>
        <v>REGIONAL CAQUETÁ</v>
      </c>
    </row>
    <row r="652" spans="1:41" x14ac:dyDescent="0.25">
      <c r="A652" s="44">
        <v>45111</v>
      </c>
      <c r="B652" s="32">
        <v>2023</v>
      </c>
      <c r="C652" s="33" t="str">
        <f>VLOOKUP(D652,'[3]CENTRO DE COSTOS'!$E:$H,4,0)</f>
        <v>REGIONALES</v>
      </c>
      <c r="D652" s="34" t="s">
        <v>53</v>
      </c>
      <c r="E652" s="34" t="s">
        <v>54</v>
      </c>
      <c r="F652" s="34" t="s">
        <v>192</v>
      </c>
      <c r="G652" s="35" t="str">
        <f>VLOOKUP(O652,[3]Gerentes!$A:$N,4,0)</f>
        <v>NUTRICIÓN</v>
      </c>
      <c r="H652" s="35" t="str">
        <f>VLOOKUP(O652,[3]Gerentes!$A:$N,5,0)</f>
        <v>DIRECTOR(A) DE NUTRICION</v>
      </c>
      <c r="I652" s="35" t="str">
        <f>VLOOKUP(O652,[3]Gerentes!$A:$N,10,0)</f>
        <v>4. Nutrición</v>
      </c>
      <c r="J652" s="35" t="str">
        <f>VLOOKUP(O652,[3]Gerentes!$A:$AB,15,0)</f>
        <v>Contratable</v>
      </c>
      <c r="K652" s="36" t="str">
        <f t="shared" si="30"/>
        <v>Inversión</v>
      </c>
      <c r="L652" s="37" t="s">
        <v>189</v>
      </c>
      <c r="M652" s="38" t="str">
        <f t="shared" si="31"/>
        <v>C-4102-1500-12</v>
      </c>
      <c r="N652" s="34">
        <v>991</v>
      </c>
      <c r="O652" s="35" t="str">
        <f t="shared" si="32"/>
        <v>C-4102-1500-12-0-4102016-02-991</v>
      </c>
      <c r="P652" s="32" t="s">
        <v>188</v>
      </c>
      <c r="Q652" s="39">
        <f>VLOOKUP($O652,[3]Gerentes!$A:$I,7,0)</f>
        <v>4102016</v>
      </c>
      <c r="R652" s="40" t="str">
        <f>VLOOKUP($O652,[3]Gerentes!$A:$I,8,0)</f>
        <v>SERVICIO DE ATENCION Y PREVENCION A LA DESNUTRICION DESDE EL SECTOR INCLUSION SOCIAL</v>
      </c>
      <c r="S652" s="34" t="s">
        <v>24</v>
      </c>
      <c r="T652" s="34">
        <v>27</v>
      </c>
      <c r="U652" s="34" t="s">
        <v>161</v>
      </c>
      <c r="V652" s="34" t="s">
        <v>25</v>
      </c>
      <c r="W652" s="41">
        <v>42736267</v>
      </c>
      <c r="X652" s="41">
        <v>0</v>
      </c>
      <c r="Y652" s="41">
        <v>0</v>
      </c>
      <c r="Z652" s="41">
        <v>0</v>
      </c>
      <c r="AA652" s="41">
        <v>0</v>
      </c>
      <c r="AB652" s="42">
        <v>42736267</v>
      </c>
      <c r="AC652" s="41">
        <v>42736267</v>
      </c>
      <c r="AD652" s="41">
        <v>0</v>
      </c>
      <c r="AE652" s="42">
        <v>42736267</v>
      </c>
      <c r="AF652" s="42">
        <v>16647267</v>
      </c>
      <c r="AG652" s="41">
        <v>16647267</v>
      </c>
      <c r="AH652" s="41">
        <v>16647267</v>
      </c>
      <c r="AI652" s="41">
        <v>0</v>
      </c>
      <c r="AJ652" s="41">
        <v>0</v>
      </c>
      <c r="AK652" s="42" t="str">
        <f>IFERROR(VLOOKUP(Exportar[[#This Row],[RUBRO]],[3]LISTAS!$A$1:$B$19,2,0),Exportar[[#This Row],[NOMBRE-Planeación_Proyecto]])</f>
        <v>4. Nutrición</v>
      </c>
      <c r="AL652" s="41">
        <f>VLOOKUP(Exportar[[#This Row],[UNIDAD/SUB UNIDAD]],[3]!REGIONALES[[#All],[codigo_regional3]:[Columna1]],3,0)</f>
        <v>18</v>
      </c>
      <c r="AM652" s="41">
        <f>Exportar[[#This Row],[COD]]</f>
        <v>18</v>
      </c>
      <c r="AN652" s="41">
        <f>IFERROR(VLOOKUP(Exportar[[#This Row],[RUBRO completo]],'[3]CENTRO DE COSTOS'!$X:$X,1,0),0)</f>
        <v>0</v>
      </c>
      <c r="AO652" s="43" t="str">
        <f>VLOOKUP(Exportar[[#This Row],[COD_REAL]],'[3]CENTRO DE COSTOS'!$M$4:$N$72,2,0)</f>
        <v>REGIONAL CAQUETÁ</v>
      </c>
    </row>
    <row r="653" spans="1:41" x14ac:dyDescent="0.25">
      <c r="A653" s="44">
        <v>45111</v>
      </c>
      <c r="B653" s="32">
        <v>2023</v>
      </c>
      <c r="C653" s="33" t="str">
        <f>VLOOKUP(D653,'[3]CENTRO DE COSTOS'!$E:$H,4,0)</f>
        <v>REGIONALES</v>
      </c>
      <c r="D653" s="34" t="s">
        <v>53</v>
      </c>
      <c r="E653" s="34" t="s">
        <v>54</v>
      </c>
      <c r="F653" s="34" t="s">
        <v>192</v>
      </c>
      <c r="G653" s="35" t="str">
        <f>VLOOKUP(O653,[3]Gerentes!$A:$N,4,0)</f>
        <v>PROTECCIÓN SRPA</v>
      </c>
      <c r="H653" s="35" t="str">
        <f>VLOOKUP(O653,[3]Gerentes!$A:$N,5,0)</f>
        <v>DIRECTOR(A) DE PROTECCION</v>
      </c>
      <c r="I653" s="35" t="str">
        <f>VLOOKUP(O653,[3]Gerentes!$A:$N,10,0)</f>
        <v>3. Protección SRPA</v>
      </c>
      <c r="J653" s="35" t="str">
        <f>VLOOKUP(O653,[3]Gerentes!$A:$AB,15,0)</f>
        <v>Contratable</v>
      </c>
      <c r="K653" s="36" t="str">
        <f t="shared" si="30"/>
        <v>Inversión</v>
      </c>
      <c r="L653" s="37" t="s">
        <v>187</v>
      </c>
      <c r="M653" s="38" t="str">
        <f t="shared" si="31"/>
        <v>C-4102-1500-13</v>
      </c>
      <c r="N653" s="34">
        <v>991</v>
      </c>
      <c r="O653" s="35" t="str">
        <f t="shared" si="32"/>
        <v>C-4102-1500-13-0-4102038-02-991</v>
      </c>
      <c r="P653" s="32" t="s">
        <v>186</v>
      </c>
      <c r="Q653" s="39">
        <f>VLOOKUP($O653,[3]Gerentes!$A:$I,7,0)</f>
        <v>4102038</v>
      </c>
      <c r="R653" s="40" t="str">
        <f>VLOOKUP($O653,[3]Gerentes!$A:$I,8,0)</f>
        <v>SERVICIO DIRIGIDOS A LA ATENCION DE NIÑOS, NIÑAS, ADOLESCENTES Y JOVENES, CON ENFOQUE PEDAGOGICO Y RESTAURATIVO ENCAMINADOS A LA INCLUSION SOCIAL</v>
      </c>
      <c r="S653" s="34" t="s">
        <v>24</v>
      </c>
      <c r="T653" s="34">
        <v>27</v>
      </c>
      <c r="U653" s="34" t="s">
        <v>161</v>
      </c>
      <c r="V653" s="34" t="s">
        <v>25</v>
      </c>
      <c r="W653" s="41">
        <v>393638966</v>
      </c>
      <c r="X653" s="41">
        <v>0</v>
      </c>
      <c r="Y653" s="41">
        <v>0</v>
      </c>
      <c r="Z653" s="41">
        <v>0</v>
      </c>
      <c r="AA653" s="41">
        <v>0</v>
      </c>
      <c r="AB653" s="42">
        <v>393638966</v>
      </c>
      <c r="AC653" s="41">
        <v>384998750</v>
      </c>
      <c r="AD653" s="41">
        <v>8640216</v>
      </c>
      <c r="AE653" s="42">
        <v>325189750</v>
      </c>
      <c r="AF653" s="42">
        <v>154037250</v>
      </c>
      <c r="AG653" s="41">
        <v>154037250</v>
      </c>
      <c r="AH653" s="41">
        <v>154037250</v>
      </c>
      <c r="AI653" s="41">
        <v>0</v>
      </c>
      <c r="AJ653" s="41">
        <v>0</v>
      </c>
      <c r="AK653" s="42" t="str">
        <f>IFERROR(VLOOKUP(Exportar[[#This Row],[RUBRO]],[3]LISTAS!$A$1:$B$19,2,0),Exportar[[#This Row],[NOMBRE-Planeación_Proyecto]])</f>
        <v>3. Protección SRPA</v>
      </c>
      <c r="AL653" s="41">
        <f>VLOOKUP(Exportar[[#This Row],[UNIDAD/SUB UNIDAD]],[3]!REGIONALES[[#All],[codigo_regional3]:[Columna1]],3,0)</f>
        <v>18</v>
      </c>
      <c r="AM653" s="41">
        <f>Exportar[[#This Row],[COD]]</f>
        <v>18</v>
      </c>
      <c r="AN653" s="41">
        <f>IFERROR(VLOOKUP(Exportar[[#This Row],[RUBRO completo]],'[3]CENTRO DE COSTOS'!$X:$X,1,0),0)</f>
        <v>0</v>
      </c>
      <c r="AO653" s="43" t="str">
        <f>VLOOKUP(Exportar[[#This Row],[COD_REAL]],'[3]CENTRO DE COSTOS'!$M$4:$N$72,2,0)</f>
        <v>REGIONAL CAQUETÁ</v>
      </c>
    </row>
    <row r="654" spans="1:41" x14ac:dyDescent="0.25">
      <c r="A654" s="44">
        <v>45111</v>
      </c>
      <c r="B654" s="32">
        <v>2023</v>
      </c>
      <c r="C654" s="33" t="str">
        <f>VLOOKUP(D654,'[3]CENTRO DE COSTOS'!$E:$H,4,0)</f>
        <v>REGIONALES</v>
      </c>
      <c r="D654" s="34" t="s">
        <v>53</v>
      </c>
      <c r="E654" s="34" t="s">
        <v>54</v>
      </c>
      <c r="F654" s="34" t="s">
        <v>192</v>
      </c>
      <c r="G654" s="35" t="str">
        <f>VLOOKUP(O654,[3]Gerentes!$A:$N,4,0)</f>
        <v xml:space="preserve">PROTECCIÓN RESTABLECIMIENTO </v>
      </c>
      <c r="H654" s="35" t="str">
        <f>VLOOKUP(O654,[3]Gerentes!$A:$N,5,0)</f>
        <v>DIRECTOR(A) DE PROTECCION</v>
      </c>
      <c r="I654" s="35" t="str">
        <f>VLOOKUP(O654,[3]Gerentes!$A:$N,10,0)</f>
        <v>2. Protección PARD</v>
      </c>
      <c r="J654" s="35" t="str">
        <f>VLOOKUP(O654,[3]Gerentes!$A:$AB,15,0)</f>
        <v>Contratable</v>
      </c>
      <c r="K654" s="36" t="str">
        <f t="shared" si="30"/>
        <v>Inversión</v>
      </c>
      <c r="L654" s="37" t="s">
        <v>173</v>
      </c>
      <c r="M654" s="38" t="str">
        <f t="shared" si="31"/>
        <v>C-4102-1500-14</v>
      </c>
      <c r="N654" s="34">
        <v>991</v>
      </c>
      <c r="O654" s="35" t="str">
        <f t="shared" si="32"/>
        <v>C-4102-1500-14-0-4102037-02-991</v>
      </c>
      <c r="P654" s="32" t="s">
        <v>172</v>
      </c>
      <c r="Q654" s="39">
        <f>VLOOKUP($O654,[3]Gerentes!$A:$I,7,0)</f>
        <v>4102037</v>
      </c>
      <c r="R654" s="40" t="str">
        <f>VLOOKUP($O654,[3]Gerentes!$A:$I,8,0)</f>
        <v>SERVICIO DE PROTECCION PARA EL RESTABLECIMIENTO DE DERECHOS DE NIÑOS, NIÑAS, ADOLESCENTES Y JOVENES</v>
      </c>
      <c r="S654" s="34" t="s">
        <v>24</v>
      </c>
      <c r="T654" s="34">
        <v>21</v>
      </c>
      <c r="U654" s="34" t="s">
        <v>185</v>
      </c>
      <c r="V654" s="34" t="s">
        <v>25</v>
      </c>
      <c r="W654" s="41">
        <v>1171588957</v>
      </c>
      <c r="X654" s="41">
        <v>0</v>
      </c>
      <c r="Y654" s="41">
        <v>0</v>
      </c>
      <c r="Z654" s="41">
        <v>0</v>
      </c>
      <c r="AA654" s="41">
        <v>0</v>
      </c>
      <c r="AB654" s="42">
        <v>1171588957</v>
      </c>
      <c r="AC654" s="41">
        <v>1164126184</v>
      </c>
      <c r="AD654" s="41">
        <v>7462773</v>
      </c>
      <c r="AE654" s="42">
        <v>960369184</v>
      </c>
      <c r="AF654" s="42">
        <v>450976684</v>
      </c>
      <c r="AG654" s="41">
        <v>450976684</v>
      </c>
      <c r="AH654" s="41">
        <v>450976684</v>
      </c>
      <c r="AI654" s="41">
        <v>0</v>
      </c>
      <c r="AJ654" s="41">
        <v>0</v>
      </c>
      <c r="AK654" s="42" t="str">
        <f>IFERROR(VLOOKUP(Exportar[[#This Row],[RUBRO]],[3]LISTAS!$A$1:$B$19,2,0),Exportar[[#This Row],[NOMBRE-Planeación_Proyecto]])</f>
        <v>2. Protección PARD</v>
      </c>
      <c r="AL654" s="41">
        <f>VLOOKUP(Exportar[[#This Row],[UNIDAD/SUB UNIDAD]],[3]!REGIONALES[[#All],[codigo_regional3]:[Columna1]],3,0)</f>
        <v>18</v>
      </c>
      <c r="AM654" s="41">
        <f>Exportar[[#This Row],[COD]]</f>
        <v>18</v>
      </c>
      <c r="AN654" s="41">
        <f>IFERROR(VLOOKUP(Exportar[[#This Row],[RUBRO completo]],'[3]CENTRO DE COSTOS'!$X:$X,1,0),0)</f>
        <v>0</v>
      </c>
      <c r="AO654" s="43" t="str">
        <f>VLOOKUP(Exportar[[#This Row],[COD_REAL]],'[3]CENTRO DE COSTOS'!$M$4:$N$72,2,0)</f>
        <v>REGIONAL CAQUETÁ</v>
      </c>
    </row>
    <row r="655" spans="1:41" x14ac:dyDescent="0.25">
      <c r="A655" s="44">
        <v>45111</v>
      </c>
      <c r="B655" s="32">
        <v>2023</v>
      </c>
      <c r="C655" s="33" t="str">
        <f>VLOOKUP(D655,'[3]CENTRO DE COSTOS'!$E:$H,4,0)</f>
        <v>REGIONALES</v>
      </c>
      <c r="D655" s="34" t="s">
        <v>53</v>
      </c>
      <c r="E655" s="34" t="s">
        <v>54</v>
      </c>
      <c r="F655" s="34" t="s">
        <v>192</v>
      </c>
      <c r="G655" s="35" t="str">
        <f>VLOOKUP(O655,[3]Gerentes!$A:$N,4,0)</f>
        <v>SNBF</v>
      </c>
      <c r="H655" s="35" t="str">
        <f>VLOOKUP(O655,[3]Gerentes!$A:$N,5,0)</f>
        <v>DIRECTOR(A) DE SISTEMA NACIONAL DE BIENESTAR FAMILIAR</v>
      </c>
      <c r="I655" s="35" t="str">
        <f>VLOOKUP(O655,[3]Gerentes!$A:$N,10,0)</f>
        <v>7. SNBF</v>
      </c>
      <c r="J655" s="35" t="str">
        <f>VLOOKUP(O655,[3]Gerentes!$A:$AB,15,0)</f>
        <v>Contratable</v>
      </c>
      <c r="K655" s="36" t="str">
        <f t="shared" si="30"/>
        <v>Inversión</v>
      </c>
      <c r="L655" s="37" t="s">
        <v>168</v>
      </c>
      <c r="M655" s="38" t="str">
        <f t="shared" si="31"/>
        <v>C-4102-1500-15</v>
      </c>
      <c r="N655" s="34">
        <v>991</v>
      </c>
      <c r="O655" s="35" t="str">
        <f t="shared" si="32"/>
        <v>C-4102-1500-15-0-4102024-02-991</v>
      </c>
      <c r="P655" s="32" t="s">
        <v>167</v>
      </c>
      <c r="Q655" s="39">
        <f>VLOOKUP($O655,[3]Gerentes!$A:$I,7,0)</f>
        <v>4102024</v>
      </c>
      <c r="R655" s="40" t="str">
        <f>VLOOKUP($O655,[3]Gerentes!$A:$I,8,0)</f>
        <v>SERVICIO DE ASISTENCIA TECNICA EN EL CICLO DE POLITICAS PUBLICAS DE INFANCIA Y ADOLESCENCIA</v>
      </c>
      <c r="S655" s="34" t="s">
        <v>24</v>
      </c>
      <c r="T655" s="34">
        <v>27</v>
      </c>
      <c r="U655" s="34" t="s">
        <v>161</v>
      </c>
      <c r="V655" s="34" t="s">
        <v>25</v>
      </c>
      <c r="W655" s="41">
        <v>212926800</v>
      </c>
      <c r="X655" s="41">
        <v>0</v>
      </c>
      <c r="Y655" s="41">
        <v>1423933</v>
      </c>
      <c r="Z655" s="41">
        <v>0</v>
      </c>
      <c r="AA655" s="41">
        <v>0</v>
      </c>
      <c r="AB655" s="42">
        <v>211502867</v>
      </c>
      <c r="AC655" s="41">
        <v>211502867</v>
      </c>
      <c r="AD655" s="41">
        <v>0</v>
      </c>
      <c r="AE655" s="42">
        <v>211502867</v>
      </c>
      <c r="AF655" s="42">
        <v>77508867</v>
      </c>
      <c r="AG655" s="41">
        <v>77508867</v>
      </c>
      <c r="AH655" s="41">
        <v>77508867</v>
      </c>
      <c r="AI655" s="41">
        <v>0</v>
      </c>
      <c r="AJ655" s="41">
        <v>0</v>
      </c>
      <c r="AK655" s="42" t="str">
        <f>IFERROR(VLOOKUP(Exportar[[#This Row],[RUBRO]],[3]LISTAS!$A$1:$B$19,2,0),Exportar[[#This Row],[NOMBRE-Planeación_Proyecto]])</f>
        <v>7. SNBF</v>
      </c>
      <c r="AL655" s="41">
        <f>VLOOKUP(Exportar[[#This Row],[UNIDAD/SUB UNIDAD]],[3]!REGIONALES[[#All],[codigo_regional3]:[Columna1]],3,0)</f>
        <v>18</v>
      </c>
      <c r="AM655" s="41">
        <f>Exportar[[#This Row],[COD]]</f>
        <v>18</v>
      </c>
      <c r="AN655" s="41">
        <f>IFERROR(VLOOKUP(Exportar[[#This Row],[RUBRO completo]],'[3]CENTRO DE COSTOS'!$X:$X,1,0),0)</f>
        <v>0</v>
      </c>
      <c r="AO655" s="43" t="str">
        <f>VLOOKUP(Exportar[[#This Row],[COD_REAL]],'[3]CENTRO DE COSTOS'!$M$4:$N$72,2,0)</f>
        <v>REGIONAL CAQUETÁ</v>
      </c>
    </row>
    <row r="656" spans="1:41" x14ac:dyDescent="0.25">
      <c r="A656" s="44">
        <v>45111</v>
      </c>
      <c r="B656" s="32">
        <v>2023</v>
      </c>
      <c r="C656" s="33" t="str">
        <f>VLOOKUP(D656,'[3]CENTRO DE COSTOS'!$E:$H,4,0)</f>
        <v>REGIONALES</v>
      </c>
      <c r="D656" s="34" t="s">
        <v>53</v>
      </c>
      <c r="E656" s="34" t="s">
        <v>54</v>
      </c>
      <c r="F656" s="34" t="s">
        <v>192</v>
      </c>
      <c r="G656" s="35" t="str">
        <f>VLOOKUP(O656,[3]Gerentes!$A:$N,4,0)</f>
        <v>FAMILIA Y COMUNIDADES</v>
      </c>
      <c r="H656" s="35" t="str">
        <f>VLOOKUP(O656,[3]Gerentes!$A:$N,5,0)</f>
        <v>DIRECTOR(A) DE FAMILIA Y COMUNIDADES</v>
      </c>
      <c r="I656" s="35" t="str">
        <f>VLOOKUP(O656,[3]Gerentes!$A:$N,10,0)</f>
        <v>6. Familia y Comunidades</v>
      </c>
      <c r="J656" s="35" t="str">
        <f>VLOOKUP(O656,[3]Gerentes!$A:$AB,15,0)</f>
        <v>Contratable</v>
      </c>
      <c r="K656" s="36" t="str">
        <f t="shared" si="30"/>
        <v>Inversión</v>
      </c>
      <c r="L656" s="37" t="s">
        <v>184</v>
      </c>
      <c r="M656" s="38" t="str">
        <f t="shared" si="31"/>
        <v>C-4102-1500-16</v>
      </c>
      <c r="N656" s="34">
        <v>991</v>
      </c>
      <c r="O656" s="35" t="str">
        <f t="shared" si="32"/>
        <v>C-4102-1500-16-0-4102041-02-991</v>
      </c>
      <c r="P656" s="32" t="s">
        <v>183</v>
      </c>
      <c r="Q656" s="39">
        <f>VLOOKUP($O656,[3]Gerentes!$A:$I,7,0)</f>
        <v>4102041</v>
      </c>
      <c r="R656" s="40" t="str">
        <f>VLOOKUP($O656,[3]Gerentes!$A:$I,8,0)</f>
        <v>SERVICIO DE ASISTENCIA TECNICA EN EL CICLO DE POLITICAS PUBLICAS DE FAMILIA Y OTRAS RELACIONADAS</v>
      </c>
      <c r="S656" s="34" t="s">
        <v>24</v>
      </c>
      <c r="T656" s="34">
        <v>27</v>
      </c>
      <c r="U656" s="34" t="s">
        <v>161</v>
      </c>
      <c r="V656" s="34" t="s">
        <v>25</v>
      </c>
      <c r="W656" s="41">
        <v>92388266</v>
      </c>
      <c r="X656" s="41">
        <v>0</v>
      </c>
      <c r="Y656" s="41">
        <v>2362200</v>
      </c>
      <c r="Z656" s="41">
        <v>0</v>
      </c>
      <c r="AA656" s="41">
        <v>0</v>
      </c>
      <c r="AB656" s="42">
        <v>90026066</v>
      </c>
      <c r="AC656" s="41">
        <v>90026066</v>
      </c>
      <c r="AD656" s="41">
        <v>0</v>
      </c>
      <c r="AE656" s="42">
        <v>90026066</v>
      </c>
      <c r="AF656" s="42">
        <v>34908066</v>
      </c>
      <c r="AG656" s="41">
        <v>34908066</v>
      </c>
      <c r="AH656" s="41">
        <v>34908066</v>
      </c>
      <c r="AI656" s="41">
        <v>0</v>
      </c>
      <c r="AJ656" s="41">
        <v>0</v>
      </c>
      <c r="AK656" s="42" t="str">
        <f>IFERROR(VLOOKUP(Exportar[[#This Row],[RUBRO]],[3]LISTAS!$A$1:$B$19,2,0),Exportar[[#This Row],[NOMBRE-Planeación_Proyecto]])</f>
        <v>6. Familia y Comunidades</v>
      </c>
      <c r="AL656" s="41">
        <f>VLOOKUP(Exportar[[#This Row],[UNIDAD/SUB UNIDAD]],[3]!REGIONALES[[#All],[codigo_regional3]:[Columna1]],3,0)</f>
        <v>18</v>
      </c>
      <c r="AM656" s="41">
        <f>Exportar[[#This Row],[COD]]</f>
        <v>18</v>
      </c>
      <c r="AN656" s="41">
        <f>IFERROR(VLOOKUP(Exportar[[#This Row],[RUBRO completo]],'[3]CENTRO DE COSTOS'!$X:$X,1,0),0)</f>
        <v>0</v>
      </c>
      <c r="AO656" s="43" t="str">
        <f>VLOOKUP(Exportar[[#This Row],[COD_REAL]],'[3]CENTRO DE COSTOS'!$M$4:$N$72,2,0)</f>
        <v>REGIONAL CAQUETÁ</v>
      </c>
    </row>
    <row r="657" spans="1:41" x14ac:dyDescent="0.25">
      <c r="A657" s="44">
        <v>45111</v>
      </c>
      <c r="B657" s="32">
        <v>2023</v>
      </c>
      <c r="C657" s="33" t="str">
        <f>VLOOKUP(D657,'[3]CENTRO DE COSTOS'!$E:$H,4,0)</f>
        <v>REGIONALES</v>
      </c>
      <c r="D657" s="34" t="s">
        <v>53</v>
      </c>
      <c r="E657" s="34" t="s">
        <v>54</v>
      </c>
      <c r="F657" s="34" t="s">
        <v>192</v>
      </c>
      <c r="G657" s="35" t="str">
        <f>VLOOKUP(O657,[3]Gerentes!$A:$N,4,0)</f>
        <v>PRIMERA INFANCIA</v>
      </c>
      <c r="H657" s="35" t="str">
        <f>VLOOKUP(O657,[3]Gerentes!$A:$N,5,0)</f>
        <v>DIRECTOR(A) DE PRIMERA INFANCIA</v>
      </c>
      <c r="I657" s="35" t="str">
        <f>VLOOKUP(O657,[3]Gerentes!$A:$N,10,0)</f>
        <v>1. Primera Infancia</v>
      </c>
      <c r="J657" s="35" t="str">
        <f>VLOOKUP(O657,[3]Gerentes!$A:$AB,15,0)</f>
        <v>Contratable</v>
      </c>
      <c r="K657" s="36" t="str">
        <f t="shared" si="30"/>
        <v>Inversión</v>
      </c>
      <c r="L657" s="37" t="s">
        <v>166</v>
      </c>
      <c r="M657" s="38" t="str">
        <f t="shared" si="31"/>
        <v>C-4102-1500-18</v>
      </c>
      <c r="N657" s="34">
        <v>991</v>
      </c>
      <c r="O657" s="35" t="str">
        <f t="shared" si="32"/>
        <v>C-4102-1500-18-0-4102040-02-991</v>
      </c>
      <c r="P657" s="32" t="s">
        <v>165</v>
      </c>
      <c r="Q657" s="39">
        <f>VLOOKUP($O657,[3]Gerentes!$A:$I,7,0)</f>
        <v>4102040</v>
      </c>
      <c r="R657" s="40" t="str">
        <f>VLOOKUP($O657,[3]Gerentes!$A:$I,8,0)</f>
        <v>DOCUMENTOS METODOLOGICOS</v>
      </c>
      <c r="S657" s="34" t="s">
        <v>24</v>
      </c>
      <c r="T657" s="34">
        <v>27</v>
      </c>
      <c r="U657" s="34" t="s">
        <v>161</v>
      </c>
      <c r="V657" s="34" t="s">
        <v>25</v>
      </c>
      <c r="W657" s="41">
        <v>812740094</v>
      </c>
      <c r="X657" s="41">
        <v>0</v>
      </c>
      <c r="Y657" s="41">
        <v>18111194</v>
      </c>
      <c r="Z657" s="41">
        <v>0</v>
      </c>
      <c r="AA657" s="41">
        <v>0</v>
      </c>
      <c r="AB657" s="42">
        <v>794628900</v>
      </c>
      <c r="AC657" s="41">
        <v>794628900</v>
      </c>
      <c r="AD657" s="41">
        <v>0</v>
      </c>
      <c r="AE657" s="42">
        <v>794628900</v>
      </c>
      <c r="AF657" s="42">
        <v>318719633</v>
      </c>
      <c r="AG657" s="41">
        <v>318719633</v>
      </c>
      <c r="AH657" s="41">
        <v>318719633</v>
      </c>
      <c r="AI657" s="41">
        <v>0</v>
      </c>
      <c r="AJ657" s="41">
        <v>0</v>
      </c>
      <c r="AK657" s="42" t="str">
        <f>IFERROR(VLOOKUP(Exportar[[#This Row],[RUBRO]],[3]LISTAS!$A$1:$B$19,2,0),Exportar[[#This Row],[NOMBRE-Planeación_Proyecto]])</f>
        <v>1. Primera Infancia</v>
      </c>
      <c r="AL657" s="41">
        <f>VLOOKUP(Exportar[[#This Row],[UNIDAD/SUB UNIDAD]],[3]!REGIONALES[[#All],[codigo_regional3]:[Columna1]],3,0)</f>
        <v>18</v>
      </c>
      <c r="AM657" s="41">
        <f>Exportar[[#This Row],[COD]]</f>
        <v>18</v>
      </c>
      <c r="AN657" s="41">
        <f>IFERROR(VLOOKUP(Exportar[[#This Row],[RUBRO completo]],'[3]CENTRO DE COSTOS'!$X:$X,1,0),0)</f>
        <v>0</v>
      </c>
      <c r="AO657" s="43" t="str">
        <f>VLOOKUP(Exportar[[#This Row],[COD_REAL]],'[3]CENTRO DE COSTOS'!$M$4:$N$72,2,0)</f>
        <v>REGIONAL CAQUETÁ</v>
      </c>
    </row>
    <row r="658" spans="1:41" x14ac:dyDescent="0.25">
      <c r="A658" s="44">
        <v>45111</v>
      </c>
      <c r="B658" s="32">
        <v>2023</v>
      </c>
      <c r="C658" s="33" t="str">
        <f>VLOOKUP(D658,'[3]CENTRO DE COSTOS'!$E:$H,4,0)</f>
        <v>REGIONALES</v>
      </c>
      <c r="D658" s="34" t="s">
        <v>53</v>
      </c>
      <c r="E658" s="34" t="s">
        <v>54</v>
      </c>
      <c r="F658" s="34" t="s">
        <v>192</v>
      </c>
      <c r="G658" s="35" t="str">
        <f>VLOOKUP(O658,[3]Gerentes!$A:$N,4,0)</f>
        <v>INFANCIA</v>
      </c>
      <c r="H658" s="35" t="str">
        <f>VLOOKUP(O658,[3]Gerentes!$A:$N,5,0)</f>
        <v>DIRECTOR(A) DE INFANCIA</v>
      </c>
      <c r="I658" s="35" t="str">
        <f>VLOOKUP(O658,[3]Gerentes!$A:$N,10,0)</f>
        <v>7. Infancia</v>
      </c>
      <c r="J658" s="35" t="str">
        <f>VLOOKUP(O658,[3]Gerentes!$A:$AB,15,0)</f>
        <v>Contratable</v>
      </c>
      <c r="K658" s="36" t="str">
        <f t="shared" si="30"/>
        <v>Inversión</v>
      </c>
      <c r="L658" s="37" t="s">
        <v>182</v>
      </c>
      <c r="M658" s="38" t="str">
        <f t="shared" si="31"/>
        <v>C-4102-1500-20</v>
      </c>
      <c r="N658" s="34">
        <v>991</v>
      </c>
      <c r="O658" s="35" t="str">
        <f t="shared" si="32"/>
        <v>C-4102-1500-20-0-4102045-02-991</v>
      </c>
      <c r="P658" s="32" t="s">
        <v>181</v>
      </c>
      <c r="Q658" s="39">
        <f>VLOOKUP($O658,[3]Gerentes!$A:$I,7,0)</f>
        <v>4102045</v>
      </c>
      <c r="R658" s="40" t="str">
        <f>VLOOKUP($O658,[3]Gerentes!$A:$I,8,0)</f>
        <v>SERVICIOS DE EDUCACIÓN INFORMAL A NIÑOS, NIÑAS, ADOLESCENTES  Y JÓVENES PARA EL RECONOCIMIENTO DE SUS DERECHOS</v>
      </c>
      <c r="S658" s="34" t="s">
        <v>24</v>
      </c>
      <c r="T658" s="34">
        <v>27</v>
      </c>
      <c r="U658" s="34" t="s">
        <v>161</v>
      </c>
      <c r="V658" s="34" t="s">
        <v>25</v>
      </c>
      <c r="W658" s="41">
        <v>46263866</v>
      </c>
      <c r="X658" s="41">
        <v>0</v>
      </c>
      <c r="Y658" s="41">
        <v>1559533</v>
      </c>
      <c r="Z658" s="41">
        <v>0</v>
      </c>
      <c r="AA658" s="41">
        <v>0</v>
      </c>
      <c r="AB658" s="42">
        <v>44704333</v>
      </c>
      <c r="AC658" s="41">
        <v>44704333</v>
      </c>
      <c r="AD658" s="41">
        <v>0</v>
      </c>
      <c r="AE658" s="42">
        <v>44704333</v>
      </c>
      <c r="AF658" s="42">
        <v>17334333</v>
      </c>
      <c r="AG658" s="41">
        <v>17334333</v>
      </c>
      <c r="AH658" s="41">
        <v>17334333</v>
      </c>
      <c r="AI658" s="41">
        <v>0</v>
      </c>
      <c r="AJ658" s="41">
        <v>0</v>
      </c>
      <c r="AK658" s="42" t="str">
        <f>IFERROR(VLOOKUP(Exportar[[#This Row],[RUBRO]],[3]LISTAS!$A$1:$B$19,2,0),Exportar[[#This Row],[NOMBRE-Planeación_Proyecto]])</f>
        <v>7. Infancia</v>
      </c>
      <c r="AL658" s="41">
        <f>VLOOKUP(Exportar[[#This Row],[UNIDAD/SUB UNIDAD]],[3]!REGIONALES[[#All],[codigo_regional3]:[Columna1]],3,0)</f>
        <v>18</v>
      </c>
      <c r="AM658" s="41">
        <f>Exportar[[#This Row],[COD]]</f>
        <v>18</v>
      </c>
      <c r="AN658" s="41">
        <f>IFERROR(VLOOKUP(Exportar[[#This Row],[RUBRO completo]],'[3]CENTRO DE COSTOS'!$X:$X,1,0),0)</f>
        <v>0</v>
      </c>
      <c r="AO658" s="43" t="str">
        <f>VLOOKUP(Exportar[[#This Row],[COD_REAL]],'[3]CENTRO DE COSTOS'!$M$4:$N$72,2,0)</f>
        <v>REGIONAL CAQUETÁ</v>
      </c>
    </row>
    <row r="659" spans="1:41" x14ac:dyDescent="0.25">
      <c r="A659" s="44">
        <v>45111</v>
      </c>
      <c r="B659" s="32">
        <v>2023</v>
      </c>
      <c r="C659" s="33" t="str">
        <f>VLOOKUP(D659,'[3]CENTRO DE COSTOS'!$E:$H,4,0)</f>
        <v>REGIONALES</v>
      </c>
      <c r="D659" s="34" t="s">
        <v>53</v>
      </c>
      <c r="E659" s="34" t="s">
        <v>54</v>
      </c>
      <c r="F659" s="34" t="s">
        <v>192</v>
      </c>
      <c r="G659" s="35" t="str">
        <f>VLOOKUP(O659,[3]Gerentes!$A:$N,4,0)</f>
        <v>ADOLESCENCIA Y JUVENTUD</v>
      </c>
      <c r="H659" s="35" t="str">
        <f>VLOOKUP(O659,[3]Gerentes!$A:$N,5,0)</f>
        <v xml:space="preserve">DIRECTOR(A) DE ADOLESCENCIA Y JUVENTUD </v>
      </c>
      <c r="I659" s="35" t="str">
        <f>VLOOKUP(O659,[3]Gerentes!$A:$N,10,0)</f>
        <v>8. Adolescencia y Juventud</v>
      </c>
      <c r="J659" s="35" t="str">
        <f>VLOOKUP(O659,[3]Gerentes!$A:$AB,15,0)</f>
        <v>Contratable</v>
      </c>
      <c r="K659" s="36" t="str">
        <f t="shared" si="30"/>
        <v>Inversión</v>
      </c>
      <c r="L659" s="37" t="s">
        <v>180</v>
      </c>
      <c r="M659" s="38" t="str">
        <f t="shared" si="31"/>
        <v>C-4102-1500-21</v>
      </c>
      <c r="N659" s="34">
        <v>991</v>
      </c>
      <c r="O659" s="35" t="str">
        <f t="shared" si="32"/>
        <v>C-4102-1500-21-0-4102045-02-00-991</v>
      </c>
      <c r="P659" s="32" t="s">
        <v>179</v>
      </c>
      <c r="Q659" s="39">
        <f>VLOOKUP($O659,[3]Gerentes!$A:$I,7,0)</f>
        <v>4102045</v>
      </c>
      <c r="R659" s="40" t="str">
        <f>VLOOKUP($O659,[3]Gerentes!$A:$I,8,0)</f>
        <v>SERVICIOS DE EDUCACIÓN INFORMAL A NIÑOS, NIÑAS, ADOLESCENTES  Y JÓVENES PARA EL RECONOCIMIENTO DE SUS DERECHOS</v>
      </c>
      <c r="S659" s="34" t="s">
        <v>24</v>
      </c>
      <c r="T659" s="34">
        <v>27</v>
      </c>
      <c r="U659" s="34" t="s">
        <v>161</v>
      </c>
      <c r="V659" s="34" t="s">
        <v>25</v>
      </c>
      <c r="W659" s="41">
        <v>92797334</v>
      </c>
      <c r="X659" s="41">
        <v>0</v>
      </c>
      <c r="Y659" s="41">
        <v>3388668</v>
      </c>
      <c r="Z659" s="41">
        <v>0</v>
      </c>
      <c r="AA659" s="41">
        <v>0</v>
      </c>
      <c r="AB659" s="42">
        <v>89408666</v>
      </c>
      <c r="AC659" s="41">
        <v>89408666</v>
      </c>
      <c r="AD659" s="41">
        <v>0</v>
      </c>
      <c r="AE659" s="42">
        <v>89408666</v>
      </c>
      <c r="AF659" s="42">
        <v>34668666</v>
      </c>
      <c r="AG659" s="41">
        <v>34668666</v>
      </c>
      <c r="AH659" s="41">
        <v>34668666</v>
      </c>
      <c r="AI659" s="41">
        <v>0</v>
      </c>
      <c r="AJ659" s="41">
        <v>0</v>
      </c>
      <c r="AK659" s="42" t="str">
        <f>IFERROR(VLOOKUP(Exportar[[#This Row],[RUBRO]],[3]LISTAS!$A$1:$B$19,2,0),Exportar[[#This Row],[NOMBRE-Planeación_Proyecto]])</f>
        <v>8. Adolescencia y Juventud</v>
      </c>
      <c r="AL659" s="41">
        <f>VLOOKUP(Exportar[[#This Row],[UNIDAD/SUB UNIDAD]],[3]!REGIONALES[[#All],[codigo_regional3]:[Columna1]],3,0)</f>
        <v>18</v>
      </c>
      <c r="AM659" s="41">
        <f>Exportar[[#This Row],[COD]]</f>
        <v>18</v>
      </c>
      <c r="AN659" s="41">
        <f>IFERROR(VLOOKUP(Exportar[[#This Row],[RUBRO completo]],'[3]CENTRO DE COSTOS'!$X:$X,1,0),0)</f>
        <v>0</v>
      </c>
      <c r="AO659" s="43" t="str">
        <f>VLOOKUP(Exportar[[#This Row],[COD_REAL]],'[3]CENTRO DE COSTOS'!$M$4:$N$72,2,0)</f>
        <v>REGIONAL CAQUETÁ</v>
      </c>
    </row>
    <row r="660" spans="1:41" x14ac:dyDescent="0.25">
      <c r="A660" s="44">
        <v>45111</v>
      </c>
      <c r="B660" s="32">
        <v>2023</v>
      </c>
      <c r="C660" s="33" t="str">
        <f>VLOOKUP(D660,'[3]CENTRO DE COSTOS'!$E:$H,4,0)</f>
        <v>REGIONALES</v>
      </c>
      <c r="D660" s="34" t="s">
        <v>53</v>
      </c>
      <c r="E660" s="34" t="s">
        <v>54</v>
      </c>
      <c r="F660" s="34" t="s">
        <v>192</v>
      </c>
      <c r="G660" s="35" t="str">
        <f>VLOOKUP(O660,[3]Gerentes!$A:$N,4,0)</f>
        <v>TECNOLOGÍA</v>
      </c>
      <c r="H660" s="35" t="str">
        <f>VLOOKUP(O660,[3]Gerentes!$A:$N,5,0)</f>
        <v>DIRECTOR(A) DE INFORMACION Y TECNOLOGIA</v>
      </c>
      <c r="I660" s="35" t="str">
        <f>VLOOKUP(O660,[3]Gerentes!$A:$N,10,0)</f>
        <v>9. Tecnología</v>
      </c>
      <c r="J660" s="35" t="str">
        <f>VLOOKUP(O660,[3]Gerentes!$A:$AB,15,0)</f>
        <v>Contratable</v>
      </c>
      <c r="K660" s="36" t="str">
        <f t="shared" si="30"/>
        <v>Inversión</v>
      </c>
      <c r="L660" s="37" t="s">
        <v>178</v>
      </c>
      <c r="M660" s="38" t="str">
        <f t="shared" si="31"/>
        <v>C-4199-1500-7</v>
      </c>
      <c r="N660" s="34">
        <v>991</v>
      </c>
      <c r="O660" s="35" t="str">
        <f t="shared" si="32"/>
        <v>C-4199-1500-7-0-4199062-02-991</v>
      </c>
      <c r="P660" s="32" t="s">
        <v>177</v>
      </c>
      <c r="Q660" s="39">
        <f>VLOOKUP($O660,[3]Gerentes!$A:$I,7,0)</f>
        <v>4199062</v>
      </c>
      <c r="R660" s="40" t="str">
        <f>VLOOKUP($O660,[3]Gerentes!$A:$I,8,0)</f>
        <v>SERVICIOS TECNOLOGICOS</v>
      </c>
      <c r="S660" s="34" t="s">
        <v>24</v>
      </c>
      <c r="T660" s="34">
        <v>27</v>
      </c>
      <c r="U660" s="34" t="s">
        <v>161</v>
      </c>
      <c r="V660" s="34" t="s">
        <v>25</v>
      </c>
      <c r="W660" s="41">
        <v>119241850</v>
      </c>
      <c r="X660" s="41">
        <v>0</v>
      </c>
      <c r="Y660" s="41">
        <v>0</v>
      </c>
      <c r="Z660" s="41">
        <v>0</v>
      </c>
      <c r="AA660" s="41">
        <v>0</v>
      </c>
      <c r="AB660" s="42">
        <v>119241850</v>
      </c>
      <c r="AC660" s="41">
        <v>113263150</v>
      </c>
      <c r="AD660" s="41">
        <v>5978700</v>
      </c>
      <c r="AE660" s="42">
        <v>113263150</v>
      </c>
      <c r="AF660" s="42">
        <v>43511650</v>
      </c>
      <c r="AG660" s="41">
        <v>43511650</v>
      </c>
      <c r="AH660" s="41">
        <v>43511650</v>
      </c>
      <c r="AI660" s="41">
        <v>0</v>
      </c>
      <c r="AJ660" s="41">
        <v>0</v>
      </c>
      <c r="AK660" s="42" t="str">
        <f>IFERROR(VLOOKUP(Exportar[[#This Row],[RUBRO]],[3]LISTAS!$A$1:$B$19,2,0),Exportar[[#This Row],[NOMBRE-Planeación_Proyecto]])</f>
        <v>9. Tecnología</v>
      </c>
      <c r="AL660" s="41">
        <f>VLOOKUP(Exportar[[#This Row],[UNIDAD/SUB UNIDAD]],[3]!REGIONALES[[#All],[codigo_regional3]:[Columna1]],3,0)</f>
        <v>18</v>
      </c>
      <c r="AM660" s="41">
        <f>Exportar[[#This Row],[COD]]</f>
        <v>18</v>
      </c>
      <c r="AN660" s="41">
        <f>IFERROR(VLOOKUP(Exportar[[#This Row],[RUBRO completo]],'[3]CENTRO DE COSTOS'!$X:$X,1,0),0)</f>
        <v>0</v>
      </c>
      <c r="AO660" s="43" t="str">
        <f>VLOOKUP(Exportar[[#This Row],[COD_REAL]],'[3]CENTRO DE COSTOS'!$M$4:$N$72,2,0)</f>
        <v>REGIONAL CAQUETÁ</v>
      </c>
    </row>
    <row r="661" spans="1:41" x14ac:dyDescent="0.25">
      <c r="A661" s="44">
        <v>45111</v>
      </c>
      <c r="B661" s="32">
        <v>2023</v>
      </c>
      <c r="C661" s="33" t="str">
        <f>VLOOKUP(D661,'[3]CENTRO DE COSTOS'!$E:$H,4,0)</f>
        <v>REGIONALES</v>
      </c>
      <c r="D661" s="34" t="s">
        <v>53</v>
      </c>
      <c r="E661" s="34" t="s">
        <v>54</v>
      </c>
      <c r="F661" s="34" t="s">
        <v>192</v>
      </c>
      <c r="G661" s="35" t="str">
        <f>VLOOKUP(O661,[3]Gerentes!$A:$N,4,0)</f>
        <v>FORTALECIMIENTO</v>
      </c>
      <c r="H661" s="35" t="str">
        <f>VLOOKUP(O661,[3]Gerentes!$A:$N,5,0)</f>
        <v>DIRECTOR(A) DE GESTION HUMANA</v>
      </c>
      <c r="I661" s="35" t="str">
        <f>VLOOKUP(O661,[3]Gerentes!$A:$N,10,0)</f>
        <v>8. Fortalecimiento</v>
      </c>
      <c r="J661" s="35" t="str">
        <f>VLOOKUP(O661,[3]Gerentes!$A:$AB,15,0)</f>
        <v>Contratable</v>
      </c>
      <c r="K661" s="36" t="str">
        <f t="shared" si="30"/>
        <v>Inversión</v>
      </c>
      <c r="L661" s="37" t="s">
        <v>175</v>
      </c>
      <c r="M661" s="38" t="str">
        <f t="shared" si="31"/>
        <v>C-4199-1500-8</v>
      </c>
      <c r="N661" s="34">
        <v>991</v>
      </c>
      <c r="O661" s="35" t="str">
        <f t="shared" si="32"/>
        <v>C-4199-1500-8-0-4199064-02-991</v>
      </c>
      <c r="P661" s="32" t="s">
        <v>174</v>
      </c>
      <c r="Q661" s="39">
        <f>VLOOKUP($O661,[3]Gerentes!$A:$I,7,0)</f>
        <v>4199064</v>
      </c>
      <c r="R661" s="40" t="str">
        <f>VLOOKUP($O661,[3]Gerentes!$A:$I,8,0)</f>
        <v>SERVICIO DE IMPLEMENTACION DE SISTEMAS DE GESTION</v>
      </c>
      <c r="S661" s="34" t="s">
        <v>24</v>
      </c>
      <c r="T661" s="34">
        <v>27</v>
      </c>
      <c r="U661" s="34" t="s">
        <v>161</v>
      </c>
      <c r="V661" s="34" t="s">
        <v>25</v>
      </c>
      <c r="W661" s="41">
        <v>324893661</v>
      </c>
      <c r="X661" s="41">
        <v>0</v>
      </c>
      <c r="Y661" s="41">
        <v>0</v>
      </c>
      <c r="Z661" s="41">
        <v>0</v>
      </c>
      <c r="AA661" s="41">
        <v>0</v>
      </c>
      <c r="AB661" s="42">
        <v>324893661</v>
      </c>
      <c r="AC661" s="41">
        <v>256409585</v>
      </c>
      <c r="AD661" s="41">
        <v>68484076</v>
      </c>
      <c r="AE661" s="42">
        <v>256409585</v>
      </c>
      <c r="AF661" s="42">
        <v>119190565</v>
      </c>
      <c r="AG661" s="41">
        <v>119190565</v>
      </c>
      <c r="AH661" s="41">
        <v>119190565</v>
      </c>
      <c r="AI661" s="41">
        <v>0</v>
      </c>
      <c r="AJ661" s="41">
        <v>0</v>
      </c>
      <c r="AK661" s="42" t="str">
        <f>IFERROR(VLOOKUP(Exportar[[#This Row],[RUBRO]],[3]LISTAS!$A$1:$B$19,2,0),Exportar[[#This Row],[NOMBRE-Planeación_Proyecto]])</f>
        <v>8. Fortalecimiento</v>
      </c>
      <c r="AL661" s="41">
        <f>VLOOKUP(Exportar[[#This Row],[UNIDAD/SUB UNIDAD]],[3]!REGIONALES[[#All],[codigo_regional3]:[Columna1]],3,0)</f>
        <v>18</v>
      </c>
      <c r="AM661" s="41">
        <f>Exportar[[#This Row],[COD]]</f>
        <v>18</v>
      </c>
      <c r="AN661" s="41">
        <f>IFERROR(VLOOKUP(Exportar[[#This Row],[RUBRO completo]],'[3]CENTRO DE COSTOS'!$X:$X,1,0),0)</f>
        <v>0</v>
      </c>
      <c r="AO661" s="43" t="str">
        <f>VLOOKUP(Exportar[[#This Row],[COD_REAL]],'[3]CENTRO DE COSTOS'!$M$4:$N$72,2,0)</f>
        <v>REGIONAL CAQUETÁ</v>
      </c>
    </row>
    <row r="662" spans="1:41" x14ac:dyDescent="0.25">
      <c r="A662" s="44">
        <v>45111</v>
      </c>
      <c r="B662" s="32">
        <v>2023</v>
      </c>
      <c r="C662" s="33" t="str">
        <f>VLOOKUP(D662,'[3]CENTRO DE COSTOS'!$E:$H,4,0)</f>
        <v>REGIONALES</v>
      </c>
      <c r="D662" s="34" t="s">
        <v>53</v>
      </c>
      <c r="E662" s="34" t="s">
        <v>54</v>
      </c>
      <c r="F662" s="34" t="s">
        <v>176</v>
      </c>
      <c r="G662" s="35" t="str">
        <f>VLOOKUP(O662,[3]Gerentes!$A:$N,4,0)</f>
        <v>NUTRICIÓN</v>
      </c>
      <c r="H662" s="35" t="str">
        <f>VLOOKUP(O662,[3]Gerentes!$A:$N,5,0)</f>
        <v>DIRECTOR(A) DE NUTRICION</v>
      </c>
      <c r="I662" s="35" t="str">
        <f>VLOOKUP(O662,[3]Gerentes!$A:$N,10,0)</f>
        <v>4. Nutrición</v>
      </c>
      <c r="J662" s="35" t="str">
        <f>VLOOKUP(O662,[3]Gerentes!$A:$AB,15,0)</f>
        <v>No Contratable</v>
      </c>
      <c r="K662" s="36" t="str">
        <f t="shared" si="30"/>
        <v>Inversión</v>
      </c>
      <c r="L662" s="37" t="s">
        <v>191</v>
      </c>
      <c r="M662" s="38" t="str">
        <f t="shared" si="31"/>
        <v>C-4102-1500-12</v>
      </c>
      <c r="N662" s="34">
        <v>992</v>
      </c>
      <c r="O662" s="35" t="str">
        <f t="shared" si="32"/>
        <v>C-4102-1500-12-0-4102014-02-992</v>
      </c>
      <c r="P662" s="32" t="s">
        <v>190</v>
      </c>
      <c r="Q662" s="39">
        <f>VLOOKUP($O662,[3]Gerentes!$A:$I,7,0)</f>
        <v>4102014</v>
      </c>
      <c r="R662" s="40" t="str">
        <f>VLOOKUP($O662,[3]Gerentes!$A:$I,8,0)</f>
        <v>SERVICIO DE DISTRIBUCION DE ALIMENTOS SOLIDOS DE ALTO VALOR NUTRICIONAL</v>
      </c>
      <c r="S662" s="34" t="s">
        <v>24</v>
      </c>
      <c r="T662" s="34">
        <v>27</v>
      </c>
      <c r="U662" s="34" t="s">
        <v>161</v>
      </c>
      <c r="V662" s="34" t="s">
        <v>25</v>
      </c>
      <c r="W662" s="41">
        <v>3000000</v>
      </c>
      <c r="X662" s="41">
        <v>0</v>
      </c>
      <c r="Y662" s="41">
        <v>0</v>
      </c>
      <c r="Z662" s="41">
        <v>0</v>
      </c>
      <c r="AA662" s="41">
        <v>0</v>
      </c>
      <c r="AB662" s="42">
        <v>3000000</v>
      </c>
      <c r="AC662" s="41">
        <v>3000000</v>
      </c>
      <c r="AD662" s="41">
        <v>0</v>
      </c>
      <c r="AE662" s="42">
        <v>342060</v>
      </c>
      <c r="AF662" s="42">
        <v>342060</v>
      </c>
      <c r="AG662" s="41">
        <v>342060</v>
      </c>
      <c r="AH662" s="41">
        <v>342060</v>
      </c>
      <c r="AI662" s="41">
        <v>0</v>
      </c>
      <c r="AJ662" s="41">
        <v>0</v>
      </c>
      <c r="AK662" s="42" t="str">
        <f>IFERROR(VLOOKUP(Exportar[[#This Row],[RUBRO]],[3]LISTAS!$A$1:$B$19,2,0),Exportar[[#This Row],[NOMBRE-Planeación_Proyecto]])</f>
        <v>4. Nutrición</v>
      </c>
      <c r="AL662" s="41">
        <f>VLOOKUP(Exportar[[#This Row],[UNIDAD/SUB UNIDAD]],[3]!REGIONALES[[#All],[codigo_regional3]:[Columna1]],3,0)</f>
        <v>18</v>
      </c>
      <c r="AM662" s="41">
        <f>Exportar[[#This Row],[COD]]</f>
        <v>18</v>
      </c>
      <c r="AN662" s="41">
        <f>IFERROR(VLOOKUP(Exportar[[#This Row],[RUBRO completo]],'[3]CENTRO DE COSTOS'!$X:$X,1,0),0)</f>
        <v>0</v>
      </c>
      <c r="AO662" s="43" t="str">
        <f>VLOOKUP(Exportar[[#This Row],[COD_REAL]],'[3]CENTRO DE COSTOS'!$M$4:$N$72,2,0)</f>
        <v>REGIONAL CAQUETÁ</v>
      </c>
    </row>
    <row r="663" spans="1:41" x14ac:dyDescent="0.25">
      <c r="A663" s="44">
        <v>45111</v>
      </c>
      <c r="B663" s="32">
        <v>2023</v>
      </c>
      <c r="C663" s="33" t="str">
        <f>VLOOKUP(D663,'[3]CENTRO DE COSTOS'!$E:$H,4,0)</f>
        <v>REGIONALES</v>
      </c>
      <c r="D663" s="34" t="s">
        <v>53</v>
      </c>
      <c r="E663" s="34" t="s">
        <v>54</v>
      </c>
      <c r="F663" s="34" t="s">
        <v>176</v>
      </c>
      <c r="G663" s="35" t="str">
        <f>VLOOKUP(O663,[3]Gerentes!$A:$N,4,0)</f>
        <v>NUTRICIÓN</v>
      </c>
      <c r="H663" s="35" t="str">
        <f>VLOOKUP(O663,[3]Gerentes!$A:$N,5,0)</f>
        <v>DIRECTOR(A) DE NUTRICION</v>
      </c>
      <c r="I663" s="35" t="str">
        <f>VLOOKUP(O663,[3]Gerentes!$A:$N,10,0)</f>
        <v>4. Nutrición</v>
      </c>
      <c r="J663" s="35" t="str">
        <f>VLOOKUP(O663,[3]Gerentes!$A:$AB,15,0)</f>
        <v>No Contratable</v>
      </c>
      <c r="K663" s="36" t="str">
        <f t="shared" si="30"/>
        <v>Inversión</v>
      </c>
      <c r="L663" s="37" t="s">
        <v>189</v>
      </c>
      <c r="M663" s="38" t="str">
        <f t="shared" si="31"/>
        <v>C-4102-1500-12</v>
      </c>
      <c r="N663" s="34">
        <v>992</v>
      </c>
      <c r="O663" s="35" t="str">
        <f t="shared" si="32"/>
        <v>C-4102-1500-12-0-4102016-02-992</v>
      </c>
      <c r="P663" s="32" t="s">
        <v>188</v>
      </c>
      <c r="Q663" s="39">
        <f>VLOOKUP($O663,[3]Gerentes!$A:$I,7,0)</f>
        <v>4102016</v>
      </c>
      <c r="R663" s="40" t="str">
        <f>VLOOKUP($O663,[3]Gerentes!$A:$I,8,0)</f>
        <v>SERVICIO DE ATENCION Y PREVENCION A LA DESNUTRICION DESDE EL SECTOR INCLUSION SOCIAL</v>
      </c>
      <c r="S663" s="34" t="s">
        <v>24</v>
      </c>
      <c r="T663" s="34">
        <v>27</v>
      </c>
      <c r="U663" s="34" t="s">
        <v>161</v>
      </c>
      <c r="V663" s="34" t="s">
        <v>25</v>
      </c>
      <c r="W663" s="41">
        <v>8500000</v>
      </c>
      <c r="X663" s="41">
        <v>0</v>
      </c>
      <c r="Y663" s="41">
        <v>0</v>
      </c>
      <c r="Z663" s="41">
        <v>0</v>
      </c>
      <c r="AA663" s="41">
        <v>0</v>
      </c>
      <c r="AB663" s="42">
        <v>8500000</v>
      </c>
      <c r="AC663" s="41">
        <v>8500000</v>
      </c>
      <c r="AD663" s="41">
        <v>0</v>
      </c>
      <c r="AE663" s="42">
        <v>4028242</v>
      </c>
      <c r="AF663" s="42">
        <v>3545904</v>
      </c>
      <c r="AG663" s="41">
        <v>3545904</v>
      </c>
      <c r="AH663" s="41">
        <v>3545904</v>
      </c>
      <c r="AI663" s="41">
        <v>0</v>
      </c>
      <c r="AJ663" s="41">
        <v>0</v>
      </c>
      <c r="AK663" s="42" t="str">
        <f>IFERROR(VLOOKUP(Exportar[[#This Row],[RUBRO]],[3]LISTAS!$A$1:$B$19,2,0),Exportar[[#This Row],[NOMBRE-Planeación_Proyecto]])</f>
        <v>4. Nutrición</v>
      </c>
      <c r="AL663" s="41">
        <f>VLOOKUP(Exportar[[#This Row],[UNIDAD/SUB UNIDAD]],[3]!REGIONALES[[#All],[codigo_regional3]:[Columna1]],3,0)</f>
        <v>18</v>
      </c>
      <c r="AM663" s="41">
        <f>Exportar[[#This Row],[COD]]</f>
        <v>18</v>
      </c>
      <c r="AN663" s="41">
        <f>IFERROR(VLOOKUP(Exportar[[#This Row],[RUBRO completo]],'[3]CENTRO DE COSTOS'!$X:$X,1,0),0)</f>
        <v>0</v>
      </c>
      <c r="AO663" s="43" t="str">
        <f>VLOOKUP(Exportar[[#This Row],[COD_REAL]],'[3]CENTRO DE COSTOS'!$M$4:$N$72,2,0)</f>
        <v>REGIONAL CAQUETÁ</v>
      </c>
    </row>
    <row r="664" spans="1:41" x14ac:dyDescent="0.25">
      <c r="A664" s="44">
        <v>45111</v>
      </c>
      <c r="B664" s="32">
        <v>2023</v>
      </c>
      <c r="C664" s="33" t="str">
        <f>VLOOKUP(D664,'[3]CENTRO DE COSTOS'!$E:$H,4,0)</f>
        <v>REGIONALES</v>
      </c>
      <c r="D664" s="34" t="s">
        <v>53</v>
      </c>
      <c r="E664" s="34" t="s">
        <v>54</v>
      </c>
      <c r="F664" s="34" t="s">
        <v>176</v>
      </c>
      <c r="G664" s="35" t="str">
        <f>VLOOKUP(O664,[3]Gerentes!$A:$N,4,0)</f>
        <v>PROTECCIÓN SRPA</v>
      </c>
      <c r="H664" s="35" t="str">
        <f>VLOOKUP(O664,[3]Gerentes!$A:$N,5,0)</f>
        <v>DIRECTOR(A) DE PROTECCION</v>
      </c>
      <c r="I664" s="35" t="str">
        <f>VLOOKUP(O664,[3]Gerentes!$A:$N,10,0)</f>
        <v>3. Protección SRPA</v>
      </c>
      <c r="J664" s="35" t="str">
        <f>VLOOKUP(O664,[3]Gerentes!$A:$AB,15,0)</f>
        <v>No Contratable</v>
      </c>
      <c r="K664" s="36" t="str">
        <f t="shared" si="30"/>
        <v>Inversión</v>
      </c>
      <c r="L664" s="37" t="s">
        <v>187</v>
      </c>
      <c r="M664" s="38" t="str">
        <f t="shared" si="31"/>
        <v>C-4102-1500-13</v>
      </c>
      <c r="N664" s="34">
        <v>992</v>
      </c>
      <c r="O664" s="35" t="str">
        <f t="shared" si="32"/>
        <v>C-4102-1500-13-0-4102038-02-992</v>
      </c>
      <c r="P664" s="32" t="s">
        <v>186</v>
      </c>
      <c r="Q664" s="39">
        <f>VLOOKUP($O664,[3]Gerentes!$A:$I,7,0)</f>
        <v>4102038</v>
      </c>
      <c r="R664" s="40" t="str">
        <f>VLOOKUP($O664,[3]Gerentes!$A:$I,8,0)</f>
        <v>SERVICIO DIRIGIDOS A LA ATENCION DE NIÑOS, NIÑAS, ADOLESCENTES Y JOVENES, CON ENFOQUE PEDAGOGICO Y RESTAURATIVO ENCAMINADOS A LA INCLUSION SOCIAL</v>
      </c>
      <c r="S664" s="34" t="s">
        <v>24</v>
      </c>
      <c r="T664" s="34">
        <v>27</v>
      </c>
      <c r="U664" s="34" t="s">
        <v>161</v>
      </c>
      <c r="V664" s="34" t="s">
        <v>25</v>
      </c>
      <c r="W664" s="41">
        <v>2892129</v>
      </c>
      <c r="X664" s="41">
        <v>0</v>
      </c>
      <c r="Y664" s="41">
        <v>0</v>
      </c>
      <c r="Z664" s="41">
        <v>0</v>
      </c>
      <c r="AA664" s="41">
        <v>0</v>
      </c>
      <c r="AB664" s="42">
        <v>2892129</v>
      </c>
      <c r="AC664" s="41">
        <v>2892129</v>
      </c>
      <c r="AD664" s="41">
        <v>0</v>
      </c>
      <c r="AE664" s="42">
        <v>2409414</v>
      </c>
      <c r="AF664" s="42">
        <v>2409414</v>
      </c>
      <c r="AG664" s="41">
        <v>2409414</v>
      </c>
      <c r="AH664" s="41">
        <v>2409414</v>
      </c>
      <c r="AI664" s="41">
        <v>0</v>
      </c>
      <c r="AJ664" s="41">
        <v>0</v>
      </c>
      <c r="AK664" s="42" t="str">
        <f>IFERROR(VLOOKUP(Exportar[[#This Row],[RUBRO]],[3]LISTAS!$A$1:$B$19,2,0),Exportar[[#This Row],[NOMBRE-Planeación_Proyecto]])</f>
        <v>3. Protección SRPA</v>
      </c>
      <c r="AL664" s="41">
        <f>VLOOKUP(Exportar[[#This Row],[UNIDAD/SUB UNIDAD]],[3]!REGIONALES[[#All],[codigo_regional3]:[Columna1]],3,0)</f>
        <v>18</v>
      </c>
      <c r="AM664" s="41">
        <f>Exportar[[#This Row],[COD]]</f>
        <v>18</v>
      </c>
      <c r="AN664" s="41">
        <f>IFERROR(VLOOKUP(Exportar[[#This Row],[RUBRO completo]],'[3]CENTRO DE COSTOS'!$X:$X,1,0),0)</f>
        <v>0</v>
      </c>
      <c r="AO664" s="43" t="str">
        <f>VLOOKUP(Exportar[[#This Row],[COD_REAL]],'[3]CENTRO DE COSTOS'!$M$4:$N$72,2,0)</f>
        <v>REGIONAL CAQUETÁ</v>
      </c>
    </row>
    <row r="665" spans="1:41" x14ac:dyDescent="0.25">
      <c r="A665" s="44">
        <v>45111</v>
      </c>
      <c r="B665" s="32">
        <v>2023</v>
      </c>
      <c r="C665" s="33" t="str">
        <f>VLOOKUP(D665,'[3]CENTRO DE COSTOS'!$E:$H,4,0)</f>
        <v>REGIONALES</v>
      </c>
      <c r="D665" s="34" t="s">
        <v>53</v>
      </c>
      <c r="E665" s="34" t="s">
        <v>54</v>
      </c>
      <c r="F665" s="34" t="s">
        <v>176</v>
      </c>
      <c r="G665" s="35" t="str">
        <f>VLOOKUP(O665,[3]Gerentes!$A:$N,4,0)</f>
        <v xml:space="preserve">PROTECCIÓN RESTABLECIMIENTO </v>
      </c>
      <c r="H665" s="35" t="str">
        <f>VLOOKUP(O665,[3]Gerentes!$A:$N,5,0)</f>
        <v>DIRECTOR(A) DE PROTECCION</v>
      </c>
      <c r="I665" s="35" t="str">
        <f>VLOOKUP(O665,[3]Gerentes!$A:$N,10,0)</f>
        <v>2. Protección PARD</v>
      </c>
      <c r="J665" s="35" t="str">
        <f>VLOOKUP(O665,[3]Gerentes!$A:$AB,15,0)</f>
        <v>No Contratable</v>
      </c>
      <c r="K665" s="36" t="str">
        <f t="shared" si="30"/>
        <v>Inversión</v>
      </c>
      <c r="L665" s="37" t="s">
        <v>173</v>
      </c>
      <c r="M665" s="38" t="str">
        <f t="shared" si="31"/>
        <v>C-4102-1500-14</v>
      </c>
      <c r="N665" s="34">
        <v>992</v>
      </c>
      <c r="O665" s="35" t="str">
        <f t="shared" si="32"/>
        <v>C-4102-1500-14-0-4102037-02-992</v>
      </c>
      <c r="P665" s="32" t="s">
        <v>172</v>
      </c>
      <c r="Q665" s="39">
        <f>VLOOKUP($O665,[3]Gerentes!$A:$I,7,0)</f>
        <v>4102037</v>
      </c>
      <c r="R665" s="40" t="str">
        <f>VLOOKUP($O665,[3]Gerentes!$A:$I,8,0)</f>
        <v>SERVICIO DE PROTECCION PARA EL RESTABLECIMIENTO DE DERECHOS DE NIÑOS, NIÑAS, ADOLESCENTES Y JOVENES</v>
      </c>
      <c r="S665" s="34" t="s">
        <v>24</v>
      </c>
      <c r="T665" s="34">
        <v>21</v>
      </c>
      <c r="U665" s="34" t="s">
        <v>185</v>
      </c>
      <c r="V665" s="34" t="s">
        <v>25</v>
      </c>
      <c r="W665" s="41">
        <v>35428115</v>
      </c>
      <c r="X665" s="41">
        <v>53818461</v>
      </c>
      <c r="Y665" s="41">
        <v>0</v>
      </c>
      <c r="Z665" s="41">
        <v>0</v>
      </c>
      <c r="AA665" s="41">
        <v>0</v>
      </c>
      <c r="AB665" s="42">
        <v>89246576</v>
      </c>
      <c r="AC665" s="41">
        <v>89246576</v>
      </c>
      <c r="AD665" s="41">
        <v>0</v>
      </c>
      <c r="AE665" s="42">
        <v>40043720</v>
      </c>
      <c r="AF665" s="42">
        <v>34910283</v>
      </c>
      <c r="AG665" s="41">
        <v>34910283</v>
      </c>
      <c r="AH665" s="41">
        <v>34910283</v>
      </c>
      <c r="AI665" s="41">
        <v>0</v>
      </c>
      <c r="AJ665" s="41">
        <v>0</v>
      </c>
      <c r="AK665" s="42" t="str">
        <f>IFERROR(VLOOKUP(Exportar[[#This Row],[RUBRO]],[3]LISTAS!$A$1:$B$19,2,0),Exportar[[#This Row],[NOMBRE-Planeación_Proyecto]])</f>
        <v>2. Protección PARD</v>
      </c>
      <c r="AL665" s="41">
        <f>VLOOKUP(Exportar[[#This Row],[UNIDAD/SUB UNIDAD]],[3]!REGIONALES[[#All],[codigo_regional3]:[Columna1]],3,0)</f>
        <v>18</v>
      </c>
      <c r="AM665" s="41">
        <f>Exportar[[#This Row],[COD]]</f>
        <v>18</v>
      </c>
      <c r="AN665" s="41">
        <f>IFERROR(VLOOKUP(Exportar[[#This Row],[RUBRO completo]],'[3]CENTRO DE COSTOS'!$X:$X,1,0),0)</f>
        <v>0</v>
      </c>
      <c r="AO665" s="43" t="str">
        <f>VLOOKUP(Exportar[[#This Row],[COD_REAL]],'[3]CENTRO DE COSTOS'!$M$4:$N$72,2,0)</f>
        <v>REGIONAL CAQUETÁ</v>
      </c>
    </row>
    <row r="666" spans="1:41" x14ac:dyDescent="0.25">
      <c r="A666" s="44">
        <v>45111</v>
      </c>
      <c r="B666" s="32">
        <v>2023</v>
      </c>
      <c r="C666" s="33" t="str">
        <f>VLOOKUP(D666,'[3]CENTRO DE COSTOS'!$E:$H,4,0)</f>
        <v>REGIONALES</v>
      </c>
      <c r="D666" s="34" t="s">
        <v>53</v>
      </c>
      <c r="E666" s="34" t="s">
        <v>54</v>
      </c>
      <c r="F666" s="34" t="s">
        <v>176</v>
      </c>
      <c r="G666" s="35" t="str">
        <f>VLOOKUP(O666,[3]Gerentes!$A:$N,4,0)</f>
        <v>SNBF</v>
      </c>
      <c r="H666" s="35" t="str">
        <f>VLOOKUP(O666,[3]Gerentes!$A:$N,5,0)</f>
        <v>DIRECTOR(A) DE SISTEMA NACIONAL DE BIENESTAR FAMILIAR</v>
      </c>
      <c r="I666" s="35" t="str">
        <f>VLOOKUP(O666,[3]Gerentes!$A:$N,10,0)</f>
        <v>7. SNBF</v>
      </c>
      <c r="J666" s="35" t="str">
        <f>VLOOKUP(O666,[3]Gerentes!$A:$AB,15,0)</f>
        <v>No Contratable</v>
      </c>
      <c r="K666" s="36" t="str">
        <f t="shared" si="30"/>
        <v>Inversión</v>
      </c>
      <c r="L666" s="37" t="s">
        <v>168</v>
      </c>
      <c r="M666" s="38" t="str">
        <f t="shared" si="31"/>
        <v>C-4102-1500-15</v>
      </c>
      <c r="N666" s="34">
        <v>992</v>
      </c>
      <c r="O666" s="35" t="str">
        <f t="shared" si="32"/>
        <v>C-4102-1500-15-0-4102024-02-992</v>
      </c>
      <c r="P666" s="32" t="s">
        <v>167</v>
      </c>
      <c r="Q666" s="39">
        <f>VLOOKUP($O666,[3]Gerentes!$A:$I,7,0)</f>
        <v>4102024</v>
      </c>
      <c r="R666" s="40" t="str">
        <f>VLOOKUP($O666,[3]Gerentes!$A:$I,8,0)</f>
        <v>SERVICIO DE ASISTENCIA TECNICA EN EL CICLO DE POLITICAS PUBLICAS DE INFANCIA Y ADOLESCENCIA</v>
      </c>
      <c r="S666" s="34" t="s">
        <v>24</v>
      </c>
      <c r="T666" s="34">
        <v>27</v>
      </c>
      <c r="U666" s="34" t="s">
        <v>161</v>
      </c>
      <c r="V666" s="34" t="s">
        <v>25</v>
      </c>
      <c r="W666" s="41">
        <v>6000000</v>
      </c>
      <c r="X666" s="41">
        <v>10000000</v>
      </c>
      <c r="Y666" s="41">
        <v>0</v>
      </c>
      <c r="Z666" s="41">
        <v>0</v>
      </c>
      <c r="AA666" s="41">
        <v>0</v>
      </c>
      <c r="AB666" s="42">
        <v>16000000</v>
      </c>
      <c r="AC666" s="41">
        <v>15933803</v>
      </c>
      <c r="AD666" s="41">
        <v>66197</v>
      </c>
      <c r="AE666" s="42">
        <v>11028436</v>
      </c>
      <c r="AF666" s="42">
        <v>7918007</v>
      </c>
      <c r="AG666" s="41">
        <v>7918007</v>
      </c>
      <c r="AH666" s="41">
        <v>7918007</v>
      </c>
      <c r="AI666" s="41">
        <v>0</v>
      </c>
      <c r="AJ666" s="41">
        <v>0</v>
      </c>
      <c r="AK666" s="42" t="str">
        <f>IFERROR(VLOOKUP(Exportar[[#This Row],[RUBRO]],[3]LISTAS!$A$1:$B$19,2,0),Exportar[[#This Row],[NOMBRE-Planeación_Proyecto]])</f>
        <v>7. SNBF</v>
      </c>
      <c r="AL666" s="41">
        <f>VLOOKUP(Exportar[[#This Row],[UNIDAD/SUB UNIDAD]],[3]!REGIONALES[[#All],[codigo_regional3]:[Columna1]],3,0)</f>
        <v>18</v>
      </c>
      <c r="AM666" s="41">
        <f>Exportar[[#This Row],[COD]]</f>
        <v>18</v>
      </c>
      <c r="AN666" s="41">
        <f>IFERROR(VLOOKUP(Exportar[[#This Row],[RUBRO completo]],'[3]CENTRO DE COSTOS'!$X:$X,1,0),0)</f>
        <v>0</v>
      </c>
      <c r="AO666" s="43" t="str">
        <f>VLOOKUP(Exportar[[#This Row],[COD_REAL]],'[3]CENTRO DE COSTOS'!$M$4:$N$72,2,0)</f>
        <v>REGIONAL CAQUETÁ</v>
      </c>
    </row>
    <row r="667" spans="1:41" x14ac:dyDescent="0.25">
      <c r="A667" s="44">
        <v>45111</v>
      </c>
      <c r="B667" s="32">
        <v>2023</v>
      </c>
      <c r="C667" s="33" t="str">
        <f>VLOOKUP(D667,'[3]CENTRO DE COSTOS'!$E:$H,4,0)</f>
        <v>REGIONALES</v>
      </c>
      <c r="D667" s="34" t="s">
        <v>53</v>
      </c>
      <c r="E667" s="34" t="s">
        <v>54</v>
      </c>
      <c r="F667" s="34" t="s">
        <v>176</v>
      </c>
      <c r="G667" s="35" t="str">
        <f>VLOOKUP(O667,[3]Gerentes!$A:$N,4,0)</f>
        <v>FAMILIA Y COMUNIDADES</v>
      </c>
      <c r="H667" s="35" t="str">
        <f>VLOOKUP(O667,[3]Gerentes!$A:$N,5,0)</f>
        <v>DIRECTOR(A) DE FAMILIA Y COMUNIDADES</v>
      </c>
      <c r="I667" s="35" t="str">
        <f>VLOOKUP(O667,[3]Gerentes!$A:$N,10,0)</f>
        <v>6. Familia y Comunidades</v>
      </c>
      <c r="J667" s="35" t="str">
        <f>VLOOKUP(O667,[3]Gerentes!$A:$AB,15,0)</f>
        <v>No Contratable</v>
      </c>
      <c r="K667" s="36" t="str">
        <f t="shared" si="30"/>
        <v>Inversión</v>
      </c>
      <c r="L667" s="37" t="s">
        <v>184</v>
      </c>
      <c r="M667" s="38" t="str">
        <f t="shared" si="31"/>
        <v>C-4102-1500-16</v>
      </c>
      <c r="N667" s="34">
        <v>992</v>
      </c>
      <c r="O667" s="35" t="str">
        <f t="shared" si="32"/>
        <v>C-4102-1500-16-0-4102041-02-992</v>
      </c>
      <c r="P667" s="32" t="s">
        <v>183</v>
      </c>
      <c r="Q667" s="39">
        <f>VLOOKUP($O667,[3]Gerentes!$A:$I,7,0)</f>
        <v>4102041</v>
      </c>
      <c r="R667" s="40" t="str">
        <f>VLOOKUP($O667,[3]Gerentes!$A:$I,8,0)</f>
        <v>SERVICIO DE ASISTENCIA TECNICA EN EL CICLO DE POLITICAS PUBLICAS DE FAMILIA Y OTRAS RELACIONADAS</v>
      </c>
      <c r="S667" s="34" t="s">
        <v>24</v>
      </c>
      <c r="T667" s="34">
        <v>27</v>
      </c>
      <c r="U667" s="34" t="s">
        <v>161</v>
      </c>
      <c r="V667" s="34" t="s">
        <v>25</v>
      </c>
      <c r="W667" s="41">
        <v>20000000</v>
      </c>
      <c r="X667" s="41">
        <v>0</v>
      </c>
      <c r="Y667" s="41">
        <v>0</v>
      </c>
      <c r="Z667" s="41">
        <v>0</v>
      </c>
      <c r="AA667" s="41">
        <v>0</v>
      </c>
      <c r="AB667" s="42">
        <v>20000000</v>
      </c>
      <c r="AC667" s="41">
        <v>20000000</v>
      </c>
      <c r="AD667" s="41">
        <v>0</v>
      </c>
      <c r="AE667" s="42">
        <v>949428</v>
      </c>
      <c r="AF667" s="42">
        <v>404355</v>
      </c>
      <c r="AG667" s="41">
        <v>404355</v>
      </c>
      <c r="AH667" s="41">
        <v>404355</v>
      </c>
      <c r="AI667" s="41">
        <v>0</v>
      </c>
      <c r="AJ667" s="41">
        <v>0</v>
      </c>
      <c r="AK667" s="42" t="str">
        <f>IFERROR(VLOOKUP(Exportar[[#This Row],[RUBRO]],[3]LISTAS!$A$1:$B$19,2,0),Exportar[[#This Row],[NOMBRE-Planeación_Proyecto]])</f>
        <v>6. Familia y Comunidades</v>
      </c>
      <c r="AL667" s="41">
        <f>VLOOKUP(Exportar[[#This Row],[UNIDAD/SUB UNIDAD]],[3]!REGIONALES[[#All],[codigo_regional3]:[Columna1]],3,0)</f>
        <v>18</v>
      </c>
      <c r="AM667" s="41">
        <f>Exportar[[#This Row],[COD]]</f>
        <v>18</v>
      </c>
      <c r="AN667" s="41">
        <f>IFERROR(VLOOKUP(Exportar[[#This Row],[RUBRO completo]],'[3]CENTRO DE COSTOS'!$X:$X,1,0),0)</f>
        <v>0</v>
      </c>
      <c r="AO667" s="43" t="str">
        <f>VLOOKUP(Exportar[[#This Row],[COD_REAL]],'[3]CENTRO DE COSTOS'!$M$4:$N$72,2,0)</f>
        <v>REGIONAL CAQUETÁ</v>
      </c>
    </row>
    <row r="668" spans="1:41" x14ac:dyDescent="0.25">
      <c r="A668" s="44">
        <v>45111</v>
      </c>
      <c r="B668" s="32">
        <v>2023</v>
      </c>
      <c r="C668" s="33" t="str">
        <f>VLOOKUP(D668,'[3]CENTRO DE COSTOS'!$E:$H,4,0)</f>
        <v>REGIONALES</v>
      </c>
      <c r="D668" s="34" t="s">
        <v>53</v>
      </c>
      <c r="E668" s="34" t="s">
        <v>54</v>
      </c>
      <c r="F668" s="34" t="s">
        <v>176</v>
      </c>
      <c r="G668" s="35" t="str">
        <f>VLOOKUP(O668,[3]Gerentes!$A:$N,4,0)</f>
        <v>PRIMERA INFANCIA</v>
      </c>
      <c r="H668" s="35" t="str">
        <f>VLOOKUP(O668,[3]Gerentes!$A:$N,5,0)</f>
        <v>DIRECTOR(A) DE PRIMERA INFANCIA</v>
      </c>
      <c r="I668" s="35" t="str">
        <f>VLOOKUP(O668,[3]Gerentes!$A:$N,10,0)</f>
        <v>1. Primera Infancia</v>
      </c>
      <c r="J668" s="35" t="str">
        <f>VLOOKUP(O668,[3]Gerentes!$A:$AB,15,0)</f>
        <v>No Contratable</v>
      </c>
      <c r="K668" s="36" t="str">
        <f t="shared" si="30"/>
        <v>Inversión</v>
      </c>
      <c r="L668" s="37" t="s">
        <v>166</v>
      </c>
      <c r="M668" s="38" t="str">
        <f t="shared" si="31"/>
        <v>C-4102-1500-18</v>
      </c>
      <c r="N668" s="34">
        <v>992</v>
      </c>
      <c r="O668" s="35" t="str">
        <f t="shared" si="32"/>
        <v>C-4102-1500-18-0-4102040-02-992</v>
      </c>
      <c r="P668" s="32" t="s">
        <v>165</v>
      </c>
      <c r="Q668" s="39">
        <f>VLOOKUP($O668,[3]Gerentes!$A:$I,7,0)</f>
        <v>4102040</v>
      </c>
      <c r="R668" s="40" t="str">
        <f>VLOOKUP($O668,[3]Gerentes!$A:$I,8,0)</f>
        <v>DOCUMENTOS METODOLOGICOS</v>
      </c>
      <c r="S668" s="34" t="s">
        <v>24</v>
      </c>
      <c r="T668" s="34">
        <v>20</v>
      </c>
      <c r="U668" s="34" t="s">
        <v>392</v>
      </c>
      <c r="V668" s="34" t="s">
        <v>25</v>
      </c>
      <c r="W668" s="41">
        <v>4000000</v>
      </c>
      <c r="X668" s="41">
        <v>22237750</v>
      </c>
      <c r="Y668" s="41">
        <v>0</v>
      </c>
      <c r="Z668" s="41">
        <v>0</v>
      </c>
      <c r="AA668" s="41">
        <v>0</v>
      </c>
      <c r="AB668" s="42">
        <v>26237750</v>
      </c>
      <c r="AC668" s="41">
        <v>26237750</v>
      </c>
      <c r="AD668" s="41">
        <v>0</v>
      </c>
      <c r="AE668" s="42">
        <v>17911140</v>
      </c>
      <c r="AF668" s="42">
        <v>9299207</v>
      </c>
      <c r="AG668" s="41">
        <v>9299207</v>
      </c>
      <c r="AH668" s="41">
        <v>9299207</v>
      </c>
      <c r="AI668" s="41">
        <v>0</v>
      </c>
      <c r="AJ668" s="41">
        <v>0</v>
      </c>
      <c r="AK668" s="42" t="str">
        <f>IFERROR(VLOOKUP(Exportar[[#This Row],[RUBRO]],[3]LISTAS!$A$1:$B$19,2,0),Exportar[[#This Row],[NOMBRE-Planeación_Proyecto]])</f>
        <v>1. Primera Infancia</v>
      </c>
      <c r="AL668" s="41">
        <f>VLOOKUP(Exportar[[#This Row],[UNIDAD/SUB UNIDAD]],[3]!REGIONALES[[#All],[codigo_regional3]:[Columna1]],3,0)</f>
        <v>18</v>
      </c>
      <c r="AM668" s="41">
        <f>Exportar[[#This Row],[COD]]</f>
        <v>18</v>
      </c>
      <c r="AN668" s="41">
        <f>IFERROR(VLOOKUP(Exportar[[#This Row],[RUBRO completo]],'[3]CENTRO DE COSTOS'!$X:$X,1,0),0)</f>
        <v>0</v>
      </c>
      <c r="AO668" s="43" t="str">
        <f>VLOOKUP(Exportar[[#This Row],[COD_REAL]],'[3]CENTRO DE COSTOS'!$M$4:$N$72,2,0)</f>
        <v>REGIONAL CAQUETÁ</v>
      </c>
    </row>
    <row r="669" spans="1:41" x14ac:dyDescent="0.25">
      <c r="A669" s="44">
        <v>45111</v>
      </c>
      <c r="B669" s="32">
        <v>2023</v>
      </c>
      <c r="C669" s="33" t="str">
        <f>VLOOKUP(D669,'[3]CENTRO DE COSTOS'!$E:$H,4,0)</f>
        <v>REGIONALES</v>
      </c>
      <c r="D669" s="34" t="s">
        <v>53</v>
      </c>
      <c r="E669" s="34" t="s">
        <v>54</v>
      </c>
      <c r="F669" s="34" t="s">
        <v>176</v>
      </c>
      <c r="G669" s="35" t="str">
        <f>VLOOKUP(O669,[3]Gerentes!$A:$N,4,0)</f>
        <v>PRIMERA INFANCIA</v>
      </c>
      <c r="H669" s="35" t="str">
        <f>VLOOKUP(O669,[3]Gerentes!$A:$N,5,0)</f>
        <v>DIRECTOR(A) DE PRIMERA INFANCIA</v>
      </c>
      <c r="I669" s="35" t="str">
        <f>VLOOKUP(O669,[3]Gerentes!$A:$N,10,0)</f>
        <v>1. Primera Infancia</v>
      </c>
      <c r="J669" s="35" t="str">
        <f>VLOOKUP(O669,[3]Gerentes!$A:$AB,15,0)</f>
        <v>No Contratable</v>
      </c>
      <c r="K669" s="36" t="str">
        <f t="shared" si="30"/>
        <v>Inversión</v>
      </c>
      <c r="L669" s="37" t="s">
        <v>166</v>
      </c>
      <c r="M669" s="38" t="str">
        <f t="shared" si="31"/>
        <v>C-4102-1500-18</v>
      </c>
      <c r="N669" s="34">
        <v>992</v>
      </c>
      <c r="O669" s="35" t="str">
        <f t="shared" si="32"/>
        <v>C-4102-1500-18-0-4102040-02-992</v>
      </c>
      <c r="P669" s="32" t="s">
        <v>165</v>
      </c>
      <c r="Q669" s="39">
        <f>VLOOKUP($O669,[3]Gerentes!$A:$I,7,0)</f>
        <v>4102040</v>
      </c>
      <c r="R669" s="40" t="str">
        <f>VLOOKUP($O669,[3]Gerentes!$A:$I,8,0)</f>
        <v>DOCUMENTOS METODOLOGICOS</v>
      </c>
      <c r="S669" s="34" t="s">
        <v>24</v>
      </c>
      <c r="T669" s="34">
        <v>27</v>
      </c>
      <c r="U669" s="34" t="s">
        <v>161</v>
      </c>
      <c r="V669" s="34" t="s">
        <v>25</v>
      </c>
      <c r="W669" s="41">
        <v>0</v>
      </c>
      <c r="X669" s="41">
        <v>18277873</v>
      </c>
      <c r="Y669" s="41">
        <v>0</v>
      </c>
      <c r="Z669" s="41">
        <v>0</v>
      </c>
      <c r="AA669" s="41">
        <v>0</v>
      </c>
      <c r="AB669" s="42">
        <v>18277873</v>
      </c>
      <c r="AC669" s="41">
        <v>18277873</v>
      </c>
      <c r="AD669" s="41">
        <v>0</v>
      </c>
      <c r="AE669" s="42">
        <v>17050488</v>
      </c>
      <c r="AF669" s="42">
        <v>16263671</v>
      </c>
      <c r="AG669" s="41">
        <v>16263671</v>
      </c>
      <c r="AH669" s="41">
        <v>16263671</v>
      </c>
      <c r="AI669" s="41">
        <v>0</v>
      </c>
      <c r="AJ669" s="41">
        <v>0</v>
      </c>
      <c r="AK669" s="42" t="str">
        <f>IFERROR(VLOOKUP(Exportar[[#This Row],[RUBRO]],[3]LISTAS!$A$1:$B$19,2,0),Exportar[[#This Row],[NOMBRE-Planeación_Proyecto]])</f>
        <v>1. Primera Infancia</v>
      </c>
      <c r="AL669" s="41">
        <f>VLOOKUP(Exportar[[#This Row],[UNIDAD/SUB UNIDAD]],[3]!REGIONALES[[#All],[codigo_regional3]:[Columna1]],3,0)</f>
        <v>18</v>
      </c>
      <c r="AM669" s="41">
        <f>Exportar[[#This Row],[COD]]</f>
        <v>18</v>
      </c>
      <c r="AN669" s="41">
        <f>IFERROR(VLOOKUP(Exportar[[#This Row],[RUBRO completo]],'[3]CENTRO DE COSTOS'!$X:$X,1,0),0)</f>
        <v>0</v>
      </c>
      <c r="AO669" s="43" t="str">
        <f>VLOOKUP(Exportar[[#This Row],[COD_REAL]],'[3]CENTRO DE COSTOS'!$M$4:$N$72,2,0)</f>
        <v>REGIONAL CAQUETÁ</v>
      </c>
    </row>
    <row r="670" spans="1:41" x14ac:dyDescent="0.25">
      <c r="A670" s="44">
        <v>45111</v>
      </c>
      <c r="B670" s="32">
        <v>2023</v>
      </c>
      <c r="C670" s="33" t="str">
        <f>VLOOKUP(D670,'[3]CENTRO DE COSTOS'!$E:$H,4,0)</f>
        <v>REGIONALES</v>
      </c>
      <c r="D670" s="34" t="s">
        <v>53</v>
      </c>
      <c r="E670" s="34" t="s">
        <v>54</v>
      </c>
      <c r="F670" s="34" t="s">
        <v>176</v>
      </c>
      <c r="G670" s="35" t="str">
        <f>VLOOKUP(O670,[3]Gerentes!$A:$N,4,0)</f>
        <v>INFANCIA</v>
      </c>
      <c r="H670" s="35" t="str">
        <f>VLOOKUP(O670,[3]Gerentes!$A:$N,5,0)</f>
        <v>DIRECTOR(A) DE INFANCIA</v>
      </c>
      <c r="I670" s="35" t="str">
        <f>VLOOKUP(O670,[3]Gerentes!$A:$N,10,0)</f>
        <v>7. Infancia</v>
      </c>
      <c r="J670" s="35" t="str">
        <f>VLOOKUP(O670,[3]Gerentes!$A:$AB,15,0)</f>
        <v>No Contratable</v>
      </c>
      <c r="K670" s="36" t="str">
        <f t="shared" si="30"/>
        <v>Inversión</v>
      </c>
      <c r="L670" s="37" t="s">
        <v>182</v>
      </c>
      <c r="M670" s="38" t="str">
        <f t="shared" si="31"/>
        <v>C-4102-1500-20</v>
      </c>
      <c r="N670" s="34">
        <v>992</v>
      </c>
      <c r="O670" s="35" t="str">
        <f t="shared" si="32"/>
        <v>C-4102-1500-20-0-4102045-02-992</v>
      </c>
      <c r="P670" s="32" t="s">
        <v>181</v>
      </c>
      <c r="Q670" s="39">
        <f>VLOOKUP($O670,[3]Gerentes!$A:$I,7,0)</f>
        <v>4102045</v>
      </c>
      <c r="R670" s="40" t="str">
        <f>VLOOKUP($O670,[3]Gerentes!$A:$I,8,0)</f>
        <v>SERVICIOS DE EDUCACIÓN INFORMAL A NIÑOS, NIÑAS, ADOLESCENTES  Y JÓVENES PARA EL RECONOCIMIENTO DE SUS DERECHOS</v>
      </c>
      <c r="S670" s="34" t="s">
        <v>24</v>
      </c>
      <c r="T670" s="34">
        <v>27</v>
      </c>
      <c r="U670" s="34" t="s">
        <v>161</v>
      </c>
      <c r="V670" s="34" t="s">
        <v>25</v>
      </c>
      <c r="W670" s="41">
        <v>5150000</v>
      </c>
      <c r="X670" s="41">
        <v>0</v>
      </c>
      <c r="Y670" s="41">
        <v>0</v>
      </c>
      <c r="Z670" s="41">
        <v>0</v>
      </c>
      <c r="AA670" s="41">
        <v>0</v>
      </c>
      <c r="AB670" s="42">
        <v>5150000</v>
      </c>
      <c r="AC670" s="41">
        <v>5150000</v>
      </c>
      <c r="AD670" s="41">
        <v>0</v>
      </c>
      <c r="AE670" s="42">
        <v>0</v>
      </c>
      <c r="AF670" s="42">
        <v>0</v>
      </c>
      <c r="AG670" s="41">
        <v>0</v>
      </c>
      <c r="AH670" s="41">
        <v>0</v>
      </c>
      <c r="AI670" s="41">
        <v>0</v>
      </c>
      <c r="AJ670" s="41">
        <v>0</v>
      </c>
      <c r="AK670" s="42" t="str">
        <f>IFERROR(VLOOKUP(Exportar[[#This Row],[RUBRO]],[3]LISTAS!$A$1:$B$19,2,0),Exportar[[#This Row],[NOMBRE-Planeación_Proyecto]])</f>
        <v>7. Infancia</v>
      </c>
      <c r="AL670" s="41">
        <f>VLOOKUP(Exportar[[#This Row],[UNIDAD/SUB UNIDAD]],[3]!REGIONALES[[#All],[codigo_regional3]:[Columna1]],3,0)</f>
        <v>18</v>
      </c>
      <c r="AM670" s="41">
        <f>Exportar[[#This Row],[COD]]</f>
        <v>18</v>
      </c>
      <c r="AN670" s="41">
        <f>IFERROR(VLOOKUP(Exportar[[#This Row],[RUBRO completo]],'[3]CENTRO DE COSTOS'!$X:$X,1,0),0)</f>
        <v>0</v>
      </c>
      <c r="AO670" s="43" t="str">
        <f>VLOOKUP(Exportar[[#This Row],[COD_REAL]],'[3]CENTRO DE COSTOS'!$M$4:$N$72,2,0)</f>
        <v>REGIONAL CAQUETÁ</v>
      </c>
    </row>
    <row r="671" spans="1:41" x14ac:dyDescent="0.25">
      <c r="A671" s="44">
        <v>45111</v>
      </c>
      <c r="B671" s="32">
        <v>2023</v>
      </c>
      <c r="C671" s="33" t="str">
        <f>VLOOKUP(D671,'[3]CENTRO DE COSTOS'!$E:$H,4,0)</f>
        <v>REGIONALES</v>
      </c>
      <c r="D671" s="34" t="s">
        <v>53</v>
      </c>
      <c r="E671" s="34" t="s">
        <v>54</v>
      </c>
      <c r="F671" s="34" t="s">
        <v>176</v>
      </c>
      <c r="G671" s="35" t="str">
        <f>VLOOKUP(O671,[3]Gerentes!$A:$N,4,0)</f>
        <v>ADOLESCENCIA Y JUVENTUD</v>
      </c>
      <c r="H671" s="35" t="str">
        <f>VLOOKUP(O671,[3]Gerentes!$A:$N,5,0)</f>
        <v xml:space="preserve">DIRECTOR(A) DE ADOLESCENCIA Y JUVENTUD </v>
      </c>
      <c r="I671" s="35" t="str">
        <f>VLOOKUP(O671,[3]Gerentes!$A:$N,10,0)</f>
        <v>8. Adolescencia y Juventud</v>
      </c>
      <c r="J671" s="35" t="str">
        <f>VLOOKUP(O671,[3]Gerentes!$A:$AB,15,0)</f>
        <v>No Contratable</v>
      </c>
      <c r="K671" s="36" t="str">
        <f t="shared" si="30"/>
        <v>Inversión</v>
      </c>
      <c r="L671" s="37" t="s">
        <v>180</v>
      </c>
      <c r="M671" s="38" t="str">
        <f t="shared" si="31"/>
        <v>C-4102-1500-21</v>
      </c>
      <c r="N671" s="34">
        <v>992</v>
      </c>
      <c r="O671" s="35" t="str">
        <f t="shared" si="32"/>
        <v>C-4102-1500-21-0-4102045-02-00-992</v>
      </c>
      <c r="P671" s="32" t="s">
        <v>179</v>
      </c>
      <c r="Q671" s="39">
        <f>VLOOKUP($O671,[3]Gerentes!$A:$I,7,0)</f>
        <v>4102045</v>
      </c>
      <c r="R671" s="40" t="str">
        <f>VLOOKUP($O671,[3]Gerentes!$A:$I,8,0)</f>
        <v>SERVICIOS DE EDUCACIÓN INFORMAL A NIÑOS, NIÑAS, ADOLESCENTES  Y JÓVENES PARA EL RECONOCIMIENTO DE SUS DERECHOS</v>
      </c>
      <c r="S671" s="34" t="s">
        <v>24</v>
      </c>
      <c r="T671" s="34">
        <v>27</v>
      </c>
      <c r="U671" s="34" t="s">
        <v>161</v>
      </c>
      <c r="V671" s="34" t="s">
        <v>25</v>
      </c>
      <c r="W671" s="41">
        <v>3000000</v>
      </c>
      <c r="X671" s="41">
        <v>0</v>
      </c>
      <c r="Y671" s="41">
        <v>0</v>
      </c>
      <c r="Z671" s="41">
        <v>0</v>
      </c>
      <c r="AA671" s="41">
        <v>0</v>
      </c>
      <c r="AB671" s="42">
        <v>3000000</v>
      </c>
      <c r="AC671" s="41">
        <v>3000000</v>
      </c>
      <c r="AD671" s="41">
        <v>0</v>
      </c>
      <c r="AE671" s="42">
        <v>0</v>
      </c>
      <c r="AF671" s="42">
        <v>0</v>
      </c>
      <c r="AG671" s="41">
        <v>0</v>
      </c>
      <c r="AH671" s="41">
        <v>0</v>
      </c>
      <c r="AI671" s="41">
        <v>0</v>
      </c>
      <c r="AJ671" s="41">
        <v>0</v>
      </c>
      <c r="AK671" s="42" t="str">
        <f>IFERROR(VLOOKUP(Exportar[[#This Row],[RUBRO]],[3]LISTAS!$A$1:$B$19,2,0),Exportar[[#This Row],[NOMBRE-Planeación_Proyecto]])</f>
        <v>8. Adolescencia y Juventud</v>
      </c>
      <c r="AL671" s="41">
        <f>VLOOKUP(Exportar[[#This Row],[UNIDAD/SUB UNIDAD]],[3]!REGIONALES[[#All],[codigo_regional3]:[Columna1]],3,0)</f>
        <v>18</v>
      </c>
      <c r="AM671" s="41">
        <f>Exportar[[#This Row],[COD]]</f>
        <v>18</v>
      </c>
      <c r="AN671" s="41">
        <f>IFERROR(VLOOKUP(Exportar[[#This Row],[RUBRO completo]],'[3]CENTRO DE COSTOS'!$X:$X,1,0),0)</f>
        <v>0</v>
      </c>
      <c r="AO671" s="43" t="str">
        <f>VLOOKUP(Exportar[[#This Row],[COD_REAL]],'[3]CENTRO DE COSTOS'!$M$4:$N$72,2,0)</f>
        <v>REGIONAL CAQUETÁ</v>
      </c>
    </row>
    <row r="672" spans="1:41" x14ac:dyDescent="0.25">
      <c r="A672" s="44">
        <v>45111</v>
      </c>
      <c r="B672" s="32">
        <v>2023</v>
      </c>
      <c r="C672" s="33" t="str">
        <f>VLOOKUP(D672,'[3]CENTRO DE COSTOS'!$E:$H,4,0)</f>
        <v>REGIONALES</v>
      </c>
      <c r="D672" s="34" t="s">
        <v>53</v>
      </c>
      <c r="E672" s="34" t="s">
        <v>54</v>
      </c>
      <c r="F672" s="34" t="s">
        <v>176</v>
      </c>
      <c r="G672" s="35" t="str">
        <f>VLOOKUP(O672,[3]Gerentes!$A:$N,4,0)</f>
        <v>TECNOLOGÍA</v>
      </c>
      <c r="H672" s="35" t="str">
        <f>VLOOKUP(O672,[3]Gerentes!$A:$N,5,0)</f>
        <v>DIRECTOR(A) DE INFORMACION Y TECNOLOGIA</v>
      </c>
      <c r="I672" s="35" t="str">
        <f>VLOOKUP(O672,[3]Gerentes!$A:$N,10,0)</f>
        <v>9. Tecnología</v>
      </c>
      <c r="J672" s="35" t="str">
        <f>VLOOKUP(O672,[3]Gerentes!$A:$AB,15,0)</f>
        <v>No Contratable</v>
      </c>
      <c r="K672" s="36" t="str">
        <f t="shared" si="30"/>
        <v>Inversión</v>
      </c>
      <c r="L672" s="37" t="s">
        <v>178</v>
      </c>
      <c r="M672" s="38" t="str">
        <f t="shared" si="31"/>
        <v>C-4199-1500-7</v>
      </c>
      <c r="N672" s="34">
        <v>992</v>
      </c>
      <c r="O672" s="35" t="str">
        <f t="shared" si="32"/>
        <v>C-4199-1500-7-0-4199062-02-992</v>
      </c>
      <c r="P672" s="32" t="s">
        <v>177</v>
      </c>
      <c r="Q672" s="39">
        <f>VLOOKUP($O672,[3]Gerentes!$A:$I,7,0)</f>
        <v>4199062</v>
      </c>
      <c r="R672" s="40" t="str">
        <f>VLOOKUP($O672,[3]Gerentes!$A:$I,8,0)</f>
        <v>SERVICIOS TECNOLOGICOS</v>
      </c>
      <c r="S672" s="34" t="s">
        <v>24</v>
      </c>
      <c r="T672" s="34">
        <v>27</v>
      </c>
      <c r="U672" s="34" t="s">
        <v>161</v>
      </c>
      <c r="V672" s="34" t="s">
        <v>25</v>
      </c>
      <c r="W672" s="41">
        <v>6977838</v>
      </c>
      <c r="X672" s="41">
        <v>0</v>
      </c>
      <c r="Y672" s="41">
        <v>0</v>
      </c>
      <c r="Z672" s="41">
        <v>0</v>
      </c>
      <c r="AA672" s="41">
        <v>0</v>
      </c>
      <c r="AB672" s="42">
        <v>6977838</v>
      </c>
      <c r="AC672" s="41">
        <v>6977838</v>
      </c>
      <c r="AD672" s="41">
        <v>0</v>
      </c>
      <c r="AE672" s="42">
        <v>3615990</v>
      </c>
      <c r="AF672" s="42">
        <v>2505473</v>
      </c>
      <c r="AG672" s="41">
        <v>2505473</v>
      </c>
      <c r="AH672" s="41">
        <v>2505473</v>
      </c>
      <c r="AI672" s="41">
        <v>0</v>
      </c>
      <c r="AJ672" s="41">
        <v>0</v>
      </c>
      <c r="AK672" s="42" t="str">
        <f>IFERROR(VLOOKUP(Exportar[[#This Row],[RUBRO]],[3]LISTAS!$A$1:$B$19,2,0),Exportar[[#This Row],[NOMBRE-Planeación_Proyecto]])</f>
        <v>9. Tecnología</v>
      </c>
      <c r="AL672" s="41">
        <f>VLOOKUP(Exportar[[#This Row],[UNIDAD/SUB UNIDAD]],[3]!REGIONALES[[#All],[codigo_regional3]:[Columna1]],3,0)</f>
        <v>18</v>
      </c>
      <c r="AM672" s="41">
        <f>Exportar[[#This Row],[COD]]</f>
        <v>18</v>
      </c>
      <c r="AN672" s="41">
        <f>IFERROR(VLOOKUP(Exportar[[#This Row],[RUBRO completo]],'[3]CENTRO DE COSTOS'!$X:$X,1,0),0)</f>
        <v>0</v>
      </c>
      <c r="AO672" s="43" t="str">
        <f>VLOOKUP(Exportar[[#This Row],[COD_REAL]],'[3]CENTRO DE COSTOS'!$M$4:$N$72,2,0)</f>
        <v>REGIONAL CAQUETÁ</v>
      </c>
    </row>
    <row r="673" spans="1:41" x14ac:dyDescent="0.25">
      <c r="A673" s="44">
        <v>45111</v>
      </c>
      <c r="B673" s="32">
        <v>2023</v>
      </c>
      <c r="C673" s="33" t="str">
        <f>VLOOKUP(D673,'[3]CENTRO DE COSTOS'!$E:$H,4,0)</f>
        <v>REGIONALES</v>
      </c>
      <c r="D673" s="34" t="s">
        <v>53</v>
      </c>
      <c r="E673" s="34" t="s">
        <v>54</v>
      </c>
      <c r="F673" s="34" t="s">
        <v>176</v>
      </c>
      <c r="G673" s="35" t="str">
        <f>VLOOKUP(O673,[3]Gerentes!$A:$N,4,0)</f>
        <v>FORTALECIMIENTO</v>
      </c>
      <c r="H673" s="35" t="str">
        <f>VLOOKUP(O673,[3]Gerentes!$A:$N,5,0)</f>
        <v>DIRECTOR(A) DE GESTION HUMANA</v>
      </c>
      <c r="I673" s="35" t="str">
        <f>VLOOKUP(O673,[3]Gerentes!$A:$N,10,0)</f>
        <v>8. Fortalecimiento</v>
      </c>
      <c r="J673" s="35" t="str">
        <f>VLOOKUP(O673,[3]Gerentes!$A:$AB,15,0)</f>
        <v>No Contratable</v>
      </c>
      <c r="K673" s="36" t="str">
        <f t="shared" si="30"/>
        <v>Inversión</v>
      </c>
      <c r="L673" s="37" t="s">
        <v>175</v>
      </c>
      <c r="M673" s="38" t="str">
        <f t="shared" si="31"/>
        <v>C-4199-1500-8</v>
      </c>
      <c r="N673" s="34">
        <v>992</v>
      </c>
      <c r="O673" s="35" t="str">
        <f t="shared" si="32"/>
        <v>C-4199-1500-8-0-4199064-02-992</v>
      </c>
      <c r="P673" s="32" t="s">
        <v>174</v>
      </c>
      <c r="Q673" s="39">
        <f>VLOOKUP($O673,[3]Gerentes!$A:$I,7,0)</f>
        <v>4199064</v>
      </c>
      <c r="R673" s="40" t="str">
        <f>VLOOKUP($O673,[3]Gerentes!$A:$I,8,0)</f>
        <v>SERVICIO DE IMPLEMENTACION DE SISTEMAS DE GESTION</v>
      </c>
      <c r="S673" s="34" t="s">
        <v>24</v>
      </c>
      <c r="T673" s="34">
        <v>27</v>
      </c>
      <c r="U673" s="34" t="s">
        <v>161</v>
      </c>
      <c r="V673" s="34" t="s">
        <v>25</v>
      </c>
      <c r="W673" s="41">
        <v>36050000</v>
      </c>
      <c r="X673" s="41">
        <v>0</v>
      </c>
      <c r="Y673" s="41">
        <v>0</v>
      </c>
      <c r="Z673" s="41">
        <v>0</v>
      </c>
      <c r="AA673" s="41">
        <v>0</v>
      </c>
      <c r="AB673" s="42">
        <v>36050000</v>
      </c>
      <c r="AC673" s="41">
        <v>36050000</v>
      </c>
      <c r="AD673" s="41">
        <v>0</v>
      </c>
      <c r="AE673" s="42">
        <v>9692812</v>
      </c>
      <c r="AF673" s="42">
        <v>5958197</v>
      </c>
      <c r="AG673" s="41">
        <v>5958197</v>
      </c>
      <c r="AH673" s="41">
        <v>5958197</v>
      </c>
      <c r="AI673" s="41">
        <v>0</v>
      </c>
      <c r="AJ673" s="41">
        <v>0</v>
      </c>
      <c r="AK673" s="42" t="str">
        <f>IFERROR(VLOOKUP(Exportar[[#This Row],[RUBRO]],[3]LISTAS!$A$1:$B$19,2,0),Exportar[[#This Row],[NOMBRE-Planeación_Proyecto]])</f>
        <v>8. Fortalecimiento</v>
      </c>
      <c r="AL673" s="41">
        <f>VLOOKUP(Exportar[[#This Row],[UNIDAD/SUB UNIDAD]],[3]!REGIONALES[[#All],[codigo_regional3]:[Columna1]],3,0)</f>
        <v>18</v>
      </c>
      <c r="AM673" s="41">
        <f>Exportar[[#This Row],[COD]]</f>
        <v>18</v>
      </c>
      <c r="AN673" s="41">
        <f>IFERROR(VLOOKUP(Exportar[[#This Row],[RUBRO completo]],'[3]CENTRO DE COSTOS'!$X:$X,1,0),0)</f>
        <v>0</v>
      </c>
      <c r="AO673" s="43" t="str">
        <f>VLOOKUP(Exportar[[#This Row],[COD_REAL]],'[3]CENTRO DE COSTOS'!$M$4:$N$72,2,0)</f>
        <v>REGIONAL CAQUETÁ</v>
      </c>
    </row>
    <row r="674" spans="1:41" x14ac:dyDescent="0.25">
      <c r="A674" s="44">
        <v>45111</v>
      </c>
      <c r="B674" s="32">
        <v>2023</v>
      </c>
      <c r="C674" s="33" t="str">
        <f>VLOOKUP(D674,'[3]CENTRO DE COSTOS'!$E:$H,4,0)</f>
        <v>REGIONALES</v>
      </c>
      <c r="D674" s="34" t="s">
        <v>53</v>
      </c>
      <c r="E674" s="34" t="s">
        <v>54</v>
      </c>
      <c r="F674" s="34" t="s">
        <v>164</v>
      </c>
      <c r="G674" s="35" t="str">
        <f>VLOOKUP(O674,[3]Gerentes!$A:$N,4,0)</f>
        <v>NUTRICIÓN</v>
      </c>
      <c r="H674" s="35" t="str">
        <f>VLOOKUP(O674,[3]Gerentes!$A:$N,5,0)</f>
        <v>DIRECTOR(A) DE NUTRICION</v>
      </c>
      <c r="I674" s="35" t="str">
        <f>VLOOKUP(O674,[3]Gerentes!$A:$N,10,0)</f>
        <v>4. Nutrición</v>
      </c>
      <c r="J674" s="35" t="str">
        <f>VLOOKUP(O674,[3]Gerentes!$A:$AB,15,0)</f>
        <v>No Contratable</v>
      </c>
      <c r="K674" s="36" t="str">
        <f t="shared" si="30"/>
        <v>Inversión</v>
      </c>
      <c r="L674" s="37" t="s">
        <v>191</v>
      </c>
      <c r="M674" s="38" t="str">
        <f t="shared" si="31"/>
        <v>C-4102-1500-12</v>
      </c>
      <c r="N674" s="34">
        <v>999</v>
      </c>
      <c r="O674" s="35" t="str">
        <f t="shared" si="32"/>
        <v>C-4102-1500-12-0-4102014-02-999</v>
      </c>
      <c r="P674" s="32" t="s">
        <v>190</v>
      </c>
      <c r="Q674" s="39">
        <f>VLOOKUP($O674,[3]Gerentes!$A:$I,7,0)</f>
        <v>4102014</v>
      </c>
      <c r="R674" s="40" t="str">
        <f>VLOOKUP($O674,[3]Gerentes!$A:$I,8,0)</f>
        <v>SERVICIO DE DISTRIBUCION DE ALIMENTOS SOLIDOS DE ALTO VALOR NUTRICIONAL</v>
      </c>
      <c r="S674" s="34" t="s">
        <v>24</v>
      </c>
      <c r="T674" s="34">
        <v>27</v>
      </c>
      <c r="U674" s="34" t="s">
        <v>161</v>
      </c>
      <c r="V674" s="34" t="s">
        <v>25</v>
      </c>
      <c r="W674" s="41">
        <v>0</v>
      </c>
      <c r="X674" s="41">
        <v>5500</v>
      </c>
      <c r="Y674" s="41">
        <v>0</v>
      </c>
      <c r="Z674" s="41">
        <v>0</v>
      </c>
      <c r="AA674" s="41">
        <v>0</v>
      </c>
      <c r="AB674" s="42">
        <v>5500</v>
      </c>
      <c r="AC674" s="41">
        <v>5500</v>
      </c>
      <c r="AD674" s="41">
        <v>0</v>
      </c>
      <c r="AE674" s="42">
        <v>5500</v>
      </c>
      <c r="AF674" s="42">
        <v>5293.52</v>
      </c>
      <c r="AG674" s="41">
        <v>5293.52</v>
      </c>
      <c r="AH674" s="41">
        <v>5293.52</v>
      </c>
      <c r="AI674" s="41">
        <v>0</v>
      </c>
      <c r="AJ674" s="41">
        <v>0</v>
      </c>
      <c r="AK674" s="42" t="str">
        <f>IFERROR(VLOOKUP(Exportar[[#This Row],[RUBRO]],[3]LISTAS!$A$1:$B$19,2,0),Exportar[[#This Row],[NOMBRE-Planeación_Proyecto]])</f>
        <v>4. Nutrición</v>
      </c>
      <c r="AL674" s="41">
        <f>VLOOKUP(Exportar[[#This Row],[UNIDAD/SUB UNIDAD]],[3]!REGIONALES[[#All],[codigo_regional3]:[Columna1]],3,0)</f>
        <v>18</v>
      </c>
      <c r="AM674" s="41">
        <f>Exportar[[#This Row],[COD]]</f>
        <v>18</v>
      </c>
      <c r="AN674" s="41">
        <f>IFERROR(VLOOKUP(Exportar[[#This Row],[RUBRO completo]],'[3]CENTRO DE COSTOS'!$X:$X,1,0),0)</f>
        <v>0</v>
      </c>
      <c r="AO674" s="43" t="str">
        <f>VLOOKUP(Exportar[[#This Row],[COD_REAL]],'[3]CENTRO DE COSTOS'!$M$4:$N$72,2,0)</f>
        <v>REGIONAL CAQUETÁ</v>
      </c>
    </row>
    <row r="675" spans="1:41" x14ac:dyDescent="0.25">
      <c r="A675" s="44">
        <v>45111</v>
      </c>
      <c r="B675" s="32">
        <v>2023</v>
      </c>
      <c r="C675" s="33" t="str">
        <f>VLOOKUP(D675,'[3]CENTRO DE COSTOS'!$E:$H,4,0)</f>
        <v>REGIONALES</v>
      </c>
      <c r="D675" s="34" t="s">
        <v>53</v>
      </c>
      <c r="E675" s="34" t="s">
        <v>54</v>
      </c>
      <c r="F675" s="34" t="s">
        <v>164</v>
      </c>
      <c r="G675" s="35" t="str">
        <f>VLOOKUP(O675,[3]Gerentes!$A:$N,4,0)</f>
        <v>NUTRICIÓN</v>
      </c>
      <c r="H675" s="35" t="str">
        <f>VLOOKUP(O675,[3]Gerentes!$A:$N,5,0)</f>
        <v>DIRECTOR(A) DE NUTRICION</v>
      </c>
      <c r="I675" s="35" t="str">
        <f>VLOOKUP(O675,[3]Gerentes!$A:$N,10,0)</f>
        <v>4. Nutrición</v>
      </c>
      <c r="J675" s="35" t="str">
        <f>VLOOKUP(O675,[3]Gerentes!$A:$AB,15,0)</f>
        <v>No Contratable</v>
      </c>
      <c r="K675" s="36" t="str">
        <f t="shared" si="30"/>
        <v>Inversión</v>
      </c>
      <c r="L675" s="37" t="s">
        <v>189</v>
      </c>
      <c r="M675" s="38" t="str">
        <f t="shared" si="31"/>
        <v>C-4102-1500-12</v>
      </c>
      <c r="N675" s="34">
        <v>999</v>
      </c>
      <c r="O675" s="35" t="str">
        <f t="shared" si="32"/>
        <v>C-4102-1500-12-0-4102016-02-999</v>
      </c>
      <c r="P675" s="32" t="s">
        <v>188</v>
      </c>
      <c r="Q675" s="39">
        <f>VLOOKUP($O675,[3]Gerentes!$A:$I,7,0)</f>
        <v>4102016</v>
      </c>
      <c r="R675" s="40" t="str">
        <f>VLOOKUP($O675,[3]Gerentes!$A:$I,8,0)</f>
        <v>SERVICIO DE ATENCION Y PREVENCION A LA DESNUTRICION DESDE EL SECTOR INCLUSION SOCIAL</v>
      </c>
      <c r="S675" s="34" t="s">
        <v>24</v>
      </c>
      <c r="T675" s="34">
        <v>27</v>
      </c>
      <c r="U675" s="34" t="s">
        <v>161</v>
      </c>
      <c r="V675" s="34" t="s">
        <v>25</v>
      </c>
      <c r="W675" s="41">
        <v>0</v>
      </c>
      <c r="X675" s="41">
        <v>3500</v>
      </c>
      <c r="Y675" s="41">
        <v>0</v>
      </c>
      <c r="Z675" s="41">
        <v>0</v>
      </c>
      <c r="AA675" s="41">
        <v>0</v>
      </c>
      <c r="AB675" s="42">
        <v>3500</v>
      </c>
      <c r="AC675" s="41">
        <v>3500</v>
      </c>
      <c r="AD675" s="41">
        <v>0</v>
      </c>
      <c r="AE675" s="42">
        <v>3500</v>
      </c>
      <c r="AF675" s="42">
        <v>3171.27</v>
      </c>
      <c r="AG675" s="41">
        <v>3171.27</v>
      </c>
      <c r="AH675" s="41">
        <v>3171.27</v>
      </c>
      <c r="AI675" s="41">
        <v>0</v>
      </c>
      <c r="AJ675" s="41">
        <v>0</v>
      </c>
      <c r="AK675" s="42" t="str">
        <f>IFERROR(VLOOKUP(Exportar[[#This Row],[RUBRO]],[3]LISTAS!$A$1:$B$19,2,0),Exportar[[#This Row],[NOMBRE-Planeación_Proyecto]])</f>
        <v>4. Nutrición</v>
      </c>
      <c r="AL675" s="41">
        <f>VLOOKUP(Exportar[[#This Row],[UNIDAD/SUB UNIDAD]],[3]!REGIONALES[[#All],[codigo_regional3]:[Columna1]],3,0)</f>
        <v>18</v>
      </c>
      <c r="AM675" s="41">
        <f>Exportar[[#This Row],[COD]]</f>
        <v>18</v>
      </c>
      <c r="AN675" s="41">
        <f>IFERROR(VLOOKUP(Exportar[[#This Row],[RUBRO completo]],'[3]CENTRO DE COSTOS'!$X:$X,1,0),0)</f>
        <v>0</v>
      </c>
      <c r="AO675" s="43" t="str">
        <f>VLOOKUP(Exportar[[#This Row],[COD_REAL]],'[3]CENTRO DE COSTOS'!$M$4:$N$72,2,0)</f>
        <v>REGIONAL CAQUETÁ</v>
      </c>
    </row>
    <row r="676" spans="1:41" x14ac:dyDescent="0.25">
      <c r="A676" s="44">
        <v>45111</v>
      </c>
      <c r="B676" s="32">
        <v>2023</v>
      </c>
      <c r="C676" s="33" t="str">
        <f>VLOOKUP(D676,'[3]CENTRO DE COSTOS'!$E:$H,4,0)</f>
        <v>REGIONALES</v>
      </c>
      <c r="D676" s="34" t="s">
        <v>53</v>
      </c>
      <c r="E676" s="34" t="s">
        <v>54</v>
      </c>
      <c r="F676" s="34" t="s">
        <v>164</v>
      </c>
      <c r="G676" s="35" t="str">
        <f>VLOOKUP(O676,[3]Gerentes!$A:$N,4,0)</f>
        <v>PROTECCIÓN SRPA</v>
      </c>
      <c r="H676" s="35" t="str">
        <f>VLOOKUP(O676,[3]Gerentes!$A:$N,5,0)</f>
        <v>DIRECTOR(A) DE PROTECCION</v>
      </c>
      <c r="I676" s="35" t="str">
        <f>VLOOKUP(O676,[3]Gerentes!$A:$N,10,0)</f>
        <v>3. Protección SRPA</v>
      </c>
      <c r="J676" s="35" t="str">
        <f>VLOOKUP(O676,[3]Gerentes!$A:$AB,15,0)</f>
        <v>No Contratable</v>
      </c>
      <c r="K676" s="36" t="str">
        <f t="shared" si="30"/>
        <v>Inversión</v>
      </c>
      <c r="L676" s="37" t="s">
        <v>187</v>
      </c>
      <c r="M676" s="38" t="str">
        <f t="shared" si="31"/>
        <v>C-4102-1500-13</v>
      </c>
      <c r="N676" s="34">
        <v>999</v>
      </c>
      <c r="O676" s="35" t="str">
        <f t="shared" si="32"/>
        <v>C-4102-1500-13-0-4102038-02-999</v>
      </c>
      <c r="P676" s="32" t="s">
        <v>186</v>
      </c>
      <c r="Q676" s="39">
        <f>VLOOKUP($O676,[3]Gerentes!$A:$I,7,0)</f>
        <v>4102038</v>
      </c>
      <c r="R676" s="40" t="str">
        <f>VLOOKUP($O676,[3]Gerentes!$A:$I,8,0)</f>
        <v>SERVICIO DIRIGIDOS A LA ATENCION DE NIÑOS, NIÑAS, ADOLESCENTES Y JOVENES, CON ENFOQUE PEDAGOGICO Y RESTAURATIVO ENCAMINADOS A LA INCLUSION SOCIAL</v>
      </c>
      <c r="S676" s="34" t="s">
        <v>24</v>
      </c>
      <c r="T676" s="34">
        <v>27</v>
      </c>
      <c r="U676" s="34" t="s">
        <v>161</v>
      </c>
      <c r="V676" s="34" t="s">
        <v>25</v>
      </c>
      <c r="W676" s="41">
        <v>20000</v>
      </c>
      <c r="X676" s="41">
        <v>0</v>
      </c>
      <c r="Y676" s="41">
        <v>0</v>
      </c>
      <c r="Z676" s="41">
        <v>0</v>
      </c>
      <c r="AA676" s="41">
        <v>0</v>
      </c>
      <c r="AB676" s="42">
        <v>20000</v>
      </c>
      <c r="AC676" s="41">
        <v>20000</v>
      </c>
      <c r="AD676" s="41">
        <v>0</v>
      </c>
      <c r="AE676" s="42">
        <v>20000</v>
      </c>
      <c r="AF676" s="42">
        <v>20000</v>
      </c>
      <c r="AG676" s="41">
        <v>20000</v>
      </c>
      <c r="AH676" s="41">
        <v>20000</v>
      </c>
      <c r="AI676" s="41">
        <v>0</v>
      </c>
      <c r="AJ676" s="41">
        <v>0</v>
      </c>
      <c r="AK676" s="42" t="str">
        <f>IFERROR(VLOOKUP(Exportar[[#This Row],[RUBRO]],[3]LISTAS!$A$1:$B$19,2,0),Exportar[[#This Row],[NOMBRE-Planeación_Proyecto]])</f>
        <v>3. Protección SRPA</v>
      </c>
      <c r="AL676" s="41">
        <f>VLOOKUP(Exportar[[#This Row],[UNIDAD/SUB UNIDAD]],[3]!REGIONALES[[#All],[codigo_regional3]:[Columna1]],3,0)</f>
        <v>18</v>
      </c>
      <c r="AM676" s="41">
        <f>Exportar[[#This Row],[COD]]</f>
        <v>18</v>
      </c>
      <c r="AN676" s="41">
        <f>IFERROR(VLOOKUP(Exportar[[#This Row],[RUBRO completo]],'[3]CENTRO DE COSTOS'!$X:$X,1,0),0)</f>
        <v>0</v>
      </c>
      <c r="AO676" s="43" t="str">
        <f>VLOOKUP(Exportar[[#This Row],[COD_REAL]],'[3]CENTRO DE COSTOS'!$M$4:$N$72,2,0)</f>
        <v>REGIONAL CAQUETÁ</v>
      </c>
    </row>
    <row r="677" spans="1:41" x14ac:dyDescent="0.25">
      <c r="A677" s="44">
        <v>45111</v>
      </c>
      <c r="B677" s="32">
        <v>2023</v>
      </c>
      <c r="C677" s="33" t="str">
        <f>VLOOKUP(D677,'[3]CENTRO DE COSTOS'!$E:$H,4,0)</f>
        <v>REGIONALES</v>
      </c>
      <c r="D677" s="34" t="s">
        <v>53</v>
      </c>
      <c r="E677" s="34" t="s">
        <v>54</v>
      </c>
      <c r="F677" s="34" t="s">
        <v>164</v>
      </c>
      <c r="G677" s="35" t="str">
        <f>VLOOKUP(O677,[3]Gerentes!$A:$N,4,0)</f>
        <v xml:space="preserve">PROTECCIÓN RESTABLECIMIENTO </v>
      </c>
      <c r="H677" s="35" t="str">
        <f>VLOOKUP(O677,[3]Gerentes!$A:$N,5,0)</f>
        <v>DIRECTOR(A) DE PROTECCION</v>
      </c>
      <c r="I677" s="35" t="str">
        <f>VLOOKUP(O677,[3]Gerentes!$A:$N,10,0)</f>
        <v>2. Protección PARD</v>
      </c>
      <c r="J677" s="35" t="str">
        <f>VLOOKUP(O677,[3]Gerentes!$A:$AB,15,0)</f>
        <v>No Contratable</v>
      </c>
      <c r="K677" s="36" t="str">
        <f t="shared" si="30"/>
        <v>Inversión</v>
      </c>
      <c r="L677" s="37" t="s">
        <v>173</v>
      </c>
      <c r="M677" s="38" t="str">
        <f t="shared" si="31"/>
        <v>C-4102-1500-14</v>
      </c>
      <c r="N677" s="34">
        <v>999</v>
      </c>
      <c r="O677" s="35" t="str">
        <f t="shared" si="32"/>
        <v>C-4102-1500-14-0-4102037-02-999</v>
      </c>
      <c r="P677" s="32" t="s">
        <v>172</v>
      </c>
      <c r="Q677" s="39">
        <f>VLOOKUP($O677,[3]Gerentes!$A:$I,7,0)</f>
        <v>4102037</v>
      </c>
      <c r="R677" s="40" t="str">
        <f>VLOOKUP($O677,[3]Gerentes!$A:$I,8,0)</f>
        <v>SERVICIO DE PROTECCION PARA EL RESTABLECIMIENTO DE DERECHOS DE NIÑOS, NIÑAS, ADOLESCENTES Y JOVENES</v>
      </c>
      <c r="S677" s="34" t="s">
        <v>24</v>
      </c>
      <c r="T677" s="34">
        <v>27</v>
      </c>
      <c r="U677" s="34" t="s">
        <v>161</v>
      </c>
      <c r="V677" s="34" t="s">
        <v>25</v>
      </c>
      <c r="W677" s="41">
        <v>50000</v>
      </c>
      <c r="X677" s="41">
        <v>22917</v>
      </c>
      <c r="Y677" s="41">
        <v>0</v>
      </c>
      <c r="Z677" s="41">
        <v>0</v>
      </c>
      <c r="AA677" s="41">
        <v>0</v>
      </c>
      <c r="AB677" s="42">
        <v>72917</v>
      </c>
      <c r="AC677" s="41">
        <v>50000</v>
      </c>
      <c r="AD677" s="41">
        <v>22917</v>
      </c>
      <c r="AE677" s="42">
        <v>50000</v>
      </c>
      <c r="AF677" s="42">
        <v>50000</v>
      </c>
      <c r="AG677" s="41">
        <v>50000</v>
      </c>
      <c r="AH677" s="41">
        <v>50000</v>
      </c>
      <c r="AI677" s="41">
        <v>0</v>
      </c>
      <c r="AJ677" s="41">
        <v>0</v>
      </c>
      <c r="AK677" s="42" t="str">
        <f>IFERROR(VLOOKUP(Exportar[[#This Row],[RUBRO]],[3]LISTAS!$A$1:$B$19,2,0),Exportar[[#This Row],[NOMBRE-Planeación_Proyecto]])</f>
        <v>2. Protección PARD</v>
      </c>
      <c r="AL677" s="41">
        <f>VLOOKUP(Exportar[[#This Row],[UNIDAD/SUB UNIDAD]],[3]!REGIONALES[[#All],[codigo_regional3]:[Columna1]],3,0)</f>
        <v>18</v>
      </c>
      <c r="AM677" s="41">
        <f>Exportar[[#This Row],[COD]]</f>
        <v>18</v>
      </c>
      <c r="AN677" s="41">
        <f>IFERROR(VLOOKUP(Exportar[[#This Row],[RUBRO completo]],'[3]CENTRO DE COSTOS'!$X:$X,1,0),0)</f>
        <v>0</v>
      </c>
      <c r="AO677" s="43" t="str">
        <f>VLOOKUP(Exportar[[#This Row],[COD_REAL]],'[3]CENTRO DE COSTOS'!$M$4:$N$72,2,0)</f>
        <v>REGIONAL CAQUETÁ</v>
      </c>
    </row>
    <row r="678" spans="1:41" x14ac:dyDescent="0.25">
      <c r="A678" s="44">
        <v>45111</v>
      </c>
      <c r="B678" s="32">
        <v>2023</v>
      </c>
      <c r="C678" s="33" t="str">
        <f>VLOOKUP(D678,'[3]CENTRO DE COSTOS'!$E:$H,4,0)</f>
        <v>REGIONALES</v>
      </c>
      <c r="D678" s="34" t="s">
        <v>53</v>
      </c>
      <c r="E678" s="34" t="s">
        <v>54</v>
      </c>
      <c r="F678" s="34" t="s">
        <v>164</v>
      </c>
      <c r="G678" s="35" t="str">
        <f>VLOOKUP(O678,[3]Gerentes!$A:$N,4,0)</f>
        <v>SNBF</v>
      </c>
      <c r="H678" s="35" t="str">
        <f>VLOOKUP(O678,[3]Gerentes!$A:$N,5,0)</f>
        <v>DIRECTOR(A) DE SISTEMA NACIONAL DE BIENESTAR FAMILIAR</v>
      </c>
      <c r="I678" s="35" t="str">
        <f>VLOOKUP(O678,[3]Gerentes!$A:$N,10,0)</f>
        <v>7. SNBF</v>
      </c>
      <c r="J678" s="35" t="str">
        <f>VLOOKUP(O678,[3]Gerentes!$A:$AB,15,0)</f>
        <v>No Contratable</v>
      </c>
      <c r="K678" s="36" t="str">
        <f t="shared" si="30"/>
        <v>Inversión</v>
      </c>
      <c r="L678" s="37" t="s">
        <v>168</v>
      </c>
      <c r="M678" s="38" t="str">
        <f t="shared" si="31"/>
        <v>C-4102-1500-15</v>
      </c>
      <c r="N678" s="34">
        <v>999</v>
      </c>
      <c r="O678" s="35" t="str">
        <f t="shared" si="32"/>
        <v>C-4102-1500-15-0-4102024-02-999</v>
      </c>
      <c r="P678" s="32" t="s">
        <v>167</v>
      </c>
      <c r="Q678" s="39">
        <f>VLOOKUP($O678,[3]Gerentes!$A:$I,7,0)</f>
        <v>4102024</v>
      </c>
      <c r="R678" s="40" t="str">
        <f>VLOOKUP($O678,[3]Gerentes!$A:$I,8,0)</f>
        <v>SERVICIO DE ASISTENCIA TECNICA EN EL CICLO DE POLITICAS PUBLICAS DE INFANCIA Y ADOLESCENCIA</v>
      </c>
      <c r="S678" s="34" t="s">
        <v>24</v>
      </c>
      <c r="T678" s="34">
        <v>27</v>
      </c>
      <c r="U678" s="34" t="s">
        <v>161</v>
      </c>
      <c r="V678" s="34" t="s">
        <v>25</v>
      </c>
      <c r="W678" s="41">
        <v>0</v>
      </c>
      <c r="X678" s="41">
        <v>20000</v>
      </c>
      <c r="Y678" s="41">
        <v>0</v>
      </c>
      <c r="Z678" s="41">
        <v>0</v>
      </c>
      <c r="AA678" s="41">
        <v>0</v>
      </c>
      <c r="AB678" s="42">
        <v>20000</v>
      </c>
      <c r="AC678" s="41">
        <v>20000</v>
      </c>
      <c r="AD678" s="41">
        <v>0</v>
      </c>
      <c r="AE678" s="42">
        <v>20000</v>
      </c>
      <c r="AF678" s="42">
        <v>13491.98</v>
      </c>
      <c r="AG678" s="41">
        <v>13491.98</v>
      </c>
      <c r="AH678" s="41">
        <v>13491.98</v>
      </c>
      <c r="AI678" s="41">
        <v>0</v>
      </c>
      <c r="AJ678" s="41">
        <v>0</v>
      </c>
      <c r="AK678" s="42" t="str">
        <f>IFERROR(VLOOKUP(Exportar[[#This Row],[RUBRO]],[3]LISTAS!$A$1:$B$19,2,0),Exportar[[#This Row],[NOMBRE-Planeación_Proyecto]])</f>
        <v>7. SNBF</v>
      </c>
      <c r="AL678" s="41">
        <f>VLOOKUP(Exportar[[#This Row],[UNIDAD/SUB UNIDAD]],[3]!REGIONALES[[#All],[codigo_regional3]:[Columna1]],3,0)</f>
        <v>18</v>
      </c>
      <c r="AM678" s="41">
        <f>Exportar[[#This Row],[COD]]</f>
        <v>18</v>
      </c>
      <c r="AN678" s="41">
        <f>IFERROR(VLOOKUP(Exportar[[#This Row],[RUBRO completo]],'[3]CENTRO DE COSTOS'!$X:$X,1,0),0)</f>
        <v>0</v>
      </c>
      <c r="AO678" s="43" t="str">
        <f>VLOOKUP(Exportar[[#This Row],[COD_REAL]],'[3]CENTRO DE COSTOS'!$M$4:$N$72,2,0)</f>
        <v>REGIONAL CAQUETÁ</v>
      </c>
    </row>
    <row r="679" spans="1:41" x14ac:dyDescent="0.25">
      <c r="A679" s="44">
        <v>45111</v>
      </c>
      <c r="B679" s="32">
        <v>2023</v>
      </c>
      <c r="C679" s="33" t="str">
        <f>VLOOKUP(D679,'[3]CENTRO DE COSTOS'!$E:$H,4,0)</f>
        <v>REGIONALES</v>
      </c>
      <c r="D679" s="34" t="s">
        <v>53</v>
      </c>
      <c r="E679" s="34" t="s">
        <v>54</v>
      </c>
      <c r="F679" s="34" t="s">
        <v>164</v>
      </c>
      <c r="G679" s="35" t="str">
        <f>VLOOKUP(O679,[3]Gerentes!$A:$N,4,0)</f>
        <v>FAMILIA Y COMUNIDADES</v>
      </c>
      <c r="H679" s="35" t="str">
        <f>VLOOKUP(O679,[3]Gerentes!$A:$N,5,0)</f>
        <v>DIRECTOR(A) DE FAMILIA Y COMUNIDADES</v>
      </c>
      <c r="I679" s="35" t="str">
        <f>VLOOKUP(O679,[3]Gerentes!$A:$N,10,0)</f>
        <v>6. Familia y Comunidades</v>
      </c>
      <c r="J679" s="35" t="str">
        <f>VLOOKUP(O679,[3]Gerentes!$A:$AB,15,0)</f>
        <v>No Contratable</v>
      </c>
      <c r="K679" s="36" t="str">
        <f t="shared" si="30"/>
        <v>Inversión</v>
      </c>
      <c r="L679" s="37" t="s">
        <v>184</v>
      </c>
      <c r="M679" s="38" t="str">
        <f t="shared" si="31"/>
        <v>C-4102-1500-16</v>
      </c>
      <c r="N679" s="34">
        <v>999</v>
      </c>
      <c r="O679" s="35" t="str">
        <f t="shared" si="32"/>
        <v>C-4102-1500-16-0-4102041-02-999</v>
      </c>
      <c r="P679" s="32" t="s">
        <v>183</v>
      </c>
      <c r="Q679" s="39">
        <f>VLOOKUP($O679,[3]Gerentes!$A:$I,7,0)</f>
        <v>4102041</v>
      </c>
      <c r="R679" s="40" t="str">
        <f>VLOOKUP($O679,[3]Gerentes!$A:$I,8,0)</f>
        <v>SERVICIO DE ASISTENCIA TECNICA EN EL CICLO DE POLITICAS PUBLICAS DE FAMILIA Y OTRAS RELACIONADAS</v>
      </c>
      <c r="S679" s="34" t="s">
        <v>24</v>
      </c>
      <c r="T679" s="34">
        <v>27</v>
      </c>
      <c r="U679" s="34" t="s">
        <v>161</v>
      </c>
      <c r="V679" s="34" t="s">
        <v>25</v>
      </c>
      <c r="W679" s="41">
        <v>0</v>
      </c>
      <c r="X679" s="41">
        <v>8000</v>
      </c>
      <c r="Y679" s="41">
        <v>0</v>
      </c>
      <c r="Z679" s="41">
        <v>0</v>
      </c>
      <c r="AA679" s="41">
        <v>0</v>
      </c>
      <c r="AB679" s="42">
        <v>8000</v>
      </c>
      <c r="AC679" s="41">
        <v>8000</v>
      </c>
      <c r="AD679" s="41">
        <v>0</v>
      </c>
      <c r="AE679" s="42">
        <v>8000</v>
      </c>
      <c r="AF679" s="42">
        <v>6264.83</v>
      </c>
      <c r="AG679" s="41">
        <v>6264.83</v>
      </c>
      <c r="AH679" s="41">
        <v>6264.83</v>
      </c>
      <c r="AI679" s="41">
        <v>0</v>
      </c>
      <c r="AJ679" s="41">
        <v>0</v>
      </c>
      <c r="AK679" s="42" t="str">
        <f>IFERROR(VLOOKUP(Exportar[[#This Row],[RUBRO]],[3]LISTAS!$A$1:$B$19,2,0),Exportar[[#This Row],[NOMBRE-Planeación_Proyecto]])</f>
        <v>6. Familia y Comunidades</v>
      </c>
      <c r="AL679" s="41">
        <f>VLOOKUP(Exportar[[#This Row],[UNIDAD/SUB UNIDAD]],[3]!REGIONALES[[#All],[codigo_regional3]:[Columna1]],3,0)</f>
        <v>18</v>
      </c>
      <c r="AM679" s="41">
        <f>Exportar[[#This Row],[COD]]</f>
        <v>18</v>
      </c>
      <c r="AN679" s="41">
        <f>IFERROR(VLOOKUP(Exportar[[#This Row],[RUBRO completo]],'[3]CENTRO DE COSTOS'!$X:$X,1,0),0)</f>
        <v>0</v>
      </c>
      <c r="AO679" s="43" t="str">
        <f>VLOOKUP(Exportar[[#This Row],[COD_REAL]],'[3]CENTRO DE COSTOS'!$M$4:$N$72,2,0)</f>
        <v>REGIONAL CAQUETÁ</v>
      </c>
    </row>
    <row r="680" spans="1:41" x14ac:dyDescent="0.25">
      <c r="A680" s="44">
        <v>45111</v>
      </c>
      <c r="B680" s="32">
        <v>2023</v>
      </c>
      <c r="C680" s="33" t="str">
        <f>VLOOKUP(D680,'[3]CENTRO DE COSTOS'!$E:$H,4,0)</f>
        <v>REGIONALES</v>
      </c>
      <c r="D680" s="34" t="s">
        <v>53</v>
      </c>
      <c r="E680" s="34" t="s">
        <v>54</v>
      </c>
      <c r="F680" s="34" t="s">
        <v>164</v>
      </c>
      <c r="G680" s="35" t="str">
        <f>VLOOKUP(O680,[3]Gerentes!$A:$N,4,0)</f>
        <v>PRIMERA INFANCIA</v>
      </c>
      <c r="H680" s="35" t="str">
        <f>VLOOKUP(O680,[3]Gerentes!$A:$N,5,0)</f>
        <v>DIRECTOR(A) DE PRIMERA INFANCIA</v>
      </c>
      <c r="I680" s="35" t="str">
        <f>VLOOKUP(O680,[3]Gerentes!$A:$N,10,0)</f>
        <v>1. Primera Infancia</v>
      </c>
      <c r="J680" s="35" t="str">
        <f>VLOOKUP(O680,[3]Gerentes!$A:$AB,15,0)</f>
        <v>No Contratable</v>
      </c>
      <c r="K680" s="36" t="str">
        <f t="shared" si="30"/>
        <v>Inversión</v>
      </c>
      <c r="L680" s="37" t="s">
        <v>166</v>
      </c>
      <c r="M680" s="38" t="str">
        <f t="shared" si="31"/>
        <v>C-4102-1500-18</v>
      </c>
      <c r="N680" s="34">
        <v>999</v>
      </c>
      <c r="O680" s="35" t="str">
        <f t="shared" si="32"/>
        <v>C-4102-1500-18-0-4102040-02-999</v>
      </c>
      <c r="P680" s="32" t="s">
        <v>165</v>
      </c>
      <c r="Q680" s="39">
        <f>VLOOKUP($O680,[3]Gerentes!$A:$I,7,0)</f>
        <v>4102040</v>
      </c>
      <c r="R680" s="40" t="str">
        <f>VLOOKUP($O680,[3]Gerentes!$A:$I,8,0)</f>
        <v>DOCUMENTOS METODOLOGICOS</v>
      </c>
      <c r="S680" s="34" t="s">
        <v>24</v>
      </c>
      <c r="T680" s="34">
        <v>27</v>
      </c>
      <c r="U680" s="34" t="s">
        <v>161</v>
      </c>
      <c r="V680" s="34" t="s">
        <v>25</v>
      </c>
      <c r="W680" s="41">
        <v>0</v>
      </c>
      <c r="X680" s="41">
        <v>80000</v>
      </c>
      <c r="Y680" s="41">
        <v>0</v>
      </c>
      <c r="Z680" s="41">
        <v>0</v>
      </c>
      <c r="AA680" s="41">
        <v>0</v>
      </c>
      <c r="AB680" s="42">
        <v>80000</v>
      </c>
      <c r="AC680" s="41">
        <v>80000</v>
      </c>
      <c r="AD680" s="41">
        <v>0</v>
      </c>
      <c r="AE680" s="42">
        <v>80000</v>
      </c>
      <c r="AF680" s="42">
        <v>57606.57</v>
      </c>
      <c r="AG680" s="41">
        <v>57606.57</v>
      </c>
      <c r="AH680" s="41">
        <v>57606.57</v>
      </c>
      <c r="AI680" s="41">
        <v>0</v>
      </c>
      <c r="AJ680" s="41">
        <v>0</v>
      </c>
      <c r="AK680" s="42" t="str">
        <f>IFERROR(VLOOKUP(Exportar[[#This Row],[RUBRO]],[3]LISTAS!$A$1:$B$19,2,0),Exportar[[#This Row],[NOMBRE-Planeación_Proyecto]])</f>
        <v>1. Primera Infancia</v>
      </c>
      <c r="AL680" s="41">
        <f>VLOOKUP(Exportar[[#This Row],[UNIDAD/SUB UNIDAD]],[3]!REGIONALES[[#All],[codigo_regional3]:[Columna1]],3,0)</f>
        <v>18</v>
      </c>
      <c r="AM680" s="41">
        <f>Exportar[[#This Row],[COD]]</f>
        <v>18</v>
      </c>
      <c r="AN680" s="41">
        <f>IFERROR(VLOOKUP(Exportar[[#This Row],[RUBRO completo]],'[3]CENTRO DE COSTOS'!$X:$X,1,0),0)</f>
        <v>0</v>
      </c>
      <c r="AO680" s="43" t="str">
        <f>VLOOKUP(Exportar[[#This Row],[COD_REAL]],'[3]CENTRO DE COSTOS'!$M$4:$N$72,2,0)</f>
        <v>REGIONAL CAQUETÁ</v>
      </c>
    </row>
    <row r="681" spans="1:41" x14ac:dyDescent="0.25">
      <c r="A681" s="44">
        <v>45111</v>
      </c>
      <c r="B681" s="32">
        <v>2023</v>
      </c>
      <c r="C681" s="33" t="str">
        <f>VLOOKUP(D681,'[3]CENTRO DE COSTOS'!$E:$H,4,0)</f>
        <v>REGIONALES</v>
      </c>
      <c r="D681" s="34" t="s">
        <v>53</v>
      </c>
      <c r="E681" s="34" t="s">
        <v>54</v>
      </c>
      <c r="F681" s="34" t="s">
        <v>164</v>
      </c>
      <c r="G681" s="35" t="str">
        <f>VLOOKUP(O681,[3]Gerentes!$A:$N,4,0)</f>
        <v>INFANCIA</v>
      </c>
      <c r="H681" s="35" t="str">
        <f>VLOOKUP(O681,[3]Gerentes!$A:$N,5,0)</f>
        <v>DIRECTOR(A) DE INFANCIA</v>
      </c>
      <c r="I681" s="35" t="str">
        <f>VLOOKUP(O681,[3]Gerentes!$A:$N,10,0)</f>
        <v>7. Infancia</v>
      </c>
      <c r="J681" s="35" t="str">
        <f>VLOOKUP(O681,[3]Gerentes!$A:$AB,15,0)</f>
        <v>No Contratable</v>
      </c>
      <c r="K681" s="36" t="str">
        <f t="shared" si="30"/>
        <v>Inversión</v>
      </c>
      <c r="L681" s="37" t="s">
        <v>182</v>
      </c>
      <c r="M681" s="38" t="str">
        <f t="shared" si="31"/>
        <v>C-4102-1500-20</v>
      </c>
      <c r="N681" s="34">
        <v>999</v>
      </c>
      <c r="O681" s="35" t="str">
        <f t="shared" si="32"/>
        <v>C-4102-1500-20-0-4102045-02-999</v>
      </c>
      <c r="P681" s="32" t="s">
        <v>181</v>
      </c>
      <c r="Q681" s="39">
        <f>VLOOKUP($O681,[3]Gerentes!$A:$I,7,0)</f>
        <v>4102045</v>
      </c>
      <c r="R681" s="40" t="str">
        <f>VLOOKUP($O681,[3]Gerentes!$A:$I,8,0)</f>
        <v>SERVICIOS DE EDUCACIÓN INFORMAL A NIÑOS, NIÑAS, ADOLESCENTES  Y JÓVENES PARA EL RECONOCIMIENTO DE SUS DERECHOS</v>
      </c>
      <c r="S681" s="34" t="s">
        <v>24</v>
      </c>
      <c r="T681" s="34">
        <v>27</v>
      </c>
      <c r="U681" s="34" t="s">
        <v>161</v>
      </c>
      <c r="V681" s="34" t="s">
        <v>25</v>
      </c>
      <c r="W681" s="41">
        <v>0</v>
      </c>
      <c r="X681" s="41">
        <v>4000</v>
      </c>
      <c r="Y681" s="41">
        <v>0</v>
      </c>
      <c r="Z681" s="41">
        <v>0</v>
      </c>
      <c r="AA681" s="41">
        <v>0</v>
      </c>
      <c r="AB681" s="42">
        <v>4000</v>
      </c>
      <c r="AC681" s="41">
        <v>4000</v>
      </c>
      <c r="AD681" s="41">
        <v>0</v>
      </c>
      <c r="AE681" s="42">
        <v>4000</v>
      </c>
      <c r="AF681" s="42">
        <v>3111.97</v>
      </c>
      <c r="AG681" s="41">
        <v>3111.97</v>
      </c>
      <c r="AH681" s="41">
        <v>3111.97</v>
      </c>
      <c r="AI681" s="41">
        <v>0</v>
      </c>
      <c r="AJ681" s="41">
        <v>0</v>
      </c>
      <c r="AK681" s="42" t="str">
        <f>IFERROR(VLOOKUP(Exportar[[#This Row],[RUBRO]],[3]LISTAS!$A$1:$B$19,2,0),Exportar[[#This Row],[NOMBRE-Planeación_Proyecto]])</f>
        <v>7. Infancia</v>
      </c>
      <c r="AL681" s="41">
        <f>VLOOKUP(Exportar[[#This Row],[UNIDAD/SUB UNIDAD]],[3]!REGIONALES[[#All],[codigo_regional3]:[Columna1]],3,0)</f>
        <v>18</v>
      </c>
      <c r="AM681" s="41">
        <f>Exportar[[#This Row],[COD]]</f>
        <v>18</v>
      </c>
      <c r="AN681" s="41">
        <f>IFERROR(VLOOKUP(Exportar[[#This Row],[RUBRO completo]],'[3]CENTRO DE COSTOS'!$X:$X,1,0),0)</f>
        <v>0</v>
      </c>
      <c r="AO681" s="43" t="str">
        <f>VLOOKUP(Exportar[[#This Row],[COD_REAL]],'[3]CENTRO DE COSTOS'!$M$4:$N$72,2,0)</f>
        <v>REGIONAL CAQUETÁ</v>
      </c>
    </row>
    <row r="682" spans="1:41" x14ac:dyDescent="0.25">
      <c r="A682" s="44">
        <v>45111</v>
      </c>
      <c r="B682" s="32">
        <v>2023</v>
      </c>
      <c r="C682" s="33" t="str">
        <f>VLOOKUP(D682,'[3]CENTRO DE COSTOS'!$E:$H,4,0)</f>
        <v>REGIONALES</v>
      </c>
      <c r="D682" s="34" t="s">
        <v>53</v>
      </c>
      <c r="E682" s="34" t="s">
        <v>54</v>
      </c>
      <c r="F682" s="34" t="s">
        <v>164</v>
      </c>
      <c r="G682" s="35" t="str">
        <f>VLOOKUP(O682,[3]Gerentes!$A:$N,4,0)</f>
        <v>ADOLESCENCIA Y JUVENTUD</v>
      </c>
      <c r="H682" s="35" t="str">
        <f>VLOOKUP(O682,[3]Gerentes!$A:$N,5,0)</f>
        <v xml:space="preserve">DIRECTOR(A) DE ADOLESCENCIA Y JUVENTUD </v>
      </c>
      <c r="I682" s="35" t="str">
        <f>VLOOKUP(O682,[3]Gerentes!$A:$N,10,0)</f>
        <v>8. Adolescencia y Juventud</v>
      </c>
      <c r="J682" s="35" t="str">
        <f>VLOOKUP(O682,[3]Gerentes!$A:$AB,15,0)</f>
        <v>No Contratable</v>
      </c>
      <c r="K682" s="36" t="str">
        <f t="shared" si="30"/>
        <v>Inversión</v>
      </c>
      <c r="L682" s="37" t="s">
        <v>180</v>
      </c>
      <c r="M682" s="38" t="str">
        <f t="shared" si="31"/>
        <v>C-4102-1500-21</v>
      </c>
      <c r="N682" s="34">
        <v>999</v>
      </c>
      <c r="O682" s="35" t="str">
        <f t="shared" si="32"/>
        <v>C-4102-1500-21-0-4102045-02-00-999</v>
      </c>
      <c r="P682" s="32" t="s">
        <v>179</v>
      </c>
      <c r="Q682" s="39">
        <f>VLOOKUP($O682,[3]Gerentes!$A:$I,7,0)</f>
        <v>4102045</v>
      </c>
      <c r="R682" s="40" t="str">
        <f>VLOOKUP($O682,[3]Gerentes!$A:$I,8,0)</f>
        <v>SERVICIOS DE EDUCACIÓN INFORMAL A NIÑOS, NIÑAS, ADOLESCENTES  Y JÓVENES PARA EL RECONOCIMIENTO DE SUS DERECHOS</v>
      </c>
      <c r="S682" s="34" t="s">
        <v>24</v>
      </c>
      <c r="T682" s="34">
        <v>27</v>
      </c>
      <c r="U682" s="34" t="s">
        <v>161</v>
      </c>
      <c r="V682" s="34" t="s">
        <v>25</v>
      </c>
      <c r="W682" s="41">
        <v>0</v>
      </c>
      <c r="X682" s="41">
        <v>8000</v>
      </c>
      <c r="Y682" s="41">
        <v>0</v>
      </c>
      <c r="Z682" s="41">
        <v>0</v>
      </c>
      <c r="AA682" s="41">
        <v>0</v>
      </c>
      <c r="AB682" s="42">
        <v>8000</v>
      </c>
      <c r="AC682" s="41">
        <v>8000</v>
      </c>
      <c r="AD682" s="41">
        <v>0</v>
      </c>
      <c r="AE682" s="42">
        <v>8000</v>
      </c>
      <c r="AF682" s="42">
        <v>4579.96</v>
      </c>
      <c r="AG682" s="41">
        <v>4579.96</v>
      </c>
      <c r="AH682" s="41">
        <v>4579.96</v>
      </c>
      <c r="AI682" s="41">
        <v>0</v>
      </c>
      <c r="AJ682" s="41">
        <v>0</v>
      </c>
      <c r="AK682" s="42" t="str">
        <f>IFERROR(VLOOKUP(Exportar[[#This Row],[RUBRO]],[3]LISTAS!$A$1:$B$19,2,0),Exportar[[#This Row],[NOMBRE-Planeación_Proyecto]])</f>
        <v>8. Adolescencia y Juventud</v>
      </c>
      <c r="AL682" s="41">
        <f>VLOOKUP(Exportar[[#This Row],[UNIDAD/SUB UNIDAD]],[3]!REGIONALES[[#All],[codigo_regional3]:[Columna1]],3,0)</f>
        <v>18</v>
      </c>
      <c r="AM682" s="41">
        <f>Exportar[[#This Row],[COD]]</f>
        <v>18</v>
      </c>
      <c r="AN682" s="41">
        <f>IFERROR(VLOOKUP(Exportar[[#This Row],[RUBRO completo]],'[3]CENTRO DE COSTOS'!$X:$X,1,0),0)</f>
        <v>0</v>
      </c>
      <c r="AO682" s="43" t="str">
        <f>VLOOKUP(Exportar[[#This Row],[COD_REAL]],'[3]CENTRO DE COSTOS'!$M$4:$N$72,2,0)</f>
        <v>REGIONAL CAQUETÁ</v>
      </c>
    </row>
    <row r="683" spans="1:41" x14ac:dyDescent="0.25">
      <c r="A683" s="44">
        <v>45111</v>
      </c>
      <c r="B683" s="32">
        <v>2023</v>
      </c>
      <c r="C683" s="33" t="str">
        <f>VLOOKUP(D683,'[3]CENTRO DE COSTOS'!$E:$H,4,0)</f>
        <v>REGIONALES</v>
      </c>
      <c r="D683" s="34" t="s">
        <v>53</v>
      </c>
      <c r="E683" s="34" t="s">
        <v>54</v>
      </c>
      <c r="F683" s="34" t="s">
        <v>164</v>
      </c>
      <c r="G683" s="35" t="str">
        <f>VLOOKUP(O683,[3]Gerentes!$A:$N,4,0)</f>
        <v>TECNOLOGÍA</v>
      </c>
      <c r="H683" s="35" t="str">
        <f>VLOOKUP(O683,[3]Gerentes!$A:$N,5,0)</f>
        <v>DIRECTOR(A) DE INFORMACION Y TECNOLOGIA</v>
      </c>
      <c r="I683" s="35" t="str">
        <f>VLOOKUP(O683,[3]Gerentes!$A:$N,10,0)</f>
        <v>9. Tecnología</v>
      </c>
      <c r="J683" s="35" t="str">
        <f>VLOOKUP(O683,[3]Gerentes!$A:$AB,15,0)</f>
        <v>No Contratable</v>
      </c>
      <c r="K683" s="36" t="str">
        <f t="shared" si="30"/>
        <v>Inversión</v>
      </c>
      <c r="L683" s="37" t="s">
        <v>178</v>
      </c>
      <c r="M683" s="38" t="str">
        <f t="shared" si="31"/>
        <v>C-4199-1500-7</v>
      </c>
      <c r="N683" s="34">
        <v>999</v>
      </c>
      <c r="O683" s="35" t="str">
        <f t="shared" si="32"/>
        <v>C-4199-1500-7-0-4199062-02-999</v>
      </c>
      <c r="P683" s="32" t="s">
        <v>177</v>
      </c>
      <c r="Q683" s="39">
        <f>VLOOKUP($O683,[3]Gerentes!$A:$I,7,0)</f>
        <v>4199062</v>
      </c>
      <c r="R683" s="40" t="str">
        <f>VLOOKUP($O683,[3]Gerentes!$A:$I,8,0)</f>
        <v>SERVICIOS TECNOLOGICOS</v>
      </c>
      <c r="S683" s="34" t="s">
        <v>24</v>
      </c>
      <c r="T683" s="34">
        <v>27</v>
      </c>
      <c r="U683" s="34" t="s">
        <v>161</v>
      </c>
      <c r="V683" s="34" t="s">
        <v>25</v>
      </c>
      <c r="W683" s="41">
        <v>0</v>
      </c>
      <c r="X683" s="41">
        <v>10000</v>
      </c>
      <c r="Y683" s="41">
        <v>0</v>
      </c>
      <c r="Z683" s="41">
        <v>0</v>
      </c>
      <c r="AA683" s="41">
        <v>0</v>
      </c>
      <c r="AB683" s="42">
        <v>10000</v>
      </c>
      <c r="AC683" s="41">
        <v>10000</v>
      </c>
      <c r="AD683" s="41">
        <v>0</v>
      </c>
      <c r="AE683" s="42">
        <v>10000</v>
      </c>
      <c r="AF683" s="42">
        <v>8400.9</v>
      </c>
      <c r="AG683" s="41">
        <v>8400.9</v>
      </c>
      <c r="AH683" s="41">
        <v>8400.9</v>
      </c>
      <c r="AI683" s="41">
        <v>0</v>
      </c>
      <c r="AJ683" s="41">
        <v>0</v>
      </c>
      <c r="AK683" s="42" t="str">
        <f>IFERROR(VLOOKUP(Exportar[[#This Row],[RUBRO]],[3]LISTAS!$A$1:$B$19,2,0),Exportar[[#This Row],[NOMBRE-Planeación_Proyecto]])</f>
        <v>9. Tecnología</v>
      </c>
      <c r="AL683" s="41">
        <f>VLOOKUP(Exportar[[#This Row],[UNIDAD/SUB UNIDAD]],[3]!REGIONALES[[#All],[codigo_regional3]:[Columna1]],3,0)</f>
        <v>18</v>
      </c>
      <c r="AM683" s="41">
        <f>Exportar[[#This Row],[COD]]</f>
        <v>18</v>
      </c>
      <c r="AN683" s="41">
        <f>IFERROR(VLOOKUP(Exportar[[#This Row],[RUBRO completo]],'[3]CENTRO DE COSTOS'!$X:$X,1,0),0)</f>
        <v>0</v>
      </c>
      <c r="AO683" s="43" t="str">
        <f>VLOOKUP(Exportar[[#This Row],[COD_REAL]],'[3]CENTRO DE COSTOS'!$M$4:$N$72,2,0)</f>
        <v>REGIONAL CAQUETÁ</v>
      </c>
    </row>
    <row r="684" spans="1:41" x14ac:dyDescent="0.25">
      <c r="A684" s="44">
        <v>45111</v>
      </c>
      <c r="B684" s="32">
        <v>2023</v>
      </c>
      <c r="C684" s="33" t="str">
        <f>VLOOKUP(D684,'[3]CENTRO DE COSTOS'!$E:$H,4,0)</f>
        <v>REGIONALES</v>
      </c>
      <c r="D684" s="34" t="s">
        <v>53</v>
      </c>
      <c r="E684" s="34" t="s">
        <v>54</v>
      </c>
      <c r="F684" s="34" t="s">
        <v>164</v>
      </c>
      <c r="G684" s="35" t="str">
        <f>VLOOKUP(O684,[3]Gerentes!$A:$N,4,0)</f>
        <v>FORTALECIMIENTO</v>
      </c>
      <c r="H684" s="35" t="str">
        <f>VLOOKUP(O684,[3]Gerentes!$A:$N,5,0)</f>
        <v>DIRECTOR(A) FINANCIERA</v>
      </c>
      <c r="I684" s="35" t="str">
        <f>VLOOKUP(O684,[3]Gerentes!$A:$N,10,0)</f>
        <v>8. Fortalecimiento</v>
      </c>
      <c r="J684" s="35" t="str">
        <f>VLOOKUP(O684,[3]Gerentes!$A:$AB,15,0)</f>
        <v>No Contratable</v>
      </c>
      <c r="K684" s="36" t="str">
        <f t="shared" si="30"/>
        <v>Inversión</v>
      </c>
      <c r="L684" s="37" t="s">
        <v>163</v>
      </c>
      <c r="M684" s="38" t="str">
        <f t="shared" si="31"/>
        <v>C-4199-1500-8</v>
      </c>
      <c r="N684" s="34">
        <v>999</v>
      </c>
      <c r="O684" s="35" t="str">
        <f t="shared" si="32"/>
        <v>C-4199-1500-8-0-4199044-02-999</v>
      </c>
      <c r="P684" s="32" t="s">
        <v>162</v>
      </c>
      <c r="Q684" s="39">
        <f>VLOOKUP($O684,[3]Gerentes!$A:$I,7,0)</f>
        <v>4199044</v>
      </c>
      <c r="R684" s="40" t="str">
        <f>VLOOKUP($O684,[3]Gerentes!$A:$I,8,0)</f>
        <v>DERECHO DE BENEFICIO FIDUCIARIO</v>
      </c>
      <c r="S684" s="34" t="s">
        <v>24</v>
      </c>
      <c r="T684" s="34">
        <v>27</v>
      </c>
      <c r="U684" s="34" t="s">
        <v>161</v>
      </c>
      <c r="V684" s="34" t="s">
        <v>25</v>
      </c>
      <c r="W684" s="41">
        <v>0</v>
      </c>
      <c r="X684" s="41">
        <v>400000</v>
      </c>
      <c r="Y684" s="41">
        <v>0</v>
      </c>
      <c r="Z684" s="41">
        <v>0</v>
      </c>
      <c r="AA684" s="41">
        <v>0</v>
      </c>
      <c r="AB684" s="42">
        <v>400000</v>
      </c>
      <c r="AC684" s="41">
        <v>400000</v>
      </c>
      <c r="AD684" s="41">
        <v>0</v>
      </c>
      <c r="AE684" s="42">
        <v>400000</v>
      </c>
      <c r="AF684" s="42">
        <v>185385.44</v>
      </c>
      <c r="AG684" s="41">
        <v>185385.44</v>
      </c>
      <c r="AH684" s="41">
        <v>185385.44</v>
      </c>
      <c r="AI684" s="41">
        <v>0</v>
      </c>
      <c r="AJ684" s="41">
        <v>0</v>
      </c>
      <c r="AK684" s="42" t="str">
        <f>IFERROR(VLOOKUP(Exportar[[#This Row],[RUBRO]],[3]LISTAS!$A$1:$B$19,2,0),Exportar[[#This Row],[NOMBRE-Planeación_Proyecto]])</f>
        <v>8. Fortalecimiento</v>
      </c>
      <c r="AL684" s="41">
        <f>VLOOKUP(Exportar[[#This Row],[UNIDAD/SUB UNIDAD]],[3]!REGIONALES[[#All],[codigo_regional3]:[Columna1]],3,0)</f>
        <v>18</v>
      </c>
      <c r="AM684" s="41">
        <f>Exportar[[#This Row],[COD]]</f>
        <v>18</v>
      </c>
      <c r="AN684" s="41">
        <f>IFERROR(VLOOKUP(Exportar[[#This Row],[RUBRO completo]],'[3]CENTRO DE COSTOS'!$X:$X,1,0),0)</f>
        <v>0</v>
      </c>
      <c r="AO684" s="43" t="str">
        <f>VLOOKUP(Exportar[[#This Row],[COD_REAL]],'[3]CENTRO DE COSTOS'!$M$4:$N$72,2,0)</f>
        <v>REGIONAL CAQUETÁ</v>
      </c>
    </row>
    <row r="685" spans="1:41" x14ac:dyDescent="0.25">
      <c r="A685" s="44">
        <v>45111</v>
      </c>
      <c r="B685" s="32">
        <v>2023</v>
      </c>
      <c r="C685" s="33" t="str">
        <f>VLOOKUP(D685,'[3]CENTRO DE COSTOS'!$E:$H,4,0)</f>
        <v>REGIONALES</v>
      </c>
      <c r="D685" s="34" t="s">
        <v>55</v>
      </c>
      <c r="E685" s="34" t="s">
        <v>56</v>
      </c>
      <c r="F685" s="34" t="s">
        <v>239</v>
      </c>
      <c r="G685" s="35" t="str">
        <f>VLOOKUP(O685,[3]Gerentes!$A:$N,4,0)</f>
        <v>NUTRICIÓN</v>
      </c>
      <c r="H685" s="35" t="str">
        <f>VLOOKUP(O685,[3]Gerentes!$A:$N,5,0)</f>
        <v>DIRECTOR(A) DE NUTRICION</v>
      </c>
      <c r="I685" s="35" t="str">
        <f>VLOOKUP(O685,[3]Gerentes!$A:$N,10,0)</f>
        <v>4. Nutrición</v>
      </c>
      <c r="J685" s="35" t="str">
        <f>VLOOKUP(O685,[3]Gerentes!$A:$AB,15,0)</f>
        <v>Contratable</v>
      </c>
      <c r="K685" s="36" t="str">
        <f t="shared" si="30"/>
        <v>Inversión</v>
      </c>
      <c r="L685" s="37" t="s">
        <v>189</v>
      </c>
      <c r="M685" s="38" t="str">
        <f t="shared" si="31"/>
        <v>C-4102-1500-12</v>
      </c>
      <c r="N685" s="34">
        <v>101</v>
      </c>
      <c r="O685" s="35" t="str">
        <f t="shared" si="32"/>
        <v>C-4102-1500-12-0-4102016-02-101</v>
      </c>
      <c r="P685" s="32" t="s">
        <v>188</v>
      </c>
      <c r="Q685" s="39">
        <f>VLOOKUP($O685,[3]Gerentes!$A:$I,7,0)</f>
        <v>4102016</v>
      </c>
      <c r="R685" s="40" t="str">
        <f>VLOOKUP($O685,[3]Gerentes!$A:$I,8,0)</f>
        <v>SERVICIO DE ATENCION Y PREVENCION A LA DESNUTRICION DESDE EL SECTOR INCLUSION SOCIAL</v>
      </c>
      <c r="S685" s="34" t="s">
        <v>24</v>
      </c>
      <c r="T685" s="34">
        <v>27</v>
      </c>
      <c r="U685" s="34" t="s">
        <v>161</v>
      </c>
      <c r="V685" s="34" t="s">
        <v>25</v>
      </c>
      <c r="W685" s="41">
        <v>2943867835</v>
      </c>
      <c r="X685" s="41">
        <v>0</v>
      </c>
      <c r="Y685" s="41">
        <v>50697845</v>
      </c>
      <c r="Z685" s="41">
        <v>0</v>
      </c>
      <c r="AA685" s="41">
        <v>0</v>
      </c>
      <c r="AB685" s="42">
        <v>2893169990</v>
      </c>
      <c r="AC685" s="41">
        <v>2893169990</v>
      </c>
      <c r="AD685" s="41">
        <v>0</v>
      </c>
      <c r="AE685" s="42">
        <v>2893169990</v>
      </c>
      <c r="AF685" s="42">
        <v>962661788</v>
      </c>
      <c r="AG685" s="41">
        <v>962661788</v>
      </c>
      <c r="AH685" s="41">
        <v>962661788</v>
      </c>
      <c r="AI685" s="41">
        <v>0</v>
      </c>
      <c r="AJ685" s="41">
        <v>0</v>
      </c>
      <c r="AK685" s="42" t="str">
        <f>IFERROR(VLOOKUP(Exportar[[#This Row],[RUBRO]],[3]LISTAS!$A$1:$B$19,2,0),Exportar[[#This Row],[NOMBRE-Planeación_Proyecto]])</f>
        <v>4. Nutrición</v>
      </c>
      <c r="AL685" s="41">
        <f>VLOOKUP(Exportar[[#This Row],[UNIDAD/SUB UNIDAD]],[3]!REGIONALES[[#All],[codigo_regional3]:[Columna1]],3,0)</f>
        <v>19</v>
      </c>
      <c r="AM685" s="41">
        <f>Exportar[[#This Row],[COD]]</f>
        <v>19</v>
      </c>
      <c r="AN685" s="41" t="str">
        <f>IFERROR(VLOOKUP(Exportar[[#This Row],[RUBRO completo]],'[3]CENTRO DE COSTOS'!$X:$X,1,0),0)</f>
        <v>C-4102-1500-12-0-4102016-02-101</v>
      </c>
      <c r="AO685" s="43" t="str">
        <f>VLOOKUP(Exportar[[#This Row],[COD_REAL]],'[3]CENTRO DE COSTOS'!$M$4:$N$72,2,0)</f>
        <v>REGIONAL CAUCA</v>
      </c>
    </row>
    <row r="686" spans="1:41" x14ac:dyDescent="0.25">
      <c r="A686" s="44">
        <v>45111</v>
      </c>
      <c r="B686" s="32">
        <v>2023</v>
      </c>
      <c r="C686" s="33" t="str">
        <f>VLOOKUP(D686,'[3]CENTRO DE COSTOS'!$E:$H,4,0)</f>
        <v>REGIONALES</v>
      </c>
      <c r="D686" s="34" t="s">
        <v>55</v>
      </c>
      <c r="E686" s="34" t="s">
        <v>56</v>
      </c>
      <c r="F686" s="34" t="s">
        <v>238</v>
      </c>
      <c r="G686" s="35" t="str">
        <f>VLOOKUP(O686,[3]Gerentes!$A:$N,4,0)</f>
        <v>NUTRICIÓN</v>
      </c>
      <c r="H686" s="35" t="str">
        <f>VLOOKUP(O686,[3]Gerentes!$A:$N,5,0)</f>
        <v>DIRECTOR(A) DE NUTRICION</v>
      </c>
      <c r="I686" s="35" t="str">
        <f>VLOOKUP(O686,[3]Gerentes!$A:$N,10,0)</f>
        <v>4. Nutrición</v>
      </c>
      <c r="J686" s="35" t="str">
        <f>VLOOKUP(O686,[3]Gerentes!$A:$AB,15,0)</f>
        <v>Contratable</v>
      </c>
      <c r="K686" s="36" t="str">
        <f t="shared" si="30"/>
        <v>Inversión</v>
      </c>
      <c r="L686" s="37" t="s">
        <v>191</v>
      </c>
      <c r="M686" s="38" t="str">
        <f t="shared" si="31"/>
        <v>C-4102-1500-12</v>
      </c>
      <c r="N686" s="34">
        <v>105</v>
      </c>
      <c r="O686" s="35" t="str">
        <f t="shared" si="32"/>
        <v>C-4102-1500-12-0-4102014-02-105</v>
      </c>
      <c r="P686" s="32" t="s">
        <v>190</v>
      </c>
      <c r="Q686" s="39">
        <f>VLOOKUP($O686,[3]Gerentes!$A:$I,7,0)</f>
        <v>4102014</v>
      </c>
      <c r="R686" s="40" t="str">
        <f>VLOOKUP($O686,[3]Gerentes!$A:$I,8,0)</f>
        <v>SERVICIO DE DISTRIBUCION DE ALIMENTOS SOLIDOS DE ALTO VALOR NUTRICIONAL</v>
      </c>
      <c r="S686" s="34" t="s">
        <v>24</v>
      </c>
      <c r="T686" s="34">
        <v>27</v>
      </c>
      <c r="U686" s="34" t="s">
        <v>161</v>
      </c>
      <c r="V686" s="34" t="s">
        <v>25</v>
      </c>
      <c r="W686" s="41">
        <v>34922933</v>
      </c>
      <c r="X686" s="41">
        <v>0</v>
      </c>
      <c r="Y686" s="41">
        <v>201866</v>
      </c>
      <c r="Z686" s="41">
        <v>0</v>
      </c>
      <c r="AA686" s="41">
        <v>0</v>
      </c>
      <c r="AB686" s="42">
        <v>34721067</v>
      </c>
      <c r="AC686" s="41">
        <v>34721067</v>
      </c>
      <c r="AD686" s="41">
        <v>0</v>
      </c>
      <c r="AE686" s="42">
        <v>34721067</v>
      </c>
      <c r="AF686" s="42">
        <v>13525067</v>
      </c>
      <c r="AG686" s="41">
        <v>13525067</v>
      </c>
      <c r="AH686" s="41">
        <v>13525067</v>
      </c>
      <c r="AI686" s="41">
        <v>0</v>
      </c>
      <c r="AJ686" s="41">
        <v>0</v>
      </c>
      <c r="AK686" s="42" t="str">
        <f>IFERROR(VLOOKUP(Exportar[[#This Row],[RUBRO]],[3]LISTAS!$A$1:$B$19,2,0),Exportar[[#This Row],[NOMBRE-Planeación_Proyecto]])</f>
        <v>4. Nutrición</v>
      </c>
      <c r="AL686" s="41">
        <f>VLOOKUP(Exportar[[#This Row],[UNIDAD/SUB UNIDAD]],[3]!REGIONALES[[#All],[codigo_regional3]:[Columna1]],3,0)</f>
        <v>19</v>
      </c>
      <c r="AM686" s="41">
        <f>Exportar[[#This Row],[COD]]</f>
        <v>19</v>
      </c>
      <c r="AN686" s="41">
        <f>IFERROR(VLOOKUP(Exportar[[#This Row],[RUBRO completo]],'[3]CENTRO DE COSTOS'!$X:$X,1,0),0)</f>
        <v>0</v>
      </c>
      <c r="AO686" s="43" t="str">
        <f>VLOOKUP(Exportar[[#This Row],[COD_REAL]],'[3]CENTRO DE COSTOS'!$M$4:$N$72,2,0)</f>
        <v>REGIONAL CAUCA</v>
      </c>
    </row>
    <row r="687" spans="1:41" x14ac:dyDescent="0.25">
      <c r="A687" s="44">
        <v>45111</v>
      </c>
      <c r="B687" s="32">
        <v>2023</v>
      </c>
      <c r="C687" s="33" t="str">
        <f>VLOOKUP(D687,'[3]CENTRO DE COSTOS'!$E:$H,4,0)</f>
        <v>REGIONALES</v>
      </c>
      <c r="D687" s="34" t="s">
        <v>55</v>
      </c>
      <c r="E687" s="34" t="s">
        <v>56</v>
      </c>
      <c r="F687" s="34" t="s">
        <v>243</v>
      </c>
      <c r="G687" s="35" t="str">
        <f>VLOOKUP(O687,[3]Gerentes!$A:$N,4,0)</f>
        <v>PROTECCIÓN SRPA</v>
      </c>
      <c r="H687" s="35" t="str">
        <f>VLOOKUP(O687,[3]Gerentes!$A:$N,5,0)</f>
        <v>DIRECTOR(A) DE PROTECCION</v>
      </c>
      <c r="I687" s="35" t="str">
        <f>VLOOKUP(O687,[3]Gerentes!$A:$N,10,0)</f>
        <v>3. Protección SRPA</v>
      </c>
      <c r="J687" s="35" t="str">
        <f>VLOOKUP(O687,[3]Gerentes!$A:$AB,15,0)</f>
        <v>Contratable</v>
      </c>
      <c r="K687" s="36" t="str">
        <f t="shared" si="30"/>
        <v>Inversión</v>
      </c>
      <c r="L687" s="37" t="s">
        <v>187</v>
      </c>
      <c r="M687" s="38" t="str">
        <f t="shared" si="31"/>
        <v>C-4102-1500-13</v>
      </c>
      <c r="N687" s="34">
        <v>111</v>
      </c>
      <c r="O687" s="35" t="str">
        <f t="shared" si="32"/>
        <v>C-4102-1500-13-0-4102038-02-111</v>
      </c>
      <c r="P687" s="32" t="s">
        <v>186</v>
      </c>
      <c r="Q687" s="39">
        <f>VLOOKUP($O687,[3]Gerentes!$A:$I,7,0)</f>
        <v>4102038</v>
      </c>
      <c r="R687" s="40" t="str">
        <f>VLOOKUP($O687,[3]Gerentes!$A:$I,8,0)</f>
        <v>SERVICIO DIRIGIDOS A LA ATENCION DE NIÑOS, NIÑAS, ADOLESCENTES Y JOVENES, CON ENFOQUE PEDAGOGICO Y RESTAURATIVO ENCAMINADOS A LA INCLUSION SOCIAL</v>
      </c>
      <c r="S687" s="34" t="s">
        <v>24</v>
      </c>
      <c r="T687" s="34">
        <v>27</v>
      </c>
      <c r="U687" s="34" t="s">
        <v>161</v>
      </c>
      <c r="V687" s="34" t="s">
        <v>25</v>
      </c>
      <c r="W687" s="41">
        <v>23971024</v>
      </c>
      <c r="X687" s="41">
        <v>2000000</v>
      </c>
      <c r="Y687" s="41">
        <v>0</v>
      </c>
      <c r="Z687" s="41">
        <v>0</v>
      </c>
      <c r="AA687" s="41">
        <v>0</v>
      </c>
      <c r="AB687" s="42">
        <v>25971024</v>
      </c>
      <c r="AC687" s="41">
        <v>25971024</v>
      </c>
      <c r="AD687" s="41">
        <v>0</v>
      </c>
      <c r="AE687" s="42">
        <v>22529677</v>
      </c>
      <c r="AF687" s="42">
        <v>10281677</v>
      </c>
      <c r="AG687" s="41">
        <v>10281677</v>
      </c>
      <c r="AH687" s="41">
        <v>10281677</v>
      </c>
      <c r="AI687" s="41">
        <v>0</v>
      </c>
      <c r="AJ687" s="41">
        <v>0</v>
      </c>
      <c r="AK687" s="42" t="str">
        <f>IFERROR(VLOOKUP(Exportar[[#This Row],[RUBRO]],[3]LISTAS!$A$1:$B$19,2,0),Exportar[[#This Row],[NOMBRE-Planeación_Proyecto]])</f>
        <v>3. Protección SRPA</v>
      </c>
      <c r="AL687" s="41">
        <f>VLOOKUP(Exportar[[#This Row],[UNIDAD/SUB UNIDAD]],[3]!REGIONALES[[#All],[codigo_regional3]:[Columna1]],3,0)</f>
        <v>19</v>
      </c>
      <c r="AM687" s="41">
        <f>Exportar[[#This Row],[COD]]</f>
        <v>19</v>
      </c>
      <c r="AN687" s="41">
        <f>IFERROR(VLOOKUP(Exportar[[#This Row],[RUBRO completo]],'[3]CENTRO DE COSTOS'!$X:$X,1,0),0)</f>
        <v>0</v>
      </c>
      <c r="AO687" s="43" t="str">
        <f>VLOOKUP(Exportar[[#This Row],[COD_REAL]],'[3]CENTRO DE COSTOS'!$M$4:$N$72,2,0)</f>
        <v>REGIONAL CAUCA</v>
      </c>
    </row>
    <row r="688" spans="1:41" x14ac:dyDescent="0.25">
      <c r="A688" s="44">
        <v>45111</v>
      </c>
      <c r="B688" s="32">
        <v>2023</v>
      </c>
      <c r="C688" s="33" t="str">
        <f>VLOOKUP(D688,'[3]CENTRO DE COSTOS'!$E:$H,4,0)</f>
        <v>REGIONALES</v>
      </c>
      <c r="D688" s="34" t="s">
        <v>55</v>
      </c>
      <c r="E688" s="34" t="s">
        <v>56</v>
      </c>
      <c r="F688" s="34" t="s">
        <v>243</v>
      </c>
      <c r="G688" s="35" t="str">
        <f>VLOOKUP(O688,[3]Gerentes!$A:$N,4,0)</f>
        <v xml:space="preserve">PROTECCIÓN RESTABLECIMIENTO </v>
      </c>
      <c r="H688" s="35" t="str">
        <f>VLOOKUP(O688,[3]Gerentes!$A:$N,5,0)</f>
        <v>DIRECTOR(A) DE PROTECCION</v>
      </c>
      <c r="I688" s="35" t="str">
        <f>VLOOKUP(O688,[3]Gerentes!$A:$N,10,0)</f>
        <v>2. Protección PARD</v>
      </c>
      <c r="J688" s="35" t="str">
        <f>VLOOKUP(O688,[3]Gerentes!$A:$AB,15,0)</f>
        <v>Contratable</v>
      </c>
      <c r="K688" s="36" t="str">
        <f t="shared" si="30"/>
        <v>Inversión</v>
      </c>
      <c r="L688" s="37" t="s">
        <v>173</v>
      </c>
      <c r="M688" s="38" t="str">
        <f t="shared" si="31"/>
        <v>C-4102-1500-14</v>
      </c>
      <c r="N688" s="34">
        <v>111</v>
      </c>
      <c r="O688" s="35" t="str">
        <f t="shared" si="32"/>
        <v>C-4102-1500-14-0-4102037-02-111</v>
      </c>
      <c r="P688" s="32" t="s">
        <v>172</v>
      </c>
      <c r="Q688" s="39">
        <f>VLOOKUP($O688,[3]Gerentes!$A:$I,7,0)</f>
        <v>4102037</v>
      </c>
      <c r="R688" s="40" t="str">
        <f>VLOOKUP($O688,[3]Gerentes!$A:$I,8,0)</f>
        <v>SERVICIO DE PROTECCION PARA EL RESTABLECIMIENTO DE DERECHOS DE NIÑOS, NIÑAS, ADOLESCENTES Y JOVENES</v>
      </c>
      <c r="S688" s="34" t="s">
        <v>24</v>
      </c>
      <c r="T688" s="34">
        <v>21</v>
      </c>
      <c r="U688" s="34" t="s">
        <v>185</v>
      </c>
      <c r="V688" s="34" t="s">
        <v>25</v>
      </c>
      <c r="W688" s="41">
        <v>152825423</v>
      </c>
      <c r="X688" s="41">
        <v>18500000</v>
      </c>
      <c r="Y688" s="41">
        <v>0</v>
      </c>
      <c r="Z688" s="41">
        <v>0</v>
      </c>
      <c r="AA688" s="41">
        <v>0</v>
      </c>
      <c r="AB688" s="42">
        <v>171325423</v>
      </c>
      <c r="AC688" s="41">
        <v>156325423</v>
      </c>
      <c r="AD688" s="41">
        <v>15000000</v>
      </c>
      <c r="AE688" s="42">
        <v>155454194</v>
      </c>
      <c r="AF688" s="42">
        <v>114013379</v>
      </c>
      <c r="AG688" s="41">
        <v>114013379</v>
      </c>
      <c r="AH688" s="41">
        <v>114013379</v>
      </c>
      <c r="AI688" s="41">
        <v>0</v>
      </c>
      <c r="AJ688" s="41">
        <v>0</v>
      </c>
      <c r="AK688" s="42" t="str">
        <f>IFERROR(VLOOKUP(Exportar[[#This Row],[RUBRO]],[3]LISTAS!$A$1:$B$19,2,0),Exportar[[#This Row],[NOMBRE-Planeación_Proyecto]])</f>
        <v>2. Protección PARD</v>
      </c>
      <c r="AL688" s="41">
        <f>VLOOKUP(Exportar[[#This Row],[UNIDAD/SUB UNIDAD]],[3]!REGIONALES[[#All],[codigo_regional3]:[Columna1]],3,0)</f>
        <v>19</v>
      </c>
      <c r="AM688" s="41">
        <f>Exportar[[#This Row],[COD]]</f>
        <v>19</v>
      </c>
      <c r="AN688" s="41">
        <f>IFERROR(VLOOKUP(Exportar[[#This Row],[RUBRO completo]],'[3]CENTRO DE COSTOS'!$X:$X,1,0),0)</f>
        <v>0</v>
      </c>
      <c r="AO688" s="43" t="str">
        <f>VLOOKUP(Exportar[[#This Row],[COD_REAL]],'[3]CENTRO DE COSTOS'!$M$4:$N$72,2,0)</f>
        <v>REGIONAL CAUCA</v>
      </c>
    </row>
    <row r="689" spans="1:41" x14ac:dyDescent="0.25">
      <c r="A689" s="44">
        <v>45111</v>
      </c>
      <c r="B689" s="32">
        <v>2023</v>
      </c>
      <c r="C689" s="33" t="str">
        <f>VLOOKUP(D689,'[3]CENTRO DE COSTOS'!$E:$H,4,0)</f>
        <v>REGIONALES</v>
      </c>
      <c r="D689" s="34" t="s">
        <v>55</v>
      </c>
      <c r="E689" s="34" t="s">
        <v>56</v>
      </c>
      <c r="F689" s="34" t="s">
        <v>237</v>
      </c>
      <c r="G689" s="35" t="str">
        <f>VLOOKUP(O689,[3]Gerentes!$A:$N,4,0)</f>
        <v>PROTECCIÓN SRPA</v>
      </c>
      <c r="H689" s="35" t="str">
        <f>VLOOKUP(O689,[3]Gerentes!$A:$N,5,0)</f>
        <v>DIRECTOR(A) DE PROTECCION</v>
      </c>
      <c r="I689" s="35" t="str">
        <f>VLOOKUP(O689,[3]Gerentes!$A:$N,10,0)</f>
        <v>3. Protección SRPA</v>
      </c>
      <c r="J689" s="35" t="str">
        <f>VLOOKUP(O689,[3]Gerentes!$A:$AB,15,0)</f>
        <v>No Contratable</v>
      </c>
      <c r="K689" s="36" t="str">
        <f t="shared" si="30"/>
        <v>Inversión</v>
      </c>
      <c r="L689" s="37" t="s">
        <v>187</v>
      </c>
      <c r="M689" s="38" t="str">
        <f t="shared" si="31"/>
        <v>C-4102-1500-13</v>
      </c>
      <c r="N689" s="34">
        <v>112</v>
      </c>
      <c r="O689" s="35" t="str">
        <f t="shared" si="32"/>
        <v>C-4102-1500-13-0-4102038-02-112</v>
      </c>
      <c r="P689" s="32" t="s">
        <v>186</v>
      </c>
      <c r="Q689" s="39">
        <f>VLOOKUP($O689,[3]Gerentes!$A:$I,7,0)</f>
        <v>4102038</v>
      </c>
      <c r="R689" s="40" t="str">
        <f>VLOOKUP($O689,[3]Gerentes!$A:$I,8,0)</f>
        <v>SERVICIO DIRIGIDOS A LA ATENCION DE NIÑOS, NIÑAS, ADOLESCENTES Y JOVENES, CON ENFOQUE PEDAGOGICO Y RESTAURATIVO ENCAMINADOS A LA INCLUSION SOCIAL</v>
      </c>
      <c r="S689" s="34" t="s">
        <v>38</v>
      </c>
      <c r="T689" s="34">
        <v>16</v>
      </c>
      <c r="U689" s="34" t="s">
        <v>249</v>
      </c>
      <c r="V689" s="34" t="s">
        <v>25</v>
      </c>
      <c r="W689" s="41">
        <v>12000000</v>
      </c>
      <c r="X689" s="41">
        <v>0</v>
      </c>
      <c r="Y689" s="41">
        <v>0</v>
      </c>
      <c r="Z689" s="41">
        <v>0</v>
      </c>
      <c r="AA689" s="41">
        <v>0</v>
      </c>
      <c r="AB689" s="42">
        <v>12000000</v>
      </c>
      <c r="AC689" s="41">
        <v>12000000</v>
      </c>
      <c r="AD689" s="41">
        <v>0</v>
      </c>
      <c r="AE689" s="42">
        <v>12000000</v>
      </c>
      <c r="AF689" s="42">
        <v>109000</v>
      </c>
      <c r="AG689" s="41">
        <v>109000</v>
      </c>
      <c r="AH689" s="41">
        <v>109000</v>
      </c>
      <c r="AI689" s="41">
        <v>0</v>
      </c>
      <c r="AJ689" s="41">
        <v>0</v>
      </c>
      <c r="AK689" s="42" t="str">
        <f>IFERROR(VLOOKUP(Exportar[[#This Row],[RUBRO]],[3]LISTAS!$A$1:$B$19,2,0),Exportar[[#This Row],[NOMBRE-Planeación_Proyecto]])</f>
        <v>3. Protección SRPA</v>
      </c>
      <c r="AL689" s="41">
        <f>VLOOKUP(Exportar[[#This Row],[UNIDAD/SUB UNIDAD]],[3]!REGIONALES[[#All],[codigo_regional3]:[Columna1]],3,0)</f>
        <v>19</v>
      </c>
      <c r="AM689" s="41">
        <f>Exportar[[#This Row],[COD]]</f>
        <v>19</v>
      </c>
      <c r="AN689" s="41">
        <f>IFERROR(VLOOKUP(Exportar[[#This Row],[RUBRO completo]],'[3]CENTRO DE COSTOS'!$X:$X,1,0),0)</f>
        <v>0</v>
      </c>
      <c r="AO689" s="43" t="str">
        <f>VLOOKUP(Exportar[[#This Row],[COD_REAL]],'[3]CENTRO DE COSTOS'!$M$4:$N$72,2,0)</f>
        <v>REGIONAL CAUCA</v>
      </c>
    </row>
    <row r="690" spans="1:41" x14ac:dyDescent="0.25">
      <c r="A690" s="44">
        <v>45111</v>
      </c>
      <c r="B690" s="32">
        <v>2023</v>
      </c>
      <c r="C690" s="33" t="str">
        <f>VLOOKUP(D690,'[3]CENTRO DE COSTOS'!$E:$H,4,0)</f>
        <v>REGIONALES</v>
      </c>
      <c r="D690" s="34" t="s">
        <v>55</v>
      </c>
      <c r="E690" s="34" t="s">
        <v>56</v>
      </c>
      <c r="F690" s="34" t="s">
        <v>237</v>
      </c>
      <c r="G690" s="35" t="str">
        <f>VLOOKUP(O690,[3]Gerentes!$A:$N,4,0)</f>
        <v xml:space="preserve">PROTECCIÓN RESTABLECIMIENTO </v>
      </c>
      <c r="H690" s="35" t="str">
        <f>VLOOKUP(O690,[3]Gerentes!$A:$N,5,0)</f>
        <v>DIRECTOR(A) DE PROTECCION</v>
      </c>
      <c r="I690" s="35" t="str">
        <f>VLOOKUP(O690,[3]Gerentes!$A:$N,10,0)</f>
        <v>2. Protección PARD</v>
      </c>
      <c r="J690" s="35" t="str">
        <f>VLOOKUP(O690,[3]Gerentes!$A:$AB,15,0)</f>
        <v>No Contratable</v>
      </c>
      <c r="K690" s="36" t="str">
        <f t="shared" si="30"/>
        <v>Inversión</v>
      </c>
      <c r="L690" s="37" t="s">
        <v>173</v>
      </c>
      <c r="M690" s="38" t="str">
        <f t="shared" si="31"/>
        <v>C-4102-1500-14</v>
      </c>
      <c r="N690" s="34">
        <v>112</v>
      </c>
      <c r="O690" s="35" t="str">
        <f t="shared" si="32"/>
        <v>C-4102-1500-14-0-4102037-02-112</v>
      </c>
      <c r="P690" s="32" t="s">
        <v>172</v>
      </c>
      <c r="Q690" s="39">
        <f>VLOOKUP($O690,[3]Gerentes!$A:$I,7,0)</f>
        <v>4102037</v>
      </c>
      <c r="R690" s="40" t="str">
        <f>VLOOKUP($O690,[3]Gerentes!$A:$I,8,0)</f>
        <v>SERVICIO DE PROTECCION PARA EL RESTABLECIMIENTO DE DERECHOS DE NIÑOS, NIÑAS, ADOLESCENTES Y JOVENES</v>
      </c>
      <c r="S690" s="34" t="s">
        <v>24</v>
      </c>
      <c r="T690" s="34">
        <v>27</v>
      </c>
      <c r="U690" s="34" t="s">
        <v>161</v>
      </c>
      <c r="V690" s="34" t="s">
        <v>25</v>
      </c>
      <c r="W690" s="41">
        <v>12000000</v>
      </c>
      <c r="X690" s="41">
        <v>9000000</v>
      </c>
      <c r="Y690" s="41">
        <v>0</v>
      </c>
      <c r="Z690" s="41">
        <v>0</v>
      </c>
      <c r="AA690" s="41">
        <v>0</v>
      </c>
      <c r="AB690" s="42">
        <v>21000000</v>
      </c>
      <c r="AC690" s="41">
        <v>21000000</v>
      </c>
      <c r="AD690" s="41">
        <v>0</v>
      </c>
      <c r="AE690" s="42">
        <v>21000000</v>
      </c>
      <c r="AF690" s="42">
        <v>11000000</v>
      </c>
      <c r="AG690" s="41">
        <v>11000000</v>
      </c>
      <c r="AH690" s="41">
        <v>11000000</v>
      </c>
      <c r="AI690" s="41">
        <v>0</v>
      </c>
      <c r="AJ690" s="41">
        <v>0</v>
      </c>
      <c r="AK690" s="42" t="str">
        <f>IFERROR(VLOOKUP(Exportar[[#This Row],[RUBRO]],[3]LISTAS!$A$1:$B$19,2,0),Exportar[[#This Row],[NOMBRE-Planeación_Proyecto]])</f>
        <v>2. Protección PARD</v>
      </c>
      <c r="AL690" s="41">
        <f>VLOOKUP(Exportar[[#This Row],[UNIDAD/SUB UNIDAD]],[3]!REGIONALES[[#All],[codigo_regional3]:[Columna1]],3,0)</f>
        <v>19</v>
      </c>
      <c r="AM690" s="41">
        <f>Exportar[[#This Row],[COD]]</f>
        <v>19</v>
      </c>
      <c r="AN690" s="41">
        <f>IFERROR(VLOOKUP(Exportar[[#This Row],[RUBRO completo]],'[3]CENTRO DE COSTOS'!$X:$X,1,0),0)</f>
        <v>0</v>
      </c>
      <c r="AO690" s="43" t="str">
        <f>VLOOKUP(Exportar[[#This Row],[COD_REAL]],'[3]CENTRO DE COSTOS'!$M$4:$N$72,2,0)</f>
        <v>REGIONAL CAUCA</v>
      </c>
    </row>
    <row r="691" spans="1:41" x14ac:dyDescent="0.25">
      <c r="A691" s="44">
        <v>45111</v>
      </c>
      <c r="B691" s="32">
        <v>2023</v>
      </c>
      <c r="C691" s="33" t="str">
        <f>VLOOKUP(D691,'[3]CENTRO DE COSTOS'!$E:$H,4,0)</f>
        <v>REGIONALES</v>
      </c>
      <c r="D691" s="34" t="s">
        <v>55</v>
      </c>
      <c r="E691" s="34" t="s">
        <v>56</v>
      </c>
      <c r="F691" s="34" t="s">
        <v>237</v>
      </c>
      <c r="G691" s="35" t="str">
        <f>VLOOKUP(O691,[3]Gerentes!$A:$N,4,0)</f>
        <v xml:space="preserve">PROTECCIÓN RESTABLECIMIENTO </v>
      </c>
      <c r="H691" s="35" t="str">
        <f>VLOOKUP(O691,[3]Gerentes!$A:$N,5,0)</f>
        <v>DIRECTOR(A) DE PROTECCION</v>
      </c>
      <c r="I691" s="35" t="str">
        <f>VLOOKUP(O691,[3]Gerentes!$A:$N,10,0)</f>
        <v>2. Protección PARD</v>
      </c>
      <c r="J691" s="35" t="str">
        <f>VLOOKUP(O691,[3]Gerentes!$A:$AB,15,0)</f>
        <v>No Contratable</v>
      </c>
      <c r="K691" s="36" t="str">
        <f t="shared" si="30"/>
        <v>Inversión</v>
      </c>
      <c r="L691" s="37" t="s">
        <v>173</v>
      </c>
      <c r="M691" s="38" t="str">
        <f t="shared" si="31"/>
        <v>C-4102-1500-14</v>
      </c>
      <c r="N691" s="34">
        <v>112</v>
      </c>
      <c r="O691" s="35" t="str">
        <f t="shared" si="32"/>
        <v>C-4102-1500-14-0-4102037-02-112</v>
      </c>
      <c r="P691" s="32" t="s">
        <v>172</v>
      </c>
      <c r="Q691" s="39">
        <f>VLOOKUP($O691,[3]Gerentes!$A:$I,7,0)</f>
        <v>4102037</v>
      </c>
      <c r="R691" s="40" t="str">
        <f>VLOOKUP($O691,[3]Gerentes!$A:$I,8,0)</f>
        <v>SERVICIO DE PROTECCION PARA EL RESTABLECIMIENTO DE DERECHOS DE NIÑOS, NIÑAS, ADOLESCENTES Y JOVENES</v>
      </c>
      <c r="S691" s="34" t="s">
        <v>24</v>
      </c>
      <c r="T691" s="34">
        <v>21</v>
      </c>
      <c r="U691" s="34" t="s">
        <v>185</v>
      </c>
      <c r="V691" s="34" t="s">
        <v>25</v>
      </c>
      <c r="W691" s="41">
        <v>0</v>
      </c>
      <c r="X691" s="41">
        <v>40000000</v>
      </c>
      <c r="Y691" s="41">
        <v>0</v>
      </c>
      <c r="Z691" s="41">
        <v>0</v>
      </c>
      <c r="AA691" s="41">
        <v>0</v>
      </c>
      <c r="AB691" s="42">
        <v>40000000</v>
      </c>
      <c r="AC691" s="41">
        <v>40000000</v>
      </c>
      <c r="AD691" s="41">
        <v>0</v>
      </c>
      <c r="AE691" s="42">
        <v>40000000</v>
      </c>
      <c r="AF691" s="42">
        <v>0</v>
      </c>
      <c r="AG691" s="41">
        <v>0</v>
      </c>
      <c r="AH691" s="41">
        <v>0</v>
      </c>
      <c r="AI691" s="41">
        <v>0</v>
      </c>
      <c r="AJ691" s="41">
        <v>0</v>
      </c>
      <c r="AK691" s="42" t="str">
        <f>IFERROR(VLOOKUP(Exportar[[#This Row],[RUBRO]],[3]LISTAS!$A$1:$B$19,2,0),Exportar[[#This Row],[NOMBRE-Planeación_Proyecto]])</f>
        <v>2. Protección PARD</v>
      </c>
      <c r="AL691" s="41">
        <f>VLOOKUP(Exportar[[#This Row],[UNIDAD/SUB UNIDAD]],[3]!REGIONALES[[#All],[codigo_regional3]:[Columna1]],3,0)</f>
        <v>19</v>
      </c>
      <c r="AM691" s="41">
        <f>Exportar[[#This Row],[COD]]</f>
        <v>19</v>
      </c>
      <c r="AN691" s="41">
        <f>IFERROR(VLOOKUP(Exportar[[#This Row],[RUBRO completo]],'[3]CENTRO DE COSTOS'!$X:$X,1,0),0)</f>
        <v>0</v>
      </c>
      <c r="AO691" s="43" t="str">
        <f>VLOOKUP(Exportar[[#This Row],[COD_REAL]],'[3]CENTRO DE COSTOS'!$M$4:$N$72,2,0)</f>
        <v>REGIONAL CAUCA</v>
      </c>
    </row>
    <row r="692" spans="1:41" x14ac:dyDescent="0.25">
      <c r="A692" s="44">
        <v>45111</v>
      </c>
      <c r="B692" s="32">
        <v>2023</v>
      </c>
      <c r="C692" s="33" t="str">
        <f>VLOOKUP(D692,'[3]CENTRO DE COSTOS'!$E:$H,4,0)</f>
        <v>REGIONALES</v>
      </c>
      <c r="D692" s="34" t="s">
        <v>55</v>
      </c>
      <c r="E692" s="34" t="s">
        <v>56</v>
      </c>
      <c r="F692" s="34" t="s">
        <v>248</v>
      </c>
      <c r="G692" s="35" t="str">
        <f>VLOOKUP(O692,[3]Gerentes!$A:$N,4,0)</f>
        <v>PROTECCIÓN SRPA</v>
      </c>
      <c r="H692" s="35" t="str">
        <f>VLOOKUP(O692,[3]Gerentes!$A:$N,5,0)</f>
        <v>DIRECTOR(A) DE PROTECCION</v>
      </c>
      <c r="I692" s="35" t="str">
        <f>VLOOKUP(O692,[3]Gerentes!$A:$N,10,0)</f>
        <v>3. Protección SRPA</v>
      </c>
      <c r="J692" s="35" t="str">
        <f>VLOOKUP(O692,[3]Gerentes!$A:$AB,15,0)</f>
        <v>Contratable</v>
      </c>
      <c r="K692" s="36" t="str">
        <f t="shared" si="30"/>
        <v>Inversión</v>
      </c>
      <c r="L692" s="37" t="s">
        <v>187</v>
      </c>
      <c r="M692" s="38" t="str">
        <f t="shared" si="31"/>
        <v>C-4102-1500-13</v>
      </c>
      <c r="N692" s="34">
        <v>120</v>
      </c>
      <c r="O692" s="35" t="str">
        <f t="shared" si="32"/>
        <v>C-4102-1500-13-0-4102038-02-120</v>
      </c>
      <c r="P692" s="32" t="s">
        <v>186</v>
      </c>
      <c r="Q692" s="39">
        <f>VLOOKUP($O692,[3]Gerentes!$A:$I,7,0)</f>
        <v>4102038</v>
      </c>
      <c r="R692" s="40" t="str">
        <f>VLOOKUP($O692,[3]Gerentes!$A:$I,8,0)</f>
        <v>SERVICIO DIRIGIDOS A LA ATENCION DE NIÑOS, NIÑAS, ADOLESCENTES Y JOVENES, CON ENFOQUE PEDAGOGICO Y RESTAURATIVO ENCAMINADOS A LA INCLUSION SOCIAL</v>
      </c>
      <c r="S692" s="34" t="s">
        <v>38</v>
      </c>
      <c r="T692" s="34">
        <v>16</v>
      </c>
      <c r="U692" s="34" t="s">
        <v>249</v>
      </c>
      <c r="V692" s="34" t="s">
        <v>25</v>
      </c>
      <c r="W692" s="41">
        <v>6510603170</v>
      </c>
      <c r="X692" s="41">
        <v>0</v>
      </c>
      <c r="Y692" s="41">
        <v>0</v>
      </c>
      <c r="Z692" s="41">
        <v>0</v>
      </c>
      <c r="AA692" s="41">
        <v>0</v>
      </c>
      <c r="AB692" s="42">
        <v>6510603170</v>
      </c>
      <c r="AC692" s="41">
        <v>6328169424</v>
      </c>
      <c r="AD692" s="41">
        <v>182433746</v>
      </c>
      <c r="AE692" s="42">
        <v>6328169424</v>
      </c>
      <c r="AF692" s="42">
        <v>3602182523</v>
      </c>
      <c r="AG692" s="41">
        <v>3602182523</v>
      </c>
      <c r="AH692" s="41">
        <v>3602182523</v>
      </c>
      <c r="AI692" s="41">
        <v>0</v>
      </c>
      <c r="AJ692" s="41">
        <v>0</v>
      </c>
      <c r="AK692" s="42" t="str">
        <f>IFERROR(VLOOKUP(Exportar[[#This Row],[RUBRO]],[3]LISTAS!$A$1:$B$19,2,0),Exportar[[#This Row],[NOMBRE-Planeación_Proyecto]])</f>
        <v>3. Protección SRPA</v>
      </c>
      <c r="AL692" s="41">
        <f>VLOOKUP(Exportar[[#This Row],[UNIDAD/SUB UNIDAD]],[3]!REGIONALES[[#All],[codigo_regional3]:[Columna1]],3,0)</f>
        <v>19</v>
      </c>
      <c r="AM692" s="41">
        <f>Exportar[[#This Row],[COD]]</f>
        <v>19</v>
      </c>
      <c r="AN692" s="41" t="str">
        <f>IFERROR(VLOOKUP(Exportar[[#This Row],[RUBRO completo]],'[3]CENTRO DE COSTOS'!$X:$X,1,0),0)</f>
        <v>C-4102-1500-13-0-4102038-02-120</v>
      </c>
      <c r="AO692" s="43" t="str">
        <f>VLOOKUP(Exportar[[#This Row],[COD_REAL]],'[3]CENTRO DE COSTOS'!$M$4:$N$72,2,0)</f>
        <v>REGIONAL CAUCA</v>
      </c>
    </row>
    <row r="693" spans="1:41" x14ac:dyDescent="0.25">
      <c r="A693" s="44">
        <v>45111</v>
      </c>
      <c r="B693" s="32">
        <v>2023</v>
      </c>
      <c r="C693" s="33" t="str">
        <f>VLOOKUP(D693,'[3]CENTRO DE COSTOS'!$E:$H,4,0)</f>
        <v>REGIONALES</v>
      </c>
      <c r="D693" s="34" t="s">
        <v>55</v>
      </c>
      <c r="E693" s="34" t="s">
        <v>56</v>
      </c>
      <c r="F693" s="34" t="s">
        <v>430</v>
      </c>
      <c r="G693" s="35" t="str">
        <f>VLOOKUP(O693,[3]Gerentes!$A:$N,4,0)</f>
        <v xml:space="preserve">PROTECCIÓN RESTABLECIMIENTO </v>
      </c>
      <c r="H693" s="35" t="str">
        <f>VLOOKUP(O693,[3]Gerentes!$A:$N,5,0)</f>
        <v>DIRECTOR(A) DE PROTECCION</v>
      </c>
      <c r="I693" s="35" t="str">
        <f>VLOOKUP(O693,[3]Gerentes!$A:$N,10,0)</f>
        <v>2. Protección PARD</v>
      </c>
      <c r="J693" s="35" t="str">
        <f>VLOOKUP(O693,[3]Gerentes!$A:$AB,15,0)</f>
        <v>Contratable</v>
      </c>
      <c r="K693" s="36" t="str">
        <f t="shared" si="30"/>
        <v>Inversión</v>
      </c>
      <c r="L693" s="37" t="s">
        <v>173</v>
      </c>
      <c r="M693" s="38" t="str">
        <f t="shared" si="31"/>
        <v>C-4102-1500-14</v>
      </c>
      <c r="N693" s="34">
        <v>122</v>
      </c>
      <c r="O693" s="35" t="str">
        <f t="shared" si="32"/>
        <v>C-4102-1500-14-0-4102037-02-122</v>
      </c>
      <c r="P693" s="32" t="s">
        <v>172</v>
      </c>
      <c r="Q693" s="39">
        <f>VLOOKUP($O693,[3]Gerentes!$A:$I,7,0)</f>
        <v>4102037</v>
      </c>
      <c r="R693" s="40" t="str">
        <f>VLOOKUP($O693,[3]Gerentes!$A:$I,8,0)</f>
        <v>SERVICIO DE PROTECCION PARA EL RESTABLECIMIENTO DE DERECHOS DE NIÑOS, NIÑAS, ADOLESCENTES Y JOVENES</v>
      </c>
      <c r="S693" s="34" t="s">
        <v>24</v>
      </c>
      <c r="T693" s="34">
        <v>27</v>
      </c>
      <c r="U693" s="34" t="s">
        <v>161</v>
      </c>
      <c r="V693" s="34" t="s">
        <v>25</v>
      </c>
      <c r="W693" s="41">
        <v>2466288940</v>
      </c>
      <c r="X693" s="41">
        <v>0</v>
      </c>
      <c r="Y693" s="41">
        <v>31070474</v>
      </c>
      <c r="Z693" s="41">
        <v>0</v>
      </c>
      <c r="AA693" s="41">
        <v>0</v>
      </c>
      <c r="AB693" s="42">
        <v>2435218466</v>
      </c>
      <c r="AC693" s="41">
        <v>2285526587</v>
      </c>
      <c r="AD693" s="41">
        <v>149691879</v>
      </c>
      <c r="AE693" s="42">
        <v>2243012637</v>
      </c>
      <c r="AF693" s="42">
        <v>1247151028</v>
      </c>
      <c r="AG693" s="41">
        <v>1247151028</v>
      </c>
      <c r="AH693" s="41">
        <v>1247151028</v>
      </c>
      <c r="AI693" s="41">
        <v>0</v>
      </c>
      <c r="AJ693" s="41">
        <v>0</v>
      </c>
      <c r="AK693" s="42" t="str">
        <f>IFERROR(VLOOKUP(Exportar[[#This Row],[RUBRO]],[3]LISTAS!$A$1:$B$19,2,0),Exportar[[#This Row],[NOMBRE-Planeación_Proyecto]])</f>
        <v>2. Protección PARD</v>
      </c>
      <c r="AL693" s="41">
        <f>VLOOKUP(Exportar[[#This Row],[UNIDAD/SUB UNIDAD]],[3]!REGIONALES[[#All],[codigo_regional3]:[Columna1]],3,0)</f>
        <v>19</v>
      </c>
      <c r="AM693" s="41">
        <f>Exportar[[#This Row],[COD]]</f>
        <v>19</v>
      </c>
      <c r="AN693" s="41" t="str">
        <f>IFERROR(VLOOKUP(Exportar[[#This Row],[RUBRO completo]],'[3]CENTRO DE COSTOS'!$X:$X,1,0),0)</f>
        <v>C-4102-1500-14-0-4102037-02-122</v>
      </c>
      <c r="AO693" s="43" t="str">
        <f>VLOOKUP(Exportar[[#This Row],[COD_REAL]],'[3]CENTRO DE COSTOS'!$M$4:$N$72,2,0)</f>
        <v>REGIONAL CAUCA</v>
      </c>
    </row>
    <row r="694" spans="1:41" x14ac:dyDescent="0.25">
      <c r="A694" s="44">
        <v>45111</v>
      </c>
      <c r="B694" s="32">
        <v>2023</v>
      </c>
      <c r="C694" s="33" t="str">
        <f>VLOOKUP(D694,'[3]CENTRO DE COSTOS'!$E:$H,4,0)</f>
        <v>REGIONALES</v>
      </c>
      <c r="D694" s="34" t="s">
        <v>55</v>
      </c>
      <c r="E694" s="34" t="s">
        <v>56</v>
      </c>
      <c r="F694" s="34" t="s">
        <v>428</v>
      </c>
      <c r="G694" s="35" t="str">
        <f>VLOOKUP(O694,[3]Gerentes!$A:$N,4,0)</f>
        <v xml:space="preserve">PROTECCIÓN RESTABLECIMIENTO </v>
      </c>
      <c r="H694" s="35" t="str">
        <f>VLOOKUP(O694,[3]Gerentes!$A:$N,5,0)</f>
        <v>DIRECTOR(A) DE PROTECCION</v>
      </c>
      <c r="I694" s="35" t="str">
        <f>VLOOKUP(O694,[3]Gerentes!$A:$N,10,0)</f>
        <v>2. Protección PARD</v>
      </c>
      <c r="J694" s="35" t="str">
        <f>VLOOKUP(O694,[3]Gerentes!$A:$AB,15,0)</f>
        <v>Contratable</v>
      </c>
      <c r="K694" s="36" t="str">
        <f t="shared" si="30"/>
        <v>Inversión</v>
      </c>
      <c r="L694" s="37" t="s">
        <v>173</v>
      </c>
      <c r="M694" s="38" t="str">
        <f t="shared" si="31"/>
        <v>C-4102-1500-14</v>
      </c>
      <c r="N694" s="34">
        <v>123</v>
      </c>
      <c r="O694" s="35" t="str">
        <f t="shared" si="32"/>
        <v>C-4102-1500-14-0-4102037-02-123</v>
      </c>
      <c r="P694" s="32" t="s">
        <v>172</v>
      </c>
      <c r="Q694" s="39">
        <f>VLOOKUP($O694,[3]Gerentes!$A:$I,7,0)</f>
        <v>4102037</v>
      </c>
      <c r="R694" s="40" t="str">
        <f>VLOOKUP($O694,[3]Gerentes!$A:$I,8,0)</f>
        <v>SERVICIO DE PROTECCION PARA EL RESTABLECIMIENTO DE DERECHOS DE NIÑOS, NIÑAS, ADOLESCENTES Y JOVENES</v>
      </c>
      <c r="S694" s="34" t="s">
        <v>24</v>
      </c>
      <c r="T694" s="34">
        <v>21</v>
      </c>
      <c r="U694" s="34" t="s">
        <v>185</v>
      </c>
      <c r="V694" s="34" t="s">
        <v>25</v>
      </c>
      <c r="W694" s="41">
        <v>0</v>
      </c>
      <c r="X694" s="41">
        <v>727480194</v>
      </c>
      <c r="Y694" s="41">
        <v>0</v>
      </c>
      <c r="Z694" s="41">
        <v>0</v>
      </c>
      <c r="AA694" s="41">
        <v>0</v>
      </c>
      <c r="AB694" s="42">
        <v>727480194</v>
      </c>
      <c r="AC694" s="41">
        <v>726374393</v>
      </c>
      <c r="AD694" s="41">
        <v>1105801</v>
      </c>
      <c r="AE694" s="42">
        <v>726374393</v>
      </c>
      <c r="AF694" s="42">
        <v>0</v>
      </c>
      <c r="AG694" s="41">
        <v>0</v>
      </c>
      <c r="AH694" s="41">
        <v>0</v>
      </c>
      <c r="AI694" s="41">
        <v>0</v>
      </c>
      <c r="AJ694" s="41">
        <v>0</v>
      </c>
      <c r="AK694" s="42" t="str">
        <f>IFERROR(VLOOKUP(Exportar[[#This Row],[RUBRO]],[3]LISTAS!$A$1:$B$19,2,0),Exportar[[#This Row],[NOMBRE-Planeación_Proyecto]])</f>
        <v>2. Protección PARD</v>
      </c>
      <c r="AL694" s="41">
        <f>VLOOKUP(Exportar[[#This Row],[UNIDAD/SUB UNIDAD]],[3]!REGIONALES[[#All],[codigo_regional3]:[Columna1]],3,0)</f>
        <v>19</v>
      </c>
      <c r="AM694" s="41">
        <f>Exportar[[#This Row],[COD]]</f>
        <v>19</v>
      </c>
      <c r="AN694" s="41" t="str">
        <f>IFERROR(VLOOKUP(Exportar[[#This Row],[RUBRO completo]],'[3]CENTRO DE COSTOS'!$X:$X,1,0),0)</f>
        <v>C-4102-1500-14-0-4102037-02-123</v>
      </c>
      <c r="AO694" s="43" t="str">
        <f>VLOOKUP(Exportar[[#This Row],[COD_REAL]],'[3]CENTRO DE COSTOS'!$M$4:$N$72,2,0)</f>
        <v>REGIONAL CAUCA</v>
      </c>
    </row>
    <row r="695" spans="1:41" x14ac:dyDescent="0.25">
      <c r="A695" s="44">
        <v>45111</v>
      </c>
      <c r="B695" s="32">
        <v>2023</v>
      </c>
      <c r="C695" s="33" t="str">
        <f>VLOOKUP(D695,'[3]CENTRO DE COSTOS'!$E:$H,4,0)</f>
        <v>REGIONALES</v>
      </c>
      <c r="D695" s="34" t="s">
        <v>55</v>
      </c>
      <c r="E695" s="34" t="s">
        <v>56</v>
      </c>
      <c r="F695" s="34" t="s">
        <v>428</v>
      </c>
      <c r="G695" s="35" t="str">
        <f>VLOOKUP(O695,[3]Gerentes!$A:$N,4,0)</f>
        <v xml:space="preserve">PROTECCIÓN RESTABLECIMIENTO </v>
      </c>
      <c r="H695" s="35" t="str">
        <f>VLOOKUP(O695,[3]Gerentes!$A:$N,5,0)</f>
        <v>DIRECTOR(A) DE PROTECCION</v>
      </c>
      <c r="I695" s="35" t="str">
        <f>VLOOKUP(O695,[3]Gerentes!$A:$N,10,0)</f>
        <v>2. Protección PARD</v>
      </c>
      <c r="J695" s="35" t="str">
        <f>VLOOKUP(O695,[3]Gerentes!$A:$AB,15,0)</f>
        <v>Contratable</v>
      </c>
      <c r="K695" s="36" t="str">
        <f t="shared" si="30"/>
        <v>Inversión</v>
      </c>
      <c r="L695" s="37" t="s">
        <v>173</v>
      </c>
      <c r="M695" s="38" t="str">
        <f t="shared" si="31"/>
        <v>C-4102-1500-14</v>
      </c>
      <c r="N695" s="34">
        <v>123</v>
      </c>
      <c r="O695" s="35" t="str">
        <f t="shared" si="32"/>
        <v>C-4102-1500-14-0-4102037-02-123</v>
      </c>
      <c r="P695" s="32" t="s">
        <v>172</v>
      </c>
      <c r="Q695" s="39">
        <f>VLOOKUP($O695,[3]Gerentes!$A:$I,7,0)</f>
        <v>4102037</v>
      </c>
      <c r="R695" s="40" t="str">
        <f>VLOOKUP($O695,[3]Gerentes!$A:$I,8,0)</f>
        <v>SERVICIO DE PROTECCION PARA EL RESTABLECIMIENTO DE DERECHOS DE NIÑOS, NIÑAS, ADOLESCENTES Y JOVENES</v>
      </c>
      <c r="S695" s="34" t="s">
        <v>24</v>
      </c>
      <c r="T695" s="34">
        <v>27</v>
      </c>
      <c r="U695" s="34" t="s">
        <v>161</v>
      </c>
      <c r="V695" s="34" t="s">
        <v>25</v>
      </c>
      <c r="W695" s="41">
        <v>13805506440</v>
      </c>
      <c r="X695" s="41">
        <v>0</v>
      </c>
      <c r="Y695" s="41">
        <v>0</v>
      </c>
      <c r="Z695" s="41">
        <v>0</v>
      </c>
      <c r="AA695" s="41">
        <v>0</v>
      </c>
      <c r="AB695" s="42">
        <v>13805506440</v>
      </c>
      <c r="AC695" s="41">
        <v>13805506440</v>
      </c>
      <c r="AD695" s="41">
        <v>0</v>
      </c>
      <c r="AE695" s="42">
        <v>13805506440</v>
      </c>
      <c r="AF695" s="42">
        <v>7324227431</v>
      </c>
      <c r="AG695" s="41">
        <v>7324227431</v>
      </c>
      <c r="AH695" s="41">
        <v>7324227431</v>
      </c>
      <c r="AI695" s="41">
        <v>0</v>
      </c>
      <c r="AJ695" s="41">
        <v>0</v>
      </c>
      <c r="AK695" s="42" t="str">
        <f>IFERROR(VLOOKUP(Exportar[[#This Row],[RUBRO]],[3]LISTAS!$A$1:$B$19,2,0),Exportar[[#This Row],[NOMBRE-Planeación_Proyecto]])</f>
        <v>2. Protección PARD</v>
      </c>
      <c r="AL695" s="41">
        <f>VLOOKUP(Exportar[[#This Row],[UNIDAD/SUB UNIDAD]],[3]!REGIONALES[[#All],[codigo_regional3]:[Columna1]],3,0)</f>
        <v>19</v>
      </c>
      <c r="AM695" s="41">
        <f>Exportar[[#This Row],[COD]]</f>
        <v>19</v>
      </c>
      <c r="AN695" s="41" t="str">
        <f>IFERROR(VLOOKUP(Exportar[[#This Row],[RUBRO completo]],'[3]CENTRO DE COSTOS'!$X:$X,1,0),0)</f>
        <v>C-4102-1500-14-0-4102037-02-123</v>
      </c>
      <c r="AO695" s="43" t="str">
        <f>VLOOKUP(Exportar[[#This Row],[COD_REAL]],'[3]CENTRO DE COSTOS'!$M$4:$N$72,2,0)</f>
        <v>REGIONAL CAUCA</v>
      </c>
    </row>
    <row r="696" spans="1:41" x14ac:dyDescent="0.25">
      <c r="A696" s="44">
        <v>45111</v>
      </c>
      <c r="B696" s="32">
        <v>2023</v>
      </c>
      <c r="C696" s="33" t="str">
        <f>VLOOKUP(D696,'[3]CENTRO DE COSTOS'!$E:$H,4,0)</f>
        <v>REGIONALES</v>
      </c>
      <c r="D696" s="34" t="s">
        <v>55</v>
      </c>
      <c r="E696" s="34" t="s">
        <v>56</v>
      </c>
      <c r="F696" s="34" t="s">
        <v>242</v>
      </c>
      <c r="G696" s="35" t="str">
        <f>VLOOKUP(O696,[3]Gerentes!$A:$N,4,0)</f>
        <v xml:space="preserve">PROTECCIÓN RESTABLECIMIENTO </v>
      </c>
      <c r="H696" s="35" t="str">
        <f>VLOOKUP(O696,[3]Gerentes!$A:$N,5,0)</f>
        <v>DIRECTOR(A) DE PROTECCION</v>
      </c>
      <c r="I696" s="35" t="str">
        <f>VLOOKUP(O696,[3]Gerentes!$A:$N,10,0)</f>
        <v>2. Protección PARD</v>
      </c>
      <c r="J696" s="35" t="str">
        <f>VLOOKUP(O696,[3]Gerentes!$A:$AB,15,0)</f>
        <v>Contratable</v>
      </c>
      <c r="K696" s="36" t="str">
        <f t="shared" si="30"/>
        <v>Inversión</v>
      </c>
      <c r="L696" s="37" t="s">
        <v>173</v>
      </c>
      <c r="M696" s="38" t="str">
        <f t="shared" si="31"/>
        <v>C-4102-1500-14</v>
      </c>
      <c r="N696" s="34">
        <v>124</v>
      </c>
      <c r="O696" s="35" t="str">
        <f t="shared" si="32"/>
        <v>C-4102-1500-14-0-4102037-02-124</v>
      </c>
      <c r="P696" s="32" t="s">
        <v>172</v>
      </c>
      <c r="Q696" s="39">
        <f>VLOOKUP($O696,[3]Gerentes!$A:$I,7,0)</f>
        <v>4102037</v>
      </c>
      <c r="R696" s="40" t="str">
        <f>VLOOKUP($O696,[3]Gerentes!$A:$I,8,0)</f>
        <v>SERVICIO DE PROTECCION PARA EL RESTABLECIMIENTO DE DERECHOS DE NIÑOS, NIÑAS, ADOLESCENTES Y JOVENES</v>
      </c>
      <c r="S696" s="34" t="s">
        <v>24</v>
      </c>
      <c r="T696" s="34">
        <v>27</v>
      </c>
      <c r="U696" s="34" t="s">
        <v>161</v>
      </c>
      <c r="V696" s="34" t="s">
        <v>25</v>
      </c>
      <c r="W696" s="41">
        <v>59326120</v>
      </c>
      <c r="X696" s="41">
        <v>0</v>
      </c>
      <c r="Y696" s="41">
        <v>4667480</v>
      </c>
      <c r="Z696" s="41">
        <v>0</v>
      </c>
      <c r="AA696" s="41">
        <v>0</v>
      </c>
      <c r="AB696" s="42">
        <v>54658640</v>
      </c>
      <c r="AC696" s="41">
        <v>52186716</v>
      </c>
      <c r="AD696" s="41">
        <v>2471924</v>
      </c>
      <c r="AE696" s="42">
        <v>47519236</v>
      </c>
      <c r="AF696" s="42">
        <v>20998539</v>
      </c>
      <c r="AG696" s="41">
        <v>20998539</v>
      </c>
      <c r="AH696" s="41">
        <v>20998539</v>
      </c>
      <c r="AI696" s="41">
        <v>0</v>
      </c>
      <c r="AJ696" s="41">
        <v>0</v>
      </c>
      <c r="AK696" s="42" t="str">
        <f>IFERROR(VLOOKUP(Exportar[[#This Row],[RUBRO]],[3]LISTAS!$A$1:$B$19,2,0),Exportar[[#This Row],[NOMBRE-Planeación_Proyecto]])</f>
        <v>2. Protección PARD</v>
      </c>
      <c r="AL696" s="41">
        <f>VLOOKUP(Exportar[[#This Row],[UNIDAD/SUB UNIDAD]],[3]!REGIONALES[[#All],[codigo_regional3]:[Columna1]],3,0)</f>
        <v>19</v>
      </c>
      <c r="AM696" s="41">
        <f>Exportar[[#This Row],[COD]]</f>
        <v>19</v>
      </c>
      <c r="AN696" s="41" t="str">
        <f>IFERROR(VLOOKUP(Exportar[[#This Row],[RUBRO completo]],'[3]CENTRO DE COSTOS'!$X:$X,1,0),0)</f>
        <v>C-4102-1500-14-0-4102037-02-124</v>
      </c>
      <c r="AO696" s="43" t="str">
        <f>VLOOKUP(Exportar[[#This Row],[COD_REAL]],'[3]CENTRO DE COSTOS'!$M$4:$N$72,2,0)</f>
        <v>REGIONAL CAUCA</v>
      </c>
    </row>
    <row r="697" spans="1:41" x14ac:dyDescent="0.25">
      <c r="A697" s="44">
        <v>45111</v>
      </c>
      <c r="B697" s="32">
        <v>2023</v>
      </c>
      <c r="C697" s="33" t="str">
        <f>VLOOKUP(D697,'[3]CENTRO DE COSTOS'!$E:$H,4,0)</f>
        <v>REGIONALES</v>
      </c>
      <c r="D697" s="34" t="s">
        <v>55</v>
      </c>
      <c r="E697" s="34" t="s">
        <v>56</v>
      </c>
      <c r="F697" s="34" t="s">
        <v>233</v>
      </c>
      <c r="G697" s="35" t="str">
        <f>VLOOKUP(O697,[3]Gerentes!$A:$N,4,0)</f>
        <v>FAMILIA Y COMUNIDADES</v>
      </c>
      <c r="H697" s="35" t="str">
        <f>VLOOKUP(O697,[3]Gerentes!$A:$N,5,0)</f>
        <v>DIRECTOR(A) DE FAMILIA Y COMUNIDADES</v>
      </c>
      <c r="I697" s="35" t="str">
        <f>VLOOKUP(O697,[3]Gerentes!$A:$N,10,0)</f>
        <v>6. Familia y Comunidades</v>
      </c>
      <c r="J697" s="35" t="str">
        <f>VLOOKUP(O697,[3]Gerentes!$A:$AB,15,0)</f>
        <v>Contratable</v>
      </c>
      <c r="K697" s="36" t="str">
        <f t="shared" si="30"/>
        <v>Inversión</v>
      </c>
      <c r="L697" s="37" t="s">
        <v>232</v>
      </c>
      <c r="M697" s="38" t="str">
        <f t="shared" si="31"/>
        <v>C-4102-1500-16</v>
      </c>
      <c r="N697" s="34">
        <v>142</v>
      </c>
      <c r="O697" s="35" t="str">
        <f t="shared" si="32"/>
        <v>C-4102-1500-16-0-4102042-02-142</v>
      </c>
      <c r="P697" s="32" t="s">
        <v>231</v>
      </c>
      <c r="Q697" s="39">
        <f>VLOOKUP($O697,[3]Gerentes!$A:$I,7,0)</f>
        <v>4102042</v>
      </c>
      <c r="R697" s="40" t="str">
        <f>VLOOKUP($O697,[3]Gerentes!$A:$I,8,0)</f>
        <v>SERVICIO DE ASISTENCIA TECNICA A COMUNIDADES EN TEMAS DE FORTALECIMIENTO DEL TEJIDO SOCIAL Y CONSTRUCCION DE ESCENARIOS COMUNITARIOS PROTECTORES DE DERECHOS</v>
      </c>
      <c r="S697" s="34" t="s">
        <v>24</v>
      </c>
      <c r="T697" s="34">
        <v>27</v>
      </c>
      <c r="U697" s="34" t="s">
        <v>161</v>
      </c>
      <c r="V697" s="34" t="s">
        <v>25</v>
      </c>
      <c r="W697" s="41">
        <v>3085600000</v>
      </c>
      <c r="X697" s="41">
        <v>0</v>
      </c>
      <c r="Y697" s="41">
        <v>0</v>
      </c>
      <c r="Z697" s="41">
        <v>0</v>
      </c>
      <c r="AA697" s="41">
        <v>0</v>
      </c>
      <c r="AB697" s="42">
        <v>3085600000</v>
      </c>
      <c r="AC697" s="41">
        <v>3085600000</v>
      </c>
      <c r="AD697" s="41">
        <v>0</v>
      </c>
      <c r="AE697" s="42">
        <v>3085600000</v>
      </c>
      <c r="AF697" s="42">
        <v>1165113278</v>
      </c>
      <c r="AG697" s="41">
        <v>1165113278</v>
      </c>
      <c r="AH697" s="41">
        <v>1165113278</v>
      </c>
      <c r="AI697" s="41">
        <v>0</v>
      </c>
      <c r="AJ697" s="41">
        <v>0</v>
      </c>
      <c r="AK697" s="42" t="str">
        <f>IFERROR(VLOOKUP(Exportar[[#This Row],[RUBRO]],[3]LISTAS!$A$1:$B$19,2,0),Exportar[[#This Row],[NOMBRE-Planeación_Proyecto]])</f>
        <v>6. Familia y Comunidades</v>
      </c>
      <c r="AL697" s="41">
        <f>VLOOKUP(Exportar[[#This Row],[UNIDAD/SUB UNIDAD]],[3]!REGIONALES[[#All],[codigo_regional3]:[Columna1]],3,0)</f>
        <v>19</v>
      </c>
      <c r="AM697" s="41">
        <f>Exportar[[#This Row],[COD]]</f>
        <v>19</v>
      </c>
      <c r="AN697" s="41" t="str">
        <f>IFERROR(VLOOKUP(Exportar[[#This Row],[RUBRO completo]],'[3]CENTRO DE COSTOS'!$X:$X,1,0),0)</f>
        <v>C-4102-1500-16-0-4102042-02-142</v>
      </c>
      <c r="AO697" s="43" t="str">
        <f>VLOOKUP(Exportar[[#This Row],[COD_REAL]],'[3]CENTRO DE COSTOS'!$M$4:$N$72,2,0)</f>
        <v>REGIONAL CAUCA</v>
      </c>
    </row>
    <row r="698" spans="1:41" x14ac:dyDescent="0.25">
      <c r="A698" s="44">
        <v>45111</v>
      </c>
      <c r="B698" s="32">
        <v>2023</v>
      </c>
      <c r="C698" s="33" t="str">
        <f>VLOOKUP(D698,'[3]CENTRO DE COSTOS'!$E:$H,4,0)</f>
        <v>REGIONALES</v>
      </c>
      <c r="D698" s="34" t="s">
        <v>55</v>
      </c>
      <c r="E698" s="34" t="s">
        <v>56</v>
      </c>
      <c r="F698" s="34" t="s">
        <v>230</v>
      </c>
      <c r="G698" s="35" t="str">
        <f>VLOOKUP(O698,[3]Gerentes!$A:$N,4,0)</f>
        <v>INFANCIA</v>
      </c>
      <c r="H698" s="35" t="str">
        <f>VLOOKUP(O698,[3]Gerentes!$A:$N,5,0)</f>
        <v>DIRECTOR(A) DE INFANCIA</v>
      </c>
      <c r="I698" s="35" t="str">
        <f>VLOOKUP(O698,[3]Gerentes!$A:$N,10,0)</f>
        <v>7. Infancia</v>
      </c>
      <c r="J698" s="35" t="str">
        <f>VLOOKUP(O698,[3]Gerentes!$A:$AB,15,0)</f>
        <v>Contratable</v>
      </c>
      <c r="K698" s="36" t="str">
        <f t="shared" si="30"/>
        <v>Inversión</v>
      </c>
      <c r="L698" s="37" t="s">
        <v>182</v>
      </c>
      <c r="M698" s="38" t="str">
        <f t="shared" si="31"/>
        <v>C-4102-1500-20</v>
      </c>
      <c r="N698" s="34">
        <v>152</v>
      </c>
      <c r="O698" s="35" t="str">
        <f t="shared" si="32"/>
        <v>C-4102-1500-20-0-4102045-02-152</v>
      </c>
      <c r="P698" s="32" t="s">
        <v>181</v>
      </c>
      <c r="Q698" s="39">
        <f>VLOOKUP($O698,[3]Gerentes!$A:$I,7,0)</f>
        <v>4102045</v>
      </c>
      <c r="R698" s="40" t="str">
        <f>VLOOKUP($O698,[3]Gerentes!$A:$I,8,0)</f>
        <v>SERVICIOS DE EDUCACIÓN INFORMAL A NIÑOS, NIÑAS, ADOLESCENTES  Y JÓVENES PARA EL RECONOCIMIENTO DE SUS DERECHOS</v>
      </c>
      <c r="S698" s="34" t="s">
        <v>24</v>
      </c>
      <c r="T698" s="34">
        <v>27</v>
      </c>
      <c r="U698" s="34" t="s">
        <v>161</v>
      </c>
      <c r="V698" s="34" t="s">
        <v>25</v>
      </c>
      <c r="W698" s="41">
        <v>9045133225</v>
      </c>
      <c r="X698" s="41">
        <v>0</v>
      </c>
      <c r="Y698" s="41">
        <v>0</v>
      </c>
      <c r="Z698" s="41">
        <v>0</v>
      </c>
      <c r="AA698" s="41">
        <v>0</v>
      </c>
      <c r="AB698" s="42">
        <v>9045133225</v>
      </c>
      <c r="AC698" s="41">
        <v>1733706000</v>
      </c>
      <c r="AD698" s="41">
        <v>7311427225</v>
      </c>
      <c r="AE698" s="42">
        <v>1733706000</v>
      </c>
      <c r="AF698" s="42">
        <v>836149311</v>
      </c>
      <c r="AG698" s="41">
        <v>836149311</v>
      </c>
      <c r="AH698" s="41">
        <v>836149311</v>
      </c>
      <c r="AI698" s="41">
        <v>0</v>
      </c>
      <c r="AJ698" s="41">
        <v>0</v>
      </c>
      <c r="AK698" s="42" t="str">
        <f>IFERROR(VLOOKUP(Exportar[[#This Row],[RUBRO]],[3]LISTAS!$A$1:$B$19,2,0),Exportar[[#This Row],[NOMBRE-Planeación_Proyecto]])</f>
        <v>7. Infancia</v>
      </c>
      <c r="AL698" s="41">
        <f>VLOOKUP(Exportar[[#This Row],[UNIDAD/SUB UNIDAD]],[3]!REGIONALES[[#All],[codigo_regional3]:[Columna1]],3,0)</f>
        <v>19</v>
      </c>
      <c r="AM698" s="41">
        <f>Exportar[[#This Row],[COD]]</f>
        <v>19</v>
      </c>
      <c r="AN698" s="41" t="str">
        <f>IFERROR(VLOOKUP(Exportar[[#This Row],[RUBRO completo]],'[3]CENTRO DE COSTOS'!$X:$X,1,0),0)</f>
        <v>C-4102-1500-20-0-4102045-02-152</v>
      </c>
      <c r="AO698" s="43" t="str">
        <f>VLOOKUP(Exportar[[#This Row],[COD_REAL]],'[3]CENTRO DE COSTOS'!$M$4:$N$72,2,0)</f>
        <v>REGIONAL CAUCA</v>
      </c>
    </row>
    <row r="699" spans="1:41" x14ac:dyDescent="0.25">
      <c r="A699" s="44">
        <v>45111</v>
      </c>
      <c r="B699" s="32">
        <v>2023</v>
      </c>
      <c r="C699" s="33" t="str">
        <f>VLOOKUP(D699,'[3]CENTRO DE COSTOS'!$E:$H,4,0)</f>
        <v>REGIONALES</v>
      </c>
      <c r="D699" s="34" t="s">
        <v>55</v>
      </c>
      <c r="E699" s="34" t="s">
        <v>56</v>
      </c>
      <c r="F699" s="34" t="s">
        <v>146</v>
      </c>
      <c r="G699" s="35" t="str">
        <f>VLOOKUP(O699,[3]Gerentes!$A:$N,4,0)</f>
        <v>ADOLESCENCIA Y JUVENTUD</v>
      </c>
      <c r="H699" s="35" t="str">
        <f>VLOOKUP(O699,[3]Gerentes!$A:$N,5,0)</f>
        <v xml:space="preserve">DIRECTOR(A) DE ADOLESCENCIA Y JUVENTUD </v>
      </c>
      <c r="I699" s="35" t="str">
        <f>VLOOKUP(O699,[3]Gerentes!$A:$N,10,0)</f>
        <v>8. Adolescencia y Juventud</v>
      </c>
      <c r="J699" s="35" t="str">
        <f>VLOOKUP(O699,[3]Gerentes!$A:$AB,15,0)</f>
        <v>Contratable</v>
      </c>
      <c r="K699" s="36" t="str">
        <f t="shared" si="30"/>
        <v>Inversión</v>
      </c>
      <c r="L699" s="37" t="s">
        <v>180</v>
      </c>
      <c r="M699" s="38" t="str">
        <f t="shared" si="31"/>
        <v>C-4102-1500-21</v>
      </c>
      <c r="N699" s="34">
        <v>153</v>
      </c>
      <c r="O699" s="35" t="str">
        <f t="shared" si="32"/>
        <v>C-4102-1500-21-0-4102045-02-00-153</v>
      </c>
      <c r="P699" s="32" t="s">
        <v>179</v>
      </c>
      <c r="Q699" s="39">
        <f>VLOOKUP($O699,[3]Gerentes!$A:$I,7,0)</f>
        <v>4102045</v>
      </c>
      <c r="R699" s="40" t="str">
        <f>VLOOKUP($O699,[3]Gerentes!$A:$I,8,0)</f>
        <v>SERVICIOS DE EDUCACIÓN INFORMAL A NIÑOS, NIÑAS, ADOLESCENTES  Y JÓVENES PARA EL RECONOCIMIENTO DE SUS DERECHOS</v>
      </c>
      <c r="S699" s="34" t="s">
        <v>24</v>
      </c>
      <c r="T699" s="34">
        <v>27</v>
      </c>
      <c r="U699" s="34" t="s">
        <v>161</v>
      </c>
      <c r="V699" s="34" t="s">
        <v>25</v>
      </c>
      <c r="W699" s="41">
        <v>2186910400</v>
      </c>
      <c r="X699" s="41">
        <v>0</v>
      </c>
      <c r="Y699" s="41">
        <v>0</v>
      </c>
      <c r="Z699" s="41">
        <v>0</v>
      </c>
      <c r="AA699" s="41">
        <v>0</v>
      </c>
      <c r="AB699" s="42">
        <v>2186910400</v>
      </c>
      <c r="AC699" s="41">
        <v>741640900</v>
      </c>
      <c r="AD699" s="41">
        <v>1445269500</v>
      </c>
      <c r="AE699" s="42">
        <v>741640900</v>
      </c>
      <c r="AF699" s="42">
        <v>360061697</v>
      </c>
      <c r="AG699" s="41">
        <v>360061697</v>
      </c>
      <c r="AH699" s="41">
        <v>360061697</v>
      </c>
      <c r="AI699" s="41">
        <v>0</v>
      </c>
      <c r="AJ699" s="41">
        <v>0</v>
      </c>
      <c r="AK699" s="42" t="str">
        <f>IFERROR(VLOOKUP(Exportar[[#This Row],[RUBRO]],[3]LISTAS!$A$1:$B$19,2,0),Exportar[[#This Row],[NOMBRE-Planeación_Proyecto]])</f>
        <v>8. Adolescencia y Juventud</v>
      </c>
      <c r="AL699" s="41">
        <f>VLOOKUP(Exportar[[#This Row],[UNIDAD/SUB UNIDAD]],[3]!REGIONALES[[#All],[codigo_regional3]:[Columna1]],3,0)</f>
        <v>19</v>
      </c>
      <c r="AM699" s="41">
        <f>Exportar[[#This Row],[COD]]</f>
        <v>19</v>
      </c>
      <c r="AN699" s="41" t="str">
        <f>IFERROR(VLOOKUP(Exportar[[#This Row],[RUBRO completo]],'[3]CENTRO DE COSTOS'!$X:$X,1,0),0)</f>
        <v>C-4102-1500-21-0-4102045-02-00-153</v>
      </c>
      <c r="AO699" s="43" t="str">
        <f>VLOOKUP(Exportar[[#This Row],[COD_REAL]],'[3]CENTRO DE COSTOS'!$M$4:$N$72,2,0)</f>
        <v>REGIONAL CAUCA</v>
      </c>
    </row>
    <row r="700" spans="1:41" x14ac:dyDescent="0.25">
      <c r="A700" s="44">
        <v>45111</v>
      </c>
      <c r="B700" s="32">
        <v>2023</v>
      </c>
      <c r="C700" s="33" t="str">
        <f>VLOOKUP(D700,'[3]CENTRO DE COSTOS'!$E:$H,4,0)</f>
        <v>REGIONALES</v>
      </c>
      <c r="D700" s="34" t="s">
        <v>55</v>
      </c>
      <c r="E700" s="34" t="s">
        <v>56</v>
      </c>
      <c r="F700" s="34" t="s">
        <v>229</v>
      </c>
      <c r="G700" s="35" t="str">
        <f>VLOOKUP(O700,[3]Gerentes!$A:$N,4,0)</f>
        <v>PRIMERA INFANCIA</v>
      </c>
      <c r="H700" s="35" t="str">
        <f>VLOOKUP(O700,[3]Gerentes!$A:$N,5,0)</f>
        <v>DIRECTOR(A) DE PRIMERA INFANCIA</v>
      </c>
      <c r="I700" s="35" t="str">
        <f>VLOOKUP(O700,[3]Gerentes!$A:$N,10,0)</f>
        <v>1. Primera Infancia</v>
      </c>
      <c r="J700" s="35" t="str">
        <f>VLOOKUP(O700,[3]Gerentes!$A:$AB,15,0)</f>
        <v>Contratable</v>
      </c>
      <c r="K700" s="36" t="str">
        <f t="shared" si="30"/>
        <v>Inversión</v>
      </c>
      <c r="L700" s="37" t="s">
        <v>228</v>
      </c>
      <c r="M700" s="38" t="str">
        <f t="shared" si="31"/>
        <v>C-4102-1500-18</v>
      </c>
      <c r="N700" s="34">
        <v>161</v>
      </c>
      <c r="O700" s="35" t="str">
        <f t="shared" si="32"/>
        <v>C-4102-1500-18-0-4102001-02-161</v>
      </c>
      <c r="P700" s="32" t="s">
        <v>227</v>
      </c>
      <c r="Q700" s="39">
        <f>VLOOKUP($O700,[3]Gerentes!$A:$I,7,0)</f>
        <v>4102001</v>
      </c>
      <c r="R700" s="40" t="str">
        <f>VLOOKUP($O700,[3]Gerentes!$A:$I,8,0)</f>
        <v>SERVICIO DE ATENCION INTEGRAL A LA PRIMERA INFANCIA</v>
      </c>
      <c r="S700" s="34" t="s">
        <v>38</v>
      </c>
      <c r="T700" s="34">
        <v>10</v>
      </c>
      <c r="U700" s="34" t="s">
        <v>223</v>
      </c>
      <c r="V700" s="34" t="s">
        <v>25</v>
      </c>
      <c r="W700" s="41">
        <v>118158419388</v>
      </c>
      <c r="X700" s="41">
        <v>19515465214</v>
      </c>
      <c r="Y700" s="41">
        <v>2419323722</v>
      </c>
      <c r="Z700" s="41">
        <v>0</v>
      </c>
      <c r="AA700" s="41">
        <v>0</v>
      </c>
      <c r="AB700" s="42">
        <v>135254560880</v>
      </c>
      <c r="AC700" s="41">
        <v>135254560880</v>
      </c>
      <c r="AD700" s="41">
        <v>0</v>
      </c>
      <c r="AE700" s="42">
        <v>135254560880</v>
      </c>
      <c r="AF700" s="42">
        <v>82105943271</v>
      </c>
      <c r="AG700" s="41">
        <v>82105943271</v>
      </c>
      <c r="AH700" s="41">
        <v>82105943271</v>
      </c>
      <c r="AI700" s="41">
        <v>0</v>
      </c>
      <c r="AJ700" s="41">
        <v>0</v>
      </c>
      <c r="AK700" s="42" t="str">
        <f>IFERROR(VLOOKUP(Exportar[[#This Row],[RUBRO]],[3]LISTAS!$A$1:$B$19,2,0),Exportar[[#This Row],[NOMBRE-Planeación_Proyecto]])</f>
        <v>1. Primera Infancia</v>
      </c>
      <c r="AL700" s="41">
        <f>VLOOKUP(Exportar[[#This Row],[UNIDAD/SUB UNIDAD]],[3]!REGIONALES[[#All],[codigo_regional3]:[Columna1]],3,0)</f>
        <v>19</v>
      </c>
      <c r="AM700" s="41">
        <f>Exportar[[#This Row],[COD]]</f>
        <v>19</v>
      </c>
      <c r="AN700" s="41" t="str">
        <f>IFERROR(VLOOKUP(Exportar[[#This Row],[RUBRO completo]],'[3]CENTRO DE COSTOS'!$X:$X,1,0),0)</f>
        <v>C-4102-1500-18-0-4102001-02-161</v>
      </c>
      <c r="AO700" s="43" t="str">
        <f>VLOOKUP(Exportar[[#This Row],[COD_REAL]],'[3]CENTRO DE COSTOS'!$M$4:$N$72,2,0)</f>
        <v>REGIONAL CAUCA</v>
      </c>
    </row>
    <row r="701" spans="1:41" x14ac:dyDescent="0.25">
      <c r="A701" s="44">
        <v>45111</v>
      </c>
      <c r="B701" s="32">
        <v>2023</v>
      </c>
      <c r="C701" s="33" t="str">
        <f>VLOOKUP(D701,'[3]CENTRO DE COSTOS'!$E:$H,4,0)</f>
        <v>REGIONALES</v>
      </c>
      <c r="D701" s="34" t="s">
        <v>55</v>
      </c>
      <c r="E701" s="34" t="s">
        <v>56</v>
      </c>
      <c r="F701" s="34" t="s">
        <v>226</v>
      </c>
      <c r="G701" s="35" t="str">
        <f>VLOOKUP(O701,[3]Gerentes!$A:$N,4,0)</f>
        <v>PRIMERA INFANCIA</v>
      </c>
      <c r="H701" s="35" t="str">
        <f>VLOOKUP(O701,[3]Gerentes!$A:$N,5,0)</f>
        <v>DIRECTOR(A) DE PRIMERA INFANCIA</v>
      </c>
      <c r="I701" s="35" t="str">
        <f>VLOOKUP(O701,[3]Gerentes!$A:$N,10,0)</f>
        <v>1. Primera Infancia</v>
      </c>
      <c r="J701" s="35" t="str">
        <f>VLOOKUP(O701,[3]Gerentes!$A:$AB,15,0)</f>
        <v>Contratable</v>
      </c>
      <c r="K701" s="36" t="str">
        <f t="shared" si="30"/>
        <v>Inversión</v>
      </c>
      <c r="L701" s="37" t="s">
        <v>225</v>
      </c>
      <c r="M701" s="38" t="str">
        <f t="shared" si="31"/>
        <v>C-4102-1500-18</v>
      </c>
      <c r="N701" s="34">
        <v>162</v>
      </c>
      <c r="O701" s="35" t="str">
        <f t="shared" si="32"/>
        <v>C-4102-1500-18-0-4102002-02-162</v>
      </c>
      <c r="P701" s="32" t="s">
        <v>224</v>
      </c>
      <c r="Q701" s="39">
        <f>VLOOKUP($O701,[3]Gerentes!$A:$I,7,0)</f>
        <v>4102002</v>
      </c>
      <c r="R701" s="40" t="str">
        <f>VLOOKUP($O701,[3]Gerentes!$A:$I,8,0)</f>
        <v>SERVICIO DE ATENCION TRADICIONAL A LA PRIMERA INFANCIA</v>
      </c>
      <c r="S701" s="34" t="s">
        <v>38</v>
      </c>
      <c r="T701" s="34">
        <v>10</v>
      </c>
      <c r="U701" s="34" t="s">
        <v>223</v>
      </c>
      <c r="V701" s="34" t="s">
        <v>25</v>
      </c>
      <c r="W701" s="41">
        <v>67416350290</v>
      </c>
      <c r="X701" s="41">
        <v>2923395420</v>
      </c>
      <c r="Y701" s="41">
        <v>0</v>
      </c>
      <c r="Z701" s="41">
        <v>0</v>
      </c>
      <c r="AA701" s="41">
        <v>0</v>
      </c>
      <c r="AB701" s="42">
        <v>70339745710</v>
      </c>
      <c r="AC701" s="41">
        <v>70192445104</v>
      </c>
      <c r="AD701" s="41">
        <v>147300606</v>
      </c>
      <c r="AE701" s="42">
        <v>70192445104</v>
      </c>
      <c r="AF701" s="42">
        <v>38523503638</v>
      </c>
      <c r="AG701" s="41">
        <v>38523503638</v>
      </c>
      <c r="AH701" s="41">
        <v>38523503638</v>
      </c>
      <c r="AI701" s="41">
        <v>0</v>
      </c>
      <c r="AJ701" s="41">
        <v>0</v>
      </c>
      <c r="AK701" s="42" t="str">
        <f>IFERROR(VLOOKUP(Exportar[[#This Row],[RUBRO]],[3]LISTAS!$A$1:$B$19,2,0),Exportar[[#This Row],[NOMBRE-Planeación_Proyecto]])</f>
        <v>1. Primera Infancia</v>
      </c>
      <c r="AL701" s="41">
        <f>VLOOKUP(Exportar[[#This Row],[UNIDAD/SUB UNIDAD]],[3]!REGIONALES[[#All],[codigo_regional3]:[Columna1]],3,0)</f>
        <v>19</v>
      </c>
      <c r="AM701" s="41">
        <f>Exportar[[#This Row],[COD]]</f>
        <v>19</v>
      </c>
      <c r="AN701" s="41" t="str">
        <f>IFERROR(VLOOKUP(Exportar[[#This Row],[RUBRO completo]],'[3]CENTRO DE COSTOS'!$X:$X,1,0),0)</f>
        <v>C-4102-1500-18-0-4102002-02-162</v>
      </c>
      <c r="AO701" s="43" t="str">
        <f>VLOOKUP(Exportar[[#This Row],[COD_REAL]],'[3]CENTRO DE COSTOS'!$M$4:$N$72,2,0)</f>
        <v>REGIONAL CAUCA</v>
      </c>
    </row>
    <row r="702" spans="1:41" x14ac:dyDescent="0.25">
      <c r="A702" s="44">
        <v>45111</v>
      </c>
      <c r="B702" s="32">
        <v>2023</v>
      </c>
      <c r="C702" s="33" t="str">
        <f>VLOOKUP(D702,'[3]CENTRO DE COSTOS'!$E:$H,4,0)</f>
        <v>REGIONALES</v>
      </c>
      <c r="D702" s="34" t="s">
        <v>55</v>
      </c>
      <c r="E702" s="34" t="s">
        <v>56</v>
      </c>
      <c r="F702" s="34" t="s">
        <v>431</v>
      </c>
      <c r="G702" s="35" t="str">
        <f>VLOOKUP(O702,[3]Gerentes!$A:$N,4,0)</f>
        <v>PRIMERA INFANCIA</v>
      </c>
      <c r="H702" s="35" t="str">
        <f>VLOOKUP(O702,[3]Gerentes!$A:$N,5,0)</f>
        <v>DIRECTOR(A) DE PRIMERA INFANCIA</v>
      </c>
      <c r="I702" s="35" t="str">
        <f>VLOOKUP(O702,[3]Gerentes!$A:$N,10,0)</f>
        <v>1. Primera Infancia</v>
      </c>
      <c r="J702" s="35" t="str">
        <f>VLOOKUP(O702,[3]Gerentes!$A:$AB,15,0)</f>
        <v>Contratable</v>
      </c>
      <c r="K702" s="36" t="str">
        <f t="shared" si="30"/>
        <v>Inversión</v>
      </c>
      <c r="L702" s="37" t="s">
        <v>225</v>
      </c>
      <c r="M702" s="38" t="str">
        <f t="shared" si="31"/>
        <v>C-4102-1500-18</v>
      </c>
      <c r="N702" s="34">
        <v>166</v>
      </c>
      <c r="O702" s="35" t="str">
        <f t="shared" si="32"/>
        <v>C-4102-1500-18-0-4102002-02-166</v>
      </c>
      <c r="P702" s="32" t="s">
        <v>224</v>
      </c>
      <c r="Q702" s="39">
        <f>VLOOKUP($O702,[3]Gerentes!$A:$I,7,0)</f>
        <v>4102002</v>
      </c>
      <c r="R702" s="40" t="str">
        <f>VLOOKUP($O702,[3]Gerentes!$A:$I,8,0)</f>
        <v>SERVICIO DE ATENCION TRADICIONAL A LA PRIMERA INFANCIA</v>
      </c>
      <c r="S702" s="34" t="s">
        <v>38</v>
      </c>
      <c r="T702" s="34">
        <v>10</v>
      </c>
      <c r="U702" s="34" t="s">
        <v>223</v>
      </c>
      <c r="V702" s="34" t="s">
        <v>25</v>
      </c>
      <c r="W702" s="41">
        <v>0</v>
      </c>
      <c r="X702" s="41">
        <v>5481510</v>
      </c>
      <c r="Y702" s="41">
        <v>0</v>
      </c>
      <c r="Z702" s="41">
        <v>0</v>
      </c>
      <c r="AA702" s="41">
        <v>0</v>
      </c>
      <c r="AB702" s="42">
        <v>5481510</v>
      </c>
      <c r="AC702" s="41">
        <v>5402124</v>
      </c>
      <c r="AD702" s="41">
        <v>79386</v>
      </c>
      <c r="AE702" s="42">
        <v>5402124</v>
      </c>
      <c r="AF702" s="42">
        <v>1855930</v>
      </c>
      <c r="AG702" s="41">
        <v>1855930</v>
      </c>
      <c r="AH702" s="41">
        <v>1855930</v>
      </c>
      <c r="AI702" s="41">
        <v>0</v>
      </c>
      <c r="AJ702" s="41">
        <v>0</v>
      </c>
      <c r="AK702" s="42" t="str">
        <f>IFERROR(VLOOKUP(Exportar[[#This Row],[RUBRO]],[3]LISTAS!$A$1:$B$19,2,0),Exportar[[#This Row],[NOMBRE-Planeación_Proyecto]])</f>
        <v>1. Primera Infancia</v>
      </c>
      <c r="AL702" s="41">
        <f>VLOOKUP(Exportar[[#This Row],[UNIDAD/SUB UNIDAD]],[3]!REGIONALES[[#All],[codigo_regional3]:[Columna1]],3,0)</f>
        <v>19</v>
      </c>
      <c r="AM702" s="41">
        <f>Exportar[[#This Row],[COD]]</f>
        <v>19</v>
      </c>
      <c r="AN702" s="41">
        <f>IFERROR(VLOOKUP(Exportar[[#This Row],[RUBRO completo]],'[3]CENTRO DE COSTOS'!$X:$X,1,0),0)</f>
        <v>0</v>
      </c>
      <c r="AO702" s="43" t="str">
        <f>VLOOKUP(Exportar[[#This Row],[COD_REAL]],'[3]CENTRO DE COSTOS'!$M$4:$N$72,2,0)</f>
        <v>REGIONAL CAUCA</v>
      </c>
    </row>
    <row r="703" spans="1:41" x14ac:dyDescent="0.25">
      <c r="A703" s="44">
        <v>45111</v>
      </c>
      <c r="B703" s="32">
        <v>2023</v>
      </c>
      <c r="C703" s="33" t="str">
        <f>VLOOKUP(D703,'[3]CENTRO DE COSTOS'!$E:$H,4,0)</f>
        <v>REGIONALES</v>
      </c>
      <c r="D703" s="34" t="s">
        <v>55</v>
      </c>
      <c r="E703" s="34" t="s">
        <v>56</v>
      </c>
      <c r="F703" s="34" t="s">
        <v>222</v>
      </c>
      <c r="G703" s="35" t="str">
        <f>VLOOKUP(O703,[3]Gerentes!$A:$N,4,0)</f>
        <v>FORTALECIMIENTO</v>
      </c>
      <c r="H703" s="35" t="str">
        <f>VLOOKUP(O703,[3]Gerentes!$A:$N,5,0)</f>
        <v>DIRECTOR(A) ADMINISTRATIVO</v>
      </c>
      <c r="I703" s="35" t="str">
        <f>VLOOKUP(O703,[3]Gerentes!$A:$N,10,0)</f>
        <v>8. Fortalecimiento</v>
      </c>
      <c r="J703" s="35" t="str">
        <f>VLOOKUP(O703,[3]Gerentes!$A:$AB,15,0)</f>
        <v>Contratable</v>
      </c>
      <c r="K703" s="36" t="str">
        <f t="shared" si="30"/>
        <v>Inversión</v>
      </c>
      <c r="L703" s="37" t="s">
        <v>175</v>
      </c>
      <c r="M703" s="38" t="str">
        <f t="shared" si="31"/>
        <v>C-4199-1500-8</v>
      </c>
      <c r="N703" s="34">
        <v>184</v>
      </c>
      <c r="O703" s="35" t="str">
        <f t="shared" si="32"/>
        <v>C-4199-1500-8-0-4199064-02-184</v>
      </c>
      <c r="P703" s="32" t="s">
        <v>174</v>
      </c>
      <c r="Q703" s="39">
        <f>VLOOKUP($O703,[3]Gerentes!$A:$I,7,0)</f>
        <v>4199064</v>
      </c>
      <c r="R703" s="40" t="str">
        <f>VLOOKUP($O703,[3]Gerentes!$A:$I,8,0)</f>
        <v>SERVICIO DE IMPLEMENTACION DE SISTEMAS DE GESTION</v>
      </c>
      <c r="S703" s="34" t="s">
        <v>24</v>
      </c>
      <c r="T703" s="34">
        <v>27</v>
      </c>
      <c r="U703" s="34" t="s">
        <v>161</v>
      </c>
      <c r="V703" s="34" t="s">
        <v>25</v>
      </c>
      <c r="W703" s="41">
        <v>10778675</v>
      </c>
      <c r="X703" s="41">
        <v>0</v>
      </c>
      <c r="Y703" s="41">
        <v>0</v>
      </c>
      <c r="Z703" s="41">
        <v>0</v>
      </c>
      <c r="AA703" s="41">
        <v>0</v>
      </c>
      <c r="AB703" s="42">
        <v>10778675</v>
      </c>
      <c r="AC703" s="41">
        <v>10778675</v>
      </c>
      <c r="AD703" s="41">
        <v>0</v>
      </c>
      <c r="AE703" s="42">
        <v>10778675</v>
      </c>
      <c r="AF703" s="42">
        <v>4686380</v>
      </c>
      <c r="AG703" s="41">
        <v>4686380</v>
      </c>
      <c r="AH703" s="41">
        <v>4686380</v>
      </c>
      <c r="AI703" s="41">
        <v>0</v>
      </c>
      <c r="AJ703" s="41">
        <v>0</v>
      </c>
      <c r="AK703" s="42" t="str">
        <f>IFERROR(VLOOKUP(Exportar[[#This Row],[RUBRO]],[3]LISTAS!$A$1:$B$19,2,0),Exportar[[#This Row],[NOMBRE-Planeación_Proyecto]])</f>
        <v>8. Fortalecimiento</v>
      </c>
      <c r="AL703" s="41">
        <f>VLOOKUP(Exportar[[#This Row],[UNIDAD/SUB UNIDAD]],[3]!REGIONALES[[#All],[codigo_regional3]:[Columna1]],3,0)</f>
        <v>19</v>
      </c>
      <c r="AM703" s="41">
        <f>Exportar[[#This Row],[COD]]</f>
        <v>19</v>
      </c>
      <c r="AN703" s="41">
        <f>IFERROR(VLOOKUP(Exportar[[#This Row],[RUBRO completo]],'[3]CENTRO DE COSTOS'!$X:$X,1,0),0)</f>
        <v>0</v>
      </c>
      <c r="AO703" s="43" t="str">
        <f>VLOOKUP(Exportar[[#This Row],[COD_REAL]],'[3]CENTRO DE COSTOS'!$M$4:$N$72,2,0)</f>
        <v>REGIONAL CAUCA</v>
      </c>
    </row>
    <row r="704" spans="1:41" x14ac:dyDescent="0.25">
      <c r="A704" s="44">
        <v>45111</v>
      </c>
      <c r="B704" s="32">
        <v>2023</v>
      </c>
      <c r="C704" s="33" t="str">
        <f>VLOOKUP(D704,'[3]CENTRO DE COSTOS'!$E:$H,4,0)</f>
        <v>REGIONALES</v>
      </c>
      <c r="D704" s="34" t="s">
        <v>55</v>
      </c>
      <c r="E704" s="34" t="s">
        <v>56</v>
      </c>
      <c r="F704" s="34" t="s">
        <v>221</v>
      </c>
      <c r="G704" s="35" t="str">
        <f>VLOOKUP(O704,[3]Gerentes!$A:$N,4,0)</f>
        <v>FORTALECIMIENTO</v>
      </c>
      <c r="H704" s="35" t="str">
        <f>VLOOKUP(O704,[3]Gerentes!$A:$N,5,0)</f>
        <v>DIRECTOR(A) ADMINISTRATIVO</v>
      </c>
      <c r="I704" s="35" t="str">
        <f>VLOOKUP(O704,[3]Gerentes!$A:$N,10,0)</f>
        <v>8. Fortalecimiento</v>
      </c>
      <c r="J704" s="35" t="str">
        <f>VLOOKUP(O704,[3]Gerentes!$A:$AB,15,0)</f>
        <v>Contratable</v>
      </c>
      <c r="K704" s="36" t="str">
        <f t="shared" si="30"/>
        <v>Inversión</v>
      </c>
      <c r="L704" s="37" t="s">
        <v>175</v>
      </c>
      <c r="M704" s="38" t="str">
        <f t="shared" si="31"/>
        <v>C-4199-1500-8</v>
      </c>
      <c r="N704" s="34">
        <v>186</v>
      </c>
      <c r="O704" s="35" t="str">
        <f t="shared" si="32"/>
        <v>C-4199-1500-8-0-4199064-02-186</v>
      </c>
      <c r="P704" s="32" t="s">
        <v>174</v>
      </c>
      <c r="Q704" s="39">
        <f>VLOOKUP($O704,[3]Gerentes!$A:$I,7,0)</f>
        <v>4199064</v>
      </c>
      <c r="R704" s="40" t="str">
        <f>VLOOKUP($O704,[3]Gerentes!$A:$I,8,0)</f>
        <v>SERVICIO DE IMPLEMENTACION DE SISTEMAS DE GESTION</v>
      </c>
      <c r="S704" s="34" t="s">
        <v>24</v>
      </c>
      <c r="T704" s="34">
        <v>27</v>
      </c>
      <c r="U704" s="34" t="s">
        <v>161</v>
      </c>
      <c r="V704" s="34" t="s">
        <v>25</v>
      </c>
      <c r="W704" s="41">
        <v>125074740</v>
      </c>
      <c r="X704" s="41">
        <v>0</v>
      </c>
      <c r="Y704" s="41">
        <v>0</v>
      </c>
      <c r="Z704" s="41">
        <v>0</v>
      </c>
      <c r="AA704" s="41">
        <v>0</v>
      </c>
      <c r="AB704" s="42">
        <v>125074740</v>
      </c>
      <c r="AC704" s="41">
        <v>125074740</v>
      </c>
      <c r="AD704" s="41">
        <v>0</v>
      </c>
      <c r="AE704" s="42">
        <v>104527523.06999999</v>
      </c>
      <c r="AF704" s="42">
        <v>104527523.06999999</v>
      </c>
      <c r="AG704" s="41">
        <v>104527523.06999999</v>
      </c>
      <c r="AH704" s="41">
        <v>104527523.06999999</v>
      </c>
      <c r="AI704" s="41">
        <v>0</v>
      </c>
      <c r="AJ704" s="41">
        <v>0</v>
      </c>
      <c r="AK704" s="42" t="str">
        <f>IFERROR(VLOOKUP(Exportar[[#This Row],[RUBRO]],[3]LISTAS!$A$1:$B$19,2,0),Exportar[[#This Row],[NOMBRE-Planeación_Proyecto]])</f>
        <v>8. Fortalecimiento</v>
      </c>
      <c r="AL704" s="41">
        <f>VLOOKUP(Exportar[[#This Row],[UNIDAD/SUB UNIDAD]],[3]!REGIONALES[[#All],[codigo_regional3]:[Columna1]],3,0)</f>
        <v>19</v>
      </c>
      <c r="AM704" s="41">
        <f>Exportar[[#This Row],[COD]]</f>
        <v>19</v>
      </c>
      <c r="AN704" s="41">
        <f>IFERROR(VLOOKUP(Exportar[[#This Row],[RUBRO completo]],'[3]CENTRO DE COSTOS'!$X:$X,1,0),0)</f>
        <v>0</v>
      </c>
      <c r="AO704" s="43" t="str">
        <f>VLOOKUP(Exportar[[#This Row],[COD_REAL]],'[3]CENTRO DE COSTOS'!$M$4:$N$72,2,0)</f>
        <v>REGIONAL CAUCA</v>
      </c>
    </row>
    <row r="705" spans="1:41" x14ac:dyDescent="0.25">
      <c r="A705" s="44">
        <v>45111</v>
      </c>
      <c r="B705" s="32">
        <v>2023</v>
      </c>
      <c r="C705" s="33" t="str">
        <f>VLOOKUP(D705,'[3]CENTRO DE COSTOS'!$E:$H,4,0)</f>
        <v>REGIONALES</v>
      </c>
      <c r="D705" s="34" t="s">
        <v>55</v>
      </c>
      <c r="E705" s="34" t="s">
        <v>56</v>
      </c>
      <c r="F705" s="34" t="s">
        <v>220</v>
      </c>
      <c r="G705" s="35" t="str">
        <f>VLOOKUP(O705,[3]Gerentes!$A:$N,4,0)</f>
        <v>FORTALECIMIENTO</v>
      </c>
      <c r="H705" s="35" t="str">
        <f>VLOOKUP(O705,[3]Gerentes!$A:$N,5,0)</f>
        <v>DIRECTOR(A) DE GESTION HUMANA</v>
      </c>
      <c r="I705" s="35" t="str">
        <f>VLOOKUP(O705,[3]Gerentes!$A:$N,10,0)</f>
        <v>8. Fortalecimiento</v>
      </c>
      <c r="J705" s="35" t="str">
        <f>VLOOKUP(O705,[3]Gerentes!$A:$AB,15,0)</f>
        <v>Contratable</v>
      </c>
      <c r="K705" s="36" t="str">
        <f t="shared" si="30"/>
        <v>Inversión</v>
      </c>
      <c r="L705" s="37" t="s">
        <v>215</v>
      </c>
      <c r="M705" s="38" t="str">
        <f t="shared" si="31"/>
        <v>C-4199-1500-8</v>
      </c>
      <c r="N705" s="34">
        <v>192</v>
      </c>
      <c r="O705" s="35" t="str">
        <f t="shared" si="32"/>
        <v>C-4199-1500-8-0-4199053-02-192</v>
      </c>
      <c r="P705" s="32" t="s">
        <v>214</v>
      </c>
      <c r="Q705" s="39">
        <f>VLOOKUP($O705,[3]Gerentes!$A:$I,7,0)</f>
        <v>4199053</v>
      </c>
      <c r="R705" s="40" t="str">
        <f>VLOOKUP($O705,[3]Gerentes!$A:$I,8,0)</f>
        <v>DOCUMENTOS DE LINEAMIENTOS TECNICOS</v>
      </c>
      <c r="S705" s="34" t="s">
        <v>24</v>
      </c>
      <c r="T705" s="34">
        <v>27</v>
      </c>
      <c r="U705" s="34" t="s">
        <v>161</v>
      </c>
      <c r="V705" s="34" t="s">
        <v>25</v>
      </c>
      <c r="W705" s="41">
        <v>44712712</v>
      </c>
      <c r="X705" s="41">
        <v>0</v>
      </c>
      <c r="Y705" s="41">
        <v>0</v>
      </c>
      <c r="Z705" s="41">
        <v>0</v>
      </c>
      <c r="AA705" s="41">
        <v>0</v>
      </c>
      <c r="AB705" s="42">
        <v>44712712</v>
      </c>
      <c r="AC705" s="41">
        <v>44712712</v>
      </c>
      <c r="AD705" s="41">
        <v>0</v>
      </c>
      <c r="AE705" s="42">
        <v>44333000</v>
      </c>
      <c r="AF705" s="42">
        <v>0</v>
      </c>
      <c r="AG705" s="41">
        <v>0</v>
      </c>
      <c r="AH705" s="41">
        <v>0</v>
      </c>
      <c r="AI705" s="41">
        <v>0</v>
      </c>
      <c r="AJ705" s="41">
        <v>0</v>
      </c>
      <c r="AK705" s="42" t="str">
        <f>IFERROR(VLOOKUP(Exportar[[#This Row],[RUBRO]],[3]LISTAS!$A$1:$B$19,2,0),Exportar[[#This Row],[NOMBRE-Planeación_Proyecto]])</f>
        <v>8. Fortalecimiento</v>
      </c>
      <c r="AL705" s="41">
        <f>VLOOKUP(Exportar[[#This Row],[UNIDAD/SUB UNIDAD]],[3]!REGIONALES[[#All],[codigo_regional3]:[Columna1]],3,0)</f>
        <v>19</v>
      </c>
      <c r="AM705" s="41">
        <f>Exportar[[#This Row],[COD]]</f>
        <v>19</v>
      </c>
      <c r="AN705" s="41">
        <f>IFERROR(VLOOKUP(Exportar[[#This Row],[RUBRO completo]],'[3]CENTRO DE COSTOS'!$X:$X,1,0),0)</f>
        <v>0</v>
      </c>
      <c r="AO705" s="43" t="str">
        <f>VLOOKUP(Exportar[[#This Row],[COD_REAL]],'[3]CENTRO DE COSTOS'!$M$4:$N$72,2,0)</f>
        <v>REGIONAL CAUCA</v>
      </c>
    </row>
    <row r="706" spans="1:41" x14ac:dyDescent="0.25">
      <c r="A706" s="44">
        <v>45111</v>
      </c>
      <c r="B706" s="32">
        <v>2023</v>
      </c>
      <c r="C706" s="33" t="str">
        <f>VLOOKUP(D706,'[3]CENTRO DE COSTOS'!$E:$H,4,0)</f>
        <v>REGIONALES</v>
      </c>
      <c r="D706" s="34" t="s">
        <v>55</v>
      </c>
      <c r="E706" s="34" t="s">
        <v>56</v>
      </c>
      <c r="F706" s="34" t="s">
        <v>219</v>
      </c>
      <c r="G706" s="35" t="str">
        <f>VLOOKUP(O706,[3]Gerentes!$A:$N,4,0)</f>
        <v>FORTALECIMIENTO</v>
      </c>
      <c r="H706" s="35" t="str">
        <f>VLOOKUP(O706,[3]Gerentes!$A:$N,5,0)</f>
        <v>DIRECTOR(A) ADMINISTRATIVO</v>
      </c>
      <c r="I706" s="35" t="str">
        <f>VLOOKUP(O706,[3]Gerentes!$A:$N,10,0)</f>
        <v>8. Fortalecimiento</v>
      </c>
      <c r="J706" s="35" t="str">
        <f>VLOOKUP(O706,[3]Gerentes!$A:$AB,15,0)</f>
        <v>Contratable</v>
      </c>
      <c r="K706" s="36" t="str">
        <f t="shared" si="30"/>
        <v>Inversión</v>
      </c>
      <c r="L706" s="37" t="s">
        <v>218</v>
      </c>
      <c r="M706" s="38" t="str">
        <f t="shared" si="31"/>
        <v>C-4199-1500-8</v>
      </c>
      <c r="N706" s="34">
        <v>197</v>
      </c>
      <c r="O706" s="35" t="str">
        <f t="shared" si="32"/>
        <v>C-4199-1500-8-0-4199016-02-197</v>
      </c>
      <c r="P706" s="32" t="s">
        <v>217</v>
      </c>
      <c r="Q706" s="39">
        <f>VLOOKUP($O706,[3]Gerentes!$A:$I,7,0)</f>
        <v>4199016</v>
      </c>
      <c r="R706" s="40" t="str">
        <f>VLOOKUP($O706,[3]Gerentes!$A:$I,8,0)</f>
        <v>SEDES MANTENIDAS</v>
      </c>
      <c r="S706" s="34" t="s">
        <v>24</v>
      </c>
      <c r="T706" s="34">
        <v>27</v>
      </c>
      <c r="U706" s="34" t="s">
        <v>161</v>
      </c>
      <c r="V706" s="34" t="s">
        <v>25</v>
      </c>
      <c r="W706" s="41">
        <v>46253940</v>
      </c>
      <c r="X706" s="41">
        <v>0</v>
      </c>
      <c r="Y706" s="41">
        <v>0</v>
      </c>
      <c r="Z706" s="41">
        <v>0</v>
      </c>
      <c r="AA706" s="41">
        <v>0</v>
      </c>
      <c r="AB706" s="42">
        <v>46253940</v>
      </c>
      <c r="AC706" s="41">
        <v>46253940</v>
      </c>
      <c r="AD706" s="41">
        <v>0</v>
      </c>
      <c r="AE706" s="42">
        <v>0</v>
      </c>
      <c r="AF706" s="42">
        <v>0</v>
      </c>
      <c r="AG706" s="41">
        <v>0</v>
      </c>
      <c r="AH706" s="41">
        <v>0</v>
      </c>
      <c r="AI706" s="41">
        <v>0</v>
      </c>
      <c r="AJ706" s="41">
        <v>0</v>
      </c>
      <c r="AK706" s="42" t="str">
        <f>IFERROR(VLOOKUP(Exportar[[#This Row],[RUBRO]],[3]LISTAS!$A$1:$B$19,2,0),Exportar[[#This Row],[NOMBRE-Planeación_Proyecto]])</f>
        <v>8. Fortalecimiento</v>
      </c>
      <c r="AL706" s="41">
        <f>VLOOKUP(Exportar[[#This Row],[UNIDAD/SUB UNIDAD]],[3]!REGIONALES[[#All],[codigo_regional3]:[Columna1]],3,0)</f>
        <v>19</v>
      </c>
      <c r="AM706" s="41">
        <f>Exportar[[#This Row],[COD]]</f>
        <v>19</v>
      </c>
      <c r="AN706" s="41">
        <f>IFERROR(VLOOKUP(Exportar[[#This Row],[RUBRO completo]],'[3]CENTRO DE COSTOS'!$X:$X,1,0),0)</f>
        <v>0</v>
      </c>
      <c r="AO706" s="43" t="str">
        <f>VLOOKUP(Exportar[[#This Row],[COD_REAL]],'[3]CENTRO DE COSTOS'!$M$4:$N$72,2,0)</f>
        <v>REGIONAL CAUCA</v>
      </c>
    </row>
    <row r="707" spans="1:41" x14ac:dyDescent="0.25">
      <c r="A707" s="44">
        <v>45111</v>
      </c>
      <c r="B707" s="32">
        <v>2023</v>
      </c>
      <c r="C707" s="33" t="str">
        <f>VLOOKUP(D707,'[3]CENTRO DE COSTOS'!$E:$H,4,0)</f>
        <v>REGIONALES</v>
      </c>
      <c r="D707" s="34" t="s">
        <v>55</v>
      </c>
      <c r="E707" s="34" t="s">
        <v>56</v>
      </c>
      <c r="F707" s="34" t="s">
        <v>216</v>
      </c>
      <c r="G707" s="35" t="str">
        <f>VLOOKUP(O707,[3]Gerentes!$A:$N,4,0)</f>
        <v>FORTALECIMIENTO</v>
      </c>
      <c r="H707" s="35" t="str">
        <f>VLOOKUP(O707,[3]Gerentes!$A:$N,5,0)</f>
        <v>DIRECTOR(A) ADMINISTRATIVO</v>
      </c>
      <c r="I707" s="35" t="str">
        <f>VLOOKUP(O707,[3]Gerentes!$A:$N,10,0)</f>
        <v>8. Fortalecimiento</v>
      </c>
      <c r="J707" s="35" t="str">
        <f>VLOOKUP(O707,[3]Gerentes!$A:$AB,15,0)</f>
        <v>Contratable</v>
      </c>
      <c r="K707" s="36" t="str">
        <f t="shared" si="30"/>
        <v>Inversión</v>
      </c>
      <c r="L707" s="37" t="s">
        <v>215</v>
      </c>
      <c r="M707" s="38" t="str">
        <f t="shared" si="31"/>
        <v>C-4199-1500-8</v>
      </c>
      <c r="N707" s="34">
        <v>199</v>
      </c>
      <c r="O707" s="35" t="str">
        <f t="shared" si="32"/>
        <v>C-4199-1500-8-0-4199053-02-199</v>
      </c>
      <c r="P707" s="32" t="s">
        <v>214</v>
      </c>
      <c r="Q707" s="39">
        <f>VLOOKUP($O707,[3]Gerentes!$A:$I,7,0)</f>
        <v>4199053</v>
      </c>
      <c r="R707" s="40" t="str">
        <f>VLOOKUP($O707,[3]Gerentes!$A:$I,8,0)</f>
        <v>DOCUMENTOS DE LINEAMIENTOS TECNICOS</v>
      </c>
      <c r="S707" s="34" t="s">
        <v>24</v>
      </c>
      <c r="T707" s="34">
        <v>27</v>
      </c>
      <c r="U707" s="34" t="s">
        <v>161</v>
      </c>
      <c r="V707" s="34" t="s">
        <v>25</v>
      </c>
      <c r="W707" s="41">
        <v>15000000</v>
      </c>
      <c r="X707" s="41">
        <v>0</v>
      </c>
      <c r="Y707" s="41">
        <v>0</v>
      </c>
      <c r="Z707" s="41">
        <v>0</v>
      </c>
      <c r="AA707" s="41">
        <v>0</v>
      </c>
      <c r="AB707" s="42">
        <v>15000000</v>
      </c>
      <c r="AC707" s="41">
        <v>15000000</v>
      </c>
      <c r="AD707" s="41">
        <v>0</v>
      </c>
      <c r="AE707" s="42">
        <v>0</v>
      </c>
      <c r="AF707" s="42">
        <v>0</v>
      </c>
      <c r="AG707" s="41">
        <v>0</v>
      </c>
      <c r="AH707" s="41">
        <v>0</v>
      </c>
      <c r="AI707" s="41">
        <v>0</v>
      </c>
      <c r="AJ707" s="41">
        <v>0</v>
      </c>
      <c r="AK707" s="42" t="str">
        <f>IFERROR(VLOOKUP(Exportar[[#This Row],[RUBRO]],[3]LISTAS!$A$1:$B$19,2,0),Exportar[[#This Row],[NOMBRE-Planeación_Proyecto]])</f>
        <v>8. Fortalecimiento</v>
      </c>
      <c r="AL707" s="41">
        <f>VLOOKUP(Exportar[[#This Row],[UNIDAD/SUB UNIDAD]],[3]!REGIONALES[[#All],[codigo_regional3]:[Columna1]],3,0)</f>
        <v>19</v>
      </c>
      <c r="AM707" s="41">
        <f>Exportar[[#This Row],[COD]]</f>
        <v>19</v>
      </c>
      <c r="AN707" s="41">
        <f>IFERROR(VLOOKUP(Exportar[[#This Row],[RUBRO completo]],'[3]CENTRO DE COSTOS'!$X:$X,1,0),0)</f>
        <v>0</v>
      </c>
      <c r="AO707" s="43" t="str">
        <f>VLOOKUP(Exportar[[#This Row],[COD_REAL]],'[3]CENTRO DE COSTOS'!$M$4:$N$72,2,0)</f>
        <v>REGIONAL CAUCA</v>
      </c>
    </row>
    <row r="708" spans="1:41" x14ac:dyDescent="0.25">
      <c r="A708" s="44">
        <v>45111</v>
      </c>
      <c r="B708" s="32">
        <v>2023</v>
      </c>
      <c r="C708" s="33" t="str">
        <f>VLOOKUP(D708,'[3]CENTRO DE COSTOS'!$E:$H,4,0)</f>
        <v>REGIONALES</v>
      </c>
      <c r="D708" s="34" t="s">
        <v>55</v>
      </c>
      <c r="E708" s="34" t="s">
        <v>56</v>
      </c>
      <c r="F708" s="34" t="s">
        <v>213</v>
      </c>
      <c r="G708" s="35" t="str">
        <f>VLOOKUP(O708,[3]Gerentes!$A:$N,4,0)</f>
        <v>FORTALECIMIENTO</v>
      </c>
      <c r="H708" s="35" t="str">
        <f>VLOOKUP(O708,[3]Gerentes!$A:$N,5,0)</f>
        <v>DIRECTOR(A) ADMINISTRATIVO</v>
      </c>
      <c r="I708" s="35" t="str">
        <f>VLOOKUP(O708,[3]Gerentes!$A:$N,10,0)</f>
        <v>8. Fortalecimiento</v>
      </c>
      <c r="J708" s="35" t="str">
        <f>VLOOKUP(O708,[3]Gerentes!$A:$AB,15,0)</f>
        <v>Contratable</v>
      </c>
      <c r="K708" s="36" t="str">
        <f t="shared" ref="K708:K771" si="33">IF(OR(LEFT(L708,1)="A",LEFT(L708,1)="B"),"Funcionamiento","Inversión")</f>
        <v>Inversión</v>
      </c>
      <c r="L708" s="37" t="s">
        <v>175</v>
      </c>
      <c r="M708" s="38" t="str">
        <f t="shared" ref="M708:M771" si="34">IF(LEFT(L708,4)="A-01",LEFT(L708,10),IF(LEFT(L708,4)="A-02",LEFT(L708,7),IF(LEFT(L708,4)="A-03",LEFT(L708,14),IF(LEFT(L708,7)="A-08-01",LEFT(L708,7),IF(LEFT(L708,7)="A-08-04",LEFT(L708,10),IF(AND(LEFT(LEFT(L708,14),1)="C",RIGHT(LEFT(L708,14),1)="-"),LEFT(L708,13),LEFT(L708,14)))))))</f>
        <v>C-4199-1500-8</v>
      </c>
      <c r="N708" s="34">
        <v>201</v>
      </c>
      <c r="O708" s="35" t="str">
        <f t="shared" ref="O708:O771" si="35">IF(LEN(N708)&gt;3,L708,L708&amp;IF(N708&lt;&gt;"","-"&amp;N708,""))</f>
        <v>C-4199-1500-8-0-4199064-02-201</v>
      </c>
      <c r="P708" s="32" t="s">
        <v>174</v>
      </c>
      <c r="Q708" s="39">
        <f>VLOOKUP($O708,[3]Gerentes!$A:$I,7,0)</f>
        <v>4199064</v>
      </c>
      <c r="R708" s="40" t="str">
        <f>VLOOKUP($O708,[3]Gerentes!$A:$I,8,0)</f>
        <v>SERVICIO DE IMPLEMENTACION DE SISTEMAS DE GESTION</v>
      </c>
      <c r="S708" s="34" t="s">
        <v>24</v>
      </c>
      <c r="T708" s="34">
        <v>27</v>
      </c>
      <c r="U708" s="34" t="s">
        <v>161</v>
      </c>
      <c r="V708" s="34" t="s">
        <v>25</v>
      </c>
      <c r="W708" s="41">
        <v>3500000</v>
      </c>
      <c r="X708" s="41">
        <v>77555000</v>
      </c>
      <c r="Y708" s="41">
        <v>0</v>
      </c>
      <c r="Z708" s="41">
        <v>0</v>
      </c>
      <c r="AA708" s="41">
        <v>0</v>
      </c>
      <c r="AB708" s="42">
        <v>81055000</v>
      </c>
      <c r="AC708" s="41">
        <v>73055000</v>
      </c>
      <c r="AD708" s="41">
        <v>8000000</v>
      </c>
      <c r="AE708" s="42">
        <v>69555000</v>
      </c>
      <c r="AF708" s="42">
        <v>69555000</v>
      </c>
      <c r="AG708" s="41">
        <v>69555000</v>
      </c>
      <c r="AH708" s="41">
        <v>69555000</v>
      </c>
      <c r="AI708" s="41">
        <v>0</v>
      </c>
      <c r="AJ708" s="41">
        <v>0</v>
      </c>
      <c r="AK708" s="42" t="str">
        <f>IFERROR(VLOOKUP(Exportar[[#This Row],[RUBRO]],[3]LISTAS!$A$1:$B$19,2,0),Exportar[[#This Row],[NOMBRE-Planeación_Proyecto]])</f>
        <v>8. Fortalecimiento</v>
      </c>
      <c r="AL708" s="41">
        <f>VLOOKUP(Exportar[[#This Row],[UNIDAD/SUB UNIDAD]],[3]!REGIONALES[[#All],[codigo_regional3]:[Columna1]],3,0)</f>
        <v>19</v>
      </c>
      <c r="AM708" s="41">
        <f>Exportar[[#This Row],[COD]]</f>
        <v>19</v>
      </c>
      <c r="AN708" s="41">
        <f>IFERROR(VLOOKUP(Exportar[[#This Row],[RUBRO completo]],'[3]CENTRO DE COSTOS'!$X:$X,1,0),0)</f>
        <v>0</v>
      </c>
      <c r="AO708" s="43" t="str">
        <f>VLOOKUP(Exportar[[#This Row],[COD_REAL]],'[3]CENTRO DE COSTOS'!$M$4:$N$72,2,0)</f>
        <v>REGIONAL CAUCA</v>
      </c>
    </row>
    <row r="709" spans="1:41" x14ac:dyDescent="0.25">
      <c r="A709" s="44">
        <v>45111</v>
      </c>
      <c r="B709" s="32">
        <v>2023</v>
      </c>
      <c r="C709" s="33" t="str">
        <f>VLOOKUP(D709,'[3]CENTRO DE COSTOS'!$E:$H,4,0)</f>
        <v>REGIONALES</v>
      </c>
      <c r="D709" s="34" t="s">
        <v>55</v>
      </c>
      <c r="E709" s="34" t="s">
        <v>56</v>
      </c>
      <c r="F709" s="34" t="s">
        <v>208</v>
      </c>
      <c r="G709" s="35" t="str">
        <f>VLOOKUP(O709,[3]Gerentes!$A:$N,4,0)</f>
        <v>FUNCIONAMIENTO</v>
      </c>
      <c r="H709" s="35" t="str">
        <f>VLOOKUP(O709,[3]Gerentes!$A:$N,5,0)</f>
        <v>DIRECTOR(A) DE GESTION HUMANA</v>
      </c>
      <c r="I709" s="35" t="str">
        <f>VLOOKUP(O709,[3]Gerentes!$A:$N,10,0)</f>
        <v>1. Gestión Humana</v>
      </c>
      <c r="J709" s="35" t="str">
        <f>VLOOKUP(O709,[3]Gerentes!$A:$AB,15,0)</f>
        <v>Contratable</v>
      </c>
      <c r="K709" s="36" t="str">
        <f t="shared" si="33"/>
        <v>Funcionamiento</v>
      </c>
      <c r="L709" s="37" t="s">
        <v>212</v>
      </c>
      <c r="M709" s="38" t="str">
        <f t="shared" si="34"/>
        <v>A-02-02</v>
      </c>
      <c r="N709" s="34">
        <v>301</v>
      </c>
      <c r="O709" s="35" t="str">
        <f t="shared" si="35"/>
        <v>A-02-02-01-002-008-301</v>
      </c>
      <c r="P709" s="32" t="s">
        <v>211</v>
      </c>
      <c r="Q709" s="39">
        <f>VLOOKUP($O709,[3]Gerentes!$A:$I,7,0)</f>
        <v>0</v>
      </c>
      <c r="R709" s="40">
        <f>VLOOKUP($O709,[3]Gerentes!$A:$I,8,0)</f>
        <v>0</v>
      </c>
      <c r="S709" s="34" t="s">
        <v>24</v>
      </c>
      <c r="T709" s="34">
        <v>27</v>
      </c>
      <c r="U709" s="34" t="s">
        <v>161</v>
      </c>
      <c r="V709" s="34" t="s">
        <v>25</v>
      </c>
      <c r="W709" s="41">
        <v>22278900</v>
      </c>
      <c r="X709" s="41">
        <v>75710327</v>
      </c>
      <c r="Y709" s="41">
        <v>0</v>
      </c>
      <c r="Z709" s="41">
        <v>0</v>
      </c>
      <c r="AA709" s="41">
        <v>0</v>
      </c>
      <c r="AB709" s="42">
        <v>97989227</v>
      </c>
      <c r="AC709" s="41">
        <v>97989227</v>
      </c>
      <c r="AD709" s="41">
        <v>0</v>
      </c>
      <c r="AE709" s="42">
        <v>0</v>
      </c>
      <c r="AF709" s="42">
        <v>0</v>
      </c>
      <c r="AG709" s="41">
        <v>0</v>
      </c>
      <c r="AH709" s="41">
        <v>0</v>
      </c>
      <c r="AI709" s="41">
        <v>0</v>
      </c>
      <c r="AJ709" s="41">
        <v>0</v>
      </c>
      <c r="AK709" s="42" t="str">
        <f>IFERROR(VLOOKUP(Exportar[[#This Row],[RUBRO]],[3]LISTAS!$A$1:$B$19,2,0),Exportar[[#This Row],[NOMBRE-Planeación_Proyecto]])</f>
        <v>Gastos Generales</v>
      </c>
      <c r="AL709" s="41">
        <f>VLOOKUP(Exportar[[#This Row],[UNIDAD/SUB UNIDAD]],[3]!REGIONALES[[#All],[codigo_regional3]:[Columna1]],3,0)</f>
        <v>19</v>
      </c>
      <c r="AM709" s="41">
        <f>Exportar[[#This Row],[COD]]</f>
        <v>19</v>
      </c>
      <c r="AN709" s="41">
        <f>IFERROR(VLOOKUP(Exportar[[#This Row],[RUBRO completo]],'[3]CENTRO DE COSTOS'!$X:$X,1,0),0)</f>
        <v>0</v>
      </c>
      <c r="AO709" s="43" t="str">
        <f>VLOOKUP(Exportar[[#This Row],[COD_REAL]],'[3]CENTRO DE COSTOS'!$M$4:$N$72,2,0)</f>
        <v>REGIONAL CAUCA</v>
      </c>
    </row>
    <row r="710" spans="1:41" x14ac:dyDescent="0.25">
      <c r="A710" s="44">
        <v>45111</v>
      </c>
      <c r="B710" s="32">
        <v>2023</v>
      </c>
      <c r="C710" s="33" t="str">
        <f>VLOOKUP(D710,'[3]CENTRO DE COSTOS'!$E:$H,4,0)</f>
        <v>REGIONALES</v>
      </c>
      <c r="D710" s="34" t="s">
        <v>55</v>
      </c>
      <c r="E710" s="34" t="s">
        <v>56</v>
      </c>
      <c r="F710" s="34" t="s">
        <v>208</v>
      </c>
      <c r="G710" s="35" t="str">
        <f>VLOOKUP(O710,[3]Gerentes!$A:$N,4,0)</f>
        <v>FUNCIONAMIENTO</v>
      </c>
      <c r="H710" s="35" t="str">
        <f>VLOOKUP(O710,[3]Gerentes!$A:$N,5,0)</f>
        <v>DIRECTOR(A) DE GESTION HUMANA</v>
      </c>
      <c r="I710" s="35" t="str">
        <f>VLOOKUP(O710,[3]Gerentes!$A:$N,10,0)</f>
        <v>1. Gestión Humana</v>
      </c>
      <c r="J710" s="35" t="str">
        <f>VLOOKUP(O710,[3]Gerentes!$A:$AB,15,0)</f>
        <v>No Contratable</v>
      </c>
      <c r="K710" s="36" t="str">
        <f t="shared" si="33"/>
        <v>Funcionamiento</v>
      </c>
      <c r="L710" s="37" t="s">
        <v>210</v>
      </c>
      <c r="M710" s="38" t="str">
        <f t="shared" si="34"/>
        <v>A-02-02</v>
      </c>
      <c r="N710" s="34">
        <v>301</v>
      </c>
      <c r="O710" s="35" t="str">
        <f t="shared" si="35"/>
        <v>A-02-02-02-009-006-301</v>
      </c>
      <c r="P710" s="32" t="s">
        <v>209</v>
      </c>
      <c r="Q710" s="39">
        <f>VLOOKUP($O710,[3]Gerentes!$A:$I,7,0)</f>
        <v>0</v>
      </c>
      <c r="R710" s="40">
        <f>VLOOKUP($O710,[3]Gerentes!$A:$I,8,0)</f>
        <v>0</v>
      </c>
      <c r="S710" s="34" t="s">
        <v>24</v>
      </c>
      <c r="T710" s="34">
        <v>27</v>
      </c>
      <c r="U710" s="34" t="s">
        <v>161</v>
      </c>
      <c r="V710" s="34" t="s">
        <v>25</v>
      </c>
      <c r="W710" s="41">
        <v>68759401</v>
      </c>
      <c r="X710" s="41">
        <v>18024309</v>
      </c>
      <c r="Y710" s="41">
        <v>0</v>
      </c>
      <c r="Z710" s="41">
        <v>0</v>
      </c>
      <c r="AA710" s="41">
        <v>0</v>
      </c>
      <c r="AB710" s="42">
        <v>86783710</v>
      </c>
      <c r="AC710" s="41">
        <v>86783710</v>
      </c>
      <c r="AD710" s="41">
        <v>0</v>
      </c>
      <c r="AE710" s="42">
        <v>86783710</v>
      </c>
      <c r="AF710" s="42">
        <v>0</v>
      </c>
      <c r="AG710" s="41">
        <v>0</v>
      </c>
      <c r="AH710" s="41">
        <v>0</v>
      </c>
      <c r="AI710" s="41">
        <v>0</v>
      </c>
      <c r="AJ710" s="41">
        <v>0</v>
      </c>
      <c r="AK710" s="42" t="str">
        <f>IFERROR(VLOOKUP(Exportar[[#This Row],[RUBRO]],[3]LISTAS!$A$1:$B$19,2,0),Exportar[[#This Row],[NOMBRE-Planeación_Proyecto]])</f>
        <v>Gastos Generales</v>
      </c>
      <c r="AL710" s="41">
        <f>VLOOKUP(Exportar[[#This Row],[UNIDAD/SUB UNIDAD]],[3]!REGIONALES[[#All],[codigo_regional3]:[Columna1]],3,0)</f>
        <v>19</v>
      </c>
      <c r="AM710" s="41">
        <f>Exportar[[#This Row],[COD]]</f>
        <v>19</v>
      </c>
      <c r="AN710" s="41">
        <f>IFERROR(VLOOKUP(Exportar[[#This Row],[RUBRO completo]],'[3]CENTRO DE COSTOS'!$X:$X,1,0),0)</f>
        <v>0</v>
      </c>
      <c r="AO710" s="43" t="str">
        <f>VLOOKUP(Exportar[[#This Row],[COD_REAL]],'[3]CENTRO DE COSTOS'!$M$4:$N$72,2,0)</f>
        <v>REGIONAL CAUCA</v>
      </c>
    </row>
    <row r="711" spans="1:41" x14ac:dyDescent="0.25">
      <c r="A711" s="44">
        <v>45111</v>
      </c>
      <c r="B711" s="32">
        <v>2023</v>
      </c>
      <c r="C711" s="33" t="str">
        <f>VLOOKUP(D711,'[3]CENTRO DE COSTOS'!$E:$H,4,0)</f>
        <v>REGIONALES</v>
      </c>
      <c r="D711" s="34" t="s">
        <v>55</v>
      </c>
      <c r="E711" s="34" t="s">
        <v>56</v>
      </c>
      <c r="F711" s="34" t="s">
        <v>208</v>
      </c>
      <c r="G711" s="35" t="str">
        <f>VLOOKUP(O711,[3]Gerentes!$A:$N,4,0)</f>
        <v>FUNCIONAMIENTO</v>
      </c>
      <c r="H711" s="35" t="str">
        <f>VLOOKUP(O711,[3]Gerentes!$A:$N,5,0)</f>
        <v>DIRECTOR(A) DE GESTION HUMANA</v>
      </c>
      <c r="I711" s="35" t="str">
        <f>VLOOKUP(O711,[3]Gerentes!$A:$N,10,0)</f>
        <v>1. Gestión Humana</v>
      </c>
      <c r="J711" s="35" t="str">
        <f>VLOOKUP(O711,[3]Gerentes!$A:$AB,15,0)</f>
        <v>No Contratable</v>
      </c>
      <c r="K711" s="36" t="str">
        <f t="shared" si="33"/>
        <v>Funcionamiento</v>
      </c>
      <c r="L711" s="37" t="s">
        <v>207</v>
      </c>
      <c r="M711" s="38" t="str">
        <f t="shared" si="34"/>
        <v>A-02-02</v>
      </c>
      <c r="N711" s="34">
        <v>301</v>
      </c>
      <c r="O711" s="35" t="str">
        <f t="shared" si="35"/>
        <v>A-02-02-02-010-301</v>
      </c>
      <c r="P711" s="32" t="s">
        <v>206</v>
      </c>
      <c r="Q711" s="39">
        <f>VLOOKUP($O711,[3]Gerentes!$A:$I,7,0)</f>
        <v>0</v>
      </c>
      <c r="R711" s="40">
        <f>VLOOKUP($O711,[3]Gerentes!$A:$I,8,0)</f>
        <v>0</v>
      </c>
      <c r="S711" s="34" t="s">
        <v>24</v>
      </c>
      <c r="T711" s="34">
        <v>27</v>
      </c>
      <c r="U711" s="34" t="s">
        <v>161</v>
      </c>
      <c r="V711" s="34" t="s">
        <v>25</v>
      </c>
      <c r="W711" s="41">
        <v>26522500</v>
      </c>
      <c r="X711" s="41">
        <v>0</v>
      </c>
      <c r="Y711" s="41">
        <v>0</v>
      </c>
      <c r="Z711" s="41">
        <v>0</v>
      </c>
      <c r="AA711" s="41">
        <v>0</v>
      </c>
      <c r="AB711" s="42">
        <v>26522500</v>
      </c>
      <c r="AC711" s="41">
        <v>26522500</v>
      </c>
      <c r="AD711" s="41">
        <v>0</v>
      </c>
      <c r="AE711" s="42">
        <v>14326178</v>
      </c>
      <c r="AF711" s="42">
        <v>13281907</v>
      </c>
      <c r="AG711" s="41">
        <v>13281907</v>
      </c>
      <c r="AH711" s="41">
        <v>13281907</v>
      </c>
      <c r="AI711" s="41">
        <v>0</v>
      </c>
      <c r="AJ711" s="41">
        <v>0</v>
      </c>
      <c r="AK711" s="42" t="str">
        <f>IFERROR(VLOOKUP(Exportar[[#This Row],[RUBRO]],[3]LISTAS!$A$1:$B$19,2,0),Exportar[[#This Row],[NOMBRE-Planeación_Proyecto]])</f>
        <v>Gastos Generales</v>
      </c>
      <c r="AL711" s="41">
        <f>VLOOKUP(Exportar[[#This Row],[UNIDAD/SUB UNIDAD]],[3]!REGIONALES[[#All],[codigo_regional3]:[Columna1]],3,0)</f>
        <v>19</v>
      </c>
      <c r="AM711" s="41">
        <f>Exportar[[#This Row],[COD]]</f>
        <v>19</v>
      </c>
      <c r="AN711" s="41">
        <f>IFERROR(VLOOKUP(Exportar[[#This Row],[RUBRO completo]],'[3]CENTRO DE COSTOS'!$X:$X,1,0),0)</f>
        <v>0</v>
      </c>
      <c r="AO711" s="43" t="str">
        <f>VLOOKUP(Exportar[[#This Row],[COD_REAL]],'[3]CENTRO DE COSTOS'!$M$4:$N$72,2,0)</f>
        <v>REGIONAL CAUCA</v>
      </c>
    </row>
    <row r="712" spans="1:41" x14ac:dyDescent="0.25">
      <c r="A712" s="44">
        <v>45111</v>
      </c>
      <c r="B712" s="32">
        <v>2023</v>
      </c>
      <c r="C712" s="33" t="str">
        <f>VLOOKUP(D712,'[3]CENTRO DE COSTOS'!$E:$H,4,0)</f>
        <v>REGIONALES</v>
      </c>
      <c r="D712" s="34" t="s">
        <v>55</v>
      </c>
      <c r="E712" s="34" t="s">
        <v>56</v>
      </c>
      <c r="F712" s="34" t="s">
        <v>195</v>
      </c>
      <c r="G712" s="35" t="str">
        <f>VLOOKUP(O712,[3]Gerentes!$A:$N,4,0)</f>
        <v>FUNCIONAMIENTO</v>
      </c>
      <c r="H712" s="35" t="str">
        <f>VLOOKUP(O712,[3]Gerentes!$A:$N,5,0)</f>
        <v>DIRECTOR(A) ADMINISTRATIVO</v>
      </c>
      <c r="I712" s="35" t="str">
        <f>VLOOKUP(O712,[3]Gerentes!$A:$N,10,0)</f>
        <v>2. Administrativa</v>
      </c>
      <c r="J712" s="35" t="str">
        <f>VLOOKUP(O712,[3]Gerentes!$A:$AB,15,0)</f>
        <v>No Contratable</v>
      </c>
      <c r="K712" s="36" t="str">
        <f t="shared" si="33"/>
        <v>Funcionamiento</v>
      </c>
      <c r="L712" s="37" t="s">
        <v>205</v>
      </c>
      <c r="M712" s="38" t="str">
        <f t="shared" si="34"/>
        <v>A-02-02</v>
      </c>
      <c r="N712" s="34">
        <v>302</v>
      </c>
      <c r="O712" s="35" t="str">
        <f t="shared" si="35"/>
        <v>A-02-02-01-003-003-302</v>
      </c>
      <c r="P712" s="32" t="s">
        <v>204</v>
      </c>
      <c r="Q712" s="39">
        <f>VLOOKUP($O712,[3]Gerentes!$A:$I,7,0)</f>
        <v>0</v>
      </c>
      <c r="R712" s="40">
        <f>VLOOKUP($O712,[3]Gerentes!$A:$I,8,0)</f>
        <v>0</v>
      </c>
      <c r="S712" s="34" t="s">
        <v>24</v>
      </c>
      <c r="T712" s="34">
        <v>27</v>
      </c>
      <c r="U712" s="34" t="s">
        <v>161</v>
      </c>
      <c r="V712" s="34" t="s">
        <v>25</v>
      </c>
      <c r="W712" s="41">
        <v>23809500</v>
      </c>
      <c r="X712" s="41">
        <v>0</v>
      </c>
      <c r="Y712" s="41">
        <v>0</v>
      </c>
      <c r="Z712" s="41">
        <v>0</v>
      </c>
      <c r="AA712" s="41">
        <v>0</v>
      </c>
      <c r="AB712" s="42">
        <v>23809500</v>
      </c>
      <c r="AC712" s="41">
        <v>23809500</v>
      </c>
      <c r="AD712" s="41">
        <v>0</v>
      </c>
      <c r="AE712" s="42">
        <v>23809500</v>
      </c>
      <c r="AF712" s="42">
        <v>0</v>
      </c>
      <c r="AG712" s="41">
        <v>0</v>
      </c>
      <c r="AH712" s="41">
        <v>0</v>
      </c>
      <c r="AI712" s="41">
        <v>0</v>
      </c>
      <c r="AJ712" s="41">
        <v>0</v>
      </c>
      <c r="AK712" s="42" t="str">
        <f>IFERROR(VLOOKUP(Exportar[[#This Row],[RUBRO]],[3]LISTAS!$A$1:$B$19,2,0),Exportar[[#This Row],[NOMBRE-Planeación_Proyecto]])</f>
        <v>Gastos Generales</v>
      </c>
      <c r="AL712" s="41">
        <f>VLOOKUP(Exportar[[#This Row],[UNIDAD/SUB UNIDAD]],[3]!REGIONALES[[#All],[codigo_regional3]:[Columna1]],3,0)</f>
        <v>19</v>
      </c>
      <c r="AM712" s="41">
        <f>Exportar[[#This Row],[COD]]</f>
        <v>19</v>
      </c>
      <c r="AN712" s="41">
        <f>IFERROR(VLOOKUP(Exportar[[#This Row],[RUBRO completo]],'[3]CENTRO DE COSTOS'!$X:$X,1,0),0)</f>
        <v>0</v>
      </c>
      <c r="AO712" s="43" t="str">
        <f>VLOOKUP(Exportar[[#This Row],[COD_REAL]],'[3]CENTRO DE COSTOS'!$M$4:$N$72,2,0)</f>
        <v>REGIONAL CAUCA</v>
      </c>
    </row>
    <row r="713" spans="1:41" x14ac:dyDescent="0.25">
      <c r="A713" s="44">
        <v>45111</v>
      </c>
      <c r="B713" s="32">
        <v>2023</v>
      </c>
      <c r="C713" s="33" t="str">
        <f>VLOOKUP(D713,'[3]CENTRO DE COSTOS'!$E:$H,4,0)</f>
        <v>REGIONALES</v>
      </c>
      <c r="D713" s="34" t="s">
        <v>55</v>
      </c>
      <c r="E713" s="34" t="s">
        <v>56</v>
      </c>
      <c r="F713" s="34" t="s">
        <v>195</v>
      </c>
      <c r="G713" s="35" t="str">
        <f>VLOOKUP(O713,[3]Gerentes!$A:$N,4,0)</f>
        <v>FUNCIONAMIENTO</v>
      </c>
      <c r="H713" s="35" t="str">
        <f>VLOOKUP(O713,[3]Gerentes!$A:$N,5,0)</f>
        <v>DIRECTOR(A) ADMINISTRATIVO</v>
      </c>
      <c r="I713" s="35" t="str">
        <f>VLOOKUP(O713,[3]Gerentes!$A:$N,10,0)</f>
        <v>2. Administrativa</v>
      </c>
      <c r="J713" s="35" t="str">
        <f>VLOOKUP(O713,[3]Gerentes!$A:$AB,15,0)</f>
        <v>No Contratable</v>
      </c>
      <c r="K713" s="36" t="str">
        <f t="shared" si="33"/>
        <v>Funcionamiento</v>
      </c>
      <c r="L713" s="37" t="s">
        <v>203</v>
      </c>
      <c r="M713" s="38" t="str">
        <f t="shared" si="34"/>
        <v>A-02-02</v>
      </c>
      <c r="N713" s="34">
        <v>302</v>
      </c>
      <c r="O713" s="35" t="str">
        <f t="shared" si="35"/>
        <v>A-02-02-02-006-009-302</v>
      </c>
      <c r="P713" s="32" t="s">
        <v>202</v>
      </c>
      <c r="Q713" s="39">
        <f>VLOOKUP($O713,[3]Gerentes!$A:$I,7,0)</f>
        <v>0</v>
      </c>
      <c r="R713" s="40">
        <f>VLOOKUP($O713,[3]Gerentes!$A:$I,8,0)</f>
        <v>0</v>
      </c>
      <c r="S713" s="34" t="s">
        <v>24</v>
      </c>
      <c r="T713" s="34">
        <v>27</v>
      </c>
      <c r="U713" s="34" t="s">
        <v>161</v>
      </c>
      <c r="V713" s="34" t="s">
        <v>25</v>
      </c>
      <c r="W713" s="41">
        <v>3153900</v>
      </c>
      <c r="X713" s="41">
        <v>0</v>
      </c>
      <c r="Y713" s="41">
        <v>0</v>
      </c>
      <c r="Z713" s="41">
        <v>0</v>
      </c>
      <c r="AA713" s="41">
        <v>0</v>
      </c>
      <c r="AB713" s="42">
        <v>3153900</v>
      </c>
      <c r="AC713" s="41">
        <v>3153900</v>
      </c>
      <c r="AD713" s="41">
        <v>0</v>
      </c>
      <c r="AE713" s="42">
        <v>3153900</v>
      </c>
      <c r="AF713" s="42">
        <v>3153900</v>
      </c>
      <c r="AG713" s="41">
        <v>3153900</v>
      </c>
      <c r="AH713" s="41">
        <v>3153900</v>
      </c>
      <c r="AI713" s="41">
        <v>0</v>
      </c>
      <c r="AJ713" s="41">
        <v>0</v>
      </c>
      <c r="AK713" s="42" t="str">
        <f>IFERROR(VLOOKUP(Exportar[[#This Row],[RUBRO]],[3]LISTAS!$A$1:$B$19,2,0),Exportar[[#This Row],[NOMBRE-Planeación_Proyecto]])</f>
        <v>Gastos Generales</v>
      </c>
      <c r="AL713" s="41">
        <f>VLOOKUP(Exportar[[#This Row],[UNIDAD/SUB UNIDAD]],[3]!REGIONALES[[#All],[codigo_regional3]:[Columna1]],3,0)</f>
        <v>19</v>
      </c>
      <c r="AM713" s="41">
        <f>Exportar[[#This Row],[COD]]</f>
        <v>19</v>
      </c>
      <c r="AN713" s="41">
        <f>IFERROR(VLOOKUP(Exportar[[#This Row],[RUBRO completo]],'[3]CENTRO DE COSTOS'!$X:$X,1,0),0)</f>
        <v>0</v>
      </c>
      <c r="AO713" s="43" t="str">
        <f>VLOOKUP(Exportar[[#This Row],[COD_REAL]],'[3]CENTRO DE COSTOS'!$M$4:$N$72,2,0)</f>
        <v>REGIONAL CAUCA</v>
      </c>
    </row>
    <row r="714" spans="1:41" x14ac:dyDescent="0.25">
      <c r="A714" s="44">
        <v>45111</v>
      </c>
      <c r="B714" s="32">
        <v>2023</v>
      </c>
      <c r="C714" s="33" t="str">
        <f>VLOOKUP(D714,'[3]CENTRO DE COSTOS'!$E:$H,4,0)</f>
        <v>REGIONALES</v>
      </c>
      <c r="D714" s="34" t="s">
        <v>55</v>
      </c>
      <c r="E714" s="34" t="s">
        <v>56</v>
      </c>
      <c r="F714" s="34" t="s">
        <v>195</v>
      </c>
      <c r="G714" s="35" t="str">
        <f>VLOOKUP(O714,[3]Gerentes!$A:$N,4,0)</f>
        <v>FUNCIONAMIENTO</v>
      </c>
      <c r="H714" s="35" t="str">
        <f>VLOOKUP(O714,[3]Gerentes!$A:$N,5,0)</f>
        <v>DIRECTOR(A) ADMINISTRATIVO</v>
      </c>
      <c r="I714" s="35" t="str">
        <f>VLOOKUP(O714,[3]Gerentes!$A:$N,10,0)</f>
        <v>2. Administrativa</v>
      </c>
      <c r="J714" s="35" t="str">
        <f>VLOOKUP(O714,[3]Gerentes!$A:$AB,15,0)</f>
        <v>No Contratable</v>
      </c>
      <c r="K714" s="36" t="str">
        <f t="shared" si="33"/>
        <v>Funcionamiento</v>
      </c>
      <c r="L714" s="37" t="s">
        <v>201</v>
      </c>
      <c r="M714" s="38" t="str">
        <f t="shared" si="34"/>
        <v>A-02-02</v>
      </c>
      <c r="N714" s="34">
        <v>302</v>
      </c>
      <c r="O714" s="35" t="str">
        <f t="shared" si="35"/>
        <v>A-02-02-02-008-004-302</v>
      </c>
      <c r="P714" s="32" t="s">
        <v>200</v>
      </c>
      <c r="Q714" s="39">
        <f>VLOOKUP($O714,[3]Gerentes!$A:$I,7,0)</f>
        <v>0</v>
      </c>
      <c r="R714" s="40">
        <f>VLOOKUP($O714,[3]Gerentes!$A:$I,8,0)</f>
        <v>0</v>
      </c>
      <c r="S714" s="34" t="s">
        <v>24</v>
      </c>
      <c r="T714" s="34">
        <v>27</v>
      </c>
      <c r="U714" s="34" t="s">
        <v>161</v>
      </c>
      <c r="V714" s="34" t="s">
        <v>25</v>
      </c>
      <c r="W714" s="41">
        <v>15159500</v>
      </c>
      <c r="X714" s="41">
        <v>0</v>
      </c>
      <c r="Y714" s="41">
        <v>0</v>
      </c>
      <c r="Z714" s="41">
        <v>0</v>
      </c>
      <c r="AA714" s="41">
        <v>0</v>
      </c>
      <c r="AB714" s="42">
        <v>15159500</v>
      </c>
      <c r="AC714" s="41">
        <v>15159500</v>
      </c>
      <c r="AD714" s="41">
        <v>0</v>
      </c>
      <c r="AE714" s="42">
        <v>11859740</v>
      </c>
      <c r="AF714" s="42">
        <v>11859740</v>
      </c>
      <c r="AG714" s="41">
        <v>11859740</v>
      </c>
      <c r="AH714" s="41">
        <v>11859740</v>
      </c>
      <c r="AI714" s="41">
        <v>0</v>
      </c>
      <c r="AJ714" s="41">
        <v>0</v>
      </c>
      <c r="AK714" s="42" t="str">
        <f>IFERROR(VLOOKUP(Exportar[[#This Row],[RUBRO]],[3]LISTAS!$A$1:$B$19,2,0),Exportar[[#This Row],[NOMBRE-Planeación_Proyecto]])</f>
        <v>Gastos Generales</v>
      </c>
      <c r="AL714" s="41">
        <f>VLOOKUP(Exportar[[#This Row],[UNIDAD/SUB UNIDAD]],[3]!REGIONALES[[#All],[codigo_regional3]:[Columna1]],3,0)</f>
        <v>19</v>
      </c>
      <c r="AM714" s="41">
        <f>Exportar[[#This Row],[COD]]</f>
        <v>19</v>
      </c>
      <c r="AN714" s="41">
        <f>IFERROR(VLOOKUP(Exportar[[#This Row],[RUBRO completo]],'[3]CENTRO DE COSTOS'!$X:$X,1,0),0)</f>
        <v>0</v>
      </c>
      <c r="AO714" s="43" t="str">
        <f>VLOOKUP(Exportar[[#This Row],[COD_REAL]],'[3]CENTRO DE COSTOS'!$M$4:$N$72,2,0)</f>
        <v>REGIONAL CAUCA</v>
      </c>
    </row>
    <row r="715" spans="1:41" x14ac:dyDescent="0.25">
      <c r="A715" s="44">
        <v>45111</v>
      </c>
      <c r="B715" s="32">
        <v>2023</v>
      </c>
      <c r="C715" s="33" t="str">
        <f>VLOOKUP(D715,'[3]CENTRO DE COSTOS'!$E:$H,4,0)</f>
        <v>REGIONALES</v>
      </c>
      <c r="D715" s="34" t="s">
        <v>55</v>
      </c>
      <c r="E715" s="34" t="s">
        <v>56</v>
      </c>
      <c r="F715" s="34" t="s">
        <v>195</v>
      </c>
      <c r="G715" s="35" t="str">
        <f>VLOOKUP(O715,[3]Gerentes!$A:$N,4,0)</f>
        <v>FUNCIONAMIENTO</v>
      </c>
      <c r="H715" s="35" t="str">
        <f>VLOOKUP(O715,[3]Gerentes!$A:$N,5,0)</f>
        <v>DIRECTOR(A) ADMINISTRATIVO</v>
      </c>
      <c r="I715" s="35" t="str">
        <f>VLOOKUP(O715,[3]Gerentes!$A:$N,10,0)</f>
        <v>2. Administrativa</v>
      </c>
      <c r="J715" s="35" t="str">
        <f>VLOOKUP(O715,[3]Gerentes!$A:$AB,15,0)</f>
        <v>No Contratable</v>
      </c>
      <c r="K715" s="36" t="str">
        <f t="shared" si="33"/>
        <v>Funcionamiento</v>
      </c>
      <c r="L715" s="37" t="s">
        <v>199</v>
      </c>
      <c r="M715" s="38" t="str">
        <f t="shared" si="34"/>
        <v>A-02-02</v>
      </c>
      <c r="N715" s="34">
        <v>302</v>
      </c>
      <c r="O715" s="35" t="str">
        <f t="shared" si="35"/>
        <v>A-02-02-02-008-007-302</v>
      </c>
      <c r="P715" s="32" t="s">
        <v>198</v>
      </c>
      <c r="Q715" s="39">
        <f>VLOOKUP($O715,[3]Gerentes!$A:$I,7,0)</f>
        <v>0</v>
      </c>
      <c r="R715" s="40">
        <f>VLOOKUP($O715,[3]Gerentes!$A:$I,8,0)</f>
        <v>0</v>
      </c>
      <c r="S715" s="34" t="s">
        <v>24</v>
      </c>
      <c r="T715" s="34">
        <v>27</v>
      </c>
      <c r="U715" s="34" t="s">
        <v>161</v>
      </c>
      <c r="V715" s="34" t="s">
        <v>25</v>
      </c>
      <c r="W715" s="41">
        <v>9073100</v>
      </c>
      <c r="X715" s="41">
        <v>0</v>
      </c>
      <c r="Y715" s="41">
        <v>0</v>
      </c>
      <c r="Z715" s="41">
        <v>0</v>
      </c>
      <c r="AA715" s="41">
        <v>0</v>
      </c>
      <c r="AB715" s="42">
        <v>9073100</v>
      </c>
      <c r="AC715" s="41">
        <v>9073100</v>
      </c>
      <c r="AD715" s="41">
        <v>0</v>
      </c>
      <c r="AE715" s="42">
        <v>0</v>
      </c>
      <c r="AF715" s="42">
        <v>0</v>
      </c>
      <c r="AG715" s="41">
        <v>0</v>
      </c>
      <c r="AH715" s="41">
        <v>0</v>
      </c>
      <c r="AI715" s="41">
        <v>0</v>
      </c>
      <c r="AJ715" s="41">
        <v>0</v>
      </c>
      <c r="AK715" s="42" t="str">
        <f>IFERROR(VLOOKUP(Exportar[[#This Row],[RUBRO]],[3]LISTAS!$A$1:$B$19,2,0),Exportar[[#This Row],[NOMBRE-Planeación_Proyecto]])</f>
        <v>Gastos Generales</v>
      </c>
      <c r="AL715" s="41">
        <f>VLOOKUP(Exportar[[#This Row],[UNIDAD/SUB UNIDAD]],[3]!REGIONALES[[#All],[codigo_regional3]:[Columna1]],3,0)</f>
        <v>19</v>
      </c>
      <c r="AM715" s="41">
        <f>Exportar[[#This Row],[COD]]</f>
        <v>19</v>
      </c>
      <c r="AN715" s="41">
        <f>IFERROR(VLOOKUP(Exportar[[#This Row],[RUBRO completo]],'[3]CENTRO DE COSTOS'!$X:$X,1,0),0)</f>
        <v>0</v>
      </c>
      <c r="AO715" s="43" t="str">
        <f>VLOOKUP(Exportar[[#This Row],[COD_REAL]],'[3]CENTRO DE COSTOS'!$M$4:$N$72,2,0)</f>
        <v>REGIONAL CAUCA</v>
      </c>
    </row>
    <row r="716" spans="1:41" x14ac:dyDescent="0.25">
      <c r="A716" s="44">
        <v>45111</v>
      </c>
      <c r="B716" s="32">
        <v>2023</v>
      </c>
      <c r="C716" s="33" t="str">
        <f>VLOOKUP(D716,'[3]CENTRO DE COSTOS'!$E:$H,4,0)</f>
        <v>REGIONALES</v>
      </c>
      <c r="D716" s="34" t="s">
        <v>55</v>
      </c>
      <c r="E716" s="34" t="s">
        <v>56</v>
      </c>
      <c r="F716" s="34" t="s">
        <v>195</v>
      </c>
      <c r="G716" s="35" t="str">
        <f>VLOOKUP(O716,[3]Gerentes!$A:$N,4,0)</f>
        <v>FUNCIONAMIENTO</v>
      </c>
      <c r="H716" s="35" t="str">
        <f>VLOOKUP(O716,[3]Gerentes!$A:$N,5,0)</f>
        <v>DIRECTOR(A) ADMINISTRATIVO</v>
      </c>
      <c r="I716" s="35" t="str">
        <f>VLOOKUP(O716,[3]Gerentes!$A:$N,10,0)</f>
        <v>2. Administrativa</v>
      </c>
      <c r="J716" s="35" t="str">
        <f>VLOOKUP(O716,[3]Gerentes!$A:$AB,15,0)</f>
        <v>No Contratable</v>
      </c>
      <c r="K716" s="36" t="str">
        <f t="shared" si="33"/>
        <v>Funcionamiento</v>
      </c>
      <c r="L716" s="37" t="s">
        <v>197</v>
      </c>
      <c r="M716" s="38" t="str">
        <f t="shared" si="34"/>
        <v>A-02-02</v>
      </c>
      <c r="N716" s="34">
        <v>302</v>
      </c>
      <c r="O716" s="35" t="str">
        <f t="shared" si="35"/>
        <v>A-02-02-02-009-004-302</v>
      </c>
      <c r="P716" s="32" t="s">
        <v>196</v>
      </c>
      <c r="Q716" s="39">
        <f>VLOOKUP($O716,[3]Gerentes!$A:$I,7,0)</f>
        <v>0</v>
      </c>
      <c r="R716" s="40">
        <f>VLOOKUP($O716,[3]Gerentes!$A:$I,8,0)</f>
        <v>0</v>
      </c>
      <c r="S716" s="34" t="s">
        <v>24</v>
      </c>
      <c r="T716" s="34">
        <v>27</v>
      </c>
      <c r="U716" s="34" t="s">
        <v>161</v>
      </c>
      <c r="V716" s="34" t="s">
        <v>25</v>
      </c>
      <c r="W716" s="41">
        <v>42300</v>
      </c>
      <c r="X716" s="41">
        <v>0</v>
      </c>
      <c r="Y716" s="41">
        <v>0</v>
      </c>
      <c r="Z716" s="41">
        <v>0</v>
      </c>
      <c r="AA716" s="41">
        <v>0</v>
      </c>
      <c r="AB716" s="42">
        <v>42300</v>
      </c>
      <c r="AC716" s="41">
        <v>42300</v>
      </c>
      <c r="AD716" s="41">
        <v>0</v>
      </c>
      <c r="AE716" s="42">
        <v>42300</v>
      </c>
      <c r="AF716" s="42">
        <v>42300</v>
      </c>
      <c r="AG716" s="41">
        <v>42300</v>
      </c>
      <c r="AH716" s="41">
        <v>42300</v>
      </c>
      <c r="AI716" s="41">
        <v>0</v>
      </c>
      <c r="AJ716" s="41">
        <v>0</v>
      </c>
      <c r="AK716" s="42" t="str">
        <f>IFERROR(VLOOKUP(Exportar[[#This Row],[RUBRO]],[3]LISTAS!$A$1:$B$19,2,0),Exportar[[#This Row],[NOMBRE-Planeación_Proyecto]])</f>
        <v>Gastos Generales</v>
      </c>
      <c r="AL716" s="41">
        <f>VLOOKUP(Exportar[[#This Row],[UNIDAD/SUB UNIDAD]],[3]!REGIONALES[[#All],[codigo_regional3]:[Columna1]],3,0)</f>
        <v>19</v>
      </c>
      <c r="AM716" s="41">
        <f>Exportar[[#This Row],[COD]]</f>
        <v>19</v>
      </c>
      <c r="AN716" s="41">
        <f>IFERROR(VLOOKUP(Exportar[[#This Row],[RUBRO completo]],'[3]CENTRO DE COSTOS'!$X:$X,1,0),0)</f>
        <v>0</v>
      </c>
      <c r="AO716" s="43" t="str">
        <f>VLOOKUP(Exportar[[#This Row],[COD_REAL]],'[3]CENTRO DE COSTOS'!$M$4:$N$72,2,0)</f>
        <v>REGIONAL CAUCA</v>
      </c>
    </row>
    <row r="717" spans="1:41" x14ac:dyDescent="0.25">
      <c r="A717" s="44">
        <v>45111</v>
      </c>
      <c r="B717" s="32">
        <v>2023</v>
      </c>
      <c r="C717" s="33" t="str">
        <f>VLOOKUP(D717,'[3]CENTRO DE COSTOS'!$E:$H,4,0)</f>
        <v>REGIONALES</v>
      </c>
      <c r="D717" s="34" t="s">
        <v>55</v>
      </c>
      <c r="E717" s="34" t="s">
        <v>56</v>
      </c>
      <c r="F717" s="34" t="s">
        <v>195</v>
      </c>
      <c r="G717" s="35" t="str">
        <f>VLOOKUP(O717,[3]Gerentes!$A:$N,4,0)</f>
        <v>FUNCIONAMIENTO</v>
      </c>
      <c r="H717" s="35" t="str">
        <f>VLOOKUP(O717,[3]Gerentes!$A:$N,5,0)</f>
        <v>DIRECTOR(A) ADMINISTRATIVO</v>
      </c>
      <c r="I717" s="35" t="str">
        <f>VLOOKUP(O717,[3]Gerentes!$A:$N,10,0)</f>
        <v>2. Administrativa</v>
      </c>
      <c r="J717" s="35" t="str">
        <f>VLOOKUP(O717,[3]Gerentes!$A:$AB,15,0)</f>
        <v>No Contratable</v>
      </c>
      <c r="K717" s="36" t="str">
        <f t="shared" si="33"/>
        <v>Funcionamiento</v>
      </c>
      <c r="L717" s="37" t="s">
        <v>194</v>
      </c>
      <c r="M717" s="38" t="str">
        <f t="shared" si="34"/>
        <v>A-08-01</v>
      </c>
      <c r="N717" s="34">
        <v>302</v>
      </c>
      <c r="O717" s="35" t="str">
        <f t="shared" si="35"/>
        <v>A-08-01-02-001-302</v>
      </c>
      <c r="P717" s="32" t="s">
        <v>193</v>
      </c>
      <c r="Q717" s="39">
        <f>VLOOKUP($O717,[3]Gerentes!$A:$I,7,0)</f>
        <v>0</v>
      </c>
      <c r="R717" s="40">
        <f>VLOOKUP($O717,[3]Gerentes!$A:$I,8,0)</f>
        <v>0</v>
      </c>
      <c r="S717" s="34" t="s">
        <v>24</v>
      </c>
      <c r="T717" s="34">
        <v>27</v>
      </c>
      <c r="U717" s="34" t="s">
        <v>161</v>
      </c>
      <c r="V717" s="34" t="s">
        <v>25</v>
      </c>
      <c r="W717" s="41">
        <v>81980800</v>
      </c>
      <c r="X717" s="41">
        <v>0</v>
      </c>
      <c r="Y717" s="41">
        <v>0</v>
      </c>
      <c r="Z717" s="41">
        <v>0</v>
      </c>
      <c r="AA717" s="41">
        <v>0</v>
      </c>
      <c r="AB717" s="42">
        <v>81980800</v>
      </c>
      <c r="AC717" s="41">
        <v>81980800</v>
      </c>
      <c r="AD717" s="41">
        <v>0</v>
      </c>
      <c r="AE717" s="42">
        <v>64240699</v>
      </c>
      <c r="AF717" s="42">
        <v>64240699</v>
      </c>
      <c r="AG717" s="41">
        <v>64240699</v>
      </c>
      <c r="AH717" s="41">
        <v>64240699</v>
      </c>
      <c r="AI717" s="41">
        <v>0</v>
      </c>
      <c r="AJ717" s="41">
        <v>0</v>
      </c>
      <c r="AK717" s="42" t="str">
        <f>IFERROR(VLOOKUP(Exportar[[#This Row],[RUBRO]],[3]LISTAS!$A$1:$B$19,2,0),Exportar[[#This Row],[NOMBRE-Planeación_Proyecto]])</f>
        <v>Otros Gastos</v>
      </c>
      <c r="AL717" s="41">
        <f>VLOOKUP(Exportar[[#This Row],[UNIDAD/SUB UNIDAD]],[3]!REGIONALES[[#All],[codigo_regional3]:[Columna1]],3,0)</f>
        <v>19</v>
      </c>
      <c r="AM717" s="41">
        <f>Exportar[[#This Row],[COD]]</f>
        <v>19</v>
      </c>
      <c r="AN717" s="41">
        <f>IFERROR(VLOOKUP(Exportar[[#This Row],[RUBRO completo]],'[3]CENTRO DE COSTOS'!$X:$X,1,0),0)</f>
        <v>0</v>
      </c>
      <c r="AO717" s="43" t="str">
        <f>VLOOKUP(Exportar[[#This Row],[COD_REAL]],'[3]CENTRO DE COSTOS'!$M$4:$N$72,2,0)</f>
        <v>REGIONAL CAUCA</v>
      </c>
    </row>
    <row r="718" spans="1:41" x14ac:dyDescent="0.25">
      <c r="A718" s="44">
        <v>45111</v>
      </c>
      <c r="B718" s="32">
        <v>2023</v>
      </c>
      <c r="C718" s="33" t="str">
        <f>VLOOKUP(D718,'[3]CENTRO DE COSTOS'!$E:$H,4,0)</f>
        <v>REGIONALES</v>
      </c>
      <c r="D718" s="34" t="s">
        <v>55</v>
      </c>
      <c r="E718" s="34" t="s">
        <v>56</v>
      </c>
      <c r="F718" s="34" t="s">
        <v>192</v>
      </c>
      <c r="G718" s="35" t="str">
        <f>VLOOKUP(O718,[3]Gerentes!$A:$N,4,0)</f>
        <v>NUTRICIÓN</v>
      </c>
      <c r="H718" s="35" t="str">
        <f>VLOOKUP(O718,[3]Gerentes!$A:$N,5,0)</f>
        <v>DIRECTOR(A) DE NUTRICION</v>
      </c>
      <c r="I718" s="35" t="str">
        <f>VLOOKUP(O718,[3]Gerentes!$A:$N,10,0)</f>
        <v>4. Nutrición</v>
      </c>
      <c r="J718" s="35" t="str">
        <f>VLOOKUP(O718,[3]Gerentes!$A:$AB,15,0)</f>
        <v>Contratable</v>
      </c>
      <c r="K718" s="36" t="str">
        <f t="shared" si="33"/>
        <v>Inversión</v>
      </c>
      <c r="L718" s="37" t="s">
        <v>189</v>
      </c>
      <c r="M718" s="38" t="str">
        <f t="shared" si="34"/>
        <v>C-4102-1500-12</v>
      </c>
      <c r="N718" s="34">
        <v>991</v>
      </c>
      <c r="O718" s="35" t="str">
        <f t="shared" si="35"/>
        <v>C-4102-1500-12-0-4102016-02-991</v>
      </c>
      <c r="P718" s="32" t="s">
        <v>188</v>
      </c>
      <c r="Q718" s="39">
        <f>VLOOKUP($O718,[3]Gerentes!$A:$I,7,0)</f>
        <v>4102016</v>
      </c>
      <c r="R718" s="40" t="str">
        <f>VLOOKUP($O718,[3]Gerentes!$A:$I,8,0)</f>
        <v>SERVICIO DE ATENCION Y PREVENCION A LA DESNUTRICION DESDE EL SECTOR INCLUSION SOCIAL</v>
      </c>
      <c r="S718" s="34" t="s">
        <v>24</v>
      </c>
      <c r="T718" s="34">
        <v>27</v>
      </c>
      <c r="U718" s="34" t="s">
        <v>161</v>
      </c>
      <c r="V718" s="34" t="s">
        <v>25</v>
      </c>
      <c r="W718" s="41">
        <v>135757500</v>
      </c>
      <c r="X718" s="41">
        <v>0</v>
      </c>
      <c r="Y718" s="41">
        <v>1019633</v>
      </c>
      <c r="Z718" s="41">
        <v>0</v>
      </c>
      <c r="AA718" s="41">
        <v>0</v>
      </c>
      <c r="AB718" s="42">
        <v>134737867</v>
      </c>
      <c r="AC718" s="41">
        <v>134737867</v>
      </c>
      <c r="AD718" s="41">
        <v>0</v>
      </c>
      <c r="AE718" s="42">
        <v>134737867</v>
      </c>
      <c r="AF718" s="42">
        <v>52053734</v>
      </c>
      <c r="AG718" s="41">
        <v>52053734</v>
      </c>
      <c r="AH718" s="41">
        <v>52053734</v>
      </c>
      <c r="AI718" s="41">
        <v>0</v>
      </c>
      <c r="AJ718" s="41">
        <v>0</v>
      </c>
      <c r="AK718" s="42" t="str">
        <f>IFERROR(VLOOKUP(Exportar[[#This Row],[RUBRO]],[3]LISTAS!$A$1:$B$19,2,0),Exportar[[#This Row],[NOMBRE-Planeación_Proyecto]])</f>
        <v>4. Nutrición</v>
      </c>
      <c r="AL718" s="41">
        <f>VLOOKUP(Exportar[[#This Row],[UNIDAD/SUB UNIDAD]],[3]!REGIONALES[[#All],[codigo_regional3]:[Columna1]],3,0)</f>
        <v>19</v>
      </c>
      <c r="AM718" s="41">
        <f>Exportar[[#This Row],[COD]]</f>
        <v>19</v>
      </c>
      <c r="AN718" s="41">
        <f>IFERROR(VLOOKUP(Exportar[[#This Row],[RUBRO completo]],'[3]CENTRO DE COSTOS'!$X:$X,1,0),0)</f>
        <v>0</v>
      </c>
      <c r="AO718" s="43" t="str">
        <f>VLOOKUP(Exportar[[#This Row],[COD_REAL]],'[3]CENTRO DE COSTOS'!$M$4:$N$72,2,0)</f>
        <v>REGIONAL CAUCA</v>
      </c>
    </row>
    <row r="719" spans="1:41" x14ac:dyDescent="0.25">
      <c r="A719" s="44">
        <v>45111</v>
      </c>
      <c r="B719" s="32">
        <v>2023</v>
      </c>
      <c r="C719" s="33" t="str">
        <f>VLOOKUP(D719,'[3]CENTRO DE COSTOS'!$E:$H,4,0)</f>
        <v>REGIONALES</v>
      </c>
      <c r="D719" s="34" t="s">
        <v>55</v>
      </c>
      <c r="E719" s="34" t="s">
        <v>56</v>
      </c>
      <c r="F719" s="34" t="s">
        <v>192</v>
      </c>
      <c r="G719" s="35" t="str">
        <f>VLOOKUP(O719,[3]Gerentes!$A:$N,4,0)</f>
        <v>PROTECCIÓN SRPA</v>
      </c>
      <c r="H719" s="35" t="str">
        <f>VLOOKUP(O719,[3]Gerentes!$A:$N,5,0)</f>
        <v>DIRECTOR(A) DE PROTECCION</v>
      </c>
      <c r="I719" s="35" t="str">
        <f>VLOOKUP(O719,[3]Gerentes!$A:$N,10,0)</f>
        <v>3. Protección SRPA</v>
      </c>
      <c r="J719" s="35" t="str">
        <f>VLOOKUP(O719,[3]Gerentes!$A:$AB,15,0)</f>
        <v>Contratable</v>
      </c>
      <c r="K719" s="36" t="str">
        <f t="shared" si="33"/>
        <v>Inversión</v>
      </c>
      <c r="L719" s="37" t="s">
        <v>187</v>
      </c>
      <c r="M719" s="38" t="str">
        <f t="shared" si="34"/>
        <v>C-4102-1500-13</v>
      </c>
      <c r="N719" s="34">
        <v>991</v>
      </c>
      <c r="O719" s="35" t="str">
        <f t="shared" si="35"/>
        <v>C-4102-1500-13-0-4102038-02-991</v>
      </c>
      <c r="P719" s="32" t="s">
        <v>186</v>
      </c>
      <c r="Q719" s="39">
        <f>VLOOKUP($O719,[3]Gerentes!$A:$I,7,0)</f>
        <v>4102038</v>
      </c>
      <c r="R719" s="40" t="str">
        <f>VLOOKUP($O719,[3]Gerentes!$A:$I,8,0)</f>
        <v>SERVICIO DIRIGIDOS A LA ATENCION DE NIÑOS, NIÑAS, ADOLESCENTES Y JOVENES, CON ENFOQUE PEDAGOGICO Y RESTAURATIVO ENCAMINADOS A LA INCLUSION SOCIAL</v>
      </c>
      <c r="S719" s="34" t="s">
        <v>24</v>
      </c>
      <c r="T719" s="34">
        <v>27</v>
      </c>
      <c r="U719" s="34" t="s">
        <v>161</v>
      </c>
      <c r="V719" s="34" t="s">
        <v>25</v>
      </c>
      <c r="W719" s="41">
        <v>695242283</v>
      </c>
      <c r="X719" s="41">
        <v>0</v>
      </c>
      <c r="Y719" s="41">
        <v>15006755</v>
      </c>
      <c r="Z719" s="41">
        <v>0</v>
      </c>
      <c r="AA719" s="41">
        <v>0</v>
      </c>
      <c r="AB719" s="42">
        <v>680235528</v>
      </c>
      <c r="AC719" s="41">
        <v>676324362</v>
      </c>
      <c r="AD719" s="41">
        <v>3911166</v>
      </c>
      <c r="AE719" s="42">
        <v>676324362</v>
      </c>
      <c r="AF719" s="42">
        <v>255420860</v>
      </c>
      <c r="AG719" s="41">
        <v>255420860</v>
      </c>
      <c r="AH719" s="41">
        <v>255420860</v>
      </c>
      <c r="AI719" s="41">
        <v>0</v>
      </c>
      <c r="AJ719" s="41">
        <v>0</v>
      </c>
      <c r="AK719" s="42" t="str">
        <f>IFERROR(VLOOKUP(Exportar[[#This Row],[RUBRO]],[3]LISTAS!$A$1:$B$19,2,0),Exportar[[#This Row],[NOMBRE-Planeación_Proyecto]])</f>
        <v>3. Protección SRPA</v>
      </c>
      <c r="AL719" s="41">
        <f>VLOOKUP(Exportar[[#This Row],[UNIDAD/SUB UNIDAD]],[3]!REGIONALES[[#All],[codigo_regional3]:[Columna1]],3,0)</f>
        <v>19</v>
      </c>
      <c r="AM719" s="41">
        <f>Exportar[[#This Row],[COD]]</f>
        <v>19</v>
      </c>
      <c r="AN719" s="41">
        <f>IFERROR(VLOOKUP(Exportar[[#This Row],[RUBRO completo]],'[3]CENTRO DE COSTOS'!$X:$X,1,0),0)</f>
        <v>0</v>
      </c>
      <c r="AO719" s="43" t="str">
        <f>VLOOKUP(Exportar[[#This Row],[COD_REAL]],'[3]CENTRO DE COSTOS'!$M$4:$N$72,2,0)</f>
        <v>REGIONAL CAUCA</v>
      </c>
    </row>
    <row r="720" spans="1:41" x14ac:dyDescent="0.25">
      <c r="A720" s="44">
        <v>45111</v>
      </c>
      <c r="B720" s="32">
        <v>2023</v>
      </c>
      <c r="C720" s="33" t="str">
        <f>VLOOKUP(D720,'[3]CENTRO DE COSTOS'!$E:$H,4,0)</f>
        <v>REGIONALES</v>
      </c>
      <c r="D720" s="34" t="s">
        <v>55</v>
      </c>
      <c r="E720" s="34" t="s">
        <v>56</v>
      </c>
      <c r="F720" s="34" t="s">
        <v>192</v>
      </c>
      <c r="G720" s="35" t="str">
        <f>VLOOKUP(O720,[3]Gerentes!$A:$N,4,0)</f>
        <v xml:space="preserve">PROTECCIÓN RESTABLECIMIENTO </v>
      </c>
      <c r="H720" s="35" t="str">
        <f>VLOOKUP(O720,[3]Gerentes!$A:$N,5,0)</f>
        <v>DIRECTOR(A) DE PROTECCION</v>
      </c>
      <c r="I720" s="35" t="str">
        <f>VLOOKUP(O720,[3]Gerentes!$A:$N,10,0)</f>
        <v>2. Protección PARD</v>
      </c>
      <c r="J720" s="35" t="str">
        <f>VLOOKUP(O720,[3]Gerentes!$A:$AB,15,0)</f>
        <v>Contratable</v>
      </c>
      <c r="K720" s="36" t="str">
        <f t="shared" si="33"/>
        <v>Inversión</v>
      </c>
      <c r="L720" s="37" t="s">
        <v>173</v>
      </c>
      <c r="M720" s="38" t="str">
        <f t="shared" si="34"/>
        <v>C-4102-1500-14</v>
      </c>
      <c r="N720" s="34">
        <v>991</v>
      </c>
      <c r="O720" s="35" t="str">
        <f t="shared" si="35"/>
        <v>C-4102-1500-14-0-4102037-02-991</v>
      </c>
      <c r="P720" s="32" t="s">
        <v>172</v>
      </c>
      <c r="Q720" s="39">
        <f>VLOOKUP($O720,[3]Gerentes!$A:$I,7,0)</f>
        <v>4102037</v>
      </c>
      <c r="R720" s="40" t="str">
        <f>VLOOKUP($O720,[3]Gerentes!$A:$I,8,0)</f>
        <v>SERVICIO DE PROTECCION PARA EL RESTABLECIMIENTO DE DERECHOS DE NIÑOS, NIÑAS, ADOLESCENTES Y JOVENES</v>
      </c>
      <c r="S720" s="34" t="s">
        <v>24</v>
      </c>
      <c r="T720" s="34">
        <v>21</v>
      </c>
      <c r="U720" s="34" t="s">
        <v>185</v>
      </c>
      <c r="V720" s="34" t="s">
        <v>25</v>
      </c>
      <c r="W720" s="41">
        <v>1977522769</v>
      </c>
      <c r="X720" s="41">
        <v>0</v>
      </c>
      <c r="Y720" s="41">
        <v>48525264</v>
      </c>
      <c r="Z720" s="41">
        <v>0</v>
      </c>
      <c r="AA720" s="41">
        <v>0</v>
      </c>
      <c r="AB720" s="42">
        <v>1928997505</v>
      </c>
      <c r="AC720" s="41">
        <v>1925086337</v>
      </c>
      <c r="AD720" s="41">
        <v>3911168</v>
      </c>
      <c r="AE720" s="42">
        <v>1925086337</v>
      </c>
      <c r="AF720" s="42">
        <v>723643837</v>
      </c>
      <c r="AG720" s="41">
        <v>723643837</v>
      </c>
      <c r="AH720" s="41">
        <v>723643837</v>
      </c>
      <c r="AI720" s="41">
        <v>0</v>
      </c>
      <c r="AJ720" s="41">
        <v>0</v>
      </c>
      <c r="AK720" s="42" t="str">
        <f>IFERROR(VLOOKUP(Exportar[[#This Row],[RUBRO]],[3]LISTAS!$A$1:$B$19,2,0),Exportar[[#This Row],[NOMBRE-Planeación_Proyecto]])</f>
        <v>2. Protección PARD</v>
      </c>
      <c r="AL720" s="41">
        <f>VLOOKUP(Exportar[[#This Row],[UNIDAD/SUB UNIDAD]],[3]!REGIONALES[[#All],[codigo_regional3]:[Columna1]],3,0)</f>
        <v>19</v>
      </c>
      <c r="AM720" s="41">
        <f>Exportar[[#This Row],[COD]]</f>
        <v>19</v>
      </c>
      <c r="AN720" s="41">
        <f>IFERROR(VLOOKUP(Exportar[[#This Row],[RUBRO completo]],'[3]CENTRO DE COSTOS'!$X:$X,1,0),0)</f>
        <v>0</v>
      </c>
      <c r="AO720" s="43" t="str">
        <f>VLOOKUP(Exportar[[#This Row],[COD_REAL]],'[3]CENTRO DE COSTOS'!$M$4:$N$72,2,0)</f>
        <v>REGIONAL CAUCA</v>
      </c>
    </row>
    <row r="721" spans="1:41" x14ac:dyDescent="0.25">
      <c r="A721" s="44">
        <v>45111</v>
      </c>
      <c r="B721" s="32">
        <v>2023</v>
      </c>
      <c r="C721" s="33" t="str">
        <f>VLOOKUP(D721,'[3]CENTRO DE COSTOS'!$E:$H,4,0)</f>
        <v>REGIONALES</v>
      </c>
      <c r="D721" s="34" t="s">
        <v>55</v>
      </c>
      <c r="E721" s="34" t="s">
        <v>56</v>
      </c>
      <c r="F721" s="34" t="s">
        <v>192</v>
      </c>
      <c r="G721" s="35" t="str">
        <f>VLOOKUP(O721,[3]Gerentes!$A:$N,4,0)</f>
        <v>SNBF</v>
      </c>
      <c r="H721" s="35" t="str">
        <f>VLOOKUP(O721,[3]Gerentes!$A:$N,5,0)</f>
        <v>DIRECTOR(A) DE SISTEMA NACIONAL DE BIENESTAR FAMILIAR</v>
      </c>
      <c r="I721" s="35" t="str">
        <f>VLOOKUP(O721,[3]Gerentes!$A:$N,10,0)</f>
        <v>7. SNBF</v>
      </c>
      <c r="J721" s="35" t="str">
        <f>VLOOKUP(O721,[3]Gerentes!$A:$AB,15,0)</f>
        <v>Contratable</v>
      </c>
      <c r="K721" s="36" t="str">
        <f t="shared" si="33"/>
        <v>Inversión</v>
      </c>
      <c r="L721" s="37" t="s">
        <v>168</v>
      </c>
      <c r="M721" s="38" t="str">
        <f t="shared" si="34"/>
        <v>C-4102-1500-15</v>
      </c>
      <c r="N721" s="34">
        <v>991</v>
      </c>
      <c r="O721" s="35" t="str">
        <f t="shared" si="35"/>
        <v>C-4102-1500-15-0-4102024-02-991</v>
      </c>
      <c r="P721" s="32" t="s">
        <v>167</v>
      </c>
      <c r="Q721" s="39">
        <f>VLOOKUP($O721,[3]Gerentes!$A:$I,7,0)</f>
        <v>4102024</v>
      </c>
      <c r="R721" s="40" t="str">
        <f>VLOOKUP($O721,[3]Gerentes!$A:$I,8,0)</f>
        <v>SERVICIO DE ASISTENCIA TECNICA EN EL CICLO DE POLITICAS PUBLICAS DE INFANCIA Y ADOLESCENCIA</v>
      </c>
      <c r="S721" s="34" t="s">
        <v>24</v>
      </c>
      <c r="T721" s="34">
        <v>27</v>
      </c>
      <c r="U721" s="34" t="s">
        <v>161</v>
      </c>
      <c r="V721" s="34" t="s">
        <v>25</v>
      </c>
      <c r="W721" s="41">
        <v>293820800</v>
      </c>
      <c r="X721" s="41">
        <v>490266</v>
      </c>
      <c r="Y721" s="41">
        <v>4437633</v>
      </c>
      <c r="Z721" s="41">
        <v>0</v>
      </c>
      <c r="AA721" s="41">
        <v>0</v>
      </c>
      <c r="AB721" s="42">
        <v>289873433</v>
      </c>
      <c r="AC721" s="41">
        <v>289873433</v>
      </c>
      <c r="AD721" s="41">
        <v>0</v>
      </c>
      <c r="AE721" s="42">
        <v>289873433</v>
      </c>
      <c r="AF721" s="42">
        <v>104401433</v>
      </c>
      <c r="AG721" s="41">
        <v>104401433</v>
      </c>
      <c r="AH721" s="41">
        <v>104401433</v>
      </c>
      <c r="AI721" s="41">
        <v>0</v>
      </c>
      <c r="AJ721" s="41">
        <v>0</v>
      </c>
      <c r="AK721" s="42" t="str">
        <f>IFERROR(VLOOKUP(Exportar[[#This Row],[RUBRO]],[3]LISTAS!$A$1:$B$19,2,0),Exportar[[#This Row],[NOMBRE-Planeación_Proyecto]])</f>
        <v>7. SNBF</v>
      </c>
      <c r="AL721" s="41">
        <f>VLOOKUP(Exportar[[#This Row],[UNIDAD/SUB UNIDAD]],[3]!REGIONALES[[#All],[codigo_regional3]:[Columna1]],3,0)</f>
        <v>19</v>
      </c>
      <c r="AM721" s="41">
        <f>Exportar[[#This Row],[COD]]</f>
        <v>19</v>
      </c>
      <c r="AN721" s="41">
        <f>IFERROR(VLOOKUP(Exportar[[#This Row],[RUBRO completo]],'[3]CENTRO DE COSTOS'!$X:$X,1,0),0)</f>
        <v>0</v>
      </c>
      <c r="AO721" s="43" t="str">
        <f>VLOOKUP(Exportar[[#This Row],[COD_REAL]],'[3]CENTRO DE COSTOS'!$M$4:$N$72,2,0)</f>
        <v>REGIONAL CAUCA</v>
      </c>
    </row>
    <row r="722" spans="1:41" x14ac:dyDescent="0.25">
      <c r="A722" s="44">
        <v>45111</v>
      </c>
      <c r="B722" s="32">
        <v>2023</v>
      </c>
      <c r="C722" s="33" t="str">
        <f>VLOOKUP(D722,'[3]CENTRO DE COSTOS'!$E:$H,4,0)</f>
        <v>REGIONALES</v>
      </c>
      <c r="D722" s="34" t="s">
        <v>55</v>
      </c>
      <c r="E722" s="34" t="s">
        <v>56</v>
      </c>
      <c r="F722" s="34" t="s">
        <v>192</v>
      </c>
      <c r="G722" s="35" t="str">
        <f>VLOOKUP(O722,[3]Gerentes!$A:$N,4,0)</f>
        <v>FAMILIA Y COMUNIDADES</v>
      </c>
      <c r="H722" s="35" t="str">
        <f>VLOOKUP(O722,[3]Gerentes!$A:$N,5,0)</f>
        <v>DIRECTOR(A) DE FAMILIA Y COMUNIDADES</v>
      </c>
      <c r="I722" s="35" t="str">
        <f>VLOOKUP(O722,[3]Gerentes!$A:$N,10,0)</f>
        <v>6. Familia y Comunidades</v>
      </c>
      <c r="J722" s="35" t="str">
        <f>VLOOKUP(O722,[3]Gerentes!$A:$AB,15,0)</f>
        <v>Contratable</v>
      </c>
      <c r="K722" s="36" t="str">
        <f t="shared" si="33"/>
        <v>Inversión</v>
      </c>
      <c r="L722" s="37" t="s">
        <v>184</v>
      </c>
      <c r="M722" s="38" t="str">
        <f t="shared" si="34"/>
        <v>C-4102-1500-16</v>
      </c>
      <c r="N722" s="34">
        <v>991</v>
      </c>
      <c r="O722" s="35" t="str">
        <f t="shared" si="35"/>
        <v>C-4102-1500-16-0-4102041-02-991</v>
      </c>
      <c r="P722" s="32" t="s">
        <v>183</v>
      </c>
      <c r="Q722" s="39">
        <f>VLOOKUP($O722,[3]Gerentes!$A:$I,7,0)</f>
        <v>4102041</v>
      </c>
      <c r="R722" s="40" t="str">
        <f>VLOOKUP($O722,[3]Gerentes!$A:$I,8,0)</f>
        <v>SERVICIO DE ASISTENCIA TECNICA EN EL CICLO DE POLITICAS PUBLICAS DE FAMILIA Y OTRAS RELACIONADAS</v>
      </c>
      <c r="S722" s="34" t="s">
        <v>24</v>
      </c>
      <c r="T722" s="34">
        <v>27</v>
      </c>
      <c r="U722" s="34" t="s">
        <v>161</v>
      </c>
      <c r="V722" s="34" t="s">
        <v>25</v>
      </c>
      <c r="W722" s="41">
        <v>138582399</v>
      </c>
      <c r="X722" s="41">
        <v>0</v>
      </c>
      <c r="Y722" s="41">
        <v>3149598</v>
      </c>
      <c r="Z722" s="41">
        <v>0</v>
      </c>
      <c r="AA722" s="41">
        <v>0</v>
      </c>
      <c r="AB722" s="42">
        <v>135432801</v>
      </c>
      <c r="AC722" s="41">
        <v>135432801</v>
      </c>
      <c r="AD722" s="41">
        <v>0</v>
      </c>
      <c r="AE722" s="42">
        <v>135432801</v>
      </c>
      <c r="AF722" s="42">
        <v>52755801</v>
      </c>
      <c r="AG722" s="41">
        <v>52755801</v>
      </c>
      <c r="AH722" s="41">
        <v>52755801</v>
      </c>
      <c r="AI722" s="41">
        <v>0</v>
      </c>
      <c r="AJ722" s="41">
        <v>0</v>
      </c>
      <c r="AK722" s="42" t="str">
        <f>IFERROR(VLOOKUP(Exportar[[#This Row],[RUBRO]],[3]LISTAS!$A$1:$B$19,2,0),Exportar[[#This Row],[NOMBRE-Planeación_Proyecto]])</f>
        <v>6. Familia y Comunidades</v>
      </c>
      <c r="AL722" s="41">
        <f>VLOOKUP(Exportar[[#This Row],[UNIDAD/SUB UNIDAD]],[3]!REGIONALES[[#All],[codigo_regional3]:[Columna1]],3,0)</f>
        <v>19</v>
      </c>
      <c r="AM722" s="41">
        <f>Exportar[[#This Row],[COD]]</f>
        <v>19</v>
      </c>
      <c r="AN722" s="41">
        <f>IFERROR(VLOOKUP(Exportar[[#This Row],[RUBRO completo]],'[3]CENTRO DE COSTOS'!$X:$X,1,0),0)</f>
        <v>0</v>
      </c>
      <c r="AO722" s="43" t="str">
        <f>VLOOKUP(Exportar[[#This Row],[COD_REAL]],'[3]CENTRO DE COSTOS'!$M$4:$N$72,2,0)</f>
        <v>REGIONAL CAUCA</v>
      </c>
    </row>
    <row r="723" spans="1:41" x14ac:dyDescent="0.25">
      <c r="A723" s="44">
        <v>45111</v>
      </c>
      <c r="B723" s="32">
        <v>2023</v>
      </c>
      <c r="C723" s="33" t="str">
        <f>VLOOKUP(D723,'[3]CENTRO DE COSTOS'!$E:$H,4,0)</f>
        <v>REGIONALES</v>
      </c>
      <c r="D723" s="34" t="s">
        <v>55</v>
      </c>
      <c r="E723" s="34" t="s">
        <v>56</v>
      </c>
      <c r="F723" s="34" t="s">
        <v>192</v>
      </c>
      <c r="G723" s="35" t="str">
        <f>VLOOKUP(O723,[3]Gerentes!$A:$N,4,0)</f>
        <v>PRIMERA INFANCIA</v>
      </c>
      <c r="H723" s="35" t="str">
        <f>VLOOKUP(O723,[3]Gerentes!$A:$N,5,0)</f>
        <v>DIRECTOR(A) DE PRIMERA INFANCIA</v>
      </c>
      <c r="I723" s="35" t="str">
        <f>VLOOKUP(O723,[3]Gerentes!$A:$N,10,0)</f>
        <v>1. Primera Infancia</v>
      </c>
      <c r="J723" s="35" t="str">
        <f>VLOOKUP(O723,[3]Gerentes!$A:$AB,15,0)</f>
        <v>Contratable</v>
      </c>
      <c r="K723" s="36" t="str">
        <f t="shared" si="33"/>
        <v>Inversión</v>
      </c>
      <c r="L723" s="37" t="s">
        <v>166</v>
      </c>
      <c r="M723" s="38" t="str">
        <f t="shared" si="34"/>
        <v>C-4102-1500-18</v>
      </c>
      <c r="N723" s="34">
        <v>991</v>
      </c>
      <c r="O723" s="35" t="str">
        <f t="shared" si="35"/>
        <v>C-4102-1500-18-0-4102040-02-991</v>
      </c>
      <c r="P723" s="32" t="s">
        <v>165</v>
      </c>
      <c r="Q723" s="39">
        <f>VLOOKUP($O723,[3]Gerentes!$A:$I,7,0)</f>
        <v>4102040</v>
      </c>
      <c r="R723" s="40" t="str">
        <f>VLOOKUP($O723,[3]Gerentes!$A:$I,8,0)</f>
        <v>DOCUMENTOS METODOLOGICOS</v>
      </c>
      <c r="S723" s="34" t="s">
        <v>24</v>
      </c>
      <c r="T723" s="34">
        <v>27</v>
      </c>
      <c r="U723" s="34" t="s">
        <v>161</v>
      </c>
      <c r="V723" s="34" t="s">
        <v>25</v>
      </c>
      <c r="W723" s="41">
        <v>2924808878</v>
      </c>
      <c r="X723" s="41">
        <v>0</v>
      </c>
      <c r="Y723" s="41">
        <v>0</v>
      </c>
      <c r="Z723" s="41">
        <v>0</v>
      </c>
      <c r="AA723" s="41">
        <v>0</v>
      </c>
      <c r="AB723" s="42">
        <v>2924808878</v>
      </c>
      <c r="AC723" s="41">
        <v>2801600369</v>
      </c>
      <c r="AD723" s="41">
        <v>123208509</v>
      </c>
      <c r="AE723" s="42">
        <v>2801600369</v>
      </c>
      <c r="AF723" s="42">
        <v>1091322205</v>
      </c>
      <c r="AG723" s="41">
        <v>1091322205</v>
      </c>
      <c r="AH723" s="41">
        <v>1091322205</v>
      </c>
      <c r="AI723" s="41">
        <v>0</v>
      </c>
      <c r="AJ723" s="41">
        <v>0</v>
      </c>
      <c r="AK723" s="42" t="str">
        <f>IFERROR(VLOOKUP(Exportar[[#This Row],[RUBRO]],[3]LISTAS!$A$1:$B$19,2,0),Exportar[[#This Row],[NOMBRE-Planeación_Proyecto]])</f>
        <v>1. Primera Infancia</v>
      </c>
      <c r="AL723" s="41">
        <f>VLOOKUP(Exportar[[#This Row],[UNIDAD/SUB UNIDAD]],[3]!REGIONALES[[#All],[codigo_regional3]:[Columna1]],3,0)</f>
        <v>19</v>
      </c>
      <c r="AM723" s="41">
        <f>Exportar[[#This Row],[COD]]</f>
        <v>19</v>
      </c>
      <c r="AN723" s="41">
        <f>IFERROR(VLOOKUP(Exportar[[#This Row],[RUBRO completo]],'[3]CENTRO DE COSTOS'!$X:$X,1,0),0)</f>
        <v>0</v>
      </c>
      <c r="AO723" s="43" t="str">
        <f>VLOOKUP(Exportar[[#This Row],[COD_REAL]],'[3]CENTRO DE COSTOS'!$M$4:$N$72,2,0)</f>
        <v>REGIONAL CAUCA</v>
      </c>
    </row>
    <row r="724" spans="1:41" x14ac:dyDescent="0.25">
      <c r="A724" s="44">
        <v>45111</v>
      </c>
      <c r="B724" s="32">
        <v>2023</v>
      </c>
      <c r="C724" s="33" t="str">
        <f>VLOOKUP(D724,'[3]CENTRO DE COSTOS'!$E:$H,4,0)</f>
        <v>REGIONALES</v>
      </c>
      <c r="D724" s="34" t="s">
        <v>55</v>
      </c>
      <c r="E724" s="34" t="s">
        <v>56</v>
      </c>
      <c r="F724" s="34" t="s">
        <v>192</v>
      </c>
      <c r="G724" s="35" t="str">
        <f>VLOOKUP(O724,[3]Gerentes!$A:$N,4,0)</f>
        <v>INFANCIA</v>
      </c>
      <c r="H724" s="35" t="str">
        <f>VLOOKUP(O724,[3]Gerentes!$A:$N,5,0)</f>
        <v>DIRECTOR(A) DE INFANCIA</v>
      </c>
      <c r="I724" s="35" t="str">
        <f>VLOOKUP(O724,[3]Gerentes!$A:$N,10,0)</f>
        <v>7. Infancia</v>
      </c>
      <c r="J724" s="35" t="str">
        <f>VLOOKUP(O724,[3]Gerentes!$A:$AB,15,0)</f>
        <v>Contratable</v>
      </c>
      <c r="K724" s="36" t="str">
        <f t="shared" si="33"/>
        <v>Inversión</v>
      </c>
      <c r="L724" s="37" t="s">
        <v>182</v>
      </c>
      <c r="M724" s="38" t="str">
        <f t="shared" si="34"/>
        <v>C-4102-1500-20</v>
      </c>
      <c r="N724" s="34">
        <v>991</v>
      </c>
      <c r="O724" s="35" t="str">
        <f t="shared" si="35"/>
        <v>C-4102-1500-20-0-4102045-02-991</v>
      </c>
      <c r="P724" s="32" t="s">
        <v>181</v>
      </c>
      <c r="Q724" s="39">
        <f>VLOOKUP($O724,[3]Gerentes!$A:$I,7,0)</f>
        <v>4102045</v>
      </c>
      <c r="R724" s="40" t="str">
        <f>VLOOKUP($O724,[3]Gerentes!$A:$I,8,0)</f>
        <v>SERVICIOS DE EDUCACIÓN INFORMAL A NIÑOS, NIÑAS, ADOLESCENTES  Y JÓVENES PARA EL RECONOCIMIENTO DE SUS DERECHOS</v>
      </c>
      <c r="S724" s="34" t="s">
        <v>24</v>
      </c>
      <c r="T724" s="34">
        <v>27</v>
      </c>
      <c r="U724" s="34" t="s">
        <v>161</v>
      </c>
      <c r="V724" s="34" t="s">
        <v>25</v>
      </c>
      <c r="W724" s="41">
        <v>91876129</v>
      </c>
      <c r="X724" s="41">
        <v>0</v>
      </c>
      <c r="Y724" s="41">
        <v>6247129</v>
      </c>
      <c r="Z724" s="41">
        <v>0</v>
      </c>
      <c r="AA724" s="41">
        <v>0</v>
      </c>
      <c r="AB724" s="42">
        <v>85629000</v>
      </c>
      <c r="AC724" s="41">
        <v>85629000</v>
      </c>
      <c r="AD724" s="41">
        <v>0</v>
      </c>
      <c r="AE724" s="42">
        <v>85629000</v>
      </c>
      <c r="AF724" s="42">
        <v>30889000</v>
      </c>
      <c r="AG724" s="41">
        <v>30889000</v>
      </c>
      <c r="AH724" s="41">
        <v>30889000</v>
      </c>
      <c r="AI724" s="41">
        <v>0</v>
      </c>
      <c r="AJ724" s="41">
        <v>0</v>
      </c>
      <c r="AK724" s="42" t="str">
        <f>IFERROR(VLOOKUP(Exportar[[#This Row],[RUBRO]],[3]LISTAS!$A$1:$B$19,2,0),Exportar[[#This Row],[NOMBRE-Planeación_Proyecto]])</f>
        <v>7. Infancia</v>
      </c>
      <c r="AL724" s="41">
        <f>VLOOKUP(Exportar[[#This Row],[UNIDAD/SUB UNIDAD]],[3]!REGIONALES[[#All],[codigo_regional3]:[Columna1]],3,0)</f>
        <v>19</v>
      </c>
      <c r="AM724" s="41">
        <f>Exportar[[#This Row],[COD]]</f>
        <v>19</v>
      </c>
      <c r="AN724" s="41">
        <f>IFERROR(VLOOKUP(Exportar[[#This Row],[RUBRO completo]],'[3]CENTRO DE COSTOS'!$X:$X,1,0),0)</f>
        <v>0</v>
      </c>
      <c r="AO724" s="43" t="str">
        <f>VLOOKUP(Exportar[[#This Row],[COD_REAL]],'[3]CENTRO DE COSTOS'!$M$4:$N$72,2,0)</f>
        <v>REGIONAL CAUCA</v>
      </c>
    </row>
    <row r="725" spans="1:41" x14ac:dyDescent="0.25">
      <c r="A725" s="44">
        <v>45111</v>
      </c>
      <c r="B725" s="32">
        <v>2023</v>
      </c>
      <c r="C725" s="33" t="str">
        <f>VLOOKUP(D725,'[3]CENTRO DE COSTOS'!$E:$H,4,0)</f>
        <v>REGIONALES</v>
      </c>
      <c r="D725" s="34" t="s">
        <v>55</v>
      </c>
      <c r="E725" s="34" t="s">
        <v>56</v>
      </c>
      <c r="F725" s="34" t="s">
        <v>192</v>
      </c>
      <c r="G725" s="35" t="str">
        <f>VLOOKUP(O725,[3]Gerentes!$A:$N,4,0)</f>
        <v>ADOLESCENCIA Y JUVENTUD</v>
      </c>
      <c r="H725" s="35" t="str">
        <f>VLOOKUP(O725,[3]Gerentes!$A:$N,5,0)</f>
        <v xml:space="preserve">DIRECTOR(A) DE ADOLESCENCIA Y JUVENTUD </v>
      </c>
      <c r="I725" s="35" t="str">
        <f>VLOOKUP(O725,[3]Gerentes!$A:$N,10,0)</f>
        <v>8. Adolescencia y Juventud</v>
      </c>
      <c r="J725" s="35" t="str">
        <f>VLOOKUP(O725,[3]Gerentes!$A:$AB,15,0)</f>
        <v>Contratable</v>
      </c>
      <c r="K725" s="36" t="str">
        <f t="shared" si="33"/>
        <v>Inversión</v>
      </c>
      <c r="L725" s="37" t="s">
        <v>180</v>
      </c>
      <c r="M725" s="38" t="str">
        <f t="shared" si="34"/>
        <v>C-4102-1500-21</v>
      </c>
      <c r="N725" s="34">
        <v>991</v>
      </c>
      <c r="O725" s="35" t="str">
        <f t="shared" si="35"/>
        <v>C-4102-1500-21-0-4102045-02-00-991</v>
      </c>
      <c r="P725" s="32" t="s">
        <v>179</v>
      </c>
      <c r="Q725" s="39">
        <f>VLOOKUP($O725,[3]Gerentes!$A:$I,7,0)</f>
        <v>4102045</v>
      </c>
      <c r="R725" s="40" t="str">
        <f>VLOOKUP($O725,[3]Gerentes!$A:$I,8,0)</f>
        <v>SERVICIOS DE EDUCACIÓN INFORMAL A NIÑOS, NIÑAS, ADOLESCENTES  Y JÓVENES PARA EL RECONOCIMIENTO DE SUS DERECHOS</v>
      </c>
      <c r="S725" s="34" t="s">
        <v>24</v>
      </c>
      <c r="T725" s="34">
        <v>27</v>
      </c>
      <c r="U725" s="34" t="s">
        <v>161</v>
      </c>
      <c r="V725" s="34" t="s">
        <v>25</v>
      </c>
      <c r="W725" s="41">
        <v>92797334</v>
      </c>
      <c r="X725" s="41">
        <v>0</v>
      </c>
      <c r="Y725" s="41">
        <v>3910000</v>
      </c>
      <c r="Z725" s="41">
        <v>0</v>
      </c>
      <c r="AA725" s="41">
        <v>0</v>
      </c>
      <c r="AB725" s="42">
        <v>88887334</v>
      </c>
      <c r="AC725" s="41">
        <v>88887334</v>
      </c>
      <c r="AD725" s="41">
        <v>0</v>
      </c>
      <c r="AE725" s="42">
        <v>88887334</v>
      </c>
      <c r="AF725" s="42">
        <v>34147334</v>
      </c>
      <c r="AG725" s="41">
        <v>34147334</v>
      </c>
      <c r="AH725" s="41">
        <v>34147334</v>
      </c>
      <c r="AI725" s="41">
        <v>0</v>
      </c>
      <c r="AJ725" s="41">
        <v>0</v>
      </c>
      <c r="AK725" s="42" t="str">
        <f>IFERROR(VLOOKUP(Exportar[[#This Row],[RUBRO]],[3]LISTAS!$A$1:$B$19,2,0),Exportar[[#This Row],[NOMBRE-Planeación_Proyecto]])</f>
        <v>8. Adolescencia y Juventud</v>
      </c>
      <c r="AL725" s="41">
        <f>VLOOKUP(Exportar[[#This Row],[UNIDAD/SUB UNIDAD]],[3]!REGIONALES[[#All],[codigo_regional3]:[Columna1]],3,0)</f>
        <v>19</v>
      </c>
      <c r="AM725" s="41">
        <f>Exportar[[#This Row],[COD]]</f>
        <v>19</v>
      </c>
      <c r="AN725" s="41">
        <f>IFERROR(VLOOKUP(Exportar[[#This Row],[RUBRO completo]],'[3]CENTRO DE COSTOS'!$X:$X,1,0),0)</f>
        <v>0</v>
      </c>
      <c r="AO725" s="43" t="str">
        <f>VLOOKUP(Exportar[[#This Row],[COD_REAL]],'[3]CENTRO DE COSTOS'!$M$4:$N$72,2,0)</f>
        <v>REGIONAL CAUCA</v>
      </c>
    </row>
    <row r="726" spans="1:41" x14ac:dyDescent="0.25">
      <c r="A726" s="44">
        <v>45111</v>
      </c>
      <c r="B726" s="32">
        <v>2023</v>
      </c>
      <c r="C726" s="33" t="str">
        <f>VLOOKUP(D726,'[3]CENTRO DE COSTOS'!$E:$H,4,0)</f>
        <v>REGIONALES</v>
      </c>
      <c r="D726" s="34" t="s">
        <v>55</v>
      </c>
      <c r="E726" s="34" t="s">
        <v>56</v>
      </c>
      <c r="F726" s="34" t="s">
        <v>192</v>
      </c>
      <c r="G726" s="35" t="str">
        <f>VLOOKUP(O726,[3]Gerentes!$A:$N,4,0)</f>
        <v>TECNOLOGÍA</v>
      </c>
      <c r="H726" s="35" t="str">
        <f>VLOOKUP(O726,[3]Gerentes!$A:$N,5,0)</f>
        <v>DIRECTOR(A) DE INFORMACION Y TECNOLOGIA</v>
      </c>
      <c r="I726" s="35" t="str">
        <f>VLOOKUP(O726,[3]Gerentes!$A:$N,10,0)</f>
        <v>9. Tecnología</v>
      </c>
      <c r="J726" s="35" t="str">
        <f>VLOOKUP(O726,[3]Gerentes!$A:$AB,15,0)</f>
        <v>Contratable</v>
      </c>
      <c r="K726" s="36" t="str">
        <f t="shared" si="33"/>
        <v>Inversión</v>
      </c>
      <c r="L726" s="37" t="s">
        <v>178</v>
      </c>
      <c r="M726" s="38" t="str">
        <f t="shared" si="34"/>
        <v>C-4199-1500-7</v>
      </c>
      <c r="N726" s="34">
        <v>991</v>
      </c>
      <c r="O726" s="35" t="str">
        <f t="shared" si="35"/>
        <v>C-4199-1500-7-0-4199062-02-991</v>
      </c>
      <c r="P726" s="32" t="s">
        <v>177</v>
      </c>
      <c r="Q726" s="39">
        <f>VLOOKUP($O726,[3]Gerentes!$A:$I,7,0)</f>
        <v>4199062</v>
      </c>
      <c r="R726" s="40" t="str">
        <f>VLOOKUP($O726,[3]Gerentes!$A:$I,8,0)</f>
        <v>SERVICIOS TECNOLOGICOS</v>
      </c>
      <c r="S726" s="34" t="s">
        <v>24</v>
      </c>
      <c r="T726" s="34">
        <v>27</v>
      </c>
      <c r="U726" s="34" t="s">
        <v>161</v>
      </c>
      <c r="V726" s="34" t="s">
        <v>25</v>
      </c>
      <c r="W726" s="41">
        <v>178862775</v>
      </c>
      <c r="X726" s="41">
        <v>4489859</v>
      </c>
      <c r="Y726" s="41">
        <v>8979718</v>
      </c>
      <c r="Z726" s="41">
        <v>0</v>
      </c>
      <c r="AA726" s="41">
        <v>0</v>
      </c>
      <c r="AB726" s="42">
        <v>174372916</v>
      </c>
      <c r="AC726" s="41">
        <v>174372916</v>
      </c>
      <c r="AD726" s="41">
        <v>0</v>
      </c>
      <c r="AE726" s="42">
        <v>174372916</v>
      </c>
      <c r="AF726" s="42">
        <v>69747999</v>
      </c>
      <c r="AG726" s="41">
        <v>69747999</v>
      </c>
      <c r="AH726" s="41">
        <v>69747999</v>
      </c>
      <c r="AI726" s="41">
        <v>0</v>
      </c>
      <c r="AJ726" s="41">
        <v>0</v>
      </c>
      <c r="AK726" s="42" t="str">
        <f>IFERROR(VLOOKUP(Exportar[[#This Row],[RUBRO]],[3]LISTAS!$A$1:$B$19,2,0),Exportar[[#This Row],[NOMBRE-Planeación_Proyecto]])</f>
        <v>9. Tecnología</v>
      </c>
      <c r="AL726" s="41">
        <f>VLOOKUP(Exportar[[#This Row],[UNIDAD/SUB UNIDAD]],[3]!REGIONALES[[#All],[codigo_regional3]:[Columna1]],3,0)</f>
        <v>19</v>
      </c>
      <c r="AM726" s="41">
        <f>Exportar[[#This Row],[COD]]</f>
        <v>19</v>
      </c>
      <c r="AN726" s="41">
        <f>IFERROR(VLOOKUP(Exportar[[#This Row],[RUBRO completo]],'[3]CENTRO DE COSTOS'!$X:$X,1,0),0)</f>
        <v>0</v>
      </c>
      <c r="AO726" s="43" t="str">
        <f>VLOOKUP(Exportar[[#This Row],[COD_REAL]],'[3]CENTRO DE COSTOS'!$M$4:$N$72,2,0)</f>
        <v>REGIONAL CAUCA</v>
      </c>
    </row>
    <row r="727" spans="1:41" x14ac:dyDescent="0.25">
      <c r="A727" s="44">
        <v>45111</v>
      </c>
      <c r="B727" s="32">
        <v>2023</v>
      </c>
      <c r="C727" s="33" t="str">
        <f>VLOOKUP(D727,'[3]CENTRO DE COSTOS'!$E:$H,4,0)</f>
        <v>REGIONALES</v>
      </c>
      <c r="D727" s="34" t="s">
        <v>55</v>
      </c>
      <c r="E727" s="34" t="s">
        <v>56</v>
      </c>
      <c r="F727" s="34" t="s">
        <v>192</v>
      </c>
      <c r="G727" s="35" t="str">
        <f>VLOOKUP(O727,[3]Gerentes!$A:$N,4,0)</f>
        <v>FORTALECIMIENTO</v>
      </c>
      <c r="H727" s="35" t="str">
        <f>VLOOKUP(O727,[3]Gerentes!$A:$N,5,0)</f>
        <v>DIRECTOR(A) DE GESTION HUMANA</v>
      </c>
      <c r="I727" s="35" t="str">
        <f>VLOOKUP(O727,[3]Gerentes!$A:$N,10,0)</f>
        <v>8. Fortalecimiento</v>
      </c>
      <c r="J727" s="35" t="str">
        <f>VLOOKUP(O727,[3]Gerentes!$A:$AB,15,0)</f>
        <v>Contratable</v>
      </c>
      <c r="K727" s="36" t="str">
        <f t="shared" si="33"/>
        <v>Inversión</v>
      </c>
      <c r="L727" s="37" t="s">
        <v>175</v>
      </c>
      <c r="M727" s="38" t="str">
        <f t="shared" si="34"/>
        <v>C-4199-1500-8</v>
      </c>
      <c r="N727" s="34">
        <v>991</v>
      </c>
      <c r="O727" s="35" t="str">
        <f t="shared" si="35"/>
        <v>C-4199-1500-8-0-4199064-02-991</v>
      </c>
      <c r="P727" s="32" t="s">
        <v>174</v>
      </c>
      <c r="Q727" s="39">
        <f>VLOOKUP($O727,[3]Gerentes!$A:$I,7,0)</f>
        <v>4199064</v>
      </c>
      <c r="R727" s="40" t="str">
        <f>VLOOKUP($O727,[3]Gerentes!$A:$I,8,0)</f>
        <v>SERVICIO DE IMPLEMENTACION DE SISTEMAS DE GESTION</v>
      </c>
      <c r="S727" s="34" t="s">
        <v>24</v>
      </c>
      <c r="T727" s="34">
        <v>27</v>
      </c>
      <c r="U727" s="34" t="s">
        <v>161</v>
      </c>
      <c r="V727" s="34" t="s">
        <v>25</v>
      </c>
      <c r="W727" s="41">
        <v>737913369</v>
      </c>
      <c r="X727" s="41">
        <v>0</v>
      </c>
      <c r="Y727" s="41">
        <v>12885269</v>
      </c>
      <c r="Z727" s="41">
        <v>0</v>
      </c>
      <c r="AA727" s="41">
        <v>0</v>
      </c>
      <c r="AB727" s="42">
        <v>725028100</v>
      </c>
      <c r="AC727" s="41">
        <v>725028100</v>
      </c>
      <c r="AD727" s="41">
        <v>0</v>
      </c>
      <c r="AE727" s="42">
        <v>725028100</v>
      </c>
      <c r="AF727" s="42">
        <v>284980100</v>
      </c>
      <c r="AG727" s="41">
        <v>284980100</v>
      </c>
      <c r="AH727" s="41">
        <v>284980100</v>
      </c>
      <c r="AI727" s="41">
        <v>0</v>
      </c>
      <c r="AJ727" s="41">
        <v>0</v>
      </c>
      <c r="AK727" s="42" t="str">
        <f>IFERROR(VLOOKUP(Exportar[[#This Row],[RUBRO]],[3]LISTAS!$A$1:$B$19,2,0),Exportar[[#This Row],[NOMBRE-Planeación_Proyecto]])</f>
        <v>8. Fortalecimiento</v>
      </c>
      <c r="AL727" s="41">
        <f>VLOOKUP(Exportar[[#This Row],[UNIDAD/SUB UNIDAD]],[3]!REGIONALES[[#All],[codigo_regional3]:[Columna1]],3,0)</f>
        <v>19</v>
      </c>
      <c r="AM727" s="41">
        <f>Exportar[[#This Row],[COD]]</f>
        <v>19</v>
      </c>
      <c r="AN727" s="41">
        <f>IFERROR(VLOOKUP(Exportar[[#This Row],[RUBRO completo]],'[3]CENTRO DE COSTOS'!$X:$X,1,0),0)</f>
        <v>0</v>
      </c>
      <c r="AO727" s="43" t="str">
        <f>VLOOKUP(Exportar[[#This Row],[COD_REAL]],'[3]CENTRO DE COSTOS'!$M$4:$N$72,2,0)</f>
        <v>REGIONAL CAUCA</v>
      </c>
    </row>
    <row r="728" spans="1:41" x14ac:dyDescent="0.25">
      <c r="A728" s="44">
        <v>45111</v>
      </c>
      <c r="B728" s="32">
        <v>2023</v>
      </c>
      <c r="C728" s="33" t="str">
        <f>VLOOKUP(D728,'[3]CENTRO DE COSTOS'!$E:$H,4,0)</f>
        <v>REGIONALES</v>
      </c>
      <c r="D728" s="34" t="s">
        <v>55</v>
      </c>
      <c r="E728" s="34" t="s">
        <v>56</v>
      </c>
      <c r="F728" s="34" t="s">
        <v>176</v>
      </c>
      <c r="G728" s="35" t="str">
        <f>VLOOKUP(O728,[3]Gerentes!$A:$N,4,0)</f>
        <v>NUTRICIÓN</v>
      </c>
      <c r="H728" s="35" t="str">
        <f>VLOOKUP(O728,[3]Gerentes!$A:$N,5,0)</f>
        <v>DIRECTOR(A) DE NUTRICION</v>
      </c>
      <c r="I728" s="35" t="str">
        <f>VLOOKUP(O728,[3]Gerentes!$A:$N,10,0)</f>
        <v>4. Nutrición</v>
      </c>
      <c r="J728" s="35" t="str">
        <f>VLOOKUP(O728,[3]Gerentes!$A:$AB,15,0)</f>
        <v>No Contratable</v>
      </c>
      <c r="K728" s="36" t="str">
        <f t="shared" si="33"/>
        <v>Inversión</v>
      </c>
      <c r="L728" s="37" t="s">
        <v>191</v>
      </c>
      <c r="M728" s="38" t="str">
        <f t="shared" si="34"/>
        <v>C-4102-1500-12</v>
      </c>
      <c r="N728" s="34">
        <v>992</v>
      </c>
      <c r="O728" s="35" t="str">
        <f t="shared" si="35"/>
        <v>C-4102-1500-12-0-4102014-02-992</v>
      </c>
      <c r="P728" s="32" t="s">
        <v>190</v>
      </c>
      <c r="Q728" s="39">
        <f>VLOOKUP($O728,[3]Gerentes!$A:$I,7,0)</f>
        <v>4102014</v>
      </c>
      <c r="R728" s="40" t="str">
        <f>VLOOKUP($O728,[3]Gerentes!$A:$I,8,0)</f>
        <v>SERVICIO DE DISTRIBUCION DE ALIMENTOS SOLIDOS DE ALTO VALOR NUTRICIONAL</v>
      </c>
      <c r="S728" s="34" t="s">
        <v>24</v>
      </c>
      <c r="T728" s="34">
        <v>27</v>
      </c>
      <c r="U728" s="34" t="s">
        <v>161</v>
      </c>
      <c r="V728" s="34" t="s">
        <v>25</v>
      </c>
      <c r="W728" s="41">
        <v>4500000</v>
      </c>
      <c r="X728" s="41">
        <v>0</v>
      </c>
      <c r="Y728" s="41">
        <v>0</v>
      </c>
      <c r="Z728" s="41">
        <v>0</v>
      </c>
      <c r="AA728" s="41">
        <v>0</v>
      </c>
      <c r="AB728" s="42">
        <v>4500000</v>
      </c>
      <c r="AC728" s="41">
        <v>4500000</v>
      </c>
      <c r="AD728" s="41">
        <v>0</v>
      </c>
      <c r="AE728" s="42">
        <v>1329370</v>
      </c>
      <c r="AF728" s="42">
        <v>1244192</v>
      </c>
      <c r="AG728" s="41">
        <v>1244192</v>
      </c>
      <c r="AH728" s="41">
        <v>1244192</v>
      </c>
      <c r="AI728" s="41">
        <v>0</v>
      </c>
      <c r="AJ728" s="41">
        <v>0</v>
      </c>
      <c r="AK728" s="42" t="str">
        <f>IFERROR(VLOOKUP(Exportar[[#This Row],[RUBRO]],[3]LISTAS!$A$1:$B$19,2,0),Exportar[[#This Row],[NOMBRE-Planeación_Proyecto]])</f>
        <v>4. Nutrición</v>
      </c>
      <c r="AL728" s="41">
        <f>VLOOKUP(Exportar[[#This Row],[UNIDAD/SUB UNIDAD]],[3]!REGIONALES[[#All],[codigo_regional3]:[Columna1]],3,0)</f>
        <v>19</v>
      </c>
      <c r="AM728" s="41">
        <f>Exportar[[#This Row],[COD]]</f>
        <v>19</v>
      </c>
      <c r="AN728" s="41">
        <f>IFERROR(VLOOKUP(Exportar[[#This Row],[RUBRO completo]],'[3]CENTRO DE COSTOS'!$X:$X,1,0),0)</f>
        <v>0</v>
      </c>
      <c r="AO728" s="43" t="str">
        <f>VLOOKUP(Exportar[[#This Row],[COD_REAL]],'[3]CENTRO DE COSTOS'!$M$4:$N$72,2,0)</f>
        <v>REGIONAL CAUCA</v>
      </c>
    </row>
    <row r="729" spans="1:41" x14ac:dyDescent="0.25">
      <c r="A729" s="44">
        <v>45111</v>
      </c>
      <c r="B729" s="32">
        <v>2023</v>
      </c>
      <c r="C729" s="33" t="str">
        <f>VLOOKUP(D729,'[3]CENTRO DE COSTOS'!$E:$H,4,0)</f>
        <v>REGIONALES</v>
      </c>
      <c r="D729" s="34" t="s">
        <v>55</v>
      </c>
      <c r="E729" s="34" t="s">
        <v>56</v>
      </c>
      <c r="F729" s="34" t="s">
        <v>176</v>
      </c>
      <c r="G729" s="35" t="str">
        <f>VLOOKUP(O729,[3]Gerentes!$A:$N,4,0)</f>
        <v>NUTRICIÓN</v>
      </c>
      <c r="H729" s="35" t="str">
        <f>VLOOKUP(O729,[3]Gerentes!$A:$N,5,0)</f>
        <v>DIRECTOR(A) DE NUTRICION</v>
      </c>
      <c r="I729" s="35" t="str">
        <f>VLOOKUP(O729,[3]Gerentes!$A:$N,10,0)</f>
        <v>4. Nutrición</v>
      </c>
      <c r="J729" s="35" t="str">
        <f>VLOOKUP(O729,[3]Gerentes!$A:$AB,15,0)</f>
        <v>No Contratable</v>
      </c>
      <c r="K729" s="36" t="str">
        <f t="shared" si="33"/>
        <v>Inversión</v>
      </c>
      <c r="L729" s="37" t="s">
        <v>189</v>
      </c>
      <c r="M729" s="38" t="str">
        <f t="shared" si="34"/>
        <v>C-4102-1500-12</v>
      </c>
      <c r="N729" s="34">
        <v>992</v>
      </c>
      <c r="O729" s="35" t="str">
        <f t="shared" si="35"/>
        <v>C-4102-1500-12-0-4102016-02-992</v>
      </c>
      <c r="P729" s="32" t="s">
        <v>188</v>
      </c>
      <c r="Q729" s="39">
        <f>VLOOKUP($O729,[3]Gerentes!$A:$I,7,0)</f>
        <v>4102016</v>
      </c>
      <c r="R729" s="40" t="str">
        <f>VLOOKUP($O729,[3]Gerentes!$A:$I,8,0)</f>
        <v>SERVICIO DE ATENCION Y PREVENCION A LA DESNUTRICION DESDE EL SECTOR INCLUSION SOCIAL</v>
      </c>
      <c r="S729" s="34" t="s">
        <v>24</v>
      </c>
      <c r="T729" s="34">
        <v>27</v>
      </c>
      <c r="U729" s="34" t="s">
        <v>161</v>
      </c>
      <c r="V729" s="34" t="s">
        <v>25</v>
      </c>
      <c r="W729" s="41">
        <v>6500000</v>
      </c>
      <c r="X729" s="41">
        <v>0</v>
      </c>
      <c r="Y729" s="41">
        <v>0</v>
      </c>
      <c r="Z729" s="41">
        <v>0</v>
      </c>
      <c r="AA729" s="41">
        <v>0</v>
      </c>
      <c r="AB729" s="42">
        <v>6500000</v>
      </c>
      <c r="AC729" s="41">
        <v>6500000</v>
      </c>
      <c r="AD729" s="41">
        <v>0</v>
      </c>
      <c r="AE729" s="42">
        <v>1854958</v>
      </c>
      <c r="AF729" s="42">
        <v>1788883</v>
      </c>
      <c r="AG729" s="41">
        <v>1788883</v>
      </c>
      <c r="AH729" s="41">
        <v>1788883</v>
      </c>
      <c r="AI729" s="41">
        <v>0</v>
      </c>
      <c r="AJ729" s="41">
        <v>0</v>
      </c>
      <c r="AK729" s="42" t="str">
        <f>IFERROR(VLOOKUP(Exportar[[#This Row],[RUBRO]],[3]LISTAS!$A$1:$B$19,2,0),Exportar[[#This Row],[NOMBRE-Planeación_Proyecto]])</f>
        <v>4. Nutrición</v>
      </c>
      <c r="AL729" s="41">
        <f>VLOOKUP(Exportar[[#This Row],[UNIDAD/SUB UNIDAD]],[3]!REGIONALES[[#All],[codigo_regional3]:[Columna1]],3,0)</f>
        <v>19</v>
      </c>
      <c r="AM729" s="41">
        <f>Exportar[[#This Row],[COD]]</f>
        <v>19</v>
      </c>
      <c r="AN729" s="41">
        <f>IFERROR(VLOOKUP(Exportar[[#This Row],[RUBRO completo]],'[3]CENTRO DE COSTOS'!$X:$X,1,0),0)</f>
        <v>0</v>
      </c>
      <c r="AO729" s="43" t="str">
        <f>VLOOKUP(Exportar[[#This Row],[COD_REAL]],'[3]CENTRO DE COSTOS'!$M$4:$N$72,2,0)</f>
        <v>REGIONAL CAUCA</v>
      </c>
    </row>
    <row r="730" spans="1:41" x14ac:dyDescent="0.25">
      <c r="A730" s="44">
        <v>45111</v>
      </c>
      <c r="B730" s="32">
        <v>2023</v>
      </c>
      <c r="C730" s="33" t="str">
        <f>VLOOKUP(D730,'[3]CENTRO DE COSTOS'!$E:$H,4,0)</f>
        <v>REGIONALES</v>
      </c>
      <c r="D730" s="34" t="s">
        <v>55</v>
      </c>
      <c r="E730" s="34" t="s">
        <v>56</v>
      </c>
      <c r="F730" s="34" t="s">
        <v>176</v>
      </c>
      <c r="G730" s="35" t="str">
        <f>VLOOKUP(O730,[3]Gerentes!$A:$N,4,0)</f>
        <v>PROTECCIÓN SRPA</v>
      </c>
      <c r="H730" s="35" t="str">
        <f>VLOOKUP(O730,[3]Gerentes!$A:$N,5,0)</f>
        <v>DIRECTOR(A) DE PROTECCION</v>
      </c>
      <c r="I730" s="35" t="str">
        <f>VLOOKUP(O730,[3]Gerentes!$A:$N,10,0)</f>
        <v>3. Protección SRPA</v>
      </c>
      <c r="J730" s="35" t="str">
        <f>VLOOKUP(O730,[3]Gerentes!$A:$AB,15,0)</f>
        <v>No Contratable</v>
      </c>
      <c r="K730" s="36" t="str">
        <f t="shared" si="33"/>
        <v>Inversión</v>
      </c>
      <c r="L730" s="37" t="s">
        <v>187</v>
      </c>
      <c r="M730" s="38" t="str">
        <f t="shared" si="34"/>
        <v>C-4102-1500-13</v>
      </c>
      <c r="N730" s="34">
        <v>992</v>
      </c>
      <c r="O730" s="35" t="str">
        <f t="shared" si="35"/>
        <v>C-4102-1500-13-0-4102038-02-992</v>
      </c>
      <c r="P730" s="32" t="s">
        <v>186</v>
      </c>
      <c r="Q730" s="39">
        <f>VLOOKUP($O730,[3]Gerentes!$A:$I,7,0)</f>
        <v>4102038</v>
      </c>
      <c r="R730" s="40" t="str">
        <f>VLOOKUP($O730,[3]Gerentes!$A:$I,8,0)</f>
        <v>SERVICIO DIRIGIDOS A LA ATENCION DE NIÑOS, NIÑAS, ADOLESCENTES Y JOVENES, CON ENFOQUE PEDAGOGICO Y RESTAURATIVO ENCAMINADOS A LA INCLUSION SOCIAL</v>
      </c>
      <c r="S730" s="34" t="s">
        <v>24</v>
      </c>
      <c r="T730" s="34">
        <v>27</v>
      </c>
      <c r="U730" s="34" t="s">
        <v>161</v>
      </c>
      <c r="V730" s="34" t="s">
        <v>25</v>
      </c>
      <c r="W730" s="41">
        <v>17612299</v>
      </c>
      <c r="X730" s="41">
        <v>0</v>
      </c>
      <c r="Y730" s="41">
        <v>0</v>
      </c>
      <c r="Z730" s="41">
        <v>0</v>
      </c>
      <c r="AA730" s="41">
        <v>0</v>
      </c>
      <c r="AB730" s="42">
        <v>17612299</v>
      </c>
      <c r="AC730" s="41">
        <v>17612299</v>
      </c>
      <c r="AD730" s="41">
        <v>0</v>
      </c>
      <c r="AE730" s="42">
        <v>12506764</v>
      </c>
      <c r="AF730" s="42">
        <v>12167527</v>
      </c>
      <c r="AG730" s="41">
        <v>12167527</v>
      </c>
      <c r="AH730" s="41">
        <v>12167527</v>
      </c>
      <c r="AI730" s="41">
        <v>0</v>
      </c>
      <c r="AJ730" s="41">
        <v>0</v>
      </c>
      <c r="AK730" s="42" t="str">
        <f>IFERROR(VLOOKUP(Exportar[[#This Row],[RUBRO]],[3]LISTAS!$A$1:$B$19,2,0),Exportar[[#This Row],[NOMBRE-Planeación_Proyecto]])</f>
        <v>3. Protección SRPA</v>
      </c>
      <c r="AL730" s="41">
        <f>VLOOKUP(Exportar[[#This Row],[UNIDAD/SUB UNIDAD]],[3]!REGIONALES[[#All],[codigo_regional3]:[Columna1]],3,0)</f>
        <v>19</v>
      </c>
      <c r="AM730" s="41">
        <f>Exportar[[#This Row],[COD]]</f>
        <v>19</v>
      </c>
      <c r="AN730" s="41">
        <f>IFERROR(VLOOKUP(Exportar[[#This Row],[RUBRO completo]],'[3]CENTRO DE COSTOS'!$X:$X,1,0),0)</f>
        <v>0</v>
      </c>
      <c r="AO730" s="43" t="str">
        <f>VLOOKUP(Exportar[[#This Row],[COD_REAL]],'[3]CENTRO DE COSTOS'!$M$4:$N$72,2,0)</f>
        <v>REGIONAL CAUCA</v>
      </c>
    </row>
    <row r="731" spans="1:41" x14ac:dyDescent="0.25">
      <c r="A731" s="44">
        <v>45111</v>
      </c>
      <c r="B731" s="32">
        <v>2023</v>
      </c>
      <c r="C731" s="33" t="str">
        <f>VLOOKUP(D731,'[3]CENTRO DE COSTOS'!$E:$H,4,0)</f>
        <v>REGIONALES</v>
      </c>
      <c r="D731" s="34" t="s">
        <v>55</v>
      </c>
      <c r="E731" s="34" t="s">
        <v>56</v>
      </c>
      <c r="F731" s="34" t="s">
        <v>176</v>
      </c>
      <c r="G731" s="35" t="str">
        <f>VLOOKUP(O731,[3]Gerentes!$A:$N,4,0)</f>
        <v>PROTECCIÓN SRPA</v>
      </c>
      <c r="H731" s="35" t="str">
        <f>VLOOKUP(O731,[3]Gerentes!$A:$N,5,0)</f>
        <v>DIRECTOR(A) DE PROTECCION</v>
      </c>
      <c r="I731" s="35" t="str">
        <f>VLOOKUP(O731,[3]Gerentes!$A:$N,10,0)</f>
        <v>3. Protección SRPA</v>
      </c>
      <c r="J731" s="35" t="str">
        <f>VLOOKUP(O731,[3]Gerentes!$A:$AB,15,0)</f>
        <v>No Contratable</v>
      </c>
      <c r="K731" s="36" t="str">
        <f t="shared" si="33"/>
        <v>Inversión</v>
      </c>
      <c r="L731" s="37" t="s">
        <v>187</v>
      </c>
      <c r="M731" s="38" t="str">
        <f t="shared" si="34"/>
        <v>C-4102-1500-13</v>
      </c>
      <c r="N731" s="34">
        <v>992</v>
      </c>
      <c r="O731" s="35" t="str">
        <f t="shared" si="35"/>
        <v>C-4102-1500-13-0-4102038-02-992</v>
      </c>
      <c r="P731" s="32" t="s">
        <v>186</v>
      </c>
      <c r="Q731" s="39">
        <f>VLOOKUP($O731,[3]Gerentes!$A:$I,7,0)</f>
        <v>4102038</v>
      </c>
      <c r="R731" s="40" t="str">
        <f>VLOOKUP($O731,[3]Gerentes!$A:$I,8,0)</f>
        <v>SERVICIO DIRIGIDOS A LA ATENCION DE NIÑOS, NIÑAS, ADOLESCENTES Y JOVENES, CON ENFOQUE PEDAGOGICO Y RESTAURATIVO ENCAMINADOS A LA INCLUSION SOCIAL</v>
      </c>
      <c r="S731" s="34" t="s">
        <v>38</v>
      </c>
      <c r="T731" s="34">
        <v>16</v>
      </c>
      <c r="U731" s="34" t="s">
        <v>249</v>
      </c>
      <c r="V731" s="34" t="s">
        <v>25</v>
      </c>
      <c r="W731" s="41">
        <v>0</v>
      </c>
      <c r="X731" s="41">
        <v>40000000</v>
      </c>
      <c r="Y731" s="41">
        <v>0</v>
      </c>
      <c r="Z731" s="41">
        <v>0</v>
      </c>
      <c r="AA731" s="41">
        <v>0</v>
      </c>
      <c r="AB731" s="42">
        <v>40000000</v>
      </c>
      <c r="AC731" s="41">
        <v>40000000</v>
      </c>
      <c r="AD731" s="41">
        <v>0</v>
      </c>
      <c r="AE731" s="42">
        <v>24987940</v>
      </c>
      <c r="AF731" s="42">
        <v>16555169</v>
      </c>
      <c r="AG731" s="41">
        <v>16555169</v>
      </c>
      <c r="AH731" s="41">
        <v>16555169</v>
      </c>
      <c r="AI731" s="41">
        <v>0</v>
      </c>
      <c r="AJ731" s="41">
        <v>0</v>
      </c>
      <c r="AK731" s="42" t="str">
        <f>IFERROR(VLOOKUP(Exportar[[#This Row],[RUBRO]],[3]LISTAS!$A$1:$B$19,2,0),Exportar[[#This Row],[NOMBRE-Planeación_Proyecto]])</f>
        <v>3. Protección SRPA</v>
      </c>
      <c r="AL731" s="41">
        <f>VLOOKUP(Exportar[[#This Row],[UNIDAD/SUB UNIDAD]],[3]!REGIONALES[[#All],[codigo_regional3]:[Columna1]],3,0)</f>
        <v>19</v>
      </c>
      <c r="AM731" s="41">
        <f>Exportar[[#This Row],[COD]]</f>
        <v>19</v>
      </c>
      <c r="AN731" s="41">
        <f>IFERROR(VLOOKUP(Exportar[[#This Row],[RUBRO completo]],'[3]CENTRO DE COSTOS'!$X:$X,1,0),0)</f>
        <v>0</v>
      </c>
      <c r="AO731" s="43" t="str">
        <f>VLOOKUP(Exportar[[#This Row],[COD_REAL]],'[3]CENTRO DE COSTOS'!$M$4:$N$72,2,0)</f>
        <v>REGIONAL CAUCA</v>
      </c>
    </row>
    <row r="732" spans="1:41" x14ac:dyDescent="0.25">
      <c r="A732" s="44">
        <v>45111</v>
      </c>
      <c r="B732" s="32">
        <v>2023</v>
      </c>
      <c r="C732" s="33" t="str">
        <f>VLOOKUP(D732,'[3]CENTRO DE COSTOS'!$E:$H,4,0)</f>
        <v>REGIONALES</v>
      </c>
      <c r="D732" s="34" t="s">
        <v>55</v>
      </c>
      <c r="E732" s="34" t="s">
        <v>56</v>
      </c>
      <c r="F732" s="34" t="s">
        <v>176</v>
      </c>
      <c r="G732" s="35" t="str">
        <f>VLOOKUP(O732,[3]Gerentes!$A:$N,4,0)</f>
        <v xml:space="preserve">PROTECCIÓN RESTABLECIMIENTO </v>
      </c>
      <c r="H732" s="35" t="str">
        <f>VLOOKUP(O732,[3]Gerentes!$A:$N,5,0)</f>
        <v>DIRECTOR(A) DE PROTECCION</v>
      </c>
      <c r="I732" s="35" t="str">
        <f>VLOOKUP(O732,[3]Gerentes!$A:$N,10,0)</f>
        <v>2. Protección PARD</v>
      </c>
      <c r="J732" s="35" t="str">
        <f>VLOOKUP(O732,[3]Gerentes!$A:$AB,15,0)</f>
        <v>No Contratable</v>
      </c>
      <c r="K732" s="36" t="str">
        <f t="shared" si="33"/>
        <v>Inversión</v>
      </c>
      <c r="L732" s="37" t="s">
        <v>173</v>
      </c>
      <c r="M732" s="38" t="str">
        <f t="shared" si="34"/>
        <v>C-4102-1500-14</v>
      </c>
      <c r="N732" s="34">
        <v>992</v>
      </c>
      <c r="O732" s="35" t="str">
        <f t="shared" si="35"/>
        <v>C-4102-1500-14-0-4102037-02-992</v>
      </c>
      <c r="P732" s="32" t="s">
        <v>172</v>
      </c>
      <c r="Q732" s="39">
        <f>VLOOKUP($O732,[3]Gerentes!$A:$I,7,0)</f>
        <v>4102037</v>
      </c>
      <c r="R732" s="40" t="str">
        <f>VLOOKUP($O732,[3]Gerentes!$A:$I,8,0)</f>
        <v>SERVICIO DE PROTECCION PARA EL RESTABLECIMIENTO DE DERECHOS DE NIÑOS, NIÑAS, ADOLESCENTES Y JOVENES</v>
      </c>
      <c r="S732" s="34" t="s">
        <v>24</v>
      </c>
      <c r="T732" s="34">
        <v>21</v>
      </c>
      <c r="U732" s="34" t="s">
        <v>185</v>
      </c>
      <c r="V732" s="34" t="s">
        <v>25</v>
      </c>
      <c r="W732" s="41">
        <v>67000806</v>
      </c>
      <c r="X732" s="41">
        <v>90000000</v>
      </c>
      <c r="Y732" s="41">
        <v>0</v>
      </c>
      <c r="Z732" s="41">
        <v>0</v>
      </c>
      <c r="AA732" s="41">
        <v>0</v>
      </c>
      <c r="AB732" s="42">
        <v>157000806</v>
      </c>
      <c r="AC732" s="41">
        <v>157000806</v>
      </c>
      <c r="AD732" s="41">
        <v>0</v>
      </c>
      <c r="AE732" s="42">
        <v>108755091</v>
      </c>
      <c r="AF732" s="42">
        <v>90125239</v>
      </c>
      <c r="AG732" s="41">
        <v>90125239</v>
      </c>
      <c r="AH732" s="41">
        <v>90125239</v>
      </c>
      <c r="AI732" s="41">
        <v>0</v>
      </c>
      <c r="AJ732" s="41">
        <v>0</v>
      </c>
      <c r="AK732" s="42" t="str">
        <f>IFERROR(VLOOKUP(Exportar[[#This Row],[RUBRO]],[3]LISTAS!$A$1:$B$19,2,0),Exportar[[#This Row],[NOMBRE-Planeación_Proyecto]])</f>
        <v>2. Protección PARD</v>
      </c>
      <c r="AL732" s="41">
        <f>VLOOKUP(Exportar[[#This Row],[UNIDAD/SUB UNIDAD]],[3]!REGIONALES[[#All],[codigo_regional3]:[Columna1]],3,0)</f>
        <v>19</v>
      </c>
      <c r="AM732" s="41">
        <f>Exportar[[#This Row],[COD]]</f>
        <v>19</v>
      </c>
      <c r="AN732" s="41">
        <f>IFERROR(VLOOKUP(Exportar[[#This Row],[RUBRO completo]],'[3]CENTRO DE COSTOS'!$X:$X,1,0),0)</f>
        <v>0</v>
      </c>
      <c r="AO732" s="43" t="str">
        <f>VLOOKUP(Exportar[[#This Row],[COD_REAL]],'[3]CENTRO DE COSTOS'!$M$4:$N$72,2,0)</f>
        <v>REGIONAL CAUCA</v>
      </c>
    </row>
    <row r="733" spans="1:41" x14ac:dyDescent="0.25">
      <c r="A733" s="44">
        <v>45111</v>
      </c>
      <c r="B733" s="32">
        <v>2023</v>
      </c>
      <c r="C733" s="33" t="str">
        <f>VLOOKUP(D733,'[3]CENTRO DE COSTOS'!$E:$H,4,0)</f>
        <v>REGIONALES</v>
      </c>
      <c r="D733" s="34" t="s">
        <v>55</v>
      </c>
      <c r="E733" s="34" t="s">
        <v>56</v>
      </c>
      <c r="F733" s="34" t="s">
        <v>176</v>
      </c>
      <c r="G733" s="35" t="str">
        <f>VLOOKUP(O733,[3]Gerentes!$A:$N,4,0)</f>
        <v>SNBF</v>
      </c>
      <c r="H733" s="35" t="str">
        <f>VLOOKUP(O733,[3]Gerentes!$A:$N,5,0)</f>
        <v>DIRECTOR(A) DE SISTEMA NACIONAL DE BIENESTAR FAMILIAR</v>
      </c>
      <c r="I733" s="35" t="str">
        <f>VLOOKUP(O733,[3]Gerentes!$A:$N,10,0)</f>
        <v>7. SNBF</v>
      </c>
      <c r="J733" s="35" t="str">
        <f>VLOOKUP(O733,[3]Gerentes!$A:$AB,15,0)</f>
        <v>No Contratable</v>
      </c>
      <c r="K733" s="36" t="str">
        <f t="shared" si="33"/>
        <v>Inversión</v>
      </c>
      <c r="L733" s="37" t="s">
        <v>168</v>
      </c>
      <c r="M733" s="38" t="str">
        <f t="shared" si="34"/>
        <v>C-4102-1500-15</v>
      </c>
      <c r="N733" s="34">
        <v>992</v>
      </c>
      <c r="O733" s="35" t="str">
        <f t="shared" si="35"/>
        <v>C-4102-1500-15-0-4102024-02-992</v>
      </c>
      <c r="P733" s="32" t="s">
        <v>167</v>
      </c>
      <c r="Q733" s="39">
        <f>VLOOKUP($O733,[3]Gerentes!$A:$I,7,0)</f>
        <v>4102024</v>
      </c>
      <c r="R733" s="40" t="str">
        <f>VLOOKUP($O733,[3]Gerentes!$A:$I,8,0)</f>
        <v>SERVICIO DE ASISTENCIA TECNICA EN EL CICLO DE POLITICAS PUBLICAS DE INFANCIA Y ADOLESCENCIA</v>
      </c>
      <c r="S733" s="34" t="s">
        <v>24</v>
      </c>
      <c r="T733" s="34">
        <v>27</v>
      </c>
      <c r="U733" s="34" t="s">
        <v>161</v>
      </c>
      <c r="V733" s="34" t="s">
        <v>25</v>
      </c>
      <c r="W733" s="41">
        <v>14000000</v>
      </c>
      <c r="X733" s="41">
        <v>8000000</v>
      </c>
      <c r="Y733" s="41">
        <v>0</v>
      </c>
      <c r="Z733" s="41">
        <v>0</v>
      </c>
      <c r="AA733" s="41">
        <v>0</v>
      </c>
      <c r="AB733" s="42">
        <v>22000000</v>
      </c>
      <c r="AC733" s="41">
        <v>18000000</v>
      </c>
      <c r="AD733" s="41">
        <v>4000000</v>
      </c>
      <c r="AE733" s="42">
        <v>16240545</v>
      </c>
      <c r="AF733" s="42">
        <v>13579043</v>
      </c>
      <c r="AG733" s="41">
        <v>13579043</v>
      </c>
      <c r="AH733" s="41">
        <v>13579043</v>
      </c>
      <c r="AI733" s="41">
        <v>0</v>
      </c>
      <c r="AJ733" s="41">
        <v>0</v>
      </c>
      <c r="AK733" s="42" t="str">
        <f>IFERROR(VLOOKUP(Exportar[[#This Row],[RUBRO]],[3]LISTAS!$A$1:$B$19,2,0),Exportar[[#This Row],[NOMBRE-Planeación_Proyecto]])</f>
        <v>7. SNBF</v>
      </c>
      <c r="AL733" s="41">
        <f>VLOOKUP(Exportar[[#This Row],[UNIDAD/SUB UNIDAD]],[3]!REGIONALES[[#All],[codigo_regional3]:[Columna1]],3,0)</f>
        <v>19</v>
      </c>
      <c r="AM733" s="41">
        <f>Exportar[[#This Row],[COD]]</f>
        <v>19</v>
      </c>
      <c r="AN733" s="41">
        <f>IFERROR(VLOOKUP(Exportar[[#This Row],[RUBRO completo]],'[3]CENTRO DE COSTOS'!$X:$X,1,0),0)</f>
        <v>0</v>
      </c>
      <c r="AO733" s="43" t="str">
        <f>VLOOKUP(Exportar[[#This Row],[COD_REAL]],'[3]CENTRO DE COSTOS'!$M$4:$N$72,2,0)</f>
        <v>REGIONAL CAUCA</v>
      </c>
    </row>
    <row r="734" spans="1:41" x14ac:dyDescent="0.25">
      <c r="A734" s="44">
        <v>45111</v>
      </c>
      <c r="B734" s="32">
        <v>2023</v>
      </c>
      <c r="C734" s="33" t="str">
        <f>VLOOKUP(D734,'[3]CENTRO DE COSTOS'!$E:$H,4,0)</f>
        <v>REGIONALES</v>
      </c>
      <c r="D734" s="34" t="s">
        <v>55</v>
      </c>
      <c r="E734" s="34" t="s">
        <v>56</v>
      </c>
      <c r="F734" s="34" t="s">
        <v>176</v>
      </c>
      <c r="G734" s="35" t="str">
        <f>VLOOKUP(O734,[3]Gerentes!$A:$N,4,0)</f>
        <v>FAMILIA Y COMUNIDADES</v>
      </c>
      <c r="H734" s="35" t="str">
        <f>VLOOKUP(O734,[3]Gerentes!$A:$N,5,0)</f>
        <v>DIRECTOR(A) DE FAMILIA Y COMUNIDADES</v>
      </c>
      <c r="I734" s="35" t="str">
        <f>VLOOKUP(O734,[3]Gerentes!$A:$N,10,0)</f>
        <v>6. Familia y Comunidades</v>
      </c>
      <c r="J734" s="35" t="str">
        <f>VLOOKUP(O734,[3]Gerentes!$A:$AB,15,0)</f>
        <v>No Contratable</v>
      </c>
      <c r="K734" s="36" t="str">
        <f t="shared" si="33"/>
        <v>Inversión</v>
      </c>
      <c r="L734" s="37" t="s">
        <v>184</v>
      </c>
      <c r="M734" s="38" t="str">
        <f t="shared" si="34"/>
        <v>C-4102-1500-16</v>
      </c>
      <c r="N734" s="34">
        <v>992</v>
      </c>
      <c r="O734" s="35" t="str">
        <f t="shared" si="35"/>
        <v>C-4102-1500-16-0-4102041-02-992</v>
      </c>
      <c r="P734" s="32" t="s">
        <v>183</v>
      </c>
      <c r="Q734" s="39">
        <f>VLOOKUP($O734,[3]Gerentes!$A:$I,7,0)</f>
        <v>4102041</v>
      </c>
      <c r="R734" s="40" t="str">
        <f>VLOOKUP($O734,[3]Gerentes!$A:$I,8,0)</f>
        <v>SERVICIO DE ASISTENCIA TECNICA EN EL CICLO DE POLITICAS PUBLICAS DE FAMILIA Y OTRAS RELACIONADAS</v>
      </c>
      <c r="S734" s="34" t="s">
        <v>24</v>
      </c>
      <c r="T734" s="34">
        <v>27</v>
      </c>
      <c r="U734" s="34" t="s">
        <v>161</v>
      </c>
      <c r="V734" s="34" t="s">
        <v>25</v>
      </c>
      <c r="W734" s="41">
        <v>28000000</v>
      </c>
      <c r="X734" s="41">
        <v>0</v>
      </c>
      <c r="Y734" s="41">
        <v>0</v>
      </c>
      <c r="Z734" s="41">
        <v>0</v>
      </c>
      <c r="AA734" s="41">
        <v>0</v>
      </c>
      <c r="AB734" s="42">
        <v>28000000</v>
      </c>
      <c r="AC734" s="41">
        <v>28000000</v>
      </c>
      <c r="AD734" s="41">
        <v>0</v>
      </c>
      <c r="AE734" s="42">
        <v>5116033</v>
      </c>
      <c r="AF734" s="42">
        <v>3153645</v>
      </c>
      <c r="AG734" s="41">
        <v>3153645</v>
      </c>
      <c r="AH734" s="41">
        <v>3153645</v>
      </c>
      <c r="AI734" s="41">
        <v>0</v>
      </c>
      <c r="AJ734" s="41">
        <v>0</v>
      </c>
      <c r="AK734" s="42" t="str">
        <f>IFERROR(VLOOKUP(Exportar[[#This Row],[RUBRO]],[3]LISTAS!$A$1:$B$19,2,0),Exportar[[#This Row],[NOMBRE-Planeación_Proyecto]])</f>
        <v>6. Familia y Comunidades</v>
      </c>
      <c r="AL734" s="41">
        <f>VLOOKUP(Exportar[[#This Row],[UNIDAD/SUB UNIDAD]],[3]!REGIONALES[[#All],[codigo_regional3]:[Columna1]],3,0)</f>
        <v>19</v>
      </c>
      <c r="AM734" s="41">
        <f>Exportar[[#This Row],[COD]]</f>
        <v>19</v>
      </c>
      <c r="AN734" s="41">
        <f>IFERROR(VLOOKUP(Exportar[[#This Row],[RUBRO completo]],'[3]CENTRO DE COSTOS'!$X:$X,1,0),0)</f>
        <v>0</v>
      </c>
      <c r="AO734" s="43" t="str">
        <f>VLOOKUP(Exportar[[#This Row],[COD_REAL]],'[3]CENTRO DE COSTOS'!$M$4:$N$72,2,0)</f>
        <v>REGIONAL CAUCA</v>
      </c>
    </row>
    <row r="735" spans="1:41" x14ac:dyDescent="0.25">
      <c r="A735" s="44">
        <v>45111</v>
      </c>
      <c r="B735" s="32">
        <v>2023</v>
      </c>
      <c r="C735" s="33" t="str">
        <f>VLOOKUP(D735,'[3]CENTRO DE COSTOS'!$E:$H,4,0)</f>
        <v>REGIONALES</v>
      </c>
      <c r="D735" s="34" t="s">
        <v>55</v>
      </c>
      <c r="E735" s="34" t="s">
        <v>56</v>
      </c>
      <c r="F735" s="34" t="s">
        <v>176</v>
      </c>
      <c r="G735" s="35" t="str">
        <f>VLOOKUP(O735,[3]Gerentes!$A:$N,4,0)</f>
        <v>PRIMERA INFANCIA</v>
      </c>
      <c r="H735" s="35" t="str">
        <f>VLOOKUP(O735,[3]Gerentes!$A:$N,5,0)</f>
        <v>DIRECTOR(A) DE PRIMERA INFANCIA</v>
      </c>
      <c r="I735" s="35" t="str">
        <f>VLOOKUP(O735,[3]Gerentes!$A:$N,10,0)</f>
        <v>1. Primera Infancia</v>
      </c>
      <c r="J735" s="35" t="str">
        <f>VLOOKUP(O735,[3]Gerentes!$A:$AB,15,0)</f>
        <v>No Contratable</v>
      </c>
      <c r="K735" s="36" t="str">
        <f t="shared" si="33"/>
        <v>Inversión</v>
      </c>
      <c r="L735" s="37" t="s">
        <v>166</v>
      </c>
      <c r="M735" s="38" t="str">
        <f t="shared" si="34"/>
        <v>C-4102-1500-18</v>
      </c>
      <c r="N735" s="34">
        <v>992</v>
      </c>
      <c r="O735" s="35" t="str">
        <f t="shared" si="35"/>
        <v>C-4102-1500-18-0-4102040-02-992</v>
      </c>
      <c r="P735" s="32" t="s">
        <v>165</v>
      </c>
      <c r="Q735" s="39">
        <f>VLOOKUP($O735,[3]Gerentes!$A:$I,7,0)</f>
        <v>4102040</v>
      </c>
      <c r="R735" s="40" t="str">
        <f>VLOOKUP($O735,[3]Gerentes!$A:$I,8,0)</f>
        <v>DOCUMENTOS METODOLOGICOS</v>
      </c>
      <c r="S735" s="34" t="s">
        <v>24</v>
      </c>
      <c r="T735" s="34">
        <v>27</v>
      </c>
      <c r="U735" s="34" t="s">
        <v>161</v>
      </c>
      <c r="V735" s="34" t="s">
        <v>25</v>
      </c>
      <c r="W735" s="41">
        <v>0</v>
      </c>
      <c r="X735" s="41">
        <v>108570461</v>
      </c>
      <c r="Y735" s="41">
        <v>0</v>
      </c>
      <c r="Z735" s="41">
        <v>0</v>
      </c>
      <c r="AA735" s="41">
        <v>0</v>
      </c>
      <c r="AB735" s="42">
        <v>108570461</v>
      </c>
      <c r="AC735" s="41">
        <v>108570461</v>
      </c>
      <c r="AD735" s="41">
        <v>0</v>
      </c>
      <c r="AE735" s="42">
        <v>99141764</v>
      </c>
      <c r="AF735" s="42">
        <v>96471417</v>
      </c>
      <c r="AG735" s="41">
        <v>96471417</v>
      </c>
      <c r="AH735" s="41">
        <v>96471417</v>
      </c>
      <c r="AI735" s="41">
        <v>0</v>
      </c>
      <c r="AJ735" s="41">
        <v>0</v>
      </c>
      <c r="AK735" s="42" t="str">
        <f>IFERROR(VLOOKUP(Exportar[[#This Row],[RUBRO]],[3]LISTAS!$A$1:$B$19,2,0),Exportar[[#This Row],[NOMBRE-Planeación_Proyecto]])</f>
        <v>1. Primera Infancia</v>
      </c>
      <c r="AL735" s="41">
        <f>VLOOKUP(Exportar[[#This Row],[UNIDAD/SUB UNIDAD]],[3]!REGIONALES[[#All],[codigo_regional3]:[Columna1]],3,0)</f>
        <v>19</v>
      </c>
      <c r="AM735" s="41">
        <f>Exportar[[#This Row],[COD]]</f>
        <v>19</v>
      </c>
      <c r="AN735" s="41">
        <f>IFERROR(VLOOKUP(Exportar[[#This Row],[RUBRO completo]],'[3]CENTRO DE COSTOS'!$X:$X,1,0),0)</f>
        <v>0</v>
      </c>
      <c r="AO735" s="43" t="str">
        <f>VLOOKUP(Exportar[[#This Row],[COD_REAL]],'[3]CENTRO DE COSTOS'!$M$4:$N$72,2,0)</f>
        <v>REGIONAL CAUCA</v>
      </c>
    </row>
    <row r="736" spans="1:41" x14ac:dyDescent="0.25">
      <c r="A736" s="44">
        <v>45111</v>
      </c>
      <c r="B736" s="32">
        <v>2023</v>
      </c>
      <c r="C736" s="33" t="str">
        <f>VLOOKUP(D736,'[3]CENTRO DE COSTOS'!$E:$H,4,0)</f>
        <v>REGIONALES</v>
      </c>
      <c r="D736" s="34" t="s">
        <v>55</v>
      </c>
      <c r="E736" s="34" t="s">
        <v>56</v>
      </c>
      <c r="F736" s="34" t="s">
        <v>176</v>
      </c>
      <c r="G736" s="35" t="str">
        <f>VLOOKUP(O736,[3]Gerentes!$A:$N,4,0)</f>
        <v>PRIMERA INFANCIA</v>
      </c>
      <c r="H736" s="35" t="str">
        <f>VLOOKUP(O736,[3]Gerentes!$A:$N,5,0)</f>
        <v>DIRECTOR(A) DE PRIMERA INFANCIA</v>
      </c>
      <c r="I736" s="35" t="str">
        <f>VLOOKUP(O736,[3]Gerentes!$A:$N,10,0)</f>
        <v>1. Primera Infancia</v>
      </c>
      <c r="J736" s="35" t="str">
        <f>VLOOKUP(O736,[3]Gerentes!$A:$AB,15,0)</f>
        <v>No Contratable</v>
      </c>
      <c r="K736" s="36" t="str">
        <f t="shared" si="33"/>
        <v>Inversión</v>
      </c>
      <c r="L736" s="37" t="s">
        <v>166</v>
      </c>
      <c r="M736" s="38" t="str">
        <f t="shared" si="34"/>
        <v>C-4102-1500-18</v>
      </c>
      <c r="N736" s="34">
        <v>992</v>
      </c>
      <c r="O736" s="35" t="str">
        <f t="shared" si="35"/>
        <v>C-4102-1500-18-0-4102040-02-992</v>
      </c>
      <c r="P736" s="32" t="s">
        <v>165</v>
      </c>
      <c r="Q736" s="39">
        <f>VLOOKUP($O736,[3]Gerentes!$A:$I,7,0)</f>
        <v>4102040</v>
      </c>
      <c r="R736" s="40" t="str">
        <f>VLOOKUP($O736,[3]Gerentes!$A:$I,8,0)</f>
        <v>DOCUMENTOS METODOLOGICOS</v>
      </c>
      <c r="S736" s="34" t="s">
        <v>24</v>
      </c>
      <c r="T736" s="34">
        <v>20</v>
      </c>
      <c r="U736" s="34" t="s">
        <v>392</v>
      </c>
      <c r="V736" s="34" t="s">
        <v>25</v>
      </c>
      <c r="W736" s="41">
        <v>4000000</v>
      </c>
      <c r="X736" s="41">
        <v>115193688</v>
      </c>
      <c r="Y736" s="41">
        <v>0</v>
      </c>
      <c r="Z736" s="41">
        <v>0</v>
      </c>
      <c r="AA736" s="41">
        <v>0</v>
      </c>
      <c r="AB736" s="42">
        <v>119193688</v>
      </c>
      <c r="AC736" s="41">
        <v>119193688</v>
      </c>
      <c r="AD736" s="41">
        <v>0</v>
      </c>
      <c r="AE736" s="42">
        <v>48767166</v>
      </c>
      <c r="AF736" s="42">
        <v>25844866</v>
      </c>
      <c r="AG736" s="41">
        <v>25844866</v>
      </c>
      <c r="AH736" s="41">
        <v>25844866</v>
      </c>
      <c r="AI736" s="41">
        <v>0</v>
      </c>
      <c r="AJ736" s="41">
        <v>0</v>
      </c>
      <c r="AK736" s="42" t="str">
        <f>IFERROR(VLOOKUP(Exportar[[#This Row],[RUBRO]],[3]LISTAS!$A$1:$B$19,2,0),Exportar[[#This Row],[NOMBRE-Planeación_Proyecto]])</f>
        <v>1. Primera Infancia</v>
      </c>
      <c r="AL736" s="41">
        <f>VLOOKUP(Exportar[[#This Row],[UNIDAD/SUB UNIDAD]],[3]!REGIONALES[[#All],[codigo_regional3]:[Columna1]],3,0)</f>
        <v>19</v>
      </c>
      <c r="AM736" s="41">
        <f>Exportar[[#This Row],[COD]]</f>
        <v>19</v>
      </c>
      <c r="AN736" s="41">
        <f>IFERROR(VLOOKUP(Exportar[[#This Row],[RUBRO completo]],'[3]CENTRO DE COSTOS'!$X:$X,1,0),0)</f>
        <v>0</v>
      </c>
      <c r="AO736" s="43" t="str">
        <f>VLOOKUP(Exportar[[#This Row],[COD_REAL]],'[3]CENTRO DE COSTOS'!$M$4:$N$72,2,0)</f>
        <v>REGIONAL CAUCA</v>
      </c>
    </row>
    <row r="737" spans="1:41" x14ac:dyDescent="0.25">
      <c r="A737" s="44">
        <v>45111</v>
      </c>
      <c r="B737" s="32">
        <v>2023</v>
      </c>
      <c r="C737" s="33" t="str">
        <f>VLOOKUP(D737,'[3]CENTRO DE COSTOS'!$E:$H,4,0)</f>
        <v>REGIONALES</v>
      </c>
      <c r="D737" s="34" t="s">
        <v>55</v>
      </c>
      <c r="E737" s="34" t="s">
        <v>56</v>
      </c>
      <c r="F737" s="34" t="s">
        <v>176</v>
      </c>
      <c r="G737" s="35" t="str">
        <f>VLOOKUP(O737,[3]Gerentes!$A:$N,4,0)</f>
        <v>INFANCIA</v>
      </c>
      <c r="H737" s="35" t="str">
        <f>VLOOKUP(O737,[3]Gerentes!$A:$N,5,0)</f>
        <v>DIRECTOR(A) DE INFANCIA</v>
      </c>
      <c r="I737" s="35" t="str">
        <f>VLOOKUP(O737,[3]Gerentes!$A:$N,10,0)</f>
        <v>7. Infancia</v>
      </c>
      <c r="J737" s="35" t="str">
        <f>VLOOKUP(O737,[3]Gerentes!$A:$AB,15,0)</f>
        <v>No Contratable</v>
      </c>
      <c r="K737" s="36" t="str">
        <f t="shared" si="33"/>
        <v>Inversión</v>
      </c>
      <c r="L737" s="37" t="s">
        <v>182</v>
      </c>
      <c r="M737" s="38" t="str">
        <f t="shared" si="34"/>
        <v>C-4102-1500-20</v>
      </c>
      <c r="N737" s="34">
        <v>992</v>
      </c>
      <c r="O737" s="35" t="str">
        <f t="shared" si="35"/>
        <v>C-4102-1500-20-0-4102045-02-992</v>
      </c>
      <c r="P737" s="32" t="s">
        <v>181</v>
      </c>
      <c r="Q737" s="39">
        <f>VLOOKUP($O737,[3]Gerentes!$A:$I,7,0)</f>
        <v>4102045</v>
      </c>
      <c r="R737" s="40" t="str">
        <f>VLOOKUP($O737,[3]Gerentes!$A:$I,8,0)</f>
        <v>SERVICIOS DE EDUCACIÓN INFORMAL A NIÑOS, NIÑAS, ADOLESCENTES  Y JÓVENES PARA EL RECONOCIMIENTO DE SUS DERECHOS</v>
      </c>
      <c r="S737" s="34" t="s">
        <v>24</v>
      </c>
      <c r="T737" s="34">
        <v>27</v>
      </c>
      <c r="U737" s="34" t="s">
        <v>161</v>
      </c>
      <c r="V737" s="34" t="s">
        <v>25</v>
      </c>
      <c r="W737" s="41">
        <v>5150000</v>
      </c>
      <c r="X737" s="41">
        <v>0</v>
      </c>
      <c r="Y737" s="41">
        <v>0</v>
      </c>
      <c r="Z737" s="41">
        <v>0</v>
      </c>
      <c r="AA737" s="41">
        <v>0</v>
      </c>
      <c r="AB737" s="42">
        <v>5150000</v>
      </c>
      <c r="AC737" s="41">
        <v>5150000</v>
      </c>
      <c r="AD737" s="41">
        <v>0</v>
      </c>
      <c r="AE737" s="42">
        <v>1505286</v>
      </c>
      <c r="AF737" s="42">
        <v>1277714</v>
      </c>
      <c r="AG737" s="41">
        <v>1277714</v>
      </c>
      <c r="AH737" s="41">
        <v>1277714</v>
      </c>
      <c r="AI737" s="41">
        <v>0</v>
      </c>
      <c r="AJ737" s="41">
        <v>0</v>
      </c>
      <c r="AK737" s="42" t="str">
        <f>IFERROR(VLOOKUP(Exportar[[#This Row],[RUBRO]],[3]LISTAS!$A$1:$B$19,2,0),Exportar[[#This Row],[NOMBRE-Planeación_Proyecto]])</f>
        <v>7. Infancia</v>
      </c>
      <c r="AL737" s="41">
        <f>VLOOKUP(Exportar[[#This Row],[UNIDAD/SUB UNIDAD]],[3]!REGIONALES[[#All],[codigo_regional3]:[Columna1]],3,0)</f>
        <v>19</v>
      </c>
      <c r="AM737" s="41">
        <f>Exportar[[#This Row],[COD]]</f>
        <v>19</v>
      </c>
      <c r="AN737" s="41">
        <f>IFERROR(VLOOKUP(Exportar[[#This Row],[RUBRO completo]],'[3]CENTRO DE COSTOS'!$X:$X,1,0),0)</f>
        <v>0</v>
      </c>
      <c r="AO737" s="43" t="str">
        <f>VLOOKUP(Exportar[[#This Row],[COD_REAL]],'[3]CENTRO DE COSTOS'!$M$4:$N$72,2,0)</f>
        <v>REGIONAL CAUCA</v>
      </c>
    </row>
    <row r="738" spans="1:41" x14ac:dyDescent="0.25">
      <c r="A738" s="44">
        <v>45111</v>
      </c>
      <c r="B738" s="32">
        <v>2023</v>
      </c>
      <c r="C738" s="33" t="str">
        <f>VLOOKUP(D738,'[3]CENTRO DE COSTOS'!$E:$H,4,0)</f>
        <v>REGIONALES</v>
      </c>
      <c r="D738" s="34" t="s">
        <v>55</v>
      </c>
      <c r="E738" s="34" t="s">
        <v>56</v>
      </c>
      <c r="F738" s="34" t="s">
        <v>176</v>
      </c>
      <c r="G738" s="35" t="str">
        <f>VLOOKUP(O738,[3]Gerentes!$A:$N,4,0)</f>
        <v>ADOLESCENCIA Y JUVENTUD</v>
      </c>
      <c r="H738" s="35" t="str">
        <f>VLOOKUP(O738,[3]Gerentes!$A:$N,5,0)</f>
        <v xml:space="preserve">DIRECTOR(A) DE ADOLESCENCIA Y JUVENTUD </v>
      </c>
      <c r="I738" s="35" t="str">
        <f>VLOOKUP(O738,[3]Gerentes!$A:$N,10,0)</f>
        <v>8. Adolescencia y Juventud</v>
      </c>
      <c r="J738" s="35" t="str">
        <f>VLOOKUP(O738,[3]Gerentes!$A:$AB,15,0)</f>
        <v>No Contratable</v>
      </c>
      <c r="K738" s="36" t="str">
        <f t="shared" si="33"/>
        <v>Inversión</v>
      </c>
      <c r="L738" s="37" t="s">
        <v>180</v>
      </c>
      <c r="M738" s="38" t="str">
        <f t="shared" si="34"/>
        <v>C-4102-1500-21</v>
      </c>
      <c r="N738" s="34">
        <v>992</v>
      </c>
      <c r="O738" s="35" t="str">
        <f t="shared" si="35"/>
        <v>C-4102-1500-21-0-4102045-02-00-992</v>
      </c>
      <c r="P738" s="32" t="s">
        <v>179</v>
      </c>
      <c r="Q738" s="39">
        <f>VLOOKUP($O738,[3]Gerentes!$A:$I,7,0)</f>
        <v>4102045</v>
      </c>
      <c r="R738" s="40" t="str">
        <f>VLOOKUP($O738,[3]Gerentes!$A:$I,8,0)</f>
        <v>SERVICIOS DE EDUCACIÓN INFORMAL A NIÑOS, NIÑAS, ADOLESCENTES  Y JÓVENES PARA EL RECONOCIMIENTO DE SUS DERECHOS</v>
      </c>
      <c r="S738" s="34" t="s">
        <v>24</v>
      </c>
      <c r="T738" s="34">
        <v>27</v>
      </c>
      <c r="U738" s="34" t="s">
        <v>161</v>
      </c>
      <c r="V738" s="34" t="s">
        <v>25</v>
      </c>
      <c r="W738" s="41">
        <v>3000000</v>
      </c>
      <c r="X738" s="41">
        <v>0</v>
      </c>
      <c r="Y738" s="41">
        <v>0</v>
      </c>
      <c r="Z738" s="41">
        <v>0</v>
      </c>
      <c r="AA738" s="41">
        <v>0</v>
      </c>
      <c r="AB738" s="42">
        <v>3000000</v>
      </c>
      <c r="AC738" s="41">
        <v>3000000</v>
      </c>
      <c r="AD738" s="41">
        <v>0</v>
      </c>
      <c r="AE738" s="42">
        <v>2252380</v>
      </c>
      <c r="AF738" s="42">
        <v>2116249</v>
      </c>
      <c r="AG738" s="41">
        <v>2116249</v>
      </c>
      <c r="AH738" s="41">
        <v>2116249</v>
      </c>
      <c r="AI738" s="41">
        <v>0</v>
      </c>
      <c r="AJ738" s="41">
        <v>0</v>
      </c>
      <c r="AK738" s="42" t="str">
        <f>IFERROR(VLOOKUP(Exportar[[#This Row],[RUBRO]],[3]LISTAS!$A$1:$B$19,2,0),Exportar[[#This Row],[NOMBRE-Planeación_Proyecto]])</f>
        <v>8. Adolescencia y Juventud</v>
      </c>
      <c r="AL738" s="41">
        <f>VLOOKUP(Exportar[[#This Row],[UNIDAD/SUB UNIDAD]],[3]!REGIONALES[[#All],[codigo_regional3]:[Columna1]],3,0)</f>
        <v>19</v>
      </c>
      <c r="AM738" s="41">
        <f>Exportar[[#This Row],[COD]]</f>
        <v>19</v>
      </c>
      <c r="AN738" s="41">
        <f>IFERROR(VLOOKUP(Exportar[[#This Row],[RUBRO completo]],'[3]CENTRO DE COSTOS'!$X:$X,1,0),0)</f>
        <v>0</v>
      </c>
      <c r="AO738" s="43" t="str">
        <f>VLOOKUP(Exportar[[#This Row],[COD_REAL]],'[3]CENTRO DE COSTOS'!$M$4:$N$72,2,0)</f>
        <v>REGIONAL CAUCA</v>
      </c>
    </row>
    <row r="739" spans="1:41" x14ac:dyDescent="0.25">
      <c r="A739" s="44">
        <v>45111</v>
      </c>
      <c r="B739" s="32">
        <v>2023</v>
      </c>
      <c r="C739" s="33" t="str">
        <f>VLOOKUP(D739,'[3]CENTRO DE COSTOS'!$E:$H,4,0)</f>
        <v>REGIONALES</v>
      </c>
      <c r="D739" s="34" t="s">
        <v>55</v>
      </c>
      <c r="E739" s="34" t="s">
        <v>56</v>
      </c>
      <c r="F739" s="34" t="s">
        <v>176</v>
      </c>
      <c r="G739" s="35" t="str">
        <f>VLOOKUP(O739,[3]Gerentes!$A:$N,4,0)</f>
        <v>TECNOLOGÍA</v>
      </c>
      <c r="H739" s="35" t="str">
        <f>VLOOKUP(O739,[3]Gerentes!$A:$N,5,0)</f>
        <v>DIRECTOR(A) DE INFORMACION Y TECNOLOGIA</v>
      </c>
      <c r="I739" s="35" t="str">
        <f>VLOOKUP(O739,[3]Gerentes!$A:$N,10,0)</f>
        <v>9. Tecnología</v>
      </c>
      <c r="J739" s="35" t="str">
        <f>VLOOKUP(O739,[3]Gerentes!$A:$AB,15,0)</f>
        <v>No Contratable</v>
      </c>
      <c r="K739" s="36" t="str">
        <f t="shared" si="33"/>
        <v>Inversión</v>
      </c>
      <c r="L739" s="37" t="s">
        <v>178</v>
      </c>
      <c r="M739" s="38" t="str">
        <f t="shared" si="34"/>
        <v>C-4199-1500-7</v>
      </c>
      <c r="N739" s="34">
        <v>992</v>
      </c>
      <c r="O739" s="35" t="str">
        <f t="shared" si="35"/>
        <v>C-4199-1500-7-0-4199062-02-992</v>
      </c>
      <c r="P739" s="32" t="s">
        <v>177</v>
      </c>
      <c r="Q739" s="39">
        <f>VLOOKUP($O739,[3]Gerentes!$A:$I,7,0)</f>
        <v>4199062</v>
      </c>
      <c r="R739" s="40" t="str">
        <f>VLOOKUP($O739,[3]Gerentes!$A:$I,8,0)</f>
        <v>SERVICIOS TECNOLOGICOS</v>
      </c>
      <c r="S739" s="34" t="s">
        <v>24</v>
      </c>
      <c r="T739" s="34">
        <v>27</v>
      </c>
      <c r="U739" s="34" t="s">
        <v>161</v>
      </c>
      <c r="V739" s="34" t="s">
        <v>25</v>
      </c>
      <c r="W739" s="41">
        <v>10659264</v>
      </c>
      <c r="X739" s="41">
        <v>0</v>
      </c>
      <c r="Y739" s="41">
        <v>0</v>
      </c>
      <c r="Z739" s="41">
        <v>0</v>
      </c>
      <c r="AA739" s="41">
        <v>0</v>
      </c>
      <c r="AB739" s="42">
        <v>10659264</v>
      </c>
      <c r="AC739" s="41">
        <v>10659264</v>
      </c>
      <c r="AD739" s="41">
        <v>0</v>
      </c>
      <c r="AE739" s="42">
        <v>4371795</v>
      </c>
      <c r="AF739" s="42">
        <v>4243336</v>
      </c>
      <c r="AG739" s="41">
        <v>4243336</v>
      </c>
      <c r="AH739" s="41">
        <v>4243336</v>
      </c>
      <c r="AI739" s="41">
        <v>0</v>
      </c>
      <c r="AJ739" s="41">
        <v>0</v>
      </c>
      <c r="AK739" s="42" t="str">
        <f>IFERROR(VLOOKUP(Exportar[[#This Row],[RUBRO]],[3]LISTAS!$A$1:$B$19,2,0),Exportar[[#This Row],[NOMBRE-Planeación_Proyecto]])</f>
        <v>9. Tecnología</v>
      </c>
      <c r="AL739" s="41">
        <f>VLOOKUP(Exportar[[#This Row],[UNIDAD/SUB UNIDAD]],[3]!REGIONALES[[#All],[codigo_regional3]:[Columna1]],3,0)</f>
        <v>19</v>
      </c>
      <c r="AM739" s="41">
        <f>Exportar[[#This Row],[COD]]</f>
        <v>19</v>
      </c>
      <c r="AN739" s="41">
        <f>IFERROR(VLOOKUP(Exportar[[#This Row],[RUBRO completo]],'[3]CENTRO DE COSTOS'!$X:$X,1,0),0)</f>
        <v>0</v>
      </c>
      <c r="AO739" s="43" t="str">
        <f>VLOOKUP(Exportar[[#This Row],[COD_REAL]],'[3]CENTRO DE COSTOS'!$M$4:$N$72,2,0)</f>
        <v>REGIONAL CAUCA</v>
      </c>
    </row>
    <row r="740" spans="1:41" x14ac:dyDescent="0.25">
      <c r="A740" s="44">
        <v>45111</v>
      </c>
      <c r="B740" s="32">
        <v>2023</v>
      </c>
      <c r="C740" s="33" t="str">
        <f>VLOOKUP(D740,'[3]CENTRO DE COSTOS'!$E:$H,4,0)</f>
        <v>REGIONALES</v>
      </c>
      <c r="D740" s="34" t="s">
        <v>55</v>
      </c>
      <c r="E740" s="34" t="s">
        <v>56</v>
      </c>
      <c r="F740" s="34" t="s">
        <v>176</v>
      </c>
      <c r="G740" s="35" t="str">
        <f>VLOOKUP(O740,[3]Gerentes!$A:$N,4,0)</f>
        <v>FORTALECIMIENTO</v>
      </c>
      <c r="H740" s="35" t="str">
        <f>VLOOKUP(O740,[3]Gerentes!$A:$N,5,0)</f>
        <v>DIRECTOR(A) DE GESTION HUMANA</v>
      </c>
      <c r="I740" s="35" t="str">
        <f>VLOOKUP(O740,[3]Gerentes!$A:$N,10,0)</f>
        <v>8. Fortalecimiento</v>
      </c>
      <c r="J740" s="35" t="str">
        <f>VLOOKUP(O740,[3]Gerentes!$A:$AB,15,0)</f>
        <v>No Contratable</v>
      </c>
      <c r="K740" s="36" t="str">
        <f t="shared" si="33"/>
        <v>Inversión</v>
      </c>
      <c r="L740" s="37" t="s">
        <v>175</v>
      </c>
      <c r="M740" s="38" t="str">
        <f t="shared" si="34"/>
        <v>C-4199-1500-8</v>
      </c>
      <c r="N740" s="34">
        <v>992</v>
      </c>
      <c r="O740" s="35" t="str">
        <f t="shared" si="35"/>
        <v>C-4199-1500-8-0-4199064-02-992</v>
      </c>
      <c r="P740" s="32" t="s">
        <v>174</v>
      </c>
      <c r="Q740" s="39">
        <f>VLOOKUP($O740,[3]Gerentes!$A:$I,7,0)</f>
        <v>4199064</v>
      </c>
      <c r="R740" s="40" t="str">
        <f>VLOOKUP($O740,[3]Gerentes!$A:$I,8,0)</f>
        <v>SERVICIO DE IMPLEMENTACION DE SISTEMAS DE GESTION</v>
      </c>
      <c r="S740" s="34" t="s">
        <v>24</v>
      </c>
      <c r="T740" s="34">
        <v>27</v>
      </c>
      <c r="U740" s="34" t="s">
        <v>161</v>
      </c>
      <c r="V740" s="34" t="s">
        <v>25</v>
      </c>
      <c r="W740" s="41">
        <v>72100000</v>
      </c>
      <c r="X740" s="41">
        <v>0</v>
      </c>
      <c r="Y740" s="41">
        <v>0</v>
      </c>
      <c r="Z740" s="41">
        <v>0</v>
      </c>
      <c r="AA740" s="41">
        <v>0</v>
      </c>
      <c r="AB740" s="42">
        <v>72100000</v>
      </c>
      <c r="AC740" s="41">
        <v>72100000</v>
      </c>
      <c r="AD740" s="41">
        <v>0</v>
      </c>
      <c r="AE740" s="42">
        <v>9217367</v>
      </c>
      <c r="AF740" s="42">
        <v>7221508</v>
      </c>
      <c r="AG740" s="41">
        <v>7221508</v>
      </c>
      <c r="AH740" s="41">
        <v>7221508</v>
      </c>
      <c r="AI740" s="41">
        <v>0</v>
      </c>
      <c r="AJ740" s="41">
        <v>0</v>
      </c>
      <c r="AK740" s="42" t="str">
        <f>IFERROR(VLOOKUP(Exportar[[#This Row],[RUBRO]],[3]LISTAS!$A$1:$B$19,2,0),Exportar[[#This Row],[NOMBRE-Planeación_Proyecto]])</f>
        <v>8. Fortalecimiento</v>
      </c>
      <c r="AL740" s="41">
        <f>VLOOKUP(Exportar[[#This Row],[UNIDAD/SUB UNIDAD]],[3]!REGIONALES[[#All],[codigo_regional3]:[Columna1]],3,0)</f>
        <v>19</v>
      </c>
      <c r="AM740" s="41">
        <f>Exportar[[#This Row],[COD]]</f>
        <v>19</v>
      </c>
      <c r="AN740" s="41">
        <f>IFERROR(VLOOKUP(Exportar[[#This Row],[RUBRO completo]],'[3]CENTRO DE COSTOS'!$X:$X,1,0),0)</f>
        <v>0</v>
      </c>
      <c r="AO740" s="43" t="str">
        <f>VLOOKUP(Exportar[[#This Row],[COD_REAL]],'[3]CENTRO DE COSTOS'!$M$4:$N$72,2,0)</f>
        <v>REGIONAL CAUCA</v>
      </c>
    </row>
    <row r="741" spans="1:41" x14ac:dyDescent="0.25">
      <c r="A741" s="44">
        <v>45111</v>
      </c>
      <c r="B741" s="32">
        <v>2023</v>
      </c>
      <c r="C741" s="33" t="str">
        <f>VLOOKUP(D741,'[3]CENTRO DE COSTOS'!$E:$H,4,0)</f>
        <v>REGIONALES</v>
      </c>
      <c r="D741" s="34" t="s">
        <v>55</v>
      </c>
      <c r="E741" s="34" t="s">
        <v>56</v>
      </c>
      <c r="F741" s="34" t="s">
        <v>164</v>
      </c>
      <c r="G741" s="35" t="str">
        <f>VLOOKUP(O741,[3]Gerentes!$A:$N,4,0)</f>
        <v>PROTECCIÓN SRPA</v>
      </c>
      <c r="H741" s="35" t="str">
        <f>VLOOKUP(O741,[3]Gerentes!$A:$N,5,0)</f>
        <v>DIRECTOR(A) DE PROTECCION</v>
      </c>
      <c r="I741" s="35" t="str">
        <f>VLOOKUP(O741,[3]Gerentes!$A:$N,10,0)</f>
        <v>3. Protección SRPA</v>
      </c>
      <c r="J741" s="35" t="str">
        <f>VLOOKUP(O741,[3]Gerentes!$A:$AB,15,0)</f>
        <v>No Contratable</v>
      </c>
      <c r="K741" s="36" t="str">
        <f t="shared" si="33"/>
        <v>Inversión</v>
      </c>
      <c r="L741" s="37" t="s">
        <v>187</v>
      </c>
      <c r="M741" s="38" t="str">
        <f t="shared" si="34"/>
        <v>C-4102-1500-13</v>
      </c>
      <c r="N741" s="34">
        <v>999</v>
      </c>
      <c r="O741" s="35" t="str">
        <f t="shared" si="35"/>
        <v>C-4102-1500-13-0-4102038-02-999</v>
      </c>
      <c r="P741" s="32" t="s">
        <v>186</v>
      </c>
      <c r="Q741" s="39">
        <f>VLOOKUP($O741,[3]Gerentes!$A:$I,7,0)</f>
        <v>4102038</v>
      </c>
      <c r="R741" s="40" t="str">
        <f>VLOOKUP($O741,[3]Gerentes!$A:$I,8,0)</f>
        <v>SERVICIO DIRIGIDOS A LA ATENCION DE NIÑOS, NIÑAS, ADOLESCENTES Y JOVENES, CON ENFOQUE PEDAGOGICO Y RESTAURATIVO ENCAMINADOS A LA INCLUSION SOCIAL</v>
      </c>
      <c r="S741" s="34" t="s">
        <v>24</v>
      </c>
      <c r="T741" s="34">
        <v>27</v>
      </c>
      <c r="U741" s="34" t="s">
        <v>161</v>
      </c>
      <c r="V741" s="34" t="s">
        <v>25</v>
      </c>
      <c r="W741" s="41">
        <v>2000</v>
      </c>
      <c r="X741" s="41">
        <v>0</v>
      </c>
      <c r="Y741" s="41">
        <v>2000</v>
      </c>
      <c r="Z741" s="41">
        <v>0</v>
      </c>
      <c r="AA741" s="41">
        <v>0</v>
      </c>
      <c r="AB741" s="42">
        <v>0</v>
      </c>
      <c r="AC741" s="41">
        <v>0</v>
      </c>
      <c r="AD741" s="41">
        <v>0</v>
      </c>
      <c r="AE741" s="42">
        <v>0</v>
      </c>
      <c r="AF741" s="42">
        <v>0</v>
      </c>
      <c r="AG741" s="41">
        <v>0</v>
      </c>
      <c r="AH741" s="41">
        <v>0</v>
      </c>
      <c r="AI741" s="41">
        <v>0</v>
      </c>
      <c r="AJ741" s="41">
        <v>0</v>
      </c>
      <c r="AK741" s="42" t="str">
        <f>IFERROR(VLOOKUP(Exportar[[#This Row],[RUBRO]],[3]LISTAS!$A$1:$B$19,2,0),Exportar[[#This Row],[NOMBRE-Planeación_Proyecto]])</f>
        <v>3. Protección SRPA</v>
      </c>
      <c r="AL741" s="41">
        <f>VLOOKUP(Exportar[[#This Row],[UNIDAD/SUB UNIDAD]],[3]!REGIONALES[[#All],[codigo_regional3]:[Columna1]],3,0)</f>
        <v>19</v>
      </c>
      <c r="AM741" s="41">
        <f>Exportar[[#This Row],[COD]]</f>
        <v>19</v>
      </c>
      <c r="AN741" s="41">
        <f>IFERROR(VLOOKUP(Exportar[[#This Row],[RUBRO completo]],'[3]CENTRO DE COSTOS'!$X:$X,1,0),0)</f>
        <v>0</v>
      </c>
      <c r="AO741" s="43" t="str">
        <f>VLOOKUP(Exportar[[#This Row],[COD_REAL]],'[3]CENTRO DE COSTOS'!$M$4:$N$72,2,0)</f>
        <v>REGIONAL CAUCA</v>
      </c>
    </row>
    <row r="742" spans="1:41" x14ac:dyDescent="0.25">
      <c r="A742" s="44">
        <v>45111</v>
      </c>
      <c r="B742" s="32">
        <v>2023</v>
      </c>
      <c r="C742" s="33" t="str">
        <f>VLOOKUP(D742,'[3]CENTRO DE COSTOS'!$E:$H,4,0)</f>
        <v>REGIONALES</v>
      </c>
      <c r="D742" s="34" t="s">
        <v>55</v>
      </c>
      <c r="E742" s="34" t="s">
        <v>56</v>
      </c>
      <c r="F742" s="34" t="s">
        <v>164</v>
      </c>
      <c r="G742" s="35" t="str">
        <f>VLOOKUP(O742,[3]Gerentes!$A:$N,4,0)</f>
        <v xml:space="preserve">PROTECCIÓN RESTABLECIMIENTO </v>
      </c>
      <c r="H742" s="35" t="str">
        <f>VLOOKUP(O742,[3]Gerentes!$A:$N,5,0)</f>
        <v>DIRECTOR(A) DE PROTECCION</v>
      </c>
      <c r="I742" s="35" t="str">
        <f>VLOOKUP(O742,[3]Gerentes!$A:$N,10,0)</f>
        <v>2. Protección PARD</v>
      </c>
      <c r="J742" s="35" t="str">
        <f>VLOOKUP(O742,[3]Gerentes!$A:$AB,15,0)</f>
        <v>No Contratable</v>
      </c>
      <c r="K742" s="36" t="str">
        <f t="shared" si="33"/>
        <v>Inversión</v>
      </c>
      <c r="L742" s="37" t="s">
        <v>173</v>
      </c>
      <c r="M742" s="38" t="str">
        <f t="shared" si="34"/>
        <v>C-4102-1500-14</v>
      </c>
      <c r="N742" s="34">
        <v>999</v>
      </c>
      <c r="O742" s="35" t="str">
        <f t="shared" si="35"/>
        <v>C-4102-1500-14-0-4102037-02-999</v>
      </c>
      <c r="P742" s="32" t="s">
        <v>172</v>
      </c>
      <c r="Q742" s="39">
        <f>VLOOKUP($O742,[3]Gerentes!$A:$I,7,0)</f>
        <v>4102037</v>
      </c>
      <c r="R742" s="40" t="str">
        <f>VLOOKUP($O742,[3]Gerentes!$A:$I,8,0)</f>
        <v>SERVICIO DE PROTECCION PARA EL RESTABLECIMIENTO DE DERECHOS DE NIÑOS, NIÑAS, ADOLESCENTES Y JOVENES</v>
      </c>
      <c r="S742" s="34" t="s">
        <v>24</v>
      </c>
      <c r="T742" s="34">
        <v>27</v>
      </c>
      <c r="U742" s="34" t="s">
        <v>161</v>
      </c>
      <c r="V742" s="34" t="s">
        <v>25</v>
      </c>
      <c r="W742" s="41">
        <v>5000</v>
      </c>
      <c r="X742" s="41">
        <v>0</v>
      </c>
      <c r="Y742" s="41">
        <v>5000</v>
      </c>
      <c r="Z742" s="41">
        <v>0</v>
      </c>
      <c r="AA742" s="41">
        <v>0</v>
      </c>
      <c r="AB742" s="42">
        <v>0</v>
      </c>
      <c r="AC742" s="41">
        <v>0</v>
      </c>
      <c r="AD742" s="41">
        <v>0</v>
      </c>
      <c r="AE742" s="42">
        <v>0</v>
      </c>
      <c r="AF742" s="42">
        <v>0</v>
      </c>
      <c r="AG742" s="41">
        <v>0</v>
      </c>
      <c r="AH742" s="41">
        <v>0</v>
      </c>
      <c r="AI742" s="41">
        <v>0</v>
      </c>
      <c r="AJ742" s="41">
        <v>0</v>
      </c>
      <c r="AK742" s="42" t="str">
        <f>IFERROR(VLOOKUP(Exportar[[#This Row],[RUBRO]],[3]LISTAS!$A$1:$B$19,2,0),Exportar[[#This Row],[NOMBRE-Planeación_Proyecto]])</f>
        <v>2. Protección PARD</v>
      </c>
      <c r="AL742" s="41">
        <f>VLOOKUP(Exportar[[#This Row],[UNIDAD/SUB UNIDAD]],[3]!REGIONALES[[#All],[codigo_regional3]:[Columna1]],3,0)</f>
        <v>19</v>
      </c>
      <c r="AM742" s="41">
        <f>Exportar[[#This Row],[COD]]</f>
        <v>19</v>
      </c>
      <c r="AN742" s="41">
        <f>IFERROR(VLOOKUP(Exportar[[#This Row],[RUBRO completo]],'[3]CENTRO DE COSTOS'!$X:$X,1,0),0)</f>
        <v>0</v>
      </c>
      <c r="AO742" s="43" t="str">
        <f>VLOOKUP(Exportar[[#This Row],[COD_REAL]],'[3]CENTRO DE COSTOS'!$M$4:$N$72,2,0)</f>
        <v>REGIONAL CAUCA</v>
      </c>
    </row>
    <row r="743" spans="1:41" x14ac:dyDescent="0.25">
      <c r="A743" s="44">
        <v>45111</v>
      </c>
      <c r="B743" s="32">
        <v>2023</v>
      </c>
      <c r="C743" s="33" t="str">
        <f>VLOOKUP(D743,'[3]CENTRO DE COSTOS'!$E:$H,4,0)</f>
        <v>REGIONALES</v>
      </c>
      <c r="D743" s="34" t="s">
        <v>55</v>
      </c>
      <c r="E743" s="34" t="s">
        <v>56</v>
      </c>
      <c r="F743" s="34" t="s">
        <v>164</v>
      </c>
      <c r="G743" s="35" t="str">
        <f>VLOOKUP(O743,[3]Gerentes!$A:$N,4,0)</f>
        <v>SNBF</v>
      </c>
      <c r="H743" s="35" t="str">
        <f>VLOOKUP(O743,[3]Gerentes!$A:$N,5,0)</f>
        <v>DIRECTOR(A) DE SISTEMA NACIONAL DE BIENESTAR FAMILIAR</v>
      </c>
      <c r="I743" s="35" t="str">
        <f>VLOOKUP(O743,[3]Gerentes!$A:$N,10,0)</f>
        <v>7. SNBF</v>
      </c>
      <c r="J743" s="35" t="str">
        <f>VLOOKUP(O743,[3]Gerentes!$A:$AB,15,0)</f>
        <v>No Contratable</v>
      </c>
      <c r="K743" s="36" t="str">
        <f t="shared" si="33"/>
        <v>Inversión</v>
      </c>
      <c r="L743" s="37" t="s">
        <v>168</v>
      </c>
      <c r="M743" s="38" t="str">
        <f t="shared" si="34"/>
        <v>C-4102-1500-15</v>
      </c>
      <c r="N743" s="34">
        <v>999</v>
      </c>
      <c r="O743" s="35" t="str">
        <f t="shared" si="35"/>
        <v>C-4102-1500-15-0-4102024-02-999</v>
      </c>
      <c r="P743" s="32" t="s">
        <v>167</v>
      </c>
      <c r="Q743" s="39">
        <f>VLOOKUP($O743,[3]Gerentes!$A:$I,7,0)</f>
        <v>4102024</v>
      </c>
      <c r="R743" s="40" t="str">
        <f>VLOOKUP($O743,[3]Gerentes!$A:$I,8,0)</f>
        <v>SERVICIO DE ASISTENCIA TECNICA EN EL CICLO DE POLITICAS PUBLICAS DE INFANCIA Y ADOLESCENCIA</v>
      </c>
      <c r="S743" s="34" t="s">
        <v>24</v>
      </c>
      <c r="T743" s="34">
        <v>27</v>
      </c>
      <c r="U743" s="34" t="s">
        <v>161</v>
      </c>
      <c r="V743" s="34" t="s">
        <v>25</v>
      </c>
      <c r="W743" s="41">
        <v>0</v>
      </c>
      <c r="X743" s="41">
        <v>40000</v>
      </c>
      <c r="Y743" s="41">
        <v>40000</v>
      </c>
      <c r="Z743" s="41">
        <v>0</v>
      </c>
      <c r="AA743" s="41">
        <v>0</v>
      </c>
      <c r="AB743" s="42">
        <v>0</v>
      </c>
      <c r="AC743" s="41">
        <v>0</v>
      </c>
      <c r="AD743" s="41">
        <v>0</v>
      </c>
      <c r="AE743" s="42">
        <v>0</v>
      </c>
      <c r="AF743" s="42">
        <v>0</v>
      </c>
      <c r="AG743" s="41">
        <v>0</v>
      </c>
      <c r="AH743" s="41">
        <v>0</v>
      </c>
      <c r="AI743" s="41">
        <v>0</v>
      </c>
      <c r="AJ743" s="41">
        <v>0</v>
      </c>
      <c r="AK743" s="42" t="str">
        <f>IFERROR(VLOOKUP(Exportar[[#This Row],[RUBRO]],[3]LISTAS!$A$1:$B$19,2,0),Exportar[[#This Row],[NOMBRE-Planeación_Proyecto]])</f>
        <v>7. SNBF</v>
      </c>
      <c r="AL743" s="41">
        <f>VLOOKUP(Exportar[[#This Row],[UNIDAD/SUB UNIDAD]],[3]!REGIONALES[[#All],[codigo_regional3]:[Columna1]],3,0)</f>
        <v>19</v>
      </c>
      <c r="AM743" s="41">
        <f>Exportar[[#This Row],[COD]]</f>
        <v>19</v>
      </c>
      <c r="AN743" s="41">
        <f>IFERROR(VLOOKUP(Exportar[[#This Row],[RUBRO completo]],'[3]CENTRO DE COSTOS'!$X:$X,1,0),0)</f>
        <v>0</v>
      </c>
      <c r="AO743" s="43" t="str">
        <f>VLOOKUP(Exportar[[#This Row],[COD_REAL]],'[3]CENTRO DE COSTOS'!$M$4:$N$72,2,0)</f>
        <v>REGIONAL CAUCA</v>
      </c>
    </row>
    <row r="744" spans="1:41" x14ac:dyDescent="0.25">
      <c r="A744" s="44">
        <v>45111</v>
      </c>
      <c r="B744" s="32">
        <v>2023</v>
      </c>
      <c r="C744" s="33" t="str">
        <f>VLOOKUP(D744,'[3]CENTRO DE COSTOS'!$E:$H,4,0)</f>
        <v>REGIONALES</v>
      </c>
      <c r="D744" s="34" t="s">
        <v>55</v>
      </c>
      <c r="E744" s="34" t="s">
        <v>56</v>
      </c>
      <c r="F744" s="34" t="s">
        <v>164</v>
      </c>
      <c r="G744" s="35" t="str">
        <f>VLOOKUP(O744,[3]Gerentes!$A:$N,4,0)</f>
        <v>FORTALECIMIENTO</v>
      </c>
      <c r="H744" s="35" t="str">
        <f>VLOOKUP(O744,[3]Gerentes!$A:$N,5,0)</f>
        <v>DIRECTOR(A) FINANCIERA</v>
      </c>
      <c r="I744" s="35" t="str">
        <f>VLOOKUP(O744,[3]Gerentes!$A:$N,10,0)</f>
        <v>8. Fortalecimiento</v>
      </c>
      <c r="J744" s="35" t="str">
        <f>VLOOKUP(O744,[3]Gerentes!$A:$AB,15,0)</f>
        <v>No Contratable</v>
      </c>
      <c r="K744" s="36" t="str">
        <f t="shared" si="33"/>
        <v>Inversión</v>
      </c>
      <c r="L744" s="37" t="s">
        <v>163</v>
      </c>
      <c r="M744" s="38" t="str">
        <f t="shared" si="34"/>
        <v>C-4199-1500-8</v>
      </c>
      <c r="N744" s="34">
        <v>999</v>
      </c>
      <c r="O744" s="35" t="str">
        <f t="shared" si="35"/>
        <v>C-4199-1500-8-0-4199044-02-999</v>
      </c>
      <c r="P744" s="32" t="s">
        <v>162</v>
      </c>
      <c r="Q744" s="39">
        <f>VLOOKUP($O744,[3]Gerentes!$A:$I,7,0)</f>
        <v>4199044</v>
      </c>
      <c r="R744" s="40" t="str">
        <f>VLOOKUP($O744,[3]Gerentes!$A:$I,8,0)</f>
        <v>DERECHO DE BENEFICIO FIDUCIARIO</v>
      </c>
      <c r="S744" s="34" t="s">
        <v>24</v>
      </c>
      <c r="T744" s="34">
        <v>27</v>
      </c>
      <c r="U744" s="34" t="s">
        <v>161</v>
      </c>
      <c r="V744" s="34" t="s">
        <v>25</v>
      </c>
      <c r="W744" s="41">
        <v>0</v>
      </c>
      <c r="X744" s="41">
        <v>1300000</v>
      </c>
      <c r="Y744" s="41">
        <v>0</v>
      </c>
      <c r="Z744" s="41">
        <v>0</v>
      </c>
      <c r="AA744" s="41">
        <v>0</v>
      </c>
      <c r="AB744" s="42">
        <v>1300000</v>
      </c>
      <c r="AC744" s="41">
        <v>1300000</v>
      </c>
      <c r="AD744" s="41">
        <v>0</v>
      </c>
      <c r="AE744" s="42">
        <v>1300000</v>
      </c>
      <c r="AF744" s="42">
        <v>675171</v>
      </c>
      <c r="AG744" s="41">
        <v>675171</v>
      </c>
      <c r="AH744" s="41">
        <v>675171</v>
      </c>
      <c r="AI744" s="41">
        <v>0</v>
      </c>
      <c r="AJ744" s="41">
        <v>0</v>
      </c>
      <c r="AK744" s="42" t="str">
        <f>IFERROR(VLOOKUP(Exportar[[#This Row],[RUBRO]],[3]LISTAS!$A$1:$B$19,2,0),Exportar[[#This Row],[NOMBRE-Planeación_Proyecto]])</f>
        <v>8. Fortalecimiento</v>
      </c>
      <c r="AL744" s="41">
        <f>VLOOKUP(Exportar[[#This Row],[UNIDAD/SUB UNIDAD]],[3]!REGIONALES[[#All],[codigo_regional3]:[Columna1]],3,0)</f>
        <v>19</v>
      </c>
      <c r="AM744" s="41">
        <f>Exportar[[#This Row],[COD]]</f>
        <v>19</v>
      </c>
      <c r="AN744" s="41">
        <f>IFERROR(VLOOKUP(Exportar[[#This Row],[RUBRO completo]],'[3]CENTRO DE COSTOS'!$X:$X,1,0),0)</f>
        <v>0</v>
      </c>
      <c r="AO744" s="43" t="str">
        <f>VLOOKUP(Exportar[[#This Row],[COD_REAL]],'[3]CENTRO DE COSTOS'!$M$4:$N$72,2,0)</f>
        <v>REGIONAL CAUCA</v>
      </c>
    </row>
    <row r="745" spans="1:41" x14ac:dyDescent="0.25">
      <c r="A745" s="44">
        <v>45111</v>
      </c>
      <c r="B745" s="32">
        <v>2023</v>
      </c>
      <c r="C745" s="33" t="str">
        <f>VLOOKUP(D745,'[3]CENTRO DE COSTOS'!$E:$H,4,0)</f>
        <v>REGIONALES</v>
      </c>
      <c r="D745" s="34" t="s">
        <v>57</v>
      </c>
      <c r="E745" s="34" t="s">
        <v>58</v>
      </c>
      <c r="F745" s="34" t="s">
        <v>239</v>
      </c>
      <c r="G745" s="35" t="str">
        <f>VLOOKUP(O745,[3]Gerentes!$A:$N,4,0)</f>
        <v>NUTRICIÓN</v>
      </c>
      <c r="H745" s="35" t="str">
        <f>VLOOKUP(O745,[3]Gerentes!$A:$N,5,0)</f>
        <v>DIRECTOR(A) DE NUTRICION</v>
      </c>
      <c r="I745" s="35" t="str">
        <f>VLOOKUP(O745,[3]Gerentes!$A:$N,10,0)</f>
        <v>4. Nutrición</v>
      </c>
      <c r="J745" s="35" t="str">
        <f>VLOOKUP(O745,[3]Gerentes!$A:$AB,15,0)</f>
        <v>Contratable</v>
      </c>
      <c r="K745" s="36" t="str">
        <f t="shared" si="33"/>
        <v>Inversión</v>
      </c>
      <c r="L745" s="37" t="s">
        <v>189</v>
      </c>
      <c r="M745" s="38" t="str">
        <f t="shared" si="34"/>
        <v>C-4102-1500-12</v>
      </c>
      <c r="N745" s="34">
        <v>101</v>
      </c>
      <c r="O745" s="35" t="str">
        <f t="shared" si="35"/>
        <v>C-4102-1500-12-0-4102016-02-101</v>
      </c>
      <c r="P745" s="32" t="s">
        <v>188</v>
      </c>
      <c r="Q745" s="39">
        <f>VLOOKUP($O745,[3]Gerentes!$A:$I,7,0)</f>
        <v>4102016</v>
      </c>
      <c r="R745" s="40" t="str">
        <f>VLOOKUP($O745,[3]Gerentes!$A:$I,8,0)</f>
        <v>SERVICIO DE ATENCION Y PREVENCION A LA DESNUTRICION DESDE EL SECTOR INCLUSION SOCIAL</v>
      </c>
      <c r="S745" s="34" t="s">
        <v>24</v>
      </c>
      <c r="T745" s="34">
        <v>27</v>
      </c>
      <c r="U745" s="34" t="s">
        <v>161</v>
      </c>
      <c r="V745" s="34" t="s">
        <v>25</v>
      </c>
      <c r="W745" s="41">
        <v>6192291394</v>
      </c>
      <c r="X745" s="41">
        <v>270587082</v>
      </c>
      <c r="Y745" s="41">
        <v>172925208</v>
      </c>
      <c r="Z745" s="41">
        <v>0</v>
      </c>
      <c r="AA745" s="41">
        <v>0</v>
      </c>
      <c r="AB745" s="42">
        <v>6289953268</v>
      </c>
      <c r="AC745" s="41">
        <v>6289953268</v>
      </c>
      <c r="AD745" s="41">
        <v>0</v>
      </c>
      <c r="AE745" s="42">
        <v>6289953268</v>
      </c>
      <c r="AF745" s="42">
        <v>2873790653</v>
      </c>
      <c r="AG745" s="41">
        <v>2873790653</v>
      </c>
      <c r="AH745" s="41">
        <v>2873790653</v>
      </c>
      <c r="AI745" s="41">
        <v>0</v>
      </c>
      <c r="AJ745" s="41">
        <v>0</v>
      </c>
      <c r="AK745" s="42" t="str">
        <f>IFERROR(VLOOKUP(Exportar[[#This Row],[RUBRO]],[3]LISTAS!$A$1:$B$19,2,0),Exportar[[#This Row],[NOMBRE-Planeación_Proyecto]])</f>
        <v>4. Nutrición</v>
      </c>
      <c r="AL745" s="41">
        <f>VLOOKUP(Exportar[[#This Row],[UNIDAD/SUB UNIDAD]],[3]!REGIONALES[[#All],[codigo_regional3]:[Columna1]],3,0)</f>
        <v>20</v>
      </c>
      <c r="AM745" s="41">
        <f>Exportar[[#This Row],[COD]]</f>
        <v>20</v>
      </c>
      <c r="AN745" s="41" t="str">
        <f>IFERROR(VLOOKUP(Exportar[[#This Row],[RUBRO completo]],'[3]CENTRO DE COSTOS'!$X:$X,1,0),0)</f>
        <v>C-4102-1500-12-0-4102016-02-101</v>
      </c>
      <c r="AO745" s="43" t="str">
        <f>VLOOKUP(Exportar[[#This Row],[COD_REAL]],'[3]CENTRO DE COSTOS'!$M$4:$N$72,2,0)</f>
        <v>REGIONAL CESAR</v>
      </c>
    </row>
    <row r="746" spans="1:41" x14ac:dyDescent="0.25">
      <c r="A746" s="44">
        <v>45111</v>
      </c>
      <c r="B746" s="32">
        <v>2023</v>
      </c>
      <c r="C746" s="33" t="str">
        <f>VLOOKUP(D746,'[3]CENTRO DE COSTOS'!$E:$H,4,0)</f>
        <v>REGIONALES</v>
      </c>
      <c r="D746" s="34" t="s">
        <v>57</v>
      </c>
      <c r="E746" s="34" t="s">
        <v>58</v>
      </c>
      <c r="F746" s="34" t="s">
        <v>243</v>
      </c>
      <c r="G746" s="35" t="str">
        <f>VLOOKUP(O746,[3]Gerentes!$A:$N,4,0)</f>
        <v>PROTECCIÓN SRPA</v>
      </c>
      <c r="H746" s="35" t="str">
        <f>VLOOKUP(O746,[3]Gerentes!$A:$N,5,0)</f>
        <v>DIRECTOR(A) DE PROTECCION</v>
      </c>
      <c r="I746" s="35" t="str">
        <f>VLOOKUP(O746,[3]Gerentes!$A:$N,10,0)</f>
        <v>3. Protección SRPA</v>
      </c>
      <c r="J746" s="35" t="str">
        <f>VLOOKUP(O746,[3]Gerentes!$A:$AB,15,0)</f>
        <v>Contratable</v>
      </c>
      <c r="K746" s="36" t="str">
        <f t="shared" si="33"/>
        <v>Inversión</v>
      </c>
      <c r="L746" s="37" t="s">
        <v>187</v>
      </c>
      <c r="M746" s="38" t="str">
        <f t="shared" si="34"/>
        <v>C-4102-1500-13</v>
      </c>
      <c r="N746" s="34">
        <v>111</v>
      </c>
      <c r="O746" s="35" t="str">
        <f t="shared" si="35"/>
        <v>C-4102-1500-13-0-4102038-02-111</v>
      </c>
      <c r="P746" s="32" t="s">
        <v>186</v>
      </c>
      <c r="Q746" s="39">
        <f>VLOOKUP($O746,[3]Gerentes!$A:$I,7,0)</f>
        <v>4102038</v>
      </c>
      <c r="R746" s="40" t="str">
        <f>VLOOKUP($O746,[3]Gerentes!$A:$I,8,0)</f>
        <v>SERVICIO DIRIGIDOS A LA ATENCION DE NIÑOS, NIÑAS, ADOLESCENTES Y JOVENES, CON ENFOQUE PEDAGOGICO Y RESTAURATIVO ENCAMINADOS A LA INCLUSION SOCIAL</v>
      </c>
      <c r="S746" s="34" t="s">
        <v>24</v>
      </c>
      <c r="T746" s="34">
        <v>27</v>
      </c>
      <c r="U746" s="34" t="s">
        <v>161</v>
      </c>
      <c r="V746" s="34" t="s">
        <v>25</v>
      </c>
      <c r="W746" s="41">
        <v>74059712</v>
      </c>
      <c r="X746" s="41">
        <v>16885854</v>
      </c>
      <c r="Y746" s="41">
        <v>0</v>
      </c>
      <c r="Z746" s="41">
        <v>0</v>
      </c>
      <c r="AA746" s="41">
        <v>0</v>
      </c>
      <c r="AB746" s="42">
        <v>90945566</v>
      </c>
      <c r="AC746" s="41">
        <v>90945566</v>
      </c>
      <c r="AD746" s="41">
        <v>0</v>
      </c>
      <c r="AE746" s="42">
        <v>89785566</v>
      </c>
      <c r="AF746" s="42">
        <v>88625566</v>
      </c>
      <c r="AG746" s="41">
        <v>88625566</v>
      </c>
      <c r="AH746" s="41">
        <v>88625566</v>
      </c>
      <c r="AI746" s="41">
        <v>0</v>
      </c>
      <c r="AJ746" s="41">
        <v>0</v>
      </c>
      <c r="AK746" s="42" t="str">
        <f>IFERROR(VLOOKUP(Exportar[[#This Row],[RUBRO]],[3]LISTAS!$A$1:$B$19,2,0),Exportar[[#This Row],[NOMBRE-Planeación_Proyecto]])</f>
        <v>3. Protección SRPA</v>
      </c>
      <c r="AL746" s="41">
        <f>VLOOKUP(Exportar[[#This Row],[UNIDAD/SUB UNIDAD]],[3]!REGIONALES[[#All],[codigo_regional3]:[Columna1]],3,0)</f>
        <v>20</v>
      </c>
      <c r="AM746" s="41">
        <f>Exportar[[#This Row],[COD]]</f>
        <v>20</v>
      </c>
      <c r="AN746" s="41">
        <f>IFERROR(VLOOKUP(Exportar[[#This Row],[RUBRO completo]],'[3]CENTRO DE COSTOS'!$X:$X,1,0),0)</f>
        <v>0</v>
      </c>
      <c r="AO746" s="43" t="str">
        <f>VLOOKUP(Exportar[[#This Row],[COD_REAL]],'[3]CENTRO DE COSTOS'!$M$4:$N$72,2,0)</f>
        <v>REGIONAL CESAR</v>
      </c>
    </row>
    <row r="747" spans="1:41" x14ac:dyDescent="0.25">
      <c r="A747" s="44">
        <v>45111</v>
      </c>
      <c r="B747" s="32">
        <v>2023</v>
      </c>
      <c r="C747" s="33" t="str">
        <f>VLOOKUP(D747,'[3]CENTRO DE COSTOS'!$E:$H,4,0)</f>
        <v>REGIONALES</v>
      </c>
      <c r="D747" s="34" t="s">
        <v>57</v>
      </c>
      <c r="E747" s="34" t="s">
        <v>58</v>
      </c>
      <c r="F747" s="34" t="s">
        <v>243</v>
      </c>
      <c r="G747" s="35" t="str">
        <f>VLOOKUP(O747,[3]Gerentes!$A:$N,4,0)</f>
        <v xml:space="preserve">PROTECCIÓN RESTABLECIMIENTO </v>
      </c>
      <c r="H747" s="35" t="str">
        <f>VLOOKUP(O747,[3]Gerentes!$A:$N,5,0)</f>
        <v>DIRECTOR(A) DE PROTECCION</v>
      </c>
      <c r="I747" s="35" t="str">
        <f>VLOOKUP(O747,[3]Gerentes!$A:$N,10,0)</f>
        <v>2. Protección PARD</v>
      </c>
      <c r="J747" s="35" t="str">
        <f>VLOOKUP(O747,[3]Gerentes!$A:$AB,15,0)</f>
        <v>Contratable</v>
      </c>
      <c r="K747" s="36" t="str">
        <f t="shared" si="33"/>
        <v>Inversión</v>
      </c>
      <c r="L747" s="37" t="s">
        <v>173</v>
      </c>
      <c r="M747" s="38" t="str">
        <f t="shared" si="34"/>
        <v>C-4102-1500-14</v>
      </c>
      <c r="N747" s="34">
        <v>111</v>
      </c>
      <c r="O747" s="35" t="str">
        <f t="shared" si="35"/>
        <v>C-4102-1500-14-0-4102037-02-111</v>
      </c>
      <c r="P747" s="32" t="s">
        <v>172</v>
      </c>
      <c r="Q747" s="39">
        <f>VLOOKUP($O747,[3]Gerentes!$A:$I,7,0)</f>
        <v>4102037</v>
      </c>
      <c r="R747" s="40" t="str">
        <f>VLOOKUP($O747,[3]Gerentes!$A:$I,8,0)</f>
        <v>SERVICIO DE PROTECCION PARA EL RESTABLECIMIENTO DE DERECHOS DE NIÑOS, NIÑAS, ADOLESCENTES Y JOVENES</v>
      </c>
      <c r="S747" s="34" t="s">
        <v>24</v>
      </c>
      <c r="T747" s="34">
        <v>21</v>
      </c>
      <c r="U747" s="34" t="s">
        <v>185</v>
      </c>
      <c r="V747" s="34" t="s">
        <v>25</v>
      </c>
      <c r="W747" s="41">
        <v>27546440</v>
      </c>
      <c r="X747" s="41">
        <v>31176810</v>
      </c>
      <c r="Y747" s="41">
        <v>0</v>
      </c>
      <c r="Z747" s="41">
        <v>0</v>
      </c>
      <c r="AA747" s="41">
        <v>0</v>
      </c>
      <c r="AB747" s="42">
        <v>58723250</v>
      </c>
      <c r="AC747" s="41">
        <v>58723250</v>
      </c>
      <c r="AD747" s="41">
        <v>0</v>
      </c>
      <c r="AE747" s="42">
        <v>58723250</v>
      </c>
      <c r="AF747" s="42">
        <v>58723250</v>
      </c>
      <c r="AG747" s="41">
        <v>58723250</v>
      </c>
      <c r="AH747" s="41">
        <v>58723250</v>
      </c>
      <c r="AI747" s="41">
        <v>0</v>
      </c>
      <c r="AJ747" s="41">
        <v>0</v>
      </c>
      <c r="AK747" s="42" t="str">
        <f>IFERROR(VLOOKUP(Exportar[[#This Row],[RUBRO]],[3]LISTAS!$A$1:$B$19,2,0),Exportar[[#This Row],[NOMBRE-Planeación_Proyecto]])</f>
        <v>2. Protección PARD</v>
      </c>
      <c r="AL747" s="41">
        <f>VLOOKUP(Exportar[[#This Row],[UNIDAD/SUB UNIDAD]],[3]!REGIONALES[[#All],[codigo_regional3]:[Columna1]],3,0)</f>
        <v>20</v>
      </c>
      <c r="AM747" s="41">
        <f>Exportar[[#This Row],[COD]]</f>
        <v>20</v>
      </c>
      <c r="AN747" s="41">
        <f>IFERROR(VLOOKUP(Exportar[[#This Row],[RUBRO completo]],'[3]CENTRO DE COSTOS'!$X:$X,1,0),0)</f>
        <v>0</v>
      </c>
      <c r="AO747" s="43" t="str">
        <f>VLOOKUP(Exportar[[#This Row],[COD_REAL]],'[3]CENTRO DE COSTOS'!$M$4:$N$72,2,0)</f>
        <v>REGIONAL CESAR</v>
      </c>
    </row>
    <row r="748" spans="1:41" x14ac:dyDescent="0.25">
      <c r="A748" s="44">
        <v>45111</v>
      </c>
      <c r="B748" s="32">
        <v>2023</v>
      </c>
      <c r="C748" s="33" t="str">
        <f>VLOOKUP(D748,'[3]CENTRO DE COSTOS'!$E:$H,4,0)</f>
        <v>REGIONALES</v>
      </c>
      <c r="D748" s="34" t="s">
        <v>57</v>
      </c>
      <c r="E748" s="34" t="s">
        <v>58</v>
      </c>
      <c r="F748" s="34" t="s">
        <v>237</v>
      </c>
      <c r="G748" s="35" t="str">
        <f>VLOOKUP(O748,[3]Gerentes!$A:$N,4,0)</f>
        <v>PROTECCIÓN SRPA</v>
      </c>
      <c r="H748" s="35" t="str">
        <f>VLOOKUP(O748,[3]Gerentes!$A:$N,5,0)</f>
        <v>DIRECTOR(A) DE PROTECCION</v>
      </c>
      <c r="I748" s="35" t="str">
        <f>VLOOKUP(O748,[3]Gerentes!$A:$N,10,0)</f>
        <v>3. Protección SRPA</v>
      </c>
      <c r="J748" s="35" t="str">
        <f>VLOOKUP(O748,[3]Gerentes!$A:$AB,15,0)</f>
        <v>No Contratable</v>
      </c>
      <c r="K748" s="36" t="str">
        <f t="shared" si="33"/>
        <v>Inversión</v>
      </c>
      <c r="L748" s="37" t="s">
        <v>187</v>
      </c>
      <c r="M748" s="38" t="str">
        <f t="shared" si="34"/>
        <v>C-4102-1500-13</v>
      </c>
      <c r="N748" s="34">
        <v>112</v>
      </c>
      <c r="O748" s="35" t="str">
        <f t="shared" si="35"/>
        <v>C-4102-1500-13-0-4102038-02-112</v>
      </c>
      <c r="P748" s="32" t="s">
        <v>186</v>
      </c>
      <c r="Q748" s="39">
        <f>VLOOKUP($O748,[3]Gerentes!$A:$I,7,0)</f>
        <v>4102038</v>
      </c>
      <c r="R748" s="40" t="str">
        <f>VLOOKUP($O748,[3]Gerentes!$A:$I,8,0)</f>
        <v>SERVICIO DIRIGIDOS A LA ATENCION DE NIÑOS, NIÑAS, ADOLESCENTES Y JOVENES, CON ENFOQUE PEDAGOGICO Y RESTAURATIVO ENCAMINADOS A LA INCLUSION SOCIAL</v>
      </c>
      <c r="S748" s="34" t="s">
        <v>38</v>
      </c>
      <c r="T748" s="34">
        <v>16</v>
      </c>
      <c r="U748" s="34" t="s">
        <v>249</v>
      </c>
      <c r="V748" s="34" t="s">
        <v>25</v>
      </c>
      <c r="W748" s="41">
        <v>7700000</v>
      </c>
      <c r="X748" s="41">
        <v>0</v>
      </c>
      <c r="Y748" s="41">
        <v>0</v>
      </c>
      <c r="Z748" s="41">
        <v>0</v>
      </c>
      <c r="AA748" s="41">
        <v>0</v>
      </c>
      <c r="AB748" s="42">
        <v>7700000</v>
      </c>
      <c r="AC748" s="41">
        <v>7000000</v>
      </c>
      <c r="AD748" s="41">
        <v>700000</v>
      </c>
      <c r="AE748" s="42">
        <v>7000000</v>
      </c>
      <c r="AF748" s="42">
        <v>1928000</v>
      </c>
      <c r="AG748" s="41">
        <v>1928000</v>
      </c>
      <c r="AH748" s="41">
        <v>1928000</v>
      </c>
      <c r="AI748" s="41">
        <v>0</v>
      </c>
      <c r="AJ748" s="41">
        <v>0</v>
      </c>
      <c r="AK748" s="42" t="str">
        <f>IFERROR(VLOOKUP(Exportar[[#This Row],[RUBRO]],[3]LISTAS!$A$1:$B$19,2,0),Exportar[[#This Row],[NOMBRE-Planeación_Proyecto]])</f>
        <v>3. Protección SRPA</v>
      </c>
      <c r="AL748" s="41">
        <f>VLOOKUP(Exportar[[#This Row],[UNIDAD/SUB UNIDAD]],[3]!REGIONALES[[#All],[codigo_regional3]:[Columna1]],3,0)</f>
        <v>20</v>
      </c>
      <c r="AM748" s="41">
        <f>Exportar[[#This Row],[COD]]</f>
        <v>20</v>
      </c>
      <c r="AN748" s="41">
        <f>IFERROR(VLOOKUP(Exportar[[#This Row],[RUBRO completo]],'[3]CENTRO DE COSTOS'!$X:$X,1,0),0)</f>
        <v>0</v>
      </c>
      <c r="AO748" s="43" t="str">
        <f>VLOOKUP(Exportar[[#This Row],[COD_REAL]],'[3]CENTRO DE COSTOS'!$M$4:$N$72,2,0)</f>
        <v>REGIONAL CESAR</v>
      </c>
    </row>
    <row r="749" spans="1:41" x14ac:dyDescent="0.25">
      <c r="A749" s="44">
        <v>45111</v>
      </c>
      <c r="B749" s="32">
        <v>2023</v>
      </c>
      <c r="C749" s="33" t="str">
        <f>VLOOKUP(D749,'[3]CENTRO DE COSTOS'!$E:$H,4,0)</f>
        <v>REGIONALES</v>
      </c>
      <c r="D749" s="34" t="s">
        <v>57</v>
      </c>
      <c r="E749" s="34" t="s">
        <v>58</v>
      </c>
      <c r="F749" s="34" t="s">
        <v>237</v>
      </c>
      <c r="G749" s="35" t="str">
        <f>VLOOKUP(O749,[3]Gerentes!$A:$N,4,0)</f>
        <v xml:space="preserve">PROTECCIÓN RESTABLECIMIENTO </v>
      </c>
      <c r="H749" s="35" t="str">
        <f>VLOOKUP(O749,[3]Gerentes!$A:$N,5,0)</f>
        <v>DIRECTOR(A) DE PROTECCION</v>
      </c>
      <c r="I749" s="35" t="str">
        <f>VLOOKUP(O749,[3]Gerentes!$A:$N,10,0)</f>
        <v>2. Protección PARD</v>
      </c>
      <c r="J749" s="35" t="str">
        <f>VLOOKUP(O749,[3]Gerentes!$A:$AB,15,0)</f>
        <v>No Contratable</v>
      </c>
      <c r="K749" s="36" t="str">
        <f t="shared" si="33"/>
        <v>Inversión</v>
      </c>
      <c r="L749" s="37" t="s">
        <v>173</v>
      </c>
      <c r="M749" s="38" t="str">
        <f t="shared" si="34"/>
        <v>C-4102-1500-14</v>
      </c>
      <c r="N749" s="34">
        <v>112</v>
      </c>
      <c r="O749" s="35" t="str">
        <f t="shared" si="35"/>
        <v>C-4102-1500-14-0-4102037-02-112</v>
      </c>
      <c r="P749" s="32" t="s">
        <v>172</v>
      </c>
      <c r="Q749" s="39">
        <f>VLOOKUP($O749,[3]Gerentes!$A:$I,7,0)</f>
        <v>4102037</v>
      </c>
      <c r="R749" s="40" t="str">
        <f>VLOOKUP($O749,[3]Gerentes!$A:$I,8,0)</f>
        <v>SERVICIO DE PROTECCION PARA EL RESTABLECIMIENTO DE DERECHOS DE NIÑOS, NIÑAS, ADOLESCENTES Y JOVENES</v>
      </c>
      <c r="S749" s="34" t="s">
        <v>24</v>
      </c>
      <c r="T749" s="34">
        <v>27</v>
      </c>
      <c r="U749" s="34" t="s">
        <v>161</v>
      </c>
      <c r="V749" s="34" t="s">
        <v>25</v>
      </c>
      <c r="W749" s="41">
        <v>4000000</v>
      </c>
      <c r="X749" s="41">
        <v>0</v>
      </c>
      <c r="Y749" s="41">
        <v>0</v>
      </c>
      <c r="Z749" s="41">
        <v>0</v>
      </c>
      <c r="AA749" s="41">
        <v>0</v>
      </c>
      <c r="AB749" s="42">
        <v>4000000</v>
      </c>
      <c r="AC749" s="41">
        <v>4000000</v>
      </c>
      <c r="AD749" s="41">
        <v>0</v>
      </c>
      <c r="AE749" s="42">
        <v>570000</v>
      </c>
      <c r="AF749" s="42">
        <v>570000</v>
      </c>
      <c r="AG749" s="41">
        <v>570000</v>
      </c>
      <c r="AH749" s="41">
        <v>570000</v>
      </c>
      <c r="AI749" s="41">
        <v>0</v>
      </c>
      <c r="AJ749" s="41">
        <v>0</v>
      </c>
      <c r="AK749" s="42" t="str">
        <f>IFERROR(VLOOKUP(Exportar[[#This Row],[RUBRO]],[3]LISTAS!$A$1:$B$19,2,0),Exportar[[#This Row],[NOMBRE-Planeación_Proyecto]])</f>
        <v>2. Protección PARD</v>
      </c>
      <c r="AL749" s="41">
        <f>VLOOKUP(Exportar[[#This Row],[UNIDAD/SUB UNIDAD]],[3]!REGIONALES[[#All],[codigo_regional3]:[Columna1]],3,0)</f>
        <v>20</v>
      </c>
      <c r="AM749" s="41">
        <f>Exportar[[#This Row],[COD]]</f>
        <v>20</v>
      </c>
      <c r="AN749" s="41">
        <f>IFERROR(VLOOKUP(Exportar[[#This Row],[RUBRO completo]],'[3]CENTRO DE COSTOS'!$X:$X,1,0),0)</f>
        <v>0</v>
      </c>
      <c r="AO749" s="43" t="str">
        <f>VLOOKUP(Exportar[[#This Row],[COD_REAL]],'[3]CENTRO DE COSTOS'!$M$4:$N$72,2,0)</f>
        <v>REGIONAL CESAR</v>
      </c>
    </row>
    <row r="750" spans="1:41" x14ac:dyDescent="0.25">
      <c r="A750" s="44">
        <v>45111</v>
      </c>
      <c r="B750" s="32">
        <v>2023</v>
      </c>
      <c r="C750" s="33" t="str">
        <f>VLOOKUP(D750,'[3]CENTRO DE COSTOS'!$E:$H,4,0)</f>
        <v>REGIONALES</v>
      </c>
      <c r="D750" s="34" t="s">
        <v>57</v>
      </c>
      <c r="E750" s="34" t="s">
        <v>58</v>
      </c>
      <c r="F750" s="34" t="s">
        <v>393</v>
      </c>
      <c r="G750" s="35" t="str">
        <f>VLOOKUP(O750,[3]Gerentes!$A:$N,4,0)</f>
        <v xml:space="preserve">PROTECCIÓN RESTABLECIMIENTO </v>
      </c>
      <c r="H750" s="35" t="str">
        <f>VLOOKUP(O750,[3]Gerentes!$A:$N,5,0)</f>
        <v>DIRECTOR(A) ADMINISTRATIVO</v>
      </c>
      <c r="I750" s="35" t="str">
        <f>VLOOKUP(O750,[3]Gerentes!$A:$N,10,0)</f>
        <v>2. Protección PARD</v>
      </c>
      <c r="J750" s="35" t="str">
        <f>VLOOKUP(O750,[3]Gerentes!$A:$AB,15,0)</f>
        <v>Contratable</v>
      </c>
      <c r="K750" s="36" t="str">
        <f t="shared" si="33"/>
        <v>Inversión</v>
      </c>
      <c r="L750" s="37" t="s">
        <v>173</v>
      </c>
      <c r="M750" s="38" t="str">
        <f t="shared" si="34"/>
        <v>C-4102-1500-14</v>
      </c>
      <c r="N750" s="34">
        <v>114</v>
      </c>
      <c r="O750" s="35" t="str">
        <f t="shared" si="35"/>
        <v>C-4102-1500-14-0-4102037-02-114</v>
      </c>
      <c r="P750" s="32" t="s">
        <v>172</v>
      </c>
      <c r="Q750" s="39">
        <f>VLOOKUP($O750,[3]Gerentes!$A:$I,7,0)</f>
        <v>4102037</v>
      </c>
      <c r="R750" s="40" t="str">
        <f>VLOOKUP($O750,[3]Gerentes!$A:$I,8,0)</f>
        <v>SERVICIO DE PROTECCION PARA EL RESTABLECIMIENTO DE DERECHOS DE NIÑOS, NIÑAS, ADOLESCENTES Y JOVENES</v>
      </c>
      <c r="S750" s="34" t="s">
        <v>24</v>
      </c>
      <c r="T750" s="34">
        <v>21</v>
      </c>
      <c r="U750" s="34" t="s">
        <v>185</v>
      </c>
      <c r="V750" s="34" t="s">
        <v>25</v>
      </c>
      <c r="W750" s="41">
        <v>0</v>
      </c>
      <c r="X750" s="41">
        <v>26050000</v>
      </c>
      <c r="Y750" s="41">
        <v>0</v>
      </c>
      <c r="Z750" s="41">
        <v>0</v>
      </c>
      <c r="AA750" s="41">
        <v>0</v>
      </c>
      <c r="AB750" s="42">
        <v>26050000</v>
      </c>
      <c r="AC750" s="41">
        <v>26050000</v>
      </c>
      <c r="AD750" s="41">
        <v>0</v>
      </c>
      <c r="AE750" s="42">
        <v>0</v>
      </c>
      <c r="AF750" s="42">
        <v>0</v>
      </c>
      <c r="AG750" s="41">
        <v>0</v>
      </c>
      <c r="AH750" s="41">
        <v>0</v>
      </c>
      <c r="AI750" s="41">
        <v>0</v>
      </c>
      <c r="AJ750" s="41">
        <v>0</v>
      </c>
      <c r="AK750" s="42" t="str">
        <f>IFERROR(VLOOKUP(Exportar[[#This Row],[RUBRO]],[3]LISTAS!$A$1:$B$19,2,0),Exportar[[#This Row],[NOMBRE-Planeación_Proyecto]])</f>
        <v>2. Protección PARD</v>
      </c>
      <c r="AL750" s="41">
        <f>VLOOKUP(Exportar[[#This Row],[UNIDAD/SUB UNIDAD]],[3]!REGIONALES[[#All],[codigo_regional3]:[Columna1]],3,0)</f>
        <v>20</v>
      </c>
      <c r="AM750" s="41">
        <f>Exportar[[#This Row],[COD]]</f>
        <v>20</v>
      </c>
      <c r="AN750" s="41">
        <f>IFERROR(VLOOKUP(Exportar[[#This Row],[RUBRO completo]],'[3]CENTRO DE COSTOS'!$X:$X,1,0),0)</f>
        <v>0</v>
      </c>
      <c r="AO750" s="43" t="str">
        <f>VLOOKUP(Exportar[[#This Row],[COD_REAL]],'[3]CENTRO DE COSTOS'!$M$4:$N$72,2,0)</f>
        <v>REGIONAL CESAR</v>
      </c>
    </row>
    <row r="751" spans="1:41" x14ac:dyDescent="0.25">
      <c r="A751" s="44">
        <v>45111</v>
      </c>
      <c r="B751" s="32">
        <v>2023</v>
      </c>
      <c r="C751" s="33" t="str">
        <f>VLOOKUP(D751,'[3]CENTRO DE COSTOS'!$E:$H,4,0)</f>
        <v>REGIONALES</v>
      </c>
      <c r="D751" s="34" t="s">
        <v>57</v>
      </c>
      <c r="E751" s="34" t="s">
        <v>58</v>
      </c>
      <c r="F751" s="34" t="s">
        <v>248</v>
      </c>
      <c r="G751" s="35" t="str">
        <f>VLOOKUP(O751,[3]Gerentes!$A:$N,4,0)</f>
        <v>PROTECCIÓN SRPA</v>
      </c>
      <c r="H751" s="35" t="str">
        <f>VLOOKUP(O751,[3]Gerentes!$A:$N,5,0)</f>
        <v>DIRECTOR(A) DE PROTECCION</v>
      </c>
      <c r="I751" s="35" t="str">
        <f>VLOOKUP(O751,[3]Gerentes!$A:$N,10,0)</f>
        <v>3. Protección SRPA</v>
      </c>
      <c r="J751" s="35" t="str">
        <f>VLOOKUP(O751,[3]Gerentes!$A:$AB,15,0)</f>
        <v>Contratable</v>
      </c>
      <c r="K751" s="36" t="str">
        <f t="shared" si="33"/>
        <v>Inversión</v>
      </c>
      <c r="L751" s="37" t="s">
        <v>187</v>
      </c>
      <c r="M751" s="38" t="str">
        <f t="shared" si="34"/>
        <v>C-4102-1500-13</v>
      </c>
      <c r="N751" s="34">
        <v>120</v>
      </c>
      <c r="O751" s="35" t="str">
        <f t="shared" si="35"/>
        <v>C-4102-1500-13-0-4102038-02-120</v>
      </c>
      <c r="P751" s="32" t="s">
        <v>186</v>
      </c>
      <c r="Q751" s="39">
        <f>VLOOKUP($O751,[3]Gerentes!$A:$I,7,0)</f>
        <v>4102038</v>
      </c>
      <c r="R751" s="40" t="str">
        <f>VLOOKUP($O751,[3]Gerentes!$A:$I,8,0)</f>
        <v>SERVICIO DIRIGIDOS A LA ATENCION DE NIÑOS, NIÑAS, ADOLESCENTES Y JOVENES, CON ENFOQUE PEDAGOGICO Y RESTAURATIVO ENCAMINADOS A LA INCLUSION SOCIAL</v>
      </c>
      <c r="S751" s="34" t="s">
        <v>38</v>
      </c>
      <c r="T751" s="34">
        <v>16</v>
      </c>
      <c r="U751" s="34" t="s">
        <v>249</v>
      </c>
      <c r="V751" s="34" t="s">
        <v>25</v>
      </c>
      <c r="W751" s="41">
        <v>1697788450</v>
      </c>
      <c r="X751" s="41">
        <v>0</v>
      </c>
      <c r="Y751" s="41">
        <v>0</v>
      </c>
      <c r="Z751" s="41">
        <v>0</v>
      </c>
      <c r="AA751" s="41">
        <v>0</v>
      </c>
      <c r="AB751" s="42">
        <v>1697788450</v>
      </c>
      <c r="AC751" s="41">
        <v>1631441380</v>
      </c>
      <c r="AD751" s="41">
        <v>66347070</v>
      </c>
      <c r="AE751" s="42">
        <v>1631441380</v>
      </c>
      <c r="AF751" s="42">
        <v>836233004</v>
      </c>
      <c r="AG751" s="41">
        <v>836233004</v>
      </c>
      <c r="AH751" s="41">
        <v>836233004</v>
      </c>
      <c r="AI751" s="41">
        <v>0</v>
      </c>
      <c r="AJ751" s="41">
        <v>0</v>
      </c>
      <c r="AK751" s="42" t="str">
        <f>IFERROR(VLOOKUP(Exportar[[#This Row],[RUBRO]],[3]LISTAS!$A$1:$B$19,2,0),Exportar[[#This Row],[NOMBRE-Planeación_Proyecto]])</f>
        <v>3. Protección SRPA</v>
      </c>
      <c r="AL751" s="41">
        <f>VLOOKUP(Exportar[[#This Row],[UNIDAD/SUB UNIDAD]],[3]!REGIONALES[[#All],[codigo_regional3]:[Columna1]],3,0)</f>
        <v>20</v>
      </c>
      <c r="AM751" s="41">
        <f>Exportar[[#This Row],[COD]]</f>
        <v>20</v>
      </c>
      <c r="AN751" s="41" t="str">
        <f>IFERROR(VLOOKUP(Exportar[[#This Row],[RUBRO completo]],'[3]CENTRO DE COSTOS'!$X:$X,1,0),0)</f>
        <v>C-4102-1500-13-0-4102038-02-120</v>
      </c>
      <c r="AO751" s="43" t="str">
        <f>VLOOKUP(Exportar[[#This Row],[COD_REAL]],'[3]CENTRO DE COSTOS'!$M$4:$N$72,2,0)</f>
        <v>REGIONAL CESAR</v>
      </c>
    </row>
    <row r="752" spans="1:41" x14ac:dyDescent="0.25">
      <c r="A752" s="44">
        <v>45111</v>
      </c>
      <c r="B752" s="32">
        <v>2023</v>
      </c>
      <c r="C752" s="33" t="str">
        <f>VLOOKUP(D752,'[3]CENTRO DE COSTOS'!$E:$H,4,0)</f>
        <v>REGIONALES</v>
      </c>
      <c r="D752" s="34" t="s">
        <v>57</v>
      </c>
      <c r="E752" s="34" t="s">
        <v>58</v>
      </c>
      <c r="F752" s="34" t="s">
        <v>430</v>
      </c>
      <c r="G752" s="35" t="str">
        <f>VLOOKUP(O752,[3]Gerentes!$A:$N,4,0)</f>
        <v xml:space="preserve">PROTECCIÓN RESTABLECIMIENTO </v>
      </c>
      <c r="H752" s="35" t="str">
        <f>VLOOKUP(O752,[3]Gerentes!$A:$N,5,0)</f>
        <v>DIRECTOR(A) DE PROTECCION</v>
      </c>
      <c r="I752" s="35" t="str">
        <f>VLOOKUP(O752,[3]Gerentes!$A:$N,10,0)</f>
        <v>2. Protección PARD</v>
      </c>
      <c r="J752" s="35" t="str">
        <f>VLOOKUP(O752,[3]Gerentes!$A:$AB,15,0)</f>
        <v>Contratable</v>
      </c>
      <c r="K752" s="36" t="str">
        <f t="shared" si="33"/>
        <v>Inversión</v>
      </c>
      <c r="L752" s="37" t="s">
        <v>173</v>
      </c>
      <c r="M752" s="38" t="str">
        <f t="shared" si="34"/>
        <v>C-4102-1500-14</v>
      </c>
      <c r="N752" s="34">
        <v>122</v>
      </c>
      <c r="O752" s="35" t="str">
        <f t="shared" si="35"/>
        <v>C-4102-1500-14-0-4102037-02-122</v>
      </c>
      <c r="P752" s="32" t="s">
        <v>172</v>
      </c>
      <c r="Q752" s="39">
        <f>VLOOKUP($O752,[3]Gerentes!$A:$I,7,0)</f>
        <v>4102037</v>
      </c>
      <c r="R752" s="40" t="str">
        <f>VLOOKUP($O752,[3]Gerentes!$A:$I,8,0)</f>
        <v>SERVICIO DE PROTECCION PARA EL RESTABLECIMIENTO DE DERECHOS DE NIÑOS, NIÑAS, ADOLESCENTES Y JOVENES</v>
      </c>
      <c r="S752" s="34" t="s">
        <v>24</v>
      </c>
      <c r="T752" s="34">
        <v>21</v>
      </c>
      <c r="U752" s="34" t="s">
        <v>185</v>
      </c>
      <c r="V752" s="34" t="s">
        <v>25</v>
      </c>
      <c r="W752" s="41">
        <v>0</v>
      </c>
      <c r="X752" s="41">
        <v>285543600</v>
      </c>
      <c r="Y752" s="41">
        <v>0</v>
      </c>
      <c r="Z752" s="41">
        <v>0</v>
      </c>
      <c r="AA752" s="41">
        <v>0</v>
      </c>
      <c r="AB752" s="42">
        <v>285543600</v>
      </c>
      <c r="AC752" s="41">
        <v>285543600</v>
      </c>
      <c r="AD752" s="41">
        <v>0</v>
      </c>
      <c r="AE752" s="42">
        <v>285543600</v>
      </c>
      <c r="AF752" s="42">
        <v>47590600</v>
      </c>
      <c r="AG752" s="41">
        <v>47590600</v>
      </c>
      <c r="AH752" s="41">
        <v>47590600</v>
      </c>
      <c r="AI752" s="41">
        <v>0</v>
      </c>
      <c r="AJ752" s="41">
        <v>0</v>
      </c>
      <c r="AK752" s="42" t="str">
        <f>IFERROR(VLOOKUP(Exportar[[#This Row],[RUBRO]],[3]LISTAS!$A$1:$B$19,2,0),Exportar[[#This Row],[NOMBRE-Planeación_Proyecto]])</f>
        <v>2. Protección PARD</v>
      </c>
      <c r="AL752" s="41">
        <f>VLOOKUP(Exportar[[#This Row],[UNIDAD/SUB UNIDAD]],[3]!REGIONALES[[#All],[codigo_regional3]:[Columna1]],3,0)</f>
        <v>20</v>
      </c>
      <c r="AM752" s="41">
        <f>Exportar[[#This Row],[COD]]</f>
        <v>20</v>
      </c>
      <c r="AN752" s="41" t="str">
        <f>IFERROR(VLOOKUP(Exportar[[#This Row],[RUBRO completo]],'[3]CENTRO DE COSTOS'!$X:$X,1,0),0)</f>
        <v>C-4102-1500-14-0-4102037-02-122</v>
      </c>
      <c r="AO752" s="43" t="str">
        <f>VLOOKUP(Exportar[[#This Row],[COD_REAL]],'[3]CENTRO DE COSTOS'!$M$4:$N$72,2,0)</f>
        <v>REGIONAL CESAR</v>
      </c>
    </row>
    <row r="753" spans="1:41" x14ac:dyDescent="0.25">
      <c r="A753" s="44">
        <v>45111</v>
      </c>
      <c r="B753" s="32">
        <v>2023</v>
      </c>
      <c r="C753" s="33" t="str">
        <f>VLOOKUP(D753,'[3]CENTRO DE COSTOS'!$E:$H,4,0)</f>
        <v>REGIONALES</v>
      </c>
      <c r="D753" s="34" t="s">
        <v>57</v>
      </c>
      <c r="E753" s="34" t="s">
        <v>58</v>
      </c>
      <c r="F753" s="34" t="s">
        <v>430</v>
      </c>
      <c r="G753" s="35" t="str">
        <f>VLOOKUP(O753,[3]Gerentes!$A:$N,4,0)</f>
        <v xml:space="preserve">PROTECCIÓN RESTABLECIMIENTO </v>
      </c>
      <c r="H753" s="35" t="str">
        <f>VLOOKUP(O753,[3]Gerentes!$A:$N,5,0)</f>
        <v>DIRECTOR(A) DE PROTECCION</v>
      </c>
      <c r="I753" s="35" t="str">
        <f>VLOOKUP(O753,[3]Gerentes!$A:$N,10,0)</f>
        <v>2. Protección PARD</v>
      </c>
      <c r="J753" s="35" t="str">
        <f>VLOOKUP(O753,[3]Gerentes!$A:$AB,15,0)</f>
        <v>Contratable</v>
      </c>
      <c r="K753" s="36" t="str">
        <f t="shared" si="33"/>
        <v>Inversión</v>
      </c>
      <c r="L753" s="37" t="s">
        <v>173</v>
      </c>
      <c r="M753" s="38" t="str">
        <f t="shared" si="34"/>
        <v>C-4102-1500-14</v>
      </c>
      <c r="N753" s="34">
        <v>122</v>
      </c>
      <c r="O753" s="35" t="str">
        <f t="shared" si="35"/>
        <v>C-4102-1500-14-0-4102037-02-122</v>
      </c>
      <c r="P753" s="32" t="s">
        <v>172</v>
      </c>
      <c r="Q753" s="39">
        <f>VLOOKUP($O753,[3]Gerentes!$A:$I,7,0)</f>
        <v>4102037</v>
      </c>
      <c r="R753" s="40" t="str">
        <f>VLOOKUP($O753,[3]Gerentes!$A:$I,8,0)</f>
        <v>SERVICIO DE PROTECCION PARA EL RESTABLECIMIENTO DE DERECHOS DE NIÑOS, NIÑAS, ADOLESCENTES Y JOVENES</v>
      </c>
      <c r="S753" s="34" t="s">
        <v>24</v>
      </c>
      <c r="T753" s="34">
        <v>27</v>
      </c>
      <c r="U753" s="34" t="s">
        <v>161</v>
      </c>
      <c r="V753" s="34" t="s">
        <v>25</v>
      </c>
      <c r="W753" s="41">
        <v>10738769370</v>
      </c>
      <c r="X753" s="41">
        <v>0</v>
      </c>
      <c r="Y753" s="41">
        <v>0</v>
      </c>
      <c r="Z753" s="41">
        <v>0</v>
      </c>
      <c r="AA753" s="41">
        <v>0</v>
      </c>
      <c r="AB753" s="42">
        <v>10738769370</v>
      </c>
      <c r="AC753" s="41">
        <v>10550447241</v>
      </c>
      <c r="AD753" s="41">
        <v>188322129</v>
      </c>
      <c r="AE753" s="42">
        <v>10547732786</v>
      </c>
      <c r="AF753" s="42">
        <v>5352215179</v>
      </c>
      <c r="AG753" s="41">
        <v>5352215179</v>
      </c>
      <c r="AH753" s="41">
        <v>5352215179</v>
      </c>
      <c r="AI753" s="41">
        <v>0</v>
      </c>
      <c r="AJ753" s="41">
        <v>0</v>
      </c>
      <c r="AK753" s="42" t="str">
        <f>IFERROR(VLOOKUP(Exportar[[#This Row],[RUBRO]],[3]LISTAS!$A$1:$B$19,2,0),Exportar[[#This Row],[NOMBRE-Planeación_Proyecto]])</f>
        <v>2. Protección PARD</v>
      </c>
      <c r="AL753" s="41">
        <f>VLOOKUP(Exportar[[#This Row],[UNIDAD/SUB UNIDAD]],[3]!REGIONALES[[#All],[codigo_regional3]:[Columna1]],3,0)</f>
        <v>20</v>
      </c>
      <c r="AM753" s="41">
        <f>Exportar[[#This Row],[COD]]</f>
        <v>20</v>
      </c>
      <c r="AN753" s="41" t="str">
        <f>IFERROR(VLOOKUP(Exportar[[#This Row],[RUBRO completo]],'[3]CENTRO DE COSTOS'!$X:$X,1,0),0)</f>
        <v>C-4102-1500-14-0-4102037-02-122</v>
      </c>
      <c r="AO753" s="43" t="str">
        <f>VLOOKUP(Exportar[[#This Row],[COD_REAL]],'[3]CENTRO DE COSTOS'!$M$4:$N$72,2,0)</f>
        <v>REGIONAL CESAR</v>
      </c>
    </row>
    <row r="754" spans="1:41" x14ac:dyDescent="0.25">
      <c r="A754" s="44">
        <v>45111</v>
      </c>
      <c r="B754" s="32">
        <v>2023</v>
      </c>
      <c r="C754" s="33" t="str">
        <f>VLOOKUP(D754,'[3]CENTRO DE COSTOS'!$E:$H,4,0)</f>
        <v>REGIONALES</v>
      </c>
      <c r="D754" s="34" t="s">
        <v>57</v>
      </c>
      <c r="E754" s="34" t="s">
        <v>58</v>
      </c>
      <c r="F754" s="34" t="s">
        <v>428</v>
      </c>
      <c r="G754" s="35" t="str">
        <f>VLOOKUP(O754,[3]Gerentes!$A:$N,4,0)</f>
        <v xml:space="preserve">PROTECCIÓN RESTABLECIMIENTO </v>
      </c>
      <c r="H754" s="35" t="str">
        <f>VLOOKUP(O754,[3]Gerentes!$A:$N,5,0)</f>
        <v>DIRECTOR(A) DE PROTECCION</v>
      </c>
      <c r="I754" s="35" t="str">
        <f>VLOOKUP(O754,[3]Gerentes!$A:$N,10,0)</f>
        <v>2. Protección PARD</v>
      </c>
      <c r="J754" s="35" t="str">
        <f>VLOOKUP(O754,[3]Gerentes!$A:$AB,15,0)</f>
        <v>Contratable</v>
      </c>
      <c r="K754" s="36" t="str">
        <f t="shared" si="33"/>
        <v>Inversión</v>
      </c>
      <c r="L754" s="37" t="s">
        <v>173</v>
      </c>
      <c r="M754" s="38" t="str">
        <f t="shared" si="34"/>
        <v>C-4102-1500-14</v>
      </c>
      <c r="N754" s="34">
        <v>123</v>
      </c>
      <c r="O754" s="35" t="str">
        <f t="shared" si="35"/>
        <v>C-4102-1500-14-0-4102037-02-123</v>
      </c>
      <c r="P754" s="32" t="s">
        <v>172</v>
      </c>
      <c r="Q754" s="39">
        <f>VLOOKUP($O754,[3]Gerentes!$A:$I,7,0)</f>
        <v>4102037</v>
      </c>
      <c r="R754" s="40" t="str">
        <f>VLOOKUP($O754,[3]Gerentes!$A:$I,8,0)</f>
        <v>SERVICIO DE PROTECCION PARA EL RESTABLECIMIENTO DE DERECHOS DE NIÑOS, NIÑAS, ADOLESCENTES Y JOVENES</v>
      </c>
      <c r="S754" s="34" t="s">
        <v>24</v>
      </c>
      <c r="T754" s="34">
        <v>27</v>
      </c>
      <c r="U754" s="34" t="s">
        <v>161</v>
      </c>
      <c r="V754" s="34" t="s">
        <v>25</v>
      </c>
      <c r="W754" s="41">
        <v>4332241850</v>
      </c>
      <c r="X754" s="41">
        <v>105733333</v>
      </c>
      <c r="Y754" s="41">
        <v>0</v>
      </c>
      <c r="Z754" s="41">
        <v>0</v>
      </c>
      <c r="AA754" s="41">
        <v>0</v>
      </c>
      <c r="AB754" s="42">
        <v>4437975183</v>
      </c>
      <c r="AC754" s="41">
        <v>4364199343</v>
      </c>
      <c r="AD754" s="41">
        <v>73775840</v>
      </c>
      <c r="AE754" s="42">
        <v>4116601405</v>
      </c>
      <c r="AF754" s="42">
        <v>1768880736</v>
      </c>
      <c r="AG754" s="41">
        <v>1768880736</v>
      </c>
      <c r="AH754" s="41">
        <v>1768880736</v>
      </c>
      <c r="AI754" s="41">
        <v>0</v>
      </c>
      <c r="AJ754" s="41">
        <v>0</v>
      </c>
      <c r="AK754" s="42" t="str">
        <f>IFERROR(VLOOKUP(Exportar[[#This Row],[RUBRO]],[3]LISTAS!$A$1:$B$19,2,0),Exportar[[#This Row],[NOMBRE-Planeación_Proyecto]])</f>
        <v>2. Protección PARD</v>
      </c>
      <c r="AL754" s="41">
        <f>VLOOKUP(Exportar[[#This Row],[UNIDAD/SUB UNIDAD]],[3]!REGIONALES[[#All],[codigo_regional3]:[Columna1]],3,0)</f>
        <v>20</v>
      </c>
      <c r="AM754" s="41">
        <f>Exportar[[#This Row],[COD]]</f>
        <v>20</v>
      </c>
      <c r="AN754" s="41" t="str">
        <f>IFERROR(VLOOKUP(Exportar[[#This Row],[RUBRO completo]],'[3]CENTRO DE COSTOS'!$X:$X,1,0),0)</f>
        <v>C-4102-1500-14-0-4102037-02-123</v>
      </c>
      <c r="AO754" s="43" t="str">
        <f>VLOOKUP(Exportar[[#This Row],[COD_REAL]],'[3]CENTRO DE COSTOS'!$M$4:$N$72,2,0)</f>
        <v>REGIONAL CESAR</v>
      </c>
    </row>
    <row r="755" spans="1:41" x14ac:dyDescent="0.25">
      <c r="A755" s="44">
        <v>45111</v>
      </c>
      <c r="B755" s="32">
        <v>2023</v>
      </c>
      <c r="C755" s="33" t="str">
        <f>VLOOKUP(D755,'[3]CENTRO DE COSTOS'!$E:$H,4,0)</f>
        <v>REGIONALES</v>
      </c>
      <c r="D755" s="34" t="s">
        <v>57</v>
      </c>
      <c r="E755" s="34" t="s">
        <v>58</v>
      </c>
      <c r="F755" s="34" t="s">
        <v>428</v>
      </c>
      <c r="G755" s="35" t="str">
        <f>VLOOKUP(O755,[3]Gerentes!$A:$N,4,0)</f>
        <v xml:space="preserve">PROTECCIÓN RESTABLECIMIENTO </v>
      </c>
      <c r="H755" s="35" t="str">
        <f>VLOOKUP(O755,[3]Gerentes!$A:$N,5,0)</f>
        <v>DIRECTOR(A) DE PROTECCION</v>
      </c>
      <c r="I755" s="35" t="str">
        <f>VLOOKUP(O755,[3]Gerentes!$A:$N,10,0)</f>
        <v>2. Protección PARD</v>
      </c>
      <c r="J755" s="35" t="str">
        <f>VLOOKUP(O755,[3]Gerentes!$A:$AB,15,0)</f>
        <v>Contratable</v>
      </c>
      <c r="K755" s="36" t="str">
        <f t="shared" si="33"/>
        <v>Inversión</v>
      </c>
      <c r="L755" s="37" t="s">
        <v>173</v>
      </c>
      <c r="M755" s="38" t="str">
        <f t="shared" si="34"/>
        <v>C-4102-1500-14</v>
      </c>
      <c r="N755" s="34">
        <v>123</v>
      </c>
      <c r="O755" s="35" t="str">
        <f t="shared" si="35"/>
        <v>C-4102-1500-14-0-4102037-02-123</v>
      </c>
      <c r="P755" s="32" t="s">
        <v>172</v>
      </c>
      <c r="Q755" s="39">
        <f>VLOOKUP($O755,[3]Gerentes!$A:$I,7,0)</f>
        <v>4102037</v>
      </c>
      <c r="R755" s="40" t="str">
        <f>VLOOKUP($O755,[3]Gerentes!$A:$I,8,0)</f>
        <v>SERVICIO DE PROTECCION PARA EL RESTABLECIMIENTO DE DERECHOS DE NIÑOS, NIÑAS, ADOLESCENTES Y JOVENES</v>
      </c>
      <c r="S755" s="34" t="s">
        <v>24</v>
      </c>
      <c r="T755" s="34">
        <v>21</v>
      </c>
      <c r="U755" s="34" t="s">
        <v>185</v>
      </c>
      <c r="V755" s="34" t="s">
        <v>25</v>
      </c>
      <c r="W755" s="41">
        <v>0</v>
      </c>
      <c r="X755" s="41">
        <v>115500000</v>
      </c>
      <c r="Y755" s="41">
        <v>0</v>
      </c>
      <c r="Z755" s="41">
        <v>0</v>
      </c>
      <c r="AA755" s="41">
        <v>0</v>
      </c>
      <c r="AB755" s="42">
        <v>115500000</v>
      </c>
      <c r="AC755" s="41">
        <v>115500000</v>
      </c>
      <c r="AD755" s="41">
        <v>0</v>
      </c>
      <c r="AE755" s="42">
        <v>51418000</v>
      </c>
      <c r="AF755" s="42">
        <v>193333</v>
      </c>
      <c r="AG755" s="41">
        <v>193333</v>
      </c>
      <c r="AH755" s="41">
        <v>193333</v>
      </c>
      <c r="AI755" s="41">
        <v>0</v>
      </c>
      <c r="AJ755" s="41">
        <v>0</v>
      </c>
      <c r="AK755" s="42" t="str">
        <f>IFERROR(VLOOKUP(Exportar[[#This Row],[RUBRO]],[3]LISTAS!$A$1:$B$19,2,0),Exportar[[#This Row],[NOMBRE-Planeación_Proyecto]])</f>
        <v>2. Protección PARD</v>
      </c>
      <c r="AL755" s="41">
        <f>VLOOKUP(Exportar[[#This Row],[UNIDAD/SUB UNIDAD]],[3]!REGIONALES[[#All],[codigo_regional3]:[Columna1]],3,0)</f>
        <v>20</v>
      </c>
      <c r="AM755" s="41">
        <f>Exportar[[#This Row],[COD]]</f>
        <v>20</v>
      </c>
      <c r="AN755" s="41" t="str">
        <f>IFERROR(VLOOKUP(Exportar[[#This Row],[RUBRO completo]],'[3]CENTRO DE COSTOS'!$X:$X,1,0),0)</f>
        <v>C-4102-1500-14-0-4102037-02-123</v>
      </c>
      <c r="AO755" s="43" t="str">
        <f>VLOOKUP(Exportar[[#This Row],[COD_REAL]],'[3]CENTRO DE COSTOS'!$M$4:$N$72,2,0)</f>
        <v>REGIONAL CESAR</v>
      </c>
    </row>
    <row r="756" spans="1:41" x14ac:dyDescent="0.25">
      <c r="A756" s="44">
        <v>45111</v>
      </c>
      <c r="B756" s="32">
        <v>2023</v>
      </c>
      <c r="C756" s="33" t="str">
        <f>VLOOKUP(D756,'[3]CENTRO DE COSTOS'!$E:$H,4,0)</f>
        <v>REGIONALES</v>
      </c>
      <c r="D756" s="34" t="s">
        <v>57</v>
      </c>
      <c r="E756" s="34" t="s">
        <v>58</v>
      </c>
      <c r="F756" s="34" t="s">
        <v>242</v>
      </c>
      <c r="G756" s="35" t="str">
        <f>VLOOKUP(O756,[3]Gerentes!$A:$N,4,0)</f>
        <v xml:space="preserve">PROTECCIÓN RESTABLECIMIENTO </v>
      </c>
      <c r="H756" s="35" t="str">
        <f>VLOOKUP(O756,[3]Gerentes!$A:$N,5,0)</f>
        <v>DIRECTOR(A) DE PROTECCION</v>
      </c>
      <c r="I756" s="35" t="str">
        <f>VLOOKUP(O756,[3]Gerentes!$A:$N,10,0)</f>
        <v>2. Protección PARD</v>
      </c>
      <c r="J756" s="35" t="str">
        <f>VLOOKUP(O756,[3]Gerentes!$A:$AB,15,0)</f>
        <v>Contratable</v>
      </c>
      <c r="K756" s="36" t="str">
        <f t="shared" si="33"/>
        <v>Inversión</v>
      </c>
      <c r="L756" s="37" t="s">
        <v>173</v>
      </c>
      <c r="M756" s="38" t="str">
        <f t="shared" si="34"/>
        <v>C-4102-1500-14</v>
      </c>
      <c r="N756" s="34">
        <v>124</v>
      </c>
      <c r="O756" s="35" t="str">
        <f t="shared" si="35"/>
        <v>C-4102-1500-14-0-4102037-02-124</v>
      </c>
      <c r="P756" s="32" t="s">
        <v>172</v>
      </c>
      <c r="Q756" s="39">
        <f>VLOOKUP($O756,[3]Gerentes!$A:$I,7,0)</f>
        <v>4102037</v>
      </c>
      <c r="R756" s="40" t="str">
        <f>VLOOKUP($O756,[3]Gerentes!$A:$I,8,0)</f>
        <v>SERVICIO DE PROTECCION PARA EL RESTABLECIMIENTO DE DERECHOS DE NIÑOS, NIÑAS, ADOLESCENTES Y JOVENES</v>
      </c>
      <c r="S756" s="34" t="s">
        <v>24</v>
      </c>
      <c r="T756" s="34">
        <v>27</v>
      </c>
      <c r="U756" s="34" t="s">
        <v>161</v>
      </c>
      <c r="V756" s="34" t="s">
        <v>25</v>
      </c>
      <c r="W756" s="41">
        <v>2333740</v>
      </c>
      <c r="X756" s="41">
        <v>0</v>
      </c>
      <c r="Y756" s="41">
        <v>0</v>
      </c>
      <c r="Z756" s="41">
        <v>0</v>
      </c>
      <c r="AA756" s="41">
        <v>0</v>
      </c>
      <c r="AB756" s="42">
        <v>2333740</v>
      </c>
      <c r="AC756" s="41">
        <v>2333740</v>
      </c>
      <c r="AD756" s="41">
        <v>0</v>
      </c>
      <c r="AE756" s="42">
        <v>2333740</v>
      </c>
      <c r="AF756" s="42">
        <v>1132885</v>
      </c>
      <c r="AG756" s="41">
        <v>1132885</v>
      </c>
      <c r="AH756" s="41">
        <v>1132885</v>
      </c>
      <c r="AI756" s="41">
        <v>0</v>
      </c>
      <c r="AJ756" s="41">
        <v>0</v>
      </c>
      <c r="AK756" s="42" t="str">
        <f>IFERROR(VLOOKUP(Exportar[[#This Row],[RUBRO]],[3]LISTAS!$A$1:$B$19,2,0),Exportar[[#This Row],[NOMBRE-Planeación_Proyecto]])</f>
        <v>2. Protección PARD</v>
      </c>
      <c r="AL756" s="41">
        <f>VLOOKUP(Exportar[[#This Row],[UNIDAD/SUB UNIDAD]],[3]!REGIONALES[[#All],[codigo_regional3]:[Columna1]],3,0)</f>
        <v>20</v>
      </c>
      <c r="AM756" s="41">
        <f>Exportar[[#This Row],[COD]]</f>
        <v>20</v>
      </c>
      <c r="AN756" s="41" t="str">
        <f>IFERROR(VLOOKUP(Exportar[[#This Row],[RUBRO completo]],'[3]CENTRO DE COSTOS'!$X:$X,1,0),0)</f>
        <v>C-4102-1500-14-0-4102037-02-124</v>
      </c>
      <c r="AO756" s="43" t="str">
        <f>VLOOKUP(Exportar[[#This Row],[COD_REAL]],'[3]CENTRO DE COSTOS'!$M$4:$N$72,2,0)</f>
        <v>REGIONAL CESAR</v>
      </c>
    </row>
    <row r="757" spans="1:41" x14ac:dyDescent="0.25">
      <c r="A757" s="44">
        <v>45111</v>
      </c>
      <c r="B757" s="32">
        <v>2023</v>
      </c>
      <c r="C757" s="33" t="str">
        <f>VLOOKUP(D757,'[3]CENTRO DE COSTOS'!$E:$H,4,0)</f>
        <v>REGIONALES</v>
      </c>
      <c r="D757" s="34" t="s">
        <v>57</v>
      </c>
      <c r="E757" s="34" t="s">
        <v>58</v>
      </c>
      <c r="F757" s="34" t="s">
        <v>233</v>
      </c>
      <c r="G757" s="35" t="str">
        <f>VLOOKUP(O757,[3]Gerentes!$A:$N,4,0)</f>
        <v>FAMILIA Y COMUNIDADES</v>
      </c>
      <c r="H757" s="35" t="str">
        <f>VLOOKUP(O757,[3]Gerentes!$A:$N,5,0)</f>
        <v>DIRECTOR(A) DE FAMILIA Y COMUNIDADES</v>
      </c>
      <c r="I757" s="35" t="str">
        <f>VLOOKUP(O757,[3]Gerentes!$A:$N,10,0)</f>
        <v>6. Familia y Comunidades</v>
      </c>
      <c r="J757" s="35" t="str">
        <f>VLOOKUP(O757,[3]Gerentes!$A:$AB,15,0)</f>
        <v>Contratable</v>
      </c>
      <c r="K757" s="36" t="str">
        <f t="shared" si="33"/>
        <v>Inversión</v>
      </c>
      <c r="L757" s="37" t="s">
        <v>232</v>
      </c>
      <c r="M757" s="38" t="str">
        <f t="shared" si="34"/>
        <v>C-4102-1500-16</v>
      </c>
      <c r="N757" s="34">
        <v>142</v>
      </c>
      <c r="O757" s="35" t="str">
        <f t="shared" si="35"/>
        <v>C-4102-1500-16-0-4102042-02-142</v>
      </c>
      <c r="P757" s="32" t="s">
        <v>231</v>
      </c>
      <c r="Q757" s="39">
        <f>VLOOKUP($O757,[3]Gerentes!$A:$I,7,0)</f>
        <v>4102042</v>
      </c>
      <c r="R757" s="40" t="str">
        <f>VLOOKUP($O757,[3]Gerentes!$A:$I,8,0)</f>
        <v>SERVICIO DE ASISTENCIA TECNICA A COMUNIDADES EN TEMAS DE FORTALECIMIENTO DEL TEJIDO SOCIAL Y CONSTRUCCION DE ESCENARIOS COMUNITARIOS PROTECTORES DE DERECHOS</v>
      </c>
      <c r="S757" s="34" t="s">
        <v>24</v>
      </c>
      <c r="T757" s="34">
        <v>27</v>
      </c>
      <c r="U757" s="34" t="s">
        <v>161</v>
      </c>
      <c r="V757" s="34" t="s">
        <v>25</v>
      </c>
      <c r="W757" s="41">
        <v>2618900000</v>
      </c>
      <c r="X757" s="41">
        <v>0</v>
      </c>
      <c r="Y757" s="41">
        <v>0</v>
      </c>
      <c r="Z757" s="41">
        <v>0</v>
      </c>
      <c r="AA757" s="41">
        <v>0</v>
      </c>
      <c r="AB757" s="42">
        <v>2618900000</v>
      </c>
      <c r="AC757" s="41">
        <v>2618900000</v>
      </c>
      <c r="AD757" s="41">
        <v>0</v>
      </c>
      <c r="AE757" s="42">
        <v>2618900000</v>
      </c>
      <c r="AF757" s="42">
        <v>1377395000</v>
      </c>
      <c r="AG757" s="41">
        <v>1377395000</v>
      </c>
      <c r="AH757" s="41">
        <v>1377395000</v>
      </c>
      <c r="AI757" s="41">
        <v>0</v>
      </c>
      <c r="AJ757" s="41">
        <v>0</v>
      </c>
      <c r="AK757" s="42" t="str">
        <f>IFERROR(VLOOKUP(Exportar[[#This Row],[RUBRO]],[3]LISTAS!$A$1:$B$19,2,0),Exportar[[#This Row],[NOMBRE-Planeación_Proyecto]])</f>
        <v>6. Familia y Comunidades</v>
      </c>
      <c r="AL757" s="41">
        <f>VLOOKUP(Exportar[[#This Row],[UNIDAD/SUB UNIDAD]],[3]!REGIONALES[[#All],[codigo_regional3]:[Columna1]],3,0)</f>
        <v>20</v>
      </c>
      <c r="AM757" s="41">
        <f>Exportar[[#This Row],[COD]]</f>
        <v>20</v>
      </c>
      <c r="AN757" s="41" t="str">
        <f>IFERROR(VLOOKUP(Exportar[[#This Row],[RUBRO completo]],'[3]CENTRO DE COSTOS'!$X:$X,1,0),0)</f>
        <v>C-4102-1500-16-0-4102042-02-142</v>
      </c>
      <c r="AO757" s="43" t="str">
        <f>VLOOKUP(Exportar[[#This Row],[COD_REAL]],'[3]CENTRO DE COSTOS'!$M$4:$N$72,2,0)</f>
        <v>REGIONAL CESAR</v>
      </c>
    </row>
    <row r="758" spans="1:41" x14ac:dyDescent="0.25">
      <c r="A758" s="44">
        <v>45111</v>
      </c>
      <c r="B758" s="32">
        <v>2023</v>
      </c>
      <c r="C758" s="33" t="str">
        <f>VLOOKUP(D758,'[3]CENTRO DE COSTOS'!$E:$H,4,0)</f>
        <v>REGIONALES</v>
      </c>
      <c r="D758" s="34" t="s">
        <v>57</v>
      </c>
      <c r="E758" s="34" t="s">
        <v>58</v>
      </c>
      <c r="F758" s="34" t="s">
        <v>230</v>
      </c>
      <c r="G758" s="35" t="str">
        <f>VLOOKUP(O758,[3]Gerentes!$A:$N,4,0)</f>
        <v>INFANCIA</v>
      </c>
      <c r="H758" s="35" t="str">
        <f>VLOOKUP(O758,[3]Gerentes!$A:$N,5,0)</f>
        <v>DIRECTOR(A) DE INFANCIA</v>
      </c>
      <c r="I758" s="35" t="str">
        <f>VLOOKUP(O758,[3]Gerentes!$A:$N,10,0)</f>
        <v>7. Infancia</v>
      </c>
      <c r="J758" s="35" t="str">
        <f>VLOOKUP(O758,[3]Gerentes!$A:$AB,15,0)</f>
        <v>Contratable</v>
      </c>
      <c r="K758" s="36" t="str">
        <f t="shared" si="33"/>
        <v>Inversión</v>
      </c>
      <c r="L758" s="37" t="s">
        <v>182</v>
      </c>
      <c r="M758" s="38" t="str">
        <f t="shared" si="34"/>
        <v>C-4102-1500-20</v>
      </c>
      <c r="N758" s="34">
        <v>152</v>
      </c>
      <c r="O758" s="35" t="str">
        <f t="shared" si="35"/>
        <v>C-4102-1500-20-0-4102045-02-152</v>
      </c>
      <c r="P758" s="32" t="s">
        <v>181</v>
      </c>
      <c r="Q758" s="39">
        <f>VLOOKUP($O758,[3]Gerentes!$A:$I,7,0)</f>
        <v>4102045</v>
      </c>
      <c r="R758" s="40" t="str">
        <f>VLOOKUP($O758,[3]Gerentes!$A:$I,8,0)</f>
        <v>SERVICIOS DE EDUCACIÓN INFORMAL A NIÑOS, NIÑAS, ADOLESCENTES  Y JÓVENES PARA EL RECONOCIMIENTO DE SUS DERECHOS</v>
      </c>
      <c r="S758" s="34" t="s">
        <v>24</v>
      </c>
      <c r="T758" s="34">
        <v>27</v>
      </c>
      <c r="U758" s="34" t="s">
        <v>161</v>
      </c>
      <c r="V758" s="34" t="s">
        <v>25</v>
      </c>
      <c r="W758" s="41">
        <v>4560404425</v>
      </c>
      <c r="X758" s="41">
        <v>0</v>
      </c>
      <c r="Y758" s="41">
        <v>0</v>
      </c>
      <c r="Z758" s="41">
        <v>0</v>
      </c>
      <c r="AA758" s="41">
        <v>0</v>
      </c>
      <c r="AB758" s="42">
        <v>4560404425</v>
      </c>
      <c r="AC758" s="41">
        <v>1501100445</v>
      </c>
      <c r="AD758" s="41">
        <v>3059303980</v>
      </c>
      <c r="AE758" s="42">
        <v>1501100445</v>
      </c>
      <c r="AF758" s="42">
        <v>504935451</v>
      </c>
      <c r="AG758" s="41">
        <v>504935451</v>
      </c>
      <c r="AH758" s="41">
        <v>504935451</v>
      </c>
      <c r="AI758" s="41">
        <v>0</v>
      </c>
      <c r="AJ758" s="41">
        <v>0</v>
      </c>
      <c r="AK758" s="42" t="str">
        <f>IFERROR(VLOOKUP(Exportar[[#This Row],[RUBRO]],[3]LISTAS!$A$1:$B$19,2,0),Exportar[[#This Row],[NOMBRE-Planeación_Proyecto]])</f>
        <v>7. Infancia</v>
      </c>
      <c r="AL758" s="41">
        <f>VLOOKUP(Exportar[[#This Row],[UNIDAD/SUB UNIDAD]],[3]!REGIONALES[[#All],[codigo_regional3]:[Columna1]],3,0)</f>
        <v>20</v>
      </c>
      <c r="AM758" s="41">
        <f>Exportar[[#This Row],[COD]]</f>
        <v>20</v>
      </c>
      <c r="AN758" s="41" t="str">
        <f>IFERROR(VLOOKUP(Exportar[[#This Row],[RUBRO completo]],'[3]CENTRO DE COSTOS'!$X:$X,1,0),0)</f>
        <v>C-4102-1500-20-0-4102045-02-152</v>
      </c>
      <c r="AO758" s="43" t="str">
        <f>VLOOKUP(Exportar[[#This Row],[COD_REAL]],'[3]CENTRO DE COSTOS'!$M$4:$N$72,2,0)</f>
        <v>REGIONAL CESAR</v>
      </c>
    </row>
    <row r="759" spans="1:41" x14ac:dyDescent="0.25">
      <c r="A759" s="44">
        <v>45111</v>
      </c>
      <c r="B759" s="32">
        <v>2023</v>
      </c>
      <c r="C759" s="33" t="str">
        <f>VLOOKUP(D759,'[3]CENTRO DE COSTOS'!$E:$H,4,0)</f>
        <v>REGIONALES</v>
      </c>
      <c r="D759" s="34" t="s">
        <v>57</v>
      </c>
      <c r="E759" s="34" t="s">
        <v>58</v>
      </c>
      <c r="F759" s="34" t="s">
        <v>146</v>
      </c>
      <c r="G759" s="35" t="str">
        <f>VLOOKUP(O759,[3]Gerentes!$A:$N,4,0)</f>
        <v>ADOLESCENCIA Y JUVENTUD</v>
      </c>
      <c r="H759" s="35" t="str">
        <f>VLOOKUP(O759,[3]Gerentes!$A:$N,5,0)</f>
        <v xml:space="preserve">DIRECTOR(A) DE ADOLESCENCIA Y JUVENTUD </v>
      </c>
      <c r="I759" s="35" t="str">
        <f>VLOOKUP(O759,[3]Gerentes!$A:$N,10,0)</f>
        <v>8. Adolescencia y Juventud</v>
      </c>
      <c r="J759" s="35" t="str">
        <f>VLOOKUP(O759,[3]Gerentes!$A:$AB,15,0)</f>
        <v>Contratable</v>
      </c>
      <c r="K759" s="36" t="str">
        <f t="shared" si="33"/>
        <v>Inversión</v>
      </c>
      <c r="L759" s="37" t="s">
        <v>180</v>
      </c>
      <c r="M759" s="38" t="str">
        <f t="shared" si="34"/>
        <v>C-4102-1500-21</v>
      </c>
      <c r="N759" s="34">
        <v>153</v>
      </c>
      <c r="O759" s="35" t="str">
        <f t="shared" si="35"/>
        <v>C-4102-1500-21-0-4102045-02-00-153</v>
      </c>
      <c r="P759" s="32" t="s">
        <v>179</v>
      </c>
      <c r="Q759" s="39">
        <f>VLOOKUP($O759,[3]Gerentes!$A:$I,7,0)</f>
        <v>4102045</v>
      </c>
      <c r="R759" s="40" t="str">
        <f>VLOOKUP($O759,[3]Gerentes!$A:$I,8,0)</f>
        <v>SERVICIOS DE EDUCACIÓN INFORMAL A NIÑOS, NIÑAS, ADOLESCENTES  Y JÓVENES PARA EL RECONOCIMIENTO DE SUS DERECHOS</v>
      </c>
      <c r="S759" s="34" t="s">
        <v>24</v>
      </c>
      <c r="T759" s="34">
        <v>27</v>
      </c>
      <c r="U759" s="34" t="s">
        <v>161</v>
      </c>
      <c r="V759" s="34" t="s">
        <v>25</v>
      </c>
      <c r="W759" s="41">
        <v>1460068000</v>
      </c>
      <c r="X759" s="41">
        <v>0</v>
      </c>
      <c r="Y759" s="41">
        <v>0</v>
      </c>
      <c r="Z759" s="41">
        <v>0</v>
      </c>
      <c r="AA759" s="41">
        <v>0</v>
      </c>
      <c r="AB759" s="42">
        <v>1460068000</v>
      </c>
      <c r="AC759" s="41">
        <v>563760913</v>
      </c>
      <c r="AD759" s="41">
        <v>896307087</v>
      </c>
      <c r="AE759" s="42">
        <v>563760913</v>
      </c>
      <c r="AF759" s="42">
        <v>209232468</v>
      </c>
      <c r="AG759" s="41">
        <v>209232468</v>
      </c>
      <c r="AH759" s="41">
        <v>209232468</v>
      </c>
      <c r="AI759" s="41">
        <v>0</v>
      </c>
      <c r="AJ759" s="41">
        <v>0</v>
      </c>
      <c r="AK759" s="42" t="str">
        <f>IFERROR(VLOOKUP(Exportar[[#This Row],[RUBRO]],[3]LISTAS!$A$1:$B$19,2,0),Exportar[[#This Row],[NOMBRE-Planeación_Proyecto]])</f>
        <v>8. Adolescencia y Juventud</v>
      </c>
      <c r="AL759" s="41">
        <f>VLOOKUP(Exportar[[#This Row],[UNIDAD/SUB UNIDAD]],[3]!REGIONALES[[#All],[codigo_regional3]:[Columna1]],3,0)</f>
        <v>20</v>
      </c>
      <c r="AM759" s="41">
        <f>Exportar[[#This Row],[COD]]</f>
        <v>20</v>
      </c>
      <c r="AN759" s="41" t="str">
        <f>IFERROR(VLOOKUP(Exportar[[#This Row],[RUBRO completo]],'[3]CENTRO DE COSTOS'!$X:$X,1,0),0)</f>
        <v>C-4102-1500-21-0-4102045-02-00-153</v>
      </c>
      <c r="AO759" s="43" t="str">
        <f>VLOOKUP(Exportar[[#This Row],[COD_REAL]],'[3]CENTRO DE COSTOS'!$M$4:$N$72,2,0)</f>
        <v>REGIONAL CESAR</v>
      </c>
    </row>
    <row r="760" spans="1:41" x14ac:dyDescent="0.25">
      <c r="A760" s="44">
        <v>45111</v>
      </c>
      <c r="B760" s="32">
        <v>2023</v>
      </c>
      <c r="C760" s="33" t="str">
        <f>VLOOKUP(D760,'[3]CENTRO DE COSTOS'!$E:$H,4,0)</f>
        <v>REGIONALES</v>
      </c>
      <c r="D760" s="34" t="s">
        <v>57</v>
      </c>
      <c r="E760" s="34" t="s">
        <v>58</v>
      </c>
      <c r="F760" s="34" t="s">
        <v>229</v>
      </c>
      <c r="G760" s="35" t="str">
        <f>VLOOKUP(O760,[3]Gerentes!$A:$N,4,0)</f>
        <v>PRIMERA INFANCIA</v>
      </c>
      <c r="H760" s="35" t="str">
        <f>VLOOKUP(O760,[3]Gerentes!$A:$N,5,0)</f>
        <v>DIRECTOR(A) DE PRIMERA INFANCIA</v>
      </c>
      <c r="I760" s="35" t="str">
        <f>VLOOKUP(O760,[3]Gerentes!$A:$N,10,0)</f>
        <v>1. Primera Infancia</v>
      </c>
      <c r="J760" s="35" t="str">
        <f>VLOOKUP(O760,[3]Gerentes!$A:$AB,15,0)</f>
        <v>Contratable</v>
      </c>
      <c r="K760" s="36" t="str">
        <f t="shared" si="33"/>
        <v>Inversión</v>
      </c>
      <c r="L760" s="37" t="s">
        <v>228</v>
      </c>
      <c r="M760" s="38" t="str">
        <f t="shared" si="34"/>
        <v>C-4102-1500-18</v>
      </c>
      <c r="N760" s="34">
        <v>161</v>
      </c>
      <c r="O760" s="35" t="str">
        <f t="shared" si="35"/>
        <v>C-4102-1500-18-0-4102001-02-161</v>
      </c>
      <c r="P760" s="32" t="s">
        <v>227</v>
      </c>
      <c r="Q760" s="39">
        <f>VLOOKUP($O760,[3]Gerentes!$A:$I,7,0)</f>
        <v>4102001</v>
      </c>
      <c r="R760" s="40" t="str">
        <f>VLOOKUP($O760,[3]Gerentes!$A:$I,8,0)</f>
        <v>SERVICIO DE ATENCION INTEGRAL A LA PRIMERA INFANCIA</v>
      </c>
      <c r="S760" s="34" t="s">
        <v>38</v>
      </c>
      <c r="T760" s="34">
        <v>10</v>
      </c>
      <c r="U760" s="34" t="s">
        <v>223</v>
      </c>
      <c r="V760" s="34" t="s">
        <v>25</v>
      </c>
      <c r="W760" s="41">
        <v>121699328956</v>
      </c>
      <c r="X760" s="41">
        <v>18198251734</v>
      </c>
      <c r="Y760" s="41">
        <v>0</v>
      </c>
      <c r="Z760" s="41">
        <v>0</v>
      </c>
      <c r="AA760" s="41">
        <v>0</v>
      </c>
      <c r="AB760" s="42">
        <v>139897580690</v>
      </c>
      <c r="AC760" s="41">
        <v>131283885204</v>
      </c>
      <c r="AD760" s="41">
        <v>8613695486</v>
      </c>
      <c r="AE760" s="42">
        <v>126924504694</v>
      </c>
      <c r="AF760" s="42">
        <v>78777529855</v>
      </c>
      <c r="AG760" s="41">
        <v>78777529855</v>
      </c>
      <c r="AH760" s="41">
        <v>78777529855</v>
      </c>
      <c r="AI760" s="41">
        <v>0</v>
      </c>
      <c r="AJ760" s="41">
        <v>0</v>
      </c>
      <c r="AK760" s="42" t="str">
        <f>IFERROR(VLOOKUP(Exportar[[#This Row],[RUBRO]],[3]LISTAS!$A$1:$B$19,2,0),Exportar[[#This Row],[NOMBRE-Planeación_Proyecto]])</f>
        <v>1. Primera Infancia</v>
      </c>
      <c r="AL760" s="41">
        <f>VLOOKUP(Exportar[[#This Row],[UNIDAD/SUB UNIDAD]],[3]!REGIONALES[[#All],[codigo_regional3]:[Columna1]],3,0)</f>
        <v>20</v>
      </c>
      <c r="AM760" s="41">
        <f>Exportar[[#This Row],[COD]]</f>
        <v>20</v>
      </c>
      <c r="AN760" s="41" t="str">
        <f>IFERROR(VLOOKUP(Exportar[[#This Row],[RUBRO completo]],'[3]CENTRO DE COSTOS'!$X:$X,1,0),0)</f>
        <v>C-4102-1500-18-0-4102001-02-161</v>
      </c>
      <c r="AO760" s="43" t="str">
        <f>VLOOKUP(Exportar[[#This Row],[COD_REAL]],'[3]CENTRO DE COSTOS'!$M$4:$N$72,2,0)</f>
        <v>REGIONAL CESAR</v>
      </c>
    </row>
    <row r="761" spans="1:41" x14ac:dyDescent="0.25">
      <c r="A761" s="44">
        <v>45111</v>
      </c>
      <c r="B761" s="32">
        <v>2023</v>
      </c>
      <c r="C761" s="33" t="str">
        <f>VLOOKUP(D761,'[3]CENTRO DE COSTOS'!$E:$H,4,0)</f>
        <v>REGIONALES</v>
      </c>
      <c r="D761" s="34" t="s">
        <v>57</v>
      </c>
      <c r="E761" s="34" t="s">
        <v>58</v>
      </c>
      <c r="F761" s="34" t="s">
        <v>226</v>
      </c>
      <c r="G761" s="35" t="str">
        <f>VLOOKUP(O761,[3]Gerentes!$A:$N,4,0)</f>
        <v>PRIMERA INFANCIA</v>
      </c>
      <c r="H761" s="35" t="str">
        <f>VLOOKUP(O761,[3]Gerentes!$A:$N,5,0)</f>
        <v>DIRECTOR(A) DE PRIMERA INFANCIA</v>
      </c>
      <c r="I761" s="35" t="str">
        <f>VLOOKUP(O761,[3]Gerentes!$A:$N,10,0)</f>
        <v>1. Primera Infancia</v>
      </c>
      <c r="J761" s="35" t="str">
        <f>VLOOKUP(O761,[3]Gerentes!$A:$AB,15,0)</f>
        <v>Contratable</v>
      </c>
      <c r="K761" s="36" t="str">
        <f t="shared" si="33"/>
        <v>Inversión</v>
      </c>
      <c r="L761" s="37" t="s">
        <v>225</v>
      </c>
      <c r="M761" s="38" t="str">
        <f t="shared" si="34"/>
        <v>C-4102-1500-18</v>
      </c>
      <c r="N761" s="34">
        <v>162</v>
      </c>
      <c r="O761" s="35" t="str">
        <f t="shared" si="35"/>
        <v>C-4102-1500-18-0-4102002-02-162</v>
      </c>
      <c r="P761" s="32" t="s">
        <v>224</v>
      </c>
      <c r="Q761" s="39">
        <f>VLOOKUP($O761,[3]Gerentes!$A:$I,7,0)</f>
        <v>4102002</v>
      </c>
      <c r="R761" s="40" t="str">
        <f>VLOOKUP($O761,[3]Gerentes!$A:$I,8,0)</f>
        <v>SERVICIO DE ATENCION TRADICIONAL A LA PRIMERA INFANCIA</v>
      </c>
      <c r="S761" s="34" t="s">
        <v>38</v>
      </c>
      <c r="T761" s="34">
        <v>10</v>
      </c>
      <c r="U761" s="34" t="s">
        <v>223</v>
      </c>
      <c r="V761" s="34" t="s">
        <v>25</v>
      </c>
      <c r="W761" s="41">
        <v>50945732368</v>
      </c>
      <c r="X761" s="41">
        <v>2851911970</v>
      </c>
      <c r="Y761" s="41">
        <v>0</v>
      </c>
      <c r="Z761" s="41">
        <v>0</v>
      </c>
      <c r="AA761" s="41">
        <v>0</v>
      </c>
      <c r="AB761" s="42">
        <v>53797644338</v>
      </c>
      <c r="AC761" s="41">
        <v>50792926104</v>
      </c>
      <c r="AD761" s="41">
        <v>3004718234</v>
      </c>
      <c r="AE761" s="42">
        <v>49938877938</v>
      </c>
      <c r="AF761" s="42">
        <v>28791085820</v>
      </c>
      <c r="AG761" s="41">
        <v>28791085820</v>
      </c>
      <c r="AH761" s="41">
        <v>28791085820</v>
      </c>
      <c r="AI761" s="41">
        <v>0</v>
      </c>
      <c r="AJ761" s="41">
        <v>0</v>
      </c>
      <c r="AK761" s="42" t="str">
        <f>IFERROR(VLOOKUP(Exportar[[#This Row],[RUBRO]],[3]LISTAS!$A$1:$B$19,2,0),Exportar[[#This Row],[NOMBRE-Planeación_Proyecto]])</f>
        <v>1. Primera Infancia</v>
      </c>
      <c r="AL761" s="41">
        <f>VLOOKUP(Exportar[[#This Row],[UNIDAD/SUB UNIDAD]],[3]!REGIONALES[[#All],[codigo_regional3]:[Columna1]],3,0)</f>
        <v>20</v>
      </c>
      <c r="AM761" s="41">
        <f>Exportar[[#This Row],[COD]]</f>
        <v>20</v>
      </c>
      <c r="AN761" s="41" t="str">
        <f>IFERROR(VLOOKUP(Exportar[[#This Row],[RUBRO completo]],'[3]CENTRO DE COSTOS'!$X:$X,1,0),0)</f>
        <v>C-4102-1500-18-0-4102002-02-162</v>
      </c>
      <c r="AO761" s="43" t="str">
        <f>VLOOKUP(Exportar[[#This Row],[COD_REAL]],'[3]CENTRO DE COSTOS'!$M$4:$N$72,2,0)</f>
        <v>REGIONAL CESAR</v>
      </c>
    </row>
    <row r="762" spans="1:41" x14ac:dyDescent="0.25">
      <c r="A762" s="44">
        <v>45111</v>
      </c>
      <c r="B762" s="32">
        <v>2023</v>
      </c>
      <c r="C762" s="33" t="str">
        <f>VLOOKUP(D762,'[3]CENTRO DE COSTOS'!$E:$H,4,0)</f>
        <v>REGIONALES</v>
      </c>
      <c r="D762" s="34" t="s">
        <v>57</v>
      </c>
      <c r="E762" s="34" t="s">
        <v>58</v>
      </c>
      <c r="F762" s="34" t="s">
        <v>221</v>
      </c>
      <c r="G762" s="35" t="str">
        <f>VLOOKUP(O762,[3]Gerentes!$A:$N,4,0)</f>
        <v>FORTALECIMIENTO</v>
      </c>
      <c r="H762" s="35" t="str">
        <f>VLOOKUP(O762,[3]Gerentes!$A:$N,5,0)</f>
        <v>DIRECTOR(A) ADMINISTRATIVO</v>
      </c>
      <c r="I762" s="35" t="str">
        <f>VLOOKUP(O762,[3]Gerentes!$A:$N,10,0)</f>
        <v>8. Fortalecimiento</v>
      </c>
      <c r="J762" s="35" t="str">
        <f>VLOOKUP(O762,[3]Gerentes!$A:$AB,15,0)</f>
        <v>Contratable</v>
      </c>
      <c r="K762" s="36" t="str">
        <f t="shared" si="33"/>
        <v>Inversión</v>
      </c>
      <c r="L762" s="37" t="s">
        <v>175</v>
      </c>
      <c r="M762" s="38" t="str">
        <f t="shared" si="34"/>
        <v>C-4199-1500-8</v>
      </c>
      <c r="N762" s="34">
        <v>186</v>
      </c>
      <c r="O762" s="35" t="str">
        <f t="shared" si="35"/>
        <v>C-4199-1500-8-0-4199064-02-186</v>
      </c>
      <c r="P762" s="32" t="s">
        <v>174</v>
      </c>
      <c r="Q762" s="39">
        <f>VLOOKUP($O762,[3]Gerentes!$A:$I,7,0)</f>
        <v>4199064</v>
      </c>
      <c r="R762" s="40" t="str">
        <f>VLOOKUP($O762,[3]Gerentes!$A:$I,8,0)</f>
        <v>SERVICIO DE IMPLEMENTACION DE SISTEMAS DE GESTION</v>
      </c>
      <c r="S762" s="34" t="s">
        <v>24</v>
      </c>
      <c r="T762" s="34">
        <v>27</v>
      </c>
      <c r="U762" s="34" t="s">
        <v>161</v>
      </c>
      <c r="V762" s="34" t="s">
        <v>25</v>
      </c>
      <c r="W762" s="41">
        <v>333902820</v>
      </c>
      <c r="X762" s="41">
        <v>0</v>
      </c>
      <c r="Y762" s="41">
        <v>0</v>
      </c>
      <c r="Z762" s="41">
        <v>0</v>
      </c>
      <c r="AA762" s="41">
        <v>0</v>
      </c>
      <c r="AB762" s="42">
        <v>333902820</v>
      </c>
      <c r="AC762" s="41">
        <v>333902820</v>
      </c>
      <c r="AD762" s="41">
        <v>0</v>
      </c>
      <c r="AE762" s="42">
        <v>203451450</v>
      </c>
      <c r="AF762" s="42">
        <v>203451450</v>
      </c>
      <c r="AG762" s="41">
        <v>203451450</v>
      </c>
      <c r="AH762" s="41">
        <v>203451450</v>
      </c>
      <c r="AI762" s="41">
        <v>0</v>
      </c>
      <c r="AJ762" s="41">
        <v>0</v>
      </c>
      <c r="AK762" s="42" t="str">
        <f>IFERROR(VLOOKUP(Exportar[[#This Row],[RUBRO]],[3]LISTAS!$A$1:$B$19,2,0),Exportar[[#This Row],[NOMBRE-Planeación_Proyecto]])</f>
        <v>8. Fortalecimiento</v>
      </c>
      <c r="AL762" s="41">
        <f>VLOOKUP(Exportar[[#This Row],[UNIDAD/SUB UNIDAD]],[3]!REGIONALES[[#All],[codigo_regional3]:[Columna1]],3,0)</f>
        <v>20</v>
      </c>
      <c r="AM762" s="41">
        <f>Exportar[[#This Row],[COD]]</f>
        <v>20</v>
      </c>
      <c r="AN762" s="41">
        <f>IFERROR(VLOOKUP(Exportar[[#This Row],[RUBRO completo]],'[3]CENTRO DE COSTOS'!$X:$X,1,0),0)</f>
        <v>0</v>
      </c>
      <c r="AO762" s="43" t="str">
        <f>VLOOKUP(Exportar[[#This Row],[COD_REAL]],'[3]CENTRO DE COSTOS'!$M$4:$N$72,2,0)</f>
        <v>REGIONAL CESAR</v>
      </c>
    </row>
    <row r="763" spans="1:41" x14ac:dyDescent="0.25">
      <c r="A763" s="44">
        <v>45111</v>
      </c>
      <c r="B763" s="32">
        <v>2023</v>
      </c>
      <c r="C763" s="33" t="str">
        <f>VLOOKUP(D763,'[3]CENTRO DE COSTOS'!$E:$H,4,0)</f>
        <v>REGIONALES</v>
      </c>
      <c r="D763" s="34" t="s">
        <v>57</v>
      </c>
      <c r="E763" s="34" t="s">
        <v>58</v>
      </c>
      <c r="F763" s="34" t="s">
        <v>220</v>
      </c>
      <c r="G763" s="35" t="str">
        <f>VLOOKUP(O763,[3]Gerentes!$A:$N,4,0)</f>
        <v>FORTALECIMIENTO</v>
      </c>
      <c r="H763" s="35" t="str">
        <f>VLOOKUP(O763,[3]Gerentes!$A:$N,5,0)</f>
        <v>DIRECTOR(A) DE GESTION HUMANA</v>
      </c>
      <c r="I763" s="35" t="str">
        <f>VLOOKUP(O763,[3]Gerentes!$A:$N,10,0)</f>
        <v>8. Fortalecimiento</v>
      </c>
      <c r="J763" s="35" t="str">
        <f>VLOOKUP(O763,[3]Gerentes!$A:$AB,15,0)</f>
        <v>Contratable</v>
      </c>
      <c r="K763" s="36" t="str">
        <f t="shared" si="33"/>
        <v>Inversión</v>
      </c>
      <c r="L763" s="37" t="s">
        <v>215</v>
      </c>
      <c r="M763" s="38" t="str">
        <f t="shared" si="34"/>
        <v>C-4199-1500-8</v>
      </c>
      <c r="N763" s="34">
        <v>192</v>
      </c>
      <c r="O763" s="35" t="str">
        <f t="shared" si="35"/>
        <v>C-4199-1500-8-0-4199053-02-192</v>
      </c>
      <c r="P763" s="32" t="s">
        <v>214</v>
      </c>
      <c r="Q763" s="39">
        <f>VLOOKUP($O763,[3]Gerentes!$A:$I,7,0)</f>
        <v>4199053</v>
      </c>
      <c r="R763" s="40" t="str">
        <f>VLOOKUP($O763,[3]Gerentes!$A:$I,8,0)</f>
        <v>DOCUMENTOS DE LINEAMIENTOS TECNICOS</v>
      </c>
      <c r="S763" s="34" t="s">
        <v>24</v>
      </c>
      <c r="T763" s="34">
        <v>27</v>
      </c>
      <c r="U763" s="34" t="s">
        <v>161</v>
      </c>
      <c r="V763" s="34" t="s">
        <v>25</v>
      </c>
      <c r="W763" s="41">
        <v>12829062</v>
      </c>
      <c r="X763" s="41">
        <v>0</v>
      </c>
      <c r="Y763" s="41">
        <v>0</v>
      </c>
      <c r="Z763" s="41">
        <v>0</v>
      </c>
      <c r="AA763" s="41">
        <v>0</v>
      </c>
      <c r="AB763" s="42">
        <v>12829062</v>
      </c>
      <c r="AC763" s="41">
        <v>12829062</v>
      </c>
      <c r="AD763" s="41">
        <v>0</v>
      </c>
      <c r="AE763" s="42">
        <v>12829062</v>
      </c>
      <c r="AF763" s="42">
        <v>0</v>
      </c>
      <c r="AG763" s="41">
        <v>0</v>
      </c>
      <c r="AH763" s="41">
        <v>0</v>
      </c>
      <c r="AI763" s="41">
        <v>0</v>
      </c>
      <c r="AJ763" s="41">
        <v>0</v>
      </c>
      <c r="AK763" s="42" t="str">
        <f>IFERROR(VLOOKUP(Exportar[[#This Row],[RUBRO]],[3]LISTAS!$A$1:$B$19,2,0),Exportar[[#This Row],[NOMBRE-Planeación_Proyecto]])</f>
        <v>8. Fortalecimiento</v>
      </c>
      <c r="AL763" s="41">
        <f>VLOOKUP(Exportar[[#This Row],[UNIDAD/SUB UNIDAD]],[3]!REGIONALES[[#All],[codigo_regional3]:[Columna1]],3,0)</f>
        <v>20</v>
      </c>
      <c r="AM763" s="41">
        <f>Exportar[[#This Row],[COD]]</f>
        <v>20</v>
      </c>
      <c r="AN763" s="41">
        <f>IFERROR(VLOOKUP(Exportar[[#This Row],[RUBRO completo]],'[3]CENTRO DE COSTOS'!$X:$X,1,0),0)</f>
        <v>0</v>
      </c>
      <c r="AO763" s="43" t="str">
        <f>VLOOKUP(Exportar[[#This Row],[COD_REAL]],'[3]CENTRO DE COSTOS'!$M$4:$N$72,2,0)</f>
        <v>REGIONAL CESAR</v>
      </c>
    </row>
    <row r="764" spans="1:41" x14ac:dyDescent="0.25">
      <c r="A764" s="44">
        <v>45111</v>
      </c>
      <c r="B764" s="32">
        <v>2023</v>
      </c>
      <c r="C764" s="33" t="str">
        <f>VLOOKUP(D764,'[3]CENTRO DE COSTOS'!$E:$H,4,0)</f>
        <v>REGIONALES</v>
      </c>
      <c r="D764" s="34" t="s">
        <v>57</v>
      </c>
      <c r="E764" s="34" t="s">
        <v>58</v>
      </c>
      <c r="F764" s="34" t="s">
        <v>219</v>
      </c>
      <c r="G764" s="35" t="str">
        <f>VLOOKUP(O764,[3]Gerentes!$A:$N,4,0)</f>
        <v>FORTALECIMIENTO</v>
      </c>
      <c r="H764" s="35" t="str">
        <f>VLOOKUP(O764,[3]Gerentes!$A:$N,5,0)</f>
        <v>DIRECTOR(A) ADMINISTRATIVO</v>
      </c>
      <c r="I764" s="35" t="str">
        <f>VLOOKUP(O764,[3]Gerentes!$A:$N,10,0)</f>
        <v>8. Fortalecimiento</v>
      </c>
      <c r="J764" s="35" t="str">
        <f>VLOOKUP(O764,[3]Gerentes!$A:$AB,15,0)</f>
        <v>Contratable</v>
      </c>
      <c r="K764" s="36" t="str">
        <f t="shared" si="33"/>
        <v>Inversión</v>
      </c>
      <c r="L764" s="37" t="s">
        <v>218</v>
      </c>
      <c r="M764" s="38" t="str">
        <f t="shared" si="34"/>
        <v>C-4199-1500-8</v>
      </c>
      <c r="N764" s="34">
        <v>197</v>
      </c>
      <c r="O764" s="35" t="str">
        <f t="shared" si="35"/>
        <v>C-4199-1500-8-0-4199016-02-197</v>
      </c>
      <c r="P764" s="32" t="s">
        <v>217</v>
      </c>
      <c r="Q764" s="39">
        <f>VLOOKUP($O764,[3]Gerentes!$A:$I,7,0)</f>
        <v>4199016</v>
      </c>
      <c r="R764" s="40" t="str">
        <f>VLOOKUP($O764,[3]Gerentes!$A:$I,8,0)</f>
        <v>SEDES MANTENIDAS</v>
      </c>
      <c r="S764" s="34" t="s">
        <v>24</v>
      </c>
      <c r="T764" s="34">
        <v>27</v>
      </c>
      <c r="U764" s="34" t="s">
        <v>161</v>
      </c>
      <c r="V764" s="34" t="s">
        <v>25</v>
      </c>
      <c r="W764" s="41">
        <v>158763000</v>
      </c>
      <c r="X764" s="41">
        <v>0</v>
      </c>
      <c r="Y764" s="41">
        <v>0</v>
      </c>
      <c r="Z764" s="41">
        <v>0</v>
      </c>
      <c r="AA764" s="41">
        <v>0</v>
      </c>
      <c r="AB764" s="42">
        <v>158763000</v>
      </c>
      <c r="AC764" s="41">
        <v>158763000</v>
      </c>
      <c r="AD764" s="41">
        <v>0</v>
      </c>
      <c r="AE764" s="42">
        <v>0</v>
      </c>
      <c r="AF764" s="42">
        <v>0</v>
      </c>
      <c r="AG764" s="41">
        <v>0</v>
      </c>
      <c r="AH764" s="41">
        <v>0</v>
      </c>
      <c r="AI764" s="41">
        <v>0</v>
      </c>
      <c r="AJ764" s="41">
        <v>0</v>
      </c>
      <c r="AK764" s="42" t="str">
        <f>IFERROR(VLOOKUP(Exportar[[#This Row],[RUBRO]],[3]LISTAS!$A$1:$B$19,2,0),Exportar[[#This Row],[NOMBRE-Planeación_Proyecto]])</f>
        <v>8. Fortalecimiento</v>
      </c>
      <c r="AL764" s="41">
        <f>VLOOKUP(Exportar[[#This Row],[UNIDAD/SUB UNIDAD]],[3]!REGIONALES[[#All],[codigo_regional3]:[Columna1]],3,0)</f>
        <v>20</v>
      </c>
      <c r="AM764" s="41">
        <f>Exportar[[#This Row],[COD]]</f>
        <v>20</v>
      </c>
      <c r="AN764" s="41">
        <f>IFERROR(VLOOKUP(Exportar[[#This Row],[RUBRO completo]],'[3]CENTRO DE COSTOS'!$X:$X,1,0),0)</f>
        <v>0</v>
      </c>
      <c r="AO764" s="43" t="str">
        <f>VLOOKUP(Exportar[[#This Row],[COD_REAL]],'[3]CENTRO DE COSTOS'!$M$4:$N$72,2,0)</f>
        <v>REGIONAL CESAR</v>
      </c>
    </row>
    <row r="765" spans="1:41" x14ac:dyDescent="0.25">
      <c r="A765" s="44">
        <v>45111</v>
      </c>
      <c r="B765" s="32">
        <v>2023</v>
      </c>
      <c r="C765" s="33" t="str">
        <f>VLOOKUP(D765,'[3]CENTRO DE COSTOS'!$E:$H,4,0)</f>
        <v>REGIONALES</v>
      </c>
      <c r="D765" s="34" t="s">
        <v>57</v>
      </c>
      <c r="E765" s="34" t="s">
        <v>58</v>
      </c>
      <c r="F765" s="34" t="s">
        <v>151</v>
      </c>
      <c r="G765" s="35" t="str">
        <f>VLOOKUP(O765,[3]Gerentes!$A:$N,4,0)</f>
        <v>FORTALECIMIENTO</v>
      </c>
      <c r="H765" s="35" t="str">
        <f>VLOOKUP(O765,[3]Gerentes!$A:$N,5,0)</f>
        <v>DIRECTOR(A) ADMINISTRATIVO</v>
      </c>
      <c r="I765" s="35" t="str">
        <f>VLOOKUP(O765,[3]Gerentes!$A:$N,10,0)</f>
        <v>8. Fortalecimiento</v>
      </c>
      <c r="J765" s="35" t="str">
        <f>VLOOKUP(O765,[3]Gerentes!$A:$AB,15,0)</f>
        <v>Contratable</v>
      </c>
      <c r="K765" s="36" t="str">
        <f t="shared" si="33"/>
        <v>Inversión</v>
      </c>
      <c r="L765" s="37" t="s">
        <v>264</v>
      </c>
      <c r="M765" s="38" t="str">
        <f t="shared" si="34"/>
        <v>C-4199-1500-8</v>
      </c>
      <c r="N765" s="34">
        <v>198</v>
      </c>
      <c r="O765" s="35" t="str">
        <f t="shared" si="35"/>
        <v>C-4199-1500-8-0-4199011-02-198</v>
      </c>
      <c r="P765" s="32" t="s">
        <v>263</v>
      </c>
      <c r="Q765" s="39">
        <f>VLOOKUP($O765,[3]Gerentes!$A:$I,7,0)</f>
        <v>4199011</v>
      </c>
      <c r="R765" s="40" t="str">
        <f>VLOOKUP($O765,[3]Gerentes!$A:$I,8,0)</f>
        <v>SEDES ADECUADAS</v>
      </c>
      <c r="S765" s="34" t="s">
        <v>24</v>
      </c>
      <c r="T765" s="34">
        <v>27</v>
      </c>
      <c r="U765" s="34" t="s">
        <v>161</v>
      </c>
      <c r="V765" s="34" t="s">
        <v>25</v>
      </c>
      <c r="W765" s="41">
        <v>0</v>
      </c>
      <c r="X765" s="41">
        <v>7660019</v>
      </c>
      <c r="Y765" s="41">
        <v>0</v>
      </c>
      <c r="Z765" s="41">
        <v>0</v>
      </c>
      <c r="AA765" s="41">
        <v>0</v>
      </c>
      <c r="AB765" s="42">
        <v>7660019</v>
      </c>
      <c r="AC765" s="41">
        <v>7660019</v>
      </c>
      <c r="AD765" s="41">
        <v>0</v>
      </c>
      <c r="AE765" s="42">
        <v>7660019</v>
      </c>
      <c r="AF765" s="42">
        <v>0</v>
      </c>
      <c r="AG765" s="41">
        <v>0</v>
      </c>
      <c r="AH765" s="41">
        <v>0</v>
      </c>
      <c r="AI765" s="41">
        <v>0</v>
      </c>
      <c r="AJ765" s="41">
        <v>0</v>
      </c>
      <c r="AK765" s="42" t="str">
        <f>IFERROR(VLOOKUP(Exportar[[#This Row],[RUBRO]],[3]LISTAS!$A$1:$B$19,2,0),Exportar[[#This Row],[NOMBRE-Planeación_Proyecto]])</f>
        <v>8. Fortalecimiento</v>
      </c>
      <c r="AL765" s="41">
        <f>VLOOKUP(Exportar[[#This Row],[UNIDAD/SUB UNIDAD]],[3]!REGIONALES[[#All],[codigo_regional3]:[Columna1]],3,0)</f>
        <v>20</v>
      </c>
      <c r="AM765" s="41">
        <f>Exportar[[#This Row],[COD]]</f>
        <v>20</v>
      </c>
      <c r="AN765" s="41">
        <f>IFERROR(VLOOKUP(Exportar[[#This Row],[RUBRO completo]],'[3]CENTRO DE COSTOS'!$X:$X,1,0),0)</f>
        <v>0</v>
      </c>
      <c r="AO765" s="43" t="str">
        <f>VLOOKUP(Exportar[[#This Row],[COD_REAL]],'[3]CENTRO DE COSTOS'!$M$4:$N$72,2,0)</f>
        <v>REGIONAL CESAR</v>
      </c>
    </row>
    <row r="766" spans="1:41" x14ac:dyDescent="0.25">
      <c r="A766" s="44">
        <v>45111</v>
      </c>
      <c r="B766" s="32">
        <v>2023</v>
      </c>
      <c r="C766" s="33" t="str">
        <f>VLOOKUP(D766,'[3]CENTRO DE COSTOS'!$E:$H,4,0)</f>
        <v>REGIONALES</v>
      </c>
      <c r="D766" s="34" t="s">
        <v>57</v>
      </c>
      <c r="E766" s="34" t="s">
        <v>58</v>
      </c>
      <c r="F766" s="34" t="s">
        <v>216</v>
      </c>
      <c r="G766" s="35" t="str">
        <f>VLOOKUP(O766,[3]Gerentes!$A:$N,4,0)</f>
        <v>FORTALECIMIENTO</v>
      </c>
      <c r="H766" s="35" t="str">
        <f>VLOOKUP(O766,[3]Gerentes!$A:$N,5,0)</f>
        <v>DIRECTOR(A) ADMINISTRATIVO</v>
      </c>
      <c r="I766" s="35" t="str">
        <f>VLOOKUP(O766,[3]Gerentes!$A:$N,10,0)</f>
        <v>8. Fortalecimiento</v>
      </c>
      <c r="J766" s="35" t="str">
        <f>VLOOKUP(O766,[3]Gerentes!$A:$AB,15,0)</f>
        <v>Contratable</v>
      </c>
      <c r="K766" s="36" t="str">
        <f t="shared" si="33"/>
        <v>Inversión</v>
      </c>
      <c r="L766" s="37" t="s">
        <v>215</v>
      </c>
      <c r="M766" s="38" t="str">
        <f t="shared" si="34"/>
        <v>C-4199-1500-8</v>
      </c>
      <c r="N766" s="34">
        <v>199</v>
      </c>
      <c r="O766" s="35" t="str">
        <f t="shared" si="35"/>
        <v>C-4199-1500-8-0-4199053-02-199</v>
      </c>
      <c r="P766" s="32" t="s">
        <v>214</v>
      </c>
      <c r="Q766" s="39">
        <f>VLOOKUP($O766,[3]Gerentes!$A:$I,7,0)</f>
        <v>4199053</v>
      </c>
      <c r="R766" s="40" t="str">
        <f>VLOOKUP($O766,[3]Gerentes!$A:$I,8,0)</f>
        <v>DOCUMENTOS DE LINEAMIENTOS TECNICOS</v>
      </c>
      <c r="S766" s="34" t="s">
        <v>24</v>
      </c>
      <c r="T766" s="34">
        <v>27</v>
      </c>
      <c r="U766" s="34" t="s">
        <v>161</v>
      </c>
      <c r="V766" s="34" t="s">
        <v>25</v>
      </c>
      <c r="W766" s="41">
        <v>37000000</v>
      </c>
      <c r="X766" s="41">
        <v>0</v>
      </c>
      <c r="Y766" s="41">
        <v>0</v>
      </c>
      <c r="Z766" s="41">
        <v>0</v>
      </c>
      <c r="AA766" s="41">
        <v>0</v>
      </c>
      <c r="AB766" s="42">
        <v>37000000</v>
      </c>
      <c r="AC766" s="41">
        <v>0</v>
      </c>
      <c r="AD766" s="41">
        <v>37000000</v>
      </c>
      <c r="AE766" s="42">
        <v>0</v>
      </c>
      <c r="AF766" s="42">
        <v>0</v>
      </c>
      <c r="AG766" s="41">
        <v>0</v>
      </c>
      <c r="AH766" s="41">
        <v>0</v>
      </c>
      <c r="AI766" s="41">
        <v>0</v>
      </c>
      <c r="AJ766" s="41">
        <v>0</v>
      </c>
      <c r="AK766" s="42" t="str">
        <f>IFERROR(VLOOKUP(Exportar[[#This Row],[RUBRO]],[3]LISTAS!$A$1:$B$19,2,0),Exportar[[#This Row],[NOMBRE-Planeación_Proyecto]])</f>
        <v>8. Fortalecimiento</v>
      </c>
      <c r="AL766" s="41">
        <f>VLOOKUP(Exportar[[#This Row],[UNIDAD/SUB UNIDAD]],[3]!REGIONALES[[#All],[codigo_regional3]:[Columna1]],3,0)</f>
        <v>20</v>
      </c>
      <c r="AM766" s="41">
        <f>Exportar[[#This Row],[COD]]</f>
        <v>20</v>
      </c>
      <c r="AN766" s="41">
        <f>IFERROR(VLOOKUP(Exportar[[#This Row],[RUBRO completo]],'[3]CENTRO DE COSTOS'!$X:$X,1,0),0)</f>
        <v>0</v>
      </c>
      <c r="AO766" s="43" t="str">
        <f>VLOOKUP(Exportar[[#This Row],[COD_REAL]],'[3]CENTRO DE COSTOS'!$M$4:$N$72,2,0)</f>
        <v>REGIONAL CESAR</v>
      </c>
    </row>
    <row r="767" spans="1:41" x14ac:dyDescent="0.25">
      <c r="A767" s="44">
        <v>45111</v>
      </c>
      <c r="B767" s="32">
        <v>2023</v>
      </c>
      <c r="C767" s="33" t="str">
        <f>VLOOKUP(D767,'[3]CENTRO DE COSTOS'!$E:$H,4,0)</f>
        <v>REGIONALES</v>
      </c>
      <c r="D767" s="34" t="s">
        <v>57</v>
      </c>
      <c r="E767" s="34" t="s">
        <v>58</v>
      </c>
      <c r="F767" s="34" t="s">
        <v>213</v>
      </c>
      <c r="G767" s="35" t="str">
        <f>VLOOKUP(O767,[3]Gerentes!$A:$N,4,0)</f>
        <v>FORTALECIMIENTO</v>
      </c>
      <c r="H767" s="35" t="str">
        <f>VLOOKUP(O767,[3]Gerentes!$A:$N,5,0)</f>
        <v>DIRECTOR(A) ADMINISTRATIVO</v>
      </c>
      <c r="I767" s="35" t="str">
        <f>VLOOKUP(O767,[3]Gerentes!$A:$N,10,0)</f>
        <v>8. Fortalecimiento</v>
      </c>
      <c r="J767" s="35" t="str">
        <f>VLOOKUP(O767,[3]Gerentes!$A:$AB,15,0)</f>
        <v>Contratable</v>
      </c>
      <c r="K767" s="36" t="str">
        <f t="shared" si="33"/>
        <v>Inversión</v>
      </c>
      <c r="L767" s="37" t="s">
        <v>175</v>
      </c>
      <c r="M767" s="38" t="str">
        <f t="shared" si="34"/>
        <v>C-4199-1500-8</v>
      </c>
      <c r="N767" s="34">
        <v>201</v>
      </c>
      <c r="O767" s="35" t="str">
        <f t="shared" si="35"/>
        <v>C-4199-1500-8-0-4199064-02-201</v>
      </c>
      <c r="P767" s="32" t="s">
        <v>174</v>
      </c>
      <c r="Q767" s="39">
        <f>VLOOKUP($O767,[3]Gerentes!$A:$I,7,0)</f>
        <v>4199064</v>
      </c>
      <c r="R767" s="40" t="str">
        <f>VLOOKUP($O767,[3]Gerentes!$A:$I,8,0)</f>
        <v>SERVICIO DE IMPLEMENTACION DE SISTEMAS DE GESTION</v>
      </c>
      <c r="S767" s="34" t="s">
        <v>24</v>
      </c>
      <c r="T767" s="34">
        <v>27</v>
      </c>
      <c r="U767" s="34" t="s">
        <v>161</v>
      </c>
      <c r="V767" s="34" t="s">
        <v>25</v>
      </c>
      <c r="W767" s="41">
        <v>0</v>
      </c>
      <c r="X767" s="41">
        <v>70518548</v>
      </c>
      <c r="Y767" s="41">
        <v>0</v>
      </c>
      <c r="Z767" s="41">
        <v>0</v>
      </c>
      <c r="AA767" s="41">
        <v>0</v>
      </c>
      <c r="AB767" s="42">
        <v>70518548</v>
      </c>
      <c r="AC767" s="41">
        <v>69607643</v>
      </c>
      <c r="AD767" s="41">
        <v>910905</v>
      </c>
      <c r="AE767" s="42">
        <v>69607643</v>
      </c>
      <c r="AF767" s="42">
        <v>69606775.540000007</v>
      </c>
      <c r="AG767" s="41">
        <v>69606775.540000007</v>
      </c>
      <c r="AH767" s="41">
        <v>69606775.540000007</v>
      </c>
      <c r="AI767" s="41">
        <v>0</v>
      </c>
      <c r="AJ767" s="41">
        <v>0</v>
      </c>
      <c r="AK767" s="42" t="str">
        <f>IFERROR(VLOOKUP(Exportar[[#This Row],[RUBRO]],[3]LISTAS!$A$1:$B$19,2,0),Exportar[[#This Row],[NOMBRE-Planeación_Proyecto]])</f>
        <v>8. Fortalecimiento</v>
      </c>
      <c r="AL767" s="41">
        <f>VLOOKUP(Exportar[[#This Row],[UNIDAD/SUB UNIDAD]],[3]!REGIONALES[[#All],[codigo_regional3]:[Columna1]],3,0)</f>
        <v>20</v>
      </c>
      <c r="AM767" s="41">
        <f>Exportar[[#This Row],[COD]]</f>
        <v>20</v>
      </c>
      <c r="AN767" s="41">
        <f>IFERROR(VLOOKUP(Exportar[[#This Row],[RUBRO completo]],'[3]CENTRO DE COSTOS'!$X:$X,1,0),0)</f>
        <v>0</v>
      </c>
      <c r="AO767" s="43" t="str">
        <f>VLOOKUP(Exportar[[#This Row],[COD_REAL]],'[3]CENTRO DE COSTOS'!$M$4:$N$72,2,0)</f>
        <v>REGIONAL CESAR</v>
      </c>
    </row>
    <row r="768" spans="1:41" x14ac:dyDescent="0.25">
      <c r="A768" s="44">
        <v>45111</v>
      </c>
      <c r="B768" s="32">
        <v>2023</v>
      </c>
      <c r="C768" s="33" t="str">
        <f>VLOOKUP(D768,'[3]CENTRO DE COSTOS'!$E:$H,4,0)</f>
        <v>REGIONALES</v>
      </c>
      <c r="D768" s="34" t="s">
        <v>57</v>
      </c>
      <c r="E768" s="34" t="s">
        <v>58</v>
      </c>
      <c r="F768" s="34" t="s">
        <v>208</v>
      </c>
      <c r="G768" s="35" t="str">
        <f>VLOOKUP(O768,[3]Gerentes!$A:$N,4,0)</f>
        <v>FUNCIONAMIENTO</v>
      </c>
      <c r="H768" s="35" t="str">
        <f>VLOOKUP(O768,[3]Gerentes!$A:$N,5,0)</f>
        <v>DIRECTOR(A) DE GESTION HUMANA</v>
      </c>
      <c r="I768" s="35" t="str">
        <f>VLOOKUP(O768,[3]Gerentes!$A:$N,10,0)</f>
        <v>1. Gestión Humana</v>
      </c>
      <c r="J768" s="35" t="str">
        <f>VLOOKUP(O768,[3]Gerentes!$A:$AB,15,0)</f>
        <v>Contratable</v>
      </c>
      <c r="K768" s="36" t="str">
        <f t="shared" si="33"/>
        <v>Funcionamiento</v>
      </c>
      <c r="L768" s="37" t="s">
        <v>212</v>
      </c>
      <c r="M768" s="38" t="str">
        <f t="shared" si="34"/>
        <v>A-02-02</v>
      </c>
      <c r="N768" s="34">
        <v>301</v>
      </c>
      <c r="O768" s="35" t="str">
        <f t="shared" si="35"/>
        <v>A-02-02-01-002-008-301</v>
      </c>
      <c r="P768" s="32" t="s">
        <v>211</v>
      </c>
      <c r="Q768" s="39">
        <f>VLOOKUP($O768,[3]Gerentes!$A:$I,7,0)</f>
        <v>0</v>
      </c>
      <c r="R768" s="40">
        <f>VLOOKUP($O768,[3]Gerentes!$A:$I,8,0)</f>
        <v>0</v>
      </c>
      <c r="S768" s="34" t="s">
        <v>24</v>
      </c>
      <c r="T768" s="34">
        <v>27</v>
      </c>
      <c r="U768" s="34" t="s">
        <v>161</v>
      </c>
      <c r="V768" s="34" t="s">
        <v>25</v>
      </c>
      <c r="W768" s="41">
        <v>15758715</v>
      </c>
      <c r="X768" s="41">
        <v>0</v>
      </c>
      <c r="Y768" s="41">
        <v>0</v>
      </c>
      <c r="Z768" s="41">
        <v>0</v>
      </c>
      <c r="AA768" s="41">
        <v>0</v>
      </c>
      <c r="AB768" s="42">
        <v>15758715</v>
      </c>
      <c r="AC768" s="41">
        <v>15758715</v>
      </c>
      <c r="AD768" s="41">
        <v>0</v>
      </c>
      <c r="AE768" s="42">
        <v>0</v>
      </c>
      <c r="AF768" s="42">
        <v>0</v>
      </c>
      <c r="AG768" s="41">
        <v>0</v>
      </c>
      <c r="AH768" s="41">
        <v>0</v>
      </c>
      <c r="AI768" s="41">
        <v>0</v>
      </c>
      <c r="AJ768" s="41">
        <v>0</v>
      </c>
      <c r="AK768" s="42" t="str">
        <f>IFERROR(VLOOKUP(Exportar[[#This Row],[RUBRO]],[3]LISTAS!$A$1:$B$19,2,0),Exportar[[#This Row],[NOMBRE-Planeación_Proyecto]])</f>
        <v>Gastos Generales</v>
      </c>
      <c r="AL768" s="41">
        <f>VLOOKUP(Exportar[[#This Row],[UNIDAD/SUB UNIDAD]],[3]!REGIONALES[[#All],[codigo_regional3]:[Columna1]],3,0)</f>
        <v>20</v>
      </c>
      <c r="AM768" s="41">
        <f>Exportar[[#This Row],[COD]]</f>
        <v>20</v>
      </c>
      <c r="AN768" s="41">
        <f>IFERROR(VLOOKUP(Exportar[[#This Row],[RUBRO completo]],'[3]CENTRO DE COSTOS'!$X:$X,1,0),0)</f>
        <v>0</v>
      </c>
      <c r="AO768" s="43" t="str">
        <f>VLOOKUP(Exportar[[#This Row],[COD_REAL]],'[3]CENTRO DE COSTOS'!$M$4:$N$72,2,0)</f>
        <v>REGIONAL CESAR</v>
      </c>
    </row>
    <row r="769" spans="1:41" x14ac:dyDescent="0.25">
      <c r="A769" s="44">
        <v>45111</v>
      </c>
      <c r="B769" s="32">
        <v>2023</v>
      </c>
      <c r="C769" s="33" t="str">
        <f>VLOOKUP(D769,'[3]CENTRO DE COSTOS'!$E:$H,4,0)</f>
        <v>REGIONALES</v>
      </c>
      <c r="D769" s="34" t="s">
        <v>57</v>
      </c>
      <c r="E769" s="34" t="s">
        <v>58</v>
      </c>
      <c r="F769" s="34" t="s">
        <v>208</v>
      </c>
      <c r="G769" s="35" t="str">
        <f>VLOOKUP(O769,[3]Gerentes!$A:$N,4,0)</f>
        <v>FUNCIONAMIENTO</v>
      </c>
      <c r="H769" s="35" t="str">
        <f>VLOOKUP(O769,[3]Gerentes!$A:$N,5,0)</f>
        <v>DIRECTOR(A) DE GESTION HUMANA</v>
      </c>
      <c r="I769" s="35" t="str">
        <f>VLOOKUP(O769,[3]Gerentes!$A:$N,10,0)</f>
        <v>1. Gestión Humana</v>
      </c>
      <c r="J769" s="35" t="str">
        <f>VLOOKUP(O769,[3]Gerentes!$A:$AB,15,0)</f>
        <v>No Contratable</v>
      </c>
      <c r="K769" s="36" t="str">
        <f t="shared" si="33"/>
        <v>Funcionamiento</v>
      </c>
      <c r="L769" s="37" t="s">
        <v>210</v>
      </c>
      <c r="M769" s="38" t="str">
        <f t="shared" si="34"/>
        <v>A-02-02</v>
      </c>
      <c r="N769" s="34">
        <v>301</v>
      </c>
      <c r="O769" s="35" t="str">
        <f t="shared" si="35"/>
        <v>A-02-02-02-009-006-301</v>
      </c>
      <c r="P769" s="32" t="s">
        <v>209</v>
      </c>
      <c r="Q769" s="39">
        <f>VLOOKUP($O769,[3]Gerentes!$A:$I,7,0)</f>
        <v>0</v>
      </c>
      <c r="R769" s="40">
        <f>VLOOKUP($O769,[3]Gerentes!$A:$I,8,0)</f>
        <v>0</v>
      </c>
      <c r="S769" s="34" t="s">
        <v>24</v>
      </c>
      <c r="T769" s="34">
        <v>27</v>
      </c>
      <c r="U769" s="34" t="s">
        <v>161</v>
      </c>
      <c r="V769" s="34" t="s">
        <v>25</v>
      </c>
      <c r="W769" s="41">
        <v>45243174</v>
      </c>
      <c r="X769" s="41">
        <v>11859862</v>
      </c>
      <c r="Y769" s="41">
        <v>0</v>
      </c>
      <c r="Z769" s="41">
        <v>0</v>
      </c>
      <c r="AA769" s="41">
        <v>0</v>
      </c>
      <c r="AB769" s="42">
        <v>57103036</v>
      </c>
      <c r="AC769" s="41">
        <v>57103036</v>
      </c>
      <c r="AD769" s="41">
        <v>0</v>
      </c>
      <c r="AE769" s="42">
        <v>0</v>
      </c>
      <c r="AF769" s="42">
        <v>0</v>
      </c>
      <c r="AG769" s="41">
        <v>0</v>
      </c>
      <c r="AH769" s="41">
        <v>0</v>
      </c>
      <c r="AI769" s="41">
        <v>0</v>
      </c>
      <c r="AJ769" s="41">
        <v>0</v>
      </c>
      <c r="AK769" s="42" t="str">
        <f>IFERROR(VLOOKUP(Exportar[[#This Row],[RUBRO]],[3]LISTAS!$A$1:$B$19,2,0),Exportar[[#This Row],[NOMBRE-Planeación_Proyecto]])</f>
        <v>Gastos Generales</v>
      </c>
      <c r="AL769" s="41">
        <f>VLOOKUP(Exportar[[#This Row],[UNIDAD/SUB UNIDAD]],[3]!REGIONALES[[#All],[codigo_regional3]:[Columna1]],3,0)</f>
        <v>20</v>
      </c>
      <c r="AM769" s="41">
        <f>Exportar[[#This Row],[COD]]</f>
        <v>20</v>
      </c>
      <c r="AN769" s="41">
        <f>IFERROR(VLOOKUP(Exportar[[#This Row],[RUBRO completo]],'[3]CENTRO DE COSTOS'!$X:$X,1,0),0)</f>
        <v>0</v>
      </c>
      <c r="AO769" s="43" t="str">
        <f>VLOOKUP(Exportar[[#This Row],[COD_REAL]],'[3]CENTRO DE COSTOS'!$M$4:$N$72,2,0)</f>
        <v>REGIONAL CESAR</v>
      </c>
    </row>
    <row r="770" spans="1:41" x14ac:dyDescent="0.25">
      <c r="A770" s="44">
        <v>45111</v>
      </c>
      <c r="B770" s="32">
        <v>2023</v>
      </c>
      <c r="C770" s="33" t="str">
        <f>VLOOKUP(D770,'[3]CENTRO DE COSTOS'!$E:$H,4,0)</f>
        <v>REGIONALES</v>
      </c>
      <c r="D770" s="34" t="s">
        <v>57</v>
      </c>
      <c r="E770" s="34" t="s">
        <v>58</v>
      </c>
      <c r="F770" s="34" t="s">
        <v>208</v>
      </c>
      <c r="G770" s="35" t="str">
        <f>VLOOKUP(O770,[3]Gerentes!$A:$N,4,0)</f>
        <v>FUNCIONAMIENTO</v>
      </c>
      <c r="H770" s="35" t="str">
        <f>VLOOKUP(O770,[3]Gerentes!$A:$N,5,0)</f>
        <v>DIRECTOR(A) DE GESTION HUMANA</v>
      </c>
      <c r="I770" s="35" t="str">
        <f>VLOOKUP(O770,[3]Gerentes!$A:$N,10,0)</f>
        <v>1. Gestión Humana</v>
      </c>
      <c r="J770" s="35" t="str">
        <f>VLOOKUP(O770,[3]Gerentes!$A:$AB,15,0)</f>
        <v>No Contratable</v>
      </c>
      <c r="K770" s="36" t="str">
        <f t="shared" si="33"/>
        <v>Funcionamiento</v>
      </c>
      <c r="L770" s="37" t="s">
        <v>207</v>
      </c>
      <c r="M770" s="38" t="str">
        <f t="shared" si="34"/>
        <v>A-02-02</v>
      </c>
      <c r="N770" s="34">
        <v>301</v>
      </c>
      <c r="O770" s="35" t="str">
        <f t="shared" si="35"/>
        <v>A-02-02-02-010-301</v>
      </c>
      <c r="P770" s="32" t="s">
        <v>206</v>
      </c>
      <c r="Q770" s="39">
        <f>VLOOKUP($O770,[3]Gerentes!$A:$I,7,0)</f>
        <v>0</v>
      </c>
      <c r="R770" s="40">
        <f>VLOOKUP($O770,[3]Gerentes!$A:$I,8,0)</f>
        <v>0</v>
      </c>
      <c r="S770" s="34" t="s">
        <v>24</v>
      </c>
      <c r="T770" s="34">
        <v>27</v>
      </c>
      <c r="U770" s="34" t="s">
        <v>161</v>
      </c>
      <c r="V770" s="34" t="s">
        <v>25</v>
      </c>
      <c r="W770" s="41">
        <v>26522500</v>
      </c>
      <c r="X770" s="41">
        <v>0</v>
      </c>
      <c r="Y770" s="41">
        <v>0</v>
      </c>
      <c r="Z770" s="41">
        <v>0</v>
      </c>
      <c r="AA770" s="41">
        <v>0</v>
      </c>
      <c r="AB770" s="42">
        <v>26522500</v>
      </c>
      <c r="AC770" s="41">
        <v>26522500</v>
      </c>
      <c r="AD770" s="41">
        <v>0</v>
      </c>
      <c r="AE770" s="42">
        <v>10270166</v>
      </c>
      <c r="AF770" s="42">
        <v>10086428</v>
      </c>
      <c r="AG770" s="41">
        <v>10086428</v>
      </c>
      <c r="AH770" s="41">
        <v>10086428</v>
      </c>
      <c r="AI770" s="41">
        <v>0</v>
      </c>
      <c r="AJ770" s="41">
        <v>0</v>
      </c>
      <c r="AK770" s="42" t="str">
        <f>IFERROR(VLOOKUP(Exportar[[#This Row],[RUBRO]],[3]LISTAS!$A$1:$B$19,2,0),Exportar[[#This Row],[NOMBRE-Planeación_Proyecto]])</f>
        <v>Gastos Generales</v>
      </c>
      <c r="AL770" s="41">
        <f>VLOOKUP(Exportar[[#This Row],[UNIDAD/SUB UNIDAD]],[3]!REGIONALES[[#All],[codigo_regional3]:[Columna1]],3,0)</f>
        <v>20</v>
      </c>
      <c r="AM770" s="41">
        <f>Exportar[[#This Row],[COD]]</f>
        <v>20</v>
      </c>
      <c r="AN770" s="41">
        <f>IFERROR(VLOOKUP(Exportar[[#This Row],[RUBRO completo]],'[3]CENTRO DE COSTOS'!$X:$X,1,0),0)</f>
        <v>0</v>
      </c>
      <c r="AO770" s="43" t="str">
        <f>VLOOKUP(Exportar[[#This Row],[COD_REAL]],'[3]CENTRO DE COSTOS'!$M$4:$N$72,2,0)</f>
        <v>REGIONAL CESAR</v>
      </c>
    </row>
    <row r="771" spans="1:41" x14ac:dyDescent="0.25">
      <c r="A771" s="44">
        <v>45111</v>
      </c>
      <c r="B771" s="32">
        <v>2023</v>
      </c>
      <c r="C771" s="33" t="str">
        <f>VLOOKUP(D771,'[3]CENTRO DE COSTOS'!$E:$H,4,0)</f>
        <v>REGIONALES</v>
      </c>
      <c r="D771" s="34" t="s">
        <v>57</v>
      </c>
      <c r="E771" s="34" t="s">
        <v>58</v>
      </c>
      <c r="F771" s="34" t="s">
        <v>195</v>
      </c>
      <c r="G771" s="35" t="str">
        <f>VLOOKUP(O771,[3]Gerentes!$A:$N,4,0)</f>
        <v>FUNCIONAMIENTO</v>
      </c>
      <c r="H771" s="35" t="str">
        <f>VLOOKUP(O771,[3]Gerentes!$A:$N,5,0)</f>
        <v>DIRECTOR(A) ADMINISTRATIVO</v>
      </c>
      <c r="I771" s="35" t="str">
        <f>VLOOKUP(O771,[3]Gerentes!$A:$N,10,0)</f>
        <v>2. Administrativa</v>
      </c>
      <c r="J771" s="35" t="str">
        <f>VLOOKUP(O771,[3]Gerentes!$A:$AB,15,0)</f>
        <v>No Contratable</v>
      </c>
      <c r="K771" s="36" t="str">
        <f t="shared" si="33"/>
        <v>Funcionamiento</v>
      </c>
      <c r="L771" s="37" t="s">
        <v>203</v>
      </c>
      <c r="M771" s="38" t="str">
        <f t="shared" si="34"/>
        <v>A-02-02</v>
      </c>
      <c r="N771" s="34">
        <v>302</v>
      </c>
      <c r="O771" s="35" t="str">
        <f t="shared" si="35"/>
        <v>A-02-02-02-006-009-302</v>
      </c>
      <c r="P771" s="32" t="s">
        <v>202</v>
      </c>
      <c r="Q771" s="39">
        <f>VLOOKUP($O771,[3]Gerentes!$A:$I,7,0)</f>
        <v>0</v>
      </c>
      <c r="R771" s="40">
        <f>VLOOKUP($O771,[3]Gerentes!$A:$I,8,0)</f>
        <v>0</v>
      </c>
      <c r="S771" s="34" t="s">
        <v>24</v>
      </c>
      <c r="T771" s="34">
        <v>27</v>
      </c>
      <c r="U771" s="34" t="s">
        <v>161</v>
      </c>
      <c r="V771" s="34" t="s">
        <v>25</v>
      </c>
      <c r="W771" s="41">
        <v>3267700</v>
      </c>
      <c r="X771" s="41">
        <v>0</v>
      </c>
      <c r="Y771" s="41">
        <v>0</v>
      </c>
      <c r="Z771" s="41">
        <v>0</v>
      </c>
      <c r="AA771" s="41">
        <v>0</v>
      </c>
      <c r="AB771" s="42">
        <v>3267700</v>
      </c>
      <c r="AC771" s="41">
        <v>3267700</v>
      </c>
      <c r="AD771" s="41">
        <v>0</v>
      </c>
      <c r="AE771" s="42">
        <v>3267700</v>
      </c>
      <c r="AF771" s="42">
        <v>3267700</v>
      </c>
      <c r="AG771" s="41">
        <v>3267700</v>
      </c>
      <c r="AH771" s="41">
        <v>3267700</v>
      </c>
      <c r="AI771" s="41">
        <v>0</v>
      </c>
      <c r="AJ771" s="41">
        <v>0</v>
      </c>
      <c r="AK771" s="42" t="str">
        <f>IFERROR(VLOOKUP(Exportar[[#This Row],[RUBRO]],[3]LISTAS!$A$1:$B$19,2,0),Exportar[[#This Row],[NOMBRE-Planeación_Proyecto]])</f>
        <v>Gastos Generales</v>
      </c>
      <c r="AL771" s="41">
        <f>VLOOKUP(Exportar[[#This Row],[UNIDAD/SUB UNIDAD]],[3]!REGIONALES[[#All],[codigo_regional3]:[Columna1]],3,0)</f>
        <v>20</v>
      </c>
      <c r="AM771" s="41">
        <f>Exportar[[#This Row],[COD]]</f>
        <v>20</v>
      </c>
      <c r="AN771" s="41">
        <f>IFERROR(VLOOKUP(Exportar[[#This Row],[RUBRO completo]],'[3]CENTRO DE COSTOS'!$X:$X,1,0),0)</f>
        <v>0</v>
      </c>
      <c r="AO771" s="43" t="str">
        <f>VLOOKUP(Exportar[[#This Row],[COD_REAL]],'[3]CENTRO DE COSTOS'!$M$4:$N$72,2,0)</f>
        <v>REGIONAL CESAR</v>
      </c>
    </row>
    <row r="772" spans="1:41" x14ac:dyDescent="0.25">
      <c r="A772" s="44">
        <v>45111</v>
      </c>
      <c r="B772" s="32">
        <v>2023</v>
      </c>
      <c r="C772" s="33" t="str">
        <f>VLOOKUP(D772,'[3]CENTRO DE COSTOS'!$E:$H,4,0)</f>
        <v>REGIONALES</v>
      </c>
      <c r="D772" s="34" t="s">
        <v>57</v>
      </c>
      <c r="E772" s="34" t="s">
        <v>58</v>
      </c>
      <c r="F772" s="34" t="s">
        <v>195</v>
      </c>
      <c r="G772" s="35" t="str">
        <f>VLOOKUP(O772,[3]Gerentes!$A:$N,4,0)</f>
        <v>FUNCIONAMIENTO</v>
      </c>
      <c r="H772" s="35" t="str">
        <f>VLOOKUP(O772,[3]Gerentes!$A:$N,5,0)</f>
        <v>DIRECTOR(A) ADMINISTRATIVO</v>
      </c>
      <c r="I772" s="35" t="str">
        <f>VLOOKUP(O772,[3]Gerentes!$A:$N,10,0)</f>
        <v>2. Administrativa</v>
      </c>
      <c r="J772" s="35" t="str">
        <f>VLOOKUP(O772,[3]Gerentes!$A:$AB,15,0)</f>
        <v>No Contratable</v>
      </c>
      <c r="K772" s="36" t="str">
        <f t="shared" ref="K772:K835" si="36">IF(OR(LEFT(L772,1)="A",LEFT(L772,1)="B"),"Funcionamiento","Inversión")</f>
        <v>Funcionamiento</v>
      </c>
      <c r="L772" s="37" t="s">
        <v>247</v>
      </c>
      <c r="M772" s="38" t="str">
        <f t="shared" ref="M772:M835" si="37">IF(LEFT(L772,4)="A-01",LEFT(L772,10),IF(LEFT(L772,4)="A-02",LEFT(L772,7),IF(LEFT(L772,4)="A-03",LEFT(L772,14),IF(LEFT(L772,7)="A-08-01",LEFT(L772,7),IF(LEFT(L772,7)="A-08-04",LEFT(L772,10),IF(AND(LEFT(LEFT(L772,14),1)="C",RIGHT(LEFT(L772,14),1)="-"),LEFT(L772,13),LEFT(L772,14)))))))</f>
        <v>A-02-02</v>
      </c>
      <c r="N772" s="34">
        <v>302</v>
      </c>
      <c r="O772" s="35" t="str">
        <f t="shared" ref="O772:O835" si="38">IF(LEN(N772)&gt;3,L772,L772&amp;IF(N772&lt;&gt;"","-"&amp;N772,""))</f>
        <v>A-02-02-02-007-002-302</v>
      </c>
      <c r="P772" s="32" t="s">
        <v>246</v>
      </c>
      <c r="Q772" s="39">
        <f>VLOOKUP($O772,[3]Gerentes!$A:$I,7,0)</f>
        <v>0</v>
      </c>
      <c r="R772" s="40">
        <f>VLOOKUP($O772,[3]Gerentes!$A:$I,8,0)</f>
        <v>0</v>
      </c>
      <c r="S772" s="34" t="s">
        <v>24</v>
      </c>
      <c r="T772" s="34">
        <v>27</v>
      </c>
      <c r="U772" s="34" t="s">
        <v>161</v>
      </c>
      <c r="V772" s="34" t="s">
        <v>25</v>
      </c>
      <c r="W772" s="41">
        <v>6527200</v>
      </c>
      <c r="X772" s="41">
        <v>124664</v>
      </c>
      <c r="Y772" s="41">
        <v>0</v>
      </c>
      <c r="Z772" s="41">
        <v>0</v>
      </c>
      <c r="AA772" s="41">
        <v>0</v>
      </c>
      <c r="AB772" s="42">
        <v>6651864</v>
      </c>
      <c r="AC772" s="41">
        <v>6651864</v>
      </c>
      <c r="AD772" s="41">
        <v>0</v>
      </c>
      <c r="AE772" s="42">
        <v>6651864</v>
      </c>
      <c r="AF772" s="42">
        <v>3325932</v>
      </c>
      <c r="AG772" s="41">
        <v>3325932</v>
      </c>
      <c r="AH772" s="41">
        <v>3325932</v>
      </c>
      <c r="AI772" s="41">
        <v>0</v>
      </c>
      <c r="AJ772" s="41">
        <v>0</v>
      </c>
      <c r="AK772" s="42" t="str">
        <f>IFERROR(VLOOKUP(Exportar[[#This Row],[RUBRO]],[3]LISTAS!$A$1:$B$19,2,0),Exportar[[#This Row],[NOMBRE-Planeación_Proyecto]])</f>
        <v>Gastos Generales</v>
      </c>
      <c r="AL772" s="41">
        <f>VLOOKUP(Exportar[[#This Row],[UNIDAD/SUB UNIDAD]],[3]!REGIONALES[[#All],[codigo_regional3]:[Columna1]],3,0)</f>
        <v>20</v>
      </c>
      <c r="AM772" s="41">
        <f>Exportar[[#This Row],[COD]]</f>
        <v>20</v>
      </c>
      <c r="AN772" s="41">
        <f>IFERROR(VLOOKUP(Exportar[[#This Row],[RUBRO completo]],'[3]CENTRO DE COSTOS'!$X:$X,1,0),0)</f>
        <v>0</v>
      </c>
      <c r="AO772" s="43" t="str">
        <f>VLOOKUP(Exportar[[#This Row],[COD_REAL]],'[3]CENTRO DE COSTOS'!$M$4:$N$72,2,0)</f>
        <v>REGIONAL CESAR</v>
      </c>
    </row>
    <row r="773" spans="1:41" x14ac:dyDescent="0.25">
      <c r="A773" s="44">
        <v>45111</v>
      </c>
      <c r="B773" s="32">
        <v>2023</v>
      </c>
      <c r="C773" s="33" t="str">
        <f>VLOOKUP(D773,'[3]CENTRO DE COSTOS'!$E:$H,4,0)</f>
        <v>REGIONALES</v>
      </c>
      <c r="D773" s="34" t="s">
        <v>57</v>
      </c>
      <c r="E773" s="34" t="s">
        <v>58</v>
      </c>
      <c r="F773" s="34" t="s">
        <v>195</v>
      </c>
      <c r="G773" s="35" t="str">
        <f>VLOOKUP(O773,[3]Gerentes!$A:$N,4,0)</f>
        <v>FUNCIONAMIENTO</v>
      </c>
      <c r="H773" s="35" t="str">
        <f>VLOOKUP(O773,[3]Gerentes!$A:$N,5,0)</f>
        <v>DIRECTOR(A) ADMINISTRATIVO</v>
      </c>
      <c r="I773" s="35" t="str">
        <f>VLOOKUP(O773,[3]Gerentes!$A:$N,10,0)</f>
        <v>2. Administrativa</v>
      </c>
      <c r="J773" s="35" t="str">
        <f>VLOOKUP(O773,[3]Gerentes!$A:$AB,15,0)</f>
        <v>No Contratable</v>
      </c>
      <c r="K773" s="36" t="str">
        <f t="shared" si="36"/>
        <v>Funcionamiento</v>
      </c>
      <c r="L773" s="37" t="s">
        <v>201</v>
      </c>
      <c r="M773" s="38" t="str">
        <f t="shared" si="37"/>
        <v>A-02-02</v>
      </c>
      <c r="N773" s="34">
        <v>302</v>
      </c>
      <c r="O773" s="35" t="str">
        <f t="shared" si="38"/>
        <v>A-02-02-02-008-004-302</v>
      </c>
      <c r="P773" s="32" t="s">
        <v>200</v>
      </c>
      <c r="Q773" s="39">
        <f>VLOOKUP($O773,[3]Gerentes!$A:$I,7,0)</f>
        <v>0</v>
      </c>
      <c r="R773" s="40">
        <f>VLOOKUP($O773,[3]Gerentes!$A:$I,8,0)</f>
        <v>0</v>
      </c>
      <c r="S773" s="34" t="s">
        <v>24</v>
      </c>
      <c r="T773" s="34">
        <v>27</v>
      </c>
      <c r="U773" s="34" t="s">
        <v>161</v>
      </c>
      <c r="V773" s="34" t="s">
        <v>25</v>
      </c>
      <c r="W773" s="41">
        <v>17068900</v>
      </c>
      <c r="X773" s="41">
        <v>0</v>
      </c>
      <c r="Y773" s="41">
        <v>0</v>
      </c>
      <c r="Z773" s="41">
        <v>0</v>
      </c>
      <c r="AA773" s="41">
        <v>0</v>
      </c>
      <c r="AB773" s="42">
        <v>17068900</v>
      </c>
      <c r="AC773" s="41">
        <v>15327840</v>
      </c>
      <c r="AD773" s="41">
        <v>1741060</v>
      </c>
      <c r="AE773" s="42">
        <v>7663920</v>
      </c>
      <c r="AF773" s="42">
        <v>7663920</v>
      </c>
      <c r="AG773" s="41">
        <v>7663920</v>
      </c>
      <c r="AH773" s="41">
        <v>7663920</v>
      </c>
      <c r="AI773" s="41">
        <v>0</v>
      </c>
      <c r="AJ773" s="41">
        <v>0</v>
      </c>
      <c r="AK773" s="42" t="str">
        <f>IFERROR(VLOOKUP(Exportar[[#This Row],[RUBRO]],[3]LISTAS!$A$1:$B$19,2,0),Exportar[[#This Row],[NOMBRE-Planeación_Proyecto]])</f>
        <v>Gastos Generales</v>
      </c>
      <c r="AL773" s="41">
        <f>VLOOKUP(Exportar[[#This Row],[UNIDAD/SUB UNIDAD]],[3]!REGIONALES[[#All],[codigo_regional3]:[Columna1]],3,0)</f>
        <v>20</v>
      </c>
      <c r="AM773" s="41">
        <f>Exportar[[#This Row],[COD]]</f>
        <v>20</v>
      </c>
      <c r="AN773" s="41">
        <f>IFERROR(VLOOKUP(Exportar[[#This Row],[RUBRO completo]],'[3]CENTRO DE COSTOS'!$X:$X,1,0),0)</f>
        <v>0</v>
      </c>
      <c r="AO773" s="43" t="str">
        <f>VLOOKUP(Exportar[[#This Row],[COD_REAL]],'[3]CENTRO DE COSTOS'!$M$4:$N$72,2,0)</f>
        <v>REGIONAL CESAR</v>
      </c>
    </row>
    <row r="774" spans="1:41" x14ac:dyDescent="0.25">
      <c r="A774" s="44">
        <v>45111</v>
      </c>
      <c r="B774" s="32">
        <v>2023</v>
      </c>
      <c r="C774" s="33" t="str">
        <f>VLOOKUP(D774,'[3]CENTRO DE COSTOS'!$E:$H,4,0)</f>
        <v>REGIONALES</v>
      </c>
      <c r="D774" s="34" t="s">
        <v>57</v>
      </c>
      <c r="E774" s="34" t="s">
        <v>58</v>
      </c>
      <c r="F774" s="34" t="s">
        <v>195</v>
      </c>
      <c r="G774" s="35" t="str">
        <f>VLOOKUP(O774,[3]Gerentes!$A:$N,4,0)</f>
        <v>FUNCIONAMIENTO</v>
      </c>
      <c r="H774" s="35" t="str">
        <f>VLOOKUP(O774,[3]Gerentes!$A:$N,5,0)</f>
        <v>DIRECTOR(A) ADMINISTRATIVO</v>
      </c>
      <c r="I774" s="35" t="str">
        <f>VLOOKUP(O774,[3]Gerentes!$A:$N,10,0)</f>
        <v>2. Administrativa</v>
      </c>
      <c r="J774" s="35" t="str">
        <f>VLOOKUP(O774,[3]Gerentes!$A:$AB,15,0)</f>
        <v>No Contratable</v>
      </c>
      <c r="K774" s="36" t="str">
        <f t="shared" si="36"/>
        <v>Funcionamiento</v>
      </c>
      <c r="L774" s="37" t="s">
        <v>199</v>
      </c>
      <c r="M774" s="38" t="str">
        <f t="shared" si="37"/>
        <v>A-02-02</v>
      </c>
      <c r="N774" s="34">
        <v>302</v>
      </c>
      <c r="O774" s="35" t="str">
        <f t="shared" si="38"/>
        <v>A-02-02-02-008-007-302</v>
      </c>
      <c r="P774" s="32" t="s">
        <v>198</v>
      </c>
      <c r="Q774" s="39">
        <f>VLOOKUP($O774,[3]Gerentes!$A:$I,7,0)</f>
        <v>0</v>
      </c>
      <c r="R774" s="40">
        <f>VLOOKUP($O774,[3]Gerentes!$A:$I,8,0)</f>
        <v>0</v>
      </c>
      <c r="S774" s="34" t="s">
        <v>24</v>
      </c>
      <c r="T774" s="34">
        <v>27</v>
      </c>
      <c r="U774" s="34" t="s">
        <v>161</v>
      </c>
      <c r="V774" s="34" t="s">
        <v>25</v>
      </c>
      <c r="W774" s="41">
        <v>9799400</v>
      </c>
      <c r="X774" s="41">
        <v>0</v>
      </c>
      <c r="Y774" s="41">
        <v>0</v>
      </c>
      <c r="Z774" s="41">
        <v>0</v>
      </c>
      <c r="AA774" s="41">
        <v>0</v>
      </c>
      <c r="AB774" s="42">
        <v>9799400</v>
      </c>
      <c r="AC774" s="41">
        <v>9799400</v>
      </c>
      <c r="AD774" s="41">
        <v>0</v>
      </c>
      <c r="AE774" s="42">
        <v>0</v>
      </c>
      <c r="AF774" s="42">
        <v>0</v>
      </c>
      <c r="AG774" s="41">
        <v>0</v>
      </c>
      <c r="AH774" s="41">
        <v>0</v>
      </c>
      <c r="AI774" s="41">
        <v>0</v>
      </c>
      <c r="AJ774" s="41">
        <v>0</v>
      </c>
      <c r="AK774" s="42" t="str">
        <f>IFERROR(VLOOKUP(Exportar[[#This Row],[RUBRO]],[3]LISTAS!$A$1:$B$19,2,0),Exportar[[#This Row],[NOMBRE-Planeación_Proyecto]])</f>
        <v>Gastos Generales</v>
      </c>
      <c r="AL774" s="41">
        <f>VLOOKUP(Exportar[[#This Row],[UNIDAD/SUB UNIDAD]],[3]!REGIONALES[[#All],[codigo_regional3]:[Columna1]],3,0)</f>
        <v>20</v>
      </c>
      <c r="AM774" s="41">
        <f>Exportar[[#This Row],[COD]]</f>
        <v>20</v>
      </c>
      <c r="AN774" s="41">
        <f>IFERROR(VLOOKUP(Exportar[[#This Row],[RUBRO completo]],'[3]CENTRO DE COSTOS'!$X:$X,1,0),0)</f>
        <v>0</v>
      </c>
      <c r="AO774" s="43" t="str">
        <f>VLOOKUP(Exportar[[#This Row],[COD_REAL]],'[3]CENTRO DE COSTOS'!$M$4:$N$72,2,0)</f>
        <v>REGIONAL CESAR</v>
      </c>
    </row>
    <row r="775" spans="1:41" x14ac:dyDescent="0.25">
      <c r="A775" s="44">
        <v>45111</v>
      </c>
      <c r="B775" s="32">
        <v>2023</v>
      </c>
      <c r="C775" s="33" t="str">
        <f>VLOOKUP(D775,'[3]CENTRO DE COSTOS'!$E:$H,4,0)</f>
        <v>REGIONALES</v>
      </c>
      <c r="D775" s="34" t="s">
        <v>57</v>
      </c>
      <c r="E775" s="34" t="s">
        <v>58</v>
      </c>
      <c r="F775" s="34" t="s">
        <v>195</v>
      </c>
      <c r="G775" s="35" t="str">
        <f>VLOOKUP(O775,[3]Gerentes!$A:$N,4,0)</f>
        <v>FUNCIONAMIENTO</v>
      </c>
      <c r="H775" s="35" t="str">
        <f>VLOOKUP(O775,[3]Gerentes!$A:$N,5,0)</f>
        <v>DIRECTOR(A) ADMINISTRATIVO</v>
      </c>
      <c r="I775" s="35" t="str">
        <f>VLOOKUP(O775,[3]Gerentes!$A:$N,10,0)</f>
        <v>2. Administrativa</v>
      </c>
      <c r="J775" s="35" t="str">
        <f>VLOOKUP(O775,[3]Gerentes!$A:$AB,15,0)</f>
        <v>No Contratable</v>
      </c>
      <c r="K775" s="36" t="str">
        <f t="shared" si="36"/>
        <v>Funcionamiento</v>
      </c>
      <c r="L775" s="37" t="s">
        <v>197</v>
      </c>
      <c r="M775" s="38" t="str">
        <f t="shared" si="37"/>
        <v>A-02-02</v>
      </c>
      <c r="N775" s="34">
        <v>302</v>
      </c>
      <c r="O775" s="35" t="str">
        <f t="shared" si="38"/>
        <v>A-02-02-02-009-004-302</v>
      </c>
      <c r="P775" s="32" t="s">
        <v>196</v>
      </c>
      <c r="Q775" s="39">
        <f>VLOOKUP($O775,[3]Gerentes!$A:$I,7,0)</f>
        <v>0</v>
      </c>
      <c r="R775" s="40">
        <f>VLOOKUP($O775,[3]Gerentes!$A:$I,8,0)</f>
        <v>0</v>
      </c>
      <c r="S775" s="34" t="s">
        <v>24</v>
      </c>
      <c r="T775" s="34">
        <v>27</v>
      </c>
      <c r="U775" s="34" t="s">
        <v>161</v>
      </c>
      <c r="V775" s="34" t="s">
        <v>25</v>
      </c>
      <c r="W775" s="41">
        <v>97400</v>
      </c>
      <c r="X775" s="41">
        <v>0</v>
      </c>
      <c r="Y775" s="41">
        <v>0</v>
      </c>
      <c r="Z775" s="41">
        <v>0</v>
      </c>
      <c r="AA775" s="41">
        <v>0</v>
      </c>
      <c r="AB775" s="42">
        <v>97400</v>
      </c>
      <c r="AC775" s="41">
        <v>97400</v>
      </c>
      <c r="AD775" s="41">
        <v>0</v>
      </c>
      <c r="AE775" s="42">
        <v>97400</v>
      </c>
      <c r="AF775" s="42">
        <v>97400</v>
      </c>
      <c r="AG775" s="41">
        <v>97400</v>
      </c>
      <c r="AH775" s="41">
        <v>97400</v>
      </c>
      <c r="AI775" s="41">
        <v>0</v>
      </c>
      <c r="AJ775" s="41">
        <v>0</v>
      </c>
      <c r="AK775" s="42" t="str">
        <f>IFERROR(VLOOKUP(Exportar[[#This Row],[RUBRO]],[3]LISTAS!$A$1:$B$19,2,0),Exportar[[#This Row],[NOMBRE-Planeación_Proyecto]])</f>
        <v>Gastos Generales</v>
      </c>
      <c r="AL775" s="41">
        <f>VLOOKUP(Exportar[[#This Row],[UNIDAD/SUB UNIDAD]],[3]!REGIONALES[[#All],[codigo_regional3]:[Columna1]],3,0)</f>
        <v>20</v>
      </c>
      <c r="AM775" s="41">
        <f>Exportar[[#This Row],[COD]]</f>
        <v>20</v>
      </c>
      <c r="AN775" s="41">
        <f>IFERROR(VLOOKUP(Exportar[[#This Row],[RUBRO completo]],'[3]CENTRO DE COSTOS'!$X:$X,1,0),0)</f>
        <v>0</v>
      </c>
      <c r="AO775" s="43" t="str">
        <f>VLOOKUP(Exportar[[#This Row],[COD_REAL]],'[3]CENTRO DE COSTOS'!$M$4:$N$72,2,0)</f>
        <v>REGIONAL CESAR</v>
      </c>
    </row>
    <row r="776" spans="1:41" x14ac:dyDescent="0.25">
      <c r="A776" s="44">
        <v>45111</v>
      </c>
      <c r="B776" s="32">
        <v>2023</v>
      </c>
      <c r="C776" s="33" t="str">
        <f>VLOOKUP(D776,'[3]CENTRO DE COSTOS'!$E:$H,4,0)</f>
        <v>REGIONALES</v>
      </c>
      <c r="D776" s="34" t="s">
        <v>57</v>
      </c>
      <c r="E776" s="34" t="s">
        <v>58</v>
      </c>
      <c r="F776" s="34" t="s">
        <v>195</v>
      </c>
      <c r="G776" s="35" t="str">
        <f>VLOOKUP(O776,[3]Gerentes!$A:$N,4,0)</f>
        <v>FUNCIONAMIENTO</v>
      </c>
      <c r="H776" s="35" t="str">
        <f>VLOOKUP(O776,[3]Gerentes!$A:$N,5,0)</f>
        <v>DIRECTOR(A) ADMINISTRATIVO</v>
      </c>
      <c r="I776" s="35" t="str">
        <f>VLOOKUP(O776,[3]Gerentes!$A:$N,10,0)</f>
        <v>2. Administrativa</v>
      </c>
      <c r="J776" s="35" t="str">
        <f>VLOOKUP(O776,[3]Gerentes!$A:$AB,15,0)</f>
        <v>No Contratable</v>
      </c>
      <c r="K776" s="36" t="str">
        <f t="shared" si="36"/>
        <v>Funcionamiento</v>
      </c>
      <c r="L776" s="37" t="s">
        <v>194</v>
      </c>
      <c r="M776" s="38" t="str">
        <f t="shared" si="37"/>
        <v>A-08-01</v>
      </c>
      <c r="N776" s="34">
        <v>302</v>
      </c>
      <c r="O776" s="35" t="str">
        <f t="shared" si="38"/>
        <v>A-08-01-02-001-302</v>
      </c>
      <c r="P776" s="32" t="s">
        <v>193</v>
      </c>
      <c r="Q776" s="39">
        <f>VLOOKUP($O776,[3]Gerentes!$A:$I,7,0)</f>
        <v>0</v>
      </c>
      <c r="R776" s="40">
        <f>VLOOKUP($O776,[3]Gerentes!$A:$I,8,0)</f>
        <v>0</v>
      </c>
      <c r="S776" s="34" t="s">
        <v>24</v>
      </c>
      <c r="T776" s="34">
        <v>27</v>
      </c>
      <c r="U776" s="34" t="s">
        <v>161</v>
      </c>
      <c r="V776" s="34" t="s">
        <v>25</v>
      </c>
      <c r="W776" s="41">
        <v>53195600</v>
      </c>
      <c r="X776" s="41">
        <v>0</v>
      </c>
      <c r="Y776" s="41">
        <v>0</v>
      </c>
      <c r="Z776" s="41">
        <v>0</v>
      </c>
      <c r="AA776" s="41">
        <v>0</v>
      </c>
      <c r="AB776" s="42">
        <v>53195600</v>
      </c>
      <c r="AC776" s="41">
        <v>53195600</v>
      </c>
      <c r="AD776" s="41">
        <v>0</v>
      </c>
      <c r="AE776" s="42">
        <v>46798407.840000004</v>
      </c>
      <c r="AF776" s="42">
        <v>46798407.840000004</v>
      </c>
      <c r="AG776" s="41">
        <v>46798407.840000004</v>
      </c>
      <c r="AH776" s="41">
        <v>46798407.840000004</v>
      </c>
      <c r="AI776" s="41">
        <v>0</v>
      </c>
      <c r="AJ776" s="41">
        <v>0</v>
      </c>
      <c r="AK776" s="42" t="str">
        <f>IFERROR(VLOOKUP(Exportar[[#This Row],[RUBRO]],[3]LISTAS!$A$1:$B$19,2,0),Exportar[[#This Row],[NOMBRE-Planeación_Proyecto]])</f>
        <v>Otros Gastos</v>
      </c>
      <c r="AL776" s="41">
        <f>VLOOKUP(Exportar[[#This Row],[UNIDAD/SUB UNIDAD]],[3]!REGIONALES[[#All],[codigo_regional3]:[Columna1]],3,0)</f>
        <v>20</v>
      </c>
      <c r="AM776" s="41">
        <f>Exportar[[#This Row],[COD]]</f>
        <v>20</v>
      </c>
      <c r="AN776" s="41">
        <f>IFERROR(VLOOKUP(Exportar[[#This Row],[RUBRO completo]],'[3]CENTRO DE COSTOS'!$X:$X,1,0),0)</f>
        <v>0</v>
      </c>
      <c r="AO776" s="43" t="str">
        <f>VLOOKUP(Exportar[[#This Row],[COD_REAL]],'[3]CENTRO DE COSTOS'!$M$4:$N$72,2,0)</f>
        <v>REGIONAL CESAR</v>
      </c>
    </row>
    <row r="777" spans="1:41" x14ac:dyDescent="0.25">
      <c r="A777" s="44">
        <v>45111</v>
      </c>
      <c r="B777" s="32">
        <v>2023</v>
      </c>
      <c r="C777" s="33" t="str">
        <f>VLOOKUP(D777,'[3]CENTRO DE COSTOS'!$E:$H,4,0)</f>
        <v>REGIONALES</v>
      </c>
      <c r="D777" s="34" t="s">
        <v>57</v>
      </c>
      <c r="E777" s="34" t="s">
        <v>58</v>
      </c>
      <c r="F777" s="34" t="s">
        <v>192</v>
      </c>
      <c r="G777" s="35" t="str">
        <f>VLOOKUP(O777,[3]Gerentes!$A:$N,4,0)</f>
        <v>NUTRICIÓN</v>
      </c>
      <c r="H777" s="35" t="str">
        <f>VLOOKUP(O777,[3]Gerentes!$A:$N,5,0)</f>
        <v>DIRECTOR(A) DE NUTRICION</v>
      </c>
      <c r="I777" s="35" t="str">
        <f>VLOOKUP(O777,[3]Gerentes!$A:$N,10,0)</f>
        <v>4. Nutrición</v>
      </c>
      <c r="J777" s="35" t="str">
        <f>VLOOKUP(O777,[3]Gerentes!$A:$AB,15,0)</f>
        <v>Contratable</v>
      </c>
      <c r="K777" s="36" t="str">
        <f t="shared" si="36"/>
        <v>Inversión</v>
      </c>
      <c r="L777" s="37" t="s">
        <v>189</v>
      </c>
      <c r="M777" s="38" t="str">
        <f t="shared" si="37"/>
        <v>C-4102-1500-12</v>
      </c>
      <c r="N777" s="34">
        <v>991</v>
      </c>
      <c r="O777" s="35" t="str">
        <f t="shared" si="38"/>
        <v>C-4102-1500-12-0-4102016-02-991</v>
      </c>
      <c r="P777" s="32" t="s">
        <v>188</v>
      </c>
      <c r="Q777" s="39">
        <f>VLOOKUP($O777,[3]Gerentes!$A:$I,7,0)</f>
        <v>4102016</v>
      </c>
      <c r="R777" s="40" t="str">
        <f>VLOOKUP($O777,[3]Gerentes!$A:$I,8,0)</f>
        <v>SERVICIO DE ATENCION Y PREVENCION A LA DESNUTRICION DESDE EL SECTOR INCLUSION SOCIAL</v>
      </c>
      <c r="S777" s="34" t="s">
        <v>24</v>
      </c>
      <c r="T777" s="34">
        <v>27</v>
      </c>
      <c r="U777" s="34" t="s">
        <v>161</v>
      </c>
      <c r="V777" s="34" t="s">
        <v>25</v>
      </c>
      <c r="W777" s="41">
        <v>125351433</v>
      </c>
      <c r="X777" s="41">
        <v>0</v>
      </c>
      <c r="Y777" s="41">
        <v>0</v>
      </c>
      <c r="Z777" s="41">
        <v>0</v>
      </c>
      <c r="AA777" s="41">
        <v>0</v>
      </c>
      <c r="AB777" s="42">
        <v>125351433</v>
      </c>
      <c r="AC777" s="41">
        <v>113797733</v>
      </c>
      <c r="AD777" s="41">
        <v>11553700</v>
      </c>
      <c r="AE777" s="42">
        <v>113797733</v>
      </c>
      <c r="AF777" s="42">
        <v>35530733</v>
      </c>
      <c r="AG777" s="41">
        <v>35530733</v>
      </c>
      <c r="AH777" s="41">
        <v>35530733</v>
      </c>
      <c r="AI777" s="41">
        <v>0</v>
      </c>
      <c r="AJ777" s="41">
        <v>0</v>
      </c>
      <c r="AK777" s="42" t="str">
        <f>IFERROR(VLOOKUP(Exportar[[#This Row],[RUBRO]],[3]LISTAS!$A$1:$B$19,2,0),Exportar[[#This Row],[NOMBRE-Planeación_Proyecto]])</f>
        <v>4. Nutrición</v>
      </c>
      <c r="AL777" s="41">
        <f>VLOOKUP(Exportar[[#This Row],[UNIDAD/SUB UNIDAD]],[3]!REGIONALES[[#All],[codigo_regional3]:[Columna1]],3,0)</f>
        <v>20</v>
      </c>
      <c r="AM777" s="41">
        <f>Exportar[[#This Row],[COD]]</f>
        <v>20</v>
      </c>
      <c r="AN777" s="41">
        <f>IFERROR(VLOOKUP(Exportar[[#This Row],[RUBRO completo]],'[3]CENTRO DE COSTOS'!$X:$X,1,0),0)</f>
        <v>0</v>
      </c>
      <c r="AO777" s="43" t="str">
        <f>VLOOKUP(Exportar[[#This Row],[COD_REAL]],'[3]CENTRO DE COSTOS'!$M$4:$N$72,2,0)</f>
        <v>REGIONAL CESAR</v>
      </c>
    </row>
    <row r="778" spans="1:41" x14ac:dyDescent="0.25">
      <c r="A778" s="44">
        <v>45111</v>
      </c>
      <c r="B778" s="32">
        <v>2023</v>
      </c>
      <c r="C778" s="33" t="str">
        <f>VLOOKUP(D778,'[3]CENTRO DE COSTOS'!$E:$H,4,0)</f>
        <v>REGIONALES</v>
      </c>
      <c r="D778" s="34" t="s">
        <v>57</v>
      </c>
      <c r="E778" s="34" t="s">
        <v>58</v>
      </c>
      <c r="F778" s="34" t="s">
        <v>192</v>
      </c>
      <c r="G778" s="35" t="str">
        <f>VLOOKUP(O778,[3]Gerentes!$A:$N,4,0)</f>
        <v>PROTECCIÓN SRPA</v>
      </c>
      <c r="H778" s="35" t="str">
        <f>VLOOKUP(O778,[3]Gerentes!$A:$N,5,0)</f>
        <v>DIRECTOR(A) DE PROTECCION</v>
      </c>
      <c r="I778" s="35" t="str">
        <f>VLOOKUP(O778,[3]Gerentes!$A:$N,10,0)</f>
        <v>3. Protección SRPA</v>
      </c>
      <c r="J778" s="35" t="str">
        <f>VLOOKUP(O778,[3]Gerentes!$A:$AB,15,0)</f>
        <v>Contratable</v>
      </c>
      <c r="K778" s="36" t="str">
        <f t="shared" si="36"/>
        <v>Inversión</v>
      </c>
      <c r="L778" s="37" t="s">
        <v>187</v>
      </c>
      <c r="M778" s="38" t="str">
        <f t="shared" si="37"/>
        <v>C-4102-1500-13</v>
      </c>
      <c r="N778" s="34">
        <v>991</v>
      </c>
      <c r="O778" s="35" t="str">
        <f t="shared" si="38"/>
        <v>C-4102-1500-13-0-4102038-02-991</v>
      </c>
      <c r="P778" s="32" t="s">
        <v>186</v>
      </c>
      <c r="Q778" s="39">
        <f>VLOOKUP($O778,[3]Gerentes!$A:$I,7,0)</f>
        <v>4102038</v>
      </c>
      <c r="R778" s="40" t="str">
        <f>VLOOKUP($O778,[3]Gerentes!$A:$I,8,0)</f>
        <v>SERVICIO DIRIGIDOS A LA ATENCION DE NIÑOS, NIÑAS, ADOLESCENTES Y JOVENES, CON ENFOQUE PEDAGOGICO Y RESTAURATIVO ENCAMINADOS A LA INCLUSION SOCIAL</v>
      </c>
      <c r="S778" s="34" t="s">
        <v>24</v>
      </c>
      <c r="T778" s="34">
        <v>27</v>
      </c>
      <c r="U778" s="34" t="s">
        <v>161</v>
      </c>
      <c r="V778" s="34" t="s">
        <v>25</v>
      </c>
      <c r="W778" s="41">
        <v>408936785</v>
      </c>
      <c r="X778" s="41">
        <v>0</v>
      </c>
      <c r="Y778" s="41">
        <v>0</v>
      </c>
      <c r="Z778" s="41">
        <v>0</v>
      </c>
      <c r="AA778" s="41">
        <v>0</v>
      </c>
      <c r="AB778" s="42">
        <v>408936785</v>
      </c>
      <c r="AC778" s="41">
        <v>404574740.5</v>
      </c>
      <c r="AD778" s="41">
        <v>4362044.5</v>
      </c>
      <c r="AE778" s="42">
        <v>404574740.5</v>
      </c>
      <c r="AF778" s="42">
        <v>147266055.5</v>
      </c>
      <c r="AG778" s="41">
        <v>147266055.5</v>
      </c>
      <c r="AH778" s="41">
        <v>147266055.5</v>
      </c>
      <c r="AI778" s="41">
        <v>0</v>
      </c>
      <c r="AJ778" s="41">
        <v>0</v>
      </c>
      <c r="AK778" s="42" t="str">
        <f>IFERROR(VLOOKUP(Exportar[[#This Row],[RUBRO]],[3]LISTAS!$A$1:$B$19,2,0),Exportar[[#This Row],[NOMBRE-Planeación_Proyecto]])</f>
        <v>3. Protección SRPA</v>
      </c>
      <c r="AL778" s="41">
        <f>VLOOKUP(Exportar[[#This Row],[UNIDAD/SUB UNIDAD]],[3]!REGIONALES[[#All],[codigo_regional3]:[Columna1]],3,0)</f>
        <v>20</v>
      </c>
      <c r="AM778" s="41">
        <f>Exportar[[#This Row],[COD]]</f>
        <v>20</v>
      </c>
      <c r="AN778" s="41">
        <f>IFERROR(VLOOKUP(Exportar[[#This Row],[RUBRO completo]],'[3]CENTRO DE COSTOS'!$X:$X,1,0),0)</f>
        <v>0</v>
      </c>
      <c r="AO778" s="43" t="str">
        <f>VLOOKUP(Exportar[[#This Row],[COD_REAL]],'[3]CENTRO DE COSTOS'!$M$4:$N$72,2,0)</f>
        <v>REGIONAL CESAR</v>
      </c>
    </row>
    <row r="779" spans="1:41" x14ac:dyDescent="0.25">
      <c r="A779" s="44">
        <v>45111</v>
      </c>
      <c r="B779" s="32">
        <v>2023</v>
      </c>
      <c r="C779" s="33" t="str">
        <f>VLOOKUP(D779,'[3]CENTRO DE COSTOS'!$E:$H,4,0)</f>
        <v>REGIONALES</v>
      </c>
      <c r="D779" s="34" t="s">
        <v>57</v>
      </c>
      <c r="E779" s="34" t="s">
        <v>58</v>
      </c>
      <c r="F779" s="34" t="s">
        <v>192</v>
      </c>
      <c r="G779" s="35" t="str">
        <f>VLOOKUP(O779,[3]Gerentes!$A:$N,4,0)</f>
        <v xml:space="preserve">PROTECCIÓN RESTABLECIMIENTO </v>
      </c>
      <c r="H779" s="35" t="str">
        <f>VLOOKUP(O779,[3]Gerentes!$A:$N,5,0)</f>
        <v>DIRECTOR(A) DE PROTECCION</v>
      </c>
      <c r="I779" s="35" t="str">
        <f>VLOOKUP(O779,[3]Gerentes!$A:$N,10,0)</f>
        <v>2. Protección PARD</v>
      </c>
      <c r="J779" s="35" t="str">
        <f>VLOOKUP(O779,[3]Gerentes!$A:$AB,15,0)</f>
        <v>Contratable</v>
      </c>
      <c r="K779" s="36" t="str">
        <f t="shared" si="36"/>
        <v>Inversión</v>
      </c>
      <c r="L779" s="37" t="s">
        <v>173</v>
      </c>
      <c r="M779" s="38" t="str">
        <f t="shared" si="37"/>
        <v>C-4102-1500-14</v>
      </c>
      <c r="N779" s="34">
        <v>991</v>
      </c>
      <c r="O779" s="35" t="str">
        <f t="shared" si="38"/>
        <v>C-4102-1500-14-0-4102037-02-991</v>
      </c>
      <c r="P779" s="32" t="s">
        <v>172</v>
      </c>
      <c r="Q779" s="39">
        <f>VLOOKUP($O779,[3]Gerentes!$A:$I,7,0)</f>
        <v>4102037</v>
      </c>
      <c r="R779" s="40" t="str">
        <f>VLOOKUP($O779,[3]Gerentes!$A:$I,8,0)</f>
        <v>SERVICIO DE PROTECCION PARA EL RESTABLECIMIENTO DE DERECHOS DE NIÑOS, NIÑAS, ADOLESCENTES Y JOVENES</v>
      </c>
      <c r="S779" s="34" t="s">
        <v>24</v>
      </c>
      <c r="T779" s="34">
        <v>21</v>
      </c>
      <c r="U779" s="34" t="s">
        <v>185</v>
      </c>
      <c r="V779" s="34" t="s">
        <v>25</v>
      </c>
      <c r="W779" s="41">
        <v>1209522569</v>
      </c>
      <c r="X779" s="41">
        <v>0</v>
      </c>
      <c r="Y779" s="41">
        <v>0</v>
      </c>
      <c r="Z779" s="41">
        <v>0</v>
      </c>
      <c r="AA779" s="41">
        <v>0</v>
      </c>
      <c r="AB779" s="42">
        <v>1209522569</v>
      </c>
      <c r="AC779" s="41">
        <v>1178288817</v>
      </c>
      <c r="AD779" s="41">
        <v>31233752</v>
      </c>
      <c r="AE779" s="42">
        <v>1178288817</v>
      </c>
      <c r="AF779" s="42">
        <v>446771252</v>
      </c>
      <c r="AG779" s="41">
        <v>446771252</v>
      </c>
      <c r="AH779" s="41">
        <v>446771252</v>
      </c>
      <c r="AI779" s="41">
        <v>0</v>
      </c>
      <c r="AJ779" s="41">
        <v>0</v>
      </c>
      <c r="AK779" s="42" t="str">
        <f>IFERROR(VLOOKUP(Exportar[[#This Row],[RUBRO]],[3]LISTAS!$A$1:$B$19,2,0),Exportar[[#This Row],[NOMBRE-Planeación_Proyecto]])</f>
        <v>2. Protección PARD</v>
      </c>
      <c r="AL779" s="41">
        <f>VLOOKUP(Exportar[[#This Row],[UNIDAD/SUB UNIDAD]],[3]!REGIONALES[[#All],[codigo_regional3]:[Columna1]],3,0)</f>
        <v>20</v>
      </c>
      <c r="AM779" s="41">
        <f>Exportar[[#This Row],[COD]]</f>
        <v>20</v>
      </c>
      <c r="AN779" s="41">
        <f>IFERROR(VLOOKUP(Exportar[[#This Row],[RUBRO completo]],'[3]CENTRO DE COSTOS'!$X:$X,1,0),0)</f>
        <v>0</v>
      </c>
      <c r="AO779" s="43" t="str">
        <f>VLOOKUP(Exportar[[#This Row],[COD_REAL]],'[3]CENTRO DE COSTOS'!$M$4:$N$72,2,0)</f>
        <v>REGIONAL CESAR</v>
      </c>
    </row>
    <row r="780" spans="1:41" x14ac:dyDescent="0.25">
      <c r="A780" s="44">
        <v>45111</v>
      </c>
      <c r="B780" s="32">
        <v>2023</v>
      </c>
      <c r="C780" s="33" t="str">
        <f>VLOOKUP(D780,'[3]CENTRO DE COSTOS'!$E:$H,4,0)</f>
        <v>REGIONALES</v>
      </c>
      <c r="D780" s="34" t="s">
        <v>57</v>
      </c>
      <c r="E780" s="34" t="s">
        <v>58</v>
      </c>
      <c r="F780" s="34" t="s">
        <v>192</v>
      </c>
      <c r="G780" s="35" t="str">
        <f>VLOOKUP(O780,[3]Gerentes!$A:$N,4,0)</f>
        <v>SNBF</v>
      </c>
      <c r="H780" s="35" t="str">
        <f>VLOOKUP(O780,[3]Gerentes!$A:$N,5,0)</f>
        <v>DIRECTOR(A) DE SISTEMA NACIONAL DE BIENESTAR FAMILIAR</v>
      </c>
      <c r="I780" s="35" t="str">
        <f>VLOOKUP(O780,[3]Gerentes!$A:$N,10,0)</f>
        <v>7. SNBF</v>
      </c>
      <c r="J780" s="35" t="str">
        <f>VLOOKUP(O780,[3]Gerentes!$A:$AB,15,0)</f>
        <v>Contratable</v>
      </c>
      <c r="K780" s="36" t="str">
        <f t="shared" si="36"/>
        <v>Inversión</v>
      </c>
      <c r="L780" s="37" t="s">
        <v>168</v>
      </c>
      <c r="M780" s="38" t="str">
        <f t="shared" si="37"/>
        <v>C-4102-1500-15</v>
      </c>
      <c r="N780" s="34">
        <v>991</v>
      </c>
      <c r="O780" s="35" t="str">
        <f t="shared" si="38"/>
        <v>C-4102-1500-15-0-4102024-02-991</v>
      </c>
      <c r="P780" s="32" t="s">
        <v>167</v>
      </c>
      <c r="Q780" s="39">
        <f>VLOOKUP($O780,[3]Gerentes!$A:$I,7,0)</f>
        <v>4102024</v>
      </c>
      <c r="R780" s="40" t="str">
        <f>VLOOKUP($O780,[3]Gerentes!$A:$I,8,0)</f>
        <v>SERVICIO DE ASISTENCIA TECNICA EN EL CICLO DE POLITICAS PUBLICAS DE INFANCIA Y ADOLESCENCIA</v>
      </c>
      <c r="S780" s="34" t="s">
        <v>24</v>
      </c>
      <c r="T780" s="34">
        <v>27</v>
      </c>
      <c r="U780" s="34" t="s">
        <v>161</v>
      </c>
      <c r="V780" s="34" t="s">
        <v>25</v>
      </c>
      <c r="W780" s="41">
        <v>223618600</v>
      </c>
      <c r="X780" s="41">
        <v>2573900</v>
      </c>
      <c r="Y780" s="41">
        <v>12613534</v>
      </c>
      <c r="Z780" s="41">
        <v>0</v>
      </c>
      <c r="AA780" s="41">
        <v>0</v>
      </c>
      <c r="AB780" s="42">
        <v>213578966</v>
      </c>
      <c r="AC780" s="41">
        <v>213578966</v>
      </c>
      <c r="AD780" s="41">
        <v>0</v>
      </c>
      <c r="AE780" s="42">
        <v>213578966</v>
      </c>
      <c r="AF780" s="42">
        <v>74285966</v>
      </c>
      <c r="AG780" s="41">
        <v>74285966</v>
      </c>
      <c r="AH780" s="41">
        <v>74285966</v>
      </c>
      <c r="AI780" s="41">
        <v>0</v>
      </c>
      <c r="AJ780" s="41">
        <v>0</v>
      </c>
      <c r="AK780" s="42" t="str">
        <f>IFERROR(VLOOKUP(Exportar[[#This Row],[RUBRO]],[3]LISTAS!$A$1:$B$19,2,0),Exportar[[#This Row],[NOMBRE-Planeación_Proyecto]])</f>
        <v>7. SNBF</v>
      </c>
      <c r="AL780" s="41">
        <f>VLOOKUP(Exportar[[#This Row],[UNIDAD/SUB UNIDAD]],[3]!REGIONALES[[#All],[codigo_regional3]:[Columna1]],3,0)</f>
        <v>20</v>
      </c>
      <c r="AM780" s="41">
        <f>Exportar[[#This Row],[COD]]</f>
        <v>20</v>
      </c>
      <c r="AN780" s="41">
        <f>IFERROR(VLOOKUP(Exportar[[#This Row],[RUBRO completo]],'[3]CENTRO DE COSTOS'!$X:$X,1,0),0)</f>
        <v>0</v>
      </c>
      <c r="AO780" s="43" t="str">
        <f>VLOOKUP(Exportar[[#This Row],[COD_REAL]],'[3]CENTRO DE COSTOS'!$M$4:$N$72,2,0)</f>
        <v>REGIONAL CESAR</v>
      </c>
    </row>
    <row r="781" spans="1:41" x14ac:dyDescent="0.25">
      <c r="A781" s="44">
        <v>45111</v>
      </c>
      <c r="B781" s="32">
        <v>2023</v>
      </c>
      <c r="C781" s="33" t="str">
        <f>VLOOKUP(D781,'[3]CENTRO DE COSTOS'!$E:$H,4,0)</f>
        <v>REGIONALES</v>
      </c>
      <c r="D781" s="34" t="s">
        <v>57</v>
      </c>
      <c r="E781" s="34" t="s">
        <v>58</v>
      </c>
      <c r="F781" s="34" t="s">
        <v>192</v>
      </c>
      <c r="G781" s="35" t="str">
        <f>VLOOKUP(O781,[3]Gerentes!$A:$N,4,0)</f>
        <v>FAMILIA Y COMUNIDADES</v>
      </c>
      <c r="H781" s="35" t="str">
        <f>VLOOKUP(O781,[3]Gerentes!$A:$N,5,0)</f>
        <v>DIRECTOR(A) DE FAMILIA Y COMUNIDADES</v>
      </c>
      <c r="I781" s="35" t="str">
        <f>VLOOKUP(O781,[3]Gerentes!$A:$N,10,0)</f>
        <v>6. Familia y Comunidades</v>
      </c>
      <c r="J781" s="35" t="str">
        <f>VLOOKUP(O781,[3]Gerentes!$A:$AB,15,0)</f>
        <v>Contratable</v>
      </c>
      <c r="K781" s="36" t="str">
        <f t="shared" si="36"/>
        <v>Inversión</v>
      </c>
      <c r="L781" s="37" t="s">
        <v>184</v>
      </c>
      <c r="M781" s="38" t="str">
        <f t="shared" si="37"/>
        <v>C-4102-1500-16</v>
      </c>
      <c r="N781" s="34">
        <v>991</v>
      </c>
      <c r="O781" s="35" t="str">
        <f t="shared" si="38"/>
        <v>C-4102-1500-16-0-4102041-02-991</v>
      </c>
      <c r="P781" s="32" t="s">
        <v>183</v>
      </c>
      <c r="Q781" s="39">
        <f>VLOOKUP($O781,[3]Gerentes!$A:$I,7,0)</f>
        <v>4102041</v>
      </c>
      <c r="R781" s="40" t="str">
        <f>VLOOKUP($O781,[3]Gerentes!$A:$I,8,0)</f>
        <v>SERVICIO DE ASISTENCIA TECNICA EN EL CICLO DE POLITICAS PUBLICAS DE FAMILIA Y OTRAS RELACIONADAS</v>
      </c>
      <c r="S781" s="34" t="s">
        <v>24</v>
      </c>
      <c r="T781" s="34">
        <v>27</v>
      </c>
      <c r="U781" s="34" t="s">
        <v>161</v>
      </c>
      <c r="V781" s="34" t="s">
        <v>25</v>
      </c>
      <c r="W781" s="41">
        <v>138582399</v>
      </c>
      <c r="X781" s="41">
        <v>0</v>
      </c>
      <c r="Y781" s="41">
        <v>0</v>
      </c>
      <c r="Z781" s="41">
        <v>0</v>
      </c>
      <c r="AA781" s="41">
        <v>0</v>
      </c>
      <c r="AB781" s="42">
        <v>138582399</v>
      </c>
      <c r="AC781" s="41">
        <v>130970867</v>
      </c>
      <c r="AD781" s="41">
        <v>7611532</v>
      </c>
      <c r="AE781" s="42">
        <v>130970867</v>
      </c>
      <c r="AF781" s="42">
        <v>48293867</v>
      </c>
      <c r="AG781" s="41">
        <v>48293867</v>
      </c>
      <c r="AH781" s="41">
        <v>48293867</v>
      </c>
      <c r="AI781" s="41">
        <v>0</v>
      </c>
      <c r="AJ781" s="41">
        <v>0</v>
      </c>
      <c r="AK781" s="42" t="str">
        <f>IFERROR(VLOOKUP(Exportar[[#This Row],[RUBRO]],[3]LISTAS!$A$1:$B$19,2,0),Exportar[[#This Row],[NOMBRE-Planeación_Proyecto]])</f>
        <v>6. Familia y Comunidades</v>
      </c>
      <c r="AL781" s="41">
        <f>VLOOKUP(Exportar[[#This Row],[UNIDAD/SUB UNIDAD]],[3]!REGIONALES[[#All],[codigo_regional3]:[Columna1]],3,0)</f>
        <v>20</v>
      </c>
      <c r="AM781" s="41">
        <f>Exportar[[#This Row],[COD]]</f>
        <v>20</v>
      </c>
      <c r="AN781" s="41">
        <f>IFERROR(VLOOKUP(Exportar[[#This Row],[RUBRO completo]],'[3]CENTRO DE COSTOS'!$X:$X,1,0),0)</f>
        <v>0</v>
      </c>
      <c r="AO781" s="43" t="str">
        <f>VLOOKUP(Exportar[[#This Row],[COD_REAL]],'[3]CENTRO DE COSTOS'!$M$4:$N$72,2,0)</f>
        <v>REGIONAL CESAR</v>
      </c>
    </row>
    <row r="782" spans="1:41" x14ac:dyDescent="0.25">
      <c r="A782" s="44">
        <v>45111</v>
      </c>
      <c r="B782" s="32">
        <v>2023</v>
      </c>
      <c r="C782" s="33" t="str">
        <f>VLOOKUP(D782,'[3]CENTRO DE COSTOS'!$E:$H,4,0)</f>
        <v>REGIONALES</v>
      </c>
      <c r="D782" s="34" t="s">
        <v>57</v>
      </c>
      <c r="E782" s="34" t="s">
        <v>58</v>
      </c>
      <c r="F782" s="34" t="s">
        <v>192</v>
      </c>
      <c r="G782" s="35" t="str">
        <f>VLOOKUP(O782,[3]Gerentes!$A:$N,4,0)</f>
        <v>PRIMERA INFANCIA</v>
      </c>
      <c r="H782" s="35" t="str">
        <f>VLOOKUP(O782,[3]Gerentes!$A:$N,5,0)</f>
        <v>DIRECTOR(A) DE PRIMERA INFANCIA</v>
      </c>
      <c r="I782" s="35" t="str">
        <f>VLOOKUP(O782,[3]Gerentes!$A:$N,10,0)</f>
        <v>1. Primera Infancia</v>
      </c>
      <c r="J782" s="35" t="str">
        <f>VLOOKUP(O782,[3]Gerentes!$A:$AB,15,0)</f>
        <v>Contratable</v>
      </c>
      <c r="K782" s="36" t="str">
        <f t="shared" si="36"/>
        <v>Inversión</v>
      </c>
      <c r="L782" s="37" t="s">
        <v>166</v>
      </c>
      <c r="M782" s="38" t="str">
        <f t="shared" si="37"/>
        <v>C-4102-1500-18</v>
      </c>
      <c r="N782" s="34">
        <v>991</v>
      </c>
      <c r="O782" s="35" t="str">
        <f t="shared" si="38"/>
        <v>C-4102-1500-18-0-4102040-02-991</v>
      </c>
      <c r="P782" s="32" t="s">
        <v>165</v>
      </c>
      <c r="Q782" s="39">
        <f>VLOOKUP($O782,[3]Gerentes!$A:$I,7,0)</f>
        <v>4102040</v>
      </c>
      <c r="R782" s="40" t="str">
        <f>VLOOKUP($O782,[3]Gerentes!$A:$I,8,0)</f>
        <v>DOCUMENTOS METODOLOGICOS</v>
      </c>
      <c r="S782" s="34" t="s">
        <v>24</v>
      </c>
      <c r="T782" s="34">
        <v>27</v>
      </c>
      <c r="U782" s="34" t="s">
        <v>161</v>
      </c>
      <c r="V782" s="34" t="s">
        <v>25</v>
      </c>
      <c r="W782" s="41">
        <v>1738062587</v>
      </c>
      <c r="X782" s="41">
        <v>0</v>
      </c>
      <c r="Y782" s="41">
        <v>0</v>
      </c>
      <c r="Z782" s="41">
        <v>0</v>
      </c>
      <c r="AA782" s="41">
        <v>0</v>
      </c>
      <c r="AB782" s="42">
        <v>1738062587</v>
      </c>
      <c r="AC782" s="41">
        <v>1599541288</v>
      </c>
      <c r="AD782" s="41">
        <v>138521299</v>
      </c>
      <c r="AE782" s="42">
        <v>1599541288</v>
      </c>
      <c r="AF782" s="42">
        <v>582823838</v>
      </c>
      <c r="AG782" s="41">
        <v>582823838</v>
      </c>
      <c r="AH782" s="41">
        <v>582823838</v>
      </c>
      <c r="AI782" s="41">
        <v>0</v>
      </c>
      <c r="AJ782" s="41">
        <v>0</v>
      </c>
      <c r="AK782" s="42" t="str">
        <f>IFERROR(VLOOKUP(Exportar[[#This Row],[RUBRO]],[3]LISTAS!$A$1:$B$19,2,0),Exportar[[#This Row],[NOMBRE-Planeación_Proyecto]])</f>
        <v>1. Primera Infancia</v>
      </c>
      <c r="AL782" s="41">
        <f>VLOOKUP(Exportar[[#This Row],[UNIDAD/SUB UNIDAD]],[3]!REGIONALES[[#All],[codigo_regional3]:[Columna1]],3,0)</f>
        <v>20</v>
      </c>
      <c r="AM782" s="41">
        <f>Exportar[[#This Row],[COD]]</f>
        <v>20</v>
      </c>
      <c r="AN782" s="41">
        <f>IFERROR(VLOOKUP(Exportar[[#This Row],[RUBRO completo]],'[3]CENTRO DE COSTOS'!$X:$X,1,0),0)</f>
        <v>0</v>
      </c>
      <c r="AO782" s="43" t="str">
        <f>VLOOKUP(Exportar[[#This Row],[COD_REAL]],'[3]CENTRO DE COSTOS'!$M$4:$N$72,2,0)</f>
        <v>REGIONAL CESAR</v>
      </c>
    </row>
    <row r="783" spans="1:41" x14ac:dyDescent="0.25">
      <c r="A783" s="44">
        <v>45111</v>
      </c>
      <c r="B783" s="32">
        <v>2023</v>
      </c>
      <c r="C783" s="33" t="str">
        <f>VLOOKUP(D783,'[3]CENTRO DE COSTOS'!$E:$H,4,0)</f>
        <v>REGIONALES</v>
      </c>
      <c r="D783" s="34" t="s">
        <v>57</v>
      </c>
      <c r="E783" s="34" t="s">
        <v>58</v>
      </c>
      <c r="F783" s="34" t="s">
        <v>192</v>
      </c>
      <c r="G783" s="35" t="str">
        <f>VLOOKUP(O783,[3]Gerentes!$A:$N,4,0)</f>
        <v>INFANCIA</v>
      </c>
      <c r="H783" s="35" t="str">
        <f>VLOOKUP(O783,[3]Gerentes!$A:$N,5,0)</f>
        <v>DIRECTOR(A) DE INFANCIA</v>
      </c>
      <c r="I783" s="35" t="str">
        <f>VLOOKUP(O783,[3]Gerentes!$A:$N,10,0)</f>
        <v>7. Infancia</v>
      </c>
      <c r="J783" s="35" t="str">
        <f>VLOOKUP(O783,[3]Gerentes!$A:$AB,15,0)</f>
        <v>Contratable</v>
      </c>
      <c r="K783" s="36" t="str">
        <f t="shared" si="36"/>
        <v>Inversión</v>
      </c>
      <c r="L783" s="37" t="s">
        <v>182</v>
      </c>
      <c r="M783" s="38" t="str">
        <f t="shared" si="37"/>
        <v>C-4102-1500-20</v>
      </c>
      <c r="N783" s="34">
        <v>991</v>
      </c>
      <c r="O783" s="35" t="str">
        <f t="shared" si="38"/>
        <v>C-4102-1500-20-0-4102045-02-991</v>
      </c>
      <c r="P783" s="32" t="s">
        <v>181</v>
      </c>
      <c r="Q783" s="39">
        <f>VLOOKUP($O783,[3]Gerentes!$A:$I,7,0)</f>
        <v>4102045</v>
      </c>
      <c r="R783" s="40" t="str">
        <f>VLOOKUP($O783,[3]Gerentes!$A:$I,8,0)</f>
        <v>SERVICIOS DE EDUCACIÓN INFORMAL A NIÑOS, NIÑAS, ADOLESCENTES  Y JÓVENES PARA EL RECONOCIMIENTO DE SUS DERECHOS</v>
      </c>
      <c r="S783" s="34" t="s">
        <v>24</v>
      </c>
      <c r="T783" s="34">
        <v>27</v>
      </c>
      <c r="U783" s="34" t="s">
        <v>161</v>
      </c>
      <c r="V783" s="34" t="s">
        <v>25</v>
      </c>
      <c r="W783" s="41">
        <v>91876129</v>
      </c>
      <c r="X783" s="41">
        <v>0</v>
      </c>
      <c r="Y783" s="41">
        <v>2476083</v>
      </c>
      <c r="Z783" s="41">
        <v>0</v>
      </c>
      <c r="AA783" s="41">
        <v>0</v>
      </c>
      <c r="AB783" s="42">
        <v>89400046</v>
      </c>
      <c r="AC783" s="41">
        <v>89400046</v>
      </c>
      <c r="AD783" s="41">
        <v>0</v>
      </c>
      <c r="AE783" s="42">
        <v>89400046</v>
      </c>
      <c r="AF783" s="42">
        <v>34665324</v>
      </c>
      <c r="AG783" s="41">
        <v>34665324</v>
      </c>
      <c r="AH783" s="41">
        <v>34665324</v>
      </c>
      <c r="AI783" s="41">
        <v>0</v>
      </c>
      <c r="AJ783" s="41">
        <v>0</v>
      </c>
      <c r="AK783" s="42" t="str">
        <f>IFERROR(VLOOKUP(Exportar[[#This Row],[RUBRO]],[3]LISTAS!$A$1:$B$19,2,0),Exportar[[#This Row],[NOMBRE-Planeación_Proyecto]])</f>
        <v>7. Infancia</v>
      </c>
      <c r="AL783" s="41">
        <f>VLOOKUP(Exportar[[#This Row],[UNIDAD/SUB UNIDAD]],[3]!REGIONALES[[#All],[codigo_regional3]:[Columna1]],3,0)</f>
        <v>20</v>
      </c>
      <c r="AM783" s="41">
        <f>Exportar[[#This Row],[COD]]</f>
        <v>20</v>
      </c>
      <c r="AN783" s="41">
        <f>IFERROR(VLOOKUP(Exportar[[#This Row],[RUBRO completo]],'[3]CENTRO DE COSTOS'!$X:$X,1,0),0)</f>
        <v>0</v>
      </c>
      <c r="AO783" s="43" t="str">
        <f>VLOOKUP(Exportar[[#This Row],[COD_REAL]],'[3]CENTRO DE COSTOS'!$M$4:$N$72,2,0)</f>
        <v>REGIONAL CESAR</v>
      </c>
    </row>
    <row r="784" spans="1:41" x14ac:dyDescent="0.25">
      <c r="A784" s="44">
        <v>45111</v>
      </c>
      <c r="B784" s="32">
        <v>2023</v>
      </c>
      <c r="C784" s="33" t="str">
        <f>VLOOKUP(D784,'[3]CENTRO DE COSTOS'!$E:$H,4,0)</f>
        <v>REGIONALES</v>
      </c>
      <c r="D784" s="34" t="s">
        <v>57</v>
      </c>
      <c r="E784" s="34" t="s">
        <v>58</v>
      </c>
      <c r="F784" s="34" t="s">
        <v>192</v>
      </c>
      <c r="G784" s="35" t="str">
        <f>VLOOKUP(O784,[3]Gerentes!$A:$N,4,0)</f>
        <v>ADOLESCENCIA Y JUVENTUD</v>
      </c>
      <c r="H784" s="35" t="str">
        <f>VLOOKUP(O784,[3]Gerentes!$A:$N,5,0)</f>
        <v xml:space="preserve">DIRECTOR(A) DE ADOLESCENCIA Y JUVENTUD </v>
      </c>
      <c r="I784" s="35" t="str">
        <f>VLOOKUP(O784,[3]Gerentes!$A:$N,10,0)</f>
        <v>8. Adolescencia y Juventud</v>
      </c>
      <c r="J784" s="35" t="str">
        <f>VLOOKUP(O784,[3]Gerentes!$A:$AB,15,0)</f>
        <v>Contratable</v>
      </c>
      <c r="K784" s="36" t="str">
        <f t="shared" si="36"/>
        <v>Inversión</v>
      </c>
      <c r="L784" s="37" t="s">
        <v>180</v>
      </c>
      <c r="M784" s="38" t="str">
        <f t="shared" si="37"/>
        <v>C-4102-1500-21</v>
      </c>
      <c r="N784" s="34">
        <v>991</v>
      </c>
      <c r="O784" s="35" t="str">
        <f t="shared" si="38"/>
        <v>C-4102-1500-21-0-4102045-02-00-991</v>
      </c>
      <c r="P784" s="32" t="s">
        <v>179</v>
      </c>
      <c r="Q784" s="39">
        <f>VLOOKUP($O784,[3]Gerentes!$A:$I,7,0)</f>
        <v>4102045</v>
      </c>
      <c r="R784" s="40" t="str">
        <f>VLOOKUP($O784,[3]Gerentes!$A:$I,8,0)</f>
        <v>SERVICIOS DE EDUCACIÓN INFORMAL A NIÑOS, NIÑAS, ADOLESCENTES  Y JÓVENES PARA EL RECONOCIMIENTO DE SUS DERECHOS</v>
      </c>
      <c r="S784" s="34" t="s">
        <v>24</v>
      </c>
      <c r="T784" s="34">
        <v>27</v>
      </c>
      <c r="U784" s="34" t="s">
        <v>161</v>
      </c>
      <c r="V784" s="34" t="s">
        <v>25</v>
      </c>
      <c r="W784" s="41">
        <v>92797334</v>
      </c>
      <c r="X784" s="41">
        <v>0</v>
      </c>
      <c r="Y784" s="41">
        <v>5177334</v>
      </c>
      <c r="Z784" s="41">
        <v>0</v>
      </c>
      <c r="AA784" s="41">
        <v>0</v>
      </c>
      <c r="AB784" s="42">
        <v>87620000</v>
      </c>
      <c r="AC784" s="41">
        <v>87620000</v>
      </c>
      <c r="AD784" s="41">
        <v>0</v>
      </c>
      <c r="AE784" s="42">
        <v>87620000</v>
      </c>
      <c r="AF784" s="42">
        <v>33020000</v>
      </c>
      <c r="AG784" s="41">
        <v>33020000</v>
      </c>
      <c r="AH784" s="41">
        <v>33020000</v>
      </c>
      <c r="AI784" s="41">
        <v>0</v>
      </c>
      <c r="AJ784" s="41">
        <v>0</v>
      </c>
      <c r="AK784" s="42" t="str">
        <f>IFERROR(VLOOKUP(Exportar[[#This Row],[RUBRO]],[3]LISTAS!$A$1:$B$19,2,0),Exportar[[#This Row],[NOMBRE-Planeación_Proyecto]])</f>
        <v>8. Adolescencia y Juventud</v>
      </c>
      <c r="AL784" s="41">
        <f>VLOOKUP(Exportar[[#This Row],[UNIDAD/SUB UNIDAD]],[3]!REGIONALES[[#All],[codigo_regional3]:[Columna1]],3,0)</f>
        <v>20</v>
      </c>
      <c r="AM784" s="41">
        <f>Exportar[[#This Row],[COD]]</f>
        <v>20</v>
      </c>
      <c r="AN784" s="41">
        <f>IFERROR(VLOOKUP(Exportar[[#This Row],[RUBRO completo]],'[3]CENTRO DE COSTOS'!$X:$X,1,0),0)</f>
        <v>0</v>
      </c>
      <c r="AO784" s="43" t="str">
        <f>VLOOKUP(Exportar[[#This Row],[COD_REAL]],'[3]CENTRO DE COSTOS'!$M$4:$N$72,2,0)</f>
        <v>REGIONAL CESAR</v>
      </c>
    </row>
    <row r="785" spans="1:41" x14ac:dyDescent="0.25">
      <c r="A785" s="44">
        <v>45111</v>
      </c>
      <c r="B785" s="32">
        <v>2023</v>
      </c>
      <c r="C785" s="33" t="str">
        <f>VLOOKUP(D785,'[3]CENTRO DE COSTOS'!$E:$H,4,0)</f>
        <v>REGIONALES</v>
      </c>
      <c r="D785" s="34" t="s">
        <v>57</v>
      </c>
      <c r="E785" s="34" t="s">
        <v>58</v>
      </c>
      <c r="F785" s="34" t="s">
        <v>192</v>
      </c>
      <c r="G785" s="35" t="str">
        <f>VLOOKUP(O785,[3]Gerentes!$A:$N,4,0)</f>
        <v>TECNOLOGÍA</v>
      </c>
      <c r="H785" s="35" t="str">
        <f>VLOOKUP(O785,[3]Gerentes!$A:$N,5,0)</f>
        <v>DIRECTOR(A) DE INFORMACION Y TECNOLOGIA</v>
      </c>
      <c r="I785" s="35" t="str">
        <f>VLOOKUP(O785,[3]Gerentes!$A:$N,10,0)</f>
        <v>9. Tecnología</v>
      </c>
      <c r="J785" s="35" t="str">
        <f>VLOOKUP(O785,[3]Gerentes!$A:$AB,15,0)</f>
        <v>Contratable</v>
      </c>
      <c r="K785" s="36" t="str">
        <f t="shared" si="36"/>
        <v>Inversión</v>
      </c>
      <c r="L785" s="37" t="s">
        <v>178</v>
      </c>
      <c r="M785" s="38" t="str">
        <f t="shared" si="37"/>
        <v>C-4199-1500-7</v>
      </c>
      <c r="N785" s="34">
        <v>991</v>
      </c>
      <c r="O785" s="35" t="str">
        <f t="shared" si="38"/>
        <v>C-4199-1500-7-0-4199062-02-991</v>
      </c>
      <c r="P785" s="32" t="s">
        <v>177</v>
      </c>
      <c r="Q785" s="39">
        <f>VLOOKUP($O785,[3]Gerentes!$A:$I,7,0)</f>
        <v>4199062</v>
      </c>
      <c r="R785" s="40" t="str">
        <f>VLOOKUP($O785,[3]Gerentes!$A:$I,8,0)</f>
        <v>SERVICIOS TECNOLOGICOS</v>
      </c>
      <c r="S785" s="34" t="s">
        <v>24</v>
      </c>
      <c r="T785" s="34">
        <v>27</v>
      </c>
      <c r="U785" s="34" t="s">
        <v>161</v>
      </c>
      <c r="V785" s="34" t="s">
        <v>25</v>
      </c>
      <c r="W785" s="41">
        <v>59620925</v>
      </c>
      <c r="X785" s="41">
        <v>2325050</v>
      </c>
      <c r="Y785" s="41">
        <v>4650100</v>
      </c>
      <c r="Z785" s="41">
        <v>0</v>
      </c>
      <c r="AA785" s="41">
        <v>0</v>
      </c>
      <c r="AB785" s="42">
        <v>57295875</v>
      </c>
      <c r="AC785" s="41">
        <v>57295875</v>
      </c>
      <c r="AD785" s="41">
        <v>0</v>
      </c>
      <c r="AE785" s="42">
        <v>57295875</v>
      </c>
      <c r="AF785" s="42">
        <v>22420125</v>
      </c>
      <c r="AG785" s="41">
        <v>22420125</v>
      </c>
      <c r="AH785" s="41">
        <v>22420125</v>
      </c>
      <c r="AI785" s="41">
        <v>0</v>
      </c>
      <c r="AJ785" s="41">
        <v>0</v>
      </c>
      <c r="AK785" s="42" t="str">
        <f>IFERROR(VLOOKUP(Exportar[[#This Row],[RUBRO]],[3]LISTAS!$A$1:$B$19,2,0),Exportar[[#This Row],[NOMBRE-Planeación_Proyecto]])</f>
        <v>9. Tecnología</v>
      </c>
      <c r="AL785" s="41">
        <f>VLOOKUP(Exportar[[#This Row],[UNIDAD/SUB UNIDAD]],[3]!REGIONALES[[#All],[codigo_regional3]:[Columna1]],3,0)</f>
        <v>20</v>
      </c>
      <c r="AM785" s="41">
        <f>Exportar[[#This Row],[COD]]</f>
        <v>20</v>
      </c>
      <c r="AN785" s="41">
        <f>IFERROR(VLOOKUP(Exportar[[#This Row],[RUBRO completo]],'[3]CENTRO DE COSTOS'!$X:$X,1,0),0)</f>
        <v>0</v>
      </c>
      <c r="AO785" s="43" t="str">
        <f>VLOOKUP(Exportar[[#This Row],[COD_REAL]],'[3]CENTRO DE COSTOS'!$M$4:$N$72,2,0)</f>
        <v>REGIONAL CESAR</v>
      </c>
    </row>
    <row r="786" spans="1:41" x14ac:dyDescent="0.25">
      <c r="A786" s="44">
        <v>45111</v>
      </c>
      <c r="B786" s="32">
        <v>2023</v>
      </c>
      <c r="C786" s="33" t="str">
        <f>VLOOKUP(D786,'[3]CENTRO DE COSTOS'!$E:$H,4,0)</f>
        <v>REGIONALES</v>
      </c>
      <c r="D786" s="34" t="s">
        <v>57</v>
      </c>
      <c r="E786" s="34" t="s">
        <v>58</v>
      </c>
      <c r="F786" s="34" t="s">
        <v>192</v>
      </c>
      <c r="G786" s="35" t="str">
        <f>VLOOKUP(O786,[3]Gerentes!$A:$N,4,0)</f>
        <v>FORTALECIMIENTO</v>
      </c>
      <c r="H786" s="35" t="str">
        <f>VLOOKUP(O786,[3]Gerentes!$A:$N,5,0)</f>
        <v>DIRECTOR(A) DE GESTION HUMANA</v>
      </c>
      <c r="I786" s="35" t="str">
        <f>VLOOKUP(O786,[3]Gerentes!$A:$N,10,0)</f>
        <v>8. Fortalecimiento</v>
      </c>
      <c r="J786" s="35" t="str">
        <f>VLOOKUP(O786,[3]Gerentes!$A:$AB,15,0)</f>
        <v>Contratable</v>
      </c>
      <c r="K786" s="36" t="str">
        <f t="shared" si="36"/>
        <v>Inversión</v>
      </c>
      <c r="L786" s="37" t="s">
        <v>175</v>
      </c>
      <c r="M786" s="38" t="str">
        <f t="shared" si="37"/>
        <v>C-4199-1500-8</v>
      </c>
      <c r="N786" s="34">
        <v>991</v>
      </c>
      <c r="O786" s="35" t="str">
        <f t="shared" si="38"/>
        <v>C-4199-1500-8-0-4199064-02-991</v>
      </c>
      <c r="P786" s="32" t="s">
        <v>174</v>
      </c>
      <c r="Q786" s="39">
        <f>VLOOKUP($O786,[3]Gerentes!$A:$I,7,0)</f>
        <v>4199064</v>
      </c>
      <c r="R786" s="40" t="str">
        <f>VLOOKUP($O786,[3]Gerentes!$A:$I,8,0)</f>
        <v>SERVICIO DE IMPLEMENTACION DE SISTEMAS DE GESTION</v>
      </c>
      <c r="S786" s="34" t="s">
        <v>24</v>
      </c>
      <c r="T786" s="34">
        <v>27</v>
      </c>
      <c r="U786" s="34" t="s">
        <v>161</v>
      </c>
      <c r="V786" s="34" t="s">
        <v>25</v>
      </c>
      <c r="W786" s="41">
        <v>356526205</v>
      </c>
      <c r="X786" s="41">
        <v>0</v>
      </c>
      <c r="Y786" s="41">
        <v>6305892</v>
      </c>
      <c r="Z786" s="41">
        <v>0</v>
      </c>
      <c r="AA786" s="41">
        <v>0</v>
      </c>
      <c r="AB786" s="42">
        <v>350220313</v>
      </c>
      <c r="AC786" s="41">
        <v>350220313</v>
      </c>
      <c r="AD786" s="41">
        <v>0</v>
      </c>
      <c r="AE786" s="42">
        <v>350220313</v>
      </c>
      <c r="AF786" s="42">
        <v>132370513</v>
      </c>
      <c r="AG786" s="41">
        <v>132370513</v>
      </c>
      <c r="AH786" s="41">
        <v>132370513</v>
      </c>
      <c r="AI786" s="41">
        <v>0</v>
      </c>
      <c r="AJ786" s="41">
        <v>0</v>
      </c>
      <c r="AK786" s="42" t="str">
        <f>IFERROR(VLOOKUP(Exportar[[#This Row],[RUBRO]],[3]LISTAS!$A$1:$B$19,2,0),Exportar[[#This Row],[NOMBRE-Planeación_Proyecto]])</f>
        <v>8. Fortalecimiento</v>
      </c>
      <c r="AL786" s="41">
        <f>VLOOKUP(Exportar[[#This Row],[UNIDAD/SUB UNIDAD]],[3]!REGIONALES[[#All],[codigo_regional3]:[Columna1]],3,0)</f>
        <v>20</v>
      </c>
      <c r="AM786" s="41">
        <f>Exportar[[#This Row],[COD]]</f>
        <v>20</v>
      </c>
      <c r="AN786" s="41">
        <f>IFERROR(VLOOKUP(Exportar[[#This Row],[RUBRO completo]],'[3]CENTRO DE COSTOS'!$X:$X,1,0),0)</f>
        <v>0</v>
      </c>
      <c r="AO786" s="43" t="str">
        <f>VLOOKUP(Exportar[[#This Row],[COD_REAL]],'[3]CENTRO DE COSTOS'!$M$4:$N$72,2,0)</f>
        <v>REGIONAL CESAR</v>
      </c>
    </row>
    <row r="787" spans="1:41" x14ac:dyDescent="0.25">
      <c r="A787" s="44">
        <v>45111</v>
      </c>
      <c r="B787" s="32">
        <v>2023</v>
      </c>
      <c r="C787" s="33" t="str">
        <f>VLOOKUP(D787,'[3]CENTRO DE COSTOS'!$E:$H,4,0)</f>
        <v>REGIONALES</v>
      </c>
      <c r="D787" s="34" t="s">
        <v>57</v>
      </c>
      <c r="E787" s="34" t="s">
        <v>58</v>
      </c>
      <c r="F787" s="34" t="s">
        <v>176</v>
      </c>
      <c r="G787" s="35" t="str">
        <f>VLOOKUP(O787,[3]Gerentes!$A:$N,4,0)</f>
        <v>NUTRICIÓN</v>
      </c>
      <c r="H787" s="35" t="str">
        <f>VLOOKUP(O787,[3]Gerentes!$A:$N,5,0)</f>
        <v>DIRECTOR(A) DE NUTRICION</v>
      </c>
      <c r="I787" s="35" t="str">
        <f>VLOOKUP(O787,[3]Gerentes!$A:$N,10,0)</f>
        <v>4. Nutrición</v>
      </c>
      <c r="J787" s="35" t="str">
        <f>VLOOKUP(O787,[3]Gerentes!$A:$AB,15,0)</f>
        <v>No Contratable</v>
      </c>
      <c r="K787" s="36" t="str">
        <f t="shared" si="36"/>
        <v>Inversión</v>
      </c>
      <c r="L787" s="37" t="s">
        <v>191</v>
      </c>
      <c r="M787" s="38" t="str">
        <f t="shared" si="37"/>
        <v>C-4102-1500-12</v>
      </c>
      <c r="N787" s="34">
        <v>992</v>
      </c>
      <c r="O787" s="35" t="str">
        <f t="shared" si="38"/>
        <v>C-4102-1500-12-0-4102014-02-992</v>
      </c>
      <c r="P787" s="32" t="s">
        <v>190</v>
      </c>
      <c r="Q787" s="39">
        <f>VLOOKUP($O787,[3]Gerentes!$A:$I,7,0)</f>
        <v>4102014</v>
      </c>
      <c r="R787" s="40" t="str">
        <f>VLOOKUP($O787,[3]Gerentes!$A:$I,8,0)</f>
        <v>SERVICIO DE DISTRIBUCION DE ALIMENTOS SOLIDOS DE ALTO VALOR NUTRICIONAL</v>
      </c>
      <c r="S787" s="34" t="s">
        <v>24</v>
      </c>
      <c r="T787" s="34">
        <v>27</v>
      </c>
      <c r="U787" s="34" t="s">
        <v>161</v>
      </c>
      <c r="V787" s="34" t="s">
        <v>25</v>
      </c>
      <c r="W787" s="41">
        <v>5000000</v>
      </c>
      <c r="X787" s="41">
        <v>0</v>
      </c>
      <c r="Y787" s="41">
        <v>0</v>
      </c>
      <c r="Z787" s="41">
        <v>0</v>
      </c>
      <c r="AA787" s="41">
        <v>0</v>
      </c>
      <c r="AB787" s="42">
        <v>5000000</v>
      </c>
      <c r="AC787" s="41">
        <v>5000000</v>
      </c>
      <c r="AD787" s="41">
        <v>0</v>
      </c>
      <c r="AE787" s="42">
        <v>1966424</v>
      </c>
      <c r="AF787" s="42">
        <v>1299949</v>
      </c>
      <c r="AG787" s="41">
        <v>1299949</v>
      </c>
      <c r="AH787" s="41">
        <v>1299949</v>
      </c>
      <c r="AI787" s="41">
        <v>0</v>
      </c>
      <c r="AJ787" s="41">
        <v>0</v>
      </c>
      <c r="AK787" s="42" t="str">
        <f>IFERROR(VLOOKUP(Exportar[[#This Row],[RUBRO]],[3]LISTAS!$A$1:$B$19,2,0),Exportar[[#This Row],[NOMBRE-Planeación_Proyecto]])</f>
        <v>4. Nutrición</v>
      </c>
      <c r="AL787" s="41">
        <f>VLOOKUP(Exportar[[#This Row],[UNIDAD/SUB UNIDAD]],[3]!REGIONALES[[#All],[codigo_regional3]:[Columna1]],3,0)</f>
        <v>20</v>
      </c>
      <c r="AM787" s="41">
        <f>Exportar[[#This Row],[COD]]</f>
        <v>20</v>
      </c>
      <c r="AN787" s="41">
        <f>IFERROR(VLOOKUP(Exportar[[#This Row],[RUBRO completo]],'[3]CENTRO DE COSTOS'!$X:$X,1,0),0)</f>
        <v>0</v>
      </c>
      <c r="AO787" s="43" t="str">
        <f>VLOOKUP(Exportar[[#This Row],[COD_REAL]],'[3]CENTRO DE COSTOS'!$M$4:$N$72,2,0)</f>
        <v>REGIONAL CESAR</v>
      </c>
    </row>
    <row r="788" spans="1:41" x14ac:dyDescent="0.25">
      <c r="A788" s="44">
        <v>45111</v>
      </c>
      <c r="B788" s="32">
        <v>2023</v>
      </c>
      <c r="C788" s="33" t="str">
        <f>VLOOKUP(D788,'[3]CENTRO DE COSTOS'!$E:$H,4,0)</f>
        <v>REGIONALES</v>
      </c>
      <c r="D788" s="34" t="s">
        <v>57</v>
      </c>
      <c r="E788" s="34" t="s">
        <v>58</v>
      </c>
      <c r="F788" s="34" t="s">
        <v>176</v>
      </c>
      <c r="G788" s="35" t="str">
        <f>VLOOKUP(O788,[3]Gerentes!$A:$N,4,0)</f>
        <v>NUTRICIÓN</v>
      </c>
      <c r="H788" s="35" t="str">
        <f>VLOOKUP(O788,[3]Gerentes!$A:$N,5,0)</f>
        <v>DIRECTOR(A) DE NUTRICION</v>
      </c>
      <c r="I788" s="35" t="str">
        <f>VLOOKUP(O788,[3]Gerentes!$A:$N,10,0)</f>
        <v>4. Nutrición</v>
      </c>
      <c r="J788" s="35" t="str">
        <f>VLOOKUP(O788,[3]Gerentes!$A:$AB,15,0)</f>
        <v>No Contratable</v>
      </c>
      <c r="K788" s="36" t="str">
        <f t="shared" si="36"/>
        <v>Inversión</v>
      </c>
      <c r="L788" s="37" t="s">
        <v>189</v>
      </c>
      <c r="M788" s="38" t="str">
        <f t="shared" si="37"/>
        <v>C-4102-1500-12</v>
      </c>
      <c r="N788" s="34">
        <v>992</v>
      </c>
      <c r="O788" s="35" t="str">
        <f t="shared" si="38"/>
        <v>C-4102-1500-12-0-4102016-02-992</v>
      </c>
      <c r="P788" s="32" t="s">
        <v>188</v>
      </c>
      <c r="Q788" s="39">
        <f>VLOOKUP($O788,[3]Gerentes!$A:$I,7,0)</f>
        <v>4102016</v>
      </c>
      <c r="R788" s="40" t="str">
        <f>VLOOKUP($O788,[3]Gerentes!$A:$I,8,0)</f>
        <v>SERVICIO DE ATENCION Y PREVENCION A LA DESNUTRICION DESDE EL SECTOR INCLUSION SOCIAL</v>
      </c>
      <c r="S788" s="34" t="s">
        <v>24</v>
      </c>
      <c r="T788" s="34">
        <v>27</v>
      </c>
      <c r="U788" s="34" t="s">
        <v>161</v>
      </c>
      <c r="V788" s="34" t="s">
        <v>25</v>
      </c>
      <c r="W788" s="41">
        <v>12000000</v>
      </c>
      <c r="X788" s="41">
        <v>2000000</v>
      </c>
      <c r="Y788" s="41">
        <v>0</v>
      </c>
      <c r="Z788" s="41">
        <v>0</v>
      </c>
      <c r="AA788" s="41">
        <v>0</v>
      </c>
      <c r="AB788" s="42">
        <v>14000000</v>
      </c>
      <c r="AC788" s="41">
        <v>12000000</v>
      </c>
      <c r="AD788" s="41">
        <v>2000000</v>
      </c>
      <c r="AE788" s="42">
        <v>6168866</v>
      </c>
      <c r="AF788" s="42">
        <v>5745620</v>
      </c>
      <c r="AG788" s="41">
        <v>5745620</v>
      </c>
      <c r="AH788" s="41">
        <v>5745620</v>
      </c>
      <c r="AI788" s="41">
        <v>0</v>
      </c>
      <c r="AJ788" s="41">
        <v>0</v>
      </c>
      <c r="AK788" s="42" t="str">
        <f>IFERROR(VLOOKUP(Exportar[[#This Row],[RUBRO]],[3]LISTAS!$A$1:$B$19,2,0),Exportar[[#This Row],[NOMBRE-Planeación_Proyecto]])</f>
        <v>4. Nutrición</v>
      </c>
      <c r="AL788" s="41">
        <f>VLOOKUP(Exportar[[#This Row],[UNIDAD/SUB UNIDAD]],[3]!REGIONALES[[#All],[codigo_regional3]:[Columna1]],3,0)</f>
        <v>20</v>
      </c>
      <c r="AM788" s="41">
        <f>Exportar[[#This Row],[COD]]</f>
        <v>20</v>
      </c>
      <c r="AN788" s="41">
        <f>IFERROR(VLOOKUP(Exportar[[#This Row],[RUBRO completo]],'[3]CENTRO DE COSTOS'!$X:$X,1,0),0)</f>
        <v>0</v>
      </c>
      <c r="AO788" s="43" t="str">
        <f>VLOOKUP(Exportar[[#This Row],[COD_REAL]],'[3]CENTRO DE COSTOS'!$M$4:$N$72,2,0)</f>
        <v>REGIONAL CESAR</v>
      </c>
    </row>
    <row r="789" spans="1:41" x14ac:dyDescent="0.25">
      <c r="A789" s="44">
        <v>45111</v>
      </c>
      <c r="B789" s="32">
        <v>2023</v>
      </c>
      <c r="C789" s="33" t="str">
        <f>VLOOKUP(D789,'[3]CENTRO DE COSTOS'!$E:$H,4,0)</f>
        <v>REGIONALES</v>
      </c>
      <c r="D789" s="34" t="s">
        <v>57</v>
      </c>
      <c r="E789" s="34" t="s">
        <v>58</v>
      </c>
      <c r="F789" s="34" t="s">
        <v>176</v>
      </c>
      <c r="G789" s="35" t="str">
        <f>VLOOKUP(O789,[3]Gerentes!$A:$N,4,0)</f>
        <v>PROTECCIÓN SRPA</v>
      </c>
      <c r="H789" s="35" t="str">
        <f>VLOOKUP(O789,[3]Gerentes!$A:$N,5,0)</f>
        <v>DIRECTOR(A) DE PROTECCION</v>
      </c>
      <c r="I789" s="35" t="str">
        <f>VLOOKUP(O789,[3]Gerentes!$A:$N,10,0)</f>
        <v>3. Protección SRPA</v>
      </c>
      <c r="J789" s="35" t="str">
        <f>VLOOKUP(O789,[3]Gerentes!$A:$AB,15,0)</f>
        <v>No Contratable</v>
      </c>
      <c r="K789" s="36" t="str">
        <f t="shared" si="36"/>
        <v>Inversión</v>
      </c>
      <c r="L789" s="37" t="s">
        <v>187</v>
      </c>
      <c r="M789" s="38" t="str">
        <f t="shared" si="37"/>
        <v>C-4102-1500-13</v>
      </c>
      <c r="N789" s="34">
        <v>992</v>
      </c>
      <c r="O789" s="35" t="str">
        <f t="shared" si="38"/>
        <v>C-4102-1500-13-0-4102038-02-992</v>
      </c>
      <c r="P789" s="32" t="s">
        <v>186</v>
      </c>
      <c r="Q789" s="39">
        <f>VLOOKUP($O789,[3]Gerentes!$A:$I,7,0)</f>
        <v>4102038</v>
      </c>
      <c r="R789" s="40" t="str">
        <f>VLOOKUP($O789,[3]Gerentes!$A:$I,8,0)</f>
        <v>SERVICIO DIRIGIDOS A LA ATENCION DE NIÑOS, NIÑAS, ADOLESCENTES Y JOVENES, CON ENFOQUE PEDAGOGICO Y RESTAURATIVO ENCAMINADOS A LA INCLUSION SOCIAL</v>
      </c>
      <c r="S789" s="34" t="s">
        <v>24</v>
      </c>
      <c r="T789" s="34">
        <v>27</v>
      </c>
      <c r="U789" s="34" t="s">
        <v>161</v>
      </c>
      <c r="V789" s="34" t="s">
        <v>25</v>
      </c>
      <c r="W789" s="41">
        <v>27236694</v>
      </c>
      <c r="X789" s="41">
        <v>20000000</v>
      </c>
      <c r="Y789" s="41">
        <v>0</v>
      </c>
      <c r="Z789" s="41">
        <v>0</v>
      </c>
      <c r="AA789" s="41">
        <v>0</v>
      </c>
      <c r="AB789" s="42">
        <v>47236694</v>
      </c>
      <c r="AC789" s="41">
        <v>47236694</v>
      </c>
      <c r="AD789" s="41">
        <v>0</v>
      </c>
      <c r="AE789" s="42">
        <v>30822998</v>
      </c>
      <c r="AF789" s="42">
        <v>28649275</v>
      </c>
      <c r="AG789" s="41">
        <v>28649275</v>
      </c>
      <c r="AH789" s="41">
        <v>28649275</v>
      </c>
      <c r="AI789" s="41">
        <v>0</v>
      </c>
      <c r="AJ789" s="41">
        <v>0</v>
      </c>
      <c r="AK789" s="42" t="str">
        <f>IFERROR(VLOOKUP(Exportar[[#This Row],[RUBRO]],[3]LISTAS!$A$1:$B$19,2,0),Exportar[[#This Row],[NOMBRE-Planeación_Proyecto]])</f>
        <v>3. Protección SRPA</v>
      </c>
      <c r="AL789" s="41">
        <f>VLOOKUP(Exportar[[#This Row],[UNIDAD/SUB UNIDAD]],[3]!REGIONALES[[#All],[codigo_regional3]:[Columna1]],3,0)</f>
        <v>20</v>
      </c>
      <c r="AM789" s="41">
        <f>Exportar[[#This Row],[COD]]</f>
        <v>20</v>
      </c>
      <c r="AN789" s="41">
        <f>IFERROR(VLOOKUP(Exportar[[#This Row],[RUBRO completo]],'[3]CENTRO DE COSTOS'!$X:$X,1,0),0)</f>
        <v>0</v>
      </c>
      <c r="AO789" s="43" t="str">
        <f>VLOOKUP(Exportar[[#This Row],[COD_REAL]],'[3]CENTRO DE COSTOS'!$M$4:$N$72,2,0)</f>
        <v>REGIONAL CESAR</v>
      </c>
    </row>
    <row r="790" spans="1:41" x14ac:dyDescent="0.25">
      <c r="A790" s="44">
        <v>45111</v>
      </c>
      <c r="B790" s="32">
        <v>2023</v>
      </c>
      <c r="C790" s="33" t="str">
        <f>VLOOKUP(D790,'[3]CENTRO DE COSTOS'!$E:$H,4,0)</f>
        <v>REGIONALES</v>
      </c>
      <c r="D790" s="34" t="s">
        <v>57</v>
      </c>
      <c r="E790" s="34" t="s">
        <v>58</v>
      </c>
      <c r="F790" s="34" t="s">
        <v>176</v>
      </c>
      <c r="G790" s="35" t="str">
        <f>VLOOKUP(O790,[3]Gerentes!$A:$N,4,0)</f>
        <v xml:space="preserve">PROTECCIÓN RESTABLECIMIENTO </v>
      </c>
      <c r="H790" s="35" t="str">
        <f>VLOOKUP(O790,[3]Gerentes!$A:$N,5,0)</f>
        <v>DIRECTOR(A) DE PROTECCION</v>
      </c>
      <c r="I790" s="35" t="str">
        <f>VLOOKUP(O790,[3]Gerentes!$A:$N,10,0)</f>
        <v>2. Protección PARD</v>
      </c>
      <c r="J790" s="35" t="str">
        <f>VLOOKUP(O790,[3]Gerentes!$A:$AB,15,0)</f>
        <v>No Contratable</v>
      </c>
      <c r="K790" s="36" t="str">
        <f t="shared" si="36"/>
        <v>Inversión</v>
      </c>
      <c r="L790" s="37" t="s">
        <v>173</v>
      </c>
      <c r="M790" s="38" t="str">
        <f t="shared" si="37"/>
        <v>C-4102-1500-14</v>
      </c>
      <c r="N790" s="34">
        <v>992</v>
      </c>
      <c r="O790" s="35" t="str">
        <f t="shared" si="38"/>
        <v>C-4102-1500-14-0-4102037-02-992</v>
      </c>
      <c r="P790" s="32" t="s">
        <v>172</v>
      </c>
      <c r="Q790" s="39">
        <f>VLOOKUP($O790,[3]Gerentes!$A:$I,7,0)</f>
        <v>4102037</v>
      </c>
      <c r="R790" s="40" t="str">
        <f>VLOOKUP($O790,[3]Gerentes!$A:$I,8,0)</f>
        <v>SERVICIO DE PROTECCION PARA EL RESTABLECIMIENTO DE DERECHOS DE NIÑOS, NIÑAS, ADOLESCENTES Y JOVENES</v>
      </c>
      <c r="S790" s="34" t="s">
        <v>24</v>
      </c>
      <c r="T790" s="34">
        <v>21</v>
      </c>
      <c r="U790" s="34" t="s">
        <v>185</v>
      </c>
      <c r="V790" s="34" t="s">
        <v>25</v>
      </c>
      <c r="W790" s="41">
        <v>44373692</v>
      </c>
      <c r="X790" s="41">
        <v>70000000</v>
      </c>
      <c r="Y790" s="41">
        <v>0</v>
      </c>
      <c r="Z790" s="41">
        <v>0</v>
      </c>
      <c r="AA790" s="41">
        <v>0</v>
      </c>
      <c r="AB790" s="42">
        <v>114373692</v>
      </c>
      <c r="AC790" s="41">
        <v>114373692</v>
      </c>
      <c r="AD790" s="41">
        <v>0</v>
      </c>
      <c r="AE790" s="42">
        <v>58496989</v>
      </c>
      <c r="AF790" s="42">
        <v>57952117</v>
      </c>
      <c r="AG790" s="41">
        <v>57952117</v>
      </c>
      <c r="AH790" s="41">
        <v>57952117</v>
      </c>
      <c r="AI790" s="41">
        <v>0</v>
      </c>
      <c r="AJ790" s="41">
        <v>0</v>
      </c>
      <c r="AK790" s="42" t="str">
        <f>IFERROR(VLOOKUP(Exportar[[#This Row],[RUBRO]],[3]LISTAS!$A$1:$B$19,2,0),Exportar[[#This Row],[NOMBRE-Planeación_Proyecto]])</f>
        <v>2. Protección PARD</v>
      </c>
      <c r="AL790" s="41">
        <f>VLOOKUP(Exportar[[#This Row],[UNIDAD/SUB UNIDAD]],[3]!REGIONALES[[#All],[codigo_regional3]:[Columna1]],3,0)</f>
        <v>20</v>
      </c>
      <c r="AM790" s="41">
        <f>Exportar[[#This Row],[COD]]</f>
        <v>20</v>
      </c>
      <c r="AN790" s="41">
        <f>IFERROR(VLOOKUP(Exportar[[#This Row],[RUBRO completo]],'[3]CENTRO DE COSTOS'!$X:$X,1,0),0)</f>
        <v>0</v>
      </c>
      <c r="AO790" s="43" t="str">
        <f>VLOOKUP(Exportar[[#This Row],[COD_REAL]],'[3]CENTRO DE COSTOS'!$M$4:$N$72,2,0)</f>
        <v>REGIONAL CESAR</v>
      </c>
    </row>
    <row r="791" spans="1:41" x14ac:dyDescent="0.25">
      <c r="A791" s="44">
        <v>45111</v>
      </c>
      <c r="B791" s="32">
        <v>2023</v>
      </c>
      <c r="C791" s="33" t="str">
        <f>VLOOKUP(D791,'[3]CENTRO DE COSTOS'!$E:$H,4,0)</f>
        <v>REGIONALES</v>
      </c>
      <c r="D791" s="34" t="s">
        <v>57</v>
      </c>
      <c r="E791" s="34" t="s">
        <v>58</v>
      </c>
      <c r="F791" s="34" t="s">
        <v>176</v>
      </c>
      <c r="G791" s="35" t="str">
        <f>VLOOKUP(O791,[3]Gerentes!$A:$N,4,0)</f>
        <v>SNBF</v>
      </c>
      <c r="H791" s="35" t="str">
        <f>VLOOKUP(O791,[3]Gerentes!$A:$N,5,0)</f>
        <v>DIRECTOR(A) DE SISTEMA NACIONAL DE BIENESTAR FAMILIAR</v>
      </c>
      <c r="I791" s="35" t="str">
        <f>VLOOKUP(O791,[3]Gerentes!$A:$N,10,0)</f>
        <v>7. SNBF</v>
      </c>
      <c r="J791" s="35" t="str">
        <f>VLOOKUP(O791,[3]Gerentes!$A:$AB,15,0)</f>
        <v>No Contratable</v>
      </c>
      <c r="K791" s="36" t="str">
        <f t="shared" si="36"/>
        <v>Inversión</v>
      </c>
      <c r="L791" s="37" t="s">
        <v>168</v>
      </c>
      <c r="M791" s="38" t="str">
        <f t="shared" si="37"/>
        <v>C-4102-1500-15</v>
      </c>
      <c r="N791" s="34">
        <v>992</v>
      </c>
      <c r="O791" s="35" t="str">
        <f t="shared" si="38"/>
        <v>C-4102-1500-15-0-4102024-02-992</v>
      </c>
      <c r="P791" s="32" t="s">
        <v>167</v>
      </c>
      <c r="Q791" s="39">
        <f>VLOOKUP($O791,[3]Gerentes!$A:$I,7,0)</f>
        <v>4102024</v>
      </c>
      <c r="R791" s="40" t="str">
        <f>VLOOKUP($O791,[3]Gerentes!$A:$I,8,0)</f>
        <v>SERVICIO DE ASISTENCIA TECNICA EN EL CICLO DE POLITICAS PUBLICAS DE INFANCIA Y ADOLESCENCIA</v>
      </c>
      <c r="S791" s="34" t="s">
        <v>24</v>
      </c>
      <c r="T791" s="34">
        <v>27</v>
      </c>
      <c r="U791" s="34" t="s">
        <v>161</v>
      </c>
      <c r="V791" s="34" t="s">
        <v>25</v>
      </c>
      <c r="W791" s="41">
        <v>7000000</v>
      </c>
      <c r="X791" s="41">
        <v>4000000</v>
      </c>
      <c r="Y791" s="41">
        <v>0</v>
      </c>
      <c r="Z791" s="41">
        <v>0</v>
      </c>
      <c r="AA791" s="41">
        <v>0</v>
      </c>
      <c r="AB791" s="42">
        <v>11000000</v>
      </c>
      <c r="AC791" s="41">
        <v>7000000</v>
      </c>
      <c r="AD791" s="41">
        <v>4000000</v>
      </c>
      <c r="AE791" s="42">
        <v>3072183</v>
      </c>
      <c r="AF791" s="42">
        <v>2972888</v>
      </c>
      <c r="AG791" s="41">
        <v>2972888</v>
      </c>
      <c r="AH791" s="41">
        <v>2972888</v>
      </c>
      <c r="AI791" s="41">
        <v>0</v>
      </c>
      <c r="AJ791" s="41">
        <v>0</v>
      </c>
      <c r="AK791" s="42" t="str">
        <f>IFERROR(VLOOKUP(Exportar[[#This Row],[RUBRO]],[3]LISTAS!$A$1:$B$19,2,0),Exportar[[#This Row],[NOMBRE-Planeación_Proyecto]])</f>
        <v>7. SNBF</v>
      </c>
      <c r="AL791" s="41">
        <f>VLOOKUP(Exportar[[#This Row],[UNIDAD/SUB UNIDAD]],[3]!REGIONALES[[#All],[codigo_regional3]:[Columna1]],3,0)</f>
        <v>20</v>
      </c>
      <c r="AM791" s="41">
        <f>Exportar[[#This Row],[COD]]</f>
        <v>20</v>
      </c>
      <c r="AN791" s="41">
        <f>IFERROR(VLOOKUP(Exportar[[#This Row],[RUBRO completo]],'[3]CENTRO DE COSTOS'!$X:$X,1,0),0)</f>
        <v>0</v>
      </c>
      <c r="AO791" s="43" t="str">
        <f>VLOOKUP(Exportar[[#This Row],[COD_REAL]],'[3]CENTRO DE COSTOS'!$M$4:$N$72,2,0)</f>
        <v>REGIONAL CESAR</v>
      </c>
    </row>
    <row r="792" spans="1:41" x14ac:dyDescent="0.25">
      <c r="A792" s="44">
        <v>45111</v>
      </c>
      <c r="B792" s="32">
        <v>2023</v>
      </c>
      <c r="C792" s="33" t="str">
        <f>VLOOKUP(D792,'[3]CENTRO DE COSTOS'!$E:$H,4,0)</f>
        <v>REGIONALES</v>
      </c>
      <c r="D792" s="34" t="s">
        <v>57</v>
      </c>
      <c r="E792" s="34" t="s">
        <v>58</v>
      </c>
      <c r="F792" s="34" t="s">
        <v>176</v>
      </c>
      <c r="G792" s="35" t="str">
        <f>VLOOKUP(O792,[3]Gerentes!$A:$N,4,0)</f>
        <v>FAMILIA Y COMUNIDADES</v>
      </c>
      <c r="H792" s="35" t="str">
        <f>VLOOKUP(O792,[3]Gerentes!$A:$N,5,0)</f>
        <v>DIRECTOR(A) DE FAMILIA Y COMUNIDADES</v>
      </c>
      <c r="I792" s="35" t="str">
        <f>VLOOKUP(O792,[3]Gerentes!$A:$N,10,0)</f>
        <v>6. Familia y Comunidades</v>
      </c>
      <c r="J792" s="35" t="str">
        <f>VLOOKUP(O792,[3]Gerentes!$A:$AB,15,0)</f>
        <v>No Contratable</v>
      </c>
      <c r="K792" s="36" t="str">
        <f t="shared" si="36"/>
        <v>Inversión</v>
      </c>
      <c r="L792" s="37" t="s">
        <v>184</v>
      </c>
      <c r="M792" s="38" t="str">
        <f t="shared" si="37"/>
        <v>C-4102-1500-16</v>
      </c>
      <c r="N792" s="34">
        <v>992</v>
      </c>
      <c r="O792" s="35" t="str">
        <f t="shared" si="38"/>
        <v>C-4102-1500-16-0-4102041-02-992</v>
      </c>
      <c r="P792" s="32" t="s">
        <v>183</v>
      </c>
      <c r="Q792" s="39">
        <f>VLOOKUP($O792,[3]Gerentes!$A:$I,7,0)</f>
        <v>4102041</v>
      </c>
      <c r="R792" s="40" t="str">
        <f>VLOOKUP($O792,[3]Gerentes!$A:$I,8,0)</f>
        <v>SERVICIO DE ASISTENCIA TECNICA EN EL CICLO DE POLITICAS PUBLICAS DE FAMILIA Y OTRAS RELACIONADAS</v>
      </c>
      <c r="S792" s="34" t="s">
        <v>24</v>
      </c>
      <c r="T792" s="34">
        <v>27</v>
      </c>
      <c r="U792" s="34" t="s">
        <v>161</v>
      </c>
      <c r="V792" s="34" t="s">
        <v>25</v>
      </c>
      <c r="W792" s="41">
        <v>24000000</v>
      </c>
      <c r="X792" s="41">
        <v>0</v>
      </c>
      <c r="Y792" s="41">
        <v>0</v>
      </c>
      <c r="Z792" s="41">
        <v>0</v>
      </c>
      <c r="AA792" s="41">
        <v>0</v>
      </c>
      <c r="AB792" s="42">
        <v>24000000</v>
      </c>
      <c r="AC792" s="41">
        <v>10000000</v>
      </c>
      <c r="AD792" s="41">
        <v>14000000</v>
      </c>
      <c r="AE792" s="42">
        <v>2715888</v>
      </c>
      <c r="AF792" s="42">
        <v>2715888</v>
      </c>
      <c r="AG792" s="41">
        <v>2715888</v>
      </c>
      <c r="AH792" s="41">
        <v>2715888</v>
      </c>
      <c r="AI792" s="41">
        <v>0</v>
      </c>
      <c r="AJ792" s="41">
        <v>0</v>
      </c>
      <c r="AK792" s="42" t="str">
        <f>IFERROR(VLOOKUP(Exportar[[#This Row],[RUBRO]],[3]LISTAS!$A$1:$B$19,2,0),Exportar[[#This Row],[NOMBRE-Planeación_Proyecto]])</f>
        <v>6. Familia y Comunidades</v>
      </c>
      <c r="AL792" s="41">
        <f>VLOOKUP(Exportar[[#This Row],[UNIDAD/SUB UNIDAD]],[3]!REGIONALES[[#All],[codigo_regional3]:[Columna1]],3,0)</f>
        <v>20</v>
      </c>
      <c r="AM792" s="41">
        <f>Exportar[[#This Row],[COD]]</f>
        <v>20</v>
      </c>
      <c r="AN792" s="41">
        <f>IFERROR(VLOOKUP(Exportar[[#This Row],[RUBRO completo]],'[3]CENTRO DE COSTOS'!$X:$X,1,0),0)</f>
        <v>0</v>
      </c>
      <c r="AO792" s="43" t="str">
        <f>VLOOKUP(Exportar[[#This Row],[COD_REAL]],'[3]CENTRO DE COSTOS'!$M$4:$N$72,2,0)</f>
        <v>REGIONAL CESAR</v>
      </c>
    </row>
    <row r="793" spans="1:41" x14ac:dyDescent="0.25">
      <c r="A793" s="44">
        <v>45111</v>
      </c>
      <c r="B793" s="32">
        <v>2023</v>
      </c>
      <c r="C793" s="33" t="str">
        <f>VLOOKUP(D793,'[3]CENTRO DE COSTOS'!$E:$H,4,0)</f>
        <v>REGIONALES</v>
      </c>
      <c r="D793" s="34" t="s">
        <v>57</v>
      </c>
      <c r="E793" s="34" t="s">
        <v>58</v>
      </c>
      <c r="F793" s="34" t="s">
        <v>176</v>
      </c>
      <c r="G793" s="35" t="str">
        <f>VLOOKUP(O793,[3]Gerentes!$A:$N,4,0)</f>
        <v>PRIMERA INFANCIA</v>
      </c>
      <c r="H793" s="35" t="str">
        <f>VLOOKUP(O793,[3]Gerentes!$A:$N,5,0)</f>
        <v>DIRECTOR(A) DE PRIMERA INFANCIA</v>
      </c>
      <c r="I793" s="35" t="str">
        <f>VLOOKUP(O793,[3]Gerentes!$A:$N,10,0)</f>
        <v>1. Primera Infancia</v>
      </c>
      <c r="J793" s="35" t="str">
        <f>VLOOKUP(O793,[3]Gerentes!$A:$AB,15,0)</f>
        <v>No Contratable</v>
      </c>
      <c r="K793" s="36" t="str">
        <f t="shared" si="36"/>
        <v>Inversión</v>
      </c>
      <c r="L793" s="37" t="s">
        <v>166</v>
      </c>
      <c r="M793" s="38" t="str">
        <f t="shared" si="37"/>
        <v>C-4102-1500-18</v>
      </c>
      <c r="N793" s="34">
        <v>992</v>
      </c>
      <c r="O793" s="35" t="str">
        <f t="shared" si="38"/>
        <v>C-4102-1500-18-0-4102040-02-992</v>
      </c>
      <c r="P793" s="32" t="s">
        <v>165</v>
      </c>
      <c r="Q793" s="39">
        <f>VLOOKUP($O793,[3]Gerentes!$A:$I,7,0)</f>
        <v>4102040</v>
      </c>
      <c r="R793" s="40" t="str">
        <f>VLOOKUP($O793,[3]Gerentes!$A:$I,8,0)</f>
        <v>DOCUMENTOS METODOLOGICOS</v>
      </c>
      <c r="S793" s="34" t="s">
        <v>24</v>
      </c>
      <c r="T793" s="34">
        <v>20</v>
      </c>
      <c r="U793" s="34" t="s">
        <v>392</v>
      </c>
      <c r="V793" s="34" t="s">
        <v>25</v>
      </c>
      <c r="W793" s="41">
        <v>4000000</v>
      </c>
      <c r="X793" s="41">
        <v>68038761</v>
      </c>
      <c r="Y793" s="41">
        <v>0</v>
      </c>
      <c r="Z793" s="41">
        <v>0</v>
      </c>
      <c r="AA793" s="41">
        <v>0</v>
      </c>
      <c r="AB793" s="42">
        <v>72038761</v>
      </c>
      <c r="AC793" s="41">
        <v>72038761</v>
      </c>
      <c r="AD793" s="41">
        <v>0</v>
      </c>
      <c r="AE793" s="42">
        <v>40727849</v>
      </c>
      <c r="AF793" s="42">
        <v>37814417</v>
      </c>
      <c r="AG793" s="41">
        <v>37814417</v>
      </c>
      <c r="AH793" s="41">
        <v>37814417</v>
      </c>
      <c r="AI793" s="41">
        <v>0</v>
      </c>
      <c r="AJ793" s="41">
        <v>0</v>
      </c>
      <c r="AK793" s="42" t="str">
        <f>IFERROR(VLOOKUP(Exportar[[#This Row],[RUBRO]],[3]LISTAS!$A$1:$B$19,2,0),Exportar[[#This Row],[NOMBRE-Planeación_Proyecto]])</f>
        <v>1. Primera Infancia</v>
      </c>
      <c r="AL793" s="41">
        <f>VLOOKUP(Exportar[[#This Row],[UNIDAD/SUB UNIDAD]],[3]!REGIONALES[[#All],[codigo_regional3]:[Columna1]],3,0)</f>
        <v>20</v>
      </c>
      <c r="AM793" s="41">
        <f>Exportar[[#This Row],[COD]]</f>
        <v>20</v>
      </c>
      <c r="AN793" s="41">
        <f>IFERROR(VLOOKUP(Exportar[[#This Row],[RUBRO completo]],'[3]CENTRO DE COSTOS'!$X:$X,1,0),0)</f>
        <v>0</v>
      </c>
      <c r="AO793" s="43" t="str">
        <f>VLOOKUP(Exportar[[#This Row],[COD_REAL]],'[3]CENTRO DE COSTOS'!$M$4:$N$72,2,0)</f>
        <v>REGIONAL CESAR</v>
      </c>
    </row>
    <row r="794" spans="1:41" x14ac:dyDescent="0.25">
      <c r="A794" s="44">
        <v>45111</v>
      </c>
      <c r="B794" s="32">
        <v>2023</v>
      </c>
      <c r="C794" s="33" t="str">
        <f>VLOOKUP(D794,'[3]CENTRO DE COSTOS'!$E:$H,4,0)</f>
        <v>REGIONALES</v>
      </c>
      <c r="D794" s="34" t="s">
        <v>57</v>
      </c>
      <c r="E794" s="34" t="s">
        <v>58</v>
      </c>
      <c r="F794" s="34" t="s">
        <v>176</v>
      </c>
      <c r="G794" s="35" t="str">
        <f>VLOOKUP(O794,[3]Gerentes!$A:$N,4,0)</f>
        <v>PRIMERA INFANCIA</v>
      </c>
      <c r="H794" s="35" t="str">
        <f>VLOOKUP(O794,[3]Gerentes!$A:$N,5,0)</f>
        <v>DIRECTOR(A) DE PRIMERA INFANCIA</v>
      </c>
      <c r="I794" s="35" t="str">
        <f>VLOOKUP(O794,[3]Gerentes!$A:$N,10,0)</f>
        <v>1. Primera Infancia</v>
      </c>
      <c r="J794" s="35" t="str">
        <f>VLOOKUP(O794,[3]Gerentes!$A:$AB,15,0)</f>
        <v>No Contratable</v>
      </c>
      <c r="K794" s="36" t="str">
        <f t="shared" si="36"/>
        <v>Inversión</v>
      </c>
      <c r="L794" s="37" t="s">
        <v>166</v>
      </c>
      <c r="M794" s="38" t="str">
        <f t="shared" si="37"/>
        <v>C-4102-1500-18</v>
      </c>
      <c r="N794" s="34">
        <v>992</v>
      </c>
      <c r="O794" s="35" t="str">
        <f t="shared" si="38"/>
        <v>C-4102-1500-18-0-4102040-02-992</v>
      </c>
      <c r="P794" s="32" t="s">
        <v>165</v>
      </c>
      <c r="Q794" s="39">
        <f>VLOOKUP($O794,[3]Gerentes!$A:$I,7,0)</f>
        <v>4102040</v>
      </c>
      <c r="R794" s="40" t="str">
        <f>VLOOKUP($O794,[3]Gerentes!$A:$I,8,0)</f>
        <v>DOCUMENTOS METODOLOGICOS</v>
      </c>
      <c r="S794" s="34" t="s">
        <v>24</v>
      </c>
      <c r="T794" s="34">
        <v>27</v>
      </c>
      <c r="U794" s="34" t="s">
        <v>161</v>
      </c>
      <c r="V794" s="34" t="s">
        <v>25</v>
      </c>
      <c r="W794" s="41">
        <v>0</v>
      </c>
      <c r="X794" s="41">
        <v>38539890</v>
      </c>
      <c r="Y794" s="41">
        <v>0</v>
      </c>
      <c r="Z794" s="41">
        <v>0</v>
      </c>
      <c r="AA794" s="41">
        <v>0</v>
      </c>
      <c r="AB794" s="42">
        <v>38539890</v>
      </c>
      <c r="AC794" s="41">
        <v>38539890</v>
      </c>
      <c r="AD794" s="41">
        <v>0</v>
      </c>
      <c r="AE794" s="42">
        <v>37515449</v>
      </c>
      <c r="AF794" s="42">
        <v>37515449</v>
      </c>
      <c r="AG794" s="41">
        <v>37515449</v>
      </c>
      <c r="AH794" s="41">
        <v>37515449</v>
      </c>
      <c r="AI794" s="41">
        <v>0</v>
      </c>
      <c r="AJ794" s="41">
        <v>0</v>
      </c>
      <c r="AK794" s="42" t="str">
        <f>IFERROR(VLOOKUP(Exportar[[#This Row],[RUBRO]],[3]LISTAS!$A$1:$B$19,2,0),Exportar[[#This Row],[NOMBRE-Planeación_Proyecto]])</f>
        <v>1. Primera Infancia</v>
      </c>
      <c r="AL794" s="41">
        <f>VLOOKUP(Exportar[[#This Row],[UNIDAD/SUB UNIDAD]],[3]!REGIONALES[[#All],[codigo_regional3]:[Columna1]],3,0)</f>
        <v>20</v>
      </c>
      <c r="AM794" s="41">
        <f>Exportar[[#This Row],[COD]]</f>
        <v>20</v>
      </c>
      <c r="AN794" s="41">
        <f>IFERROR(VLOOKUP(Exportar[[#This Row],[RUBRO completo]],'[3]CENTRO DE COSTOS'!$X:$X,1,0),0)</f>
        <v>0</v>
      </c>
      <c r="AO794" s="43" t="str">
        <f>VLOOKUP(Exportar[[#This Row],[COD_REAL]],'[3]CENTRO DE COSTOS'!$M$4:$N$72,2,0)</f>
        <v>REGIONAL CESAR</v>
      </c>
    </row>
    <row r="795" spans="1:41" x14ac:dyDescent="0.25">
      <c r="A795" s="44">
        <v>45111</v>
      </c>
      <c r="B795" s="32">
        <v>2023</v>
      </c>
      <c r="C795" s="33" t="str">
        <f>VLOOKUP(D795,'[3]CENTRO DE COSTOS'!$E:$H,4,0)</f>
        <v>REGIONALES</v>
      </c>
      <c r="D795" s="34" t="s">
        <v>57</v>
      </c>
      <c r="E795" s="34" t="s">
        <v>58</v>
      </c>
      <c r="F795" s="34" t="s">
        <v>176</v>
      </c>
      <c r="G795" s="35" t="str">
        <f>VLOOKUP(O795,[3]Gerentes!$A:$N,4,0)</f>
        <v>INFANCIA</v>
      </c>
      <c r="H795" s="35" t="str">
        <f>VLOOKUP(O795,[3]Gerentes!$A:$N,5,0)</f>
        <v>DIRECTOR(A) DE INFANCIA</v>
      </c>
      <c r="I795" s="35" t="str">
        <f>VLOOKUP(O795,[3]Gerentes!$A:$N,10,0)</f>
        <v>7. Infancia</v>
      </c>
      <c r="J795" s="35" t="str">
        <f>VLOOKUP(O795,[3]Gerentes!$A:$AB,15,0)</f>
        <v>No Contratable</v>
      </c>
      <c r="K795" s="36" t="str">
        <f t="shared" si="36"/>
        <v>Inversión</v>
      </c>
      <c r="L795" s="37" t="s">
        <v>182</v>
      </c>
      <c r="M795" s="38" t="str">
        <f t="shared" si="37"/>
        <v>C-4102-1500-20</v>
      </c>
      <c r="N795" s="34">
        <v>992</v>
      </c>
      <c r="O795" s="35" t="str">
        <f t="shared" si="38"/>
        <v>C-4102-1500-20-0-4102045-02-992</v>
      </c>
      <c r="P795" s="32" t="s">
        <v>181</v>
      </c>
      <c r="Q795" s="39">
        <f>VLOOKUP($O795,[3]Gerentes!$A:$I,7,0)</f>
        <v>4102045</v>
      </c>
      <c r="R795" s="40" t="str">
        <f>VLOOKUP($O795,[3]Gerentes!$A:$I,8,0)</f>
        <v>SERVICIOS DE EDUCACIÓN INFORMAL A NIÑOS, NIÑAS, ADOLESCENTES  Y JÓVENES PARA EL RECONOCIMIENTO DE SUS DERECHOS</v>
      </c>
      <c r="S795" s="34" t="s">
        <v>24</v>
      </c>
      <c r="T795" s="34">
        <v>27</v>
      </c>
      <c r="U795" s="34" t="s">
        <v>161</v>
      </c>
      <c r="V795" s="34" t="s">
        <v>25</v>
      </c>
      <c r="W795" s="41">
        <v>5150000</v>
      </c>
      <c r="X795" s="41">
        <v>0</v>
      </c>
      <c r="Y795" s="41">
        <v>0</v>
      </c>
      <c r="Z795" s="41">
        <v>0</v>
      </c>
      <c r="AA795" s="41">
        <v>0</v>
      </c>
      <c r="AB795" s="42">
        <v>5150000</v>
      </c>
      <c r="AC795" s="41">
        <v>5150000</v>
      </c>
      <c r="AD795" s="41">
        <v>0</v>
      </c>
      <c r="AE795" s="42">
        <v>1164162</v>
      </c>
      <c r="AF795" s="42">
        <v>755770</v>
      </c>
      <c r="AG795" s="41">
        <v>755770</v>
      </c>
      <c r="AH795" s="41">
        <v>755770</v>
      </c>
      <c r="AI795" s="41">
        <v>0</v>
      </c>
      <c r="AJ795" s="41">
        <v>0</v>
      </c>
      <c r="AK795" s="42" t="str">
        <f>IFERROR(VLOOKUP(Exportar[[#This Row],[RUBRO]],[3]LISTAS!$A$1:$B$19,2,0),Exportar[[#This Row],[NOMBRE-Planeación_Proyecto]])</f>
        <v>7. Infancia</v>
      </c>
      <c r="AL795" s="41">
        <f>VLOOKUP(Exportar[[#This Row],[UNIDAD/SUB UNIDAD]],[3]!REGIONALES[[#All],[codigo_regional3]:[Columna1]],3,0)</f>
        <v>20</v>
      </c>
      <c r="AM795" s="41">
        <f>Exportar[[#This Row],[COD]]</f>
        <v>20</v>
      </c>
      <c r="AN795" s="41">
        <f>IFERROR(VLOOKUP(Exportar[[#This Row],[RUBRO completo]],'[3]CENTRO DE COSTOS'!$X:$X,1,0),0)</f>
        <v>0</v>
      </c>
      <c r="AO795" s="43" t="str">
        <f>VLOOKUP(Exportar[[#This Row],[COD_REAL]],'[3]CENTRO DE COSTOS'!$M$4:$N$72,2,0)</f>
        <v>REGIONAL CESAR</v>
      </c>
    </row>
    <row r="796" spans="1:41" x14ac:dyDescent="0.25">
      <c r="A796" s="44">
        <v>45111</v>
      </c>
      <c r="B796" s="32">
        <v>2023</v>
      </c>
      <c r="C796" s="33" t="str">
        <f>VLOOKUP(D796,'[3]CENTRO DE COSTOS'!$E:$H,4,0)</f>
        <v>REGIONALES</v>
      </c>
      <c r="D796" s="34" t="s">
        <v>57</v>
      </c>
      <c r="E796" s="34" t="s">
        <v>58</v>
      </c>
      <c r="F796" s="34" t="s">
        <v>176</v>
      </c>
      <c r="G796" s="35" t="str">
        <f>VLOOKUP(O796,[3]Gerentes!$A:$N,4,0)</f>
        <v>ADOLESCENCIA Y JUVENTUD</v>
      </c>
      <c r="H796" s="35" t="str">
        <f>VLOOKUP(O796,[3]Gerentes!$A:$N,5,0)</f>
        <v xml:space="preserve">DIRECTOR(A) DE ADOLESCENCIA Y JUVENTUD </v>
      </c>
      <c r="I796" s="35" t="str">
        <f>VLOOKUP(O796,[3]Gerentes!$A:$N,10,0)</f>
        <v>8. Adolescencia y Juventud</v>
      </c>
      <c r="J796" s="35" t="str">
        <f>VLOOKUP(O796,[3]Gerentes!$A:$AB,15,0)</f>
        <v>No Contratable</v>
      </c>
      <c r="K796" s="36" t="str">
        <f t="shared" si="36"/>
        <v>Inversión</v>
      </c>
      <c r="L796" s="37" t="s">
        <v>180</v>
      </c>
      <c r="M796" s="38" t="str">
        <f t="shared" si="37"/>
        <v>C-4102-1500-21</v>
      </c>
      <c r="N796" s="34">
        <v>992</v>
      </c>
      <c r="O796" s="35" t="str">
        <f t="shared" si="38"/>
        <v>C-4102-1500-21-0-4102045-02-00-992</v>
      </c>
      <c r="P796" s="32" t="s">
        <v>179</v>
      </c>
      <c r="Q796" s="39">
        <f>VLOOKUP($O796,[3]Gerentes!$A:$I,7,0)</f>
        <v>4102045</v>
      </c>
      <c r="R796" s="40" t="str">
        <f>VLOOKUP($O796,[3]Gerentes!$A:$I,8,0)</f>
        <v>SERVICIOS DE EDUCACIÓN INFORMAL A NIÑOS, NIÑAS, ADOLESCENTES  Y JÓVENES PARA EL RECONOCIMIENTO DE SUS DERECHOS</v>
      </c>
      <c r="S796" s="34" t="s">
        <v>24</v>
      </c>
      <c r="T796" s="34">
        <v>27</v>
      </c>
      <c r="U796" s="34" t="s">
        <v>161</v>
      </c>
      <c r="V796" s="34" t="s">
        <v>25</v>
      </c>
      <c r="W796" s="41">
        <v>3000000</v>
      </c>
      <c r="X796" s="41">
        <v>0</v>
      </c>
      <c r="Y796" s="41">
        <v>0</v>
      </c>
      <c r="Z796" s="41">
        <v>0</v>
      </c>
      <c r="AA796" s="41">
        <v>0</v>
      </c>
      <c r="AB796" s="42">
        <v>3000000</v>
      </c>
      <c r="AC796" s="41">
        <v>3000000</v>
      </c>
      <c r="AD796" s="41">
        <v>0</v>
      </c>
      <c r="AE796" s="42">
        <v>2917080</v>
      </c>
      <c r="AF796" s="42">
        <v>2917080</v>
      </c>
      <c r="AG796" s="41">
        <v>2917080</v>
      </c>
      <c r="AH796" s="41">
        <v>2917080</v>
      </c>
      <c r="AI796" s="41">
        <v>0</v>
      </c>
      <c r="AJ796" s="41">
        <v>0</v>
      </c>
      <c r="AK796" s="42" t="str">
        <f>IFERROR(VLOOKUP(Exportar[[#This Row],[RUBRO]],[3]LISTAS!$A$1:$B$19,2,0),Exportar[[#This Row],[NOMBRE-Planeación_Proyecto]])</f>
        <v>8. Adolescencia y Juventud</v>
      </c>
      <c r="AL796" s="41">
        <f>VLOOKUP(Exportar[[#This Row],[UNIDAD/SUB UNIDAD]],[3]!REGIONALES[[#All],[codigo_regional3]:[Columna1]],3,0)</f>
        <v>20</v>
      </c>
      <c r="AM796" s="41">
        <f>Exportar[[#This Row],[COD]]</f>
        <v>20</v>
      </c>
      <c r="AN796" s="41">
        <f>IFERROR(VLOOKUP(Exportar[[#This Row],[RUBRO completo]],'[3]CENTRO DE COSTOS'!$X:$X,1,0),0)</f>
        <v>0</v>
      </c>
      <c r="AO796" s="43" t="str">
        <f>VLOOKUP(Exportar[[#This Row],[COD_REAL]],'[3]CENTRO DE COSTOS'!$M$4:$N$72,2,0)</f>
        <v>REGIONAL CESAR</v>
      </c>
    </row>
    <row r="797" spans="1:41" x14ac:dyDescent="0.25">
      <c r="A797" s="44">
        <v>45111</v>
      </c>
      <c r="B797" s="32">
        <v>2023</v>
      </c>
      <c r="C797" s="33" t="str">
        <f>VLOOKUP(D797,'[3]CENTRO DE COSTOS'!$E:$H,4,0)</f>
        <v>REGIONALES</v>
      </c>
      <c r="D797" s="34" t="s">
        <v>57</v>
      </c>
      <c r="E797" s="34" t="s">
        <v>58</v>
      </c>
      <c r="F797" s="34" t="s">
        <v>176</v>
      </c>
      <c r="G797" s="35" t="str">
        <f>VLOOKUP(O797,[3]Gerentes!$A:$N,4,0)</f>
        <v>TECNOLOGÍA</v>
      </c>
      <c r="H797" s="35" t="str">
        <f>VLOOKUP(O797,[3]Gerentes!$A:$N,5,0)</f>
        <v>DIRECTOR(A) DE INFORMACION Y TECNOLOGIA</v>
      </c>
      <c r="I797" s="35" t="str">
        <f>VLOOKUP(O797,[3]Gerentes!$A:$N,10,0)</f>
        <v>9. Tecnología</v>
      </c>
      <c r="J797" s="35" t="str">
        <f>VLOOKUP(O797,[3]Gerentes!$A:$AB,15,0)</f>
        <v>No Contratable</v>
      </c>
      <c r="K797" s="36" t="str">
        <f t="shared" si="36"/>
        <v>Inversión</v>
      </c>
      <c r="L797" s="37" t="s">
        <v>178</v>
      </c>
      <c r="M797" s="38" t="str">
        <f t="shared" si="37"/>
        <v>C-4199-1500-7</v>
      </c>
      <c r="N797" s="34">
        <v>992</v>
      </c>
      <c r="O797" s="35" t="str">
        <f t="shared" si="38"/>
        <v>C-4199-1500-7-0-4199062-02-992</v>
      </c>
      <c r="P797" s="32" t="s">
        <v>177</v>
      </c>
      <c r="Q797" s="39">
        <f>VLOOKUP($O797,[3]Gerentes!$A:$I,7,0)</f>
        <v>4199062</v>
      </c>
      <c r="R797" s="40" t="str">
        <f>VLOOKUP($O797,[3]Gerentes!$A:$I,8,0)</f>
        <v>SERVICIOS TECNOLOGICOS</v>
      </c>
      <c r="S797" s="34" t="s">
        <v>24</v>
      </c>
      <c r="T797" s="34">
        <v>27</v>
      </c>
      <c r="U797" s="34" t="s">
        <v>161</v>
      </c>
      <c r="V797" s="34" t="s">
        <v>25</v>
      </c>
      <c r="W797" s="41">
        <v>5270150</v>
      </c>
      <c r="X797" s="41">
        <v>0</v>
      </c>
      <c r="Y797" s="41">
        <v>0</v>
      </c>
      <c r="Z797" s="41">
        <v>0</v>
      </c>
      <c r="AA797" s="41">
        <v>0</v>
      </c>
      <c r="AB797" s="42">
        <v>5270150</v>
      </c>
      <c r="AC797" s="41">
        <v>5270150</v>
      </c>
      <c r="AD797" s="41">
        <v>0</v>
      </c>
      <c r="AE797" s="42">
        <v>695295</v>
      </c>
      <c r="AF797" s="42">
        <v>695295</v>
      </c>
      <c r="AG797" s="41">
        <v>695295</v>
      </c>
      <c r="AH797" s="41">
        <v>695295</v>
      </c>
      <c r="AI797" s="41">
        <v>0</v>
      </c>
      <c r="AJ797" s="41">
        <v>0</v>
      </c>
      <c r="AK797" s="42" t="str">
        <f>IFERROR(VLOOKUP(Exportar[[#This Row],[RUBRO]],[3]LISTAS!$A$1:$B$19,2,0),Exportar[[#This Row],[NOMBRE-Planeación_Proyecto]])</f>
        <v>9. Tecnología</v>
      </c>
      <c r="AL797" s="41">
        <f>VLOOKUP(Exportar[[#This Row],[UNIDAD/SUB UNIDAD]],[3]!REGIONALES[[#All],[codigo_regional3]:[Columna1]],3,0)</f>
        <v>20</v>
      </c>
      <c r="AM797" s="41">
        <f>Exportar[[#This Row],[COD]]</f>
        <v>20</v>
      </c>
      <c r="AN797" s="41">
        <f>IFERROR(VLOOKUP(Exportar[[#This Row],[RUBRO completo]],'[3]CENTRO DE COSTOS'!$X:$X,1,0),0)</f>
        <v>0</v>
      </c>
      <c r="AO797" s="43" t="str">
        <f>VLOOKUP(Exportar[[#This Row],[COD_REAL]],'[3]CENTRO DE COSTOS'!$M$4:$N$72,2,0)</f>
        <v>REGIONAL CESAR</v>
      </c>
    </row>
    <row r="798" spans="1:41" x14ac:dyDescent="0.25">
      <c r="A798" s="44">
        <v>45111</v>
      </c>
      <c r="B798" s="32">
        <v>2023</v>
      </c>
      <c r="C798" s="33" t="str">
        <f>VLOOKUP(D798,'[3]CENTRO DE COSTOS'!$E:$H,4,0)</f>
        <v>REGIONALES</v>
      </c>
      <c r="D798" s="34" t="s">
        <v>57</v>
      </c>
      <c r="E798" s="34" t="s">
        <v>58</v>
      </c>
      <c r="F798" s="34" t="s">
        <v>176</v>
      </c>
      <c r="G798" s="35" t="str">
        <f>VLOOKUP(O798,[3]Gerentes!$A:$N,4,0)</f>
        <v>FORTALECIMIENTO</v>
      </c>
      <c r="H798" s="35" t="str">
        <f>VLOOKUP(O798,[3]Gerentes!$A:$N,5,0)</f>
        <v>DIRECTOR(A) DE GESTION HUMANA</v>
      </c>
      <c r="I798" s="35" t="str">
        <f>VLOOKUP(O798,[3]Gerentes!$A:$N,10,0)</f>
        <v>8. Fortalecimiento</v>
      </c>
      <c r="J798" s="35" t="str">
        <f>VLOOKUP(O798,[3]Gerentes!$A:$AB,15,0)</f>
        <v>No Contratable</v>
      </c>
      <c r="K798" s="36" t="str">
        <f t="shared" si="36"/>
        <v>Inversión</v>
      </c>
      <c r="L798" s="37" t="s">
        <v>175</v>
      </c>
      <c r="M798" s="38" t="str">
        <f t="shared" si="37"/>
        <v>C-4199-1500-8</v>
      </c>
      <c r="N798" s="34">
        <v>992</v>
      </c>
      <c r="O798" s="35" t="str">
        <f t="shared" si="38"/>
        <v>C-4199-1500-8-0-4199064-02-992</v>
      </c>
      <c r="P798" s="32" t="s">
        <v>174</v>
      </c>
      <c r="Q798" s="39">
        <f>VLOOKUP($O798,[3]Gerentes!$A:$I,7,0)</f>
        <v>4199064</v>
      </c>
      <c r="R798" s="40" t="str">
        <f>VLOOKUP($O798,[3]Gerentes!$A:$I,8,0)</f>
        <v>SERVICIO DE IMPLEMENTACION DE SISTEMAS DE GESTION</v>
      </c>
      <c r="S798" s="34" t="s">
        <v>24</v>
      </c>
      <c r="T798" s="34">
        <v>27</v>
      </c>
      <c r="U798" s="34" t="s">
        <v>161</v>
      </c>
      <c r="V798" s="34" t="s">
        <v>25</v>
      </c>
      <c r="W798" s="41">
        <v>46350000</v>
      </c>
      <c r="X798" s="41">
        <v>0</v>
      </c>
      <c r="Y798" s="41">
        <v>0</v>
      </c>
      <c r="Z798" s="41">
        <v>0</v>
      </c>
      <c r="AA798" s="41">
        <v>0</v>
      </c>
      <c r="AB798" s="42">
        <v>46350000</v>
      </c>
      <c r="AC798" s="41">
        <v>46350000</v>
      </c>
      <c r="AD798" s="41">
        <v>0</v>
      </c>
      <c r="AE798" s="42">
        <v>15074088</v>
      </c>
      <c r="AF798" s="42">
        <v>14517416</v>
      </c>
      <c r="AG798" s="41">
        <v>14517416</v>
      </c>
      <c r="AH798" s="41">
        <v>14517416</v>
      </c>
      <c r="AI798" s="41">
        <v>0</v>
      </c>
      <c r="AJ798" s="41">
        <v>0</v>
      </c>
      <c r="AK798" s="42" t="str">
        <f>IFERROR(VLOOKUP(Exportar[[#This Row],[RUBRO]],[3]LISTAS!$A$1:$B$19,2,0),Exportar[[#This Row],[NOMBRE-Planeación_Proyecto]])</f>
        <v>8. Fortalecimiento</v>
      </c>
      <c r="AL798" s="41">
        <f>VLOOKUP(Exportar[[#This Row],[UNIDAD/SUB UNIDAD]],[3]!REGIONALES[[#All],[codigo_regional3]:[Columna1]],3,0)</f>
        <v>20</v>
      </c>
      <c r="AM798" s="41">
        <f>Exportar[[#This Row],[COD]]</f>
        <v>20</v>
      </c>
      <c r="AN798" s="41">
        <f>IFERROR(VLOOKUP(Exportar[[#This Row],[RUBRO completo]],'[3]CENTRO DE COSTOS'!$X:$X,1,0),0)</f>
        <v>0</v>
      </c>
      <c r="AO798" s="43" t="str">
        <f>VLOOKUP(Exportar[[#This Row],[COD_REAL]],'[3]CENTRO DE COSTOS'!$M$4:$N$72,2,0)</f>
        <v>REGIONAL CESAR</v>
      </c>
    </row>
    <row r="799" spans="1:41" x14ac:dyDescent="0.25">
      <c r="A799" s="44">
        <v>45111</v>
      </c>
      <c r="B799" s="32">
        <v>2023</v>
      </c>
      <c r="C799" s="33" t="str">
        <f>VLOOKUP(D799,'[3]CENTRO DE COSTOS'!$E:$H,4,0)</f>
        <v>REGIONALES</v>
      </c>
      <c r="D799" s="34" t="s">
        <v>57</v>
      </c>
      <c r="E799" s="34" t="s">
        <v>58</v>
      </c>
      <c r="F799" s="34" t="s">
        <v>150</v>
      </c>
      <c r="G799" s="35" t="str">
        <f>VLOOKUP(O799,[3]Gerentes!$A:$N,4,0)</f>
        <v>PRIMERA INFANCIA</v>
      </c>
      <c r="H799" s="35" t="str">
        <f>VLOOKUP(O799,[3]Gerentes!$A:$N,5,0)</f>
        <v>DIRECTOR(A) ADMINISTRATIVO</v>
      </c>
      <c r="I799" s="35" t="str">
        <f>VLOOKUP(O799,[3]Gerentes!$A:$N,10,0)</f>
        <v>1. Primera Infancia</v>
      </c>
      <c r="J799" s="35" t="str">
        <f>VLOOKUP(O799,[3]Gerentes!$A:$AB,15,0)</f>
        <v>Contratable</v>
      </c>
      <c r="K799" s="36" t="str">
        <f t="shared" si="36"/>
        <v>Inversión</v>
      </c>
      <c r="L799" s="37" t="s">
        <v>257</v>
      </c>
      <c r="M799" s="38" t="str">
        <f t="shared" si="37"/>
        <v>C-4102-1500-18</v>
      </c>
      <c r="N799" s="34">
        <v>997</v>
      </c>
      <c r="O799" s="35" t="str">
        <f t="shared" si="38"/>
        <v>C-4102-1500-18-0-4102004-02-997</v>
      </c>
      <c r="P799" s="32" t="s">
        <v>256</v>
      </c>
      <c r="Q799" s="39">
        <f>VLOOKUP($O799,[3]Gerentes!$A:$I,7,0)</f>
        <v>4102004</v>
      </c>
      <c r="R799" s="40" t="str">
        <f>VLOOKUP($O799,[3]Gerentes!$A:$I,8,0)</f>
        <v>EDIFICACIONES PARA LA ATENCION INTEGRAL A LA PRIMERA INFANCIA CONSTRUIDAS</v>
      </c>
      <c r="S799" s="34" t="s">
        <v>38</v>
      </c>
      <c r="T799" s="34">
        <v>10</v>
      </c>
      <c r="U799" s="34" t="s">
        <v>223</v>
      </c>
      <c r="V799" s="34" t="s">
        <v>25</v>
      </c>
      <c r="W799" s="41">
        <v>17390520</v>
      </c>
      <c r="X799" s="41">
        <v>0</v>
      </c>
      <c r="Y799" s="41">
        <v>0</v>
      </c>
      <c r="Z799" s="41">
        <v>0</v>
      </c>
      <c r="AA799" s="41">
        <v>0</v>
      </c>
      <c r="AB799" s="42">
        <v>17390520</v>
      </c>
      <c r="AC799" s="41">
        <v>17390520</v>
      </c>
      <c r="AD799" s="41">
        <v>0</v>
      </c>
      <c r="AE799" s="42">
        <v>17390520</v>
      </c>
      <c r="AF799" s="42">
        <v>0</v>
      </c>
      <c r="AG799" s="41">
        <v>0</v>
      </c>
      <c r="AH799" s="41">
        <v>0</v>
      </c>
      <c r="AI799" s="41">
        <v>0</v>
      </c>
      <c r="AJ799" s="41">
        <v>0</v>
      </c>
      <c r="AK799" s="42" t="str">
        <f>IFERROR(VLOOKUP(Exportar[[#This Row],[RUBRO]],[3]LISTAS!$A$1:$B$19,2,0),Exportar[[#This Row],[NOMBRE-Planeación_Proyecto]])</f>
        <v>1. Primera Infancia</v>
      </c>
      <c r="AL799" s="41">
        <f>VLOOKUP(Exportar[[#This Row],[UNIDAD/SUB UNIDAD]],[3]!REGIONALES[[#All],[codigo_regional3]:[Columna1]],3,0)</f>
        <v>20</v>
      </c>
      <c r="AM799" s="41">
        <f>Exportar[[#This Row],[COD]]</f>
        <v>20</v>
      </c>
      <c r="AN799" s="41">
        <f>IFERROR(VLOOKUP(Exportar[[#This Row],[RUBRO completo]],'[3]CENTRO DE COSTOS'!$X:$X,1,0),0)</f>
        <v>0</v>
      </c>
      <c r="AO799" s="43" t="str">
        <f>VLOOKUP(Exportar[[#This Row],[COD_REAL]],'[3]CENTRO DE COSTOS'!$M$4:$N$72,2,0)</f>
        <v>REGIONAL CESAR</v>
      </c>
    </row>
    <row r="800" spans="1:41" x14ac:dyDescent="0.25">
      <c r="A800" s="44">
        <v>45111</v>
      </c>
      <c r="B800" s="32">
        <v>2023</v>
      </c>
      <c r="C800" s="33" t="str">
        <f>VLOOKUP(D800,'[3]CENTRO DE COSTOS'!$E:$H,4,0)</f>
        <v>REGIONALES</v>
      </c>
      <c r="D800" s="34" t="s">
        <v>57</v>
      </c>
      <c r="E800" s="34" t="s">
        <v>58</v>
      </c>
      <c r="F800" s="34" t="s">
        <v>164</v>
      </c>
      <c r="G800" s="35" t="str">
        <f>VLOOKUP(O800,[3]Gerentes!$A:$N,4,0)</f>
        <v>NUTRICIÓN</v>
      </c>
      <c r="H800" s="35" t="str">
        <f>VLOOKUP(O800,[3]Gerentes!$A:$N,5,0)</f>
        <v>DIRECTOR(A) DE NUTRICION</v>
      </c>
      <c r="I800" s="35" t="str">
        <f>VLOOKUP(O800,[3]Gerentes!$A:$N,10,0)</f>
        <v>4. Nutrición</v>
      </c>
      <c r="J800" s="35" t="str">
        <f>VLOOKUP(O800,[3]Gerentes!$A:$AB,15,0)</f>
        <v>No Contratable</v>
      </c>
      <c r="K800" s="36" t="str">
        <f t="shared" si="36"/>
        <v>Inversión</v>
      </c>
      <c r="L800" s="37" t="s">
        <v>191</v>
      </c>
      <c r="M800" s="38" t="str">
        <f t="shared" si="37"/>
        <v>C-4102-1500-12</v>
      </c>
      <c r="N800" s="34">
        <v>999</v>
      </c>
      <c r="O800" s="35" t="str">
        <f t="shared" si="38"/>
        <v>C-4102-1500-12-0-4102014-02-999</v>
      </c>
      <c r="P800" s="32" t="s">
        <v>190</v>
      </c>
      <c r="Q800" s="39">
        <f>VLOOKUP($O800,[3]Gerentes!$A:$I,7,0)</f>
        <v>4102014</v>
      </c>
      <c r="R800" s="40" t="str">
        <f>VLOOKUP($O800,[3]Gerentes!$A:$I,8,0)</f>
        <v>SERVICIO DE DISTRIBUCION DE ALIMENTOS SOLIDOS DE ALTO VALOR NUTRICIONAL</v>
      </c>
      <c r="S800" s="34" t="s">
        <v>24</v>
      </c>
      <c r="T800" s="34">
        <v>27</v>
      </c>
      <c r="U800" s="34" t="s">
        <v>161</v>
      </c>
      <c r="V800" s="34" t="s">
        <v>25</v>
      </c>
      <c r="W800" s="41">
        <v>0</v>
      </c>
      <c r="X800" s="41">
        <v>2600</v>
      </c>
      <c r="Y800" s="41">
        <v>0</v>
      </c>
      <c r="Z800" s="41">
        <v>0</v>
      </c>
      <c r="AA800" s="41">
        <v>0</v>
      </c>
      <c r="AB800" s="42">
        <v>2600</v>
      </c>
      <c r="AC800" s="41">
        <v>2600</v>
      </c>
      <c r="AD800" s="41">
        <v>0</v>
      </c>
      <c r="AE800" s="42">
        <v>2600</v>
      </c>
      <c r="AF800" s="42">
        <v>892</v>
      </c>
      <c r="AG800" s="41">
        <v>892</v>
      </c>
      <c r="AH800" s="41">
        <v>892</v>
      </c>
      <c r="AI800" s="41">
        <v>0</v>
      </c>
      <c r="AJ800" s="41">
        <v>0</v>
      </c>
      <c r="AK800" s="42" t="str">
        <f>IFERROR(VLOOKUP(Exportar[[#This Row],[RUBRO]],[3]LISTAS!$A$1:$B$19,2,0),Exportar[[#This Row],[NOMBRE-Planeación_Proyecto]])</f>
        <v>4. Nutrición</v>
      </c>
      <c r="AL800" s="41">
        <f>VLOOKUP(Exportar[[#This Row],[UNIDAD/SUB UNIDAD]],[3]!REGIONALES[[#All],[codigo_regional3]:[Columna1]],3,0)</f>
        <v>20</v>
      </c>
      <c r="AM800" s="41">
        <f>Exportar[[#This Row],[COD]]</f>
        <v>20</v>
      </c>
      <c r="AN800" s="41">
        <f>IFERROR(VLOOKUP(Exportar[[#This Row],[RUBRO completo]],'[3]CENTRO DE COSTOS'!$X:$X,1,0),0)</f>
        <v>0</v>
      </c>
      <c r="AO800" s="43" t="str">
        <f>VLOOKUP(Exportar[[#This Row],[COD_REAL]],'[3]CENTRO DE COSTOS'!$M$4:$N$72,2,0)</f>
        <v>REGIONAL CESAR</v>
      </c>
    </row>
    <row r="801" spans="1:41" x14ac:dyDescent="0.25">
      <c r="A801" s="44">
        <v>45111</v>
      </c>
      <c r="B801" s="32">
        <v>2023</v>
      </c>
      <c r="C801" s="33" t="str">
        <f>VLOOKUP(D801,'[3]CENTRO DE COSTOS'!$E:$H,4,0)</f>
        <v>REGIONALES</v>
      </c>
      <c r="D801" s="34" t="s">
        <v>57</v>
      </c>
      <c r="E801" s="34" t="s">
        <v>58</v>
      </c>
      <c r="F801" s="34" t="s">
        <v>164</v>
      </c>
      <c r="G801" s="35" t="str">
        <f>VLOOKUP(O801,[3]Gerentes!$A:$N,4,0)</f>
        <v>PROTECCIÓN SRPA</v>
      </c>
      <c r="H801" s="35" t="str">
        <f>VLOOKUP(O801,[3]Gerentes!$A:$N,5,0)</f>
        <v>DIRECTOR(A) DE PROTECCION</v>
      </c>
      <c r="I801" s="35" t="str">
        <f>VLOOKUP(O801,[3]Gerentes!$A:$N,10,0)</f>
        <v>3. Protección SRPA</v>
      </c>
      <c r="J801" s="35" t="str">
        <f>VLOOKUP(O801,[3]Gerentes!$A:$AB,15,0)</f>
        <v>No Contratable</v>
      </c>
      <c r="K801" s="36" t="str">
        <f t="shared" si="36"/>
        <v>Inversión</v>
      </c>
      <c r="L801" s="37" t="s">
        <v>187</v>
      </c>
      <c r="M801" s="38" t="str">
        <f t="shared" si="37"/>
        <v>C-4102-1500-13</v>
      </c>
      <c r="N801" s="34">
        <v>999</v>
      </c>
      <c r="O801" s="35" t="str">
        <f t="shared" si="38"/>
        <v>C-4102-1500-13-0-4102038-02-999</v>
      </c>
      <c r="P801" s="32" t="s">
        <v>186</v>
      </c>
      <c r="Q801" s="39">
        <f>VLOOKUP($O801,[3]Gerentes!$A:$I,7,0)</f>
        <v>4102038</v>
      </c>
      <c r="R801" s="40" t="str">
        <f>VLOOKUP($O801,[3]Gerentes!$A:$I,8,0)</f>
        <v>SERVICIO DIRIGIDOS A LA ATENCION DE NIÑOS, NIÑAS, ADOLESCENTES Y JOVENES, CON ENFOQUE PEDAGOGICO Y RESTAURATIVO ENCAMINADOS A LA INCLUSION SOCIAL</v>
      </c>
      <c r="S801" s="34" t="s">
        <v>24</v>
      </c>
      <c r="T801" s="34">
        <v>27</v>
      </c>
      <c r="U801" s="34" t="s">
        <v>161</v>
      </c>
      <c r="V801" s="34" t="s">
        <v>25</v>
      </c>
      <c r="W801" s="41">
        <v>2000</v>
      </c>
      <c r="X801" s="41">
        <v>0</v>
      </c>
      <c r="Y801" s="41">
        <v>0</v>
      </c>
      <c r="Z801" s="41">
        <v>0</v>
      </c>
      <c r="AA801" s="41">
        <v>0</v>
      </c>
      <c r="AB801" s="42">
        <v>2000</v>
      </c>
      <c r="AC801" s="41">
        <v>2000</v>
      </c>
      <c r="AD801" s="41">
        <v>0</v>
      </c>
      <c r="AE801" s="42">
        <v>2000</v>
      </c>
      <c r="AF801" s="42">
        <v>1798</v>
      </c>
      <c r="AG801" s="41">
        <v>1798</v>
      </c>
      <c r="AH801" s="41">
        <v>1798</v>
      </c>
      <c r="AI801" s="41">
        <v>0</v>
      </c>
      <c r="AJ801" s="41">
        <v>0</v>
      </c>
      <c r="AK801" s="42" t="str">
        <f>IFERROR(VLOOKUP(Exportar[[#This Row],[RUBRO]],[3]LISTAS!$A$1:$B$19,2,0),Exportar[[#This Row],[NOMBRE-Planeación_Proyecto]])</f>
        <v>3. Protección SRPA</v>
      </c>
      <c r="AL801" s="41">
        <f>VLOOKUP(Exportar[[#This Row],[UNIDAD/SUB UNIDAD]],[3]!REGIONALES[[#All],[codigo_regional3]:[Columna1]],3,0)</f>
        <v>20</v>
      </c>
      <c r="AM801" s="41">
        <f>Exportar[[#This Row],[COD]]</f>
        <v>20</v>
      </c>
      <c r="AN801" s="41">
        <f>IFERROR(VLOOKUP(Exportar[[#This Row],[RUBRO completo]],'[3]CENTRO DE COSTOS'!$X:$X,1,0),0)</f>
        <v>0</v>
      </c>
      <c r="AO801" s="43" t="str">
        <f>VLOOKUP(Exportar[[#This Row],[COD_REAL]],'[3]CENTRO DE COSTOS'!$M$4:$N$72,2,0)</f>
        <v>REGIONAL CESAR</v>
      </c>
    </row>
    <row r="802" spans="1:41" x14ac:dyDescent="0.25">
      <c r="A802" s="44">
        <v>45111</v>
      </c>
      <c r="B802" s="32">
        <v>2023</v>
      </c>
      <c r="C802" s="33" t="str">
        <f>VLOOKUP(D802,'[3]CENTRO DE COSTOS'!$E:$H,4,0)</f>
        <v>REGIONALES</v>
      </c>
      <c r="D802" s="34" t="s">
        <v>57</v>
      </c>
      <c r="E802" s="34" t="s">
        <v>58</v>
      </c>
      <c r="F802" s="34" t="s">
        <v>164</v>
      </c>
      <c r="G802" s="35" t="str">
        <f>VLOOKUP(O802,[3]Gerentes!$A:$N,4,0)</f>
        <v xml:space="preserve">PROTECCIÓN RESTABLECIMIENTO </v>
      </c>
      <c r="H802" s="35" t="str">
        <f>VLOOKUP(O802,[3]Gerentes!$A:$N,5,0)</f>
        <v>DIRECTOR(A) DE PROTECCION</v>
      </c>
      <c r="I802" s="35" t="str">
        <f>VLOOKUP(O802,[3]Gerentes!$A:$N,10,0)</f>
        <v>2. Protección PARD</v>
      </c>
      <c r="J802" s="35" t="str">
        <f>VLOOKUP(O802,[3]Gerentes!$A:$AB,15,0)</f>
        <v>No Contratable</v>
      </c>
      <c r="K802" s="36" t="str">
        <f t="shared" si="36"/>
        <v>Inversión</v>
      </c>
      <c r="L802" s="37" t="s">
        <v>173</v>
      </c>
      <c r="M802" s="38" t="str">
        <f t="shared" si="37"/>
        <v>C-4102-1500-14</v>
      </c>
      <c r="N802" s="34">
        <v>999</v>
      </c>
      <c r="O802" s="35" t="str">
        <f t="shared" si="38"/>
        <v>C-4102-1500-14-0-4102037-02-999</v>
      </c>
      <c r="P802" s="32" t="s">
        <v>172</v>
      </c>
      <c r="Q802" s="39">
        <f>VLOOKUP($O802,[3]Gerentes!$A:$I,7,0)</f>
        <v>4102037</v>
      </c>
      <c r="R802" s="40" t="str">
        <f>VLOOKUP($O802,[3]Gerentes!$A:$I,8,0)</f>
        <v>SERVICIO DE PROTECCION PARA EL RESTABLECIMIENTO DE DERECHOS DE NIÑOS, NIÑAS, ADOLESCENTES Y JOVENES</v>
      </c>
      <c r="S802" s="34" t="s">
        <v>24</v>
      </c>
      <c r="T802" s="34">
        <v>27</v>
      </c>
      <c r="U802" s="34" t="s">
        <v>161</v>
      </c>
      <c r="V802" s="34" t="s">
        <v>25</v>
      </c>
      <c r="W802" s="41">
        <v>5000</v>
      </c>
      <c r="X802" s="41">
        <v>0</v>
      </c>
      <c r="Y802" s="41">
        <v>0</v>
      </c>
      <c r="Z802" s="41">
        <v>0</v>
      </c>
      <c r="AA802" s="41">
        <v>0</v>
      </c>
      <c r="AB802" s="42">
        <v>5000</v>
      </c>
      <c r="AC802" s="41">
        <v>5000</v>
      </c>
      <c r="AD802" s="41">
        <v>0</v>
      </c>
      <c r="AE802" s="42">
        <v>5000</v>
      </c>
      <c r="AF802" s="42">
        <v>5000</v>
      </c>
      <c r="AG802" s="41">
        <v>5000</v>
      </c>
      <c r="AH802" s="41">
        <v>5000</v>
      </c>
      <c r="AI802" s="41">
        <v>0</v>
      </c>
      <c r="AJ802" s="41">
        <v>0</v>
      </c>
      <c r="AK802" s="42" t="str">
        <f>IFERROR(VLOOKUP(Exportar[[#This Row],[RUBRO]],[3]LISTAS!$A$1:$B$19,2,0),Exportar[[#This Row],[NOMBRE-Planeación_Proyecto]])</f>
        <v>2. Protección PARD</v>
      </c>
      <c r="AL802" s="41">
        <f>VLOOKUP(Exportar[[#This Row],[UNIDAD/SUB UNIDAD]],[3]!REGIONALES[[#All],[codigo_regional3]:[Columna1]],3,0)</f>
        <v>20</v>
      </c>
      <c r="AM802" s="41">
        <f>Exportar[[#This Row],[COD]]</f>
        <v>20</v>
      </c>
      <c r="AN802" s="41">
        <f>IFERROR(VLOOKUP(Exportar[[#This Row],[RUBRO completo]],'[3]CENTRO DE COSTOS'!$X:$X,1,0),0)</f>
        <v>0</v>
      </c>
      <c r="AO802" s="43" t="str">
        <f>VLOOKUP(Exportar[[#This Row],[COD_REAL]],'[3]CENTRO DE COSTOS'!$M$4:$N$72,2,0)</f>
        <v>REGIONAL CESAR</v>
      </c>
    </row>
    <row r="803" spans="1:41" x14ac:dyDescent="0.25">
      <c r="A803" s="44">
        <v>45111</v>
      </c>
      <c r="B803" s="32">
        <v>2023</v>
      </c>
      <c r="C803" s="33" t="str">
        <f>VLOOKUP(D803,'[3]CENTRO DE COSTOS'!$E:$H,4,0)</f>
        <v>REGIONALES</v>
      </c>
      <c r="D803" s="34" t="s">
        <v>57</v>
      </c>
      <c r="E803" s="34" t="s">
        <v>58</v>
      </c>
      <c r="F803" s="34" t="s">
        <v>164</v>
      </c>
      <c r="G803" s="35" t="str">
        <f>VLOOKUP(O803,[3]Gerentes!$A:$N,4,0)</f>
        <v>SNBF</v>
      </c>
      <c r="H803" s="35" t="str">
        <f>VLOOKUP(O803,[3]Gerentes!$A:$N,5,0)</f>
        <v>DIRECTOR(A) DE SISTEMA NACIONAL DE BIENESTAR FAMILIAR</v>
      </c>
      <c r="I803" s="35" t="str">
        <f>VLOOKUP(O803,[3]Gerentes!$A:$N,10,0)</f>
        <v>7. SNBF</v>
      </c>
      <c r="J803" s="35" t="str">
        <f>VLOOKUP(O803,[3]Gerentes!$A:$AB,15,0)</f>
        <v>No Contratable</v>
      </c>
      <c r="K803" s="36" t="str">
        <f t="shared" si="36"/>
        <v>Inversión</v>
      </c>
      <c r="L803" s="37" t="s">
        <v>168</v>
      </c>
      <c r="M803" s="38" t="str">
        <f t="shared" si="37"/>
        <v>C-4102-1500-15</v>
      </c>
      <c r="N803" s="34">
        <v>999</v>
      </c>
      <c r="O803" s="35" t="str">
        <f t="shared" si="38"/>
        <v>C-4102-1500-15-0-4102024-02-999</v>
      </c>
      <c r="P803" s="32" t="s">
        <v>167</v>
      </c>
      <c r="Q803" s="39">
        <f>VLOOKUP($O803,[3]Gerentes!$A:$I,7,0)</f>
        <v>4102024</v>
      </c>
      <c r="R803" s="40" t="str">
        <f>VLOOKUP($O803,[3]Gerentes!$A:$I,8,0)</f>
        <v>SERVICIO DE ASISTENCIA TECNICA EN EL CICLO DE POLITICAS PUBLICAS DE INFANCIA Y ADOLESCENCIA</v>
      </c>
      <c r="S803" s="34" t="s">
        <v>24</v>
      </c>
      <c r="T803" s="34">
        <v>27</v>
      </c>
      <c r="U803" s="34" t="s">
        <v>161</v>
      </c>
      <c r="V803" s="34" t="s">
        <v>25</v>
      </c>
      <c r="W803" s="41">
        <v>0</v>
      </c>
      <c r="X803" s="41">
        <v>5000</v>
      </c>
      <c r="Y803" s="41">
        <v>0</v>
      </c>
      <c r="Z803" s="41">
        <v>0</v>
      </c>
      <c r="AA803" s="41">
        <v>0</v>
      </c>
      <c r="AB803" s="42">
        <v>5000</v>
      </c>
      <c r="AC803" s="41">
        <v>5000</v>
      </c>
      <c r="AD803" s="41">
        <v>0</v>
      </c>
      <c r="AE803" s="42">
        <v>5000</v>
      </c>
      <c r="AF803" s="42">
        <v>1196</v>
      </c>
      <c r="AG803" s="41">
        <v>1196</v>
      </c>
      <c r="AH803" s="41">
        <v>1196</v>
      </c>
      <c r="AI803" s="41">
        <v>0</v>
      </c>
      <c r="AJ803" s="41">
        <v>0</v>
      </c>
      <c r="AK803" s="42" t="str">
        <f>IFERROR(VLOOKUP(Exportar[[#This Row],[RUBRO]],[3]LISTAS!$A$1:$B$19,2,0),Exportar[[#This Row],[NOMBRE-Planeación_Proyecto]])</f>
        <v>7. SNBF</v>
      </c>
      <c r="AL803" s="41">
        <f>VLOOKUP(Exportar[[#This Row],[UNIDAD/SUB UNIDAD]],[3]!REGIONALES[[#All],[codigo_regional3]:[Columna1]],3,0)</f>
        <v>20</v>
      </c>
      <c r="AM803" s="41">
        <f>Exportar[[#This Row],[COD]]</f>
        <v>20</v>
      </c>
      <c r="AN803" s="41">
        <f>IFERROR(VLOOKUP(Exportar[[#This Row],[RUBRO completo]],'[3]CENTRO DE COSTOS'!$X:$X,1,0),0)</f>
        <v>0</v>
      </c>
      <c r="AO803" s="43" t="str">
        <f>VLOOKUP(Exportar[[#This Row],[COD_REAL]],'[3]CENTRO DE COSTOS'!$M$4:$N$72,2,0)</f>
        <v>REGIONAL CESAR</v>
      </c>
    </row>
    <row r="804" spans="1:41" x14ac:dyDescent="0.25">
      <c r="A804" s="44">
        <v>45111</v>
      </c>
      <c r="B804" s="32">
        <v>2023</v>
      </c>
      <c r="C804" s="33" t="str">
        <f>VLOOKUP(D804,'[3]CENTRO DE COSTOS'!$E:$H,4,0)</f>
        <v>REGIONALES</v>
      </c>
      <c r="D804" s="34" t="s">
        <v>57</v>
      </c>
      <c r="E804" s="34" t="s">
        <v>58</v>
      </c>
      <c r="F804" s="34" t="s">
        <v>164</v>
      </c>
      <c r="G804" s="35" t="str">
        <f>VLOOKUP(O804,[3]Gerentes!$A:$N,4,0)</f>
        <v>PRIMERA INFANCIA</v>
      </c>
      <c r="H804" s="35" t="str">
        <f>VLOOKUP(O804,[3]Gerentes!$A:$N,5,0)</f>
        <v>DIRECTOR(A) DE PRIMERA INFANCIA</v>
      </c>
      <c r="I804" s="35" t="str">
        <f>VLOOKUP(O804,[3]Gerentes!$A:$N,10,0)</f>
        <v>1. Primera Infancia</v>
      </c>
      <c r="J804" s="35" t="str">
        <f>VLOOKUP(O804,[3]Gerentes!$A:$AB,15,0)</f>
        <v>No Contratable</v>
      </c>
      <c r="K804" s="36" t="str">
        <f t="shared" si="36"/>
        <v>Inversión</v>
      </c>
      <c r="L804" s="37" t="s">
        <v>166</v>
      </c>
      <c r="M804" s="38" t="str">
        <f t="shared" si="37"/>
        <v>C-4102-1500-18</v>
      </c>
      <c r="N804" s="34">
        <v>999</v>
      </c>
      <c r="O804" s="35" t="str">
        <f t="shared" si="38"/>
        <v>C-4102-1500-18-0-4102040-02-999</v>
      </c>
      <c r="P804" s="32" t="s">
        <v>165</v>
      </c>
      <c r="Q804" s="39">
        <f>VLOOKUP($O804,[3]Gerentes!$A:$I,7,0)</f>
        <v>4102040</v>
      </c>
      <c r="R804" s="40" t="str">
        <f>VLOOKUP($O804,[3]Gerentes!$A:$I,8,0)</f>
        <v>DOCUMENTOS METODOLOGICOS</v>
      </c>
      <c r="S804" s="34" t="s">
        <v>24</v>
      </c>
      <c r="T804" s="34">
        <v>27</v>
      </c>
      <c r="U804" s="34" t="s">
        <v>161</v>
      </c>
      <c r="V804" s="34" t="s">
        <v>25</v>
      </c>
      <c r="W804" s="41">
        <v>0</v>
      </c>
      <c r="X804" s="41">
        <v>2800</v>
      </c>
      <c r="Y804" s="41">
        <v>0</v>
      </c>
      <c r="Z804" s="41">
        <v>0</v>
      </c>
      <c r="AA804" s="41">
        <v>0</v>
      </c>
      <c r="AB804" s="42">
        <v>2800</v>
      </c>
      <c r="AC804" s="41">
        <v>2800</v>
      </c>
      <c r="AD804" s="41">
        <v>0</v>
      </c>
      <c r="AE804" s="42">
        <v>2800</v>
      </c>
      <c r="AF804" s="42">
        <v>2800</v>
      </c>
      <c r="AG804" s="41">
        <v>2800</v>
      </c>
      <c r="AH804" s="41">
        <v>2800</v>
      </c>
      <c r="AI804" s="41">
        <v>0</v>
      </c>
      <c r="AJ804" s="41">
        <v>0</v>
      </c>
      <c r="AK804" s="42" t="str">
        <f>IFERROR(VLOOKUP(Exportar[[#This Row],[RUBRO]],[3]LISTAS!$A$1:$B$19,2,0),Exportar[[#This Row],[NOMBRE-Planeación_Proyecto]])</f>
        <v>1. Primera Infancia</v>
      </c>
      <c r="AL804" s="41">
        <f>VLOOKUP(Exportar[[#This Row],[UNIDAD/SUB UNIDAD]],[3]!REGIONALES[[#All],[codigo_regional3]:[Columna1]],3,0)</f>
        <v>20</v>
      </c>
      <c r="AM804" s="41">
        <f>Exportar[[#This Row],[COD]]</f>
        <v>20</v>
      </c>
      <c r="AN804" s="41">
        <f>IFERROR(VLOOKUP(Exportar[[#This Row],[RUBRO completo]],'[3]CENTRO DE COSTOS'!$X:$X,1,0),0)</f>
        <v>0</v>
      </c>
      <c r="AO804" s="43" t="str">
        <f>VLOOKUP(Exportar[[#This Row],[COD_REAL]],'[3]CENTRO DE COSTOS'!$M$4:$N$72,2,0)</f>
        <v>REGIONAL CESAR</v>
      </c>
    </row>
    <row r="805" spans="1:41" x14ac:dyDescent="0.25">
      <c r="A805" s="44">
        <v>45111</v>
      </c>
      <c r="B805" s="32">
        <v>2023</v>
      </c>
      <c r="C805" s="33" t="str">
        <f>VLOOKUP(D805,'[3]CENTRO DE COSTOS'!$E:$H,4,0)</f>
        <v>REGIONALES</v>
      </c>
      <c r="D805" s="34" t="s">
        <v>57</v>
      </c>
      <c r="E805" s="34" t="s">
        <v>58</v>
      </c>
      <c r="F805" s="34" t="s">
        <v>164</v>
      </c>
      <c r="G805" s="35" t="str">
        <f>VLOOKUP(O805,[3]Gerentes!$A:$N,4,0)</f>
        <v>INFANCIA</v>
      </c>
      <c r="H805" s="35" t="str">
        <f>VLOOKUP(O805,[3]Gerentes!$A:$N,5,0)</f>
        <v>DIRECTOR(A) DE INFANCIA</v>
      </c>
      <c r="I805" s="35" t="str">
        <f>VLOOKUP(O805,[3]Gerentes!$A:$N,10,0)</f>
        <v>7. Infancia</v>
      </c>
      <c r="J805" s="35" t="str">
        <f>VLOOKUP(O805,[3]Gerentes!$A:$AB,15,0)</f>
        <v>No Contratable</v>
      </c>
      <c r="K805" s="36" t="str">
        <f t="shared" si="36"/>
        <v>Inversión</v>
      </c>
      <c r="L805" s="37" t="s">
        <v>182</v>
      </c>
      <c r="M805" s="38" t="str">
        <f t="shared" si="37"/>
        <v>C-4102-1500-20</v>
      </c>
      <c r="N805" s="34">
        <v>999</v>
      </c>
      <c r="O805" s="35" t="str">
        <f t="shared" si="38"/>
        <v>C-4102-1500-20-0-4102045-02-999</v>
      </c>
      <c r="P805" s="32" t="s">
        <v>181</v>
      </c>
      <c r="Q805" s="39">
        <f>VLOOKUP($O805,[3]Gerentes!$A:$I,7,0)</f>
        <v>4102045</v>
      </c>
      <c r="R805" s="40" t="str">
        <f>VLOOKUP($O805,[3]Gerentes!$A:$I,8,0)</f>
        <v>SERVICIOS DE EDUCACIÓN INFORMAL A NIÑOS, NIÑAS, ADOLESCENTES  Y JÓVENES PARA EL RECONOCIMIENTO DE SUS DERECHOS</v>
      </c>
      <c r="S805" s="34" t="s">
        <v>24</v>
      </c>
      <c r="T805" s="34">
        <v>27</v>
      </c>
      <c r="U805" s="34" t="s">
        <v>161</v>
      </c>
      <c r="V805" s="34" t="s">
        <v>25</v>
      </c>
      <c r="W805" s="41">
        <v>0</v>
      </c>
      <c r="X805" s="41">
        <v>1840</v>
      </c>
      <c r="Y805" s="41">
        <v>0</v>
      </c>
      <c r="Z805" s="41">
        <v>0</v>
      </c>
      <c r="AA805" s="41">
        <v>0</v>
      </c>
      <c r="AB805" s="42">
        <v>1840</v>
      </c>
      <c r="AC805" s="41">
        <v>1840</v>
      </c>
      <c r="AD805" s="41">
        <v>0</v>
      </c>
      <c r="AE805" s="42">
        <v>1840</v>
      </c>
      <c r="AF805" s="42">
        <v>467</v>
      </c>
      <c r="AG805" s="41">
        <v>467</v>
      </c>
      <c r="AH805" s="41">
        <v>467</v>
      </c>
      <c r="AI805" s="41">
        <v>0</v>
      </c>
      <c r="AJ805" s="41">
        <v>0</v>
      </c>
      <c r="AK805" s="42" t="str">
        <f>IFERROR(VLOOKUP(Exportar[[#This Row],[RUBRO]],[3]LISTAS!$A$1:$B$19,2,0),Exportar[[#This Row],[NOMBRE-Planeación_Proyecto]])</f>
        <v>7. Infancia</v>
      </c>
      <c r="AL805" s="41">
        <f>VLOOKUP(Exportar[[#This Row],[UNIDAD/SUB UNIDAD]],[3]!REGIONALES[[#All],[codigo_regional3]:[Columna1]],3,0)</f>
        <v>20</v>
      </c>
      <c r="AM805" s="41">
        <f>Exportar[[#This Row],[COD]]</f>
        <v>20</v>
      </c>
      <c r="AN805" s="41">
        <f>IFERROR(VLOOKUP(Exportar[[#This Row],[RUBRO completo]],'[3]CENTRO DE COSTOS'!$X:$X,1,0),0)</f>
        <v>0</v>
      </c>
      <c r="AO805" s="43" t="str">
        <f>VLOOKUP(Exportar[[#This Row],[COD_REAL]],'[3]CENTRO DE COSTOS'!$M$4:$N$72,2,0)</f>
        <v>REGIONAL CESAR</v>
      </c>
    </row>
    <row r="806" spans="1:41" x14ac:dyDescent="0.25">
      <c r="A806" s="44">
        <v>45111</v>
      </c>
      <c r="B806" s="32">
        <v>2023</v>
      </c>
      <c r="C806" s="33" t="str">
        <f>VLOOKUP(D806,'[3]CENTRO DE COSTOS'!$E:$H,4,0)</f>
        <v>REGIONALES</v>
      </c>
      <c r="D806" s="34" t="s">
        <v>57</v>
      </c>
      <c r="E806" s="34" t="s">
        <v>58</v>
      </c>
      <c r="F806" s="34" t="s">
        <v>164</v>
      </c>
      <c r="G806" s="35" t="str">
        <f>VLOOKUP(O806,[3]Gerentes!$A:$N,4,0)</f>
        <v>ADOLESCENCIA Y JUVENTUD</v>
      </c>
      <c r="H806" s="35" t="str">
        <f>VLOOKUP(O806,[3]Gerentes!$A:$N,5,0)</f>
        <v xml:space="preserve">DIRECTOR(A) DE ADOLESCENCIA Y JUVENTUD </v>
      </c>
      <c r="I806" s="35" t="str">
        <f>VLOOKUP(O806,[3]Gerentes!$A:$N,10,0)</f>
        <v>8. Adolescencia y Juventud</v>
      </c>
      <c r="J806" s="35" t="str">
        <f>VLOOKUP(O806,[3]Gerentes!$A:$AB,15,0)</f>
        <v>No Contratable</v>
      </c>
      <c r="K806" s="36" t="str">
        <f t="shared" si="36"/>
        <v>Inversión</v>
      </c>
      <c r="L806" s="37" t="s">
        <v>180</v>
      </c>
      <c r="M806" s="38" t="str">
        <f t="shared" si="37"/>
        <v>C-4102-1500-21</v>
      </c>
      <c r="N806" s="34">
        <v>999</v>
      </c>
      <c r="O806" s="35" t="str">
        <f t="shared" si="38"/>
        <v>C-4102-1500-21-0-4102045-02-00-999</v>
      </c>
      <c r="P806" s="32" t="s">
        <v>179</v>
      </c>
      <c r="Q806" s="39">
        <f>VLOOKUP($O806,[3]Gerentes!$A:$I,7,0)</f>
        <v>4102045</v>
      </c>
      <c r="R806" s="40" t="str">
        <f>VLOOKUP($O806,[3]Gerentes!$A:$I,8,0)</f>
        <v>SERVICIOS DE EDUCACIÓN INFORMAL A NIÑOS, NIÑAS, ADOLESCENTES  Y JÓVENES PARA EL RECONOCIMIENTO DE SUS DERECHOS</v>
      </c>
      <c r="S806" s="34" t="s">
        <v>24</v>
      </c>
      <c r="T806" s="34">
        <v>27</v>
      </c>
      <c r="U806" s="34" t="s">
        <v>161</v>
      </c>
      <c r="V806" s="34" t="s">
        <v>25</v>
      </c>
      <c r="W806" s="41">
        <v>0</v>
      </c>
      <c r="X806" s="41">
        <v>1860</v>
      </c>
      <c r="Y806" s="41">
        <v>0</v>
      </c>
      <c r="Z806" s="41">
        <v>0</v>
      </c>
      <c r="AA806" s="41">
        <v>0</v>
      </c>
      <c r="AB806" s="42">
        <v>1860</v>
      </c>
      <c r="AC806" s="41">
        <v>1860</v>
      </c>
      <c r="AD806" s="41">
        <v>0</v>
      </c>
      <c r="AE806" s="42">
        <v>1860</v>
      </c>
      <c r="AF806" s="42">
        <v>467</v>
      </c>
      <c r="AG806" s="41">
        <v>467</v>
      </c>
      <c r="AH806" s="41">
        <v>467</v>
      </c>
      <c r="AI806" s="41">
        <v>0</v>
      </c>
      <c r="AJ806" s="41">
        <v>0</v>
      </c>
      <c r="AK806" s="42" t="str">
        <f>IFERROR(VLOOKUP(Exportar[[#This Row],[RUBRO]],[3]LISTAS!$A$1:$B$19,2,0),Exportar[[#This Row],[NOMBRE-Planeación_Proyecto]])</f>
        <v>8. Adolescencia y Juventud</v>
      </c>
      <c r="AL806" s="41">
        <f>VLOOKUP(Exportar[[#This Row],[UNIDAD/SUB UNIDAD]],[3]!REGIONALES[[#All],[codigo_regional3]:[Columna1]],3,0)</f>
        <v>20</v>
      </c>
      <c r="AM806" s="41">
        <f>Exportar[[#This Row],[COD]]</f>
        <v>20</v>
      </c>
      <c r="AN806" s="41">
        <f>IFERROR(VLOOKUP(Exportar[[#This Row],[RUBRO completo]],'[3]CENTRO DE COSTOS'!$X:$X,1,0),0)</f>
        <v>0</v>
      </c>
      <c r="AO806" s="43" t="str">
        <f>VLOOKUP(Exportar[[#This Row],[COD_REAL]],'[3]CENTRO DE COSTOS'!$M$4:$N$72,2,0)</f>
        <v>REGIONAL CESAR</v>
      </c>
    </row>
    <row r="807" spans="1:41" x14ac:dyDescent="0.25">
      <c r="A807" s="44">
        <v>45111</v>
      </c>
      <c r="B807" s="32">
        <v>2023</v>
      </c>
      <c r="C807" s="33" t="str">
        <f>VLOOKUP(D807,'[3]CENTRO DE COSTOS'!$E:$H,4,0)</f>
        <v>REGIONALES</v>
      </c>
      <c r="D807" s="34" t="s">
        <v>57</v>
      </c>
      <c r="E807" s="34" t="s">
        <v>58</v>
      </c>
      <c r="F807" s="34" t="s">
        <v>164</v>
      </c>
      <c r="G807" s="35" t="str">
        <f>VLOOKUP(O807,[3]Gerentes!$A:$N,4,0)</f>
        <v>FORTALECIMIENTO</v>
      </c>
      <c r="H807" s="35" t="str">
        <f>VLOOKUP(O807,[3]Gerentes!$A:$N,5,0)</f>
        <v>DIRECTOR(A) FINANCIERA</v>
      </c>
      <c r="I807" s="35" t="str">
        <f>VLOOKUP(O807,[3]Gerentes!$A:$N,10,0)</f>
        <v>8. Fortalecimiento</v>
      </c>
      <c r="J807" s="35" t="str">
        <f>VLOOKUP(O807,[3]Gerentes!$A:$AB,15,0)</f>
        <v>No Contratable</v>
      </c>
      <c r="K807" s="36" t="str">
        <f t="shared" si="36"/>
        <v>Inversión</v>
      </c>
      <c r="L807" s="37" t="s">
        <v>163</v>
      </c>
      <c r="M807" s="38" t="str">
        <f t="shared" si="37"/>
        <v>C-4199-1500-8</v>
      </c>
      <c r="N807" s="34">
        <v>999</v>
      </c>
      <c r="O807" s="35" t="str">
        <f t="shared" si="38"/>
        <v>C-4199-1500-8-0-4199044-02-999</v>
      </c>
      <c r="P807" s="32" t="s">
        <v>162</v>
      </c>
      <c r="Q807" s="39">
        <f>VLOOKUP($O807,[3]Gerentes!$A:$I,7,0)</f>
        <v>4199044</v>
      </c>
      <c r="R807" s="40" t="str">
        <f>VLOOKUP($O807,[3]Gerentes!$A:$I,8,0)</f>
        <v>DERECHO DE BENEFICIO FIDUCIARIO</v>
      </c>
      <c r="S807" s="34" t="s">
        <v>24</v>
      </c>
      <c r="T807" s="34">
        <v>27</v>
      </c>
      <c r="U807" s="34" t="s">
        <v>161</v>
      </c>
      <c r="V807" s="34" t="s">
        <v>25</v>
      </c>
      <c r="W807" s="41">
        <v>0</v>
      </c>
      <c r="X807" s="41">
        <v>230000</v>
      </c>
      <c r="Y807" s="41">
        <v>0</v>
      </c>
      <c r="Z807" s="41">
        <v>0</v>
      </c>
      <c r="AA807" s="41">
        <v>0</v>
      </c>
      <c r="AB807" s="42">
        <v>230000</v>
      </c>
      <c r="AC807" s="41">
        <v>230000</v>
      </c>
      <c r="AD807" s="41">
        <v>0</v>
      </c>
      <c r="AE807" s="42">
        <v>230000</v>
      </c>
      <c r="AF807" s="42">
        <v>149149.48000000001</v>
      </c>
      <c r="AG807" s="41">
        <v>149149.48000000001</v>
      </c>
      <c r="AH807" s="41">
        <v>149149.48000000001</v>
      </c>
      <c r="AI807" s="41">
        <v>0</v>
      </c>
      <c r="AJ807" s="41">
        <v>0</v>
      </c>
      <c r="AK807" s="42" t="str">
        <f>IFERROR(VLOOKUP(Exportar[[#This Row],[RUBRO]],[3]LISTAS!$A$1:$B$19,2,0),Exportar[[#This Row],[NOMBRE-Planeación_Proyecto]])</f>
        <v>8. Fortalecimiento</v>
      </c>
      <c r="AL807" s="41">
        <f>VLOOKUP(Exportar[[#This Row],[UNIDAD/SUB UNIDAD]],[3]!REGIONALES[[#All],[codigo_regional3]:[Columna1]],3,0)</f>
        <v>20</v>
      </c>
      <c r="AM807" s="41">
        <f>Exportar[[#This Row],[COD]]</f>
        <v>20</v>
      </c>
      <c r="AN807" s="41">
        <f>IFERROR(VLOOKUP(Exportar[[#This Row],[RUBRO completo]],'[3]CENTRO DE COSTOS'!$X:$X,1,0),0)</f>
        <v>0</v>
      </c>
      <c r="AO807" s="43" t="str">
        <f>VLOOKUP(Exportar[[#This Row],[COD_REAL]],'[3]CENTRO DE COSTOS'!$M$4:$N$72,2,0)</f>
        <v>REGIONAL CESAR</v>
      </c>
    </row>
    <row r="808" spans="1:41" x14ac:dyDescent="0.25">
      <c r="A808" s="44">
        <v>45111</v>
      </c>
      <c r="B808" s="32">
        <v>2023</v>
      </c>
      <c r="C808" s="33" t="str">
        <f>VLOOKUP(D808,'[3]CENTRO DE COSTOS'!$E:$H,4,0)</f>
        <v>REGIONALES</v>
      </c>
      <c r="D808" s="34" t="s">
        <v>59</v>
      </c>
      <c r="E808" s="34" t="s">
        <v>60</v>
      </c>
      <c r="F808" s="34" t="s">
        <v>239</v>
      </c>
      <c r="G808" s="35" t="str">
        <f>VLOOKUP(O808,[3]Gerentes!$A:$N,4,0)</f>
        <v>NUTRICIÓN</v>
      </c>
      <c r="H808" s="35" t="str">
        <f>VLOOKUP(O808,[3]Gerentes!$A:$N,5,0)</f>
        <v>DIRECTOR(A) DE NUTRICION</v>
      </c>
      <c r="I808" s="35" t="str">
        <f>VLOOKUP(O808,[3]Gerentes!$A:$N,10,0)</f>
        <v>4. Nutrición</v>
      </c>
      <c r="J808" s="35" t="str">
        <f>VLOOKUP(O808,[3]Gerentes!$A:$AB,15,0)</f>
        <v>Contratable</v>
      </c>
      <c r="K808" s="36" t="str">
        <f t="shared" si="36"/>
        <v>Inversión</v>
      </c>
      <c r="L808" s="37" t="s">
        <v>189</v>
      </c>
      <c r="M808" s="38" t="str">
        <f t="shared" si="37"/>
        <v>C-4102-1500-12</v>
      </c>
      <c r="N808" s="34">
        <v>101</v>
      </c>
      <c r="O808" s="35" t="str">
        <f t="shared" si="38"/>
        <v>C-4102-1500-12-0-4102016-02-101</v>
      </c>
      <c r="P808" s="32" t="s">
        <v>188</v>
      </c>
      <c r="Q808" s="39">
        <f>VLOOKUP($O808,[3]Gerentes!$A:$I,7,0)</f>
        <v>4102016</v>
      </c>
      <c r="R808" s="40" t="str">
        <f>VLOOKUP($O808,[3]Gerentes!$A:$I,8,0)</f>
        <v>SERVICIO DE ATENCION Y PREVENCION A LA DESNUTRICION DESDE EL SECTOR INCLUSION SOCIAL</v>
      </c>
      <c r="S808" s="34" t="s">
        <v>24</v>
      </c>
      <c r="T808" s="34">
        <v>27</v>
      </c>
      <c r="U808" s="34" t="s">
        <v>161</v>
      </c>
      <c r="V808" s="34" t="s">
        <v>25</v>
      </c>
      <c r="W808" s="41">
        <v>3052263943</v>
      </c>
      <c r="X808" s="41">
        <v>129399636</v>
      </c>
      <c r="Y808" s="41">
        <v>48635090</v>
      </c>
      <c r="Z808" s="41">
        <v>0</v>
      </c>
      <c r="AA808" s="41">
        <v>0</v>
      </c>
      <c r="AB808" s="42">
        <v>3133028489</v>
      </c>
      <c r="AC808" s="41">
        <v>3107273567</v>
      </c>
      <c r="AD808" s="41">
        <v>25754922</v>
      </c>
      <c r="AE808" s="42">
        <v>3107273567</v>
      </c>
      <c r="AF808" s="42">
        <v>1499074267</v>
      </c>
      <c r="AG808" s="41">
        <v>1499074267</v>
      </c>
      <c r="AH808" s="41">
        <v>1499074267</v>
      </c>
      <c r="AI808" s="41">
        <v>0</v>
      </c>
      <c r="AJ808" s="41">
        <v>0</v>
      </c>
      <c r="AK808" s="42" t="str">
        <f>IFERROR(VLOOKUP(Exportar[[#This Row],[RUBRO]],[3]LISTAS!$A$1:$B$19,2,0),Exportar[[#This Row],[NOMBRE-Planeación_Proyecto]])</f>
        <v>4. Nutrición</v>
      </c>
      <c r="AL808" s="41">
        <f>VLOOKUP(Exportar[[#This Row],[UNIDAD/SUB UNIDAD]],[3]!REGIONALES[[#All],[codigo_regional3]:[Columna1]],3,0)</f>
        <v>23</v>
      </c>
      <c r="AM808" s="41">
        <f>Exportar[[#This Row],[COD]]</f>
        <v>23</v>
      </c>
      <c r="AN808" s="41" t="str">
        <f>IFERROR(VLOOKUP(Exportar[[#This Row],[RUBRO completo]],'[3]CENTRO DE COSTOS'!$X:$X,1,0),0)</f>
        <v>C-4102-1500-12-0-4102016-02-101</v>
      </c>
      <c r="AO808" s="43" t="str">
        <f>VLOOKUP(Exportar[[#This Row],[COD_REAL]],'[3]CENTRO DE COSTOS'!$M$4:$N$72,2,0)</f>
        <v>REGIONAL CÓRDOBA</v>
      </c>
    </row>
    <row r="809" spans="1:41" x14ac:dyDescent="0.25">
      <c r="A809" s="44">
        <v>45111</v>
      </c>
      <c r="B809" s="32">
        <v>2023</v>
      </c>
      <c r="C809" s="33" t="str">
        <f>VLOOKUP(D809,'[3]CENTRO DE COSTOS'!$E:$H,4,0)</f>
        <v>REGIONALES</v>
      </c>
      <c r="D809" s="34" t="s">
        <v>59</v>
      </c>
      <c r="E809" s="34" t="s">
        <v>60</v>
      </c>
      <c r="F809" s="34" t="s">
        <v>238</v>
      </c>
      <c r="G809" s="35" t="str">
        <f>VLOOKUP(O809,[3]Gerentes!$A:$N,4,0)</f>
        <v>NUTRICIÓN</v>
      </c>
      <c r="H809" s="35" t="str">
        <f>VLOOKUP(O809,[3]Gerentes!$A:$N,5,0)</f>
        <v>DIRECTOR(A) DE NUTRICION</v>
      </c>
      <c r="I809" s="35" t="str">
        <f>VLOOKUP(O809,[3]Gerentes!$A:$N,10,0)</f>
        <v>4. Nutrición</v>
      </c>
      <c r="J809" s="35" t="str">
        <f>VLOOKUP(O809,[3]Gerentes!$A:$AB,15,0)</f>
        <v>Contratable</v>
      </c>
      <c r="K809" s="36" t="str">
        <f t="shared" si="36"/>
        <v>Inversión</v>
      </c>
      <c r="L809" s="37" t="s">
        <v>191</v>
      </c>
      <c r="M809" s="38" t="str">
        <f t="shared" si="37"/>
        <v>C-4102-1500-12</v>
      </c>
      <c r="N809" s="34">
        <v>105</v>
      </c>
      <c r="O809" s="35" t="str">
        <f t="shared" si="38"/>
        <v>C-4102-1500-12-0-4102014-02-105</v>
      </c>
      <c r="P809" s="32" t="s">
        <v>190</v>
      </c>
      <c r="Q809" s="39">
        <f>VLOOKUP($O809,[3]Gerentes!$A:$I,7,0)</f>
        <v>4102014</v>
      </c>
      <c r="R809" s="40" t="str">
        <f>VLOOKUP($O809,[3]Gerentes!$A:$I,8,0)</f>
        <v>SERVICIO DE DISTRIBUCION DE ALIMENTOS SOLIDOS DE ALTO VALOR NUTRICIONAL</v>
      </c>
      <c r="S809" s="34" t="s">
        <v>24</v>
      </c>
      <c r="T809" s="34">
        <v>27</v>
      </c>
      <c r="U809" s="34" t="s">
        <v>161</v>
      </c>
      <c r="V809" s="34" t="s">
        <v>25</v>
      </c>
      <c r="W809" s="41">
        <v>30139033</v>
      </c>
      <c r="X809" s="41">
        <v>0</v>
      </c>
      <c r="Y809" s="41">
        <v>0</v>
      </c>
      <c r="Z809" s="41">
        <v>0</v>
      </c>
      <c r="AA809" s="41">
        <v>0</v>
      </c>
      <c r="AB809" s="42">
        <v>30139033</v>
      </c>
      <c r="AC809" s="41">
        <v>30139033</v>
      </c>
      <c r="AD809" s="41">
        <v>0</v>
      </c>
      <c r="AE809" s="42">
        <v>30139033</v>
      </c>
      <c r="AF809" s="42">
        <v>11358033</v>
      </c>
      <c r="AG809" s="41">
        <v>11358033</v>
      </c>
      <c r="AH809" s="41">
        <v>11358033</v>
      </c>
      <c r="AI809" s="41">
        <v>0</v>
      </c>
      <c r="AJ809" s="41">
        <v>0</v>
      </c>
      <c r="AK809" s="42" t="str">
        <f>IFERROR(VLOOKUP(Exportar[[#This Row],[RUBRO]],[3]LISTAS!$A$1:$B$19,2,0),Exportar[[#This Row],[NOMBRE-Planeación_Proyecto]])</f>
        <v>4. Nutrición</v>
      </c>
      <c r="AL809" s="41">
        <f>VLOOKUP(Exportar[[#This Row],[UNIDAD/SUB UNIDAD]],[3]!REGIONALES[[#All],[codigo_regional3]:[Columna1]],3,0)</f>
        <v>23</v>
      </c>
      <c r="AM809" s="41">
        <f>Exportar[[#This Row],[COD]]</f>
        <v>23</v>
      </c>
      <c r="AN809" s="41">
        <f>IFERROR(VLOOKUP(Exportar[[#This Row],[RUBRO completo]],'[3]CENTRO DE COSTOS'!$X:$X,1,0),0)</f>
        <v>0</v>
      </c>
      <c r="AO809" s="43" t="str">
        <f>VLOOKUP(Exportar[[#This Row],[COD_REAL]],'[3]CENTRO DE COSTOS'!$M$4:$N$72,2,0)</f>
        <v>REGIONAL CÓRDOBA</v>
      </c>
    </row>
    <row r="810" spans="1:41" x14ac:dyDescent="0.25">
      <c r="A810" s="44">
        <v>45111</v>
      </c>
      <c r="B810" s="32">
        <v>2023</v>
      </c>
      <c r="C810" s="33" t="str">
        <f>VLOOKUP(D810,'[3]CENTRO DE COSTOS'!$E:$H,4,0)</f>
        <v>REGIONALES</v>
      </c>
      <c r="D810" s="34" t="s">
        <v>59</v>
      </c>
      <c r="E810" s="34" t="s">
        <v>60</v>
      </c>
      <c r="F810" s="34" t="s">
        <v>243</v>
      </c>
      <c r="G810" s="35" t="str">
        <f>VLOOKUP(O810,[3]Gerentes!$A:$N,4,0)</f>
        <v>PROTECCIÓN SRPA</v>
      </c>
      <c r="H810" s="35" t="str">
        <f>VLOOKUP(O810,[3]Gerentes!$A:$N,5,0)</f>
        <v>DIRECTOR(A) DE PROTECCION</v>
      </c>
      <c r="I810" s="35" t="str">
        <f>VLOOKUP(O810,[3]Gerentes!$A:$N,10,0)</f>
        <v>3. Protección SRPA</v>
      </c>
      <c r="J810" s="35" t="str">
        <f>VLOOKUP(O810,[3]Gerentes!$A:$AB,15,0)</f>
        <v>Contratable</v>
      </c>
      <c r="K810" s="36" t="str">
        <f t="shared" si="36"/>
        <v>Inversión</v>
      </c>
      <c r="L810" s="37" t="s">
        <v>187</v>
      </c>
      <c r="M810" s="38" t="str">
        <f t="shared" si="37"/>
        <v>C-4102-1500-13</v>
      </c>
      <c r="N810" s="34">
        <v>111</v>
      </c>
      <c r="O810" s="35" t="str">
        <f t="shared" si="38"/>
        <v>C-4102-1500-13-0-4102038-02-111</v>
      </c>
      <c r="P810" s="32" t="s">
        <v>186</v>
      </c>
      <c r="Q810" s="39">
        <f>VLOOKUP($O810,[3]Gerentes!$A:$I,7,0)</f>
        <v>4102038</v>
      </c>
      <c r="R810" s="40" t="str">
        <f>VLOOKUP($O810,[3]Gerentes!$A:$I,8,0)</f>
        <v>SERVICIO DIRIGIDOS A LA ATENCION DE NIÑOS, NIÑAS, ADOLESCENTES Y JOVENES, CON ENFOQUE PEDAGOGICO Y RESTAURATIVO ENCAMINADOS A LA INCLUSION SOCIAL</v>
      </c>
      <c r="S810" s="34" t="s">
        <v>24</v>
      </c>
      <c r="T810" s="34">
        <v>27</v>
      </c>
      <c r="U810" s="34" t="s">
        <v>161</v>
      </c>
      <c r="V810" s="34" t="s">
        <v>25</v>
      </c>
      <c r="W810" s="41">
        <v>13613079</v>
      </c>
      <c r="X810" s="41">
        <v>0</v>
      </c>
      <c r="Y810" s="41">
        <v>0</v>
      </c>
      <c r="Z810" s="41">
        <v>0</v>
      </c>
      <c r="AA810" s="41">
        <v>0</v>
      </c>
      <c r="AB810" s="42">
        <v>13613079</v>
      </c>
      <c r="AC810" s="41">
        <v>1440540</v>
      </c>
      <c r="AD810" s="41">
        <v>12172539</v>
      </c>
      <c r="AE810" s="42">
        <v>1440540</v>
      </c>
      <c r="AF810" s="42">
        <v>1440540</v>
      </c>
      <c r="AG810" s="41">
        <v>1440540</v>
      </c>
      <c r="AH810" s="41">
        <v>1440540</v>
      </c>
      <c r="AI810" s="41">
        <v>0</v>
      </c>
      <c r="AJ810" s="41">
        <v>0</v>
      </c>
      <c r="AK810" s="42" t="str">
        <f>IFERROR(VLOOKUP(Exportar[[#This Row],[RUBRO]],[3]LISTAS!$A$1:$B$19,2,0),Exportar[[#This Row],[NOMBRE-Planeación_Proyecto]])</f>
        <v>3. Protección SRPA</v>
      </c>
      <c r="AL810" s="41">
        <f>VLOOKUP(Exportar[[#This Row],[UNIDAD/SUB UNIDAD]],[3]!REGIONALES[[#All],[codigo_regional3]:[Columna1]],3,0)</f>
        <v>23</v>
      </c>
      <c r="AM810" s="41">
        <f>Exportar[[#This Row],[COD]]</f>
        <v>23</v>
      </c>
      <c r="AN810" s="41">
        <f>IFERROR(VLOOKUP(Exportar[[#This Row],[RUBRO completo]],'[3]CENTRO DE COSTOS'!$X:$X,1,0),0)</f>
        <v>0</v>
      </c>
      <c r="AO810" s="43" t="str">
        <f>VLOOKUP(Exportar[[#This Row],[COD_REAL]],'[3]CENTRO DE COSTOS'!$M$4:$N$72,2,0)</f>
        <v>REGIONAL CÓRDOBA</v>
      </c>
    </row>
    <row r="811" spans="1:41" x14ac:dyDescent="0.25">
      <c r="A811" s="44">
        <v>45111</v>
      </c>
      <c r="B811" s="32">
        <v>2023</v>
      </c>
      <c r="C811" s="33" t="str">
        <f>VLOOKUP(D811,'[3]CENTRO DE COSTOS'!$E:$H,4,0)</f>
        <v>REGIONALES</v>
      </c>
      <c r="D811" s="34" t="s">
        <v>59</v>
      </c>
      <c r="E811" s="34" t="s">
        <v>60</v>
      </c>
      <c r="F811" s="34" t="s">
        <v>243</v>
      </c>
      <c r="G811" s="35" t="str">
        <f>VLOOKUP(O811,[3]Gerentes!$A:$N,4,0)</f>
        <v xml:space="preserve">PROTECCIÓN RESTABLECIMIENTO </v>
      </c>
      <c r="H811" s="35" t="str">
        <f>VLOOKUP(O811,[3]Gerentes!$A:$N,5,0)</f>
        <v>DIRECTOR(A) DE PROTECCION</v>
      </c>
      <c r="I811" s="35" t="str">
        <f>VLOOKUP(O811,[3]Gerentes!$A:$N,10,0)</f>
        <v>2. Protección PARD</v>
      </c>
      <c r="J811" s="35" t="str">
        <f>VLOOKUP(O811,[3]Gerentes!$A:$AB,15,0)</f>
        <v>Contratable</v>
      </c>
      <c r="K811" s="36" t="str">
        <f t="shared" si="36"/>
        <v>Inversión</v>
      </c>
      <c r="L811" s="37" t="s">
        <v>173</v>
      </c>
      <c r="M811" s="38" t="str">
        <f t="shared" si="37"/>
        <v>C-4102-1500-14</v>
      </c>
      <c r="N811" s="34">
        <v>111</v>
      </c>
      <c r="O811" s="35" t="str">
        <f t="shared" si="38"/>
        <v>C-4102-1500-14-0-4102037-02-111</v>
      </c>
      <c r="P811" s="32" t="s">
        <v>172</v>
      </c>
      <c r="Q811" s="39">
        <f>VLOOKUP($O811,[3]Gerentes!$A:$I,7,0)</f>
        <v>4102037</v>
      </c>
      <c r="R811" s="40" t="str">
        <f>VLOOKUP($O811,[3]Gerentes!$A:$I,8,0)</f>
        <v>SERVICIO DE PROTECCION PARA EL RESTABLECIMIENTO DE DERECHOS DE NIÑOS, NIÑAS, ADOLESCENTES Y JOVENES</v>
      </c>
      <c r="S811" s="34" t="s">
        <v>24</v>
      </c>
      <c r="T811" s="34">
        <v>21</v>
      </c>
      <c r="U811" s="34" t="s">
        <v>185</v>
      </c>
      <c r="V811" s="34" t="s">
        <v>25</v>
      </c>
      <c r="W811" s="41">
        <v>39462416</v>
      </c>
      <c r="X811" s="41">
        <v>53069485</v>
      </c>
      <c r="Y811" s="41">
        <v>0</v>
      </c>
      <c r="Z811" s="41">
        <v>0</v>
      </c>
      <c r="AA811" s="41">
        <v>0</v>
      </c>
      <c r="AB811" s="42">
        <v>92531901</v>
      </c>
      <c r="AC811" s="41">
        <v>90664394</v>
      </c>
      <c r="AD811" s="41">
        <v>1867507</v>
      </c>
      <c r="AE811" s="42">
        <v>76738394</v>
      </c>
      <c r="AF811" s="42">
        <v>65550073</v>
      </c>
      <c r="AG811" s="41">
        <v>65550073</v>
      </c>
      <c r="AH811" s="41">
        <v>65550073</v>
      </c>
      <c r="AI811" s="41">
        <v>0</v>
      </c>
      <c r="AJ811" s="41">
        <v>0</v>
      </c>
      <c r="AK811" s="42" t="str">
        <f>IFERROR(VLOOKUP(Exportar[[#This Row],[RUBRO]],[3]LISTAS!$A$1:$B$19,2,0),Exportar[[#This Row],[NOMBRE-Planeación_Proyecto]])</f>
        <v>2. Protección PARD</v>
      </c>
      <c r="AL811" s="41">
        <f>VLOOKUP(Exportar[[#This Row],[UNIDAD/SUB UNIDAD]],[3]!REGIONALES[[#All],[codigo_regional3]:[Columna1]],3,0)</f>
        <v>23</v>
      </c>
      <c r="AM811" s="41">
        <f>Exportar[[#This Row],[COD]]</f>
        <v>23</v>
      </c>
      <c r="AN811" s="41">
        <f>IFERROR(VLOOKUP(Exportar[[#This Row],[RUBRO completo]],'[3]CENTRO DE COSTOS'!$X:$X,1,0),0)</f>
        <v>0</v>
      </c>
      <c r="AO811" s="43" t="str">
        <f>VLOOKUP(Exportar[[#This Row],[COD_REAL]],'[3]CENTRO DE COSTOS'!$M$4:$N$72,2,0)</f>
        <v>REGIONAL CÓRDOBA</v>
      </c>
    </row>
    <row r="812" spans="1:41" x14ac:dyDescent="0.25">
      <c r="A812" s="44">
        <v>45111</v>
      </c>
      <c r="B812" s="32">
        <v>2023</v>
      </c>
      <c r="C812" s="33" t="str">
        <f>VLOOKUP(D812,'[3]CENTRO DE COSTOS'!$E:$H,4,0)</f>
        <v>REGIONALES</v>
      </c>
      <c r="D812" s="34" t="s">
        <v>59</v>
      </c>
      <c r="E812" s="34" t="s">
        <v>60</v>
      </c>
      <c r="F812" s="34" t="s">
        <v>237</v>
      </c>
      <c r="G812" s="35" t="str">
        <f>VLOOKUP(O812,[3]Gerentes!$A:$N,4,0)</f>
        <v>PROTECCIÓN SRPA</v>
      </c>
      <c r="H812" s="35" t="str">
        <f>VLOOKUP(O812,[3]Gerentes!$A:$N,5,0)</f>
        <v>DIRECTOR(A) DE PROTECCION</v>
      </c>
      <c r="I812" s="35" t="str">
        <f>VLOOKUP(O812,[3]Gerentes!$A:$N,10,0)</f>
        <v>3. Protección SRPA</v>
      </c>
      <c r="J812" s="35" t="str">
        <f>VLOOKUP(O812,[3]Gerentes!$A:$AB,15,0)</f>
        <v>No Contratable</v>
      </c>
      <c r="K812" s="36" t="str">
        <f t="shared" si="36"/>
        <v>Inversión</v>
      </c>
      <c r="L812" s="37" t="s">
        <v>187</v>
      </c>
      <c r="M812" s="38" t="str">
        <f t="shared" si="37"/>
        <v>C-4102-1500-13</v>
      </c>
      <c r="N812" s="34">
        <v>112</v>
      </c>
      <c r="O812" s="35" t="str">
        <f t="shared" si="38"/>
        <v>C-4102-1500-13-0-4102038-02-112</v>
      </c>
      <c r="P812" s="32" t="s">
        <v>186</v>
      </c>
      <c r="Q812" s="39">
        <f>VLOOKUP($O812,[3]Gerentes!$A:$I,7,0)</f>
        <v>4102038</v>
      </c>
      <c r="R812" s="40" t="str">
        <f>VLOOKUP($O812,[3]Gerentes!$A:$I,8,0)</f>
        <v>SERVICIO DIRIGIDOS A LA ATENCION DE NIÑOS, NIÑAS, ADOLESCENTES Y JOVENES, CON ENFOQUE PEDAGOGICO Y RESTAURATIVO ENCAMINADOS A LA INCLUSION SOCIAL</v>
      </c>
      <c r="S812" s="34" t="s">
        <v>38</v>
      </c>
      <c r="T812" s="34">
        <v>16</v>
      </c>
      <c r="U812" s="34" t="s">
        <v>249</v>
      </c>
      <c r="V812" s="34" t="s">
        <v>25</v>
      </c>
      <c r="W812" s="41">
        <v>1200000</v>
      </c>
      <c r="X812" s="41">
        <v>0</v>
      </c>
      <c r="Y812" s="41">
        <v>0</v>
      </c>
      <c r="Z812" s="41">
        <v>0</v>
      </c>
      <c r="AA812" s="41">
        <v>0</v>
      </c>
      <c r="AB812" s="42">
        <v>1200000</v>
      </c>
      <c r="AC812" s="41">
        <v>0</v>
      </c>
      <c r="AD812" s="41">
        <v>1200000</v>
      </c>
      <c r="AE812" s="42">
        <v>0</v>
      </c>
      <c r="AF812" s="42">
        <v>0</v>
      </c>
      <c r="AG812" s="41">
        <v>0</v>
      </c>
      <c r="AH812" s="41">
        <v>0</v>
      </c>
      <c r="AI812" s="41">
        <v>0</v>
      </c>
      <c r="AJ812" s="41">
        <v>0</v>
      </c>
      <c r="AK812" s="42" t="str">
        <f>IFERROR(VLOOKUP(Exportar[[#This Row],[RUBRO]],[3]LISTAS!$A$1:$B$19,2,0),Exportar[[#This Row],[NOMBRE-Planeación_Proyecto]])</f>
        <v>3. Protección SRPA</v>
      </c>
      <c r="AL812" s="41">
        <f>VLOOKUP(Exportar[[#This Row],[UNIDAD/SUB UNIDAD]],[3]!REGIONALES[[#All],[codigo_regional3]:[Columna1]],3,0)</f>
        <v>23</v>
      </c>
      <c r="AM812" s="41">
        <f>Exportar[[#This Row],[COD]]</f>
        <v>23</v>
      </c>
      <c r="AN812" s="41">
        <f>IFERROR(VLOOKUP(Exportar[[#This Row],[RUBRO completo]],'[3]CENTRO DE COSTOS'!$X:$X,1,0),0)</f>
        <v>0</v>
      </c>
      <c r="AO812" s="43" t="str">
        <f>VLOOKUP(Exportar[[#This Row],[COD_REAL]],'[3]CENTRO DE COSTOS'!$M$4:$N$72,2,0)</f>
        <v>REGIONAL CÓRDOBA</v>
      </c>
    </row>
    <row r="813" spans="1:41" x14ac:dyDescent="0.25">
      <c r="A813" s="44">
        <v>45111</v>
      </c>
      <c r="B813" s="32">
        <v>2023</v>
      </c>
      <c r="C813" s="33" t="str">
        <f>VLOOKUP(D813,'[3]CENTRO DE COSTOS'!$E:$H,4,0)</f>
        <v>REGIONALES</v>
      </c>
      <c r="D813" s="34" t="s">
        <v>59</v>
      </c>
      <c r="E813" s="34" t="s">
        <v>60</v>
      </c>
      <c r="F813" s="34" t="s">
        <v>237</v>
      </c>
      <c r="G813" s="35" t="str">
        <f>VLOOKUP(O813,[3]Gerentes!$A:$N,4,0)</f>
        <v xml:space="preserve">PROTECCIÓN RESTABLECIMIENTO </v>
      </c>
      <c r="H813" s="35" t="str">
        <f>VLOOKUP(O813,[3]Gerentes!$A:$N,5,0)</f>
        <v>DIRECTOR(A) DE PROTECCION</v>
      </c>
      <c r="I813" s="35" t="str">
        <f>VLOOKUP(O813,[3]Gerentes!$A:$N,10,0)</f>
        <v>2. Protección PARD</v>
      </c>
      <c r="J813" s="35" t="str">
        <f>VLOOKUP(O813,[3]Gerentes!$A:$AB,15,0)</f>
        <v>No Contratable</v>
      </c>
      <c r="K813" s="36" t="str">
        <f t="shared" si="36"/>
        <v>Inversión</v>
      </c>
      <c r="L813" s="37" t="s">
        <v>173</v>
      </c>
      <c r="M813" s="38" t="str">
        <f t="shared" si="37"/>
        <v>C-4102-1500-14</v>
      </c>
      <c r="N813" s="34">
        <v>112</v>
      </c>
      <c r="O813" s="35" t="str">
        <f t="shared" si="38"/>
        <v>C-4102-1500-14-0-4102037-02-112</v>
      </c>
      <c r="P813" s="32" t="s">
        <v>172</v>
      </c>
      <c r="Q813" s="39">
        <f>VLOOKUP($O813,[3]Gerentes!$A:$I,7,0)</f>
        <v>4102037</v>
      </c>
      <c r="R813" s="40" t="str">
        <f>VLOOKUP($O813,[3]Gerentes!$A:$I,8,0)</f>
        <v>SERVICIO DE PROTECCION PARA EL RESTABLECIMIENTO DE DERECHOS DE NIÑOS, NIÑAS, ADOLESCENTES Y JOVENES</v>
      </c>
      <c r="S813" s="34" t="s">
        <v>24</v>
      </c>
      <c r="T813" s="34">
        <v>27</v>
      </c>
      <c r="U813" s="34" t="s">
        <v>161</v>
      </c>
      <c r="V813" s="34" t="s">
        <v>25</v>
      </c>
      <c r="W813" s="41">
        <v>3500000</v>
      </c>
      <c r="X813" s="41">
        <v>18000000</v>
      </c>
      <c r="Y813" s="41">
        <v>0</v>
      </c>
      <c r="Z813" s="41">
        <v>0</v>
      </c>
      <c r="AA813" s="41">
        <v>0</v>
      </c>
      <c r="AB813" s="42">
        <v>21500000</v>
      </c>
      <c r="AC813" s="41">
        <v>21500000</v>
      </c>
      <c r="AD813" s="41">
        <v>0</v>
      </c>
      <c r="AE813" s="42">
        <v>18000000</v>
      </c>
      <c r="AF813" s="42">
        <v>0</v>
      </c>
      <c r="AG813" s="41">
        <v>0</v>
      </c>
      <c r="AH813" s="41">
        <v>0</v>
      </c>
      <c r="AI813" s="41">
        <v>0</v>
      </c>
      <c r="AJ813" s="41">
        <v>0</v>
      </c>
      <c r="AK813" s="42" t="str">
        <f>IFERROR(VLOOKUP(Exportar[[#This Row],[RUBRO]],[3]LISTAS!$A$1:$B$19,2,0),Exportar[[#This Row],[NOMBRE-Planeación_Proyecto]])</f>
        <v>2. Protección PARD</v>
      </c>
      <c r="AL813" s="41">
        <f>VLOOKUP(Exportar[[#This Row],[UNIDAD/SUB UNIDAD]],[3]!REGIONALES[[#All],[codigo_regional3]:[Columna1]],3,0)</f>
        <v>23</v>
      </c>
      <c r="AM813" s="41">
        <f>Exportar[[#This Row],[COD]]</f>
        <v>23</v>
      </c>
      <c r="AN813" s="41">
        <f>IFERROR(VLOOKUP(Exportar[[#This Row],[RUBRO completo]],'[3]CENTRO DE COSTOS'!$X:$X,1,0),0)</f>
        <v>0</v>
      </c>
      <c r="AO813" s="43" t="str">
        <f>VLOOKUP(Exportar[[#This Row],[COD_REAL]],'[3]CENTRO DE COSTOS'!$M$4:$N$72,2,0)</f>
        <v>REGIONAL CÓRDOBA</v>
      </c>
    </row>
    <row r="814" spans="1:41" x14ac:dyDescent="0.25">
      <c r="A814" s="44">
        <v>45111</v>
      </c>
      <c r="B814" s="32">
        <v>2023</v>
      </c>
      <c r="C814" s="33" t="str">
        <f>VLOOKUP(D814,'[3]CENTRO DE COSTOS'!$E:$H,4,0)</f>
        <v>REGIONALES</v>
      </c>
      <c r="D814" s="34" t="s">
        <v>59</v>
      </c>
      <c r="E814" s="34" t="s">
        <v>60</v>
      </c>
      <c r="F814" s="34" t="s">
        <v>393</v>
      </c>
      <c r="G814" s="35" t="str">
        <f>VLOOKUP(O814,[3]Gerentes!$A:$N,4,0)</f>
        <v xml:space="preserve">PROTECCIÓN RESTABLECIMIENTO </v>
      </c>
      <c r="H814" s="35" t="str">
        <f>VLOOKUP(O814,[3]Gerentes!$A:$N,5,0)</f>
        <v>DIRECTOR(A) ADMINISTRATIVO</v>
      </c>
      <c r="I814" s="35" t="str">
        <f>VLOOKUP(O814,[3]Gerentes!$A:$N,10,0)</f>
        <v>2. Protección PARD</v>
      </c>
      <c r="J814" s="35" t="str">
        <f>VLOOKUP(O814,[3]Gerentes!$A:$AB,15,0)</f>
        <v>Contratable</v>
      </c>
      <c r="K814" s="36" t="str">
        <f t="shared" si="36"/>
        <v>Inversión</v>
      </c>
      <c r="L814" s="37" t="s">
        <v>173</v>
      </c>
      <c r="M814" s="38" t="str">
        <f t="shared" si="37"/>
        <v>C-4102-1500-14</v>
      </c>
      <c r="N814" s="34">
        <v>114</v>
      </c>
      <c r="O814" s="35" t="str">
        <f t="shared" si="38"/>
        <v>C-4102-1500-14-0-4102037-02-114</v>
      </c>
      <c r="P814" s="32" t="s">
        <v>172</v>
      </c>
      <c r="Q814" s="39">
        <f>VLOOKUP($O814,[3]Gerentes!$A:$I,7,0)</f>
        <v>4102037</v>
      </c>
      <c r="R814" s="40" t="str">
        <f>VLOOKUP($O814,[3]Gerentes!$A:$I,8,0)</f>
        <v>SERVICIO DE PROTECCION PARA EL RESTABLECIMIENTO DE DERECHOS DE NIÑOS, NIÑAS, ADOLESCENTES Y JOVENES</v>
      </c>
      <c r="S814" s="34" t="s">
        <v>24</v>
      </c>
      <c r="T814" s="34">
        <v>21</v>
      </c>
      <c r="U814" s="34" t="s">
        <v>185</v>
      </c>
      <c r="V814" s="34" t="s">
        <v>25</v>
      </c>
      <c r="W814" s="41">
        <v>0</v>
      </c>
      <c r="X814" s="41">
        <v>169325000</v>
      </c>
      <c r="Y814" s="41">
        <v>0</v>
      </c>
      <c r="Z814" s="41">
        <v>0</v>
      </c>
      <c r="AA814" s="41">
        <v>0</v>
      </c>
      <c r="AB814" s="42">
        <v>169325000</v>
      </c>
      <c r="AC814" s="41">
        <v>169325000</v>
      </c>
      <c r="AD814" s="41">
        <v>0</v>
      </c>
      <c r="AE814" s="42">
        <v>0</v>
      </c>
      <c r="AF814" s="42">
        <v>0</v>
      </c>
      <c r="AG814" s="41">
        <v>0</v>
      </c>
      <c r="AH814" s="41">
        <v>0</v>
      </c>
      <c r="AI814" s="41">
        <v>0</v>
      </c>
      <c r="AJ814" s="41">
        <v>0</v>
      </c>
      <c r="AK814" s="42" t="str">
        <f>IFERROR(VLOOKUP(Exportar[[#This Row],[RUBRO]],[3]LISTAS!$A$1:$B$19,2,0),Exportar[[#This Row],[NOMBRE-Planeación_Proyecto]])</f>
        <v>2. Protección PARD</v>
      </c>
      <c r="AL814" s="41">
        <f>VLOOKUP(Exportar[[#This Row],[UNIDAD/SUB UNIDAD]],[3]!REGIONALES[[#All],[codigo_regional3]:[Columna1]],3,0)</f>
        <v>23</v>
      </c>
      <c r="AM814" s="41">
        <f>Exportar[[#This Row],[COD]]</f>
        <v>23</v>
      </c>
      <c r="AN814" s="41">
        <f>IFERROR(VLOOKUP(Exportar[[#This Row],[RUBRO completo]],'[3]CENTRO DE COSTOS'!$X:$X,1,0),0)</f>
        <v>0</v>
      </c>
      <c r="AO814" s="43" t="str">
        <f>VLOOKUP(Exportar[[#This Row],[COD_REAL]],'[3]CENTRO DE COSTOS'!$M$4:$N$72,2,0)</f>
        <v>REGIONAL CÓRDOBA</v>
      </c>
    </row>
    <row r="815" spans="1:41" x14ac:dyDescent="0.25">
      <c r="A815" s="44">
        <v>45111</v>
      </c>
      <c r="B815" s="32">
        <v>2023</v>
      </c>
      <c r="C815" s="33" t="str">
        <f>VLOOKUP(D815,'[3]CENTRO DE COSTOS'!$E:$H,4,0)</f>
        <v>REGIONALES</v>
      </c>
      <c r="D815" s="34" t="s">
        <v>59</v>
      </c>
      <c r="E815" s="34" t="s">
        <v>60</v>
      </c>
      <c r="F815" s="34" t="s">
        <v>248</v>
      </c>
      <c r="G815" s="35" t="str">
        <f>VLOOKUP(O815,[3]Gerentes!$A:$N,4,0)</f>
        <v>PROTECCIÓN SRPA</v>
      </c>
      <c r="H815" s="35" t="str">
        <f>VLOOKUP(O815,[3]Gerentes!$A:$N,5,0)</f>
        <v>DIRECTOR(A) DE PROTECCION</v>
      </c>
      <c r="I815" s="35" t="str">
        <f>VLOOKUP(O815,[3]Gerentes!$A:$N,10,0)</f>
        <v>3. Protección SRPA</v>
      </c>
      <c r="J815" s="35" t="str">
        <f>VLOOKUP(O815,[3]Gerentes!$A:$AB,15,0)</f>
        <v>Contratable</v>
      </c>
      <c r="K815" s="36" t="str">
        <f t="shared" si="36"/>
        <v>Inversión</v>
      </c>
      <c r="L815" s="37" t="s">
        <v>187</v>
      </c>
      <c r="M815" s="38" t="str">
        <f t="shared" si="37"/>
        <v>C-4102-1500-13</v>
      </c>
      <c r="N815" s="34">
        <v>120</v>
      </c>
      <c r="O815" s="35" t="str">
        <f t="shared" si="38"/>
        <v>C-4102-1500-13-0-4102038-02-120</v>
      </c>
      <c r="P815" s="32" t="s">
        <v>186</v>
      </c>
      <c r="Q815" s="39">
        <f>VLOOKUP($O815,[3]Gerentes!$A:$I,7,0)</f>
        <v>4102038</v>
      </c>
      <c r="R815" s="40" t="str">
        <f>VLOOKUP($O815,[3]Gerentes!$A:$I,8,0)</f>
        <v>SERVICIO DIRIGIDOS A LA ATENCION DE NIÑOS, NIÑAS, ADOLESCENTES Y JOVENES, CON ENFOQUE PEDAGOGICO Y RESTAURATIVO ENCAMINADOS A LA INCLUSION SOCIAL</v>
      </c>
      <c r="S815" s="34" t="s">
        <v>38</v>
      </c>
      <c r="T815" s="34">
        <v>16</v>
      </c>
      <c r="U815" s="34" t="s">
        <v>249</v>
      </c>
      <c r="V815" s="34" t="s">
        <v>25</v>
      </c>
      <c r="W815" s="41">
        <v>1932735050</v>
      </c>
      <c r="X815" s="41">
        <v>0</v>
      </c>
      <c r="Y815" s="41">
        <v>138605700</v>
      </c>
      <c r="Z815" s="41">
        <v>0</v>
      </c>
      <c r="AA815" s="41">
        <v>0</v>
      </c>
      <c r="AB815" s="42">
        <v>1794129350</v>
      </c>
      <c r="AC815" s="41">
        <v>1794129350</v>
      </c>
      <c r="AD815" s="41">
        <v>0</v>
      </c>
      <c r="AE815" s="42">
        <v>1794129350</v>
      </c>
      <c r="AF815" s="42">
        <v>962533555</v>
      </c>
      <c r="AG815" s="41">
        <v>962533555</v>
      </c>
      <c r="AH815" s="41">
        <v>962533555</v>
      </c>
      <c r="AI815" s="41">
        <v>0</v>
      </c>
      <c r="AJ815" s="41">
        <v>0</v>
      </c>
      <c r="AK815" s="42" t="str">
        <f>IFERROR(VLOOKUP(Exportar[[#This Row],[RUBRO]],[3]LISTAS!$A$1:$B$19,2,0),Exportar[[#This Row],[NOMBRE-Planeación_Proyecto]])</f>
        <v>3. Protección SRPA</v>
      </c>
      <c r="AL815" s="41">
        <f>VLOOKUP(Exportar[[#This Row],[UNIDAD/SUB UNIDAD]],[3]!REGIONALES[[#All],[codigo_regional3]:[Columna1]],3,0)</f>
        <v>23</v>
      </c>
      <c r="AM815" s="41">
        <f>Exportar[[#This Row],[COD]]</f>
        <v>23</v>
      </c>
      <c r="AN815" s="41" t="str">
        <f>IFERROR(VLOOKUP(Exportar[[#This Row],[RUBRO completo]],'[3]CENTRO DE COSTOS'!$X:$X,1,0),0)</f>
        <v>C-4102-1500-13-0-4102038-02-120</v>
      </c>
      <c r="AO815" s="43" t="str">
        <f>VLOOKUP(Exportar[[#This Row],[COD_REAL]],'[3]CENTRO DE COSTOS'!$M$4:$N$72,2,0)</f>
        <v>REGIONAL CÓRDOBA</v>
      </c>
    </row>
    <row r="816" spans="1:41" x14ac:dyDescent="0.25">
      <c r="A816" s="44">
        <v>45111</v>
      </c>
      <c r="B816" s="32">
        <v>2023</v>
      </c>
      <c r="C816" s="33" t="str">
        <f>VLOOKUP(D816,'[3]CENTRO DE COSTOS'!$E:$H,4,0)</f>
        <v>REGIONALES</v>
      </c>
      <c r="D816" s="34" t="s">
        <v>59</v>
      </c>
      <c r="E816" s="34" t="s">
        <v>60</v>
      </c>
      <c r="F816" s="34" t="s">
        <v>261</v>
      </c>
      <c r="G816" s="35" t="str">
        <f>VLOOKUP(O816,[3]Gerentes!$A:$N,4,0)</f>
        <v xml:space="preserve">PROTECCIÓN RESTABLECIMIENTO </v>
      </c>
      <c r="H816" s="35" t="str">
        <f>VLOOKUP(O816,[3]Gerentes!$A:$N,5,0)</f>
        <v>DIRECTOR(A) DE PROTECCION</v>
      </c>
      <c r="I816" s="35" t="str">
        <f>VLOOKUP(O816,[3]Gerentes!$A:$N,10,0)</f>
        <v>2. Protección PARD</v>
      </c>
      <c r="J816" s="35" t="str">
        <f>VLOOKUP(O816,[3]Gerentes!$A:$AB,15,0)</f>
        <v>Contratable</v>
      </c>
      <c r="K816" s="36" t="str">
        <f t="shared" si="36"/>
        <v>Inversión</v>
      </c>
      <c r="L816" s="37" t="s">
        <v>173</v>
      </c>
      <c r="M816" s="38" t="str">
        <f t="shared" si="37"/>
        <v>C-4102-1500-14</v>
      </c>
      <c r="N816" s="34">
        <v>121</v>
      </c>
      <c r="O816" s="35" t="str">
        <f t="shared" si="38"/>
        <v>C-4102-1500-14-0-4102037-02-121</v>
      </c>
      <c r="P816" s="32" t="s">
        <v>172</v>
      </c>
      <c r="Q816" s="39">
        <f>VLOOKUP($O816,[3]Gerentes!$A:$I,7,0)</f>
        <v>4102037</v>
      </c>
      <c r="R816" s="40" t="str">
        <f>VLOOKUP($O816,[3]Gerentes!$A:$I,8,0)</f>
        <v>SERVICIO DE PROTECCION PARA EL RESTABLECIMIENTO DE DERECHOS DE NIÑOS, NIÑAS, ADOLESCENTES Y JOVENES</v>
      </c>
      <c r="S816" s="34" t="s">
        <v>24</v>
      </c>
      <c r="T816" s="34">
        <v>27</v>
      </c>
      <c r="U816" s="34" t="s">
        <v>161</v>
      </c>
      <c r="V816" s="34" t="s">
        <v>25</v>
      </c>
      <c r="W816" s="41">
        <v>1214959500</v>
      </c>
      <c r="X816" s="41">
        <v>0</v>
      </c>
      <c r="Y816" s="41">
        <v>0</v>
      </c>
      <c r="Z816" s="41">
        <v>0</v>
      </c>
      <c r="AA816" s="41">
        <v>0</v>
      </c>
      <c r="AB816" s="42">
        <v>1214959500</v>
      </c>
      <c r="AC816" s="41">
        <v>1214959500</v>
      </c>
      <c r="AD816" s="41">
        <v>0</v>
      </c>
      <c r="AE816" s="42">
        <v>1214959500</v>
      </c>
      <c r="AF816" s="42">
        <v>707855902</v>
      </c>
      <c r="AG816" s="41">
        <v>707855902</v>
      </c>
      <c r="AH816" s="41">
        <v>707855902</v>
      </c>
      <c r="AI816" s="41">
        <v>0</v>
      </c>
      <c r="AJ816" s="41">
        <v>0</v>
      </c>
      <c r="AK816" s="42" t="str">
        <f>IFERROR(VLOOKUP(Exportar[[#This Row],[RUBRO]],[3]LISTAS!$A$1:$B$19,2,0),Exportar[[#This Row],[NOMBRE-Planeación_Proyecto]])</f>
        <v>2. Protección PARD</v>
      </c>
      <c r="AL816" s="41">
        <f>VLOOKUP(Exportar[[#This Row],[UNIDAD/SUB UNIDAD]],[3]!REGIONALES[[#All],[codigo_regional3]:[Columna1]],3,0)</f>
        <v>23</v>
      </c>
      <c r="AM816" s="41">
        <f>Exportar[[#This Row],[COD]]</f>
        <v>23</v>
      </c>
      <c r="AN816" s="41" t="str">
        <f>IFERROR(VLOOKUP(Exportar[[#This Row],[RUBRO completo]],'[3]CENTRO DE COSTOS'!$X:$X,1,0),0)</f>
        <v>C-4102-1500-14-0-4102037-02-121</v>
      </c>
      <c r="AO816" s="43" t="str">
        <f>VLOOKUP(Exportar[[#This Row],[COD_REAL]],'[3]CENTRO DE COSTOS'!$M$4:$N$72,2,0)</f>
        <v>REGIONAL CÓRDOBA</v>
      </c>
    </row>
    <row r="817" spans="1:41" x14ac:dyDescent="0.25">
      <c r="A817" s="44">
        <v>45111</v>
      </c>
      <c r="B817" s="32">
        <v>2023</v>
      </c>
      <c r="C817" s="33" t="str">
        <f>VLOOKUP(D817,'[3]CENTRO DE COSTOS'!$E:$H,4,0)</f>
        <v>REGIONALES</v>
      </c>
      <c r="D817" s="34" t="s">
        <v>59</v>
      </c>
      <c r="E817" s="34" t="s">
        <v>60</v>
      </c>
      <c r="F817" s="34" t="s">
        <v>430</v>
      </c>
      <c r="G817" s="35" t="str">
        <f>VLOOKUP(O817,[3]Gerentes!$A:$N,4,0)</f>
        <v xml:space="preserve">PROTECCIÓN RESTABLECIMIENTO </v>
      </c>
      <c r="H817" s="35" t="str">
        <f>VLOOKUP(O817,[3]Gerentes!$A:$N,5,0)</f>
        <v>DIRECTOR(A) DE PROTECCION</v>
      </c>
      <c r="I817" s="35" t="str">
        <f>VLOOKUP(O817,[3]Gerentes!$A:$N,10,0)</f>
        <v>2. Protección PARD</v>
      </c>
      <c r="J817" s="35" t="str">
        <f>VLOOKUP(O817,[3]Gerentes!$A:$AB,15,0)</f>
        <v>Contratable</v>
      </c>
      <c r="K817" s="36" t="str">
        <f t="shared" si="36"/>
        <v>Inversión</v>
      </c>
      <c r="L817" s="37" t="s">
        <v>173</v>
      </c>
      <c r="M817" s="38" t="str">
        <f t="shared" si="37"/>
        <v>C-4102-1500-14</v>
      </c>
      <c r="N817" s="34">
        <v>122</v>
      </c>
      <c r="O817" s="35" t="str">
        <f t="shared" si="38"/>
        <v>C-4102-1500-14-0-4102037-02-122</v>
      </c>
      <c r="P817" s="32" t="s">
        <v>172</v>
      </c>
      <c r="Q817" s="39">
        <f>VLOOKUP($O817,[3]Gerentes!$A:$I,7,0)</f>
        <v>4102037</v>
      </c>
      <c r="R817" s="40" t="str">
        <f>VLOOKUP($O817,[3]Gerentes!$A:$I,8,0)</f>
        <v>SERVICIO DE PROTECCION PARA EL RESTABLECIMIENTO DE DERECHOS DE NIÑOS, NIÑAS, ADOLESCENTES Y JOVENES</v>
      </c>
      <c r="S817" s="34" t="s">
        <v>24</v>
      </c>
      <c r="T817" s="34">
        <v>27</v>
      </c>
      <c r="U817" s="34" t="s">
        <v>161</v>
      </c>
      <c r="V817" s="34" t="s">
        <v>25</v>
      </c>
      <c r="W817" s="41">
        <v>6192648610</v>
      </c>
      <c r="X817" s="41">
        <v>0</v>
      </c>
      <c r="Y817" s="41">
        <v>0</v>
      </c>
      <c r="Z817" s="41">
        <v>0</v>
      </c>
      <c r="AA817" s="41">
        <v>0</v>
      </c>
      <c r="AB817" s="42">
        <v>6192648610</v>
      </c>
      <c r="AC817" s="41">
        <v>6018002110</v>
      </c>
      <c r="AD817" s="41">
        <v>174646500</v>
      </c>
      <c r="AE817" s="42">
        <v>6006026350</v>
      </c>
      <c r="AF817" s="42">
        <v>3550946152</v>
      </c>
      <c r="AG817" s="41">
        <v>3550946152</v>
      </c>
      <c r="AH817" s="41">
        <v>3550946152</v>
      </c>
      <c r="AI817" s="41">
        <v>0</v>
      </c>
      <c r="AJ817" s="41">
        <v>0</v>
      </c>
      <c r="AK817" s="42" t="str">
        <f>IFERROR(VLOOKUP(Exportar[[#This Row],[RUBRO]],[3]LISTAS!$A$1:$B$19,2,0),Exportar[[#This Row],[NOMBRE-Planeación_Proyecto]])</f>
        <v>2. Protección PARD</v>
      </c>
      <c r="AL817" s="41">
        <f>VLOOKUP(Exportar[[#This Row],[UNIDAD/SUB UNIDAD]],[3]!REGIONALES[[#All],[codigo_regional3]:[Columna1]],3,0)</f>
        <v>23</v>
      </c>
      <c r="AM817" s="41">
        <f>Exportar[[#This Row],[COD]]</f>
        <v>23</v>
      </c>
      <c r="AN817" s="41" t="str">
        <f>IFERROR(VLOOKUP(Exportar[[#This Row],[RUBRO completo]],'[3]CENTRO DE COSTOS'!$X:$X,1,0),0)</f>
        <v>C-4102-1500-14-0-4102037-02-122</v>
      </c>
      <c r="AO817" s="43" t="str">
        <f>VLOOKUP(Exportar[[#This Row],[COD_REAL]],'[3]CENTRO DE COSTOS'!$M$4:$N$72,2,0)</f>
        <v>REGIONAL CÓRDOBA</v>
      </c>
    </row>
    <row r="818" spans="1:41" x14ac:dyDescent="0.25">
      <c r="A818" s="44">
        <v>45111</v>
      </c>
      <c r="B818" s="32">
        <v>2023</v>
      </c>
      <c r="C818" s="33" t="str">
        <f>VLOOKUP(D818,'[3]CENTRO DE COSTOS'!$E:$H,4,0)</f>
        <v>REGIONALES</v>
      </c>
      <c r="D818" s="34" t="s">
        <v>59</v>
      </c>
      <c r="E818" s="34" t="s">
        <v>60</v>
      </c>
      <c r="F818" s="34" t="s">
        <v>428</v>
      </c>
      <c r="G818" s="35" t="str">
        <f>VLOOKUP(O818,[3]Gerentes!$A:$N,4,0)</f>
        <v xml:space="preserve">PROTECCIÓN RESTABLECIMIENTO </v>
      </c>
      <c r="H818" s="35" t="str">
        <f>VLOOKUP(O818,[3]Gerentes!$A:$N,5,0)</f>
        <v>DIRECTOR(A) DE PROTECCION</v>
      </c>
      <c r="I818" s="35" t="str">
        <f>VLOOKUP(O818,[3]Gerentes!$A:$N,10,0)</f>
        <v>2. Protección PARD</v>
      </c>
      <c r="J818" s="35" t="str">
        <f>VLOOKUP(O818,[3]Gerentes!$A:$AB,15,0)</f>
        <v>Contratable</v>
      </c>
      <c r="K818" s="36" t="str">
        <f t="shared" si="36"/>
        <v>Inversión</v>
      </c>
      <c r="L818" s="37" t="s">
        <v>173</v>
      </c>
      <c r="M818" s="38" t="str">
        <f t="shared" si="37"/>
        <v>C-4102-1500-14</v>
      </c>
      <c r="N818" s="34">
        <v>123</v>
      </c>
      <c r="O818" s="35" t="str">
        <f t="shared" si="38"/>
        <v>C-4102-1500-14-0-4102037-02-123</v>
      </c>
      <c r="P818" s="32" t="s">
        <v>172</v>
      </c>
      <c r="Q818" s="39">
        <f>VLOOKUP($O818,[3]Gerentes!$A:$I,7,0)</f>
        <v>4102037</v>
      </c>
      <c r="R818" s="40" t="str">
        <f>VLOOKUP($O818,[3]Gerentes!$A:$I,8,0)</f>
        <v>SERVICIO DE PROTECCION PARA EL RESTABLECIMIENTO DE DERECHOS DE NIÑOS, NIÑAS, ADOLESCENTES Y JOVENES</v>
      </c>
      <c r="S818" s="34" t="s">
        <v>24</v>
      </c>
      <c r="T818" s="34">
        <v>27</v>
      </c>
      <c r="U818" s="34" t="s">
        <v>161</v>
      </c>
      <c r="V818" s="34" t="s">
        <v>25</v>
      </c>
      <c r="W818" s="41">
        <v>6797024710</v>
      </c>
      <c r="X818" s="41">
        <v>156649993</v>
      </c>
      <c r="Y818" s="41">
        <v>0</v>
      </c>
      <c r="Z818" s="41">
        <v>0</v>
      </c>
      <c r="AA818" s="41">
        <v>0</v>
      </c>
      <c r="AB818" s="42">
        <v>6953674703</v>
      </c>
      <c r="AC818" s="41">
        <v>6953674703</v>
      </c>
      <c r="AD818" s="41">
        <v>0</v>
      </c>
      <c r="AE818" s="42">
        <v>6953674703</v>
      </c>
      <c r="AF818" s="42">
        <v>3738050737</v>
      </c>
      <c r="AG818" s="41">
        <v>3738050737</v>
      </c>
      <c r="AH818" s="41">
        <v>3738050737</v>
      </c>
      <c r="AI818" s="41">
        <v>0</v>
      </c>
      <c r="AJ818" s="41">
        <v>0</v>
      </c>
      <c r="AK818" s="42" t="str">
        <f>IFERROR(VLOOKUP(Exportar[[#This Row],[RUBRO]],[3]LISTAS!$A$1:$B$19,2,0),Exportar[[#This Row],[NOMBRE-Planeación_Proyecto]])</f>
        <v>2. Protección PARD</v>
      </c>
      <c r="AL818" s="41">
        <f>VLOOKUP(Exportar[[#This Row],[UNIDAD/SUB UNIDAD]],[3]!REGIONALES[[#All],[codigo_regional3]:[Columna1]],3,0)</f>
        <v>23</v>
      </c>
      <c r="AM818" s="41">
        <f>Exportar[[#This Row],[COD]]</f>
        <v>23</v>
      </c>
      <c r="AN818" s="41" t="str">
        <f>IFERROR(VLOOKUP(Exportar[[#This Row],[RUBRO completo]],'[3]CENTRO DE COSTOS'!$X:$X,1,0),0)</f>
        <v>C-4102-1500-14-0-4102037-02-123</v>
      </c>
      <c r="AO818" s="43" t="str">
        <f>VLOOKUP(Exportar[[#This Row],[COD_REAL]],'[3]CENTRO DE COSTOS'!$M$4:$N$72,2,0)</f>
        <v>REGIONAL CÓRDOBA</v>
      </c>
    </row>
    <row r="819" spans="1:41" x14ac:dyDescent="0.25">
      <c r="A819" s="44">
        <v>45111</v>
      </c>
      <c r="B819" s="32">
        <v>2023</v>
      </c>
      <c r="C819" s="33" t="str">
        <f>VLOOKUP(D819,'[3]CENTRO DE COSTOS'!$E:$H,4,0)</f>
        <v>REGIONALES</v>
      </c>
      <c r="D819" s="34" t="s">
        <v>59</v>
      </c>
      <c r="E819" s="34" t="s">
        <v>60</v>
      </c>
      <c r="F819" s="34" t="s">
        <v>242</v>
      </c>
      <c r="G819" s="35" t="str">
        <f>VLOOKUP(O819,[3]Gerentes!$A:$N,4,0)</f>
        <v xml:space="preserve">PROTECCIÓN RESTABLECIMIENTO </v>
      </c>
      <c r="H819" s="35" t="str">
        <f>VLOOKUP(O819,[3]Gerentes!$A:$N,5,0)</f>
        <v>DIRECTOR(A) DE PROTECCION</v>
      </c>
      <c r="I819" s="35" t="str">
        <f>VLOOKUP(O819,[3]Gerentes!$A:$N,10,0)</f>
        <v>2. Protección PARD</v>
      </c>
      <c r="J819" s="35" t="str">
        <f>VLOOKUP(O819,[3]Gerentes!$A:$AB,15,0)</f>
        <v>Contratable</v>
      </c>
      <c r="K819" s="36" t="str">
        <f t="shared" si="36"/>
        <v>Inversión</v>
      </c>
      <c r="L819" s="37" t="s">
        <v>173</v>
      </c>
      <c r="M819" s="38" t="str">
        <f t="shared" si="37"/>
        <v>C-4102-1500-14</v>
      </c>
      <c r="N819" s="34">
        <v>124</v>
      </c>
      <c r="O819" s="35" t="str">
        <f t="shared" si="38"/>
        <v>C-4102-1500-14-0-4102037-02-124</v>
      </c>
      <c r="P819" s="32" t="s">
        <v>172</v>
      </c>
      <c r="Q819" s="39">
        <f>VLOOKUP($O819,[3]Gerentes!$A:$I,7,0)</f>
        <v>4102037</v>
      </c>
      <c r="R819" s="40" t="str">
        <f>VLOOKUP($O819,[3]Gerentes!$A:$I,8,0)</f>
        <v>SERVICIO DE PROTECCION PARA EL RESTABLECIMIENTO DE DERECHOS DE NIÑOS, NIÑAS, ADOLESCENTES Y JOVENES</v>
      </c>
      <c r="S819" s="34" t="s">
        <v>24</v>
      </c>
      <c r="T819" s="34">
        <v>27</v>
      </c>
      <c r="U819" s="34" t="s">
        <v>161</v>
      </c>
      <c r="V819" s="34" t="s">
        <v>25</v>
      </c>
      <c r="W819" s="41">
        <v>80882460</v>
      </c>
      <c r="X819" s="41">
        <v>0</v>
      </c>
      <c r="Y819" s="41">
        <v>0</v>
      </c>
      <c r="Z819" s="41">
        <v>0</v>
      </c>
      <c r="AA819" s="41">
        <v>0</v>
      </c>
      <c r="AB819" s="42">
        <v>80882460</v>
      </c>
      <c r="AC819" s="41">
        <v>34361232</v>
      </c>
      <c r="AD819" s="41">
        <v>46521228</v>
      </c>
      <c r="AE819" s="42">
        <v>33427736</v>
      </c>
      <c r="AF819" s="42">
        <v>12622659</v>
      </c>
      <c r="AG819" s="41">
        <v>12622659</v>
      </c>
      <c r="AH819" s="41">
        <v>12622659</v>
      </c>
      <c r="AI819" s="41">
        <v>0</v>
      </c>
      <c r="AJ819" s="41">
        <v>0</v>
      </c>
      <c r="AK819" s="42" t="str">
        <f>IFERROR(VLOOKUP(Exportar[[#This Row],[RUBRO]],[3]LISTAS!$A$1:$B$19,2,0),Exportar[[#This Row],[NOMBRE-Planeación_Proyecto]])</f>
        <v>2. Protección PARD</v>
      </c>
      <c r="AL819" s="41">
        <f>VLOOKUP(Exportar[[#This Row],[UNIDAD/SUB UNIDAD]],[3]!REGIONALES[[#All],[codigo_regional3]:[Columna1]],3,0)</f>
        <v>23</v>
      </c>
      <c r="AM819" s="41">
        <f>Exportar[[#This Row],[COD]]</f>
        <v>23</v>
      </c>
      <c r="AN819" s="41" t="str">
        <f>IFERROR(VLOOKUP(Exportar[[#This Row],[RUBRO completo]],'[3]CENTRO DE COSTOS'!$X:$X,1,0),0)</f>
        <v>C-4102-1500-14-0-4102037-02-124</v>
      </c>
      <c r="AO819" s="43" t="str">
        <f>VLOOKUP(Exportar[[#This Row],[COD_REAL]],'[3]CENTRO DE COSTOS'!$M$4:$N$72,2,0)</f>
        <v>REGIONAL CÓRDOBA</v>
      </c>
    </row>
    <row r="820" spans="1:41" x14ac:dyDescent="0.25">
      <c r="A820" s="44">
        <v>45111</v>
      </c>
      <c r="B820" s="32">
        <v>2023</v>
      </c>
      <c r="C820" s="33" t="str">
        <f>VLOOKUP(D820,'[3]CENTRO DE COSTOS'!$E:$H,4,0)</f>
        <v>REGIONALES</v>
      </c>
      <c r="D820" s="34" t="s">
        <v>59</v>
      </c>
      <c r="E820" s="34" t="s">
        <v>60</v>
      </c>
      <c r="F820" s="34" t="s">
        <v>233</v>
      </c>
      <c r="G820" s="35" t="str">
        <f>VLOOKUP(O820,[3]Gerentes!$A:$N,4,0)</f>
        <v>FAMILIA Y COMUNIDADES</v>
      </c>
      <c r="H820" s="35" t="str">
        <f>VLOOKUP(O820,[3]Gerentes!$A:$N,5,0)</f>
        <v>DIRECTOR(A) DE FAMILIA Y COMUNIDADES</v>
      </c>
      <c r="I820" s="35" t="str">
        <f>VLOOKUP(O820,[3]Gerentes!$A:$N,10,0)</f>
        <v>6. Familia y Comunidades</v>
      </c>
      <c r="J820" s="35" t="str">
        <f>VLOOKUP(O820,[3]Gerentes!$A:$AB,15,0)</f>
        <v>Contratable</v>
      </c>
      <c r="K820" s="36" t="str">
        <f t="shared" si="36"/>
        <v>Inversión</v>
      </c>
      <c r="L820" s="37" t="s">
        <v>232</v>
      </c>
      <c r="M820" s="38" t="str">
        <f t="shared" si="37"/>
        <v>C-4102-1500-16</v>
      </c>
      <c r="N820" s="34">
        <v>142</v>
      </c>
      <c r="O820" s="35" t="str">
        <f t="shared" si="38"/>
        <v>C-4102-1500-16-0-4102042-02-142</v>
      </c>
      <c r="P820" s="32" t="s">
        <v>231</v>
      </c>
      <c r="Q820" s="39">
        <f>VLOOKUP($O820,[3]Gerentes!$A:$I,7,0)</f>
        <v>4102042</v>
      </c>
      <c r="R820" s="40" t="str">
        <f>VLOOKUP($O820,[3]Gerentes!$A:$I,8,0)</f>
        <v>SERVICIO DE ASISTENCIA TECNICA A COMUNIDADES EN TEMAS DE FORTALECIMIENTO DEL TEJIDO SOCIAL Y CONSTRUCCION DE ESCENARIOS COMUNITARIOS PROTECTORES DE DERECHOS</v>
      </c>
      <c r="S820" s="34" t="s">
        <v>24</v>
      </c>
      <c r="T820" s="34">
        <v>27</v>
      </c>
      <c r="U820" s="34" t="s">
        <v>161</v>
      </c>
      <c r="V820" s="34" t="s">
        <v>25</v>
      </c>
      <c r="W820" s="41">
        <v>1678600000</v>
      </c>
      <c r="X820" s="41">
        <v>0</v>
      </c>
      <c r="Y820" s="41">
        <v>0</v>
      </c>
      <c r="Z820" s="41">
        <v>0</v>
      </c>
      <c r="AA820" s="41">
        <v>0</v>
      </c>
      <c r="AB820" s="42">
        <v>1678600000</v>
      </c>
      <c r="AC820" s="41">
        <v>1678600000</v>
      </c>
      <c r="AD820" s="41">
        <v>0</v>
      </c>
      <c r="AE820" s="42">
        <v>1678600000</v>
      </c>
      <c r="AF820" s="42">
        <v>674205000</v>
      </c>
      <c r="AG820" s="41">
        <v>674205000</v>
      </c>
      <c r="AH820" s="41">
        <v>674205000</v>
      </c>
      <c r="AI820" s="41">
        <v>0</v>
      </c>
      <c r="AJ820" s="41">
        <v>0</v>
      </c>
      <c r="AK820" s="42" t="str">
        <f>IFERROR(VLOOKUP(Exportar[[#This Row],[RUBRO]],[3]LISTAS!$A$1:$B$19,2,0),Exportar[[#This Row],[NOMBRE-Planeación_Proyecto]])</f>
        <v>6. Familia y Comunidades</v>
      </c>
      <c r="AL820" s="41">
        <f>VLOOKUP(Exportar[[#This Row],[UNIDAD/SUB UNIDAD]],[3]!REGIONALES[[#All],[codigo_regional3]:[Columna1]],3,0)</f>
        <v>23</v>
      </c>
      <c r="AM820" s="41">
        <f>Exportar[[#This Row],[COD]]</f>
        <v>23</v>
      </c>
      <c r="AN820" s="41" t="str">
        <f>IFERROR(VLOOKUP(Exportar[[#This Row],[RUBRO completo]],'[3]CENTRO DE COSTOS'!$X:$X,1,0),0)</f>
        <v>C-4102-1500-16-0-4102042-02-142</v>
      </c>
      <c r="AO820" s="43" t="str">
        <f>VLOOKUP(Exportar[[#This Row],[COD_REAL]],'[3]CENTRO DE COSTOS'!$M$4:$N$72,2,0)</f>
        <v>REGIONAL CÓRDOBA</v>
      </c>
    </row>
    <row r="821" spans="1:41" x14ac:dyDescent="0.25">
      <c r="A821" s="44">
        <v>45111</v>
      </c>
      <c r="B821" s="32">
        <v>2023</v>
      </c>
      <c r="C821" s="33" t="str">
        <f>VLOOKUP(D821,'[3]CENTRO DE COSTOS'!$E:$H,4,0)</f>
        <v>REGIONALES</v>
      </c>
      <c r="D821" s="34" t="s">
        <v>59</v>
      </c>
      <c r="E821" s="34" t="s">
        <v>60</v>
      </c>
      <c r="F821" s="34" t="s">
        <v>230</v>
      </c>
      <c r="G821" s="35" t="str">
        <f>VLOOKUP(O821,[3]Gerentes!$A:$N,4,0)</f>
        <v>INFANCIA</v>
      </c>
      <c r="H821" s="35" t="str">
        <f>VLOOKUP(O821,[3]Gerentes!$A:$N,5,0)</f>
        <v>DIRECTOR(A) DE INFANCIA</v>
      </c>
      <c r="I821" s="35" t="str">
        <f>VLOOKUP(O821,[3]Gerentes!$A:$N,10,0)</f>
        <v>7. Infancia</v>
      </c>
      <c r="J821" s="35" t="str">
        <f>VLOOKUP(O821,[3]Gerentes!$A:$AB,15,0)</f>
        <v>Contratable</v>
      </c>
      <c r="K821" s="36" t="str">
        <f t="shared" si="36"/>
        <v>Inversión</v>
      </c>
      <c r="L821" s="37" t="s">
        <v>182</v>
      </c>
      <c r="M821" s="38" t="str">
        <f t="shared" si="37"/>
        <v>C-4102-1500-20</v>
      </c>
      <c r="N821" s="34">
        <v>152</v>
      </c>
      <c r="O821" s="35" t="str">
        <f t="shared" si="38"/>
        <v>C-4102-1500-20-0-4102045-02-152</v>
      </c>
      <c r="P821" s="32" t="s">
        <v>181</v>
      </c>
      <c r="Q821" s="39">
        <f>VLOOKUP($O821,[3]Gerentes!$A:$I,7,0)</f>
        <v>4102045</v>
      </c>
      <c r="R821" s="40" t="str">
        <f>VLOOKUP($O821,[3]Gerentes!$A:$I,8,0)</f>
        <v>SERVICIOS DE EDUCACIÓN INFORMAL A NIÑOS, NIÑAS, ADOLESCENTES  Y JÓVENES PARA EL RECONOCIMIENTO DE SUS DERECHOS</v>
      </c>
      <c r="S821" s="34" t="s">
        <v>24</v>
      </c>
      <c r="T821" s="34">
        <v>27</v>
      </c>
      <c r="U821" s="34" t="s">
        <v>161</v>
      </c>
      <c r="V821" s="34" t="s">
        <v>25</v>
      </c>
      <c r="W821" s="41">
        <v>6188874800</v>
      </c>
      <c r="X821" s="41">
        <v>0</v>
      </c>
      <c r="Y821" s="41">
        <v>0</v>
      </c>
      <c r="Z821" s="41">
        <v>0</v>
      </c>
      <c r="AA821" s="41">
        <v>0</v>
      </c>
      <c r="AB821" s="42">
        <v>6188874800</v>
      </c>
      <c r="AC821" s="41">
        <v>115580400</v>
      </c>
      <c r="AD821" s="41">
        <v>6073294400</v>
      </c>
      <c r="AE821" s="42">
        <v>115580400</v>
      </c>
      <c r="AF821" s="42">
        <v>56270023</v>
      </c>
      <c r="AG821" s="41">
        <v>56270023</v>
      </c>
      <c r="AH821" s="41">
        <v>56270023</v>
      </c>
      <c r="AI821" s="41">
        <v>0</v>
      </c>
      <c r="AJ821" s="41">
        <v>0</v>
      </c>
      <c r="AK821" s="42" t="str">
        <f>IFERROR(VLOOKUP(Exportar[[#This Row],[RUBRO]],[3]LISTAS!$A$1:$B$19,2,0),Exportar[[#This Row],[NOMBRE-Planeación_Proyecto]])</f>
        <v>7. Infancia</v>
      </c>
      <c r="AL821" s="41">
        <f>VLOOKUP(Exportar[[#This Row],[UNIDAD/SUB UNIDAD]],[3]!REGIONALES[[#All],[codigo_regional3]:[Columna1]],3,0)</f>
        <v>23</v>
      </c>
      <c r="AM821" s="41">
        <f>Exportar[[#This Row],[COD]]</f>
        <v>23</v>
      </c>
      <c r="AN821" s="41" t="str">
        <f>IFERROR(VLOOKUP(Exportar[[#This Row],[RUBRO completo]],'[3]CENTRO DE COSTOS'!$X:$X,1,0),0)</f>
        <v>C-4102-1500-20-0-4102045-02-152</v>
      </c>
      <c r="AO821" s="43" t="str">
        <f>VLOOKUP(Exportar[[#This Row],[COD_REAL]],'[3]CENTRO DE COSTOS'!$M$4:$N$72,2,0)</f>
        <v>REGIONAL CÓRDOBA</v>
      </c>
    </row>
    <row r="822" spans="1:41" x14ac:dyDescent="0.25">
      <c r="A822" s="44">
        <v>45111</v>
      </c>
      <c r="B822" s="32">
        <v>2023</v>
      </c>
      <c r="C822" s="33" t="str">
        <f>VLOOKUP(D822,'[3]CENTRO DE COSTOS'!$E:$H,4,0)</f>
        <v>REGIONALES</v>
      </c>
      <c r="D822" s="34" t="s">
        <v>59</v>
      </c>
      <c r="E822" s="34" t="s">
        <v>60</v>
      </c>
      <c r="F822" s="34" t="s">
        <v>146</v>
      </c>
      <c r="G822" s="35" t="str">
        <f>VLOOKUP(O822,[3]Gerentes!$A:$N,4,0)</f>
        <v>ADOLESCENCIA Y JUVENTUD</v>
      </c>
      <c r="H822" s="35" t="str">
        <f>VLOOKUP(O822,[3]Gerentes!$A:$N,5,0)</f>
        <v xml:space="preserve">DIRECTOR(A) DE ADOLESCENCIA Y JUVENTUD </v>
      </c>
      <c r="I822" s="35" t="str">
        <f>VLOOKUP(O822,[3]Gerentes!$A:$N,10,0)</f>
        <v>8. Adolescencia y Juventud</v>
      </c>
      <c r="J822" s="35" t="str">
        <f>VLOOKUP(O822,[3]Gerentes!$A:$AB,15,0)</f>
        <v>Contratable</v>
      </c>
      <c r="K822" s="36" t="str">
        <f t="shared" si="36"/>
        <v>Inversión</v>
      </c>
      <c r="L822" s="37" t="s">
        <v>180</v>
      </c>
      <c r="M822" s="38" t="str">
        <f t="shared" si="37"/>
        <v>C-4102-1500-21</v>
      </c>
      <c r="N822" s="34">
        <v>153</v>
      </c>
      <c r="O822" s="35" t="str">
        <f t="shared" si="38"/>
        <v>C-4102-1500-21-0-4102045-02-00-153</v>
      </c>
      <c r="P822" s="32" t="s">
        <v>179</v>
      </c>
      <c r="Q822" s="39">
        <f>VLOOKUP($O822,[3]Gerentes!$A:$I,7,0)</f>
        <v>4102045</v>
      </c>
      <c r="R822" s="40" t="str">
        <f>VLOOKUP($O822,[3]Gerentes!$A:$I,8,0)</f>
        <v>SERVICIOS DE EDUCACIÓN INFORMAL A NIÑOS, NIÑAS, ADOLESCENTES  Y JÓVENES PARA EL RECONOCIMIENTO DE SUS DERECHOS</v>
      </c>
      <c r="S822" s="34" t="s">
        <v>24</v>
      </c>
      <c r="T822" s="34">
        <v>27</v>
      </c>
      <c r="U822" s="34" t="s">
        <v>161</v>
      </c>
      <c r="V822" s="34" t="s">
        <v>25</v>
      </c>
      <c r="W822" s="41">
        <v>3881117220</v>
      </c>
      <c r="X822" s="41">
        <v>0</v>
      </c>
      <c r="Y822" s="41">
        <v>0</v>
      </c>
      <c r="Z822" s="41">
        <v>0</v>
      </c>
      <c r="AA822" s="41">
        <v>0</v>
      </c>
      <c r="AB822" s="42">
        <v>3881117220</v>
      </c>
      <c r="AC822" s="41">
        <v>57790200</v>
      </c>
      <c r="AD822" s="41">
        <v>3823327020</v>
      </c>
      <c r="AE822" s="42">
        <v>57790200</v>
      </c>
      <c r="AF822" s="42">
        <v>28556643</v>
      </c>
      <c r="AG822" s="41">
        <v>28556643</v>
      </c>
      <c r="AH822" s="41">
        <v>28556643</v>
      </c>
      <c r="AI822" s="41">
        <v>0</v>
      </c>
      <c r="AJ822" s="41">
        <v>0</v>
      </c>
      <c r="AK822" s="42" t="str">
        <f>IFERROR(VLOOKUP(Exportar[[#This Row],[RUBRO]],[3]LISTAS!$A$1:$B$19,2,0),Exportar[[#This Row],[NOMBRE-Planeación_Proyecto]])</f>
        <v>8. Adolescencia y Juventud</v>
      </c>
      <c r="AL822" s="41">
        <f>VLOOKUP(Exportar[[#This Row],[UNIDAD/SUB UNIDAD]],[3]!REGIONALES[[#All],[codigo_regional3]:[Columna1]],3,0)</f>
        <v>23</v>
      </c>
      <c r="AM822" s="41">
        <f>Exportar[[#This Row],[COD]]</f>
        <v>23</v>
      </c>
      <c r="AN822" s="41" t="str">
        <f>IFERROR(VLOOKUP(Exportar[[#This Row],[RUBRO completo]],'[3]CENTRO DE COSTOS'!$X:$X,1,0),0)</f>
        <v>C-4102-1500-21-0-4102045-02-00-153</v>
      </c>
      <c r="AO822" s="43" t="str">
        <f>VLOOKUP(Exportar[[#This Row],[COD_REAL]],'[3]CENTRO DE COSTOS'!$M$4:$N$72,2,0)</f>
        <v>REGIONAL CÓRDOBA</v>
      </c>
    </row>
    <row r="823" spans="1:41" x14ac:dyDescent="0.25">
      <c r="A823" s="44">
        <v>45111</v>
      </c>
      <c r="B823" s="32">
        <v>2023</v>
      </c>
      <c r="C823" s="33" t="str">
        <f>VLOOKUP(D823,'[3]CENTRO DE COSTOS'!$E:$H,4,0)</f>
        <v>REGIONALES</v>
      </c>
      <c r="D823" s="34" t="s">
        <v>59</v>
      </c>
      <c r="E823" s="34" t="s">
        <v>60</v>
      </c>
      <c r="F823" s="34" t="s">
        <v>229</v>
      </c>
      <c r="G823" s="35" t="str">
        <f>VLOOKUP(O823,[3]Gerentes!$A:$N,4,0)</f>
        <v>PRIMERA INFANCIA</v>
      </c>
      <c r="H823" s="35" t="str">
        <f>VLOOKUP(O823,[3]Gerentes!$A:$N,5,0)</f>
        <v>DIRECTOR(A) DE PRIMERA INFANCIA</v>
      </c>
      <c r="I823" s="35" t="str">
        <f>VLOOKUP(O823,[3]Gerentes!$A:$N,10,0)</f>
        <v>1. Primera Infancia</v>
      </c>
      <c r="J823" s="35" t="str">
        <f>VLOOKUP(O823,[3]Gerentes!$A:$AB,15,0)</f>
        <v>Contratable</v>
      </c>
      <c r="K823" s="36" t="str">
        <f t="shared" si="36"/>
        <v>Inversión</v>
      </c>
      <c r="L823" s="37" t="s">
        <v>228</v>
      </c>
      <c r="M823" s="38" t="str">
        <f t="shared" si="37"/>
        <v>C-4102-1500-18</v>
      </c>
      <c r="N823" s="34">
        <v>161</v>
      </c>
      <c r="O823" s="35" t="str">
        <f t="shared" si="38"/>
        <v>C-4102-1500-18-0-4102001-02-161</v>
      </c>
      <c r="P823" s="32" t="s">
        <v>227</v>
      </c>
      <c r="Q823" s="39">
        <f>VLOOKUP($O823,[3]Gerentes!$A:$I,7,0)</f>
        <v>4102001</v>
      </c>
      <c r="R823" s="40" t="str">
        <f>VLOOKUP($O823,[3]Gerentes!$A:$I,8,0)</f>
        <v>SERVICIO DE ATENCION INTEGRAL A LA PRIMERA INFANCIA</v>
      </c>
      <c r="S823" s="34" t="s">
        <v>38</v>
      </c>
      <c r="T823" s="34">
        <v>10</v>
      </c>
      <c r="U823" s="34" t="s">
        <v>223</v>
      </c>
      <c r="V823" s="34" t="s">
        <v>25</v>
      </c>
      <c r="W823" s="41">
        <v>126155781196</v>
      </c>
      <c r="X823" s="41">
        <v>12992134331</v>
      </c>
      <c r="Y823" s="41">
        <v>0</v>
      </c>
      <c r="Z823" s="41">
        <v>0</v>
      </c>
      <c r="AA823" s="41">
        <v>0</v>
      </c>
      <c r="AB823" s="42">
        <v>139147915527</v>
      </c>
      <c r="AC823" s="41">
        <v>139147915527</v>
      </c>
      <c r="AD823" s="41">
        <v>0</v>
      </c>
      <c r="AE823" s="42">
        <v>134443199219</v>
      </c>
      <c r="AF823" s="42">
        <v>85833248451</v>
      </c>
      <c r="AG823" s="41">
        <v>85833248451</v>
      </c>
      <c r="AH823" s="41">
        <v>85833248451</v>
      </c>
      <c r="AI823" s="41">
        <v>0</v>
      </c>
      <c r="AJ823" s="41">
        <v>0</v>
      </c>
      <c r="AK823" s="42" t="str">
        <f>IFERROR(VLOOKUP(Exportar[[#This Row],[RUBRO]],[3]LISTAS!$A$1:$B$19,2,0),Exportar[[#This Row],[NOMBRE-Planeación_Proyecto]])</f>
        <v>1. Primera Infancia</v>
      </c>
      <c r="AL823" s="41">
        <f>VLOOKUP(Exportar[[#This Row],[UNIDAD/SUB UNIDAD]],[3]!REGIONALES[[#All],[codigo_regional3]:[Columna1]],3,0)</f>
        <v>23</v>
      </c>
      <c r="AM823" s="41">
        <f>Exportar[[#This Row],[COD]]</f>
        <v>23</v>
      </c>
      <c r="AN823" s="41" t="str">
        <f>IFERROR(VLOOKUP(Exportar[[#This Row],[RUBRO completo]],'[3]CENTRO DE COSTOS'!$X:$X,1,0),0)</f>
        <v>C-4102-1500-18-0-4102001-02-161</v>
      </c>
      <c r="AO823" s="43" t="str">
        <f>VLOOKUP(Exportar[[#This Row],[COD_REAL]],'[3]CENTRO DE COSTOS'!$M$4:$N$72,2,0)</f>
        <v>REGIONAL CÓRDOBA</v>
      </c>
    </row>
    <row r="824" spans="1:41" x14ac:dyDescent="0.25">
      <c r="A824" s="44">
        <v>45111</v>
      </c>
      <c r="B824" s="32">
        <v>2023</v>
      </c>
      <c r="C824" s="33" t="str">
        <f>VLOOKUP(D824,'[3]CENTRO DE COSTOS'!$E:$H,4,0)</f>
        <v>REGIONALES</v>
      </c>
      <c r="D824" s="34" t="s">
        <v>59</v>
      </c>
      <c r="E824" s="34" t="s">
        <v>60</v>
      </c>
      <c r="F824" s="34" t="s">
        <v>226</v>
      </c>
      <c r="G824" s="35" t="str">
        <f>VLOOKUP(O824,[3]Gerentes!$A:$N,4,0)</f>
        <v>PRIMERA INFANCIA</v>
      </c>
      <c r="H824" s="35" t="str">
        <f>VLOOKUP(O824,[3]Gerentes!$A:$N,5,0)</f>
        <v>DIRECTOR(A) DE PRIMERA INFANCIA</v>
      </c>
      <c r="I824" s="35" t="str">
        <f>VLOOKUP(O824,[3]Gerentes!$A:$N,10,0)</f>
        <v>1. Primera Infancia</v>
      </c>
      <c r="J824" s="35" t="str">
        <f>VLOOKUP(O824,[3]Gerentes!$A:$AB,15,0)</f>
        <v>Contratable</v>
      </c>
      <c r="K824" s="36" t="str">
        <f t="shared" si="36"/>
        <v>Inversión</v>
      </c>
      <c r="L824" s="37" t="s">
        <v>225</v>
      </c>
      <c r="M824" s="38" t="str">
        <f t="shared" si="37"/>
        <v>C-4102-1500-18</v>
      </c>
      <c r="N824" s="34">
        <v>162</v>
      </c>
      <c r="O824" s="35" t="str">
        <f t="shared" si="38"/>
        <v>C-4102-1500-18-0-4102002-02-162</v>
      </c>
      <c r="P824" s="32" t="s">
        <v>224</v>
      </c>
      <c r="Q824" s="39">
        <f>VLOOKUP($O824,[3]Gerentes!$A:$I,7,0)</f>
        <v>4102002</v>
      </c>
      <c r="R824" s="40" t="str">
        <f>VLOOKUP($O824,[3]Gerentes!$A:$I,8,0)</f>
        <v>SERVICIO DE ATENCION TRADICIONAL A LA PRIMERA INFANCIA</v>
      </c>
      <c r="S824" s="34" t="s">
        <v>38</v>
      </c>
      <c r="T824" s="34">
        <v>10</v>
      </c>
      <c r="U824" s="34" t="s">
        <v>223</v>
      </c>
      <c r="V824" s="34" t="s">
        <v>25</v>
      </c>
      <c r="W824" s="41">
        <v>105327794778</v>
      </c>
      <c r="X824" s="41">
        <v>7602463472</v>
      </c>
      <c r="Y824" s="41">
        <v>0</v>
      </c>
      <c r="Z824" s="41">
        <v>0</v>
      </c>
      <c r="AA824" s="41">
        <v>0</v>
      </c>
      <c r="AB824" s="42">
        <v>112930258250</v>
      </c>
      <c r="AC824" s="41">
        <v>112527246303</v>
      </c>
      <c r="AD824" s="41">
        <v>403011947</v>
      </c>
      <c r="AE824" s="42">
        <v>104033554944</v>
      </c>
      <c r="AF824" s="42">
        <v>60818903894</v>
      </c>
      <c r="AG824" s="41">
        <v>60818903894</v>
      </c>
      <c r="AH824" s="41">
        <v>60818903894</v>
      </c>
      <c r="AI824" s="41">
        <v>0</v>
      </c>
      <c r="AJ824" s="41">
        <v>0</v>
      </c>
      <c r="AK824" s="42" t="str">
        <f>IFERROR(VLOOKUP(Exportar[[#This Row],[RUBRO]],[3]LISTAS!$A$1:$B$19,2,0),Exportar[[#This Row],[NOMBRE-Planeación_Proyecto]])</f>
        <v>1. Primera Infancia</v>
      </c>
      <c r="AL824" s="41">
        <f>VLOOKUP(Exportar[[#This Row],[UNIDAD/SUB UNIDAD]],[3]!REGIONALES[[#All],[codigo_regional3]:[Columna1]],3,0)</f>
        <v>23</v>
      </c>
      <c r="AM824" s="41">
        <f>Exportar[[#This Row],[COD]]</f>
        <v>23</v>
      </c>
      <c r="AN824" s="41" t="str">
        <f>IFERROR(VLOOKUP(Exportar[[#This Row],[RUBRO completo]],'[3]CENTRO DE COSTOS'!$X:$X,1,0),0)</f>
        <v>C-4102-1500-18-0-4102002-02-162</v>
      </c>
      <c r="AO824" s="43" t="str">
        <f>VLOOKUP(Exportar[[#This Row],[COD_REAL]],'[3]CENTRO DE COSTOS'!$M$4:$N$72,2,0)</f>
        <v>REGIONAL CÓRDOBA</v>
      </c>
    </row>
    <row r="825" spans="1:41" x14ac:dyDescent="0.25">
      <c r="A825" s="44">
        <v>45111</v>
      </c>
      <c r="B825" s="32">
        <v>2023</v>
      </c>
      <c r="C825" s="33" t="str">
        <f>VLOOKUP(D825,'[3]CENTRO DE COSTOS'!$E:$H,4,0)</f>
        <v>REGIONALES</v>
      </c>
      <c r="D825" s="34" t="s">
        <v>59</v>
      </c>
      <c r="E825" s="34" t="s">
        <v>60</v>
      </c>
      <c r="F825" s="34" t="s">
        <v>252</v>
      </c>
      <c r="G825" s="35" t="str">
        <f>VLOOKUP(O825,[3]Gerentes!$A:$N,4,0)</f>
        <v>PRIMERA INFANCIA</v>
      </c>
      <c r="H825" s="35" t="str">
        <f>VLOOKUP(O825,[3]Gerentes!$A:$N,5,0)</f>
        <v>DIRECTOR(A) DE PRIMERA INFANCIA</v>
      </c>
      <c r="I825" s="35" t="str">
        <f>VLOOKUP(O825,[3]Gerentes!$A:$N,10,0)</f>
        <v>1. Primera Infancia</v>
      </c>
      <c r="J825" s="35" t="str">
        <f>VLOOKUP(O825,[3]Gerentes!$A:$AB,15,0)</f>
        <v>Contratable</v>
      </c>
      <c r="K825" s="36" t="str">
        <f t="shared" si="36"/>
        <v>Inversión</v>
      </c>
      <c r="L825" s="37" t="s">
        <v>228</v>
      </c>
      <c r="M825" s="38" t="str">
        <f t="shared" si="37"/>
        <v>C-4102-1500-18</v>
      </c>
      <c r="N825" s="34">
        <v>163</v>
      </c>
      <c r="O825" s="35" t="str">
        <f t="shared" si="38"/>
        <v>C-4102-1500-18-0-4102001-02-163</v>
      </c>
      <c r="P825" s="32" t="s">
        <v>227</v>
      </c>
      <c r="Q825" s="39">
        <f>VLOOKUP($O825,[3]Gerentes!$A:$I,7,0)</f>
        <v>4102001</v>
      </c>
      <c r="R825" s="40" t="str">
        <f>VLOOKUP($O825,[3]Gerentes!$A:$I,8,0)</f>
        <v>SERVICIO DE ATENCION INTEGRAL A LA PRIMERA INFANCIA</v>
      </c>
      <c r="S825" s="34" t="s">
        <v>38</v>
      </c>
      <c r="T825" s="34">
        <v>10</v>
      </c>
      <c r="U825" s="34" t="s">
        <v>223</v>
      </c>
      <c r="V825" s="34" t="s">
        <v>25</v>
      </c>
      <c r="W825" s="41">
        <v>0</v>
      </c>
      <c r="X825" s="41">
        <v>6263449200</v>
      </c>
      <c r="Y825" s="41">
        <v>0</v>
      </c>
      <c r="Z825" s="41">
        <v>0</v>
      </c>
      <c r="AA825" s="41">
        <v>0</v>
      </c>
      <c r="AB825" s="42">
        <v>6263449200</v>
      </c>
      <c r="AC825" s="41">
        <v>6263449200</v>
      </c>
      <c r="AD825" s="41">
        <v>0</v>
      </c>
      <c r="AE825" s="42">
        <v>0</v>
      </c>
      <c r="AF825" s="42">
        <v>0</v>
      </c>
      <c r="AG825" s="41">
        <v>0</v>
      </c>
      <c r="AH825" s="41">
        <v>0</v>
      </c>
      <c r="AI825" s="41">
        <v>0</v>
      </c>
      <c r="AJ825" s="41">
        <v>0</v>
      </c>
      <c r="AK825" s="42" t="str">
        <f>IFERROR(VLOOKUP(Exportar[[#This Row],[RUBRO]],[3]LISTAS!$A$1:$B$19,2,0),Exportar[[#This Row],[NOMBRE-Planeación_Proyecto]])</f>
        <v>1. Primera Infancia</v>
      </c>
      <c r="AL825" s="41">
        <f>VLOOKUP(Exportar[[#This Row],[UNIDAD/SUB UNIDAD]],[3]!REGIONALES[[#All],[codigo_regional3]:[Columna1]],3,0)</f>
        <v>23</v>
      </c>
      <c r="AM825" s="41">
        <f>Exportar[[#This Row],[COD]]</f>
        <v>23</v>
      </c>
      <c r="AN825" s="41" t="str">
        <f>IFERROR(VLOOKUP(Exportar[[#This Row],[RUBRO completo]],'[3]CENTRO DE COSTOS'!$X:$X,1,0),0)</f>
        <v>C-4102-1500-18-0-4102001-02-163</v>
      </c>
      <c r="AO825" s="43" t="str">
        <f>VLOOKUP(Exportar[[#This Row],[COD_REAL]],'[3]CENTRO DE COSTOS'!$M$4:$N$72,2,0)</f>
        <v>REGIONAL CÓRDOBA</v>
      </c>
    </row>
    <row r="826" spans="1:41" x14ac:dyDescent="0.25">
      <c r="A826" s="44">
        <v>45111</v>
      </c>
      <c r="B826" s="32">
        <v>2023</v>
      </c>
      <c r="C826" s="33" t="str">
        <f>VLOOKUP(D826,'[3]CENTRO DE COSTOS'!$E:$H,4,0)</f>
        <v>REGIONALES</v>
      </c>
      <c r="D826" s="34" t="s">
        <v>59</v>
      </c>
      <c r="E826" s="34" t="s">
        <v>60</v>
      </c>
      <c r="F826" s="34" t="s">
        <v>375</v>
      </c>
      <c r="G826" s="35" t="str">
        <f>VLOOKUP(O826,[3]Gerentes!$A:$N,4,0)</f>
        <v>PRIMERA INFANCIA</v>
      </c>
      <c r="H826" s="35" t="str">
        <f>VLOOKUP(O826,[3]Gerentes!$A:$N,5,0)</f>
        <v>DIRECTOR(A) DE PRIMERA INFANCIA</v>
      </c>
      <c r="I826" s="35" t="str">
        <f>VLOOKUP(O826,[3]Gerentes!$A:$N,10,0)</f>
        <v>1. Primera Infancia</v>
      </c>
      <c r="J826" s="35" t="str">
        <f>VLOOKUP(O826,[3]Gerentes!$A:$AB,15,0)</f>
        <v>Contratable</v>
      </c>
      <c r="K826" s="36" t="str">
        <f t="shared" si="36"/>
        <v>Inversión</v>
      </c>
      <c r="L826" s="37" t="s">
        <v>374</v>
      </c>
      <c r="M826" s="38" t="str">
        <f t="shared" si="37"/>
        <v>C-4102-1500-18</v>
      </c>
      <c r="N826" s="34">
        <v>165</v>
      </c>
      <c r="O826" s="35" t="str">
        <f t="shared" si="38"/>
        <v>C-4102-1500-18-0-4102003-02-165</v>
      </c>
      <c r="P826" s="32" t="s">
        <v>373</v>
      </c>
      <c r="Q826" s="39">
        <f>VLOOKUP($O826,[3]Gerentes!$A:$I,7,0)</f>
        <v>4102003</v>
      </c>
      <c r="R826" s="40" t="str">
        <f>VLOOKUP($O826,[3]Gerentes!$A:$I,8,0)</f>
        <v>SERVICIO DE EDUCACION INFORMAL A LOS AGENTES EDUCATIVOS</v>
      </c>
      <c r="S826" s="34" t="s">
        <v>24</v>
      </c>
      <c r="T826" s="34">
        <v>27</v>
      </c>
      <c r="U826" s="34" t="s">
        <v>161</v>
      </c>
      <c r="V826" s="34" t="s">
        <v>25</v>
      </c>
      <c r="W826" s="41">
        <v>0</v>
      </c>
      <c r="X826" s="41">
        <v>6475320222</v>
      </c>
      <c r="Y826" s="41">
        <v>0</v>
      </c>
      <c r="Z826" s="41">
        <v>0</v>
      </c>
      <c r="AA826" s="41">
        <v>0</v>
      </c>
      <c r="AB826" s="42">
        <v>6475320222</v>
      </c>
      <c r="AC826" s="41">
        <v>6475320222</v>
      </c>
      <c r="AD826" s="41">
        <v>0</v>
      </c>
      <c r="AE826" s="42">
        <v>780714222</v>
      </c>
      <c r="AF826" s="42">
        <v>780714222</v>
      </c>
      <c r="AG826" s="41">
        <v>780714222</v>
      </c>
      <c r="AH826" s="41">
        <v>780714222</v>
      </c>
      <c r="AI826" s="41">
        <v>0</v>
      </c>
      <c r="AJ826" s="41">
        <v>0</v>
      </c>
      <c r="AK826" s="42" t="str">
        <f>IFERROR(VLOOKUP(Exportar[[#This Row],[RUBRO]],[3]LISTAS!$A$1:$B$19,2,0),Exportar[[#This Row],[NOMBRE-Planeación_Proyecto]])</f>
        <v>1. Primera Infancia</v>
      </c>
      <c r="AL826" s="41">
        <f>VLOOKUP(Exportar[[#This Row],[UNIDAD/SUB UNIDAD]],[3]!REGIONALES[[#All],[codigo_regional3]:[Columna1]],3,0)</f>
        <v>23</v>
      </c>
      <c r="AM826" s="41">
        <f>Exportar[[#This Row],[COD]]</f>
        <v>23</v>
      </c>
      <c r="AN826" s="41">
        <f>IFERROR(VLOOKUP(Exportar[[#This Row],[RUBRO completo]],'[3]CENTRO DE COSTOS'!$X:$X,1,0),0)</f>
        <v>0</v>
      </c>
      <c r="AO826" s="43" t="str">
        <f>VLOOKUP(Exportar[[#This Row],[COD_REAL]],'[3]CENTRO DE COSTOS'!$M$4:$N$72,2,0)</f>
        <v>REGIONAL CÓRDOBA</v>
      </c>
    </row>
    <row r="827" spans="1:41" x14ac:dyDescent="0.25">
      <c r="A827" s="44">
        <v>45111</v>
      </c>
      <c r="B827" s="32">
        <v>2023</v>
      </c>
      <c r="C827" s="33" t="str">
        <f>VLOOKUP(D827,'[3]CENTRO DE COSTOS'!$E:$H,4,0)</f>
        <v>REGIONALES</v>
      </c>
      <c r="D827" s="34" t="s">
        <v>59</v>
      </c>
      <c r="E827" s="34" t="s">
        <v>60</v>
      </c>
      <c r="F827" s="34" t="s">
        <v>431</v>
      </c>
      <c r="G827" s="35" t="str">
        <f>VLOOKUP(O827,[3]Gerentes!$A:$N,4,0)</f>
        <v>PRIMERA INFANCIA</v>
      </c>
      <c r="H827" s="35" t="str">
        <f>VLOOKUP(O827,[3]Gerentes!$A:$N,5,0)</f>
        <v>DIRECTOR(A) DE PRIMERA INFANCIA</v>
      </c>
      <c r="I827" s="35" t="str">
        <f>VLOOKUP(O827,[3]Gerentes!$A:$N,10,0)</f>
        <v>1. Primera Infancia</v>
      </c>
      <c r="J827" s="35" t="str">
        <f>VLOOKUP(O827,[3]Gerentes!$A:$AB,15,0)</f>
        <v>Contratable</v>
      </c>
      <c r="K827" s="36" t="str">
        <f t="shared" si="36"/>
        <v>Inversión</v>
      </c>
      <c r="L827" s="37" t="s">
        <v>225</v>
      </c>
      <c r="M827" s="38" t="str">
        <f t="shared" si="37"/>
        <v>C-4102-1500-18</v>
      </c>
      <c r="N827" s="34">
        <v>166</v>
      </c>
      <c r="O827" s="35" t="str">
        <f t="shared" si="38"/>
        <v>C-4102-1500-18-0-4102002-02-166</v>
      </c>
      <c r="P827" s="32" t="s">
        <v>224</v>
      </c>
      <c r="Q827" s="39">
        <f>VLOOKUP($O827,[3]Gerentes!$A:$I,7,0)</f>
        <v>4102002</v>
      </c>
      <c r="R827" s="40" t="str">
        <f>VLOOKUP($O827,[3]Gerentes!$A:$I,8,0)</f>
        <v>SERVICIO DE ATENCION TRADICIONAL A LA PRIMERA INFANCIA</v>
      </c>
      <c r="S827" s="34" t="s">
        <v>38</v>
      </c>
      <c r="T827" s="34">
        <v>10</v>
      </c>
      <c r="U827" s="34" t="s">
        <v>223</v>
      </c>
      <c r="V827" s="34" t="s">
        <v>25</v>
      </c>
      <c r="W827" s="41">
        <v>0</v>
      </c>
      <c r="X827" s="41">
        <v>7523000</v>
      </c>
      <c r="Y827" s="41">
        <v>0</v>
      </c>
      <c r="Z827" s="41">
        <v>0</v>
      </c>
      <c r="AA827" s="41">
        <v>0</v>
      </c>
      <c r="AB827" s="42">
        <v>7523000</v>
      </c>
      <c r="AC827" s="41">
        <v>7523000</v>
      </c>
      <c r="AD827" s="41">
        <v>0</v>
      </c>
      <c r="AE827" s="42">
        <v>0</v>
      </c>
      <c r="AF827" s="42">
        <v>0</v>
      </c>
      <c r="AG827" s="41">
        <v>0</v>
      </c>
      <c r="AH827" s="41">
        <v>0</v>
      </c>
      <c r="AI827" s="41">
        <v>0</v>
      </c>
      <c r="AJ827" s="41">
        <v>0</v>
      </c>
      <c r="AK827" s="42" t="str">
        <f>IFERROR(VLOOKUP(Exportar[[#This Row],[RUBRO]],[3]LISTAS!$A$1:$B$19,2,0),Exportar[[#This Row],[NOMBRE-Planeación_Proyecto]])</f>
        <v>1. Primera Infancia</v>
      </c>
      <c r="AL827" s="41">
        <f>VLOOKUP(Exportar[[#This Row],[UNIDAD/SUB UNIDAD]],[3]!REGIONALES[[#All],[codigo_regional3]:[Columna1]],3,0)</f>
        <v>23</v>
      </c>
      <c r="AM827" s="41">
        <f>Exportar[[#This Row],[COD]]</f>
        <v>23</v>
      </c>
      <c r="AN827" s="41">
        <f>IFERROR(VLOOKUP(Exportar[[#This Row],[RUBRO completo]],'[3]CENTRO DE COSTOS'!$X:$X,1,0),0)</f>
        <v>0</v>
      </c>
      <c r="AO827" s="43" t="str">
        <f>VLOOKUP(Exportar[[#This Row],[COD_REAL]],'[3]CENTRO DE COSTOS'!$M$4:$N$72,2,0)</f>
        <v>REGIONAL CÓRDOBA</v>
      </c>
    </row>
    <row r="828" spans="1:41" x14ac:dyDescent="0.25">
      <c r="A828" s="44">
        <v>45111</v>
      </c>
      <c r="B828" s="32">
        <v>2023</v>
      </c>
      <c r="C828" s="33" t="str">
        <f>VLOOKUP(D828,'[3]CENTRO DE COSTOS'!$E:$H,4,0)</f>
        <v>REGIONALES</v>
      </c>
      <c r="D828" s="34" t="s">
        <v>59</v>
      </c>
      <c r="E828" s="34" t="s">
        <v>60</v>
      </c>
      <c r="F828" s="34" t="s">
        <v>222</v>
      </c>
      <c r="G828" s="35" t="str">
        <f>VLOOKUP(O828,[3]Gerentes!$A:$N,4,0)</f>
        <v>FORTALECIMIENTO</v>
      </c>
      <c r="H828" s="35" t="str">
        <f>VLOOKUP(O828,[3]Gerentes!$A:$N,5,0)</f>
        <v>DIRECTOR(A) ADMINISTRATIVO</v>
      </c>
      <c r="I828" s="35" t="str">
        <f>VLOOKUP(O828,[3]Gerentes!$A:$N,10,0)</f>
        <v>8. Fortalecimiento</v>
      </c>
      <c r="J828" s="35" t="str">
        <f>VLOOKUP(O828,[3]Gerentes!$A:$AB,15,0)</f>
        <v>Contratable</v>
      </c>
      <c r="K828" s="36" t="str">
        <f t="shared" si="36"/>
        <v>Inversión</v>
      </c>
      <c r="L828" s="37" t="s">
        <v>175</v>
      </c>
      <c r="M828" s="38" t="str">
        <f t="shared" si="37"/>
        <v>C-4199-1500-8</v>
      </c>
      <c r="N828" s="34">
        <v>184</v>
      </c>
      <c r="O828" s="35" t="str">
        <f t="shared" si="38"/>
        <v>C-4199-1500-8-0-4199064-02-184</v>
      </c>
      <c r="P828" s="32" t="s">
        <v>174</v>
      </c>
      <c r="Q828" s="39">
        <f>VLOOKUP($O828,[3]Gerentes!$A:$I,7,0)</f>
        <v>4199064</v>
      </c>
      <c r="R828" s="40" t="str">
        <f>VLOOKUP($O828,[3]Gerentes!$A:$I,8,0)</f>
        <v>SERVICIO DE IMPLEMENTACION DE SISTEMAS DE GESTION</v>
      </c>
      <c r="S828" s="34" t="s">
        <v>24</v>
      </c>
      <c r="T828" s="34">
        <v>27</v>
      </c>
      <c r="U828" s="34" t="s">
        <v>161</v>
      </c>
      <c r="V828" s="34" t="s">
        <v>25</v>
      </c>
      <c r="W828" s="41">
        <v>351077947</v>
      </c>
      <c r="X828" s="41">
        <v>0</v>
      </c>
      <c r="Y828" s="41">
        <v>0</v>
      </c>
      <c r="Z828" s="41">
        <v>0</v>
      </c>
      <c r="AA828" s="41">
        <v>0</v>
      </c>
      <c r="AB828" s="42">
        <v>351077947</v>
      </c>
      <c r="AC828" s="41">
        <v>288894374</v>
      </c>
      <c r="AD828" s="41">
        <v>62183573</v>
      </c>
      <c r="AE828" s="42">
        <v>261587172</v>
      </c>
      <c r="AF828" s="42">
        <v>113063785</v>
      </c>
      <c r="AG828" s="41">
        <v>113063785</v>
      </c>
      <c r="AH828" s="41">
        <v>113063785</v>
      </c>
      <c r="AI828" s="41">
        <v>0</v>
      </c>
      <c r="AJ828" s="41">
        <v>0</v>
      </c>
      <c r="AK828" s="42" t="str">
        <f>IFERROR(VLOOKUP(Exportar[[#This Row],[RUBRO]],[3]LISTAS!$A$1:$B$19,2,0),Exportar[[#This Row],[NOMBRE-Planeación_Proyecto]])</f>
        <v>8. Fortalecimiento</v>
      </c>
      <c r="AL828" s="41">
        <f>VLOOKUP(Exportar[[#This Row],[UNIDAD/SUB UNIDAD]],[3]!REGIONALES[[#All],[codigo_regional3]:[Columna1]],3,0)</f>
        <v>23</v>
      </c>
      <c r="AM828" s="41">
        <f>Exportar[[#This Row],[COD]]</f>
        <v>23</v>
      </c>
      <c r="AN828" s="41">
        <f>IFERROR(VLOOKUP(Exportar[[#This Row],[RUBRO completo]],'[3]CENTRO DE COSTOS'!$X:$X,1,0),0)</f>
        <v>0</v>
      </c>
      <c r="AO828" s="43" t="str">
        <f>VLOOKUP(Exportar[[#This Row],[COD_REAL]],'[3]CENTRO DE COSTOS'!$M$4:$N$72,2,0)</f>
        <v>REGIONAL CÓRDOBA</v>
      </c>
    </row>
    <row r="829" spans="1:41" x14ac:dyDescent="0.25">
      <c r="A829" s="44">
        <v>45111</v>
      </c>
      <c r="B829" s="32">
        <v>2023</v>
      </c>
      <c r="C829" s="33" t="str">
        <f>VLOOKUP(D829,'[3]CENTRO DE COSTOS'!$E:$H,4,0)</f>
        <v>REGIONALES</v>
      </c>
      <c r="D829" s="34" t="s">
        <v>59</v>
      </c>
      <c r="E829" s="34" t="s">
        <v>60</v>
      </c>
      <c r="F829" s="34" t="s">
        <v>221</v>
      </c>
      <c r="G829" s="35" t="str">
        <f>VLOOKUP(O829,[3]Gerentes!$A:$N,4,0)</f>
        <v>FORTALECIMIENTO</v>
      </c>
      <c r="H829" s="35" t="str">
        <f>VLOOKUP(O829,[3]Gerentes!$A:$N,5,0)</f>
        <v>DIRECTOR(A) ADMINISTRATIVO</v>
      </c>
      <c r="I829" s="35" t="str">
        <f>VLOOKUP(O829,[3]Gerentes!$A:$N,10,0)</f>
        <v>8. Fortalecimiento</v>
      </c>
      <c r="J829" s="35" t="str">
        <f>VLOOKUP(O829,[3]Gerentes!$A:$AB,15,0)</f>
        <v>Contratable</v>
      </c>
      <c r="K829" s="36" t="str">
        <f t="shared" si="36"/>
        <v>Inversión</v>
      </c>
      <c r="L829" s="37" t="s">
        <v>175</v>
      </c>
      <c r="M829" s="38" t="str">
        <f t="shared" si="37"/>
        <v>C-4199-1500-8</v>
      </c>
      <c r="N829" s="34">
        <v>186</v>
      </c>
      <c r="O829" s="35" t="str">
        <f t="shared" si="38"/>
        <v>C-4199-1500-8-0-4199064-02-186</v>
      </c>
      <c r="P829" s="32" t="s">
        <v>174</v>
      </c>
      <c r="Q829" s="39">
        <f>VLOOKUP($O829,[3]Gerentes!$A:$I,7,0)</f>
        <v>4199064</v>
      </c>
      <c r="R829" s="40" t="str">
        <f>VLOOKUP($O829,[3]Gerentes!$A:$I,8,0)</f>
        <v>SERVICIO DE IMPLEMENTACION DE SISTEMAS DE GESTION</v>
      </c>
      <c r="S829" s="34" t="s">
        <v>24</v>
      </c>
      <c r="T829" s="34">
        <v>27</v>
      </c>
      <c r="U829" s="34" t="s">
        <v>161</v>
      </c>
      <c r="V829" s="34" t="s">
        <v>25</v>
      </c>
      <c r="W829" s="41">
        <v>438554432</v>
      </c>
      <c r="X829" s="41">
        <v>0</v>
      </c>
      <c r="Y829" s="41">
        <v>0</v>
      </c>
      <c r="Z829" s="41">
        <v>0</v>
      </c>
      <c r="AA829" s="41">
        <v>0</v>
      </c>
      <c r="AB829" s="42">
        <v>438554432</v>
      </c>
      <c r="AC829" s="41">
        <v>438554432</v>
      </c>
      <c r="AD829" s="41">
        <v>0</v>
      </c>
      <c r="AE829" s="42">
        <v>319707814.77999997</v>
      </c>
      <c r="AF829" s="42">
        <v>319313134.14999998</v>
      </c>
      <c r="AG829" s="41">
        <v>319313134.14999998</v>
      </c>
      <c r="AH829" s="41">
        <v>319313134.14999998</v>
      </c>
      <c r="AI829" s="41">
        <v>0</v>
      </c>
      <c r="AJ829" s="41">
        <v>0</v>
      </c>
      <c r="AK829" s="42" t="str">
        <f>IFERROR(VLOOKUP(Exportar[[#This Row],[RUBRO]],[3]LISTAS!$A$1:$B$19,2,0),Exportar[[#This Row],[NOMBRE-Planeación_Proyecto]])</f>
        <v>8. Fortalecimiento</v>
      </c>
      <c r="AL829" s="41">
        <f>VLOOKUP(Exportar[[#This Row],[UNIDAD/SUB UNIDAD]],[3]!REGIONALES[[#All],[codigo_regional3]:[Columna1]],3,0)</f>
        <v>23</v>
      </c>
      <c r="AM829" s="41">
        <f>Exportar[[#This Row],[COD]]</f>
        <v>23</v>
      </c>
      <c r="AN829" s="41">
        <f>IFERROR(VLOOKUP(Exportar[[#This Row],[RUBRO completo]],'[3]CENTRO DE COSTOS'!$X:$X,1,0),0)</f>
        <v>0</v>
      </c>
      <c r="AO829" s="43" t="str">
        <f>VLOOKUP(Exportar[[#This Row],[COD_REAL]],'[3]CENTRO DE COSTOS'!$M$4:$N$72,2,0)</f>
        <v>REGIONAL CÓRDOBA</v>
      </c>
    </row>
    <row r="830" spans="1:41" x14ac:dyDescent="0.25">
      <c r="A830" s="44">
        <v>45111</v>
      </c>
      <c r="B830" s="32">
        <v>2023</v>
      </c>
      <c r="C830" s="33" t="str">
        <f>VLOOKUP(D830,'[3]CENTRO DE COSTOS'!$E:$H,4,0)</f>
        <v>REGIONALES</v>
      </c>
      <c r="D830" s="34" t="s">
        <v>59</v>
      </c>
      <c r="E830" s="34" t="s">
        <v>60</v>
      </c>
      <c r="F830" s="34" t="s">
        <v>220</v>
      </c>
      <c r="G830" s="35" t="str">
        <f>VLOOKUP(O830,[3]Gerentes!$A:$N,4,0)</f>
        <v>FORTALECIMIENTO</v>
      </c>
      <c r="H830" s="35" t="str">
        <f>VLOOKUP(O830,[3]Gerentes!$A:$N,5,0)</f>
        <v>DIRECTOR(A) DE GESTION HUMANA</v>
      </c>
      <c r="I830" s="35" t="str">
        <f>VLOOKUP(O830,[3]Gerentes!$A:$N,10,0)</f>
        <v>8. Fortalecimiento</v>
      </c>
      <c r="J830" s="35" t="str">
        <f>VLOOKUP(O830,[3]Gerentes!$A:$AB,15,0)</f>
        <v>Contratable</v>
      </c>
      <c r="K830" s="36" t="str">
        <f t="shared" si="36"/>
        <v>Inversión</v>
      </c>
      <c r="L830" s="37" t="s">
        <v>215</v>
      </c>
      <c r="M830" s="38" t="str">
        <f t="shared" si="37"/>
        <v>C-4199-1500-8</v>
      </c>
      <c r="N830" s="34">
        <v>192</v>
      </c>
      <c r="O830" s="35" t="str">
        <f t="shared" si="38"/>
        <v>C-4199-1500-8-0-4199053-02-192</v>
      </c>
      <c r="P830" s="32" t="s">
        <v>214</v>
      </c>
      <c r="Q830" s="39">
        <f>VLOOKUP($O830,[3]Gerentes!$A:$I,7,0)</f>
        <v>4199053</v>
      </c>
      <c r="R830" s="40" t="str">
        <f>VLOOKUP($O830,[3]Gerentes!$A:$I,8,0)</f>
        <v>DOCUMENTOS DE LINEAMIENTOS TECNICOS</v>
      </c>
      <c r="S830" s="34" t="s">
        <v>24</v>
      </c>
      <c r="T830" s="34">
        <v>27</v>
      </c>
      <c r="U830" s="34" t="s">
        <v>161</v>
      </c>
      <c r="V830" s="34" t="s">
        <v>25</v>
      </c>
      <c r="W830" s="41">
        <v>22453588</v>
      </c>
      <c r="X830" s="41">
        <v>0</v>
      </c>
      <c r="Y830" s="41">
        <v>0</v>
      </c>
      <c r="Z830" s="41">
        <v>0</v>
      </c>
      <c r="AA830" s="41">
        <v>0</v>
      </c>
      <c r="AB830" s="42">
        <v>22453588</v>
      </c>
      <c r="AC830" s="41">
        <v>22453228</v>
      </c>
      <c r="AD830" s="41">
        <v>360</v>
      </c>
      <c r="AE830" s="42">
        <v>22220000</v>
      </c>
      <c r="AF830" s="42">
        <v>0</v>
      </c>
      <c r="AG830" s="41">
        <v>0</v>
      </c>
      <c r="AH830" s="41">
        <v>0</v>
      </c>
      <c r="AI830" s="41">
        <v>0</v>
      </c>
      <c r="AJ830" s="41">
        <v>0</v>
      </c>
      <c r="AK830" s="42" t="str">
        <f>IFERROR(VLOOKUP(Exportar[[#This Row],[RUBRO]],[3]LISTAS!$A$1:$B$19,2,0),Exportar[[#This Row],[NOMBRE-Planeación_Proyecto]])</f>
        <v>8. Fortalecimiento</v>
      </c>
      <c r="AL830" s="41">
        <f>VLOOKUP(Exportar[[#This Row],[UNIDAD/SUB UNIDAD]],[3]!REGIONALES[[#All],[codigo_regional3]:[Columna1]],3,0)</f>
        <v>23</v>
      </c>
      <c r="AM830" s="41">
        <f>Exportar[[#This Row],[COD]]</f>
        <v>23</v>
      </c>
      <c r="AN830" s="41">
        <f>IFERROR(VLOOKUP(Exportar[[#This Row],[RUBRO completo]],'[3]CENTRO DE COSTOS'!$X:$X,1,0),0)</f>
        <v>0</v>
      </c>
      <c r="AO830" s="43" t="str">
        <f>VLOOKUP(Exportar[[#This Row],[COD_REAL]],'[3]CENTRO DE COSTOS'!$M$4:$N$72,2,0)</f>
        <v>REGIONAL CÓRDOBA</v>
      </c>
    </row>
    <row r="831" spans="1:41" x14ac:dyDescent="0.25">
      <c r="A831" s="44">
        <v>45111</v>
      </c>
      <c r="B831" s="32">
        <v>2023</v>
      </c>
      <c r="C831" s="33" t="str">
        <f>VLOOKUP(D831,'[3]CENTRO DE COSTOS'!$E:$H,4,0)</f>
        <v>REGIONALES</v>
      </c>
      <c r="D831" s="34" t="s">
        <v>59</v>
      </c>
      <c r="E831" s="34" t="s">
        <v>60</v>
      </c>
      <c r="F831" s="34" t="s">
        <v>265</v>
      </c>
      <c r="G831" s="35" t="str">
        <f>VLOOKUP(O831,[3]Gerentes!$A:$N,4,0)</f>
        <v>FORTALECIMIENTO</v>
      </c>
      <c r="H831" s="35" t="str">
        <f>VLOOKUP(O831,[3]Gerentes!$A:$N,5,0)</f>
        <v>DIRECTOR(A) ADMINISTRATIVO</v>
      </c>
      <c r="I831" s="35" t="str">
        <f>VLOOKUP(O831,[3]Gerentes!$A:$N,10,0)</f>
        <v>8. Fortalecimiento</v>
      </c>
      <c r="J831" s="35" t="str">
        <f>VLOOKUP(O831,[3]Gerentes!$A:$AB,15,0)</f>
        <v>Contratable</v>
      </c>
      <c r="K831" s="36" t="str">
        <f t="shared" si="36"/>
        <v>Inversión</v>
      </c>
      <c r="L831" s="37" t="s">
        <v>264</v>
      </c>
      <c r="M831" s="38" t="str">
        <f t="shared" si="37"/>
        <v>C-4199-1500-8</v>
      </c>
      <c r="N831" s="34">
        <v>196</v>
      </c>
      <c r="O831" s="35" t="str">
        <f t="shared" si="38"/>
        <v>C-4199-1500-8-0-4199011-02-196</v>
      </c>
      <c r="P831" s="32" t="s">
        <v>263</v>
      </c>
      <c r="Q831" s="39">
        <f>VLOOKUP($O831,[3]Gerentes!$A:$I,7,0)</f>
        <v>4199011</v>
      </c>
      <c r="R831" s="40" t="str">
        <f>VLOOKUP($O831,[3]Gerentes!$A:$I,8,0)</f>
        <v>SEDES ADECUADAS</v>
      </c>
      <c r="S831" s="34" t="s">
        <v>24</v>
      </c>
      <c r="T831" s="34">
        <v>27</v>
      </c>
      <c r="U831" s="34" t="s">
        <v>161</v>
      </c>
      <c r="V831" s="34" t="s">
        <v>25</v>
      </c>
      <c r="W831" s="41">
        <v>0</v>
      </c>
      <c r="X831" s="41">
        <v>482314323</v>
      </c>
      <c r="Y831" s="41">
        <v>0</v>
      </c>
      <c r="Z831" s="41">
        <v>0</v>
      </c>
      <c r="AA831" s="41">
        <v>0</v>
      </c>
      <c r="AB831" s="42">
        <v>482314323</v>
      </c>
      <c r="AC831" s="41">
        <v>0</v>
      </c>
      <c r="AD831" s="41">
        <v>482314323</v>
      </c>
      <c r="AE831" s="42">
        <v>0</v>
      </c>
      <c r="AF831" s="42">
        <v>0</v>
      </c>
      <c r="AG831" s="41">
        <v>0</v>
      </c>
      <c r="AH831" s="41">
        <v>0</v>
      </c>
      <c r="AI831" s="41">
        <v>0</v>
      </c>
      <c r="AJ831" s="41">
        <v>0</v>
      </c>
      <c r="AK831" s="42" t="str">
        <f>IFERROR(VLOOKUP(Exportar[[#This Row],[RUBRO]],[3]LISTAS!$A$1:$B$19,2,0),Exportar[[#This Row],[NOMBRE-Planeación_Proyecto]])</f>
        <v>8. Fortalecimiento</v>
      </c>
      <c r="AL831" s="41">
        <f>VLOOKUP(Exportar[[#This Row],[UNIDAD/SUB UNIDAD]],[3]!REGIONALES[[#All],[codigo_regional3]:[Columna1]],3,0)</f>
        <v>23</v>
      </c>
      <c r="AM831" s="41">
        <f>Exportar[[#This Row],[COD]]</f>
        <v>23</v>
      </c>
      <c r="AN831" s="41">
        <f>IFERROR(VLOOKUP(Exportar[[#This Row],[RUBRO completo]],'[3]CENTRO DE COSTOS'!$X:$X,1,0),0)</f>
        <v>0</v>
      </c>
      <c r="AO831" s="43" t="str">
        <f>VLOOKUP(Exportar[[#This Row],[COD_REAL]],'[3]CENTRO DE COSTOS'!$M$4:$N$72,2,0)</f>
        <v>REGIONAL CÓRDOBA</v>
      </c>
    </row>
    <row r="832" spans="1:41" x14ac:dyDescent="0.25">
      <c r="A832" s="44">
        <v>45111</v>
      </c>
      <c r="B832" s="32">
        <v>2023</v>
      </c>
      <c r="C832" s="33" t="str">
        <f>VLOOKUP(D832,'[3]CENTRO DE COSTOS'!$E:$H,4,0)</f>
        <v>REGIONALES</v>
      </c>
      <c r="D832" s="34" t="s">
        <v>59</v>
      </c>
      <c r="E832" s="34" t="s">
        <v>60</v>
      </c>
      <c r="F832" s="34" t="s">
        <v>219</v>
      </c>
      <c r="G832" s="35" t="str">
        <f>VLOOKUP(O832,[3]Gerentes!$A:$N,4,0)</f>
        <v>FORTALECIMIENTO</v>
      </c>
      <c r="H832" s="35" t="str">
        <f>VLOOKUP(O832,[3]Gerentes!$A:$N,5,0)</f>
        <v>DIRECTOR(A) ADMINISTRATIVO</v>
      </c>
      <c r="I832" s="35" t="str">
        <f>VLOOKUP(O832,[3]Gerentes!$A:$N,10,0)</f>
        <v>8. Fortalecimiento</v>
      </c>
      <c r="J832" s="35" t="str">
        <f>VLOOKUP(O832,[3]Gerentes!$A:$AB,15,0)</f>
        <v>Contratable</v>
      </c>
      <c r="K832" s="36" t="str">
        <f t="shared" si="36"/>
        <v>Inversión</v>
      </c>
      <c r="L832" s="37" t="s">
        <v>218</v>
      </c>
      <c r="M832" s="38" t="str">
        <f t="shared" si="37"/>
        <v>C-4199-1500-8</v>
      </c>
      <c r="N832" s="34">
        <v>197</v>
      </c>
      <c r="O832" s="35" t="str">
        <f t="shared" si="38"/>
        <v>C-4199-1500-8-0-4199016-02-197</v>
      </c>
      <c r="P832" s="32" t="s">
        <v>217</v>
      </c>
      <c r="Q832" s="39">
        <f>VLOOKUP($O832,[3]Gerentes!$A:$I,7,0)</f>
        <v>4199016</v>
      </c>
      <c r="R832" s="40" t="str">
        <f>VLOOKUP($O832,[3]Gerentes!$A:$I,8,0)</f>
        <v>SEDES MANTENIDAS</v>
      </c>
      <c r="S832" s="34" t="s">
        <v>24</v>
      </c>
      <c r="T832" s="34">
        <v>27</v>
      </c>
      <c r="U832" s="34" t="s">
        <v>161</v>
      </c>
      <c r="V832" s="34" t="s">
        <v>25</v>
      </c>
      <c r="W832" s="41">
        <v>158459040</v>
      </c>
      <c r="X832" s="41">
        <v>0</v>
      </c>
      <c r="Y832" s="41">
        <v>0</v>
      </c>
      <c r="Z832" s="41">
        <v>0</v>
      </c>
      <c r="AA832" s="41">
        <v>0</v>
      </c>
      <c r="AB832" s="42">
        <v>158459040</v>
      </c>
      <c r="AC832" s="41">
        <v>158459040</v>
      </c>
      <c r="AD832" s="41">
        <v>0</v>
      </c>
      <c r="AE832" s="42">
        <v>87500599</v>
      </c>
      <c r="AF832" s="42">
        <v>0</v>
      </c>
      <c r="AG832" s="41">
        <v>0</v>
      </c>
      <c r="AH832" s="41">
        <v>0</v>
      </c>
      <c r="AI832" s="41">
        <v>0</v>
      </c>
      <c r="AJ832" s="41">
        <v>0</v>
      </c>
      <c r="AK832" s="42" t="str">
        <f>IFERROR(VLOOKUP(Exportar[[#This Row],[RUBRO]],[3]LISTAS!$A$1:$B$19,2,0),Exportar[[#This Row],[NOMBRE-Planeación_Proyecto]])</f>
        <v>8. Fortalecimiento</v>
      </c>
      <c r="AL832" s="41">
        <f>VLOOKUP(Exportar[[#This Row],[UNIDAD/SUB UNIDAD]],[3]!REGIONALES[[#All],[codigo_regional3]:[Columna1]],3,0)</f>
        <v>23</v>
      </c>
      <c r="AM832" s="41">
        <f>Exportar[[#This Row],[COD]]</f>
        <v>23</v>
      </c>
      <c r="AN832" s="41">
        <f>IFERROR(VLOOKUP(Exportar[[#This Row],[RUBRO completo]],'[3]CENTRO DE COSTOS'!$X:$X,1,0),0)</f>
        <v>0</v>
      </c>
      <c r="AO832" s="43" t="str">
        <f>VLOOKUP(Exportar[[#This Row],[COD_REAL]],'[3]CENTRO DE COSTOS'!$M$4:$N$72,2,0)</f>
        <v>REGIONAL CÓRDOBA</v>
      </c>
    </row>
    <row r="833" spans="1:41" x14ac:dyDescent="0.25">
      <c r="A833" s="44">
        <v>45111</v>
      </c>
      <c r="B833" s="32">
        <v>2023</v>
      </c>
      <c r="C833" s="33" t="str">
        <f>VLOOKUP(D833,'[3]CENTRO DE COSTOS'!$E:$H,4,0)</f>
        <v>REGIONALES</v>
      </c>
      <c r="D833" s="34" t="s">
        <v>59</v>
      </c>
      <c r="E833" s="34" t="s">
        <v>60</v>
      </c>
      <c r="F833" s="34" t="s">
        <v>216</v>
      </c>
      <c r="G833" s="35" t="str">
        <f>VLOOKUP(O833,[3]Gerentes!$A:$N,4,0)</f>
        <v>FORTALECIMIENTO</v>
      </c>
      <c r="H833" s="35" t="str">
        <f>VLOOKUP(O833,[3]Gerentes!$A:$N,5,0)</f>
        <v>DIRECTOR(A) ADMINISTRATIVO</v>
      </c>
      <c r="I833" s="35" t="str">
        <f>VLOOKUP(O833,[3]Gerentes!$A:$N,10,0)</f>
        <v>8. Fortalecimiento</v>
      </c>
      <c r="J833" s="35" t="str">
        <f>VLOOKUP(O833,[3]Gerentes!$A:$AB,15,0)</f>
        <v>Contratable</v>
      </c>
      <c r="K833" s="36" t="str">
        <f t="shared" si="36"/>
        <v>Inversión</v>
      </c>
      <c r="L833" s="37" t="s">
        <v>215</v>
      </c>
      <c r="M833" s="38" t="str">
        <f t="shared" si="37"/>
        <v>C-4199-1500-8</v>
      </c>
      <c r="N833" s="34">
        <v>199</v>
      </c>
      <c r="O833" s="35" t="str">
        <f t="shared" si="38"/>
        <v>C-4199-1500-8-0-4199053-02-199</v>
      </c>
      <c r="P833" s="32" t="s">
        <v>214</v>
      </c>
      <c r="Q833" s="39">
        <f>VLOOKUP($O833,[3]Gerentes!$A:$I,7,0)</f>
        <v>4199053</v>
      </c>
      <c r="R833" s="40" t="str">
        <f>VLOOKUP($O833,[3]Gerentes!$A:$I,8,0)</f>
        <v>DOCUMENTOS DE LINEAMIENTOS TECNICOS</v>
      </c>
      <c r="S833" s="34" t="s">
        <v>24</v>
      </c>
      <c r="T833" s="34">
        <v>27</v>
      </c>
      <c r="U833" s="34" t="s">
        <v>161</v>
      </c>
      <c r="V833" s="34" t="s">
        <v>25</v>
      </c>
      <c r="W833" s="41">
        <v>40000000</v>
      </c>
      <c r="X833" s="41">
        <v>974080</v>
      </c>
      <c r="Y833" s="41">
        <v>0</v>
      </c>
      <c r="Z833" s="41">
        <v>0</v>
      </c>
      <c r="AA833" s="41">
        <v>0</v>
      </c>
      <c r="AB833" s="42">
        <v>40974080</v>
      </c>
      <c r="AC833" s="41">
        <v>40974080</v>
      </c>
      <c r="AD833" s="41">
        <v>0</v>
      </c>
      <c r="AE833" s="42">
        <v>0</v>
      </c>
      <c r="AF833" s="42">
        <v>0</v>
      </c>
      <c r="AG833" s="41">
        <v>0</v>
      </c>
      <c r="AH833" s="41">
        <v>0</v>
      </c>
      <c r="AI833" s="41">
        <v>0</v>
      </c>
      <c r="AJ833" s="41">
        <v>0</v>
      </c>
      <c r="AK833" s="42" t="str">
        <f>IFERROR(VLOOKUP(Exportar[[#This Row],[RUBRO]],[3]LISTAS!$A$1:$B$19,2,0),Exportar[[#This Row],[NOMBRE-Planeación_Proyecto]])</f>
        <v>8. Fortalecimiento</v>
      </c>
      <c r="AL833" s="41">
        <f>VLOOKUP(Exportar[[#This Row],[UNIDAD/SUB UNIDAD]],[3]!REGIONALES[[#All],[codigo_regional3]:[Columna1]],3,0)</f>
        <v>23</v>
      </c>
      <c r="AM833" s="41">
        <f>Exportar[[#This Row],[COD]]</f>
        <v>23</v>
      </c>
      <c r="AN833" s="41">
        <f>IFERROR(VLOOKUP(Exportar[[#This Row],[RUBRO completo]],'[3]CENTRO DE COSTOS'!$X:$X,1,0),0)</f>
        <v>0</v>
      </c>
      <c r="AO833" s="43" t="str">
        <f>VLOOKUP(Exportar[[#This Row],[COD_REAL]],'[3]CENTRO DE COSTOS'!$M$4:$N$72,2,0)</f>
        <v>REGIONAL CÓRDOBA</v>
      </c>
    </row>
    <row r="834" spans="1:41" x14ac:dyDescent="0.25">
      <c r="A834" s="44">
        <v>45111</v>
      </c>
      <c r="B834" s="32">
        <v>2023</v>
      </c>
      <c r="C834" s="33" t="str">
        <f>VLOOKUP(D834,'[3]CENTRO DE COSTOS'!$E:$H,4,0)</f>
        <v>REGIONALES</v>
      </c>
      <c r="D834" s="34" t="s">
        <v>59</v>
      </c>
      <c r="E834" s="34" t="s">
        <v>60</v>
      </c>
      <c r="F834" s="34" t="s">
        <v>213</v>
      </c>
      <c r="G834" s="35" t="str">
        <f>VLOOKUP(O834,[3]Gerentes!$A:$N,4,0)</f>
        <v>FORTALECIMIENTO</v>
      </c>
      <c r="H834" s="35" t="str">
        <f>VLOOKUP(O834,[3]Gerentes!$A:$N,5,0)</f>
        <v>DIRECTOR(A) ADMINISTRATIVO</v>
      </c>
      <c r="I834" s="35" t="str">
        <f>VLOOKUP(O834,[3]Gerentes!$A:$N,10,0)</f>
        <v>8. Fortalecimiento</v>
      </c>
      <c r="J834" s="35" t="str">
        <f>VLOOKUP(O834,[3]Gerentes!$A:$AB,15,0)</f>
        <v>Contratable</v>
      </c>
      <c r="K834" s="36" t="str">
        <f t="shared" si="36"/>
        <v>Inversión</v>
      </c>
      <c r="L834" s="37" t="s">
        <v>175</v>
      </c>
      <c r="M834" s="38" t="str">
        <f t="shared" si="37"/>
        <v>C-4199-1500-8</v>
      </c>
      <c r="N834" s="34">
        <v>201</v>
      </c>
      <c r="O834" s="35" t="str">
        <f t="shared" si="38"/>
        <v>C-4199-1500-8-0-4199064-02-201</v>
      </c>
      <c r="P834" s="32" t="s">
        <v>174</v>
      </c>
      <c r="Q834" s="39">
        <f>VLOOKUP($O834,[3]Gerentes!$A:$I,7,0)</f>
        <v>4199064</v>
      </c>
      <c r="R834" s="40" t="str">
        <f>VLOOKUP($O834,[3]Gerentes!$A:$I,8,0)</f>
        <v>SERVICIO DE IMPLEMENTACION DE SISTEMAS DE GESTION</v>
      </c>
      <c r="S834" s="34" t="s">
        <v>24</v>
      </c>
      <c r="T834" s="34">
        <v>27</v>
      </c>
      <c r="U834" s="34" t="s">
        <v>161</v>
      </c>
      <c r="V834" s="34" t="s">
        <v>25</v>
      </c>
      <c r="W834" s="41">
        <v>5000000</v>
      </c>
      <c r="X834" s="41">
        <v>81054607</v>
      </c>
      <c r="Y834" s="41">
        <v>0</v>
      </c>
      <c r="Z834" s="41">
        <v>0</v>
      </c>
      <c r="AA834" s="41">
        <v>0</v>
      </c>
      <c r="AB834" s="42">
        <v>86054607</v>
      </c>
      <c r="AC834" s="41">
        <v>80608820</v>
      </c>
      <c r="AD834" s="41">
        <v>5445787</v>
      </c>
      <c r="AE834" s="42">
        <v>80608820</v>
      </c>
      <c r="AF834" s="42">
        <v>77628069.799999997</v>
      </c>
      <c r="AG834" s="41">
        <v>77628069.799999997</v>
      </c>
      <c r="AH834" s="41">
        <v>77628069.799999997</v>
      </c>
      <c r="AI834" s="41">
        <v>0</v>
      </c>
      <c r="AJ834" s="41">
        <v>0</v>
      </c>
      <c r="AK834" s="42" t="str">
        <f>IFERROR(VLOOKUP(Exportar[[#This Row],[RUBRO]],[3]LISTAS!$A$1:$B$19,2,0),Exportar[[#This Row],[NOMBRE-Planeación_Proyecto]])</f>
        <v>8. Fortalecimiento</v>
      </c>
      <c r="AL834" s="41">
        <f>VLOOKUP(Exportar[[#This Row],[UNIDAD/SUB UNIDAD]],[3]!REGIONALES[[#All],[codigo_regional3]:[Columna1]],3,0)</f>
        <v>23</v>
      </c>
      <c r="AM834" s="41">
        <f>Exportar[[#This Row],[COD]]</f>
        <v>23</v>
      </c>
      <c r="AN834" s="41">
        <f>IFERROR(VLOOKUP(Exportar[[#This Row],[RUBRO completo]],'[3]CENTRO DE COSTOS'!$X:$X,1,0),0)</f>
        <v>0</v>
      </c>
      <c r="AO834" s="43" t="str">
        <f>VLOOKUP(Exportar[[#This Row],[COD_REAL]],'[3]CENTRO DE COSTOS'!$M$4:$N$72,2,0)</f>
        <v>REGIONAL CÓRDOBA</v>
      </c>
    </row>
    <row r="835" spans="1:41" x14ac:dyDescent="0.25">
      <c r="A835" s="44">
        <v>45111</v>
      </c>
      <c r="B835" s="32">
        <v>2023</v>
      </c>
      <c r="C835" s="33" t="str">
        <f>VLOOKUP(D835,'[3]CENTRO DE COSTOS'!$E:$H,4,0)</f>
        <v>REGIONALES</v>
      </c>
      <c r="D835" s="34" t="s">
        <v>59</v>
      </c>
      <c r="E835" s="34" t="s">
        <v>60</v>
      </c>
      <c r="F835" s="34" t="s">
        <v>208</v>
      </c>
      <c r="G835" s="35" t="str">
        <f>VLOOKUP(O835,[3]Gerentes!$A:$N,4,0)</f>
        <v>FUNCIONAMIENTO</v>
      </c>
      <c r="H835" s="35" t="str">
        <f>VLOOKUP(O835,[3]Gerentes!$A:$N,5,0)</f>
        <v>DIRECTOR(A) DE GESTION HUMANA</v>
      </c>
      <c r="I835" s="35" t="str">
        <f>VLOOKUP(O835,[3]Gerentes!$A:$N,10,0)</f>
        <v>1. Gestión Humana</v>
      </c>
      <c r="J835" s="35" t="str">
        <f>VLOOKUP(O835,[3]Gerentes!$A:$AB,15,0)</f>
        <v>Contratable</v>
      </c>
      <c r="K835" s="36" t="str">
        <f t="shared" si="36"/>
        <v>Funcionamiento</v>
      </c>
      <c r="L835" s="37" t="s">
        <v>212</v>
      </c>
      <c r="M835" s="38" t="str">
        <f t="shared" si="37"/>
        <v>A-02-02</v>
      </c>
      <c r="N835" s="34">
        <v>301</v>
      </c>
      <c r="O835" s="35" t="str">
        <f t="shared" si="38"/>
        <v>A-02-02-01-002-008-301</v>
      </c>
      <c r="P835" s="32" t="s">
        <v>211</v>
      </c>
      <c r="Q835" s="39">
        <f>VLOOKUP($O835,[3]Gerentes!$A:$I,7,0)</f>
        <v>0</v>
      </c>
      <c r="R835" s="40">
        <f>VLOOKUP($O835,[3]Gerentes!$A:$I,8,0)</f>
        <v>0</v>
      </c>
      <c r="S835" s="34" t="s">
        <v>24</v>
      </c>
      <c r="T835" s="34">
        <v>27</v>
      </c>
      <c r="U835" s="34" t="s">
        <v>161</v>
      </c>
      <c r="V835" s="34" t="s">
        <v>25</v>
      </c>
      <c r="W835" s="41">
        <v>21218000</v>
      </c>
      <c r="X835" s="41">
        <v>8638816</v>
      </c>
      <c r="Y835" s="41">
        <v>0</v>
      </c>
      <c r="Z835" s="41">
        <v>0</v>
      </c>
      <c r="AA835" s="41">
        <v>0</v>
      </c>
      <c r="AB835" s="42">
        <v>29856816</v>
      </c>
      <c r="AC835" s="41">
        <v>29856816</v>
      </c>
      <c r="AD835" s="41">
        <v>0</v>
      </c>
      <c r="AE835" s="42">
        <v>0</v>
      </c>
      <c r="AF835" s="42">
        <v>0</v>
      </c>
      <c r="AG835" s="41">
        <v>0</v>
      </c>
      <c r="AH835" s="41">
        <v>0</v>
      </c>
      <c r="AI835" s="41">
        <v>0</v>
      </c>
      <c r="AJ835" s="41">
        <v>0</v>
      </c>
      <c r="AK835" s="42" t="str">
        <f>IFERROR(VLOOKUP(Exportar[[#This Row],[RUBRO]],[3]LISTAS!$A$1:$B$19,2,0),Exportar[[#This Row],[NOMBRE-Planeación_Proyecto]])</f>
        <v>Gastos Generales</v>
      </c>
      <c r="AL835" s="41">
        <f>VLOOKUP(Exportar[[#This Row],[UNIDAD/SUB UNIDAD]],[3]!REGIONALES[[#All],[codigo_regional3]:[Columna1]],3,0)</f>
        <v>23</v>
      </c>
      <c r="AM835" s="41">
        <f>Exportar[[#This Row],[COD]]</f>
        <v>23</v>
      </c>
      <c r="AN835" s="41">
        <f>IFERROR(VLOOKUP(Exportar[[#This Row],[RUBRO completo]],'[3]CENTRO DE COSTOS'!$X:$X,1,0),0)</f>
        <v>0</v>
      </c>
      <c r="AO835" s="43" t="str">
        <f>VLOOKUP(Exportar[[#This Row],[COD_REAL]],'[3]CENTRO DE COSTOS'!$M$4:$N$72,2,0)</f>
        <v>REGIONAL CÓRDOBA</v>
      </c>
    </row>
    <row r="836" spans="1:41" x14ac:dyDescent="0.25">
      <c r="A836" s="44">
        <v>45111</v>
      </c>
      <c r="B836" s="32">
        <v>2023</v>
      </c>
      <c r="C836" s="33" t="str">
        <f>VLOOKUP(D836,'[3]CENTRO DE COSTOS'!$E:$H,4,0)</f>
        <v>REGIONALES</v>
      </c>
      <c r="D836" s="34" t="s">
        <v>59</v>
      </c>
      <c r="E836" s="34" t="s">
        <v>60</v>
      </c>
      <c r="F836" s="34" t="s">
        <v>208</v>
      </c>
      <c r="G836" s="35" t="str">
        <f>VLOOKUP(O836,[3]Gerentes!$A:$N,4,0)</f>
        <v>FUNCIONAMIENTO</v>
      </c>
      <c r="H836" s="35" t="str">
        <f>VLOOKUP(O836,[3]Gerentes!$A:$N,5,0)</f>
        <v>DIRECTOR(A) DE GESTION HUMANA</v>
      </c>
      <c r="I836" s="35" t="str">
        <f>VLOOKUP(O836,[3]Gerentes!$A:$N,10,0)</f>
        <v>1. Gestión Humana</v>
      </c>
      <c r="J836" s="35" t="str">
        <f>VLOOKUP(O836,[3]Gerentes!$A:$AB,15,0)</f>
        <v>No Contratable</v>
      </c>
      <c r="K836" s="36" t="str">
        <f t="shared" ref="K836:K899" si="39">IF(OR(LEFT(L836,1)="A",LEFT(L836,1)="B"),"Funcionamiento","Inversión")</f>
        <v>Funcionamiento</v>
      </c>
      <c r="L836" s="37" t="s">
        <v>210</v>
      </c>
      <c r="M836" s="38" t="str">
        <f t="shared" ref="M836:M899" si="40">IF(LEFT(L836,4)="A-01",LEFT(L836,10),IF(LEFT(L836,4)="A-02",LEFT(L836,7),IF(LEFT(L836,4)="A-03",LEFT(L836,14),IF(LEFT(L836,7)="A-08-01",LEFT(L836,7),IF(LEFT(L836,7)="A-08-04",LEFT(L836,10),IF(AND(LEFT(LEFT(L836,14),1)="C",RIGHT(LEFT(L836,14),1)="-"),LEFT(L836,13),LEFT(L836,14)))))))</f>
        <v>A-02-02</v>
      </c>
      <c r="N836" s="34">
        <v>301</v>
      </c>
      <c r="O836" s="35" t="str">
        <f t="shared" ref="O836:O899" si="41">IF(LEN(N836)&gt;3,L836,L836&amp;IF(N836&lt;&gt;"","-"&amp;N836,""))</f>
        <v>A-02-02-02-009-006-301</v>
      </c>
      <c r="P836" s="32" t="s">
        <v>209</v>
      </c>
      <c r="Q836" s="39">
        <f>VLOOKUP($O836,[3]Gerentes!$A:$I,7,0)</f>
        <v>0</v>
      </c>
      <c r="R836" s="40">
        <f>VLOOKUP($O836,[3]Gerentes!$A:$I,8,0)</f>
        <v>0</v>
      </c>
      <c r="S836" s="34" t="s">
        <v>24</v>
      </c>
      <c r="T836" s="34">
        <v>27</v>
      </c>
      <c r="U836" s="34" t="s">
        <v>161</v>
      </c>
      <c r="V836" s="34" t="s">
        <v>25</v>
      </c>
      <c r="W836" s="41">
        <v>64925234</v>
      </c>
      <c r="X836" s="41">
        <v>17019236</v>
      </c>
      <c r="Y836" s="41">
        <v>0</v>
      </c>
      <c r="Z836" s="41">
        <v>0</v>
      </c>
      <c r="AA836" s="41">
        <v>0</v>
      </c>
      <c r="AB836" s="42">
        <v>81944470</v>
      </c>
      <c r="AC836" s="41">
        <v>81944470</v>
      </c>
      <c r="AD836" s="41">
        <v>0</v>
      </c>
      <c r="AE836" s="42">
        <v>0</v>
      </c>
      <c r="AF836" s="42">
        <v>0</v>
      </c>
      <c r="AG836" s="41">
        <v>0</v>
      </c>
      <c r="AH836" s="41">
        <v>0</v>
      </c>
      <c r="AI836" s="41">
        <v>0</v>
      </c>
      <c r="AJ836" s="41">
        <v>0</v>
      </c>
      <c r="AK836" s="42" t="str">
        <f>IFERROR(VLOOKUP(Exportar[[#This Row],[RUBRO]],[3]LISTAS!$A$1:$B$19,2,0),Exportar[[#This Row],[NOMBRE-Planeación_Proyecto]])</f>
        <v>Gastos Generales</v>
      </c>
      <c r="AL836" s="41">
        <f>VLOOKUP(Exportar[[#This Row],[UNIDAD/SUB UNIDAD]],[3]!REGIONALES[[#All],[codigo_regional3]:[Columna1]],3,0)</f>
        <v>23</v>
      </c>
      <c r="AM836" s="41">
        <f>Exportar[[#This Row],[COD]]</f>
        <v>23</v>
      </c>
      <c r="AN836" s="41">
        <f>IFERROR(VLOOKUP(Exportar[[#This Row],[RUBRO completo]],'[3]CENTRO DE COSTOS'!$X:$X,1,0),0)</f>
        <v>0</v>
      </c>
      <c r="AO836" s="43" t="str">
        <f>VLOOKUP(Exportar[[#This Row],[COD_REAL]],'[3]CENTRO DE COSTOS'!$M$4:$N$72,2,0)</f>
        <v>REGIONAL CÓRDOBA</v>
      </c>
    </row>
    <row r="837" spans="1:41" x14ac:dyDescent="0.25">
      <c r="A837" s="44">
        <v>45111</v>
      </c>
      <c r="B837" s="32">
        <v>2023</v>
      </c>
      <c r="C837" s="33" t="str">
        <f>VLOOKUP(D837,'[3]CENTRO DE COSTOS'!$E:$H,4,0)</f>
        <v>REGIONALES</v>
      </c>
      <c r="D837" s="34" t="s">
        <v>59</v>
      </c>
      <c r="E837" s="34" t="s">
        <v>60</v>
      </c>
      <c r="F837" s="34" t="s">
        <v>208</v>
      </c>
      <c r="G837" s="35" t="str">
        <f>VLOOKUP(O837,[3]Gerentes!$A:$N,4,0)</f>
        <v>FUNCIONAMIENTO</v>
      </c>
      <c r="H837" s="35" t="str">
        <f>VLOOKUP(O837,[3]Gerentes!$A:$N,5,0)</f>
        <v>DIRECTOR(A) DE GESTION HUMANA</v>
      </c>
      <c r="I837" s="35" t="str">
        <f>VLOOKUP(O837,[3]Gerentes!$A:$N,10,0)</f>
        <v>1. Gestión Humana</v>
      </c>
      <c r="J837" s="35" t="str">
        <f>VLOOKUP(O837,[3]Gerentes!$A:$AB,15,0)</f>
        <v>No Contratable</v>
      </c>
      <c r="K837" s="36" t="str">
        <f t="shared" si="39"/>
        <v>Funcionamiento</v>
      </c>
      <c r="L837" s="37" t="s">
        <v>207</v>
      </c>
      <c r="M837" s="38" t="str">
        <f t="shared" si="40"/>
        <v>A-02-02</v>
      </c>
      <c r="N837" s="34">
        <v>301</v>
      </c>
      <c r="O837" s="35" t="str">
        <f t="shared" si="41"/>
        <v>A-02-02-02-010-301</v>
      </c>
      <c r="P837" s="32" t="s">
        <v>206</v>
      </c>
      <c r="Q837" s="39">
        <f>VLOOKUP($O837,[3]Gerentes!$A:$I,7,0)</f>
        <v>0</v>
      </c>
      <c r="R837" s="40">
        <f>VLOOKUP($O837,[3]Gerentes!$A:$I,8,0)</f>
        <v>0</v>
      </c>
      <c r="S837" s="34" t="s">
        <v>24</v>
      </c>
      <c r="T837" s="34">
        <v>27</v>
      </c>
      <c r="U837" s="34" t="s">
        <v>161</v>
      </c>
      <c r="V837" s="34" t="s">
        <v>25</v>
      </c>
      <c r="W837" s="41">
        <v>27583400</v>
      </c>
      <c r="X837" s="41">
        <v>0</v>
      </c>
      <c r="Y837" s="41">
        <v>0</v>
      </c>
      <c r="Z837" s="41">
        <v>0</v>
      </c>
      <c r="AA837" s="41">
        <v>0</v>
      </c>
      <c r="AB837" s="42">
        <v>27583400</v>
      </c>
      <c r="AC837" s="41">
        <v>27583400</v>
      </c>
      <c r="AD837" s="41">
        <v>0</v>
      </c>
      <c r="AE837" s="42">
        <v>8434362</v>
      </c>
      <c r="AF837" s="42">
        <v>6199640</v>
      </c>
      <c r="AG837" s="41">
        <v>6199640</v>
      </c>
      <c r="AH837" s="41">
        <v>6199640</v>
      </c>
      <c r="AI837" s="41">
        <v>0</v>
      </c>
      <c r="AJ837" s="41">
        <v>0</v>
      </c>
      <c r="AK837" s="42" t="str">
        <f>IFERROR(VLOOKUP(Exportar[[#This Row],[RUBRO]],[3]LISTAS!$A$1:$B$19,2,0),Exportar[[#This Row],[NOMBRE-Planeación_Proyecto]])</f>
        <v>Gastos Generales</v>
      </c>
      <c r="AL837" s="41">
        <f>VLOOKUP(Exportar[[#This Row],[UNIDAD/SUB UNIDAD]],[3]!REGIONALES[[#All],[codigo_regional3]:[Columna1]],3,0)</f>
        <v>23</v>
      </c>
      <c r="AM837" s="41">
        <f>Exportar[[#This Row],[COD]]</f>
        <v>23</v>
      </c>
      <c r="AN837" s="41">
        <f>IFERROR(VLOOKUP(Exportar[[#This Row],[RUBRO completo]],'[3]CENTRO DE COSTOS'!$X:$X,1,0),0)</f>
        <v>0</v>
      </c>
      <c r="AO837" s="43" t="str">
        <f>VLOOKUP(Exportar[[#This Row],[COD_REAL]],'[3]CENTRO DE COSTOS'!$M$4:$N$72,2,0)</f>
        <v>REGIONAL CÓRDOBA</v>
      </c>
    </row>
    <row r="838" spans="1:41" x14ac:dyDescent="0.25">
      <c r="A838" s="44">
        <v>45111</v>
      </c>
      <c r="B838" s="32">
        <v>2023</v>
      </c>
      <c r="C838" s="33" t="str">
        <f>VLOOKUP(D838,'[3]CENTRO DE COSTOS'!$E:$H,4,0)</f>
        <v>REGIONALES</v>
      </c>
      <c r="D838" s="34" t="s">
        <v>59</v>
      </c>
      <c r="E838" s="34" t="s">
        <v>60</v>
      </c>
      <c r="F838" s="34" t="s">
        <v>195</v>
      </c>
      <c r="G838" s="35" t="str">
        <f>VLOOKUP(O838,[3]Gerentes!$A:$N,4,0)</f>
        <v>FUNCIONAMIENTO</v>
      </c>
      <c r="H838" s="35" t="str">
        <f>VLOOKUP(O838,[3]Gerentes!$A:$N,5,0)</f>
        <v>DIRECTOR(A) ADMINISTRATIVO</v>
      </c>
      <c r="I838" s="35" t="str">
        <f>VLOOKUP(O838,[3]Gerentes!$A:$N,10,0)</f>
        <v>2. Administrativa</v>
      </c>
      <c r="J838" s="35" t="str">
        <f>VLOOKUP(O838,[3]Gerentes!$A:$AB,15,0)</f>
        <v>No Contratable</v>
      </c>
      <c r="K838" s="36" t="str">
        <f t="shared" si="39"/>
        <v>Funcionamiento</v>
      </c>
      <c r="L838" s="37" t="s">
        <v>205</v>
      </c>
      <c r="M838" s="38" t="str">
        <f t="shared" si="40"/>
        <v>A-02-02</v>
      </c>
      <c r="N838" s="34">
        <v>302</v>
      </c>
      <c r="O838" s="35" t="str">
        <f t="shared" si="41"/>
        <v>A-02-02-01-003-003-302</v>
      </c>
      <c r="P838" s="32" t="s">
        <v>204</v>
      </c>
      <c r="Q838" s="39">
        <f>VLOOKUP($O838,[3]Gerentes!$A:$I,7,0)</f>
        <v>0</v>
      </c>
      <c r="R838" s="40">
        <f>VLOOKUP($O838,[3]Gerentes!$A:$I,8,0)</f>
        <v>0</v>
      </c>
      <c r="S838" s="34" t="s">
        <v>24</v>
      </c>
      <c r="T838" s="34">
        <v>27</v>
      </c>
      <c r="U838" s="34" t="s">
        <v>161</v>
      </c>
      <c r="V838" s="34" t="s">
        <v>25</v>
      </c>
      <c r="W838" s="41">
        <v>5888600</v>
      </c>
      <c r="X838" s="41">
        <v>0</v>
      </c>
      <c r="Y838" s="41">
        <v>0</v>
      </c>
      <c r="Z838" s="41">
        <v>0</v>
      </c>
      <c r="AA838" s="41">
        <v>0</v>
      </c>
      <c r="AB838" s="42">
        <v>5888600</v>
      </c>
      <c r="AC838" s="41">
        <v>5888600</v>
      </c>
      <c r="AD838" s="41">
        <v>0</v>
      </c>
      <c r="AE838" s="42">
        <v>5888600</v>
      </c>
      <c r="AF838" s="42">
        <v>338170</v>
      </c>
      <c r="AG838" s="41">
        <v>338170</v>
      </c>
      <c r="AH838" s="41">
        <v>338170</v>
      </c>
      <c r="AI838" s="41">
        <v>0</v>
      </c>
      <c r="AJ838" s="41">
        <v>0</v>
      </c>
      <c r="AK838" s="42" t="str">
        <f>IFERROR(VLOOKUP(Exportar[[#This Row],[RUBRO]],[3]LISTAS!$A$1:$B$19,2,0),Exportar[[#This Row],[NOMBRE-Planeación_Proyecto]])</f>
        <v>Gastos Generales</v>
      </c>
      <c r="AL838" s="41">
        <f>VLOOKUP(Exportar[[#This Row],[UNIDAD/SUB UNIDAD]],[3]!REGIONALES[[#All],[codigo_regional3]:[Columna1]],3,0)</f>
        <v>23</v>
      </c>
      <c r="AM838" s="41">
        <f>Exportar[[#This Row],[COD]]</f>
        <v>23</v>
      </c>
      <c r="AN838" s="41">
        <f>IFERROR(VLOOKUP(Exportar[[#This Row],[RUBRO completo]],'[3]CENTRO DE COSTOS'!$X:$X,1,0),0)</f>
        <v>0</v>
      </c>
      <c r="AO838" s="43" t="str">
        <f>VLOOKUP(Exportar[[#This Row],[COD_REAL]],'[3]CENTRO DE COSTOS'!$M$4:$N$72,2,0)</f>
        <v>REGIONAL CÓRDOBA</v>
      </c>
    </row>
    <row r="839" spans="1:41" x14ac:dyDescent="0.25">
      <c r="A839" s="44">
        <v>45111</v>
      </c>
      <c r="B839" s="32">
        <v>2023</v>
      </c>
      <c r="C839" s="33" t="str">
        <f>VLOOKUP(D839,'[3]CENTRO DE COSTOS'!$E:$H,4,0)</f>
        <v>REGIONALES</v>
      </c>
      <c r="D839" s="34" t="s">
        <v>59</v>
      </c>
      <c r="E839" s="34" t="s">
        <v>60</v>
      </c>
      <c r="F839" s="34" t="s">
        <v>195</v>
      </c>
      <c r="G839" s="35" t="str">
        <f>VLOOKUP(O839,[3]Gerentes!$A:$N,4,0)</f>
        <v>FUNCIONAMIENTO</v>
      </c>
      <c r="H839" s="35" t="str">
        <f>VLOOKUP(O839,[3]Gerentes!$A:$N,5,0)</f>
        <v>DIRECTOR(A) ADMINISTRATIVO</v>
      </c>
      <c r="I839" s="35" t="str">
        <f>VLOOKUP(O839,[3]Gerentes!$A:$N,10,0)</f>
        <v>2. Administrativa</v>
      </c>
      <c r="J839" s="35" t="str">
        <f>VLOOKUP(O839,[3]Gerentes!$A:$AB,15,0)</f>
        <v>No Contratable</v>
      </c>
      <c r="K839" s="36" t="str">
        <f t="shared" si="39"/>
        <v>Funcionamiento</v>
      </c>
      <c r="L839" s="37" t="s">
        <v>203</v>
      </c>
      <c r="M839" s="38" t="str">
        <f t="shared" si="40"/>
        <v>A-02-02</v>
      </c>
      <c r="N839" s="34">
        <v>302</v>
      </c>
      <c r="O839" s="35" t="str">
        <f t="shared" si="41"/>
        <v>A-02-02-02-006-009-302</v>
      </c>
      <c r="P839" s="32" t="s">
        <v>202</v>
      </c>
      <c r="Q839" s="39">
        <f>VLOOKUP($O839,[3]Gerentes!$A:$I,7,0)</f>
        <v>0</v>
      </c>
      <c r="R839" s="40">
        <f>VLOOKUP($O839,[3]Gerentes!$A:$I,8,0)</f>
        <v>0</v>
      </c>
      <c r="S839" s="34" t="s">
        <v>24</v>
      </c>
      <c r="T839" s="34">
        <v>27</v>
      </c>
      <c r="U839" s="34" t="s">
        <v>161</v>
      </c>
      <c r="V839" s="34" t="s">
        <v>25</v>
      </c>
      <c r="W839" s="41">
        <v>5118800</v>
      </c>
      <c r="X839" s="41">
        <v>0</v>
      </c>
      <c r="Y839" s="41">
        <v>0</v>
      </c>
      <c r="Z839" s="41">
        <v>0</v>
      </c>
      <c r="AA839" s="41">
        <v>0</v>
      </c>
      <c r="AB839" s="42">
        <v>5118800</v>
      </c>
      <c r="AC839" s="41">
        <v>5118800</v>
      </c>
      <c r="AD839" s="41">
        <v>0</v>
      </c>
      <c r="AE839" s="42">
        <v>5106742.92</v>
      </c>
      <c r="AF839" s="42">
        <v>5072232.08</v>
      </c>
      <c r="AG839" s="41">
        <v>5072232.08</v>
      </c>
      <c r="AH839" s="41">
        <v>5072232.08</v>
      </c>
      <c r="AI839" s="41">
        <v>0</v>
      </c>
      <c r="AJ839" s="41">
        <v>0</v>
      </c>
      <c r="AK839" s="42" t="str">
        <f>IFERROR(VLOOKUP(Exportar[[#This Row],[RUBRO]],[3]LISTAS!$A$1:$B$19,2,0),Exportar[[#This Row],[NOMBRE-Planeación_Proyecto]])</f>
        <v>Gastos Generales</v>
      </c>
      <c r="AL839" s="41">
        <f>VLOOKUP(Exportar[[#This Row],[UNIDAD/SUB UNIDAD]],[3]!REGIONALES[[#All],[codigo_regional3]:[Columna1]],3,0)</f>
        <v>23</v>
      </c>
      <c r="AM839" s="41">
        <f>Exportar[[#This Row],[COD]]</f>
        <v>23</v>
      </c>
      <c r="AN839" s="41">
        <f>IFERROR(VLOOKUP(Exportar[[#This Row],[RUBRO completo]],'[3]CENTRO DE COSTOS'!$X:$X,1,0),0)</f>
        <v>0</v>
      </c>
      <c r="AO839" s="43" t="str">
        <f>VLOOKUP(Exportar[[#This Row],[COD_REAL]],'[3]CENTRO DE COSTOS'!$M$4:$N$72,2,0)</f>
        <v>REGIONAL CÓRDOBA</v>
      </c>
    </row>
    <row r="840" spans="1:41" x14ac:dyDescent="0.25">
      <c r="A840" s="44">
        <v>45111</v>
      </c>
      <c r="B840" s="32">
        <v>2023</v>
      </c>
      <c r="C840" s="33" t="str">
        <f>VLOOKUP(D840,'[3]CENTRO DE COSTOS'!$E:$H,4,0)</f>
        <v>REGIONALES</v>
      </c>
      <c r="D840" s="34" t="s">
        <v>59</v>
      </c>
      <c r="E840" s="34" t="s">
        <v>60</v>
      </c>
      <c r="F840" s="34" t="s">
        <v>195</v>
      </c>
      <c r="G840" s="35" t="str">
        <f>VLOOKUP(O840,[3]Gerentes!$A:$N,4,0)</f>
        <v>FUNCIONAMIENTO</v>
      </c>
      <c r="H840" s="35" t="str">
        <f>VLOOKUP(O840,[3]Gerentes!$A:$N,5,0)</f>
        <v>DIRECTOR(A) ADMINISTRATIVO</v>
      </c>
      <c r="I840" s="35" t="str">
        <f>VLOOKUP(O840,[3]Gerentes!$A:$N,10,0)</f>
        <v>2. Administrativa</v>
      </c>
      <c r="J840" s="35" t="str">
        <f>VLOOKUP(O840,[3]Gerentes!$A:$AB,15,0)</f>
        <v>No Contratable</v>
      </c>
      <c r="K840" s="36" t="str">
        <f t="shared" si="39"/>
        <v>Funcionamiento</v>
      </c>
      <c r="L840" s="37" t="s">
        <v>201</v>
      </c>
      <c r="M840" s="38" t="str">
        <f t="shared" si="40"/>
        <v>A-02-02</v>
      </c>
      <c r="N840" s="34">
        <v>302</v>
      </c>
      <c r="O840" s="35" t="str">
        <f t="shared" si="41"/>
        <v>A-02-02-02-008-004-302</v>
      </c>
      <c r="P840" s="32" t="s">
        <v>200</v>
      </c>
      <c r="Q840" s="39">
        <f>VLOOKUP($O840,[3]Gerentes!$A:$I,7,0)</f>
        <v>0</v>
      </c>
      <c r="R840" s="40">
        <f>VLOOKUP($O840,[3]Gerentes!$A:$I,8,0)</f>
        <v>0</v>
      </c>
      <c r="S840" s="34" t="s">
        <v>24</v>
      </c>
      <c r="T840" s="34">
        <v>27</v>
      </c>
      <c r="U840" s="34" t="s">
        <v>161</v>
      </c>
      <c r="V840" s="34" t="s">
        <v>25</v>
      </c>
      <c r="W840" s="41">
        <v>10975700</v>
      </c>
      <c r="X840" s="41">
        <v>0</v>
      </c>
      <c r="Y840" s="41">
        <v>0</v>
      </c>
      <c r="Z840" s="41">
        <v>0</v>
      </c>
      <c r="AA840" s="41">
        <v>0</v>
      </c>
      <c r="AB840" s="42">
        <v>10975700</v>
      </c>
      <c r="AC840" s="41">
        <v>10975700</v>
      </c>
      <c r="AD840" s="41">
        <v>0</v>
      </c>
      <c r="AE840" s="42">
        <v>4790972</v>
      </c>
      <c r="AF840" s="42">
        <v>4790972</v>
      </c>
      <c r="AG840" s="41">
        <v>4790972</v>
      </c>
      <c r="AH840" s="41">
        <v>4790972</v>
      </c>
      <c r="AI840" s="41">
        <v>0</v>
      </c>
      <c r="AJ840" s="41">
        <v>0</v>
      </c>
      <c r="AK840" s="42" t="str">
        <f>IFERROR(VLOOKUP(Exportar[[#This Row],[RUBRO]],[3]LISTAS!$A$1:$B$19,2,0),Exportar[[#This Row],[NOMBRE-Planeación_Proyecto]])</f>
        <v>Gastos Generales</v>
      </c>
      <c r="AL840" s="41">
        <f>VLOOKUP(Exportar[[#This Row],[UNIDAD/SUB UNIDAD]],[3]!REGIONALES[[#All],[codigo_regional3]:[Columna1]],3,0)</f>
        <v>23</v>
      </c>
      <c r="AM840" s="41">
        <f>Exportar[[#This Row],[COD]]</f>
        <v>23</v>
      </c>
      <c r="AN840" s="41">
        <f>IFERROR(VLOOKUP(Exportar[[#This Row],[RUBRO completo]],'[3]CENTRO DE COSTOS'!$X:$X,1,0),0)</f>
        <v>0</v>
      </c>
      <c r="AO840" s="43" t="str">
        <f>VLOOKUP(Exportar[[#This Row],[COD_REAL]],'[3]CENTRO DE COSTOS'!$M$4:$N$72,2,0)</f>
        <v>REGIONAL CÓRDOBA</v>
      </c>
    </row>
    <row r="841" spans="1:41" x14ac:dyDescent="0.25">
      <c r="A841" s="44">
        <v>45111</v>
      </c>
      <c r="B841" s="32">
        <v>2023</v>
      </c>
      <c r="C841" s="33" t="str">
        <f>VLOOKUP(D841,'[3]CENTRO DE COSTOS'!$E:$H,4,0)</f>
        <v>REGIONALES</v>
      </c>
      <c r="D841" s="34" t="s">
        <v>59</v>
      </c>
      <c r="E841" s="34" t="s">
        <v>60</v>
      </c>
      <c r="F841" s="34" t="s">
        <v>195</v>
      </c>
      <c r="G841" s="35" t="str">
        <f>VLOOKUP(O841,[3]Gerentes!$A:$N,4,0)</f>
        <v>FUNCIONAMIENTO</v>
      </c>
      <c r="H841" s="35" t="str">
        <f>VLOOKUP(O841,[3]Gerentes!$A:$N,5,0)</f>
        <v>DIRECTOR(A) ADMINISTRATIVO</v>
      </c>
      <c r="I841" s="35" t="str">
        <f>VLOOKUP(O841,[3]Gerentes!$A:$N,10,0)</f>
        <v>2. Administrativa</v>
      </c>
      <c r="J841" s="35" t="str">
        <f>VLOOKUP(O841,[3]Gerentes!$A:$AB,15,0)</f>
        <v>No Contratable</v>
      </c>
      <c r="K841" s="36" t="str">
        <f t="shared" si="39"/>
        <v>Funcionamiento</v>
      </c>
      <c r="L841" s="37" t="s">
        <v>199</v>
      </c>
      <c r="M841" s="38" t="str">
        <f t="shared" si="40"/>
        <v>A-02-02</v>
      </c>
      <c r="N841" s="34">
        <v>302</v>
      </c>
      <c r="O841" s="35" t="str">
        <f t="shared" si="41"/>
        <v>A-02-02-02-008-007-302</v>
      </c>
      <c r="P841" s="32" t="s">
        <v>198</v>
      </c>
      <c r="Q841" s="39">
        <f>VLOOKUP($O841,[3]Gerentes!$A:$I,7,0)</f>
        <v>0</v>
      </c>
      <c r="R841" s="40">
        <f>VLOOKUP($O841,[3]Gerentes!$A:$I,8,0)</f>
        <v>0</v>
      </c>
      <c r="S841" s="34" t="s">
        <v>24</v>
      </c>
      <c r="T841" s="34">
        <v>27</v>
      </c>
      <c r="U841" s="34" t="s">
        <v>161</v>
      </c>
      <c r="V841" s="34" t="s">
        <v>25</v>
      </c>
      <c r="W841" s="41">
        <v>29553500</v>
      </c>
      <c r="X841" s="41">
        <v>0</v>
      </c>
      <c r="Y841" s="41">
        <v>0</v>
      </c>
      <c r="Z841" s="41">
        <v>0</v>
      </c>
      <c r="AA841" s="41">
        <v>0</v>
      </c>
      <c r="AB841" s="42">
        <v>29553500</v>
      </c>
      <c r="AC841" s="41">
        <v>29553499.460000001</v>
      </c>
      <c r="AD841" s="41">
        <v>0.54</v>
      </c>
      <c r="AE841" s="42">
        <v>0</v>
      </c>
      <c r="AF841" s="42">
        <v>0</v>
      </c>
      <c r="AG841" s="41">
        <v>0</v>
      </c>
      <c r="AH841" s="41">
        <v>0</v>
      </c>
      <c r="AI841" s="41">
        <v>0</v>
      </c>
      <c r="AJ841" s="41">
        <v>0</v>
      </c>
      <c r="AK841" s="42" t="str">
        <f>IFERROR(VLOOKUP(Exportar[[#This Row],[RUBRO]],[3]LISTAS!$A$1:$B$19,2,0),Exportar[[#This Row],[NOMBRE-Planeación_Proyecto]])</f>
        <v>Gastos Generales</v>
      </c>
      <c r="AL841" s="41">
        <f>VLOOKUP(Exportar[[#This Row],[UNIDAD/SUB UNIDAD]],[3]!REGIONALES[[#All],[codigo_regional3]:[Columna1]],3,0)</f>
        <v>23</v>
      </c>
      <c r="AM841" s="41">
        <f>Exportar[[#This Row],[COD]]</f>
        <v>23</v>
      </c>
      <c r="AN841" s="41">
        <f>IFERROR(VLOOKUP(Exportar[[#This Row],[RUBRO completo]],'[3]CENTRO DE COSTOS'!$X:$X,1,0),0)</f>
        <v>0</v>
      </c>
      <c r="AO841" s="43" t="str">
        <f>VLOOKUP(Exportar[[#This Row],[COD_REAL]],'[3]CENTRO DE COSTOS'!$M$4:$N$72,2,0)</f>
        <v>REGIONAL CÓRDOBA</v>
      </c>
    </row>
    <row r="842" spans="1:41" x14ac:dyDescent="0.25">
      <c r="A842" s="44">
        <v>45111</v>
      </c>
      <c r="B842" s="32">
        <v>2023</v>
      </c>
      <c r="C842" s="33" t="str">
        <f>VLOOKUP(D842,'[3]CENTRO DE COSTOS'!$E:$H,4,0)</f>
        <v>REGIONALES</v>
      </c>
      <c r="D842" s="34" t="s">
        <v>59</v>
      </c>
      <c r="E842" s="34" t="s">
        <v>60</v>
      </c>
      <c r="F842" s="34" t="s">
        <v>195</v>
      </c>
      <c r="G842" s="35" t="str">
        <f>VLOOKUP(O842,[3]Gerentes!$A:$N,4,0)</f>
        <v>FUNCIONAMIENTO</v>
      </c>
      <c r="H842" s="35" t="str">
        <f>VLOOKUP(O842,[3]Gerentes!$A:$N,5,0)</f>
        <v>DIRECTOR(A) ADMINISTRATIVO</v>
      </c>
      <c r="I842" s="35" t="str">
        <f>VLOOKUP(O842,[3]Gerentes!$A:$N,10,0)</f>
        <v>2. Administrativa</v>
      </c>
      <c r="J842" s="35" t="str">
        <f>VLOOKUP(O842,[3]Gerentes!$A:$AB,15,0)</f>
        <v>No Contratable</v>
      </c>
      <c r="K842" s="36" t="str">
        <f t="shared" si="39"/>
        <v>Funcionamiento</v>
      </c>
      <c r="L842" s="37" t="s">
        <v>197</v>
      </c>
      <c r="M842" s="38" t="str">
        <f t="shared" si="40"/>
        <v>A-02-02</v>
      </c>
      <c r="N842" s="34">
        <v>302</v>
      </c>
      <c r="O842" s="35" t="str">
        <f t="shared" si="41"/>
        <v>A-02-02-02-009-004-302</v>
      </c>
      <c r="P842" s="32" t="s">
        <v>196</v>
      </c>
      <c r="Q842" s="39">
        <f>VLOOKUP($O842,[3]Gerentes!$A:$I,7,0)</f>
        <v>0</v>
      </c>
      <c r="R842" s="40">
        <f>VLOOKUP($O842,[3]Gerentes!$A:$I,8,0)</f>
        <v>0</v>
      </c>
      <c r="S842" s="34" t="s">
        <v>24</v>
      </c>
      <c r="T842" s="34">
        <v>27</v>
      </c>
      <c r="U842" s="34" t="s">
        <v>161</v>
      </c>
      <c r="V842" s="34" t="s">
        <v>25</v>
      </c>
      <c r="W842" s="41">
        <v>226500</v>
      </c>
      <c r="X842" s="41">
        <v>0</v>
      </c>
      <c r="Y842" s="41">
        <v>0</v>
      </c>
      <c r="Z842" s="41">
        <v>0</v>
      </c>
      <c r="AA842" s="41">
        <v>0</v>
      </c>
      <c r="AB842" s="42">
        <v>226500</v>
      </c>
      <c r="AC842" s="41">
        <v>226500</v>
      </c>
      <c r="AD842" s="41">
        <v>0</v>
      </c>
      <c r="AE842" s="42">
        <v>223512</v>
      </c>
      <c r="AF842" s="42">
        <v>223512</v>
      </c>
      <c r="AG842" s="41">
        <v>223512</v>
      </c>
      <c r="AH842" s="41">
        <v>223512</v>
      </c>
      <c r="AI842" s="41">
        <v>0</v>
      </c>
      <c r="AJ842" s="41">
        <v>0</v>
      </c>
      <c r="AK842" s="42" t="str">
        <f>IFERROR(VLOOKUP(Exportar[[#This Row],[RUBRO]],[3]LISTAS!$A$1:$B$19,2,0),Exportar[[#This Row],[NOMBRE-Planeación_Proyecto]])</f>
        <v>Gastos Generales</v>
      </c>
      <c r="AL842" s="41">
        <f>VLOOKUP(Exportar[[#This Row],[UNIDAD/SUB UNIDAD]],[3]!REGIONALES[[#All],[codigo_regional3]:[Columna1]],3,0)</f>
        <v>23</v>
      </c>
      <c r="AM842" s="41">
        <f>Exportar[[#This Row],[COD]]</f>
        <v>23</v>
      </c>
      <c r="AN842" s="41">
        <f>IFERROR(VLOOKUP(Exportar[[#This Row],[RUBRO completo]],'[3]CENTRO DE COSTOS'!$X:$X,1,0),0)</f>
        <v>0</v>
      </c>
      <c r="AO842" s="43" t="str">
        <f>VLOOKUP(Exportar[[#This Row],[COD_REAL]],'[3]CENTRO DE COSTOS'!$M$4:$N$72,2,0)</f>
        <v>REGIONAL CÓRDOBA</v>
      </c>
    </row>
    <row r="843" spans="1:41" x14ac:dyDescent="0.25">
      <c r="A843" s="44">
        <v>45111</v>
      </c>
      <c r="B843" s="32">
        <v>2023</v>
      </c>
      <c r="C843" s="33" t="str">
        <f>VLOOKUP(D843,'[3]CENTRO DE COSTOS'!$E:$H,4,0)</f>
        <v>REGIONALES</v>
      </c>
      <c r="D843" s="34" t="s">
        <v>59</v>
      </c>
      <c r="E843" s="34" t="s">
        <v>60</v>
      </c>
      <c r="F843" s="34" t="s">
        <v>195</v>
      </c>
      <c r="G843" s="35" t="str">
        <f>VLOOKUP(O843,[3]Gerentes!$A:$N,4,0)</f>
        <v>FUNCIONAMIENTO</v>
      </c>
      <c r="H843" s="35" t="str">
        <f>VLOOKUP(O843,[3]Gerentes!$A:$N,5,0)</f>
        <v>DIRECTOR(A) ADMINISTRATIVO</v>
      </c>
      <c r="I843" s="35" t="str">
        <f>VLOOKUP(O843,[3]Gerentes!$A:$N,10,0)</f>
        <v>2. Administrativa</v>
      </c>
      <c r="J843" s="35" t="str">
        <f>VLOOKUP(O843,[3]Gerentes!$A:$AB,15,0)</f>
        <v>No Contratable</v>
      </c>
      <c r="K843" s="36" t="str">
        <f t="shared" si="39"/>
        <v>Funcionamiento</v>
      </c>
      <c r="L843" s="37" t="s">
        <v>194</v>
      </c>
      <c r="M843" s="38" t="str">
        <f t="shared" si="40"/>
        <v>A-08-01</v>
      </c>
      <c r="N843" s="34">
        <v>302</v>
      </c>
      <c r="O843" s="35" t="str">
        <f t="shared" si="41"/>
        <v>A-08-01-02-001-302</v>
      </c>
      <c r="P843" s="32" t="s">
        <v>193</v>
      </c>
      <c r="Q843" s="39">
        <f>VLOOKUP($O843,[3]Gerentes!$A:$I,7,0)</f>
        <v>0</v>
      </c>
      <c r="R843" s="40">
        <f>VLOOKUP($O843,[3]Gerentes!$A:$I,8,0)</f>
        <v>0</v>
      </c>
      <c r="S843" s="34" t="s">
        <v>24</v>
      </c>
      <c r="T843" s="34">
        <v>27</v>
      </c>
      <c r="U843" s="34" t="s">
        <v>161</v>
      </c>
      <c r="V843" s="34" t="s">
        <v>25</v>
      </c>
      <c r="W843" s="41">
        <v>65251800</v>
      </c>
      <c r="X843" s="41">
        <v>0</v>
      </c>
      <c r="Y843" s="41">
        <v>0</v>
      </c>
      <c r="Z843" s="41">
        <v>0</v>
      </c>
      <c r="AA843" s="41">
        <v>0</v>
      </c>
      <c r="AB843" s="42">
        <v>65251800</v>
      </c>
      <c r="AC843" s="41">
        <v>65251800</v>
      </c>
      <c r="AD843" s="41">
        <v>0</v>
      </c>
      <c r="AE843" s="42">
        <v>61205967</v>
      </c>
      <c r="AF843" s="42">
        <v>61205967</v>
      </c>
      <c r="AG843" s="41">
        <v>61205967</v>
      </c>
      <c r="AH843" s="41">
        <v>61205967</v>
      </c>
      <c r="AI843" s="41">
        <v>0</v>
      </c>
      <c r="AJ843" s="41">
        <v>0</v>
      </c>
      <c r="AK843" s="42" t="str">
        <f>IFERROR(VLOOKUP(Exportar[[#This Row],[RUBRO]],[3]LISTAS!$A$1:$B$19,2,0),Exportar[[#This Row],[NOMBRE-Planeación_Proyecto]])</f>
        <v>Otros Gastos</v>
      </c>
      <c r="AL843" s="41">
        <f>VLOOKUP(Exportar[[#This Row],[UNIDAD/SUB UNIDAD]],[3]!REGIONALES[[#All],[codigo_regional3]:[Columna1]],3,0)</f>
        <v>23</v>
      </c>
      <c r="AM843" s="41">
        <f>Exportar[[#This Row],[COD]]</f>
        <v>23</v>
      </c>
      <c r="AN843" s="41">
        <f>IFERROR(VLOOKUP(Exportar[[#This Row],[RUBRO completo]],'[3]CENTRO DE COSTOS'!$X:$X,1,0),0)</f>
        <v>0</v>
      </c>
      <c r="AO843" s="43" t="str">
        <f>VLOOKUP(Exportar[[#This Row],[COD_REAL]],'[3]CENTRO DE COSTOS'!$M$4:$N$72,2,0)</f>
        <v>REGIONAL CÓRDOBA</v>
      </c>
    </row>
    <row r="844" spans="1:41" x14ac:dyDescent="0.25">
      <c r="A844" s="44">
        <v>45111</v>
      </c>
      <c r="B844" s="32">
        <v>2023</v>
      </c>
      <c r="C844" s="33" t="str">
        <f>VLOOKUP(D844,'[3]CENTRO DE COSTOS'!$E:$H,4,0)</f>
        <v>REGIONALES</v>
      </c>
      <c r="D844" s="34" t="s">
        <v>59</v>
      </c>
      <c r="E844" s="34" t="s">
        <v>60</v>
      </c>
      <c r="F844" s="34" t="s">
        <v>260</v>
      </c>
      <c r="G844" s="35" t="str">
        <f>VLOOKUP(O844,[3]Gerentes!$A:$N,4,0)</f>
        <v>FUNCIONAMIENTO</v>
      </c>
      <c r="H844" s="35" t="str">
        <f>VLOOKUP(O844,[3]Gerentes!$A:$N,5,0)</f>
        <v>JEFE (A) OFICINA ASESORA JURIDICA</v>
      </c>
      <c r="I844" s="35" t="str">
        <f>VLOOKUP(O844,[3]Gerentes!$A:$N,10,0)</f>
        <v>4. Jurídica</v>
      </c>
      <c r="J844" s="35" t="str">
        <f>VLOOKUP(O844,[3]Gerentes!$A:$AB,15,0)</f>
        <v>Contratable</v>
      </c>
      <c r="K844" s="36" t="str">
        <f t="shared" si="39"/>
        <v>Funcionamiento</v>
      </c>
      <c r="L844" s="37" t="s">
        <v>259</v>
      </c>
      <c r="M844" s="38" t="str">
        <f t="shared" si="40"/>
        <v>A-02-02</v>
      </c>
      <c r="N844" s="34">
        <v>304</v>
      </c>
      <c r="O844" s="35" t="str">
        <f t="shared" si="41"/>
        <v>A-02-02-02-008-002-304</v>
      </c>
      <c r="P844" s="32" t="s">
        <v>258</v>
      </c>
      <c r="Q844" s="39">
        <f>VLOOKUP($O844,[3]Gerentes!$A:$I,7,0)</f>
        <v>0</v>
      </c>
      <c r="R844" s="40">
        <f>VLOOKUP($O844,[3]Gerentes!$A:$I,8,0)</f>
        <v>0</v>
      </c>
      <c r="S844" s="34" t="s">
        <v>24</v>
      </c>
      <c r="T844" s="34">
        <v>27</v>
      </c>
      <c r="U844" s="34" t="s">
        <v>161</v>
      </c>
      <c r="V844" s="34" t="s">
        <v>25</v>
      </c>
      <c r="W844" s="41">
        <v>0</v>
      </c>
      <c r="X844" s="41">
        <v>1500000</v>
      </c>
      <c r="Y844" s="41">
        <v>0</v>
      </c>
      <c r="Z844" s="41">
        <v>0</v>
      </c>
      <c r="AA844" s="41">
        <v>0</v>
      </c>
      <c r="AB844" s="42">
        <v>1500000</v>
      </c>
      <c r="AC844" s="41">
        <v>0</v>
      </c>
      <c r="AD844" s="41">
        <v>1500000</v>
      </c>
      <c r="AE844" s="42">
        <v>0</v>
      </c>
      <c r="AF844" s="42">
        <v>0</v>
      </c>
      <c r="AG844" s="41">
        <v>0</v>
      </c>
      <c r="AH844" s="41">
        <v>0</v>
      </c>
      <c r="AI844" s="41">
        <v>0</v>
      </c>
      <c r="AJ844" s="41">
        <v>0</v>
      </c>
      <c r="AK844" s="42" t="str">
        <f>IFERROR(VLOOKUP(Exportar[[#This Row],[RUBRO]],[3]LISTAS!$A$1:$B$19,2,0),Exportar[[#This Row],[NOMBRE-Planeación_Proyecto]])</f>
        <v>Gastos Generales</v>
      </c>
      <c r="AL844" s="41">
        <f>VLOOKUP(Exportar[[#This Row],[UNIDAD/SUB UNIDAD]],[3]!REGIONALES[[#All],[codigo_regional3]:[Columna1]],3,0)</f>
        <v>23</v>
      </c>
      <c r="AM844" s="41">
        <f>Exportar[[#This Row],[COD]]</f>
        <v>23</v>
      </c>
      <c r="AN844" s="41">
        <f>IFERROR(VLOOKUP(Exportar[[#This Row],[RUBRO completo]],'[3]CENTRO DE COSTOS'!$X:$X,1,0),0)</f>
        <v>0</v>
      </c>
      <c r="AO844" s="43" t="str">
        <f>VLOOKUP(Exportar[[#This Row],[COD_REAL]],'[3]CENTRO DE COSTOS'!$M$4:$N$72,2,0)</f>
        <v>REGIONAL CÓRDOBA</v>
      </c>
    </row>
    <row r="845" spans="1:41" x14ac:dyDescent="0.25">
      <c r="A845" s="44">
        <v>45111</v>
      </c>
      <c r="B845" s="32">
        <v>2023</v>
      </c>
      <c r="C845" s="33" t="str">
        <f>VLOOKUP(D845,'[3]CENTRO DE COSTOS'!$E:$H,4,0)</f>
        <v>REGIONALES</v>
      </c>
      <c r="D845" s="34" t="s">
        <v>59</v>
      </c>
      <c r="E845" s="34" t="s">
        <v>60</v>
      </c>
      <c r="F845" s="34" t="s">
        <v>192</v>
      </c>
      <c r="G845" s="35" t="str">
        <f>VLOOKUP(O845,[3]Gerentes!$A:$N,4,0)</f>
        <v>NUTRICIÓN</v>
      </c>
      <c r="H845" s="35" t="str">
        <f>VLOOKUP(O845,[3]Gerentes!$A:$N,5,0)</f>
        <v>DIRECTOR(A) DE NUTRICION</v>
      </c>
      <c r="I845" s="35" t="str">
        <f>VLOOKUP(O845,[3]Gerentes!$A:$N,10,0)</f>
        <v>4. Nutrición</v>
      </c>
      <c r="J845" s="35" t="str">
        <f>VLOOKUP(O845,[3]Gerentes!$A:$AB,15,0)</f>
        <v>Contratable</v>
      </c>
      <c r="K845" s="36" t="str">
        <f t="shared" si="39"/>
        <v>Inversión</v>
      </c>
      <c r="L845" s="37" t="s">
        <v>189</v>
      </c>
      <c r="M845" s="38" t="str">
        <f t="shared" si="40"/>
        <v>C-4102-1500-12</v>
      </c>
      <c r="N845" s="34">
        <v>991</v>
      </c>
      <c r="O845" s="35" t="str">
        <f t="shared" si="41"/>
        <v>C-4102-1500-12-0-4102016-02-991</v>
      </c>
      <c r="P845" s="32" t="s">
        <v>188</v>
      </c>
      <c r="Q845" s="39">
        <f>VLOOKUP($O845,[3]Gerentes!$A:$I,7,0)</f>
        <v>4102016</v>
      </c>
      <c r="R845" s="40" t="str">
        <f>VLOOKUP($O845,[3]Gerentes!$A:$I,8,0)</f>
        <v>SERVICIO DE ATENCION Y PREVENCION A LA DESNUTRICION DESDE EL SECTOR INCLUSION SOCIAL</v>
      </c>
      <c r="S845" s="34" t="s">
        <v>24</v>
      </c>
      <c r="T845" s="34">
        <v>27</v>
      </c>
      <c r="U845" s="34" t="s">
        <v>161</v>
      </c>
      <c r="V845" s="34" t="s">
        <v>25</v>
      </c>
      <c r="W845" s="41">
        <v>94301134</v>
      </c>
      <c r="X845" s="41">
        <v>0</v>
      </c>
      <c r="Y845" s="41">
        <v>0</v>
      </c>
      <c r="Z845" s="41">
        <v>0</v>
      </c>
      <c r="AA845" s="41">
        <v>0</v>
      </c>
      <c r="AB845" s="42">
        <v>94301134</v>
      </c>
      <c r="AC845" s="41">
        <v>94301134</v>
      </c>
      <c r="AD845" s="41">
        <v>0</v>
      </c>
      <c r="AE845" s="42">
        <v>94164267</v>
      </c>
      <c r="AF845" s="42">
        <v>36543400</v>
      </c>
      <c r="AG845" s="41">
        <v>36543400</v>
      </c>
      <c r="AH845" s="41">
        <v>36543400</v>
      </c>
      <c r="AI845" s="41">
        <v>0</v>
      </c>
      <c r="AJ845" s="41">
        <v>0</v>
      </c>
      <c r="AK845" s="42" t="str">
        <f>IFERROR(VLOOKUP(Exportar[[#This Row],[RUBRO]],[3]LISTAS!$A$1:$B$19,2,0),Exportar[[#This Row],[NOMBRE-Planeación_Proyecto]])</f>
        <v>4. Nutrición</v>
      </c>
      <c r="AL845" s="41">
        <f>VLOOKUP(Exportar[[#This Row],[UNIDAD/SUB UNIDAD]],[3]!REGIONALES[[#All],[codigo_regional3]:[Columna1]],3,0)</f>
        <v>23</v>
      </c>
      <c r="AM845" s="41">
        <f>Exportar[[#This Row],[COD]]</f>
        <v>23</v>
      </c>
      <c r="AN845" s="41">
        <f>IFERROR(VLOOKUP(Exportar[[#This Row],[RUBRO completo]],'[3]CENTRO DE COSTOS'!$X:$X,1,0),0)</f>
        <v>0</v>
      </c>
      <c r="AO845" s="43" t="str">
        <f>VLOOKUP(Exportar[[#This Row],[COD_REAL]],'[3]CENTRO DE COSTOS'!$M$4:$N$72,2,0)</f>
        <v>REGIONAL CÓRDOBA</v>
      </c>
    </row>
    <row r="846" spans="1:41" x14ac:dyDescent="0.25">
      <c r="A846" s="44">
        <v>45111</v>
      </c>
      <c r="B846" s="32">
        <v>2023</v>
      </c>
      <c r="C846" s="33" t="str">
        <f>VLOOKUP(D846,'[3]CENTRO DE COSTOS'!$E:$H,4,0)</f>
        <v>REGIONALES</v>
      </c>
      <c r="D846" s="34" t="s">
        <v>59</v>
      </c>
      <c r="E846" s="34" t="s">
        <v>60</v>
      </c>
      <c r="F846" s="34" t="s">
        <v>192</v>
      </c>
      <c r="G846" s="35" t="str">
        <f>VLOOKUP(O846,[3]Gerentes!$A:$N,4,0)</f>
        <v>PROTECCIÓN SRPA</v>
      </c>
      <c r="H846" s="35" t="str">
        <f>VLOOKUP(O846,[3]Gerentes!$A:$N,5,0)</f>
        <v>DIRECTOR(A) DE PROTECCION</v>
      </c>
      <c r="I846" s="35" t="str">
        <f>VLOOKUP(O846,[3]Gerentes!$A:$N,10,0)</f>
        <v>3. Protección SRPA</v>
      </c>
      <c r="J846" s="35" t="str">
        <f>VLOOKUP(O846,[3]Gerentes!$A:$AB,15,0)</f>
        <v>Contratable</v>
      </c>
      <c r="K846" s="36" t="str">
        <f t="shared" si="39"/>
        <v>Inversión</v>
      </c>
      <c r="L846" s="37" t="s">
        <v>187</v>
      </c>
      <c r="M846" s="38" t="str">
        <f t="shared" si="40"/>
        <v>C-4102-1500-13</v>
      </c>
      <c r="N846" s="34">
        <v>991</v>
      </c>
      <c r="O846" s="35" t="str">
        <f t="shared" si="41"/>
        <v>C-4102-1500-13-0-4102038-02-991</v>
      </c>
      <c r="P846" s="32" t="s">
        <v>186</v>
      </c>
      <c r="Q846" s="39">
        <f>VLOOKUP($O846,[3]Gerentes!$A:$I,7,0)</f>
        <v>4102038</v>
      </c>
      <c r="R846" s="40" t="str">
        <f>VLOOKUP($O846,[3]Gerentes!$A:$I,8,0)</f>
        <v>SERVICIO DIRIGIDOS A LA ATENCION DE NIÑOS, NIÑAS, ADOLESCENTES Y JOVENES, CON ENFOQUE PEDAGOGICO Y RESTAURATIVO ENCAMINADOS A LA INCLUSION SOCIAL</v>
      </c>
      <c r="S846" s="34" t="s">
        <v>24</v>
      </c>
      <c r="T846" s="34">
        <v>27</v>
      </c>
      <c r="U846" s="34" t="s">
        <v>161</v>
      </c>
      <c r="V846" s="34" t="s">
        <v>25</v>
      </c>
      <c r="W846" s="41">
        <v>351974175</v>
      </c>
      <c r="X846" s="41">
        <v>0</v>
      </c>
      <c r="Y846" s="41">
        <v>0</v>
      </c>
      <c r="Z846" s="41">
        <v>0</v>
      </c>
      <c r="AA846" s="41">
        <v>0</v>
      </c>
      <c r="AB846" s="42">
        <v>351974175</v>
      </c>
      <c r="AC846" s="41">
        <v>323082934</v>
      </c>
      <c r="AD846" s="41">
        <v>28891241</v>
      </c>
      <c r="AE846" s="42">
        <v>323082934</v>
      </c>
      <c r="AF846" s="42">
        <v>107085202</v>
      </c>
      <c r="AG846" s="41">
        <v>107085202</v>
      </c>
      <c r="AH846" s="41">
        <v>107085202</v>
      </c>
      <c r="AI846" s="41">
        <v>0</v>
      </c>
      <c r="AJ846" s="41">
        <v>0</v>
      </c>
      <c r="AK846" s="42" t="str">
        <f>IFERROR(VLOOKUP(Exportar[[#This Row],[RUBRO]],[3]LISTAS!$A$1:$B$19,2,0),Exportar[[#This Row],[NOMBRE-Planeación_Proyecto]])</f>
        <v>3. Protección SRPA</v>
      </c>
      <c r="AL846" s="41">
        <f>VLOOKUP(Exportar[[#This Row],[UNIDAD/SUB UNIDAD]],[3]!REGIONALES[[#All],[codigo_regional3]:[Columna1]],3,0)</f>
        <v>23</v>
      </c>
      <c r="AM846" s="41">
        <f>Exportar[[#This Row],[COD]]</f>
        <v>23</v>
      </c>
      <c r="AN846" s="41">
        <f>IFERROR(VLOOKUP(Exportar[[#This Row],[RUBRO completo]],'[3]CENTRO DE COSTOS'!$X:$X,1,0),0)</f>
        <v>0</v>
      </c>
      <c r="AO846" s="43" t="str">
        <f>VLOOKUP(Exportar[[#This Row],[COD_REAL]],'[3]CENTRO DE COSTOS'!$M$4:$N$72,2,0)</f>
        <v>REGIONAL CÓRDOBA</v>
      </c>
    </row>
    <row r="847" spans="1:41" x14ac:dyDescent="0.25">
      <c r="A847" s="44">
        <v>45111</v>
      </c>
      <c r="B847" s="32">
        <v>2023</v>
      </c>
      <c r="C847" s="33" t="str">
        <f>VLOOKUP(D847,'[3]CENTRO DE COSTOS'!$E:$H,4,0)</f>
        <v>REGIONALES</v>
      </c>
      <c r="D847" s="34" t="s">
        <v>59</v>
      </c>
      <c r="E847" s="34" t="s">
        <v>60</v>
      </c>
      <c r="F847" s="34" t="s">
        <v>192</v>
      </c>
      <c r="G847" s="35" t="str">
        <f>VLOOKUP(O847,[3]Gerentes!$A:$N,4,0)</f>
        <v xml:space="preserve">PROTECCIÓN RESTABLECIMIENTO </v>
      </c>
      <c r="H847" s="35" t="str">
        <f>VLOOKUP(O847,[3]Gerentes!$A:$N,5,0)</f>
        <v>DIRECTOR(A) DE PROTECCION</v>
      </c>
      <c r="I847" s="35" t="str">
        <f>VLOOKUP(O847,[3]Gerentes!$A:$N,10,0)</f>
        <v>2. Protección PARD</v>
      </c>
      <c r="J847" s="35" t="str">
        <f>VLOOKUP(O847,[3]Gerentes!$A:$AB,15,0)</f>
        <v>Contratable</v>
      </c>
      <c r="K847" s="36" t="str">
        <f t="shared" si="39"/>
        <v>Inversión</v>
      </c>
      <c r="L847" s="37" t="s">
        <v>173</v>
      </c>
      <c r="M847" s="38" t="str">
        <f t="shared" si="40"/>
        <v>C-4102-1500-14</v>
      </c>
      <c r="N847" s="34">
        <v>991</v>
      </c>
      <c r="O847" s="35" t="str">
        <f t="shared" si="41"/>
        <v>C-4102-1500-14-0-4102037-02-991</v>
      </c>
      <c r="P847" s="32" t="s">
        <v>172</v>
      </c>
      <c r="Q847" s="39">
        <f>VLOOKUP($O847,[3]Gerentes!$A:$I,7,0)</f>
        <v>4102037</v>
      </c>
      <c r="R847" s="40" t="str">
        <f>VLOOKUP($O847,[3]Gerentes!$A:$I,8,0)</f>
        <v>SERVICIO DE PROTECCION PARA EL RESTABLECIMIENTO DE DERECHOS DE NIÑOS, NIÑAS, ADOLESCENTES Y JOVENES</v>
      </c>
      <c r="S847" s="34" t="s">
        <v>24</v>
      </c>
      <c r="T847" s="34">
        <v>21</v>
      </c>
      <c r="U847" s="34" t="s">
        <v>185</v>
      </c>
      <c r="V847" s="34" t="s">
        <v>25</v>
      </c>
      <c r="W847" s="41">
        <v>1562864842</v>
      </c>
      <c r="X847" s="41">
        <v>0</v>
      </c>
      <c r="Y847" s="41">
        <v>0</v>
      </c>
      <c r="Z847" s="41">
        <v>0</v>
      </c>
      <c r="AA847" s="41">
        <v>0</v>
      </c>
      <c r="AB847" s="42">
        <v>1562864842</v>
      </c>
      <c r="AC847" s="41">
        <v>1409846400</v>
      </c>
      <c r="AD847" s="41">
        <v>153018442</v>
      </c>
      <c r="AE847" s="42">
        <v>1409846400</v>
      </c>
      <c r="AF847" s="42">
        <v>443320033</v>
      </c>
      <c r="AG847" s="41">
        <v>443320033</v>
      </c>
      <c r="AH847" s="41">
        <v>443320033</v>
      </c>
      <c r="AI847" s="41">
        <v>0</v>
      </c>
      <c r="AJ847" s="41">
        <v>0</v>
      </c>
      <c r="AK847" s="42" t="str">
        <f>IFERROR(VLOOKUP(Exportar[[#This Row],[RUBRO]],[3]LISTAS!$A$1:$B$19,2,0),Exportar[[#This Row],[NOMBRE-Planeación_Proyecto]])</f>
        <v>2. Protección PARD</v>
      </c>
      <c r="AL847" s="41">
        <f>VLOOKUP(Exportar[[#This Row],[UNIDAD/SUB UNIDAD]],[3]!REGIONALES[[#All],[codigo_regional3]:[Columna1]],3,0)</f>
        <v>23</v>
      </c>
      <c r="AM847" s="41">
        <f>Exportar[[#This Row],[COD]]</f>
        <v>23</v>
      </c>
      <c r="AN847" s="41">
        <f>IFERROR(VLOOKUP(Exportar[[#This Row],[RUBRO completo]],'[3]CENTRO DE COSTOS'!$X:$X,1,0),0)</f>
        <v>0</v>
      </c>
      <c r="AO847" s="43" t="str">
        <f>VLOOKUP(Exportar[[#This Row],[COD_REAL]],'[3]CENTRO DE COSTOS'!$M$4:$N$72,2,0)</f>
        <v>REGIONAL CÓRDOBA</v>
      </c>
    </row>
    <row r="848" spans="1:41" x14ac:dyDescent="0.25">
      <c r="A848" s="44">
        <v>45111</v>
      </c>
      <c r="B848" s="32">
        <v>2023</v>
      </c>
      <c r="C848" s="33" t="str">
        <f>VLOOKUP(D848,'[3]CENTRO DE COSTOS'!$E:$H,4,0)</f>
        <v>REGIONALES</v>
      </c>
      <c r="D848" s="34" t="s">
        <v>59</v>
      </c>
      <c r="E848" s="34" t="s">
        <v>60</v>
      </c>
      <c r="F848" s="34" t="s">
        <v>192</v>
      </c>
      <c r="G848" s="35" t="str">
        <f>VLOOKUP(O848,[3]Gerentes!$A:$N,4,0)</f>
        <v>SNBF</v>
      </c>
      <c r="H848" s="35" t="str">
        <f>VLOOKUP(O848,[3]Gerentes!$A:$N,5,0)</f>
        <v>DIRECTOR(A) DE SISTEMA NACIONAL DE BIENESTAR FAMILIAR</v>
      </c>
      <c r="I848" s="35" t="str">
        <f>VLOOKUP(O848,[3]Gerentes!$A:$N,10,0)</f>
        <v>7. SNBF</v>
      </c>
      <c r="J848" s="35" t="str">
        <f>VLOOKUP(O848,[3]Gerentes!$A:$AB,15,0)</f>
        <v>Contratable</v>
      </c>
      <c r="K848" s="36" t="str">
        <f t="shared" si="39"/>
        <v>Inversión</v>
      </c>
      <c r="L848" s="37" t="s">
        <v>168</v>
      </c>
      <c r="M848" s="38" t="str">
        <f t="shared" si="40"/>
        <v>C-4102-1500-15</v>
      </c>
      <c r="N848" s="34">
        <v>991</v>
      </c>
      <c r="O848" s="35" t="str">
        <f t="shared" si="41"/>
        <v>C-4102-1500-15-0-4102024-02-991</v>
      </c>
      <c r="P848" s="32" t="s">
        <v>167</v>
      </c>
      <c r="Q848" s="39">
        <f>VLOOKUP($O848,[3]Gerentes!$A:$I,7,0)</f>
        <v>4102024</v>
      </c>
      <c r="R848" s="40" t="str">
        <f>VLOOKUP($O848,[3]Gerentes!$A:$I,8,0)</f>
        <v>SERVICIO DE ASISTENCIA TECNICA EN EL CICLO DE POLITICAS PUBLICAS DE INFANCIA Y ADOLESCENCIA</v>
      </c>
      <c r="S848" s="34" t="s">
        <v>24</v>
      </c>
      <c r="T848" s="34">
        <v>27</v>
      </c>
      <c r="U848" s="34" t="s">
        <v>161</v>
      </c>
      <c r="V848" s="34" t="s">
        <v>25</v>
      </c>
      <c r="W848" s="41">
        <v>202235000</v>
      </c>
      <c r="X848" s="41">
        <v>0</v>
      </c>
      <c r="Y848" s="41">
        <v>0</v>
      </c>
      <c r="Z848" s="41">
        <v>0</v>
      </c>
      <c r="AA848" s="41">
        <v>0</v>
      </c>
      <c r="AB848" s="42">
        <v>202235000</v>
      </c>
      <c r="AC848" s="41">
        <v>202235000</v>
      </c>
      <c r="AD848" s="41">
        <v>0</v>
      </c>
      <c r="AE848" s="42">
        <v>184707967</v>
      </c>
      <c r="AF848" s="42">
        <v>53929334</v>
      </c>
      <c r="AG848" s="41">
        <v>53929334</v>
      </c>
      <c r="AH848" s="41">
        <v>53929334</v>
      </c>
      <c r="AI848" s="41">
        <v>0</v>
      </c>
      <c r="AJ848" s="41">
        <v>0</v>
      </c>
      <c r="AK848" s="42" t="str">
        <f>IFERROR(VLOOKUP(Exportar[[#This Row],[RUBRO]],[3]LISTAS!$A$1:$B$19,2,0),Exportar[[#This Row],[NOMBRE-Planeación_Proyecto]])</f>
        <v>7. SNBF</v>
      </c>
      <c r="AL848" s="41">
        <f>VLOOKUP(Exportar[[#This Row],[UNIDAD/SUB UNIDAD]],[3]!REGIONALES[[#All],[codigo_regional3]:[Columna1]],3,0)</f>
        <v>23</v>
      </c>
      <c r="AM848" s="41">
        <f>Exportar[[#This Row],[COD]]</f>
        <v>23</v>
      </c>
      <c r="AN848" s="41">
        <f>IFERROR(VLOOKUP(Exportar[[#This Row],[RUBRO completo]],'[3]CENTRO DE COSTOS'!$X:$X,1,0),0)</f>
        <v>0</v>
      </c>
      <c r="AO848" s="43" t="str">
        <f>VLOOKUP(Exportar[[#This Row],[COD_REAL]],'[3]CENTRO DE COSTOS'!$M$4:$N$72,2,0)</f>
        <v>REGIONAL CÓRDOBA</v>
      </c>
    </row>
    <row r="849" spans="1:41" x14ac:dyDescent="0.25">
      <c r="A849" s="44">
        <v>45111</v>
      </c>
      <c r="B849" s="32">
        <v>2023</v>
      </c>
      <c r="C849" s="33" t="str">
        <f>VLOOKUP(D849,'[3]CENTRO DE COSTOS'!$E:$H,4,0)</f>
        <v>REGIONALES</v>
      </c>
      <c r="D849" s="34" t="s">
        <v>59</v>
      </c>
      <c r="E849" s="34" t="s">
        <v>60</v>
      </c>
      <c r="F849" s="34" t="s">
        <v>192</v>
      </c>
      <c r="G849" s="35" t="str">
        <f>VLOOKUP(O849,[3]Gerentes!$A:$N,4,0)</f>
        <v>FAMILIA Y COMUNIDADES</v>
      </c>
      <c r="H849" s="35" t="str">
        <f>VLOOKUP(O849,[3]Gerentes!$A:$N,5,0)</f>
        <v>DIRECTOR(A) DE FAMILIA Y COMUNIDADES</v>
      </c>
      <c r="I849" s="35" t="str">
        <f>VLOOKUP(O849,[3]Gerentes!$A:$N,10,0)</f>
        <v>6. Familia y Comunidades</v>
      </c>
      <c r="J849" s="35" t="str">
        <f>VLOOKUP(O849,[3]Gerentes!$A:$AB,15,0)</f>
        <v>Contratable</v>
      </c>
      <c r="K849" s="36" t="str">
        <f t="shared" si="39"/>
        <v>Inversión</v>
      </c>
      <c r="L849" s="37" t="s">
        <v>184</v>
      </c>
      <c r="M849" s="38" t="str">
        <f t="shared" si="40"/>
        <v>C-4102-1500-16</v>
      </c>
      <c r="N849" s="34">
        <v>991</v>
      </c>
      <c r="O849" s="35" t="str">
        <f t="shared" si="41"/>
        <v>C-4102-1500-16-0-4102041-02-991</v>
      </c>
      <c r="P849" s="32" t="s">
        <v>183</v>
      </c>
      <c r="Q849" s="39">
        <f>VLOOKUP($O849,[3]Gerentes!$A:$I,7,0)</f>
        <v>4102041</v>
      </c>
      <c r="R849" s="40" t="str">
        <f>VLOOKUP($O849,[3]Gerentes!$A:$I,8,0)</f>
        <v>SERVICIO DE ASISTENCIA TECNICA EN EL CICLO DE POLITICAS PUBLICAS DE FAMILIA Y OTRAS RELACIONADAS</v>
      </c>
      <c r="S849" s="34" t="s">
        <v>24</v>
      </c>
      <c r="T849" s="34">
        <v>27</v>
      </c>
      <c r="U849" s="34" t="s">
        <v>161</v>
      </c>
      <c r="V849" s="34" t="s">
        <v>25</v>
      </c>
      <c r="W849" s="41">
        <v>92388266</v>
      </c>
      <c r="X849" s="41">
        <v>0</v>
      </c>
      <c r="Y849" s="41">
        <v>0</v>
      </c>
      <c r="Z849" s="41">
        <v>0</v>
      </c>
      <c r="AA849" s="41">
        <v>0</v>
      </c>
      <c r="AB849" s="42">
        <v>92388266</v>
      </c>
      <c r="AC849" s="41">
        <v>87138932</v>
      </c>
      <c r="AD849" s="41">
        <v>5249334</v>
      </c>
      <c r="AE849" s="42">
        <v>87138932</v>
      </c>
      <c r="AF849" s="42">
        <v>31627233</v>
      </c>
      <c r="AG849" s="41">
        <v>31627233</v>
      </c>
      <c r="AH849" s="41">
        <v>31627233</v>
      </c>
      <c r="AI849" s="41">
        <v>0</v>
      </c>
      <c r="AJ849" s="41">
        <v>0</v>
      </c>
      <c r="AK849" s="42" t="str">
        <f>IFERROR(VLOOKUP(Exportar[[#This Row],[RUBRO]],[3]LISTAS!$A$1:$B$19,2,0),Exportar[[#This Row],[NOMBRE-Planeación_Proyecto]])</f>
        <v>6. Familia y Comunidades</v>
      </c>
      <c r="AL849" s="41">
        <f>VLOOKUP(Exportar[[#This Row],[UNIDAD/SUB UNIDAD]],[3]!REGIONALES[[#All],[codigo_regional3]:[Columna1]],3,0)</f>
        <v>23</v>
      </c>
      <c r="AM849" s="41">
        <f>Exportar[[#This Row],[COD]]</f>
        <v>23</v>
      </c>
      <c r="AN849" s="41">
        <f>IFERROR(VLOOKUP(Exportar[[#This Row],[RUBRO completo]],'[3]CENTRO DE COSTOS'!$X:$X,1,0),0)</f>
        <v>0</v>
      </c>
      <c r="AO849" s="43" t="str">
        <f>VLOOKUP(Exportar[[#This Row],[COD_REAL]],'[3]CENTRO DE COSTOS'!$M$4:$N$72,2,0)</f>
        <v>REGIONAL CÓRDOBA</v>
      </c>
    </row>
    <row r="850" spans="1:41" x14ac:dyDescent="0.25">
      <c r="A850" s="44">
        <v>45111</v>
      </c>
      <c r="B850" s="32">
        <v>2023</v>
      </c>
      <c r="C850" s="33" t="str">
        <f>VLOOKUP(D850,'[3]CENTRO DE COSTOS'!$E:$H,4,0)</f>
        <v>REGIONALES</v>
      </c>
      <c r="D850" s="34" t="s">
        <v>59</v>
      </c>
      <c r="E850" s="34" t="s">
        <v>60</v>
      </c>
      <c r="F850" s="34" t="s">
        <v>192</v>
      </c>
      <c r="G850" s="35" t="str">
        <f>VLOOKUP(O850,[3]Gerentes!$A:$N,4,0)</f>
        <v>PRIMERA INFANCIA</v>
      </c>
      <c r="H850" s="35" t="str">
        <f>VLOOKUP(O850,[3]Gerentes!$A:$N,5,0)</f>
        <v>DIRECTOR(A) DE PRIMERA INFANCIA</v>
      </c>
      <c r="I850" s="35" t="str">
        <f>VLOOKUP(O850,[3]Gerentes!$A:$N,10,0)</f>
        <v>1. Primera Infancia</v>
      </c>
      <c r="J850" s="35" t="str">
        <f>VLOOKUP(O850,[3]Gerentes!$A:$AB,15,0)</f>
        <v>Contratable</v>
      </c>
      <c r="K850" s="36" t="str">
        <f t="shared" si="39"/>
        <v>Inversión</v>
      </c>
      <c r="L850" s="37" t="s">
        <v>166</v>
      </c>
      <c r="M850" s="38" t="str">
        <f t="shared" si="40"/>
        <v>C-4102-1500-18</v>
      </c>
      <c r="N850" s="34">
        <v>991</v>
      </c>
      <c r="O850" s="35" t="str">
        <f t="shared" si="41"/>
        <v>C-4102-1500-18-0-4102040-02-991</v>
      </c>
      <c r="P850" s="32" t="s">
        <v>165</v>
      </c>
      <c r="Q850" s="39">
        <f>VLOOKUP($O850,[3]Gerentes!$A:$I,7,0)</f>
        <v>4102040</v>
      </c>
      <c r="R850" s="40" t="str">
        <f>VLOOKUP($O850,[3]Gerentes!$A:$I,8,0)</f>
        <v>DOCUMENTOS METODOLOGICOS</v>
      </c>
      <c r="S850" s="34" t="s">
        <v>24</v>
      </c>
      <c r="T850" s="34">
        <v>27</v>
      </c>
      <c r="U850" s="34" t="s">
        <v>161</v>
      </c>
      <c r="V850" s="34" t="s">
        <v>25</v>
      </c>
      <c r="W850" s="41">
        <v>2308788816</v>
      </c>
      <c r="X850" s="41">
        <v>0</v>
      </c>
      <c r="Y850" s="41">
        <v>0</v>
      </c>
      <c r="Z850" s="41">
        <v>0</v>
      </c>
      <c r="AA850" s="41">
        <v>0</v>
      </c>
      <c r="AB850" s="42">
        <v>2308788816</v>
      </c>
      <c r="AC850" s="41">
        <v>2036928830</v>
      </c>
      <c r="AD850" s="41">
        <v>271859986</v>
      </c>
      <c r="AE850" s="42">
        <v>2036928830</v>
      </c>
      <c r="AF850" s="42">
        <v>665056830</v>
      </c>
      <c r="AG850" s="41">
        <v>665056830</v>
      </c>
      <c r="AH850" s="41">
        <v>665056830</v>
      </c>
      <c r="AI850" s="41">
        <v>0</v>
      </c>
      <c r="AJ850" s="41">
        <v>0</v>
      </c>
      <c r="AK850" s="42" t="str">
        <f>IFERROR(VLOOKUP(Exportar[[#This Row],[RUBRO]],[3]LISTAS!$A$1:$B$19,2,0),Exportar[[#This Row],[NOMBRE-Planeación_Proyecto]])</f>
        <v>1. Primera Infancia</v>
      </c>
      <c r="AL850" s="41">
        <f>VLOOKUP(Exportar[[#This Row],[UNIDAD/SUB UNIDAD]],[3]!REGIONALES[[#All],[codigo_regional3]:[Columna1]],3,0)</f>
        <v>23</v>
      </c>
      <c r="AM850" s="41">
        <f>Exportar[[#This Row],[COD]]</f>
        <v>23</v>
      </c>
      <c r="AN850" s="41">
        <f>IFERROR(VLOOKUP(Exportar[[#This Row],[RUBRO completo]],'[3]CENTRO DE COSTOS'!$X:$X,1,0),0)</f>
        <v>0</v>
      </c>
      <c r="AO850" s="43" t="str">
        <f>VLOOKUP(Exportar[[#This Row],[COD_REAL]],'[3]CENTRO DE COSTOS'!$M$4:$N$72,2,0)</f>
        <v>REGIONAL CÓRDOBA</v>
      </c>
    </row>
    <row r="851" spans="1:41" x14ac:dyDescent="0.25">
      <c r="A851" s="44">
        <v>45111</v>
      </c>
      <c r="B851" s="32">
        <v>2023</v>
      </c>
      <c r="C851" s="33" t="str">
        <f>VLOOKUP(D851,'[3]CENTRO DE COSTOS'!$E:$H,4,0)</f>
        <v>REGIONALES</v>
      </c>
      <c r="D851" s="34" t="s">
        <v>59</v>
      </c>
      <c r="E851" s="34" t="s">
        <v>60</v>
      </c>
      <c r="F851" s="34" t="s">
        <v>192</v>
      </c>
      <c r="G851" s="35" t="str">
        <f>VLOOKUP(O851,[3]Gerentes!$A:$N,4,0)</f>
        <v>INFANCIA</v>
      </c>
      <c r="H851" s="35" t="str">
        <f>VLOOKUP(O851,[3]Gerentes!$A:$N,5,0)</f>
        <v>DIRECTOR(A) DE INFANCIA</v>
      </c>
      <c r="I851" s="35" t="str">
        <f>VLOOKUP(O851,[3]Gerentes!$A:$N,10,0)</f>
        <v>7. Infancia</v>
      </c>
      <c r="J851" s="35" t="str">
        <f>VLOOKUP(O851,[3]Gerentes!$A:$AB,15,0)</f>
        <v>Contratable</v>
      </c>
      <c r="K851" s="36" t="str">
        <f t="shared" si="39"/>
        <v>Inversión</v>
      </c>
      <c r="L851" s="37" t="s">
        <v>182</v>
      </c>
      <c r="M851" s="38" t="str">
        <f t="shared" si="40"/>
        <v>C-4102-1500-20</v>
      </c>
      <c r="N851" s="34">
        <v>991</v>
      </c>
      <c r="O851" s="35" t="str">
        <f t="shared" si="41"/>
        <v>C-4102-1500-20-0-4102045-02-991</v>
      </c>
      <c r="P851" s="32" t="s">
        <v>181</v>
      </c>
      <c r="Q851" s="39">
        <f>VLOOKUP($O851,[3]Gerentes!$A:$I,7,0)</f>
        <v>4102045</v>
      </c>
      <c r="R851" s="40" t="str">
        <f>VLOOKUP($O851,[3]Gerentes!$A:$I,8,0)</f>
        <v>SERVICIOS DE EDUCACIÓN INFORMAL A NIÑOS, NIÑAS, ADOLESCENTES  Y JÓVENES PARA EL RECONOCIMIENTO DE SUS DERECHOS</v>
      </c>
      <c r="S851" s="34" t="s">
        <v>24</v>
      </c>
      <c r="T851" s="34">
        <v>27</v>
      </c>
      <c r="U851" s="34" t="s">
        <v>161</v>
      </c>
      <c r="V851" s="34" t="s">
        <v>25</v>
      </c>
      <c r="W851" s="41">
        <v>91876129</v>
      </c>
      <c r="X851" s="41">
        <v>0</v>
      </c>
      <c r="Y851" s="41">
        <v>3388329</v>
      </c>
      <c r="Z851" s="41">
        <v>0</v>
      </c>
      <c r="AA851" s="41">
        <v>0</v>
      </c>
      <c r="AB851" s="42">
        <v>88487800</v>
      </c>
      <c r="AC851" s="41">
        <v>88487800</v>
      </c>
      <c r="AD851" s="41">
        <v>0</v>
      </c>
      <c r="AE851" s="42">
        <v>88487800</v>
      </c>
      <c r="AF851" s="42">
        <v>33362116</v>
      </c>
      <c r="AG851" s="41">
        <v>33362116</v>
      </c>
      <c r="AH851" s="41">
        <v>33362116</v>
      </c>
      <c r="AI851" s="41">
        <v>0</v>
      </c>
      <c r="AJ851" s="41">
        <v>0</v>
      </c>
      <c r="AK851" s="42" t="str">
        <f>IFERROR(VLOOKUP(Exportar[[#This Row],[RUBRO]],[3]LISTAS!$A$1:$B$19,2,0),Exportar[[#This Row],[NOMBRE-Planeación_Proyecto]])</f>
        <v>7. Infancia</v>
      </c>
      <c r="AL851" s="41">
        <f>VLOOKUP(Exportar[[#This Row],[UNIDAD/SUB UNIDAD]],[3]!REGIONALES[[#All],[codigo_regional3]:[Columna1]],3,0)</f>
        <v>23</v>
      </c>
      <c r="AM851" s="41">
        <f>Exportar[[#This Row],[COD]]</f>
        <v>23</v>
      </c>
      <c r="AN851" s="41">
        <f>IFERROR(VLOOKUP(Exportar[[#This Row],[RUBRO completo]],'[3]CENTRO DE COSTOS'!$X:$X,1,0),0)</f>
        <v>0</v>
      </c>
      <c r="AO851" s="43" t="str">
        <f>VLOOKUP(Exportar[[#This Row],[COD_REAL]],'[3]CENTRO DE COSTOS'!$M$4:$N$72,2,0)</f>
        <v>REGIONAL CÓRDOBA</v>
      </c>
    </row>
    <row r="852" spans="1:41" x14ac:dyDescent="0.25">
      <c r="A852" s="44">
        <v>45111</v>
      </c>
      <c r="B852" s="32">
        <v>2023</v>
      </c>
      <c r="C852" s="33" t="str">
        <f>VLOOKUP(D852,'[3]CENTRO DE COSTOS'!$E:$H,4,0)</f>
        <v>REGIONALES</v>
      </c>
      <c r="D852" s="34" t="s">
        <v>59</v>
      </c>
      <c r="E852" s="34" t="s">
        <v>60</v>
      </c>
      <c r="F852" s="34" t="s">
        <v>192</v>
      </c>
      <c r="G852" s="35" t="str">
        <f>VLOOKUP(O852,[3]Gerentes!$A:$N,4,0)</f>
        <v>ADOLESCENCIA Y JUVENTUD</v>
      </c>
      <c r="H852" s="35" t="str">
        <f>VLOOKUP(O852,[3]Gerentes!$A:$N,5,0)</f>
        <v xml:space="preserve">DIRECTOR(A) DE ADOLESCENCIA Y JUVENTUD </v>
      </c>
      <c r="I852" s="35" t="str">
        <f>VLOOKUP(O852,[3]Gerentes!$A:$N,10,0)</f>
        <v>8. Adolescencia y Juventud</v>
      </c>
      <c r="J852" s="35" t="str">
        <f>VLOOKUP(O852,[3]Gerentes!$A:$AB,15,0)</f>
        <v>Contratable</v>
      </c>
      <c r="K852" s="36" t="str">
        <f t="shared" si="39"/>
        <v>Inversión</v>
      </c>
      <c r="L852" s="37" t="s">
        <v>180</v>
      </c>
      <c r="M852" s="38" t="str">
        <f t="shared" si="40"/>
        <v>C-4102-1500-21</v>
      </c>
      <c r="N852" s="34">
        <v>991</v>
      </c>
      <c r="O852" s="35" t="str">
        <f t="shared" si="41"/>
        <v>C-4102-1500-21-0-4102045-02-00-991</v>
      </c>
      <c r="P852" s="32" t="s">
        <v>179</v>
      </c>
      <c r="Q852" s="39">
        <f>VLOOKUP($O852,[3]Gerentes!$A:$I,7,0)</f>
        <v>4102045</v>
      </c>
      <c r="R852" s="40" t="str">
        <f>VLOOKUP($O852,[3]Gerentes!$A:$I,8,0)</f>
        <v>SERVICIOS DE EDUCACIÓN INFORMAL A NIÑOS, NIÑAS, ADOLESCENTES  Y JÓVENES PARA EL RECONOCIMIENTO DE SUS DERECHOS</v>
      </c>
      <c r="S852" s="34" t="s">
        <v>24</v>
      </c>
      <c r="T852" s="34">
        <v>27</v>
      </c>
      <c r="U852" s="34" t="s">
        <v>161</v>
      </c>
      <c r="V852" s="34" t="s">
        <v>25</v>
      </c>
      <c r="W852" s="41">
        <v>92797334</v>
      </c>
      <c r="X852" s="41">
        <v>0</v>
      </c>
      <c r="Y852" s="41">
        <v>0</v>
      </c>
      <c r="Z852" s="41">
        <v>0</v>
      </c>
      <c r="AA852" s="41">
        <v>0</v>
      </c>
      <c r="AB852" s="42">
        <v>92797334</v>
      </c>
      <c r="AC852" s="41">
        <v>83460000</v>
      </c>
      <c r="AD852" s="41">
        <v>9337334</v>
      </c>
      <c r="AE852" s="42">
        <v>83460000</v>
      </c>
      <c r="AF852" s="42">
        <v>28730000</v>
      </c>
      <c r="AG852" s="41">
        <v>28730000</v>
      </c>
      <c r="AH852" s="41">
        <v>28730000</v>
      </c>
      <c r="AI852" s="41">
        <v>0</v>
      </c>
      <c r="AJ852" s="41">
        <v>0</v>
      </c>
      <c r="AK852" s="42" t="str">
        <f>IFERROR(VLOOKUP(Exportar[[#This Row],[RUBRO]],[3]LISTAS!$A$1:$B$19,2,0),Exportar[[#This Row],[NOMBRE-Planeación_Proyecto]])</f>
        <v>8. Adolescencia y Juventud</v>
      </c>
      <c r="AL852" s="41">
        <f>VLOOKUP(Exportar[[#This Row],[UNIDAD/SUB UNIDAD]],[3]!REGIONALES[[#All],[codigo_regional3]:[Columna1]],3,0)</f>
        <v>23</v>
      </c>
      <c r="AM852" s="41">
        <f>Exportar[[#This Row],[COD]]</f>
        <v>23</v>
      </c>
      <c r="AN852" s="41">
        <f>IFERROR(VLOOKUP(Exportar[[#This Row],[RUBRO completo]],'[3]CENTRO DE COSTOS'!$X:$X,1,0),0)</f>
        <v>0</v>
      </c>
      <c r="AO852" s="43" t="str">
        <f>VLOOKUP(Exportar[[#This Row],[COD_REAL]],'[3]CENTRO DE COSTOS'!$M$4:$N$72,2,0)</f>
        <v>REGIONAL CÓRDOBA</v>
      </c>
    </row>
    <row r="853" spans="1:41" x14ac:dyDescent="0.25">
      <c r="A853" s="44">
        <v>45111</v>
      </c>
      <c r="B853" s="32">
        <v>2023</v>
      </c>
      <c r="C853" s="33" t="str">
        <f>VLOOKUP(D853,'[3]CENTRO DE COSTOS'!$E:$H,4,0)</f>
        <v>REGIONALES</v>
      </c>
      <c r="D853" s="34" t="s">
        <v>59</v>
      </c>
      <c r="E853" s="34" t="s">
        <v>60</v>
      </c>
      <c r="F853" s="34" t="s">
        <v>192</v>
      </c>
      <c r="G853" s="35" t="str">
        <f>VLOOKUP(O853,[3]Gerentes!$A:$N,4,0)</f>
        <v>TECNOLOGÍA</v>
      </c>
      <c r="H853" s="35" t="str">
        <f>VLOOKUP(O853,[3]Gerentes!$A:$N,5,0)</f>
        <v>DIRECTOR(A) DE INFORMACION Y TECNOLOGIA</v>
      </c>
      <c r="I853" s="35" t="str">
        <f>VLOOKUP(O853,[3]Gerentes!$A:$N,10,0)</f>
        <v>9. Tecnología</v>
      </c>
      <c r="J853" s="35" t="str">
        <f>VLOOKUP(O853,[3]Gerentes!$A:$AB,15,0)</f>
        <v>Contratable</v>
      </c>
      <c r="K853" s="36" t="str">
        <f t="shared" si="39"/>
        <v>Inversión</v>
      </c>
      <c r="L853" s="37" t="s">
        <v>178</v>
      </c>
      <c r="M853" s="38" t="str">
        <f t="shared" si="40"/>
        <v>C-4199-1500-7</v>
      </c>
      <c r="N853" s="34">
        <v>991</v>
      </c>
      <c r="O853" s="35" t="str">
        <f t="shared" si="41"/>
        <v>C-4199-1500-7-0-4199062-02-991</v>
      </c>
      <c r="P853" s="32" t="s">
        <v>177</v>
      </c>
      <c r="Q853" s="39">
        <f>VLOOKUP($O853,[3]Gerentes!$A:$I,7,0)</f>
        <v>4199062</v>
      </c>
      <c r="R853" s="40" t="str">
        <f>VLOOKUP($O853,[3]Gerentes!$A:$I,8,0)</f>
        <v>SERVICIOS TECNOLOGICOS</v>
      </c>
      <c r="S853" s="34" t="s">
        <v>24</v>
      </c>
      <c r="T853" s="34">
        <v>27</v>
      </c>
      <c r="U853" s="34" t="s">
        <v>161</v>
      </c>
      <c r="V853" s="34" t="s">
        <v>25</v>
      </c>
      <c r="W853" s="41">
        <v>106551200</v>
      </c>
      <c r="X853" s="41">
        <v>0</v>
      </c>
      <c r="Y853" s="41">
        <v>0</v>
      </c>
      <c r="Z853" s="41">
        <v>0</v>
      </c>
      <c r="AA853" s="41">
        <v>0</v>
      </c>
      <c r="AB853" s="42">
        <v>106551200</v>
      </c>
      <c r="AC853" s="41">
        <v>98648550</v>
      </c>
      <c r="AD853" s="41">
        <v>7902650</v>
      </c>
      <c r="AE853" s="42">
        <v>98648550</v>
      </c>
      <c r="AF853" s="42">
        <v>35135100</v>
      </c>
      <c r="AG853" s="41">
        <v>35135100</v>
      </c>
      <c r="AH853" s="41">
        <v>35135100</v>
      </c>
      <c r="AI853" s="41">
        <v>0</v>
      </c>
      <c r="AJ853" s="41">
        <v>0</v>
      </c>
      <c r="AK853" s="42" t="str">
        <f>IFERROR(VLOOKUP(Exportar[[#This Row],[RUBRO]],[3]LISTAS!$A$1:$B$19,2,0),Exportar[[#This Row],[NOMBRE-Planeación_Proyecto]])</f>
        <v>9. Tecnología</v>
      </c>
      <c r="AL853" s="41">
        <f>VLOOKUP(Exportar[[#This Row],[UNIDAD/SUB UNIDAD]],[3]!REGIONALES[[#All],[codigo_regional3]:[Columna1]],3,0)</f>
        <v>23</v>
      </c>
      <c r="AM853" s="41">
        <f>Exportar[[#This Row],[COD]]</f>
        <v>23</v>
      </c>
      <c r="AN853" s="41">
        <f>IFERROR(VLOOKUP(Exportar[[#This Row],[RUBRO completo]],'[3]CENTRO DE COSTOS'!$X:$X,1,0),0)</f>
        <v>0</v>
      </c>
      <c r="AO853" s="43" t="str">
        <f>VLOOKUP(Exportar[[#This Row],[COD_REAL]],'[3]CENTRO DE COSTOS'!$M$4:$N$72,2,0)</f>
        <v>REGIONAL CÓRDOBA</v>
      </c>
    </row>
    <row r="854" spans="1:41" x14ac:dyDescent="0.25">
      <c r="A854" s="44">
        <v>45111</v>
      </c>
      <c r="B854" s="32">
        <v>2023</v>
      </c>
      <c r="C854" s="33" t="str">
        <f>VLOOKUP(D854,'[3]CENTRO DE COSTOS'!$E:$H,4,0)</f>
        <v>REGIONALES</v>
      </c>
      <c r="D854" s="34" t="s">
        <v>59</v>
      </c>
      <c r="E854" s="34" t="s">
        <v>60</v>
      </c>
      <c r="F854" s="34" t="s">
        <v>192</v>
      </c>
      <c r="G854" s="35" t="str">
        <f>VLOOKUP(O854,[3]Gerentes!$A:$N,4,0)</f>
        <v>FORTALECIMIENTO</v>
      </c>
      <c r="H854" s="35" t="str">
        <f>VLOOKUP(O854,[3]Gerentes!$A:$N,5,0)</f>
        <v>DIRECTOR(A) DE GESTION HUMANA</v>
      </c>
      <c r="I854" s="35" t="str">
        <f>VLOOKUP(O854,[3]Gerentes!$A:$N,10,0)</f>
        <v>8. Fortalecimiento</v>
      </c>
      <c r="J854" s="35" t="str">
        <f>VLOOKUP(O854,[3]Gerentes!$A:$AB,15,0)</f>
        <v>Contratable</v>
      </c>
      <c r="K854" s="36" t="str">
        <f t="shared" si="39"/>
        <v>Inversión</v>
      </c>
      <c r="L854" s="37" t="s">
        <v>175</v>
      </c>
      <c r="M854" s="38" t="str">
        <f t="shared" si="40"/>
        <v>C-4199-1500-8</v>
      </c>
      <c r="N854" s="34">
        <v>991</v>
      </c>
      <c r="O854" s="35" t="str">
        <f t="shared" si="41"/>
        <v>C-4199-1500-8-0-4199064-02-991</v>
      </c>
      <c r="P854" s="32" t="s">
        <v>174</v>
      </c>
      <c r="Q854" s="39">
        <f>VLOOKUP($O854,[3]Gerentes!$A:$I,7,0)</f>
        <v>4199064</v>
      </c>
      <c r="R854" s="40" t="str">
        <f>VLOOKUP($O854,[3]Gerentes!$A:$I,8,0)</f>
        <v>SERVICIO DE IMPLEMENTACION DE SISTEMAS DE GESTION</v>
      </c>
      <c r="S854" s="34" t="s">
        <v>24</v>
      </c>
      <c r="T854" s="34">
        <v>27</v>
      </c>
      <c r="U854" s="34" t="s">
        <v>161</v>
      </c>
      <c r="V854" s="34" t="s">
        <v>25</v>
      </c>
      <c r="W854" s="41">
        <v>563258886</v>
      </c>
      <c r="X854" s="41">
        <v>0</v>
      </c>
      <c r="Y854" s="41">
        <v>14661053</v>
      </c>
      <c r="Z854" s="41">
        <v>0</v>
      </c>
      <c r="AA854" s="41">
        <v>0</v>
      </c>
      <c r="AB854" s="42">
        <v>548597833</v>
      </c>
      <c r="AC854" s="41">
        <v>536649433</v>
      </c>
      <c r="AD854" s="41">
        <v>11948400</v>
      </c>
      <c r="AE854" s="42">
        <v>536649433</v>
      </c>
      <c r="AF854" s="42">
        <v>204489566</v>
      </c>
      <c r="AG854" s="41">
        <v>204489566</v>
      </c>
      <c r="AH854" s="41">
        <v>204489566</v>
      </c>
      <c r="AI854" s="41">
        <v>0</v>
      </c>
      <c r="AJ854" s="41">
        <v>0</v>
      </c>
      <c r="AK854" s="42" t="str">
        <f>IFERROR(VLOOKUP(Exportar[[#This Row],[RUBRO]],[3]LISTAS!$A$1:$B$19,2,0),Exportar[[#This Row],[NOMBRE-Planeación_Proyecto]])</f>
        <v>8. Fortalecimiento</v>
      </c>
      <c r="AL854" s="41">
        <f>VLOOKUP(Exportar[[#This Row],[UNIDAD/SUB UNIDAD]],[3]!REGIONALES[[#All],[codigo_regional3]:[Columna1]],3,0)</f>
        <v>23</v>
      </c>
      <c r="AM854" s="41">
        <f>Exportar[[#This Row],[COD]]</f>
        <v>23</v>
      </c>
      <c r="AN854" s="41">
        <f>IFERROR(VLOOKUP(Exportar[[#This Row],[RUBRO completo]],'[3]CENTRO DE COSTOS'!$X:$X,1,0),0)</f>
        <v>0</v>
      </c>
      <c r="AO854" s="43" t="str">
        <f>VLOOKUP(Exportar[[#This Row],[COD_REAL]],'[3]CENTRO DE COSTOS'!$M$4:$N$72,2,0)</f>
        <v>REGIONAL CÓRDOBA</v>
      </c>
    </row>
    <row r="855" spans="1:41" x14ac:dyDescent="0.25">
      <c r="A855" s="44">
        <v>45111</v>
      </c>
      <c r="B855" s="32">
        <v>2023</v>
      </c>
      <c r="C855" s="33" t="str">
        <f>VLOOKUP(D855,'[3]CENTRO DE COSTOS'!$E:$H,4,0)</f>
        <v>REGIONALES</v>
      </c>
      <c r="D855" s="34" t="s">
        <v>59</v>
      </c>
      <c r="E855" s="34" t="s">
        <v>60</v>
      </c>
      <c r="F855" s="34" t="s">
        <v>176</v>
      </c>
      <c r="G855" s="35" t="str">
        <f>VLOOKUP(O855,[3]Gerentes!$A:$N,4,0)</f>
        <v>NUTRICIÓN</v>
      </c>
      <c r="H855" s="35" t="str">
        <f>VLOOKUP(O855,[3]Gerentes!$A:$N,5,0)</f>
        <v>DIRECTOR(A) DE NUTRICION</v>
      </c>
      <c r="I855" s="35" t="str">
        <f>VLOOKUP(O855,[3]Gerentes!$A:$N,10,0)</f>
        <v>4. Nutrición</v>
      </c>
      <c r="J855" s="35" t="str">
        <f>VLOOKUP(O855,[3]Gerentes!$A:$AB,15,0)</f>
        <v>No Contratable</v>
      </c>
      <c r="K855" s="36" t="str">
        <f t="shared" si="39"/>
        <v>Inversión</v>
      </c>
      <c r="L855" s="37" t="s">
        <v>191</v>
      </c>
      <c r="M855" s="38" t="str">
        <f t="shared" si="40"/>
        <v>C-4102-1500-12</v>
      </c>
      <c r="N855" s="34">
        <v>992</v>
      </c>
      <c r="O855" s="35" t="str">
        <f t="shared" si="41"/>
        <v>C-4102-1500-12-0-4102014-02-992</v>
      </c>
      <c r="P855" s="32" t="s">
        <v>190</v>
      </c>
      <c r="Q855" s="39">
        <f>VLOOKUP($O855,[3]Gerentes!$A:$I,7,0)</f>
        <v>4102014</v>
      </c>
      <c r="R855" s="40" t="str">
        <f>VLOOKUP($O855,[3]Gerentes!$A:$I,8,0)</f>
        <v>SERVICIO DE DISTRIBUCION DE ALIMENTOS SOLIDOS DE ALTO VALOR NUTRICIONAL</v>
      </c>
      <c r="S855" s="34" t="s">
        <v>24</v>
      </c>
      <c r="T855" s="34">
        <v>27</v>
      </c>
      <c r="U855" s="34" t="s">
        <v>161</v>
      </c>
      <c r="V855" s="34" t="s">
        <v>25</v>
      </c>
      <c r="W855" s="41">
        <v>2000000</v>
      </c>
      <c r="X855" s="41">
        <v>0</v>
      </c>
      <c r="Y855" s="41">
        <v>0</v>
      </c>
      <c r="Z855" s="41">
        <v>0</v>
      </c>
      <c r="AA855" s="41">
        <v>0</v>
      </c>
      <c r="AB855" s="42">
        <v>2000000</v>
      </c>
      <c r="AC855" s="41">
        <v>2000000</v>
      </c>
      <c r="AD855" s="41">
        <v>0</v>
      </c>
      <c r="AE855" s="42">
        <v>421105</v>
      </c>
      <c r="AF855" s="42">
        <v>421105</v>
      </c>
      <c r="AG855" s="41">
        <v>421105</v>
      </c>
      <c r="AH855" s="41">
        <v>421105</v>
      </c>
      <c r="AI855" s="41">
        <v>0</v>
      </c>
      <c r="AJ855" s="41">
        <v>0</v>
      </c>
      <c r="AK855" s="42" t="str">
        <f>IFERROR(VLOOKUP(Exportar[[#This Row],[RUBRO]],[3]LISTAS!$A$1:$B$19,2,0),Exportar[[#This Row],[NOMBRE-Planeación_Proyecto]])</f>
        <v>4. Nutrición</v>
      </c>
      <c r="AL855" s="41">
        <f>VLOOKUP(Exportar[[#This Row],[UNIDAD/SUB UNIDAD]],[3]!REGIONALES[[#All],[codigo_regional3]:[Columna1]],3,0)</f>
        <v>23</v>
      </c>
      <c r="AM855" s="41">
        <f>Exportar[[#This Row],[COD]]</f>
        <v>23</v>
      </c>
      <c r="AN855" s="41">
        <f>IFERROR(VLOOKUP(Exportar[[#This Row],[RUBRO completo]],'[3]CENTRO DE COSTOS'!$X:$X,1,0),0)</f>
        <v>0</v>
      </c>
      <c r="AO855" s="43" t="str">
        <f>VLOOKUP(Exportar[[#This Row],[COD_REAL]],'[3]CENTRO DE COSTOS'!$M$4:$N$72,2,0)</f>
        <v>REGIONAL CÓRDOBA</v>
      </c>
    </row>
    <row r="856" spans="1:41" x14ac:dyDescent="0.25">
      <c r="A856" s="44">
        <v>45111</v>
      </c>
      <c r="B856" s="32">
        <v>2023</v>
      </c>
      <c r="C856" s="33" t="str">
        <f>VLOOKUP(D856,'[3]CENTRO DE COSTOS'!$E:$H,4,0)</f>
        <v>REGIONALES</v>
      </c>
      <c r="D856" s="34" t="s">
        <v>59</v>
      </c>
      <c r="E856" s="34" t="s">
        <v>60</v>
      </c>
      <c r="F856" s="34" t="s">
        <v>176</v>
      </c>
      <c r="G856" s="35" t="str">
        <f>VLOOKUP(O856,[3]Gerentes!$A:$N,4,0)</f>
        <v>NUTRICIÓN</v>
      </c>
      <c r="H856" s="35" t="str">
        <f>VLOOKUP(O856,[3]Gerentes!$A:$N,5,0)</f>
        <v>DIRECTOR(A) DE NUTRICION</v>
      </c>
      <c r="I856" s="35" t="str">
        <f>VLOOKUP(O856,[3]Gerentes!$A:$N,10,0)</f>
        <v>4. Nutrición</v>
      </c>
      <c r="J856" s="35" t="str">
        <f>VLOOKUP(O856,[3]Gerentes!$A:$AB,15,0)</f>
        <v>No Contratable</v>
      </c>
      <c r="K856" s="36" t="str">
        <f t="shared" si="39"/>
        <v>Inversión</v>
      </c>
      <c r="L856" s="37" t="s">
        <v>189</v>
      </c>
      <c r="M856" s="38" t="str">
        <f t="shared" si="40"/>
        <v>C-4102-1500-12</v>
      </c>
      <c r="N856" s="34">
        <v>992</v>
      </c>
      <c r="O856" s="35" t="str">
        <f t="shared" si="41"/>
        <v>C-4102-1500-12-0-4102016-02-992</v>
      </c>
      <c r="P856" s="32" t="s">
        <v>188</v>
      </c>
      <c r="Q856" s="39">
        <f>VLOOKUP($O856,[3]Gerentes!$A:$I,7,0)</f>
        <v>4102016</v>
      </c>
      <c r="R856" s="40" t="str">
        <f>VLOOKUP($O856,[3]Gerentes!$A:$I,8,0)</f>
        <v>SERVICIO DE ATENCION Y PREVENCION A LA DESNUTRICION DESDE EL SECTOR INCLUSION SOCIAL</v>
      </c>
      <c r="S856" s="34" t="s">
        <v>24</v>
      </c>
      <c r="T856" s="34">
        <v>27</v>
      </c>
      <c r="U856" s="34" t="s">
        <v>161</v>
      </c>
      <c r="V856" s="34" t="s">
        <v>25</v>
      </c>
      <c r="W856" s="41">
        <v>2500000</v>
      </c>
      <c r="X856" s="41">
        <v>0</v>
      </c>
      <c r="Y856" s="41">
        <v>0</v>
      </c>
      <c r="Z856" s="41">
        <v>0</v>
      </c>
      <c r="AA856" s="41">
        <v>0</v>
      </c>
      <c r="AB856" s="42">
        <v>2500000</v>
      </c>
      <c r="AC856" s="41">
        <v>2500000</v>
      </c>
      <c r="AD856" s="41">
        <v>0</v>
      </c>
      <c r="AE856" s="42">
        <v>598945</v>
      </c>
      <c r="AF856" s="42">
        <v>454827</v>
      </c>
      <c r="AG856" s="41">
        <v>454827</v>
      </c>
      <c r="AH856" s="41">
        <v>454827</v>
      </c>
      <c r="AI856" s="41">
        <v>0</v>
      </c>
      <c r="AJ856" s="41">
        <v>0</v>
      </c>
      <c r="AK856" s="42" t="str">
        <f>IFERROR(VLOOKUP(Exportar[[#This Row],[RUBRO]],[3]LISTAS!$A$1:$B$19,2,0),Exportar[[#This Row],[NOMBRE-Planeación_Proyecto]])</f>
        <v>4. Nutrición</v>
      </c>
      <c r="AL856" s="41">
        <f>VLOOKUP(Exportar[[#This Row],[UNIDAD/SUB UNIDAD]],[3]!REGIONALES[[#All],[codigo_regional3]:[Columna1]],3,0)</f>
        <v>23</v>
      </c>
      <c r="AM856" s="41">
        <f>Exportar[[#This Row],[COD]]</f>
        <v>23</v>
      </c>
      <c r="AN856" s="41">
        <f>IFERROR(VLOOKUP(Exportar[[#This Row],[RUBRO completo]],'[3]CENTRO DE COSTOS'!$X:$X,1,0),0)</f>
        <v>0</v>
      </c>
      <c r="AO856" s="43" t="str">
        <f>VLOOKUP(Exportar[[#This Row],[COD_REAL]],'[3]CENTRO DE COSTOS'!$M$4:$N$72,2,0)</f>
        <v>REGIONAL CÓRDOBA</v>
      </c>
    </row>
    <row r="857" spans="1:41" x14ac:dyDescent="0.25">
      <c r="A857" s="44">
        <v>45111</v>
      </c>
      <c r="B857" s="32">
        <v>2023</v>
      </c>
      <c r="C857" s="33" t="str">
        <f>VLOOKUP(D857,'[3]CENTRO DE COSTOS'!$E:$H,4,0)</f>
        <v>REGIONALES</v>
      </c>
      <c r="D857" s="34" t="s">
        <v>59</v>
      </c>
      <c r="E857" s="34" t="s">
        <v>60</v>
      </c>
      <c r="F857" s="34" t="s">
        <v>176</v>
      </c>
      <c r="G857" s="35" t="str">
        <f>VLOOKUP(O857,[3]Gerentes!$A:$N,4,0)</f>
        <v>PROTECCIÓN SRPA</v>
      </c>
      <c r="H857" s="35" t="str">
        <f>VLOOKUP(O857,[3]Gerentes!$A:$N,5,0)</f>
        <v>DIRECTOR(A) DE PROTECCION</v>
      </c>
      <c r="I857" s="35" t="str">
        <f>VLOOKUP(O857,[3]Gerentes!$A:$N,10,0)</f>
        <v>3. Protección SRPA</v>
      </c>
      <c r="J857" s="35" t="str">
        <f>VLOOKUP(O857,[3]Gerentes!$A:$AB,15,0)</f>
        <v>No Contratable</v>
      </c>
      <c r="K857" s="36" t="str">
        <f t="shared" si="39"/>
        <v>Inversión</v>
      </c>
      <c r="L857" s="37" t="s">
        <v>187</v>
      </c>
      <c r="M857" s="38" t="str">
        <f t="shared" si="40"/>
        <v>C-4102-1500-13</v>
      </c>
      <c r="N857" s="34">
        <v>992</v>
      </c>
      <c r="O857" s="35" t="str">
        <f t="shared" si="41"/>
        <v>C-4102-1500-13-0-4102038-02-992</v>
      </c>
      <c r="P857" s="32" t="s">
        <v>186</v>
      </c>
      <c r="Q857" s="39">
        <f>VLOOKUP($O857,[3]Gerentes!$A:$I,7,0)</f>
        <v>4102038</v>
      </c>
      <c r="R857" s="40" t="str">
        <f>VLOOKUP($O857,[3]Gerentes!$A:$I,8,0)</f>
        <v>SERVICIO DIRIGIDOS A LA ATENCION DE NIÑOS, NIÑAS, ADOLESCENTES Y JOVENES, CON ENFOQUE PEDAGOGICO Y RESTAURATIVO ENCAMINADOS A LA INCLUSION SOCIAL</v>
      </c>
      <c r="S857" s="34" t="s">
        <v>24</v>
      </c>
      <c r="T857" s="34">
        <v>27</v>
      </c>
      <c r="U857" s="34" t="s">
        <v>161</v>
      </c>
      <c r="V857" s="34" t="s">
        <v>25</v>
      </c>
      <c r="W857" s="41">
        <v>8153927</v>
      </c>
      <c r="X857" s="41">
        <v>30000000</v>
      </c>
      <c r="Y857" s="41">
        <v>0</v>
      </c>
      <c r="Z857" s="41">
        <v>0</v>
      </c>
      <c r="AA857" s="41">
        <v>0</v>
      </c>
      <c r="AB857" s="42">
        <v>38153927</v>
      </c>
      <c r="AC857" s="41">
        <v>38153927</v>
      </c>
      <c r="AD857" s="41">
        <v>0</v>
      </c>
      <c r="AE857" s="42">
        <v>6772856</v>
      </c>
      <c r="AF857" s="42">
        <v>5330636</v>
      </c>
      <c r="AG857" s="41">
        <v>5330636</v>
      </c>
      <c r="AH857" s="41">
        <v>5330636</v>
      </c>
      <c r="AI857" s="41">
        <v>0</v>
      </c>
      <c r="AJ857" s="41">
        <v>0</v>
      </c>
      <c r="AK857" s="42" t="str">
        <f>IFERROR(VLOOKUP(Exportar[[#This Row],[RUBRO]],[3]LISTAS!$A$1:$B$19,2,0),Exportar[[#This Row],[NOMBRE-Planeación_Proyecto]])</f>
        <v>3. Protección SRPA</v>
      </c>
      <c r="AL857" s="41">
        <f>VLOOKUP(Exportar[[#This Row],[UNIDAD/SUB UNIDAD]],[3]!REGIONALES[[#All],[codigo_regional3]:[Columna1]],3,0)</f>
        <v>23</v>
      </c>
      <c r="AM857" s="41">
        <f>Exportar[[#This Row],[COD]]</f>
        <v>23</v>
      </c>
      <c r="AN857" s="41">
        <f>IFERROR(VLOOKUP(Exportar[[#This Row],[RUBRO completo]],'[3]CENTRO DE COSTOS'!$X:$X,1,0),0)</f>
        <v>0</v>
      </c>
      <c r="AO857" s="43" t="str">
        <f>VLOOKUP(Exportar[[#This Row],[COD_REAL]],'[3]CENTRO DE COSTOS'!$M$4:$N$72,2,0)</f>
        <v>REGIONAL CÓRDOBA</v>
      </c>
    </row>
    <row r="858" spans="1:41" x14ac:dyDescent="0.25">
      <c r="A858" s="44">
        <v>45111</v>
      </c>
      <c r="B858" s="32">
        <v>2023</v>
      </c>
      <c r="C858" s="33" t="str">
        <f>VLOOKUP(D858,'[3]CENTRO DE COSTOS'!$E:$H,4,0)</f>
        <v>REGIONALES</v>
      </c>
      <c r="D858" s="34" t="s">
        <v>59</v>
      </c>
      <c r="E858" s="34" t="s">
        <v>60</v>
      </c>
      <c r="F858" s="34" t="s">
        <v>176</v>
      </c>
      <c r="G858" s="35" t="str">
        <f>VLOOKUP(O858,[3]Gerentes!$A:$N,4,0)</f>
        <v xml:space="preserve">PROTECCIÓN RESTABLECIMIENTO </v>
      </c>
      <c r="H858" s="35" t="str">
        <f>VLOOKUP(O858,[3]Gerentes!$A:$N,5,0)</f>
        <v>DIRECTOR(A) DE PROTECCION</v>
      </c>
      <c r="I858" s="35" t="str">
        <f>VLOOKUP(O858,[3]Gerentes!$A:$N,10,0)</f>
        <v>2. Protección PARD</v>
      </c>
      <c r="J858" s="35" t="str">
        <f>VLOOKUP(O858,[3]Gerentes!$A:$AB,15,0)</f>
        <v>No Contratable</v>
      </c>
      <c r="K858" s="36" t="str">
        <f t="shared" si="39"/>
        <v>Inversión</v>
      </c>
      <c r="L858" s="37" t="s">
        <v>173</v>
      </c>
      <c r="M858" s="38" t="str">
        <f t="shared" si="40"/>
        <v>C-4102-1500-14</v>
      </c>
      <c r="N858" s="34">
        <v>992</v>
      </c>
      <c r="O858" s="35" t="str">
        <f t="shared" si="41"/>
        <v>C-4102-1500-14-0-4102037-02-992</v>
      </c>
      <c r="P858" s="32" t="s">
        <v>172</v>
      </c>
      <c r="Q858" s="39">
        <f>VLOOKUP($O858,[3]Gerentes!$A:$I,7,0)</f>
        <v>4102037</v>
      </c>
      <c r="R858" s="40" t="str">
        <f>VLOOKUP($O858,[3]Gerentes!$A:$I,8,0)</f>
        <v>SERVICIO DE PROTECCION PARA EL RESTABLECIMIENTO DE DERECHOS DE NIÑOS, NIÑAS, ADOLESCENTES Y JOVENES</v>
      </c>
      <c r="S858" s="34" t="s">
        <v>24</v>
      </c>
      <c r="T858" s="34">
        <v>21</v>
      </c>
      <c r="U858" s="34" t="s">
        <v>185</v>
      </c>
      <c r="V858" s="34" t="s">
        <v>25</v>
      </c>
      <c r="W858" s="41">
        <v>50239935</v>
      </c>
      <c r="X858" s="41">
        <v>120000000</v>
      </c>
      <c r="Y858" s="41">
        <v>0</v>
      </c>
      <c r="Z858" s="41">
        <v>0</v>
      </c>
      <c r="AA858" s="41">
        <v>0</v>
      </c>
      <c r="AB858" s="42">
        <v>170239935</v>
      </c>
      <c r="AC858" s="41">
        <v>110239935</v>
      </c>
      <c r="AD858" s="41">
        <v>60000000</v>
      </c>
      <c r="AE858" s="42">
        <v>91235215</v>
      </c>
      <c r="AF858" s="42">
        <v>77833510</v>
      </c>
      <c r="AG858" s="41">
        <v>77833510</v>
      </c>
      <c r="AH858" s="41">
        <v>77833510</v>
      </c>
      <c r="AI858" s="41">
        <v>0</v>
      </c>
      <c r="AJ858" s="41">
        <v>0</v>
      </c>
      <c r="AK858" s="42" t="str">
        <f>IFERROR(VLOOKUP(Exportar[[#This Row],[RUBRO]],[3]LISTAS!$A$1:$B$19,2,0),Exportar[[#This Row],[NOMBRE-Planeación_Proyecto]])</f>
        <v>2. Protección PARD</v>
      </c>
      <c r="AL858" s="41">
        <f>VLOOKUP(Exportar[[#This Row],[UNIDAD/SUB UNIDAD]],[3]!REGIONALES[[#All],[codigo_regional3]:[Columna1]],3,0)</f>
        <v>23</v>
      </c>
      <c r="AM858" s="41">
        <f>Exportar[[#This Row],[COD]]</f>
        <v>23</v>
      </c>
      <c r="AN858" s="41">
        <f>IFERROR(VLOOKUP(Exportar[[#This Row],[RUBRO completo]],'[3]CENTRO DE COSTOS'!$X:$X,1,0),0)</f>
        <v>0</v>
      </c>
      <c r="AO858" s="43" t="str">
        <f>VLOOKUP(Exportar[[#This Row],[COD_REAL]],'[3]CENTRO DE COSTOS'!$M$4:$N$72,2,0)</f>
        <v>REGIONAL CÓRDOBA</v>
      </c>
    </row>
    <row r="859" spans="1:41" x14ac:dyDescent="0.25">
      <c r="A859" s="44">
        <v>45111</v>
      </c>
      <c r="B859" s="32">
        <v>2023</v>
      </c>
      <c r="C859" s="33" t="str">
        <f>VLOOKUP(D859,'[3]CENTRO DE COSTOS'!$E:$H,4,0)</f>
        <v>REGIONALES</v>
      </c>
      <c r="D859" s="34" t="s">
        <v>59</v>
      </c>
      <c r="E859" s="34" t="s">
        <v>60</v>
      </c>
      <c r="F859" s="34" t="s">
        <v>176</v>
      </c>
      <c r="G859" s="35" t="str">
        <f>VLOOKUP(O859,[3]Gerentes!$A:$N,4,0)</f>
        <v>SNBF</v>
      </c>
      <c r="H859" s="35" t="str">
        <f>VLOOKUP(O859,[3]Gerentes!$A:$N,5,0)</f>
        <v>DIRECTOR(A) DE SISTEMA NACIONAL DE BIENESTAR FAMILIAR</v>
      </c>
      <c r="I859" s="35" t="str">
        <f>VLOOKUP(O859,[3]Gerentes!$A:$N,10,0)</f>
        <v>7. SNBF</v>
      </c>
      <c r="J859" s="35" t="str">
        <f>VLOOKUP(O859,[3]Gerentes!$A:$AB,15,0)</f>
        <v>No Contratable</v>
      </c>
      <c r="K859" s="36" t="str">
        <f t="shared" si="39"/>
        <v>Inversión</v>
      </c>
      <c r="L859" s="37" t="s">
        <v>168</v>
      </c>
      <c r="M859" s="38" t="str">
        <f t="shared" si="40"/>
        <v>C-4102-1500-15</v>
      </c>
      <c r="N859" s="34">
        <v>992</v>
      </c>
      <c r="O859" s="35" t="str">
        <f t="shared" si="41"/>
        <v>C-4102-1500-15-0-4102024-02-992</v>
      </c>
      <c r="P859" s="32" t="s">
        <v>167</v>
      </c>
      <c r="Q859" s="39">
        <f>VLOOKUP($O859,[3]Gerentes!$A:$I,7,0)</f>
        <v>4102024</v>
      </c>
      <c r="R859" s="40" t="str">
        <f>VLOOKUP($O859,[3]Gerentes!$A:$I,8,0)</f>
        <v>SERVICIO DE ASISTENCIA TECNICA EN EL CICLO DE POLITICAS PUBLICAS DE INFANCIA Y ADOLESCENCIA</v>
      </c>
      <c r="S859" s="34" t="s">
        <v>24</v>
      </c>
      <c r="T859" s="34">
        <v>27</v>
      </c>
      <c r="U859" s="34" t="s">
        <v>161</v>
      </c>
      <c r="V859" s="34" t="s">
        <v>25</v>
      </c>
      <c r="W859" s="41">
        <v>12000000</v>
      </c>
      <c r="X859" s="41">
        <v>0</v>
      </c>
      <c r="Y859" s="41">
        <v>0</v>
      </c>
      <c r="Z859" s="41">
        <v>0</v>
      </c>
      <c r="AA859" s="41">
        <v>0</v>
      </c>
      <c r="AB859" s="42">
        <v>12000000</v>
      </c>
      <c r="AC859" s="41">
        <v>12000000</v>
      </c>
      <c r="AD859" s="41">
        <v>0</v>
      </c>
      <c r="AE859" s="42">
        <v>5939013</v>
      </c>
      <c r="AF859" s="42">
        <v>4009548</v>
      </c>
      <c r="AG859" s="41">
        <v>4009548</v>
      </c>
      <c r="AH859" s="41">
        <v>4009548</v>
      </c>
      <c r="AI859" s="41">
        <v>0</v>
      </c>
      <c r="AJ859" s="41">
        <v>0</v>
      </c>
      <c r="AK859" s="42" t="str">
        <f>IFERROR(VLOOKUP(Exportar[[#This Row],[RUBRO]],[3]LISTAS!$A$1:$B$19,2,0),Exportar[[#This Row],[NOMBRE-Planeación_Proyecto]])</f>
        <v>7. SNBF</v>
      </c>
      <c r="AL859" s="41">
        <f>VLOOKUP(Exportar[[#This Row],[UNIDAD/SUB UNIDAD]],[3]!REGIONALES[[#All],[codigo_regional3]:[Columna1]],3,0)</f>
        <v>23</v>
      </c>
      <c r="AM859" s="41">
        <f>Exportar[[#This Row],[COD]]</f>
        <v>23</v>
      </c>
      <c r="AN859" s="41">
        <f>IFERROR(VLOOKUP(Exportar[[#This Row],[RUBRO completo]],'[3]CENTRO DE COSTOS'!$X:$X,1,0),0)</f>
        <v>0</v>
      </c>
      <c r="AO859" s="43" t="str">
        <f>VLOOKUP(Exportar[[#This Row],[COD_REAL]],'[3]CENTRO DE COSTOS'!$M$4:$N$72,2,0)</f>
        <v>REGIONAL CÓRDOBA</v>
      </c>
    </row>
    <row r="860" spans="1:41" x14ac:dyDescent="0.25">
      <c r="A860" s="44">
        <v>45111</v>
      </c>
      <c r="B860" s="32">
        <v>2023</v>
      </c>
      <c r="C860" s="33" t="str">
        <f>VLOOKUP(D860,'[3]CENTRO DE COSTOS'!$E:$H,4,0)</f>
        <v>REGIONALES</v>
      </c>
      <c r="D860" s="34" t="s">
        <v>59</v>
      </c>
      <c r="E860" s="34" t="s">
        <v>60</v>
      </c>
      <c r="F860" s="34" t="s">
        <v>176</v>
      </c>
      <c r="G860" s="35" t="str">
        <f>VLOOKUP(O860,[3]Gerentes!$A:$N,4,0)</f>
        <v>FAMILIA Y COMUNIDADES</v>
      </c>
      <c r="H860" s="35" t="str">
        <f>VLOOKUP(O860,[3]Gerentes!$A:$N,5,0)</f>
        <v>DIRECTOR(A) DE FAMILIA Y COMUNIDADES</v>
      </c>
      <c r="I860" s="35" t="str">
        <f>VLOOKUP(O860,[3]Gerentes!$A:$N,10,0)</f>
        <v>6. Familia y Comunidades</v>
      </c>
      <c r="J860" s="35" t="str">
        <f>VLOOKUP(O860,[3]Gerentes!$A:$AB,15,0)</f>
        <v>No Contratable</v>
      </c>
      <c r="K860" s="36" t="str">
        <f t="shared" si="39"/>
        <v>Inversión</v>
      </c>
      <c r="L860" s="37" t="s">
        <v>184</v>
      </c>
      <c r="M860" s="38" t="str">
        <f t="shared" si="40"/>
        <v>C-4102-1500-16</v>
      </c>
      <c r="N860" s="34">
        <v>992</v>
      </c>
      <c r="O860" s="35" t="str">
        <f t="shared" si="41"/>
        <v>C-4102-1500-16-0-4102041-02-992</v>
      </c>
      <c r="P860" s="32" t="s">
        <v>183</v>
      </c>
      <c r="Q860" s="39">
        <f>VLOOKUP($O860,[3]Gerentes!$A:$I,7,0)</f>
        <v>4102041</v>
      </c>
      <c r="R860" s="40" t="str">
        <f>VLOOKUP($O860,[3]Gerentes!$A:$I,8,0)</f>
        <v>SERVICIO DE ASISTENCIA TECNICA EN EL CICLO DE POLITICAS PUBLICAS DE FAMILIA Y OTRAS RELACIONADAS</v>
      </c>
      <c r="S860" s="34" t="s">
        <v>24</v>
      </c>
      <c r="T860" s="34">
        <v>27</v>
      </c>
      <c r="U860" s="34" t="s">
        <v>161</v>
      </c>
      <c r="V860" s="34" t="s">
        <v>25</v>
      </c>
      <c r="W860" s="41">
        <v>26000000</v>
      </c>
      <c r="X860" s="41">
        <v>0</v>
      </c>
      <c r="Y860" s="41">
        <v>0</v>
      </c>
      <c r="Z860" s="41">
        <v>0</v>
      </c>
      <c r="AA860" s="41">
        <v>0</v>
      </c>
      <c r="AB860" s="42">
        <v>26000000</v>
      </c>
      <c r="AC860" s="41">
        <v>26000000</v>
      </c>
      <c r="AD860" s="41">
        <v>0</v>
      </c>
      <c r="AE860" s="42">
        <v>1069671</v>
      </c>
      <c r="AF860" s="42">
        <v>1069671</v>
      </c>
      <c r="AG860" s="41">
        <v>1069671</v>
      </c>
      <c r="AH860" s="41">
        <v>1069671</v>
      </c>
      <c r="AI860" s="41">
        <v>0</v>
      </c>
      <c r="AJ860" s="41">
        <v>0</v>
      </c>
      <c r="AK860" s="42" t="str">
        <f>IFERROR(VLOOKUP(Exportar[[#This Row],[RUBRO]],[3]LISTAS!$A$1:$B$19,2,0),Exportar[[#This Row],[NOMBRE-Planeación_Proyecto]])</f>
        <v>6. Familia y Comunidades</v>
      </c>
      <c r="AL860" s="41">
        <f>VLOOKUP(Exportar[[#This Row],[UNIDAD/SUB UNIDAD]],[3]!REGIONALES[[#All],[codigo_regional3]:[Columna1]],3,0)</f>
        <v>23</v>
      </c>
      <c r="AM860" s="41">
        <f>Exportar[[#This Row],[COD]]</f>
        <v>23</v>
      </c>
      <c r="AN860" s="41">
        <f>IFERROR(VLOOKUP(Exportar[[#This Row],[RUBRO completo]],'[3]CENTRO DE COSTOS'!$X:$X,1,0),0)</f>
        <v>0</v>
      </c>
      <c r="AO860" s="43" t="str">
        <f>VLOOKUP(Exportar[[#This Row],[COD_REAL]],'[3]CENTRO DE COSTOS'!$M$4:$N$72,2,0)</f>
        <v>REGIONAL CÓRDOBA</v>
      </c>
    </row>
    <row r="861" spans="1:41" x14ac:dyDescent="0.25">
      <c r="A861" s="44">
        <v>45111</v>
      </c>
      <c r="B861" s="32">
        <v>2023</v>
      </c>
      <c r="C861" s="33" t="str">
        <f>VLOOKUP(D861,'[3]CENTRO DE COSTOS'!$E:$H,4,0)</f>
        <v>REGIONALES</v>
      </c>
      <c r="D861" s="34" t="s">
        <v>59</v>
      </c>
      <c r="E861" s="34" t="s">
        <v>60</v>
      </c>
      <c r="F861" s="34" t="s">
        <v>176</v>
      </c>
      <c r="G861" s="35" t="str">
        <f>VLOOKUP(O861,[3]Gerentes!$A:$N,4,0)</f>
        <v>PRIMERA INFANCIA</v>
      </c>
      <c r="H861" s="35" t="str">
        <f>VLOOKUP(O861,[3]Gerentes!$A:$N,5,0)</f>
        <v>DIRECTOR(A) DE PRIMERA INFANCIA</v>
      </c>
      <c r="I861" s="35" t="str">
        <f>VLOOKUP(O861,[3]Gerentes!$A:$N,10,0)</f>
        <v>1. Primera Infancia</v>
      </c>
      <c r="J861" s="35" t="str">
        <f>VLOOKUP(O861,[3]Gerentes!$A:$AB,15,0)</f>
        <v>No Contratable</v>
      </c>
      <c r="K861" s="36" t="str">
        <f t="shared" si="39"/>
        <v>Inversión</v>
      </c>
      <c r="L861" s="37" t="s">
        <v>166</v>
      </c>
      <c r="M861" s="38" t="str">
        <f t="shared" si="40"/>
        <v>C-4102-1500-18</v>
      </c>
      <c r="N861" s="34">
        <v>992</v>
      </c>
      <c r="O861" s="35" t="str">
        <f t="shared" si="41"/>
        <v>C-4102-1500-18-0-4102040-02-992</v>
      </c>
      <c r="P861" s="32" t="s">
        <v>165</v>
      </c>
      <c r="Q861" s="39">
        <f>VLOOKUP($O861,[3]Gerentes!$A:$I,7,0)</f>
        <v>4102040</v>
      </c>
      <c r="R861" s="40" t="str">
        <f>VLOOKUP($O861,[3]Gerentes!$A:$I,8,0)</f>
        <v>DOCUMENTOS METODOLOGICOS</v>
      </c>
      <c r="S861" s="34" t="s">
        <v>24</v>
      </c>
      <c r="T861" s="34">
        <v>20</v>
      </c>
      <c r="U861" s="34" t="s">
        <v>392</v>
      </c>
      <c r="V861" s="34" t="s">
        <v>25</v>
      </c>
      <c r="W861" s="41">
        <v>4000000</v>
      </c>
      <c r="X861" s="41">
        <v>37702972</v>
      </c>
      <c r="Y861" s="41">
        <v>0</v>
      </c>
      <c r="Z861" s="41">
        <v>0</v>
      </c>
      <c r="AA861" s="41">
        <v>0</v>
      </c>
      <c r="AB861" s="42">
        <v>41702972</v>
      </c>
      <c r="AC861" s="41">
        <v>41702972</v>
      </c>
      <c r="AD861" s="41">
        <v>0</v>
      </c>
      <c r="AE861" s="42">
        <v>15843909</v>
      </c>
      <c r="AF861" s="42">
        <v>10707915</v>
      </c>
      <c r="AG861" s="41">
        <v>10707915</v>
      </c>
      <c r="AH861" s="41">
        <v>10707915</v>
      </c>
      <c r="AI861" s="41">
        <v>0</v>
      </c>
      <c r="AJ861" s="41">
        <v>0</v>
      </c>
      <c r="AK861" s="42" t="str">
        <f>IFERROR(VLOOKUP(Exportar[[#This Row],[RUBRO]],[3]LISTAS!$A$1:$B$19,2,0),Exportar[[#This Row],[NOMBRE-Planeación_Proyecto]])</f>
        <v>1. Primera Infancia</v>
      </c>
      <c r="AL861" s="41">
        <f>VLOOKUP(Exportar[[#This Row],[UNIDAD/SUB UNIDAD]],[3]!REGIONALES[[#All],[codigo_regional3]:[Columna1]],3,0)</f>
        <v>23</v>
      </c>
      <c r="AM861" s="41">
        <f>Exportar[[#This Row],[COD]]</f>
        <v>23</v>
      </c>
      <c r="AN861" s="41">
        <f>IFERROR(VLOOKUP(Exportar[[#This Row],[RUBRO completo]],'[3]CENTRO DE COSTOS'!$X:$X,1,0),0)</f>
        <v>0</v>
      </c>
      <c r="AO861" s="43" t="str">
        <f>VLOOKUP(Exportar[[#This Row],[COD_REAL]],'[3]CENTRO DE COSTOS'!$M$4:$N$72,2,0)</f>
        <v>REGIONAL CÓRDOBA</v>
      </c>
    </row>
    <row r="862" spans="1:41" x14ac:dyDescent="0.25">
      <c r="A862" s="44">
        <v>45111</v>
      </c>
      <c r="B862" s="32">
        <v>2023</v>
      </c>
      <c r="C862" s="33" t="str">
        <f>VLOOKUP(D862,'[3]CENTRO DE COSTOS'!$E:$H,4,0)</f>
        <v>REGIONALES</v>
      </c>
      <c r="D862" s="34" t="s">
        <v>59</v>
      </c>
      <c r="E862" s="34" t="s">
        <v>60</v>
      </c>
      <c r="F862" s="34" t="s">
        <v>176</v>
      </c>
      <c r="G862" s="35" t="str">
        <f>VLOOKUP(O862,[3]Gerentes!$A:$N,4,0)</f>
        <v>PRIMERA INFANCIA</v>
      </c>
      <c r="H862" s="35" t="str">
        <f>VLOOKUP(O862,[3]Gerentes!$A:$N,5,0)</f>
        <v>DIRECTOR(A) DE PRIMERA INFANCIA</v>
      </c>
      <c r="I862" s="35" t="str">
        <f>VLOOKUP(O862,[3]Gerentes!$A:$N,10,0)</f>
        <v>1. Primera Infancia</v>
      </c>
      <c r="J862" s="35" t="str">
        <f>VLOOKUP(O862,[3]Gerentes!$A:$AB,15,0)</f>
        <v>No Contratable</v>
      </c>
      <c r="K862" s="36" t="str">
        <f t="shared" si="39"/>
        <v>Inversión</v>
      </c>
      <c r="L862" s="37" t="s">
        <v>166</v>
      </c>
      <c r="M862" s="38" t="str">
        <f t="shared" si="40"/>
        <v>C-4102-1500-18</v>
      </c>
      <c r="N862" s="34">
        <v>992</v>
      </c>
      <c r="O862" s="35" t="str">
        <f t="shared" si="41"/>
        <v>C-4102-1500-18-0-4102040-02-992</v>
      </c>
      <c r="P862" s="32" t="s">
        <v>165</v>
      </c>
      <c r="Q862" s="39">
        <f>VLOOKUP($O862,[3]Gerentes!$A:$I,7,0)</f>
        <v>4102040</v>
      </c>
      <c r="R862" s="40" t="str">
        <f>VLOOKUP($O862,[3]Gerentes!$A:$I,8,0)</f>
        <v>DOCUMENTOS METODOLOGICOS</v>
      </c>
      <c r="S862" s="34" t="s">
        <v>24</v>
      </c>
      <c r="T862" s="34">
        <v>27</v>
      </c>
      <c r="U862" s="34" t="s">
        <v>161</v>
      </c>
      <c r="V862" s="34" t="s">
        <v>25</v>
      </c>
      <c r="W862" s="41">
        <v>0</v>
      </c>
      <c r="X862" s="41">
        <v>8523562</v>
      </c>
      <c r="Y862" s="41">
        <v>0</v>
      </c>
      <c r="Z862" s="41">
        <v>0</v>
      </c>
      <c r="AA862" s="41">
        <v>0</v>
      </c>
      <c r="AB862" s="42">
        <v>8523562</v>
      </c>
      <c r="AC862" s="41">
        <v>8523562</v>
      </c>
      <c r="AD862" s="41">
        <v>0</v>
      </c>
      <c r="AE862" s="42">
        <v>8443800</v>
      </c>
      <c r="AF862" s="42">
        <v>8113181</v>
      </c>
      <c r="AG862" s="41">
        <v>8113181</v>
      </c>
      <c r="AH862" s="41">
        <v>8113181</v>
      </c>
      <c r="AI862" s="41">
        <v>0</v>
      </c>
      <c r="AJ862" s="41">
        <v>0</v>
      </c>
      <c r="AK862" s="42" t="str">
        <f>IFERROR(VLOOKUP(Exportar[[#This Row],[RUBRO]],[3]LISTAS!$A$1:$B$19,2,0),Exportar[[#This Row],[NOMBRE-Planeación_Proyecto]])</f>
        <v>1. Primera Infancia</v>
      </c>
      <c r="AL862" s="41">
        <f>VLOOKUP(Exportar[[#This Row],[UNIDAD/SUB UNIDAD]],[3]!REGIONALES[[#All],[codigo_regional3]:[Columna1]],3,0)</f>
        <v>23</v>
      </c>
      <c r="AM862" s="41">
        <f>Exportar[[#This Row],[COD]]</f>
        <v>23</v>
      </c>
      <c r="AN862" s="41">
        <f>IFERROR(VLOOKUP(Exportar[[#This Row],[RUBRO completo]],'[3]CENTRO DE COSTOS'!$X:$X,1,0),0)</f>
        <v>0</v>
      </c>
      <c r="AO862" s="43" t="str">
        <f>VLOOKUP(Exportar[[#This Row],[COD_REAL]],'[3]CENTRO DE COSTOS'!$M$4:$N$72,2,0)</f>
        <v>REGIONAL CÓRDOBA</v>
      </c>
    </row>
    <row r="863" spans="1:41" x14ac:dyDescent="0.25">
      <c r="A863" s="44">
        <v>45111</v>
      </c>
      <c r="B863" s="32">
        <v>2023</v>
      </c>
      <c r="C863" s="33" t="str">
        <f>VLOOKUP(D863,'[3]CENTRO DE COSTOS'!$E:$H,4,0)</f>
        <v>REGIONALES</v>
      </c>
      <c r="D863" s="34" t="s">
        <v>59</v>
      </c>
      <c r="E863" s="34" t="s">
        <v>60</v>
      </c>
      <c r="F863" s="34" t="s">
        <v>176</v>
      </c>
      <c r="G863" s="35" t="str">
        <f>VLOOKUP(O863,[3]Gerentes!$A:$N,4,0)</f>
        <v>INFANCIA</v>
      </c>
      <c r="H863" s="35" t="str">
        <f>VLOOKUP(O863,[3]Gerentes!$A:$N,5,0)</f>
        <v>DIRECTOR(A) DE INFANCIA</v>
      </c>
      <c r="I863" s="35" t="str">
        <f>VLOOKUP(O863,[3]Gerentes!$A:$N,10,0)</f>
        <v>7. Infancia</v>
      </c>
      <c r="J863" s="35" t="str">
        <f>VLOOKUP(O863,[3]Gerentes!$A:$AB,15,0)</f>
        <v>No Contratable</v>
      </c>
      <c r="K863" s="36" t="str">
        <f t="shared" si="39"/>
        <v>Inversión</v>
      </c>
      <c r="L863" s="37" t="s">
        <v>182</v>
      </c>
      <c r="M863" s="38" t="str">
        <f t="shared" si="40"/>
        <v>C-4102-1500-20</v>
      </c>
      <c r="N863" s="34">
        <v>992</v>
      </c>
      <c r="O863" s="35" t="str">
        <f t="shared" si="41"/>
        <v>C-4102-1500-20-0-4102045-02-992</v>
      </c>
      <c r="P863" s="32" t="s">
        <v>181</v>
      </c>
      <c r="Q863" s="39">
        <f>VLOOKUP($O863,[3]Gerentes!$A:$I,7,0)</f>
        <v>4102045</v>
      </c>
      <c r="R863" s="40" t="str">
        <f>VLOOKUP($O863,[3]Gerentes!$A:$I,8,0)</f>
        <v>SERVICIOS DE EDUCACIÓN INFORMAL A NIÑOS, NIÑAS, ADOLESCENTES  Y JÓVENES PARA EL RECONOCIMIENTO DE SUS DERECHOS</v>
      </c>
      <c r="S863" s="34" t="s">
        <v>24</v>
      </c>
      <c r="T863" s="34">
        <v>27</v>
      </c>
      <c r="U863" s="34" t="s">
        <v>161</v>
      </c>
      <c r="V863" s="34" t="s">
        <v>25</v>
      </c>
      <c r="W863" s="41">
        <v>5150000</v>
      </c>
      <c r="X863" s="41">
        <v>0</v>
      </c>
      <c r="Y863" s="41">
        <v>0</v>
      </c>
      <c r="Z863" s="41">
        <v>0</v>
      </c>
      <c r="AA863" s="41">
        <v>0</v>
      </c>
      <c r="AB863" s="42">
        <v>5150000</v>
      </c>
      <c r="AC863" s="41">
        <v>5150000</v>
      </c>
      <c r="AD863" s="41">
        <v>0</v>
      </c>
      <c r="AE863" s="42">
        <v>926752</v>
      </c>
      <c r="AF863" s="42">
        <v>728162</v>
      </c>
      <c r="AG863" s="41">
        <v>728162</v>
      </c>
      <c r="AH863" s="41">
        <v>728162</v>
      </c>
      <c r="AI863" s="41">
        <v>0</v>
      </c>
      <c r="AJ863" s="41">
        <v>0</v>
      </c>
      <c r="AK863" s="42" t="str">
        <f>IFERROR(VLOOKUP(Exportar[[#This Row],[RUBRO]],[3]LISTAS!$A$1:$B$19,2,0),Exportar[[#This Row],[NOMBRE-Planeación_Proyecto]])</f>
        <v>7. Infancia</v>
      </c>
      <c r="AL863" s="41">
        <f>VLOOKUP(Exportar[[#This Row],[UNIDAD/SUB UNIDAD]],[3]!REGIONALES[[#All],[codigo_regional3]:[Columna1]],3,0)</f>
        <v>23</v>
      </c>
      <c r="AM863" s="41">
        <f>Exportar[[#This Row],[COD]]</f>
        <v>23</v>
      </c>
      <c r="AN863" s="41">
        <f>IFERROR(VLOOKUP(Exportar[[#This Row],[RUBRO completo]],'[3]CENTRO DE COSTOS'!$X:$X,1,0),0)</f>
        <v>0</v>
      </c>
      <c r="AO863" s="43" t="str">
        <f>VLOOKUP(Exportar[[#This Row],[COD_REAL]],'[3]CENTRO DE COSTOS'!$M$4:$N$72,2,0)</f>
        <v>REGIONAL CÓRDOBA</v>
      </c>
    </row>
    <row r="864" spans="1:41" x14ac:dyDescent="0.25">
      <c r="A864" s="44">
        <v>45111</v>
      </c>
      <c r="B864" s="32">
        <v>2023</v>
      </c>
      <c r="C864" s="33" t="str">
        <f>VLOOKUP(D864,'[3]CENTRO DE COSTOS'!$E:$H,4,0)</f>
        <v>REGIONALES</v>
      </c>
      <c r="D864" s="34" t="s">
        <v>59</v>
      </c>
      <c r="E864" s="34" t="s">
        <v>60</v>
      </c>
      <c r="F864" s="34" t="s">
        <v>176</v>
      </c>
      <c r="G864" s="35" t="str">
        <f>VLOOKUP(O864,[3]Gerentes!$A:$N,4,0)</f>
        <v>ADOLESCENCIA Y JUVENTUD</v>
      </c>
      <c r="H864" s="35" t="str">
        <f>VLOOKUP(O864,[3]Gerentes!$A:$N,5,0)</f>
        <v xml:space="preserve">DIRECTOR(A) DE ADOLESCENCIA Y JUVENTUD </v>
      </c>
      <c r="I864" s="35" t="str">
        <f>VLOOKUP(O864,[3]Gerentes!$A:$N,10,0)</f>
        <v>8. Adolescencia y Juventud</v>
      </c>
      <c r="J864" s="35" t="str">
        <f>VLOOKUP(O864,[3]Gerentes!$A:$AB,15,0)</f>
        <v>No Contratable</v>
      </c>
      <c r="K864" s="36" t="str">
        <f t="shared" si="39"/>
        <v>Inversión</v>
      </c>
      <c r="L864" s="37" t="s">
        <v>180</v>
      </c>
      <c r="M864" s="38" t="str">
        <f t="shared" si="40"/>
        <v>C-4102-1500-21</v>
      </c>
      <c r="N864" s="34">
        <v>992</v>
      </c>
      <c r="O864" s="35" t="str">
        <f t="shared" si="41"/>
        <v>C-4102-1500-21-0-4102045-02-00-992</v>
      </c>
      <c r="P864" s="32" t="s">
        <v>179</v>
      </c>
      <c r="Q864" s="39">
        <f>VLOOKUP($O864,[3]Gerentes!$A:$I,7,0)</f>
        <v>4102045</v>
      </c>
      <c r="R864" s="40" t="str">
        <f>VLOOKUP($O864,[3]Gerentes!$A:$I,8,0)</f>
        <v>SERVICIOS DE EDUCACIÓN INFORMAL A NIÑOS, NIÑAS, ADOLESCENTES  Y JÓVENES PARA EL RECONOCIMIENTO DE SUS DERECHOS</v>
      </c>
      <c r="S864" s="34" t="s">
        <v>24</v>
      </c>
      <c r="T864" s="34">
        <v>27</v>
      </c>
      <c r="U864" s="34" t="s">
        <v>161</v>
      </c>
      <c r="V864" s="34" t="s">
        <v>25</v>
      </c>
      <c r="W864" s="41">
        <v>3000000</v>
      </c>
      <c r="X864" s="41">
        <v>0</v>
      </c>
      <c r="Y864" s="41">
        <v>0</v>
      </c>
      <c r="Z864" s="41">
        <v>0</v>
      </c>
      <c r="AA864" s="41">
        <v>0</v>
      </c>
      <c r="AB864" s="42">
        <v>3000000</v>
      </c>
      <c r="AC864" s="41">
        <v>3000000</v>
      </c>
      <c r="AD864" s="41">
        <v>0</v>
      </c>
      <c r="AE864" s="42">
        <v>1058479</v>
      </c>
      <c r="AF864" s="42">
        <v>595770</v>
      </c>
      <c r="AG864" s="41">
        <v>595770</v>
      </c>
      <c r="AH864" s="41">
        <v>595770</v>
      </c>
      <c r="AI864" s="41">
        <v>0</v>
      </c>
      <c r="AJ864" s="41">
        <v>0</v>
      </c>
      <c r="AK864" s="42" t="str">
        <f>IFERROR(VLOOKUP(Exportar[[#This Row],[RUBRO]],[3]LISTAS!$A$1:$B$19,2,0),Exportar[[#This Row],[NOMBRE-Planeación_Proyecto]])</f>
        <v>8. Adolescencia y Juventud</v>
      </c>
      <c r="AL864" s="41">
        <f>VLOOKUP(Exportar[[#This Row],[UNIDAD/SUB UNIDAD]],[3]!REGIONALES[[#All],[codigo_regional3]:[Columna1]],3,0)</f>
        <v>23</v>
      </c>
      <c r="AM864" s="41">
        <f>Exportar[[#This Row],[COD]]</f>
        <v>23</v>
      </c>
      <c r="AN864" s="41">
        <f>IFERROR(VLOOKUP(Exportar[[#This Row],[RUBRO completo]],'[3]CENTRO DE COSTOS'!$X:$X,1,0),0)</f>
        <v>0</v>
      </c>
      <c r="AO864" s="43" t="str">
        <f>VLOOKUP(Exportar[[#This Row],[COD_REAL]],'[3]CENTRO DE COSTOS'!$M$4:$N$72,2,0)</f>
        <v>REGIONAL CÓRDOBA</v>
      </c>
    </row>
    <row r="865" spans="1:41" x14ac:dyDescent="0.25">
      <c r="A865" s="44">
        <v>45111</v>
      </c>
      <c r="B865" s="32">
        <v>2023</v>
      </c>
      <c r="C865" s="33" t="str">
        <f>VLOOKUP(D865,'[3]CENTRO DE COSTOS'!$E:$H,4,0)</f>
        <v>REGIONALES</v>
      </c>
      <c r="D865" s="34" t="s">
        <v>59</v>
      </c>
      <c r="E865" s="34" t="s">
        <v>60</v>
      </c>
      <c r="F865" s="34" t="s">
        <v>176</v>
      </c>
      <c r="G865" s="35" t="str">
        <f>VLOOKUP(O865,[3]Gerentes!$A:$N,4,0)</f>
        <v>TECNOLOGÍA</v>
      </c>
      <c r="H865" s="35" t="str">
        <f>VLOOKUP(O865,[3]Gerentes!$A:$N,5,0)</f>
        <v>DIRECTOR(A) DE INFORMACION Y TECNOLOGIA</v>
      </c>
      <c r="I865" s="35" t="str">
        <f>VLOOKUP(O865,[3]Gerentes!$A:$N,10,0)</f>
        <v>9. Tecnología</v>
      </c>
      <c r="J865" s="35" t="str">
        <f>VLOOKUP(O865,[3]Gerentes!$A:$AB,15,0)</f>
        <v>No Contratable</v>
      </c>
      <c r="K865" s="36" t="str">
        <f t="shared" si="39"/>
        <v>Inversión</v>
      </c>
      <c r="L865" s="37" t="s">
        <v>178</v>
      </c>
      <c r="M865" s="38" t="str">
        <f t="shared" si="40"/>
        <v>C-4199-1500-7</v>
      </c>
      <c r="N865" s="34">
        <v>992</v>
      </c>
      <c r="O865" s="35" t="str">
        <f t="shared" si="41"/>
        <v>C-4199-1500-7-0-4199062-02-992</v>
      </c>
      <c r="P865" s="32" t="s">
        <v>177</v>
      </c>
      <c r="Q865" s="39">
        <f>VLOOKUP($O865,[3]Gerentes!$A:$I,7,0)</f>
        <v>4199062</v>
      </c>
      <c r="R865" s="40" t="str">
        <f>VLOOKUP($O865,[3]Gerentes!$A:$I,8,0)</f>
        <v>SERVICIOS TECNOLOGICOS</v>
      </c>
      <c r="S865" s="34" t="s">
        <v>24</v>
      </c>
      <c r="T865" s="34">
        <v>27</v>
      </c>
      <c r="U865" s="34" t="s">
        <v>161</v>
      </c>
      <c r="V865" s="34" t="s">
        <v>25</v>
      </c>
      <c r="W865" s="41">
        <v>12379931</v>
      </c>
      <c r="X865" s="41">
        <v>0</v>
      </c>
      <c r="Y865" s="41">
        <v>0</v>
      </c>
      <c r="Z865" s="41">
        <v>0</v>
      </c>
      <c r="AA865" s="41">
        <v>0</v>
      </c>
      <c r="AB865" s="42">
        <v>12379931</v>
      </c>
      <c r="AC865" s="41">
        <v>12379931</v>
      </c>
      <c r="AD865" s="41">
        <v>0</v>
      </c>
      <c r="AE865" s="42">
        <v>3739200</v>
      </c>
      <c r="AF865" s="42">
        <v>3627126</v>
      </c>
      <c r="AG865" s="41">
        <v>3627126</v>
      </c>
      <c r="AH865" s="41">
        <v>3627126</v>
      </c>
      <c r="AI865" s="41">
        <v>0</v>
      </c>
      <c r="AJ865" s="41">
        <v>0</v>
      </c>
      <c r="AK865" s="42" t="str">
        <f>IFERROR(VLOOKUP(Exportar[[#This Row],[RUBRO]],[3]LISTAS!$A$1:$B$19,2,0),Exportar[[#This Row],[NOMBRE-Planeación_Proyecto]])</f>
        <v>9. Tecnología</v>
      </c>
      <c r="AL865" s="41">
        <f>VLOOKUP(Exportar[[#This Row],[UNIDAD/SUB UNIDAD]],[3]!REGIONALES[[#All],[codigo_regional3]:[Columna1]],3,0)</f>
        <v>23</v>
      </c>
      <c r="AM865" s="41">
        <f>Exportar[[#This Row],[COD]]</f>
        <v>23</v>
      </c>
      <c r="AN865" s="41">
        <f>IFERROR(VLOOKUP(Exportar[[#This Row],[RUBRO completo]],'[3]CENTRO DE COSTOS'!$X:$X,1,0),0)</f>
        <v>0</v>
      </c>
      <c r="AO865" s="43" t="str">
        <f>VLOOKUP(Exportar[[#This Row],[COD_REAL]],'[3]CENTRO DE COSTOS'!$M$4:$N$72,2,0)</f>
        <v>REGIONAL CÓRDOBA</v>
      </c>
    </row>
    <row r="866" spans="1:41" x14ac:dyDescent="0.25">
      <c r="A866" s="44">
        <v>45111</v>
      </c>
      <c r="B866" s="32">
        <v>2023</v>
      </c>
      <c r="C866" s="33" t="str">
        <f>VLOOKUP(D866,'[3]CENTRO DE COSTOS'!$E:$H,4,0)</f>
        <v>REGIONALES</v>
      </c>
      <c r="D866" s="34" t="s">
        <v>59</v>
      </c>
      <c r="E866" s="34" t="s">
        <v>60</v>
      </c>
      <c r="F866" s="34" t="s">
        <v>176</v>
      </c>
      <c r="G866" s="35" t="str">
        <f>VLOOKUP(O866,[3]Gerentes!$A:$N,4,0)</f>
        <v>FORTALECIMIENTO</v>
      </c>
      <c r="H866" s="35" t="str">
        <f>VLOOKUP(O866,[3]Gerentes!$A:$N,5,0)</f>
        <v>DIRECTOR(A) DE GESTION HUMANA</v>
      </c>
      <c r="I866" s="35" t="str">
        <f>VLOOKUP(O866,[3]Gerentes!$A:$N,10,0)</f>
        <v>8. Fortalecimiento</v>
      </c>
      <c r="J866" s="35" t="str">
        <f>VLOOKUP(O866,[3]Gerentes!$A:$AB,15,0)</f>
        <v>No Contratable</v>
      </c>
      <c r="K866" s="36" t="str">
        <f t="shared" si="39"/>
        <v>Inversión</v>
      </c>
      <c r="L866" s="37" t="s">
        <v>175</v>
      </c>
      <c r="M866" s="38" t="str">
        <f t="shared" si="40"/>
        <v>C-4199-1500-8</v>
      </c>
      <c r="N866" s="34">
        <v>992</v>
      </c>
      <c r="O866" s="35" t="str">
        <f t="shared" si="41"/>
        <v>C-4199-1500-8-0-4199064-02-992</v>
      </c>
      <c r="P866" s="32" t="s">
        <v>174</v>
      </c>
      <c r="Q866" s="39">
        <f>VLOOKUP($O866,[3]Gerentes!$A:$I,7,0)</f>
        <v>4199064</v>
      </c>
      <c r="R866" s="40" t="str">
        <f>VLOOKUP($O866,[3]Gerentes!$A:$I,8,0)</f>
        <v>SERVICIO DE IMPLEMENTACION DE SISTEMAS DE GESTION</v>
      </c>
      <c r="S866" s="34" t="s">
        <v>24</v>
      </c>
      <c r="T866" s="34">
        <v>27</v>
      </c>
      <c r="U866" s="34" t="s">
        <v>161</v>
      </c>
      <c r="V866" s="34" t="s">
        <v>25</v>
      </c>
      <c r="W866" s="41">
        <v>46350000</v>
      </c>
      <c r="X866" s="41">
        <v>0</v>
      </c>
      <c r="Y866" s="41">
        <v>0</v>
      </c>
      <c r="Z866" s="41">
        <v>0</v>
      </c>
      <c r="AA866" s="41">
        <v>0</v>
      </c>
      <c r="AB866" s="42">
        <v>46350000</v>
      </c>
      <c r="AC866" s="41">
        <v>46350000</v>
      </c>
      <c r="AD866" s="41">
        <v>0</v>
      </c>
      <c r="AE866" s="42">
        <v>3550619</v>
      </c>
      <c r="AF866" s="42">
        <v>2801879</v>
      </c>
      <c r="AG866" s="41">
        <v>2801879</v>
      </c>
      <c r="AH866" s="41">
        <v>2801879</v>
      </c>
      <c r="AI866" s="41">
        <v>0</v>
      </c>
      <c r="AJ866" s="41">
        <v>0</v>
      </c>
      <c r="AK866" s="42" t="str">
        <f>IFERROR(VLOOKUP(Exportar[[#This Row],[RUBRO]],[3]LISTAS!$A$1:$B$19,2,0),Exportar[[#This Row],[NOMBRE-Planeación_Proyecto]])</f>
        <v>8. Fortalecimiento</v>
      </c>
      <c r="AL866" s="41">
        <f>VLOOKUP(Exportar[[#This Row],[UNIDAD/SUB UNIDAD]],[3]!REGIONALES[[#All],[codigo_regional3]:[Columna1]],3,0)</f>
        <v>23</v>
      </c>
      <c r="AM866" s="41">
        <f>Exportar[[#This Row],[COD]]</f>
        <v>23</v>
      </c>
      <c r="AN866" s="41">
        <f>IFERROR(VLOOKUP(Exportar[[#This Row],[RUBRO completo]],'[3]CENTRO DE COSTOS'!$X:$X,1,0),0)</f>
        <v>0</v>
      </c>
      <c r="AO866" s="43" t="str">
        <f>VLOOKUP(Exportar[[#This Row],[COD_REAL]],'[3]CENTRO DE COSTOS'!$M$4:$N$72,2,0)</f>
        <v>REGIONAL CÓRDOBA</v>
      </c>
    </row>
    <row r="867" spans="1:41" x14ac:dyDescent="0.25">
      <c r="A867" s="44">
        <v>45111</v>
      </c>
      <c r="B867" s="32">
        <v>2023</v>
      </c>
      <c r="C867" s="33" t="str">
        <f>VLOOKUP(D867,'[3]CENTRO DE COSTOS'!$E:$H,4,0)</f>
        <v>REGIONALES</v>
      </c>
      <c r="D867" s="34" t="s">
        <v>59</v>
      </c>
      <c r="E867" s="34" t="s">
        <v>60</v>
      </c>
      <c r="F867" s="34" t="s">
        <v>150</v>
      </c>
      <c r="G867" s="35" t="str">
        <f>VLOOKUP(O867,[3]Gerentes!$A:$N,4,0)</f>
        <v>PRIMERA INFANCIA</v>
      </c>
      <c r="H867" s="35" t="str">
        <f>VLOOKUP(O867,[3]Gerentes!$A:$N,5,0)</f>
        <v>DIRECTOR(A) ADMINISTRATIVO</v>
      </c>
      <c r="I867" s="35" t="str">
        <f>VLOOKUP(O867,[3]Gerentes!$A:$N,10,0)</f>
        <v>1. Primera Infancia</v>
      </c>
      <c r="J867" s="35" t="str">
        <f>VLOOKUP(O867,[3]Gerentes!$A:$AB,15,0)</f>
        <v>Contratable</v>
      </c>
      <c r="K867" s="36" t="str">
        <f t="shared" si="39"/>
        <v>Inversión</v>
      </c>
      <c r="L867" s="37" t="s">
        <v>257</v>
      </c>
      <c r="M867" s="38" t="str">
        <f t="shared" si="40"/>
        <v>C-4102-1500-18</v>
      </c>
      <c r="N867" s="34">
        <v>997</v>
      </c>
      <c r="O867" s="35" t="str">
        <f t="shared" si="41"/>
        <v>C-4102-1500-18-0-4102004-02-997</v>
      </c>
      <c r="P867" s="32" t="s">
        <v>256</v>
      </c>
      <c r="Q867" s="39">
        <f>VLOOKUP($O867,[3]Gerentes!$A:$I,7,0)</f>
        <v>4102004</v>
      </c>
      <c r="R867" s="40" t="str">
        <f>VLOOKUP($O867,[3]Gerentes!$A:$I,8,0)</f>
        <v>EDIFICACIONES PARA LA ATENCION INTEGRAL A LA PRIMERA INFANCIA CONSTRUIDAS</v>
      </c>
      <c r="S867" s="34" t="s">
        <v>38</v>
      </c>
      <c r="T867" s="34">
        <v>10</v>
      </c>
      <c r="U867" s="34" t="s">
        <v>223</v>
      </c>
      <c r="V867" s="34" t="s">
        <v>25</v>
      </c>
      <c r="W867" s="41">
        <v>40000000</v>
      </c>
      <c r="X867" s="41">
        <v>0</v>
      </c>
      <c r="Y867" s="41">
        <v>0</v>
      </c>
      <c r="Z867" s="41">
        <v>0</v>
      </c>
      <c r="AA867" s="41">
        <v>0</v>
      </c>
      <c r="AB867" s="42">
        <v>40000000</v>
      </c>
      <c r="AC867" s="41">
        <v>0</v>
      </c>
      <c r="AD867" s="41">
        <v>40000000</v>
      </c>
      <c r="AE867" s="42">
        <v>0</v>
      </c>
      <c r="AF867" s="42">
        <v>0</v>
      </c>
      <c r="AG867" s="41">
        <v>0</v>
      </c>
      <c r="AH867" s="41">
        <v>0</v>
      </c>
      <c r="AI867" s="41">
        <v>0</v>
      </c>
      <c r="AJ867" s="41">
        <v>0</v>
      </c>
      <c r="AK867" s="42" t="str">
        <f>IFERROR(VLOOKUP(Exportar[[#This Row],[RUBRO]],[3]LISTAS!$A$1:$B$19,2,0),Exportar[[#This Row],[NOMBRE-Planeación_Proyecto]])</f>
        <v>1. Primera Infancia</v>
      </c>
      <c r="AL867" s="41">
        <f>VLOOKUP(Exportar[[#This Row],[UNIDAD/SUB UNIDAD]],[3]!REGIONALES[[#All],[codigo_regional3]:[Columna1]],3,0)</f>
        <v>23</v>
      </c>
      <c r="AM867" s="41">
        <f>Exportar[[#This Row],[COD]]</f>
        <v>23</v>
      </c>
      <c r="AN867" s="41">
        <f>IFERROR(VLOOKUP(Exportar[[#This Row],[RUBRO completo]],'[3]CENTRO DE COSTOS'!$X:$X,1,0),0)</f>
        <v>0</v>
      </c>
      <c r="AO867" s="43" t="str">
        <f>VLOOKUP(Exportar[[#This Row],[COD_REAL]],'[3]CENTRO DE COSTOS'!$M$4:$N$72,2,0)</f>
        <v>REGIONAL CÓRDOBA</v>
      </c>
    </row>
    <row r="868" spans="1:41" x14ac:dyDescent="0.25">
      <c r="A868" s="44">
        <v>45111</v>
      </c>
      <c r="B868" s="32">
        <v>2023</v>
      </c>
      <c r="C868" s="33" t="str">
        <f>VLOOKUP(D868,'[3]CENTRO DE COSTOS'!$E:$H,4,0)</f>
        <v>REGIONALES</v>
      </c>
      <c r="D868" s="34" t="s">
        <v>59</v>
      </c>
      <c r="E868" s="34" t="s">
        <v>60</v>
      </c>
      <c r="F868" s="34" t="s">
        <v>164</v>
      </c>
      <c r="G868" s="35" t="str">
        <f>VLOOKUP(O868,[3]Gerentes!$A:$N,4,0)</f>
        <v>PROTECCIÓN SRPA</v>
      </c>
      <c r="H868" s="35" t="str">
        <f>VLOOKUP(O868,[3]Gerentes!$A:$N,5,0)</f>
        <v>DIRECTOR(A) DE PROTECCION</v>
      </c>
      <c r="I868" s="35" t="str">
        <f>VLOOKUP(O868,[3]Gerentes!$A:$N,10,0)</f>
        <v>3. Protección SRPA</v>
      </c>
      <c r="J868" s="35" t="str">
        <f>VLOOKUP(O868,[3]Gerentes!$A:$AB,15,0)</f>
        <v>No Contratable</v>
      </c>
      <c r="K868" s="36" t="str">
        <f t="shared" si="39"/>
        <v>Inversión</v>
      </c>
      <c r="L868" s="37" t="s">
        <v>187</v>
      </c>
      <c r="M868" s="38" t="str">
        <f t="shared" si="40"/>
        <v>C-4102-1500-13</v>
      </c>
      <c r="N868" s="34">
        <v>999</v>
      </c>
      <c r="O868" s="35" t="str">
        <f t="shared" si="41"/>
        <v>C-4102-1500-13-0-4102038-02-999</v>
      </c>
      <c r="P868" s="32" t="s">
        <v>186</v>
      </c>
      <c r="Q868" s="39">
        <f>VLOOKUP($O868,[3]Gerentes!$A:$I,7,0)</f>
        <v>4102038</v>
      </c>
      <c r="R868" s="40" t="str">
        <f>VLOOKUP($O868,[3]Gerentes!$A:$I,8,0)</f>
        <v>SERVICIO DIRIGIDOS A LA ATENCION DE NIÑOS, NIÑAS, ADOLESCENTES Y JOVENES, CON ENFOQUE PEDAGOGICO Y RESTAURATIVO ENCAMINADOS A LA INCLUSION SOCIAL</v>
      </c>
      <c r="S868" s="34" t="s">
        <v>24</v>
      </c>
      <c r="T868" s="34">
        <v>27</v>
      </c>
      <c r="U868" s="34" t="s">
        <v>161</v>
      </c>
      <c r="V868" s="34" t="s">
        <v>25</v>
      </c>
      <c r="W868" s="41">
        <v>2000</v>
      </c>
      <c r="X868" s="41">
        <v>0</v>
      </c>
      <c r="Y868" s="41">
        <v>0</v>
      </c>
      <c r="Z868" s="41">
        <v>0</v>
      </c>
      <c r="AA868" s="41">
        <v>0</v>
      </c>
      <c r="AB868" s="42">
        <v>2000</v>
      </c>
      <c r="AC868" s="41">
        <v>0</v>
      </c>
      <c r="AD868" s="41">
        <v>2000</v>
      </c>
      <c r="AE868" s="42">
        <v>0</v>
      </c>
      <c r="AF868" s="42">
        <v>0</v>
      </c>
      <c r="AG868" s="41">
        <v>0</v>
      </c>
      <c r="AH868" s="41">
        <v>0</v>
      </c>
      <c r="AI868" s="41">
        <v>0</v>
      </c>
      <c r="AJ868" s="41">
        <v>0</v>
      </c>
      <c r="AK868" s="42" t="str">
        <f>IFERROR(VLOOKUP(Exportar[[#This Row],[RUBRO]],[3]LISTAS!$A$1:$B$19,2,0),Exportar[[#This Row],[NOMBRE-Planeación_Proyecto]])</f>
        <v>3. Protección SRPA</v>
      </c>
      <c r="AL868" s="41">
        <f>VLOOKUP(Exportar[[#This Row],[UNIDAD/SUB UNIDAD]],[3]!REGIONALES[[#All],[codigo_regional3]:[Columna1]],3,0)</f>
        <v>23</v>
      </c>
      <c r="AM868" s="41">
        <f>Exportar[[#This Row],[COD]]</f>
        <v>23</v>
      </c>
      <c r="AN868" s="41">
        <f>IFERROR(VLOOKUP(Exportar[[#This Row],[RUBRO completo]],'[3]CENTRO DE COSTOS'!$X:$X,1,0),0)</f>
        <v>0</v>
      </c>
      <c r="AO868" s="43" t="str">
        <f>VLOOKUP(Exportar[[#This Row],[COD_REAL]],'[3]CENTRO DE COSTOS'!$M$4:$N$72,2,0)</f>
        <v>REGIONAL CÓRDOBA</v>
      </c>
    </row>
    <row r="869" spans="1:41" x14ac:dyDescent="0.25">
      <c r="A869" s="44">
        <v>45111</v>
      </c>
      <c r="B869" s="32">
        <v>2023</v>
      </c>
      <c r="C869" s="33" t="str">
        <f>VLOOKUP(D869,'[3]CENTRO DE COSTOS'!$E:$H,4,0)</f>
        <v>REGIONALES</v>
      </c>
      <c r="D869" s="34" t="s">
        <v>59</v>
      </c>
      <c r="E869" s="34" t="s">
        <v>60</v>
      </c>
      <c r="F869" s="34" t="s">
        <v>164</v>
      </c>
      <c r="G869" s="35" t="str">
        <f>VLOOKUP(O869,[3]Gerentes!$A:$N,4,0)</f>
        <v xml:space="preserve">PROTECCIÓN RESTABLECIMIENTO </v>
      </c>
      <c r="H869" s="35" t="str">
        <f>VLOOKUP(O869,[3]Gerentes!$A:$N,5,0)</f>
        <v>DIRECTOR(A) DE PROTECCION</v>
      </c>
      <c r="I869" s="35" t="str">
        <f>VLOOKUP(O869,[3]Gerentes!$A:$N,10,0)</f>
        <v>2. Protección PARD</v>
      </c>
      <c r="J869" s="35" t="str">
        <f>VLOOKUP(O869,[3]Gerentes!$A:$AB,15,0)</f>
        <v>No Contratable</v>
      </c>
      <c r="K869" s="36" t="str">
        <f t="shared" si="39"/>
        <v>Inversión</v>
      </c>
      <c r="L869" s="37" t="s">
        <v>173</v>
      </c>
      <c r="M869" s="38" t="str">
        <f t="shared" si="40"/>
        <v>C-4102-1500-14</v>
      </c>
      <c r="N869" s="34">
        <v>999</v>
      </c>
      <c r="O869" s="35" t="str">
        <f t="shared" si="41"/>
        <v>C-4102-1500-14-0-4102037-02-999</v>
      </c>
      <c r="P869" s="32" t="s">
        <v>172</v>
      </c>
      <c r="Q869" s="39">
        <f>VLOOKUP($O869,[3]Gerentes!$A:$I,7,0)</f>
        <v>4102037</v>
      </c>
      <c r="R869" s="40" t="str">
        <f>VLOOKUP($O869,[3]Gerentes!$A:$I,8,0)</f>
        <v>SERVICIO DE PROTECCION PARA EL RESTABLECIMIENTO DE DERECHOS DE NIÑOS, NIÑAS, ADOLESCENTES Y JOVENES</v>
      </c>
      <c r="S869" s="34" t="s">
        <v>24</v>
      </c>
      <c r="T869" s="34">
        <v>27</v>
      </c>
      <c r="U869" s="34" t="s">
        <v>161</v>
      </c>
      <c r="V869" s="34" t="s">
        <v>25</v>
      </c>
      <c r="W869" s="41">
        <v>5000</v>
      </c>
      <c r="X869" s="41">
        <v>0</v>
      </c>
      <c r="Y869" s="41">
        <v>0</v>
      </c>
      <c r="Z869" s="41">
        <v>0</v>
      </c>
      <c r="AA869" s="41">
        <v>0</v>
      </c>
      <c r="AB869" s="42">
        <v>5000</v>
      </c>
      <c r="AC869" s="41">
        <v>0</v>
      </c>
      <c r="AD869" s="41">
        <v>5000</v>
      </c>
      <c r="AE869" s="42">
        <v>0</v>
      </c>
      <c r="AF869" s="42">
        <v>0</v>
      </c>
      <c r="AG869" s="41">
        <v>0</v>
      </c>
      <c r="AH869" s="41">
        <v>0</v>
      </c>
      <c r="AI869" s="41">
        <v>0</v>
      </c>
      <c r="AJ869" s="41">
        <v>0</v>
      </c>
      <c r="AK869" s="42" t="str">
        <f>IFERROR(VLOOKUP(Exportar[[#This Row],[RUBRO]],[3]LISTAS!$A$1:$B$19,2,0),Exportar[[#This Row],[NOMBRE-Planeación_Proyecto]])</f>
        <v>2. Protección PARD</v>
      </c>
      <c r="AL869" s="41">
        <f>VLOOKUP(Exportar[[#This Row],[UNIDAD/SUB UNIDAD]],[3]!REGIONALES[[#All],[codigo_regional3]:[Columna1]],3,0)</f>
        <v>23</v>
      </c>
      <c r="AM869" s="41">
        <f>Exportar[[#This Row],[COD]]</f>
        <v>23</v>
      </c>
      <c r="AN869" s="41">
        <f>IFERROR(VLOOKUP(Exportar[[#This Row],[RUBRO completo]],'[3]CENTRO DE COSTOS'!$X:$X,1,0),0)</f>
        <v>0</v>
      </c>
      <c r="AO869" s="43" t="str">
        <f>VLOOKUP(Exportar[[#This Row],[COD_REAL]],'[3]CENTRO DE COSTOS'!$M$4:$N$72,2,0)</f>
        <v>REGIONAL CÓRDOBA</v>
      </c>
    </row>
    <row r="870" spans="1:41" x14ac:dyDescent="0.25">
      <c r="A870" s="44">
        <v>45111</v>
      </c>
      <c r="B870" s="32">
        <v>2023</v>
      </c>
      <c r="C870" s="33" t="str">
        <f>VLOOKUP(D870,'[3]CENTRO DE COSTOS'!$E:$H,4,0)</f>
        <v>REGIONALES</v>
      </c>
      <c r="D870" s="34" t="s">
        <v>59</v>
      </c>
      <c r="E870" s="34" t="s">
        <v>60</v>
      </c>
      <c r="F870" s="34" t="s">
        <v>164</v>
      </c>
      <c r="G870" s="35" t="str">
        <f>VLOOKUP(O870,[3]Gerentes!$A:$N,4,0)</f>
        <v>FORTALECIMIENTO</v>
      </c>
      <c r="H870" s="35" t="str">
        <f>VLOOKUP(O870,[3]Gerentes!$A:$N,5,0)</f>
        <v>DIRECTOR(A) FINANCIERA</v>
      </c>
      <c r="I870" s="35" t="str">
        <f>VLOOKUP(O870,[3]Gerentes!$A:$N,10,0)</f>
        <v>8. Fortalecimiento</v>
      </c>
      <c r="J870" s="35" t="str">
        <f>VLOOKUP(O870,[3]Gerentes!$A:$AB,15,0)</f>
        <v>No Contratable</v>
      </c>
      <c r="K870" s="36" t="str">
        <f t="shared" si="39"/>
        <v>Inversión</v>
      </c>
      <c r="L870" s="37" t="s">
        <v>163</v>
      </c>
      <c r="M870" s="38" t="str">
        <f t="shared" si="40"/>
        <v>C-4199-1500-8</v>
      </c>
      <c r="N870" s="34">
        <v>999</v>
      </c>
      <c r="O870" s="35" t="str">
        <f t="shared" si="41"/>
        <v>C-4199-1500-8-0-4199044-02-999</v>
      </c>
      <c r="P870" s="32" t="s">
        <v>162</v>
      </c>
      <c r="Q870" s="39">
        <f>VLOOKUP($O870,[3]Gerentes!$A:$I,7,0)</f>
        <v>4199044</v>
      </c>
      <c r="R870" s="40" t="str">
        <f>VLOOKUP($O870,[3]Gerentes!$A:$I,8,0)</f>
        <v>DERECHO DE BENEFICIO FIDUCIARIO</v>
      </c>
      <c r="S870" s="34" t="s">
        <v>24</v>
      </c>
      <c r="T870" s="34">
        <v>27</v>
      </c>
      <c r="U870" s="34" t="s">
        <v>161</v>
      </c>
      <c r="V870" s="34" t="s">
        <v>25</v>
      </c>
      <c r="W870" s="41">
        <v>0</v>
      </c>
      <c r="X870" s="41">
        <v>350000</v>
      </c>
      <c r="Y870" s="41">
        <v>0</v>
      </c>
      <c r="Z870" s="41">
        <v>0</v>
      </c>
      <c r="AA870" s="41">
        <v>0</v>
      </c>
      <c r="AB870" s="42">
        <v>350000</v>
      </c>
      <c r="AC870" s="41">
        <v>350000</v>
      </c>
      <c r="AD870" s="41">
        <v>0</v>
      </c>
      <c r="AE870" s="42">
        <v>350000</v>
      </c>
      <c r="AF870" s="42">
        <v>74748.08</v>
      </c>
      <c r="AG870" s="41">
        <v>74748.08</v>
      </c>
      <c r="AH870" s="41">
        <v>74748.08</v>
      </c>
      <c r="AI870" s="41">
        <v>0</v>
      </c>
      <c r="AJ870" s="41">
        <v>0</v>
      </c>
      <c r="AK870" s="42" t="str">
        <f>IFERROR(VLOOKUP(Exportar[[#This Row],[RUBRO]],[3]LISTAS!$A$1:$B$19,2,0),Exportar[[#This Row],[NOMBRE-Planeación_Proyecto]])</f>
        <v>8. Fortalecimiento</v>
      </c>
      <c r="AL870" s="41">
        <f>VLOOKUP(Exportar[[#This Row],[UNIDAD/SUB UNIDAD]],[3]!REGIONALES[[#All],[codigo_regional3]:[Columna1]],3,0)</f>
        <v>23</v>
      </c>
      <c r="AM870" s="41">
        <f>Exportar[[#This Row],[COD]]</f>
        <v>23</v>
      </c>
      <c r="AN870" s="41">
        <f>IFERROR(VLOOKUP(Exportar[[#This Row],[RUBRO completo]],'[3]CENTRO DE COSTOS'!$X:$X,1,0),0)</f>
        <v>0</v>
      </c>
      <c r="AO870" s="43" t="str">
        <f>VLOOKUP(Exportar[[#This Row],[COD_REAL]],'[3]CENTRO DE COSTOS'!$M$4:$N$72,2,0)</f>
        <v>REGIONAL CÓRDOBA</v>
      </c>
    </row>
    <row r="871" spans="1:41" x14ac:dyDescent="0.25">
      <c r="A871" s="44">
        <v>45111</v>
      </c>
      <c r="B871" s="32">
        <v>2023</v>
      </c>
      <c r="C871" s="33" t="str">
        <f>VLOOKUP(D871,'[3]CENTRO DE COSTOS'!$E:$H,4,0)</f>
        <v>REGIONALES</v>
      </c>
      <c r="D871" s="34" t="s">
        <v>61</v>
      </c>
      <c r="E871" s="34" t="s">
        <v>62</v>
      </c>
      <c r="F871" s="34" t="s">
        <v>239</v>
      </c>
      <c r="G871" s="35" t="str">
        <f>VLOOKUP(O871,[3]Gerentes!$A:$N,4,0)</f>
        <v>NUTRICIÓN</v>
      </c>
      <c r="H871" s="35" t="str">
        <f>VLOOKUP(O871,[3]Gerentes!$A:$N,5,0)</f>
        <v>DIRECTOR(A) DE NUTRICION</v>
      </c>
      <c r="I871" s="35" t="str">
        <f>VLOOKUP(O871,[3]Gerentes!$A:$N,10,0)</f>
        <v>4. Nutrición</v>
      </c>
      <c r="J871" s="35" t="str">
        <f>VLOOKUP(O871,[3]Gerentes!$A:$AB,15,0)</f>
        <v>Contratable</v>
      </c>
      <c r="K871" s="36" t="str">
        <f t="shared" si="39"/>
        <v>Inversión</v>
      </c>
      <c r="L871" s="37" t="s">
        <v>189</v>
      </c>
      <c r="M871" s="38" t="str">
        <f t="shared" si="40"/>
        <v>C-4102-1500-12</v>
      </c>
      <c r="N871" s="34">
        <v>101</v>
      </c>
      <c r="O871" s="35" t="str">
        <f t="shared" si="41"/>
        <v>C-4102-1500-12-0-4102016-02-101</v>
      </c>
      <c r="P871" s="32" t="s">
        <v>188</v>
      </c>
      <c r="Q871" s="39">
        <f>VLOOKUP($O871,[3]Gerentes!$A:$I,7,0)</f>
        <v>4102016</v>
      </c>
      <c r="R871" s="40" t="str">
        <f>VLOOKUP($O871,[3]Gerentes!$A:$I,8,0)</f>
        <v>SERVICIO DE ATENCION Y PREVENCION A LA DESNUTRICION DESDE EL SECTOR INCLUSION SOCIAL</v>
      </c>
      <c r="S871" s="34" t="s">
        <v>24</v>
      </c>
      <c r="T871" s="34">
        <v>27</v>
      </c>
      <c r="U871" s="34" t="s">
        <v>161</v>
      </c>
      <c r="V871" s="34" t="s">
        <v>25</v>
      </c>
      <c r="W871" s="41">
        <v>524365213</v>
      </c>
      <c r="X871" s="41">
        <v>0</v>
      </c>
      <c r="Y871" s="41">
        <v>0</v>
      </c>
      <c r="Z871" s="41">
        <v>0</v>
      </c>
      <c r="AA871" s="41">
        <v>0</v>
      </c>
      <c r="AB871" s="42">
        <v>524365213</v>
      </c>
      <c r="AC871" s="41">
        <v>524365213</v>
      </c>
      <c r="AD871" s="41">
        <v>0</v>
      </c>
      <c r="AE871" s="42">
        <v>524365213</v>
      </c>
      <c r="AF871" s="42">
        <v>239692830</v>
      </c>
      <c r="AG871" s="41">
        <v>239692830</v>
      </c>
      <c r="AH871" s="41">
        <v>239692830</v>
      </c>
      <c r="AI871" s="41">
        <v>0</v>
      </c>
      <c r="AJ871" s="41">
        <v>0</v>
      </c>
      <c r="AK871" s="42" t="str">
        <f>IFERROR(VLOOKUP(Exportar[[#This Row],[RUBRO]],[3]LISTAS!$A$1:$B$19,2,0),Exportar[[#This Row],[NOMBRE-Planeación_Proyecto]])</f>
        <v>4. Nutrición</v>
      </c>
      <c r="AL871" s="41">
        <f>VLOOKUP(Exportar[[#This Row],[UNIDAD/SUB UNIDAD]],[3]!REGIONALES[[#All],[codigo_regional3]:[Columna1]],3,0)</f>
        <v>25</v>
      </c>
      <c r="AM871" s="41">
        <f>Exportar[[#This Row],[COD]]</f>
        <v>25</v>
      </c>
      <c r="AN871" s="41" t="str">
        <f>IFERROR(VLOOKUP(Exportar[[#This Row],[RUBRO completo]],'[3]CENTRO DE COSTOS'!$X:$X,1,0),0)</f>
        <v>C-4102-1500-12-0-4102016-02-101</v>
      </c>
      <c r="AO871" s="43" t="str">
        <f>VLOOKUP(Exportar[[#This Row],[COD_REAL]],'[3]CENTRO DE COSTOS'!$M$4:$N$72,2,0)</f>
        <v>REGIONAL CUNDINAMARCA</v>
      </c>
    </row>
    <row r="872" spans="1:41" x14ac:dyDescent="0.25">
      <c r="A872" s="44">
        <v>45111</v>
      </c>
      <c r="B872" s="32">
        <v>2023</v>
      </c>
      <c r="C872" s="33" t="str">
        <f>VLOOKUP(D872,'[3]CENTRO DE COSTOS'!$E:$H,4,0)</f>
        <v>REGIONALES</v>
      </c>
      <c r="D872" s="34" t="s">
        <v>61</v>
      </c>
      <c r="E872" s="34" t="s">
        <v>62</v>
      </c>
      <c r="F872" s="34" t="s">
        <v>243</v>
      </c>
      <c r="G872" s="35" t="str">
        <f>VLOOKUP(O872,[3]Gerentes!$A:$N,4,0)</f>
        <v>PROTECCIÓN SRPA</v>
      </c>
      <c r="H872" s="35" t="str">
        <f>VLOOKUP(O872,[3]Gerentes!$A:$N,5,0)</f>
        <v>DIRECTOR(A) DE PROTECCION</v>
      </c>
      <c r="I872" s="35" t="str">
        <f>VLOOKUP(O872,[3]Gerentes!$A:$N,10,0)</f>
        <v>3. Protección SRPA</v>
      </c>
      <c r="J872" s="35" t="str">
        <f>VLOOKUP(O872,[3]Gerentes!$A:$AB,15,0)</f>
        <v>Contratable</v>
      </c>
      <c r="K872" s="36" t="str">
        <f t="shared" si="39"/>
        <v>Inversión</v>
      </c>
      <c r="L872" s="37" t="s">
        <v>187</v>
      </c>
      <c r="M872" s="38" t="str">
        <f t="shared" si="40"/>
        <v>C-4102-1500-13</v>
      </c>
      <c r="N872" s="34">
        <v>111</v>
      </c>
      <c r="O872" s="35" t="str">
        <f t="shared" si="41"/>
        <v>C-4102-1500-13-0-4102038-02-111</v>
      </c>
      <c r="P872" s="32" t="s">
        <v>186</v>
      </c>
      <c r="Q872" s="39">
        <f>VLOOKUP($O872,[3]Gerentes!$A:$I,7,0)</f>
        <v>4102038</v>
      </c>
      <c r="R872" s="40" t="str">
        <f>VLOOKUP($O872,[3]Gerentes!$A:$I,8,0)</f>
        <v>SERVICIO DIRIGIDOS A LA ATENCION DE NIÑOS, NIÑAS, ADOLESCENTES Y JOVENES, CON ENFOQUE PEDAGOGICO Y RESTAURATIVO ENCAMINADOS A LA INCLUSION SOCIAL</v>
      </c>
      <c r="S872" s="34" t="s">
        <v>24</v>
      </c>
      <c r="T872" s="34">
        <v>27</v>
      </c>
      <c r="U872" s="34" t="s">
        <v>161</v>
      </c>
      <c r="V872" s="34" t="s">
        <v>25</v>
      </c>
      <c r="W872" s="41">
        <v>58691303</v>
      </c>
      <c r="X872" s="41">
        <v>0</v>
      </c>
      <c r="Y872" s="41">
        <v>0</v>
      </c>
      <c r="Z872" s="41">
        <v>0</v>
      </c>
      <c r="AA872" s="41">
        <v>0</v>
      </c>
      <c r="AB872" s="42">
        <v>58691303</v>
      </c>
      <c r="AC872" s="41">
        <v>58691303</v>
      </c>
      <c r="AD872" s="41">
        <v>0</v>
      </c>
      <c r="AE872" s="42">
        <v>29756344</v>
      </c>
      <c r="AF872" s="42">
        <v>9503473</v>
      </c>
      <c r="AG872" s="41">
        <v>9503473</v>
      </c>
      <c r="AH872" s="41">
        <v>9503473</v>
      </c>
      <c r="AI872" s="41">
        <v>0</v>
      </c>
      <c r="AJ872" s="41">
        <v>0</v>
      </c>
      <c r="AK872" s="42" t="str">
        <f>IFERROR(VLOOKUP(Exportar[[#This Row],[RUBRO]],[3]LISTAS!$A$1:$B$19,2,0),Exportar[[#This Row],[NOMBRE-Planeación_Proyecto]])</f>
        <v>3. Protección SRPA</v>
      </c>
      <c r="AL872" s="41">
        <f>VLOOKUP(Exportar[[#This Row],[UNIDAD/SUB UNIDAD]],[3]!REGIONALES[[#All],[codigo_regional3]:[Columna1]],3,0)</f>
        <v>25</v>
      </c>
      <c r="AM872" s="41">
        <f>Exportar[[#This Row],[COD]]</f>
        <v>25</v>
      </c>
      <c r="AN872" s="41">
        <f>IFERROR(VLOOKUP(Exportar[[#This Row],[RUBRO completo]],'[3]CENTRO DE COSTOS'!$X:$X,1,0),0)</f>
        <v>0</v>
      </c>
      <c r="AO872" s="43" t="str">
        <f>VLOOKUP(Exportar[[#This Row],[COD_REAL]],'[3]CENTRO DE COSTOS'!$M$4:$N$72,2,0)</f>
        <v>REGIONAL CUNDINAMARCA</v>
      </c>
    </row>
    <row r="873" spans="1:41" x14ac:dyDescent="0.25">
      <c r="A873" s="44">
        <v>45111</v>
      </c>
      <c r="B873" s="32">
        <v>2023</v>
      </c>
      <c r="C873" s="33" t="str">
        <f>VLOOKUP(D873,'[3]CENTRO DE COSTOS'!$E:$H,4,0)</f>
        <v>REGIONALES</v>
      </c>
      <c r="D873" s="34" t="s">
        <v>61</v>
      </c>
      <c r="E873" s="34" t="s">
        <v>62</v>
      </c>
      <c r="F873" s="34" t="s">
        <v>243</v>
      </c>
      <c r="G873" s="35" t="str">
        <f>VLOOKUP(O873,[3]Gerentes!$A:$N,4,0)</f>
        <v xml:space="preserve">PROTECCIÓN RESTABLECIMIENTO </v>
      </c>
      <c r="H873" s="35" t="str">
        <f>VLOOKUP(O873,[3]Gerentes!$A:$N,5,0)</f>
        <v>DIRECTOR(A) DE PROTECCION</v>
      </c>
      <c r="I873" s="35" t="str">
        <f>VLOOKUP(O873,[3]Gerentes!$A:$N,10,0)</f>
        <v>2. Protección PARD</v>
      </c>
      <c r="J873" s="35" t="str">
        <f>VLOOKUP(O873,[3]Gerentes!$A:$AB,15,0)</f>
        <v>Contratable</v>
      </c>
      <c r="K873" s="36" t="str">
        <f t="shared" si="39"/>
        <v>Inversión</v>
      </c>
      <c r="L873" s="37" t="s">
        <v>173</v>
      </c>
      <c r="M873" s="38" t="str">
        <f t="shared" si="40"/>
        <v>C-4102-1500-14</v>
      </c>
      <c r="N873" s="34">
        <v>111</v>
      </c>
      <c r="O873" s="35" t="str">
        <f t="shared" si="41"/>
        <v>C-4102-1500-14-0-4102037-02-111</v>
      </c>
      <c r="P873" s="32" t="s">
        <v>172</v>
      </c>
      <c r="Q873" s="39">
        <f>VLOOKUP($O873,[3]Gerentes!$A:$I,7,0)</f>
        <v>4102037</v>
      </c>
      <c r="R873" s="40" t="str">
        <f>VLOOKUP($O873,[3]Gerentes!$A:$I,8,0)</f>
        <v>SERVICIO DE PROTECCION PARA EL RESTABLECIMIENTO DE DERECHOS DE NIÑOS, NIÑAS, ADOLESCENTES Y JOVENES</v>
      </c>
      <c r="S873" s="34" t="s">
        <v>24</v>
      </c>
      <c r="T873" s="34">
        <v>21</v>
      </c>
      <c r="U873" s="34" t="s">
        <v>185</v>
      </c>
      <c r="V873" s="34" t="s">
        <v>25</v>
      </c>
      <c r="W873" s="41">
        <v>412084063</v>
      </c>
      <c r="X873" s="41">
        <v>66024848</v>
      </c>
      <c r="Y873" s="41">
        <v>0</v>
      </c>
      <c r="Z873" s="41">
        <v>0</v>
      </c>
      <c r="AA873" s="41">
        <v>0</v>
      </c>
      <c r="AB873" s="42">
        <v>478108911</v>
      </c>
      <c r="AC873" s="41">
        <v>478108911</v>
      </c>
      <c r="AD873" s="41">
        <v>0</v>
      </c>
      <c r="AE873" s="42">
        <v>431059030</v>
      </c>
      <c r="AF873" s="42">
        <v>226667071</v>
      </c>
      <c r="AG873" s="41">
        <v>226667071</v>
      </c>
      <c r="AH873" s="41">
        <v>226667071</v>
      </c>
      <c r="AI873" s="41">
        <v>0</v>
      </c>
      <c r="AJ873" s="41">
        <v>0</v>
      </c>
      <c r="AK873" s="42" t="str">
        <f>IFERROR(VLOOKUP(Exportar[[#This Row],[RUBRO]],[3]LISTAS!$A$1:$B$19,2,0),Exportar[[#This Row],[NOMBRE-Planeación_Proyecto]])</f>
        <v>2. Protección PARD</v>
      </c>
      <c r="AL873" s="41">
        <f>VLOOKUP(Exportar[[#This Row],[UNIDAD/SUB UNIDAD]],[3]!REGIONALES[[#All],[codigo_regional3]:[Columna1]],3,0)</f>
        <v>25</v>
      </c>
      <c r="AM873" s="41">
        <f>Exportar[[#This Row],[COD]]</f>
        <v>25</v>
      </c>
      <c r="AN873" s="41">
        <f>IFERROR(VLOOKUP(Exportar[[#This Row],[RUBRO completo]],'[3]CENTRO DE COSTOS'!$X:$X,1,0),0)</f>
        <v>0</v>
      </c>
      <c r="AO873" s="43" t="str">
        <f>VLOOKUP(Exportar[[#This Row],[COD_REAL]],'[3]CENTRO DE COSTOS'!$M$4:$N$72,2,0)</f>
        <v>REGIONAL CUNDINAMARCA</v>
      </c>
    </row>
    <row r="874" spans="1:41" x14ac:dyDescent="0.25">
      <c r="A874" s="44">
        <v>45111</v>
      </c>
      <c r="B874" s="32">
        <v>2023</v>
      </c>
      <c r="C874" s="33" t="str">
        <f>VLOOKUP(D874,'[3]CENTRO DE COSTOS'!$E:$H,4,0)</f>
        <v>REGIONALES</v>
      </c>
      <c r="D874" s="34" t="s">
        <v>61</v>
      </c>
      <c r="E874" s="34" t="s">
        <v>62</v>
      </c>
      <c r="F874" s="34" t="s">
        <v>237</v>
      </c>
      <c r="G874" s="35" t="str">
        <f>VLOOKUP(O874,[3]Gerentes!$A:$N,4,0)</f>
        <v>PROTECCIÓN SRPA</v>
      </c>
      <c r="H874" s="35" t="str">
        <f>VLOOKUP(O874,[3]Gerentes!$A:$N,5,0)</f>
        <v>DIRECTOR(A) DE PROTECCION</v>
      </c>
      <c r="I874" s="35" t="str">
        <f>VLOOKUP(O874,[3]Gerentes!$A:$N,10,0)</f>
        <v>3. Protección SRPA</v>
      </c>
      <c r="J874" s="35" t="str">
        <f>VLOOKUP(O874,[3]Gerentes!$A:$AB,15,0)</f>
        <v>No Contratable</v>
      </c>
      <c r="K874" s="36" t="str">
        <f t="shared" si="39"/>
        <v>Inversión</v>
      </c>
      <c r="L874" s="37" t="s">
        <v>187</v>
      </c>
      <c r="M874" s="38" t="str">
        <f t="shared" si="40"/>
        <v>C-4102-1500-13</v>
      </c>
      <c r="N874" s="34">
        <v>112</v>
      </c>
      <c r="O874" s="35" t="str">
        <f t="shared" si="41"/>
        <v>C-4102-1500-13-0-4102038-02-112</v>
      </c>
      <c r="P874" s="32" t="s">
        <v>186</v>
      </c>
      <c r="Q874" s="39">
        <f>VLOOKUP($O874,[3]Gerentes!$A:$I,7,0)</f>
        <v>4102038</v>
      </c>
      <c r="R874" s="40" t="str">
        <f>VLOOKUP($O874,[3]Gerentes!$A:$I,8,0)</f>
        <v>SERVICIO DIRIGIDOS A LA ATENCION DE NIÑOS, NIÑAS, ADOLESCENTES Y JOVENES, CON ENFOQUE PEDAGOGICO Y RESTAURATIVO ENCAMINADOS A LA INCLUSION SOCIAL</v>
      </c>
      <c r="S874" s="34" t="s">
        <v>38</v>
      </c>
      <c r="T874" s="34">
        <v>16</v>
      </c>
      <c r="U874" s="34" t="s">
        <v>249</v>
      </c>
      <c r="V874" s="34" t="s">
        <v>25</v>
      </c>
      <c r="W874" s="41">
        <v>4800000</v>
      </c>
      <c r="X874" s="41">
        <v>0</v>
      </c>
      <c r="Y874" s="41">
        <v>0</v>
      </c>
      <c r="Z874" s="41">
        <v>0</v>
      </c>
      <c r="AA874" s="41">
        <v>0</v>
      </c>
      <c r="AB874" s="42">
        <v>4800000</v>
      </c>
      <c r="AC874" s="41">
        <v>0</v>
      </c>
      <c r="AD874" s="41">
        <v>4800000</v>
      </c>
      <c r="AE874" s="42">
        <v>0</v>
      </c>
      <c r="AF874" s="42">
        <v>0</v>
      </c>
      <c r="AG874" s="41">
        <v>0</v>
      </c>
      <c r="AH874" s="41">
        <v>0</v>
      </c>
      <c r="AI874" s="41">
        <v>0</v>
      </c>
      <c r="AJ874" s="41">
        <v>0</v>
      </c>
      <c r="AK874" s="42" t="str">
        <f>IFERROR(VLOOKUP(Exportar[[#This Row],[RUBRO]],[3]LISTAS!$A$1:$B$19,2,0),Exportar[[#This Row],[NOMBRE-Planeación_Proyecto]])</f>
        <v>3. Protección SRPA</v>
      </c>
      <c r="AL874" s="41">
        <f>VLOOKUP(Exportar[[#This Row],[UNIDAD/SUB UNIDAD]],[3]!REGIONALES[[#All],[codigo_regional3]:[Columna1]],3,0)</f>
        <v>25</v>
      </c>
      <c r="AM874" s="41">
        <f>Exportar[[#This Row],[COD]]</f>
        <v>25</v>
      </c>
      <c r="AN874" s="41">
        <f>IFERROR(VLOOKUP(Exportar[[#This Row],[RUBRO completo]],'[3]CENTRO DE COSTOS'!$X:$X,1,0),0)</f>
        <v>0</v>
      </c>
      <c r="AO874" s="43" t="str">
        <f>VLOOKUP(Exportar[[#This Row],[COD_REAL]],'[3]CENTRO DE COSTOS'!$M$4:$N$72,2,0)</f>
        <v>REGIONAL CUNDINAMARCA</v>
      </c>
    </row>
    <row r="875" spans="1:41" x14ac:dyDescent="0.25">
      <c r="A875" s="44">
        <v>45111</v>
      </c>
      <c r="B875" s="32">
        <v>2023</v>
      </c>
      <c r="C875" s="33" t="str">
        <f>VLOOKUP(D875,'[3]CENTRO DE COSTOS'!$E:$H,4,0)</f>
        <v>REGIONALES</v>
      </c>
      <c r="D875" s="34" t="s">
        <v>61</v>
      </c>
      <c r="E875" s="34" t="s">
        <v>62</v>
      </c>
      <c r="F875" s="34" t="s">
        <v>237</v>
      </c>
      <c r="G875" s="35" t="str">
        <f>VLOOKUP(O875,[3]Gerentes!$A:$N,4,0)</f>
        <v xml:space="preserve">PROTECCIÓN RESTABLECIMIENTO </v>
      </c>
      <c r="H875" s="35" t="str">
        <f>VLOOKUP(O875,[3]Gerentes!$A:$N,5,0)</f>
        <v>DIRECTOR(A) DE PROTECCION</v>
      </c>
      <c r="I875" s="35" t="str">
        <f>VLOOKUP(O875,[3]Gerentes!$A:$N,10,0)</f>
        <v>2. Protección PARD</v>
      </c>
      <c r="J875" s="35" t="str">
        <f>VLOOKUP(O875,[3]Gerentes!$A:$AB,15,0)</f>
        <v>No Contratable</v>
      </c>
      <c r="K875" s="36" t="str">
        <f t="shared" si="39"/>
        <v>Inversión</v>
      </c>
      <c r="L875" s="37" t="s">
        <v>173</v>
      </c>
      <c r="M875" s="38" t="str">
        <f t="shared" si="40"/>
        <v>C-4102-1500-14</v>
      </c>
      <c r="N875" s="34">
        <v>112</v>
      </c>
      <c r="O875" s="35" t="str">
        <f t="shared" si="41"/>
        <v>C-4102-1500-14-0-4102037-02-112</v>
      </c>
      <c r="P875" s="32" t="s">
        <v>172</v>
      </c>
      <c r="Q875" s="39">
        <f>VLOOKUP($O875,[3]Gerentes!$A:$I,7,0)</f>
        <v>4102037</v>
      </c>
      <c r="R875" s="40" t="str">
        <f>VLOOKUP($O875,[3]Gerentes!$A:$I,8,0)</f>
        <v>SERVICIO DE PROTECCION PARA EL RESTABLECIMIENTO DE DERECHOS DE NIÑOS, NIÑAS, ADOLESCENTES Y JOVENES</v>
      </c>
      <c r="S875" s="34" t="s">
        <v>24</v>
      </c>
      <c r="T875" s="34">
        <v>27</v>
      </c>
      <c r="U875" s="34" t="s">
        <v>161</v>
      </c>
      <c r="V875" s="34" t="s">
        <v>25</v>
      </c>
      <c r="W875" s="41">
        <v>65000000</v>
      </c>
      <c r="X875" s="41">
        <v>672500000</v>
      </c>
      <c r="Y875" s="41">
        <v>0</v>
      </c>
      <c r="Z875" s="41">
        <v>0</v>
      </c>
      <c r="AA875" s="41">
        <v>0</v>
      </c>
      <c r="AB875" s="42">
        <v>737500000</v>
      </c>
      <c r="AC875" s="41">
        <v>716500000</v>
      </c>
      <c r="AD875" s="41">
        <v>21000000</v>
      </c>
      <c r="AE875" s="42">
        <v>716500000</v>
      </c>
      <c r="AF875" s="42">
        <v>212178022</v>
      </c>
      <c r="AG875" s="41">
        <v>212178022</v>
      </c>
      <c r="AH875" s="41">
        <v>212178022</v>
      </c>
      <c r="AI875" s="41">
        <v>0</v>
      </c>
      <c r="AJ875" s="41">
        <v>0</v>
      </c>
      <c r="AK875" s="42" t="str">
        <f>IFERROR(VLOOKUP(Exportar[[#This Row],[RUBRO]],[3]LISTAS!$A$1:$B$19,2,0),Exportar[[#This Row],[NOMBRE-Planeación_Proyecto]])</f>
        <v>2. Protección PARD</v>
      </c>
      <c r="AL875" s="41">
        <f>VLOOKUP(Exportar[[#This Row],[UNIDAD/SUB UNIDAD]],[3]!REGIONALES[[#All],[codigo_regional3]:[Columna1]],3,0)</f>
        <v>25</v>
      </c>
      <c r="AM875" s="41">
        <f>Exportar[[#This Row],[COD]]</f>
        <v>25</v>
      </c>
      <c r="AN875" s="41">
        <f>IFERROR(VLOOKUP(Exportar[[#This Row],[RUBRO completo]],'[3]CENTRO DE COSTOS'!$X:$X,1,0),0)</f>
        <v>0</v>
      </c>
      <c r="AO875" s="43" t="str">
        <f>VLOOKUP(Exportar[[#This Row],[COD_REAL]],'[3]CENTRO DE COSTOS'!$M$4:$N$72,2,0)</f>
        <v>REGIONAL CUNDINAMARCA</v>
      </c>
    </row>
    <row r="876" spans="1:41" x14ac:dyDescent="0.25">
      <c r="A876" s="44">
        <v>45111</v>
      </c>
      <c r="B876" s="32">
        <v>2023</v>
      </c>
      <c r="C876" s="33" t="str">
        <f>VLOOKUP(D876,'[3]CENTRO DE COSTOS'!$E:$H,4,0)</f>
        <v>REGIONALES</v>
      </c>
      <c r="D876" s="34" t="s">
        <v>61</v>
      </c>
      <c r="E876" s="34" t="s">
        <v>62</v>
      </c>
      <c r="F876" s="34" t="s">
        <v>393</v>
      </c>
      <c r="G876" s="35" t="str">
        <f>VLOOKUP(O876,[3]Gerentes!$A:$N,4,0)</f>
        <v xml:space="preserve">PROTECCIÓN RESTABLECIMIENTO </v>
      </c>
      <c r="H876" s="35" t="str">
        <f>VLOOKUP(O876,[3]Gerentes!$A:$N,5,0)</f>
        <v>DIRECTOR(A) ADMINISTRATIVO</v>
      </c>
      <c r="I876" s="35" t="str">
        <f>VLOOKUP(O876,[3]Gerentes!$A:$N,10,0)</f>
        <v>2. Protección PARD</v>
      </c>
      <c r="J876" s="35" t="str">
        <f>VLOOKUP(O876,[3]Gerentes!$A:$AB,15,0)</f>
        <v>Contratable</v>
      </c>
      <c r="K876" s="36" t="str">
        <f t="shared" si="39"/>
        <v>Inversión</v>
      </c>
      <c r="L876" s="37" t="s">
        <v>173</v>
      </c>
      <c r="M876" s="38" t="str">
        <f t="shared" si="40"/>
        <v>C-4102-1500-14</v>
      </c>
      <c r="N876" s="34">
        <v>114</v>
      </c>
      <c r="O876" s="35" t="str">
        <f t="shared" si="41"/>
        <v>C-4102-1500-14-0-4102037-02-114</v>
      </c>
      <c r="P876" s="32" t="s">
        <v>172</v>
      </c>
      <c r="Q876" s="39">
        <f>VLOOKUP($O876,[3]Gerentes!$A:$I,7,0)</f>
        <v>4102037</v>
      </c>
      <c r="R876" s="40" t="str">
        <f>VLOOKUP($O876,[3]Gerentes!$A:$I,8,0)</f>
        <v>SERVICIO DE PROTECCION PARA EL RESTABLECIMIENTO DE DERECHOS DE NIÑOS, NIÑAS, ADOLESCENTES Y JOVENES</v>
      </c>
      <c r="S876" s="34" t="s">
        <v>24</v>
      </c>
      <c r="T876" s="34">
        <v>21</v>
      </c>
      <c r="U876" s="34" t="s">
        <v>185</v>
      </c>
      <c r="V876" s="34" t="s">
        <v>25</v>
      </c>
      <c r="W876" s="41">
        <v>0</v>
      </c>
      <c r="X876" s="41">
        <v>270125000</v>
      </c>
      <c r="Y876" s="41">
        <v>0</v>
      </c>
      <c r="Z876" s="41">
        <v>0</v>
      </c>
      <c r="AA876" s="41">
        <v>0</v>
      </c>
      <c r="AB876" s="42">
        <v>270125000</v>
      </c>
      <c r="AC876" s="41">
        <v>269949835</v>
      </c>
      <c r="AD876" s="41">
        <v>175165</v>
      </c>
      <c r="AE876" s="42">
        <v>0</v>
      </c>
      <c r="AF876" s="42">
        <v>0</v>
      </c>
      <c r="AG876" s="41">
        <v>0</v>
      </c>
      <c r="AH876" s="41">
        <v>0</v>
      </c>
      <c r="AI876" s="41">
        <v>0</v>
      </c>
      <c r="AJ876" s="41">
        <v>0</v>
      </c>
      <c r="AK876" s="42" t="str">
        <f>IFERROR(VLOOKUP(Exportar[[#This Row],[RUBRO]],[3]LISTAS!$A$1:$B$19,2,0),Exportar[[#This Row],[NOMBRE-Planeación_Proyecto]])</f>
        <v>2. Protección PARD</v>
      </c>
      <c r="AL876" s="41">
        <f>VLOOKUP(Exportar[[#This Row],[UNIDAD/SUB UNIDAD]],[3]!REGIONALES[[#All],[codigo_regional3]:[Columna1]],3,0)</f>
        <v>25</v>
      </c>
      <c r="AM876" s="41">
        <f>Exportar[[#This Row],[COD]]</f>
        <v>25</v>
      </c>
      <c r="AN876" s="41">
        <f>IFERROR(VLOOKUP(Exportar[[#This Row],[RUBRO completo]],'[3]CENTRO DE COSTOS'!$X:$X,1,0),0)</f>
        <v>0</v>
      </c>
      <c r="AO876" s="43" t="str">
        <f>VLOOKUP(Exportar[[#This Row],[COD_REAL]],'[3]CENTRO DE COSTOS'!$M$4:$N$72,2,0)</f>
        <v>REGIONAL CUNDINAMARCA</v>
      </c>
    </row>
    <row r="877" spans="1:41" x14ac:dyDescent="0.25">
      <c r="A877" s="44">
        <v>45111</v>
      </c>
      <c r="B877" s="32">
        <v>2023</v>
      </c>
      <c r="C877" s="33" t="str">
        <f>VLOOKUP(D877,'[3]CENTRO DE COSTOS'!$E:$H,4,0)</f>
        <v>REGIONALES</v>
      </c>
      <c r="D877" s="34" t="s">
        <v>61</v>
      </c>
      <c r="E877" s="34" t="s">
        <v>62</v>
      </c>
      <c r="F877" s="34" t="s">
        <v>248</v>
      </c>
      <c r="G877" s="35" t="str">
        <f>VLOOKUP(O877,[3]Gerentes!$A:$N,4,0)</f>
        <v>PROTECCIÓN SRPA</v>
      </c>
      <c r="H877" s="35" t="str">
        <f>VLOOKUP(O877,[3]Gerentes!$A:$N,5,0)</f>
        <v>DIRECTOR(A) DE PROTECCION</v>
      </c>
      <c r="I877" s="35" t="str">
        <f>VLOOKUP(O877,[3]Gerentes!$A:$N,10,0)</f>
        <v>3. Protección SRPA</v>
      </c>
      <c r="J877" s="35" t="str">
        <f>VLOOKUP(O877,[3]Gerentes!$A:$AB,15,0)</f>
        <v>Contratable</v>
      </c>
      <c r="K877" s="36" t="str">
        <f t="shared" si="39"/>
        <v>Inversión</v>
      </c>
      <c r="L877" s="37" t="s">
        <v>187</v>
      </c>
      <c r="M877" s="38" t="str">
        <f t="shared" si="40"/>
        <v>C-4102-1500-13</v>
      </c>
      <c r="N877" s="34">
        <v>120</v>
      </c>
      <c r="O877" s="35" t="str">
        <f t="shared" si="41"/>
        <v>C-4102-1500-13-0-4102038-02-120</v>
      </c>
      <c r="P877" s="32" t="s">
        <v>186</v>
      </c>
      <c r="Q877" s="39">
        <f>VLOOKUP($O877,[3]Gerentes!$A:$I,7,0)</f>
        <v>4102038</v>
      </c>
      <c r="R877" s="40" t="str">
        <f>VLOOKUP($O877,[3]Gerentes!$A:$I,8,0)</f>
        <v>SERVICIO DIRIGIDOS A LA ATENCION DE NIÑOS, NIÑAS, ADOLESCENTES Y JOVENES, CON ENFOQUE PEDAGOGICO Y RESTAURATIVO ENCAMINADOS A LA INCLUSION SOCIAL</v>
      </c>
      <c r="S877" s="34" t="s">
        <v>38</v>
      </c>
      <c r="T877" s="34">
        <v>16</v>
      </c>
      <c r="U877" s="34" t="s">
        <v>249</v>
      </c>
      <c r="V877" s="34" t="s">
        <v>25</v>
      </c>
      <c r="W877" s="41">
        <v>5110237920</v>
      </c>
      <c r="X877" s="41">
        <v>133359695</v>
      </c>
      <c r="Y877" s="41">
        <v>0</v>
      </c>
      <c r="Z877" s="41">
        <v>0</v>
      </c>
      <c r="AA877" s="41">
        <v>0</v>
      </c>
      <c r="AB877" s="42">
        <v>5243597615</v>
      </c>
      <c r="AC877" s="41">
        <v>5242578557</v>
      </c>
      <c r="AD877" s="41">
        <v>1019058</v>
      </c>
      <c r="AE877" s="42">
        <v>5090027217</v>
      </c>
      <c r="AF877" s="42">
        <v>2978304720</v>
      </c>
      <c r="AG877" s="41">
        <v>2978304720</v>
      </c>
      <c r="AH877" s="41">
        <v>2978304720</v>
      </c>
      <c r="AI877" s="41">
        <v>0</v>
      </c>
      <c r="AJ877" s="41">
        <v>0</v>
      </c>
      <c r="AK877" s="42" t="str">
        <f>IFERROR(VLOOKUP(Exportar[[#This Row],[RUBRO]],[3]LISTAS!$A$1:$B$19,2,0),Exportar[[#This Row],[NOMBRE-Planeación_Proyecto]])</f>
        <v>3. Protección SRPA</v>
      </c>
      <c r="AL877" s="41">
        <f>VLOOKUP(Exportar[[#This Row],[UNIDAD/SUB UNIDAD]],[3]!REGIONALES[[#All],[codigo_regional3]:[Columna1]],3,0)</f>
        <v>25</v>
      </c>
      <c r="AM877" s="41">
        <f>Exportar[[#This Row],[COD]]</f>
        <v>25</v>
      </c>
      <c r="AN877" s="41" t="str">
        <f>IFERROR(VLOOKUP(Exportar[[#This Row],[RUBRO completo]],'[3]CENTRO DE COSTOS'!$X:$X,1,0),0)</f>
        <v>C-4102-1500-13-0-4102038-02-120</v>
      </c>
      <c r="AO877" s="43" t="str">
        <f>VLOOKUP(Exportar[[#This Row],[COD_REAL]],'[3]CENTRO DE COSTOS'!$M$4:$N$72,2,0)</f>
        <v>REGIONAL CUNDINAMARCA</v>
      </c>
    </row>
    <row r="878" spans="1:41" x14ac:dyDescent="0.25">
      <c r="A878" s="44">
        <v>45111</v>
      </c>
      <c r="B878" s="32">
        <v>2023</v>
      </c>
      <c r="C878" s="33" t="str">
        <f>VLOOKUP(D878,'[3]CENTRO DE COSTOS'!$E:$H,4,0)</f>
        <v>REGIONALES</v>
      </c>
      <c r="D878" s="34" t="s">
        <v>61</v>
      </c>
      <c r="E878" s="34" t="s">
        <v>62</v>
      </c>
      <c r="F878" s="34" t="s">
        <v>261</v>
      </c>
      <c r="G878" s="35" t="str">
        <f>VLOOKUP(O878,[3]Gerentes!$A:$N,4,0)</f>
        <v xml:space="preserve">PROTECCIÓN RESTABLECIMIENTO </v>
      </c>
      <c r="H878" s="35" t="str">
        <f>VLOOKUP(O878,[3]Gerentes!$A:$N,5,0)</f>
        <v>DIRECTOR(A) DE PROTECCION</v>
      </c>
      <c r="I878" s="35" t="str">
        <f>VLOOKUP(O878,[3]Gerentes!$A:$N,10,0)</f>
        <v>2. Protección PARD</v>
      </c>
      <c r="J878" s="35" t="str">
        <f>VLOOKUP(O878,[3]Gerentes!$A:$AB,15,0)</f>
        <v>Contratable</v>
      </c>
      <c r="K878" s="36" t="str">
        <f t="shared" si="39"/>
        <v>Inversión</v>
      </c>
      <c r="L878" s="37" t="s">
        <v>173</v>
      </c>
      <c r="M878" s="38" t="str">
        <f t="shared" si="40"/>
        <v>C-4102-1500-14</v>
      </c>
      <c r="N878" s="34">
        <v>121</v>
      </c>
      <c r="O878" s="35" t="str">
        <f t="shared" si="41"/>
        <v>C-4102-1500-14-0-4102037-02-121</v>
      </c>
      <c r="P878" s="32" t="s">
        <v>172</v>
      </c>
      <c r="Q878" s="39">
        <f>VLOOKUP($O878,[3]Gerentes!$A:$I,7,0)</f>
        <v>4102037</v>
      </c>
      <c r="R878" s="40" t="str">
        <f>VLOOKUP($O878,[3]Gerentes!$A:$I,8,0)</f>
        <v>SERVICIO DE PROTECCION PARA EL RESTABLECIMIENTO DE DERECHOS DE NIÑOS, NIÑAS, ADOLESCENTES Y JOVENES</v>
      </c>
      <c r="S878" s="34" t="s">
        <v>24</v>
      </c>
      <c r="T878" s="34">
        <v>27</v>
      </c>
      <c r="U878" s="34" t="s">
        <v>161</v>
      </c>
      <c r="V878" s="34" t="s">
        <v>25</v>
      </c>
      <c r="W878" s="41">
        <v>764974500</v>
      </c>
      <c r="X878" s="41">
        <v>0</v>
      </c>
      <c r="Y878" s="41">
        <v>764974500</v>
      </c>
      <c r="Z878" s="41">
        <v>0</v>
      </c>
      <c r="AA878" s="41">
        <v>0</v>
      </c>
      <c r="AB878" s="42">
        <v>0</v>
      </c>
      <c r="AC878" s="41">
        <v>0</v>
      </c>
      <c r="AD878" s="41">
        <v>0</v>
      </c>
      <c r="AE878" s="42">
        <v>0</v>
      </c>
      <c r="AF878" s="42">
        <v>0</v>
      </c>
      <c r="AG878" s="41">
        <v>0</v>
      </c>
      <c r="AH878" s="41">
        <v>0</v>
      </c>
      <c r="AI878" s="41">
        <v>0</v>
      </c>
      <c r="AJ878" s="41">
        <v>0</v>
      </c>
      <c r="AK878" s="42" t="str">
        <f>IFERROR(VLOOKUP(Exportar[[#This Row],[RUBRO]],[3]LISTAS!$A$1:$B$19,2,0),Exportar[[#This Row],[NOMBRE-Planeación_Proyecto]])</f>
        <v>2. Protección PARD</v>
      </c>
      <c r="AL878" s="41">
        <f>VLOOKUP(Exportar[[#This Row],[UNIDAD/SUB UNIDAD]],[3]!REGIONALES[[#All],[codigo_regional3]:[Columna1]],3,0)</f>
        <v>25</v>
      </c>
      <c r="AM878" s="41">
        <f>Exportar[[#This Row],[COD]]</f>
        <v>25</v>
      </c>
      <c r="AN878" s="41" t="str">
        <f>IFERROR(VLOOKUP(Exportar[[#This Row],[RUBRO completo]],'[3]CENTRO DE COSTOS'!$X:$X,1,0),0)</f>
        <v>C-4102-1500-14-0-4102037-02-121</v>
      </c>
      <c r="AO878" s="43" t="str">
        <f>VLOOKUP(Exportar[[#This Row],[COD_REAL]],'[3]CENTRO DE COSTOS'!$M$4:$N$72,2,0)</f>
        <v>REGIONAL CUNDINAMARCA</v>
      </c>
    </row>
    <row r="879" spans="1:41" x14ac:dyDescent="0.25">
      <c r="A879" s="44">
        <v>45111</v>
      </c>
      <c r="B879" s="32">
        <v>2023</v>
      </c>
      <c r="C879" s="33" t="str">
        <f>VLOOKUP(D879,'[3]CENTRO DE COSTOS'!$E:$H,4,0)</f>
        <v>REGIONALES</v>
      </c>
      <c r="D879" s="34" t="s">
        <v>61</v>
      </c>
      <c r="E879" s="34" t="s">
        <v>62</v>
      </c>
      <c r="F879" s="34" t="s">
        <v>430</v>
      </c>
      <c r="G879" s="35" t="str">
        <f>VLOOKUP(O879,[3]Gerentes!$A:$N,4,0)</f>
        <v xml:space="preserve">PROTECCIÓN RESTABLECIMIENTO </v>
      </c>
      <c r="H879" s="35" t="str">
        <f>VLOOKUP(O879,[3]Gerentes!$A:$N,5,0)</f>
        <v>DIRECTOR(A) DE PROTECCION</v>
      </c>
      <c r="I879" s="35" t="str">
        <f>VLOOKUP(O879,[3]Gerentes!$A:$N,10,0)</f>
        <v>2. Protección PARD</v>
      </c>
      <c r="J879" s="35" t="str">
        <f>VLOOKUP(O879,[3]Gerentes!$A:$AB,15,0)</f>
        <v>Contratable</v>
      </c>
      <c r="K879" s="36" t="str">
        <f t="shared" si="39"/>
        <v>Inversión</v>
      </c>
      <c r="L879" s="37" t="s">
        <v>173</v>
      </c>
      <c r="M879" s="38" t="str">
        <f t="shared" si="40"/>
        <v>C-4102-1500-14</v>
      </c>
      <c r="N879" s="34">
        <v>122</v>
      </c>
      <c r="O879" s="35" t="str">
        <f t="shared" si="41"/>
        <v>C-4102-1500-14-0-4102037-02-122</v>
      </c>
      <c r="P879" s="32" t="s">
        <v>172</v>
      </c>
      <c r="Q879" s="39">
        <f>VLOOKUP($O879,[3]Gerentes!$A:$I,7,0)</f>
        <v>4102037</v>
      </c>
      <c r="R879" s="40" t="str">
        <f>VLOOKUP($O879,[3]Gerentes!$A:$I,8,0)</f>
        <v>SERVICIO DE PROTECCION PARA EL RESTABLECIMIENTO DE DERECHOS DE NIÑOS, NIÑAS, ADOLESCENTES Y JOVENES</v>
      </c>
      <c r="S879" s="34" t="s">
        <v>24</v>
      </c>
      <c r="T879" s="34">
        <v>21</v>
      </c>
      <c r="U879" s="34" t="s">
        <v>185</v>
      </c>
      <c r="V879" s="34" t="s">
        <v>25</v>
      </c>
      <c r="W879" s="41">
        <v>0</v>
      </c>
      <c r="X879" s="41">
        <v>458896536</v>
      </c>
      <c r="Y879" s="41">
        <v>0</v>
      </c>
      <c r="Z879" s="41">
        <v>0</v>
      </c>
      <c r="AA879" s="41">
        <v>0</v>
      </c>
      <c r="AB879" s="42">
        <v>458896536</v>
      </c>
      <c r="AC879" s="41">
        <v>419562547</v>
      </c>
      <c r="AD879" s="41">
        <v>39333989</v>
      </c>
      <c r="AE879" s="42">
        <v>419562547</v>
      </c>
      <c r="AF879" s="42">
        <v>160230013</v>
      </c>
      <c r="AG879" s="41">
        <v>160230013</v>
      </c>
      <c r="AH879" s="41">
        <v>160230013</v>
      </c>
      <c r="AI879" s="41">
        <v>0</v>
      </c>
      <c r="AJ879" s="41">
        <v>0</v>
      </c>
      <c r="AK879" s="42" t="str">
        <f>IFERROR(VLOOKUP(Exportar[[#This Row],[RUBRO]],[3]LISTAS!$A$1:$B$19,2,0),Exportar[[#This Row],[NOMBRE-Planeación_Proyecto]])</f>
        <v>2. Protección PARD</v>
      </c>
      <c r="AL879" s="41">
        <f>VLOOKUP(Exportar[[#This Row],[UNIDAD/SUB UNIDAD]],[3]!REGIONALES[[#All],[codigo_regional3]:[Columna1]],3,0)</f>
        <v>25</v>
      </c>
      <c r="AM879" s="41">
        <f>Exportar[[#This Row],[COD]]</f>
        <v>25</v>
      </c>
      <c r="AN879" s="41" t="str">
        <f>IFERROR(VLOOKUP(Exportar[[#This Row],[RUBRO completo]],'[3]CENTRO DE COSTOS'!$X:$X,1,0),0)</f>
        <v>C-4102-1500-14-0-4102037-02-122</v>
      </c>
      <c r="AO879" s="43" t="str">
        <f>VLOOKUP(Exportar[[#This Row],[COD_REAL]],'[3]CENTRO DE COSTOS'!$M$4:$N$72,2,0)</f>
        <v>REGIONAL CUNDINAMARCA</v>
      </c>
    </row>
    <row r="880" spans="1:41" x14ac:dyDescent="0.25">
      <c r="A880" s="44">
        <v>45111</v>
      </c>
      <c r="B880" s="32">
        <v>2023</v>
      </c>
      <c r="C880" s="33" t="str">
        <f>VLOOKUP(D880,'[3]CENTRO DE COSTOS'!$E:$H,4,0)</f>
        <v>REGIONALES</v>
      </c>
      <c r="D880" s="34" t="s">
        <v>61</v>
      </c>
      <c r="E880" s="34" t="s">
        <v>62</v>
      </c>
      <c r="F880" s="34" t="s">
        <v>430</v>
      </c>
      <c r="G880" s="35" t="str">
        <f>VLOOKUP(O880,[3]Gerentes!$A:$N,4,0)</f>
        <v xml:space="preserve">PROTECCIÓN RESTABLECIMIENTO </v>
      </c>
      <c r="H880" s="35" t="str">
        <f>VLOOKUP(O880,[3]Gerentes!$A:$N,5,0)</f>
        <v>DIRECTOR(A) DE PROTECCION</v>
      </c>
      <c r="I880" s="35" t="str">
        <f>VLOOKUP(O880,[3]Gerentes!$A:$N,10,0)</f>
        <v>2. Protección PARD</v>
      </c>
      <c r="J880" s="35" t="str">
        <f>VLOOKUP(O880,[3]Gerentes!$A:$AB,15,0)</f>
        <v>Contratable</v>
      </c>
      <c r="K880" s="36" t="str">
        <f t="shared" si="39"/>
        <v>Inversión</v>
      </c>
      <c r="L880" s="37" t="s">
        <v>173</v>
      </c>
      <c r="M880" s="38" t="str">
        <f t="shared" si="40"/>
        <v>C-4102-1500-14</v>
      </c>
      <c r="N880" s="34">
        <v>122</v>
      </c>
      <c r="O880" s="35" t="str">
        <f t="shared" si="41"/>
        <v>C-4102-1500-14-0-4102037-02-122</v>
      </c>
      <c r="P880" s="32" t="s">
        <v>172</v>
      </c>
      <c r="Q880" s="39">
        <f>VLOOKUP($O880,[3]Gerentes!$A:$I,7,0)</f>
        <v>4102037</v>
      </c>
      <c r="R880" s="40" t="str">
        <f>VLOOKUP($O880,[3]Gerentes!$A:$I,8,0)</f>
        <v>SERVICIO DE PROTECCION PARA EL RESTABLECIMIENTO DE DERECHOS DE NIÑOS, NIÑAS, ADOLESCENTES Y JOVENES</v>
      </c>
      <c r="S880" s="34" t="s">
        <v>24</v>
      </c>
      <c r="T880" s="34">
        <v>27</v>
      </c>
      <c r="U880" s="34" t="s">
        <v>161</v>
      </c>
      <c r="V880" s="34" t="s">
        <v>25</v>
      </c>
      <c r="W880" s="41">
        <v>1554207440</v>
      </c>
      <c r="X880" s="41">
        <v>0</v>
      </c>
      <c r="Y880" s="41">
        <v>0</v>
      </c>
      <c r="Z880" s="41">
        <v>0</v>
      </c>
      <c r="AA880" s="41">
        <v>0</v>
      </c>
      <c r="AB880" s="42">
        <v>1554207440</v>
      </c>
      <c r="AC880" s="41">
        <v>1544707563</v>
      </c>
      <c r="AD880" s="41">
        <v>9499877</v>
      </c>
      <c r="AE880" s="42">
        <v>1381293915</v>
      </c>
      <c r="AF880" s="42">
        <v>784161975</v>
      </c>
      <c r="AG880" s="41">
        <v>784161975</v>
      </c>
      <c r="AH880" s="41">
        <v>784161975</v>
      </c>
      <c r="AI880" s="41">
        <v>0</v>
      </c>
      <c r="AJ880" s="41">
        <v>0</v>
      </c>
      <c r="AK880" s="42" t="str">
        <f>IFERROR(VLOOKUP(Exportar[[#This Row],[RUBRO]],[3]LISTAS!$A$1:$B$19,2,0),Exportar[[#This Row],[NOMBRE-Planeación_Proyecto]])</f>
        <v>2. Protección PARD</v>
      </c>
      <c r="AL880" s="41">
        <f>VLOOKUP(Exportar[[#This Row],[UNIDAD/SUB UNIDAD]],[3]!REGIONALES[[#All],[codigo_regional3]:[Columna1]],3,0)</f>
        <v>25</v>
      </c>
      <c r="AM880" s="41">
        <f>Exportar[[#This Row],[COD]]</f>
        <v>25</v>
      </c>
      <c r="AN880" s="41" t="str">
        <f>IFERROR(VLOOKUP(Exportar[[#This Row],[RUBRO completo]],'[3]CENTRO DE COSTOS'!$X:$X,1,0),0)</f>
        <v>C-4102-1500-14-0-4102037-02-122</v>
      </c>
      <c r="AO880" s="43" t="str">
        <f>VLOOKUP(Exportar[[#This Row],[COD_REAL]],'[3]CENTRO DE COSTOS'!$M$4:$N$72,2,0)</f>
        <v>REGIONAL CUNDINAMARCA</v>
      </c>
    </row>
    <row r="881" spans="1:41" x14ac:dyDescent="0.25">
      <c r="A881" s="44">
        <v>45111</v>
      </c>
      <c r="B881" s="32">
        <v>2023</v>
      </c>
      <c r="C881" s="33" t="str">
        <f>VLOOKUP(D881,'[3]CENTRO DE COSTOS'!$E:$H,4,0)</f>
        <v>REGIONALES</v>
      </c>
      <c r="D881" s="34" t="s">
        <v>61</v>
      </c>
      <c r="E881" s="34" t="s">
        <v>62</v>
      </c>
      <c r="F881" s="34" t="s">
        <v>428</v>
      </c>
      <c r="G881" s="35" t="str">
        <f>VLOOKUP(O881,[3]Gerentes!$A:$N,4,0)</f>
        <v xml:space="preserve">PROTECCIÓN RESTABLECIMIENTO </v>
      </c>
      <c r="H881" s="35" t="str">
        <f>VLOOKUP(O881,[3]Gerentes!$A:$N,5,0)</f>
        <v>DIRECTOR(A) DE PROTECCION</v>
      </c>
      <c r="I881" s="35" t="str">
        <f>VLOOKUP(O881,[3]Gerentes!$A:$N,10,0)</f>
        <v>2. Protección PARD</v>
      </c>
      <c r="J881" s="35" t="str">
        <f>VLOOKUP(O881,[3]Gerentes!$A:$AB,15,0)</f>
        <v>Contratable</v>
      </c>
      <c r="K881" s="36" t="str">
        <f t="shared" si="39"/>
        <v>Inversión</v>
      </c>
      <c r="L881" s="37" t="s">
        <v>173</v>
      </c>
      <c r="M881" s="38" t="str">
        <f t="shared" si="40"/>
        <v>C-4102-1500-14</v>
      </c>
      <c r="N881" s="34">
        <v>123</v>
      </c>
      <c r="O881" s="35" t="str">
        <f t="shared" si="41"/>
        <v>C-4102-1500-14-0-4102037-02-123</v>
      </c>
      <c r="P881" s="32" t="s">
        <v>172</v>
      </c>
      <c r="Q881" s="39">
        <f>VLOOKUP($O881,[3]Gerentes!$A:$I,7,0)</f>
        <v>4102037</v>
      </c>
      <c r="R881" s="40" t="str">
        <f>VLOOKUP($O881,[3]Gerentes!$A:$I,8,0)</f>
        <v>SERVICIO DE PROTECCION PARA EL RESTABLECIMIENTO DE DERECHOS DE NIÑOS, NIÑAS, ADOLESCENTES Y JOVENES</v>
      </c>
      <c r="S881" s="34" t="s">
        <v>24</v>
      </c>
      <c r="T881" s="34">
        <v>27</v>
      </c>
      <c r="U881" s="34" t="s">
        <v>161</v>
      </c>
      <c r="V881" s="34" t="s">
        <v>25</v>
      </c>
      <c r="W881" s="41">
        <v>54529017360</v>
      </c>
      <c r="X881" s="41">
        <v>0</v>
      </c>
      <c r="Y881" s="41">
        <v>0</v>
      </c>
      <c r="Z881" s="41">
        <v>0</v>
      </c>
      <c r="AA881" s="41">
        <v>0</v>
      </c>
      <c r="AB881" s="42">
        <v>54529017360</v>
      </c>
      <c r="AC881" s="41">
        <v>54118081214</v>
      </c>
      <c r="AD881" s="41">
        <v>410936146</v>
      </c>
      <c r="AE881" s="42">
        <v>53982448790</v>
      </c>
      <c r="AF881" s="42">
        <v>31046512511</v>
      </c>
      <c r="AG881" s="41">
        <v>31046512511</v>
      </c>
      <c r="AH881" s="41">
        <v>31046512511</v>
      </c>
      <c r="AI881" s="41">
        <v>0</v>
      </c>
      <c r="AJ881" s="41">
        <v>0</v>
      </c>
      <c r="AK881" s="42" t="str">
        <f>IFERROR(VLOOKUP(Exportar[[#This Row],[RUBRO]],[3]LISTAS!$A$1:$B$19,2,0),Exportar[[#This Row],[NOMBRE-Planeación_Proyecto]])</f>
        <v>2. Protección PARD</v>
      </c>
      <c r="AL881" s="41">
        <f>VLOOKUP(Exportar[[#This Row],[UNIDAD/SUB UNIDAD]],[3]!REGIONALES[[#All],[codigo_regional3]:[Columna1]],3,0)</f>
        <v>25</v>
      </c>
      <c r="AM881" s="41">
        <f>Exportar[[#This Row],[COD]]</f>
        <v>25</v>
      </c>
      <c r="AN881" s="41" t="str">
        <f>IFERROR(VLOOKUP(Exportar[[#This Row],[RUBRO completo]],'[3]CENTRO DE COSTOS'!$X:$X,1,0),0)</f>
        <v>C-4102-1500-14-0-4102037-02-123</v>
      </c>
      <c r="AO881" s="43" t="str">
        <f>VLOOKUP(Exportar[[#This Row],[COD_REAL]],'[3]CENTRO DE COSTOS'!$M$4:$N$72,2,0)</f>
        <v>REGIONAL CUNDINAMARCA</v>
      </c>
    </row>
    <row r="882" spans="1:41" x14ac:dyDescent="0.25">
      <c r="A882" s="44">
        <v>45111</v>
      </c>
      <c r="B882" s="32">
        <v>2023</v>
      </c>
      <c r="C882" s="33" t="str">
        <f>VLOOKUP(D882,'[3]CENTRO DE COSTOS'!$E:$H,4,0)</f>
        <v>REGIONALES</v>
      </c>
      <c r="D882" s="34" t="s">
        <v>61</v>
      </c>
      <c r="E882" s="34" t="s">
        <v>62</v>
      </c>
      <c r="F882" s="34" t="s">
        <v>242</v>
      </c>
      <c r="G882" s="35" t="str">
        <f>VLOOKUP(O882,[3]Gerentes!$A:$N,4,0)</f>
        <v xml:space="preserve">PROTECCIÓN RESTABLECIMIENTO </v>
      </c>
      <c r="H882" s="35" t="str">
        <f>VLOOKUP(O882,[3]Gerentes!$A:$N,5,0)</f>
        <v>DIRECTOR(A) DE PROTECCION</v>
      </c>
      <c r="I882" s="35" t="str">
        <f>VLOOKUP(O882,[3]Gerentes!$A:$N,10,0)</f>
        <v>2. Protección PARD</v>
      </c>
      <c r="J882" s="35" t="str">
        <f>VLOOKUP(O882,[3]Gerentes!$A:$AB,15,0)</f>
        <v>Contratable</v>
      </c>
      <c r="K882" s="36" t="str">
        <f t="shared" si="39"/>
        <v>Inversión</v>
      </c>
      <c r="L882" s="37" t="s">
        <v>173</v>
      </c>
      <c r="M882" s="38" t="str">
        <f t="shared" si="40"/>
        <v>C-4102-1500-14</v>
      </c>
      <c r="N882" s="34">
        <v>124</v>
      </c>
      <c r="O882" s="35" t="str">
        <f t="shared" si="41"/>
        <v>C-4102-1500-14-0-4102037-02-124</v>
      </c>
      <c r="P882" s="32" t="s">
        <v>172</v>
      </c>
      <c r="Q882" s="39">
        <f>VLOOKUP($O882,[3]Gerentes!$A:$I,7,0)</f>
        <v>4102037</v>
      </c>
      <c r="R882" s="40" t="str">
        <f>VLOOKUP($O882,[3]Gerentes!$A:$I,8,0)</f>
        <v>SERVICIO DE PROTECCION PARA EL RESTABLECIMIENTO DE DERECHOS DE NIÑOS, NIÑAS, ADOLESCENTES Y JOVENES</v>
      </c>
      <c r="S882" s="34" t="s">
        <v>24</v>
      </c>
      <c r="T882" s="34">
        <v>27</v>
      </c>
      <c r="U882" s="34" t="s">
        <v>161</v>
      </c>
      <c r="V882" s="34" t="s">
        <v>25</v>
      </c>
      <c r="W882" s="41">
        <v>2333740</v>
      </c>
      <c r="X882" s="41">
        <v>0</v>
      </c>
      <c r="Y882" s="41">
        <v>0</v>
      </c>
      <c r="Z882" s="41">
        <v>0</v>
      </c>
      <c r="AA882" s="41">
        <v>0</v>
      </c>
      <c r="AB882" s="42">
        <v>2333740</v>
      </c>
      <c r="AC882" s="41">
        <v>0</v>
      </c>
      <c r="AD882" s="41">
        <v>2333740</v>
      </c>
      <c r="AE882" s="42">
        <v>0</v>
      </c>
      <c r="AF882" s="42">
        <v>0</v>
      </c>
      <c r="AG882" s="41">
        <v>0</v>
      </c>
      <c r="AH882" s="41">
        <v>0</v>
      </c>
      <c r="AI882" s="41">
        <v>0</v>
      </c>
      <c r="AJ882" s="41">
        <v>0</v>
      </c>
      <c r="AK882" s="42" t="str">
        <f>IFERROR(VLOOKUP(Exportar[[#This Row],[RUBRO]],[3]LISTAS!$A$1:$B$19,2,0),Exportar[[#This Row],[NOMBRE-Planeación_Proyecto]])</f>
        <v>2. Protección PARD</v>
      </c>
      <c r="AL882" s="41">
        <f>VLOOKUP(Exportar[[#This Row],[UNIDAD/SUB UNIDAD]],[3]!REGIONALES[[#All],[codigo_regional3]:[Columna1]],3,0)</f>
        <v>25</v>
      </c>
      <c r="AM882" s="41">
        <f>Exportar[[#This Row],[COD]]</f>
        <v>25</v>
      </c>
      <c r="AN882" s="41" t="str">
        <f>IFERROR(VLOOKUP(Exportar[[#This Row],[RUBRO completo]],'[3]CENTRO DE COSTOS'!$X:$X,1,0),0)</f>
        <v>C-4102-1500-14-0-4102037-02-124</v>
      </c>
      <c r="AO882" s="43" t="str">
        <f>VLOOKUP(Exportar[[#This Row],[COD_REAL]],'[3]CENTRO DE COSTOS'!$M$4:$N$72,2,0)</f>
        <v>REGIONAL CUNDINAMARCA</v>
      </c>
    </row>
    <row r="883" spans="1:41" x14ac:dyDescent="0.25">
      <c r="A883" s="44">
        <v>45111</v>
      </c>
      <c r="B883" s="32">
        <v>2023</v>
      </c>
      <c r="C883" s="33" t="str">
        <f>VLOOKUP(D883,'[3]CENTRO DE COSTOS'!$E:$H,4,0)</f>
        <v>REGIONALES</v>
      </c>
      <c r="D883" s="34" t="s">
        <v>61</v>
      </c>
      <c r="E883" s="34" t="s">
        <v>62</v>
      </c>
      <c r="F883" s="34" t="s">
        <v>383</v>
      </c>
      <c r="G883" s="35" t="str">
        <f>VLOOKUP(O883,[3]Gerentes!$A:$N,4,0)</f>
        <v xml:space="preserve">PROTECCIÓN RESTABLECIMIENTO </v>
      </c>
      <c r="H883" s="35" t="str">
        <f>VLOOKUP(O883,[3]Gerentes!$A:$N,5,0)</f>
        <v>DIRECTOR(A) DE PROTECCION</v>
      </c>
      <c r="I883" s="35" t="str">
        <f>VLOOKUP(O883,[3]Gerentes!$A:$N,10,0)</f>
        <v>2. Protección PARD</v>
      </c>
      <c r="J883" s="35" t="str">
        <f>VLOOKUP(O883,[3]Gerentes!$A:$AB,15,0)</f>
        <v>Contratable</v>
      </c>
      <c r="K883" s="36" t="str">
        <f t="shared" si="39"/>
        <v>Inversión</v>
      </c>
      <c r="L883" s="37" t="s">
        <v>173</v>
      </c>
      <c r="M883" s="38" t="str">
        <f t="shared" si="40"/>
        <v>C-4102-1500-14</v>
      </c>
      <c r="N883" s="34">
        <v>127</v>
      </c>
      <c r="O883" s="35" t="str">
        <f t="shared" si="41"/>
        <v>C-4102-1500-14-0-4102037-02-127</v>
      </c>
      <c r="P883" s="32" t="s">
        <v>172</v>
      </c>
      <c r="Q883" s="39">
        <f>VLOOKUP($O883,[3]Gerentes!$A:$I,7,0)</f>
        <v>4102037</v>
      </c>
      <c r="R883" s="40" t="str">
        <f>VLOOKUP($O883,[3]Gerentes!$A:$I,8,0)</f>
        <v>SERVICIO DE PROTECCION PARA EL RESTABLECIMIENTO DE DERECHOS DE NIÑOS, NIÑAS, ADOLESCENTES Y JOVENES</v>
      </c>
      <c r="S883" s="34" t="s">
        <v>24</v>
      </c>
      <c r="T883" s="34">
        <v>21</v>
      </c>
      <c r="U883" s="34" t="s">
        <v>185</v>
      </c>
      <c r="V883" s="34" t="s">
        <v>25</v>
      </c>
      <c r="W883" s="41">
        <v>0</v>
      </c>
      <c r="X883" s="41">
        <v>1385000</v>
      </c>
      <c r="Y883" s="41">
        <v>0</v>
      </c>
      <c r="Z883" s="41">
        <v>0</v>
      </c>
      <c r="AA883" s="41">
        <v>0</v>
      </c>
      <c r="AB883" s="42">
        <v>1385000</v>
      </c>
      <c r="AC883" s="41">
        <v>1385000</v>
      </c>
      <c r="AD883" s="41">
        <v>0</v>
      </c>
      <c r="AE883" s="42">
        <v>1385000</v>
      </c>
      <c r="AF883" s="42">
        <v>1385000</v>
      </c>
      <c r="AG883" s="41">
        <v>1385000</v>
      </c>
      <c r="AH883" s="41">
        <v>1385000</v>
      </c>
      <c r="AI883" s="41">
        <v>0</v>
      </c>
      <c r="AJ883" s="41">
        <v>0</v>
      </c>
      <c r="AK883" s="42" t="str">
        <f>IFERROR(VLOOKUP(Exportar[[#This Row],[RUBRO]],[3]LISTAS!$A$1:$B$19,2,0),Exportar[[#This Row],[NOMBRE-Planeación_Proyecto]])</f>
        <v>2. Protección PARD</v>
      </c>
      <c r="AL883" s="41">
        <f>VLOOKUP(Exportar[[#This Row],[UNIDAD/SUB UNIDAD]],[3]!REGIONALES[[#All],[codigo_regional3]:[Columna1]],3,0)</f>
        <v>25</v>
      </c>
      <c r="AM883" s="41">
        <f>Exportar[[#This Row],[COD]]</f>
        <v>25</v>
      </c>
      <c r="AN883" s="41">
        <f>IFERROR(VLOOKUP(Exportar[[#This Row],[RUBRO completo]],'[3]CENTRO DE COSTOS'!$X:$X,1,0),0)</f>
        <v>0</v>
      </c>
      <c r="AO883" s="43" t="str">
        <f>VLOOKUP(Exportar[[#This Row],[COD_REAL]],'[3]CENTRO DE COSTOS'!$M$4:$N$72,2,0)</f>
        <v>REGIONAL CUNDINAMARCA</v>
      </c>
    </row>
    <row r="884" spans="1:41" x14ac:dyDescent="0.25">
      <c r="A884" s="44">
        <v>45111</v>
      </c>
      <c r="B884" s="32">
        <v>2023</v>
      </c>
      <c r="C884" s="33" t="str">
        <f>VLOOKUP(D884,'[3]CENTRO DE COSTOS'!$E:$H,4,0)</f>
        <v>REGIONALES</v>
      </c>
      <c r="D884" s="34" t="s">
        <v>61</v>
      </c>
      <c r="E884" s="34" t="s">
        <v>62</v>
      </c>
      <c r="F884" s="34" t="s">
        <v>233</v>
      </c>
      <c r="G884" s="35" t="str">
        <f>VLOOKUP(O884,[3]Gerentes!$A:$N,4,0)</f>
        <v>FAMILIA Y COMUNIDADES</v>
      </c>
      <c r="H884" s="35" t="str">
        <f>VLOOKUP(O884,[3]Gerentes!$A:$N,5,0)</f>
        <v>DIRECTOR(A) DE FAMILIA Y COMUNIDADES</v>
      </c>
      <c r="I884" s="35" t="str">
        <f>VLOOKUP(O884,[3]Gerentes!$A:$N,10,0)</f>
        <v>6. Familia y Comunidades</v>
      </c>
      <c r="J884" s="35" t="str">
        <f>VLOOKUP(O884,[3]Gerentes!$A:$AB,15,0)</f>
        <v>Contratable</v>
      </c>
      <c r="K884" s="36" t="str">
        <f t="shared" si="39"/>
        <v>Inversión</v>
      </c>
      <c r="L884" s="37" t="s">
        <v>232</v>
      </c>
      <c r="M884" s="38" t="str">
        <f t="shared" si="40"/>
        <v>C-4102-1500-16</v>
      </c>
      <c r="N884" s="34">
        <v>142</v>
      </c>
      <c r="O884" s="35" t="str">
        <f t="shared" si="41"/>
        <v>C-4102-1500-16-0-4102042-02-142</v>
      </c>
      <c r="P884" s="32" t="s">
        <v>231</v>
      </c>
      <c r="Q884" s="39">
        <f>VLOOKUP($O884,[3]Gerentes!$A:$I,7,0)</f>
        <v>4102042</v>
      </c>
      <c r="R884" s="40" t="str">
        <f>VLOOKUP($O884,[3]Gerentes!$A:$I,8,0)</f>
        <v>SERVICIO DE ASISTENCIA TECNICA A COMUNIDADES EN TEMAS DE FORTALECIMIENTO DEL TEJIDO SOCIAL Y CONSTRUCCION DE ESCENARIOS COMUNITARIOS PROTECTORES DE DERECHOS</v>
      </c>
      <c r="S884" s="34" t="s">
        <v>24</v>
      </c>
      <c r="T884" s="34">
        <v>27</v>
      </c>
      <c r="U884" s="34" t="s">
        <v>161</v>
      </c>
      <c r="V884" s="34" t="s">
        <v>25</v>
      </c>
      <c r="W884" s="41">
        <v>50000000</v>
      </c>
      <c r="X884" s="41">
        <v>0</v>
      </c>
      <c r="Y884" s="41">
        <v>0</v>
      </c>
      <c r="Z884" s="41">
        <v>0</v>
      </c>
      <c r="AA884" s="41">
        <v>0</v>
      </c>
      <c r="AB884" s="42">
        <v>50000000</v>
      </c>
      <c r="AC884" s="41">
        <v>50000000</v>
      </c>
      <c r="AD884" s="41">
        <v>0</v>
      </c>
      <c r="AE884" s="42">
        <v>50000000</v>
      </c>
      <c r="AF884" s="42">
        <v>27500000</v>
      </c>
      <c r="AG884" s="41">
        <v>27500000</v>
      </c>
      <c r="AH884" s="41">
        <v>27500000</v>
      </c>
      <c r="AI884" s="41">
        <v>0</v>
      </c>
      <c r="AJ884" s="41">
        <v>0</v>
      </c>
      <c r="AK884" s="42" t="str">
        <f>IFERROR(VLOOKUP(Exportar[[#This Row],[RUBRO]],[3]LISTAS!$A$1:$B$19,2,0),Exportar[[#This Row],[NOMBRE-Planeación_Proyecto]])</f>
        <v>6. Familia y Comunidades</v>
      </c>
      <c r="AL884" s="41">
        <f>VLOOKUP(Exportar[[#This Row],[UNIDAD/SUB UNIDAD]],[3]!REGIONALES[[#All],[codigo_regional3]:[Columna1]],3,0)</f>
        <v>25</v>
      </c>
      <c r="AM884" s="41">
        <f>Exportar[[#This Row],[COD]]</f>
        <v>25</v>
      </c>
      <c r="AN884" s="41" t="str">
        <f>IFERROR(VLOOKUP(Exportar[[#This Row],[RUBRO completo]],'[3]CENTRO DE COSTOS'!$X:$X,1,0),0)</f>
        <v>C-4102-1500-16-0-4102042-02-142</v>
      </c>
      <c r="AO884" s="43" t="str">
        <f>VLOOKUP(Exportar[[#This Row],[COD_REAL]],'[3]CENTRO DE COSTOS'!$M$4:$N$72,2,0)</f>
        <v>REGIONAL CUNDINAMARCA</v>
      </c>
    </row>
    <row r="885" spans="1:41" x14ac:dyDescent="0.25">
      <c r="A885" s="44">
        <v>45111</v>
      </c>
      <c r="B885" s="32">
        <v>2023</v>
      </c>
      <c r="C885" s="33" t="str">
        <f>VLOOKUP(D885,'[3]CENTRO DE COSTOS'!$E:$H,4,0)</f>
        <v>REGIONALES</v>
      </c>
      <c r="D885" s="34" t="s">
        <v>61</v>
      </c>
      <c r="E885" s="34" t="s">
        <v>62</v>
      </c>
      <c r="F885" s="34" t="s">
        <v>230</v>
      </c>
      <c r="G885" s="35" t="str">
        <f>VLOOKUP(O885,[3]Gerentes!$A:$N,4,0)</f>
        <v>INFANCIA</v>
      </c>
      <c r="H885" s="35" t="str">
        <f>VLOOKUP(O885,[3]Gerentes!$A:$N,5,0)</f>
        <v>DIRECTOR(A) DE INFANCIA</v>
      </c>
      <c r="I885" s="35" t="str">
        <f>VLOOKUP(O885,[3]Gerentes!$A:$N,10,0)</f>
        <v>7. Infancia</v>
      </c>
      <c r="J885" s="35" t="str">
        <f>VLOOKUP(O885,[3]Gerentes!$A:$AB,15,0)</f>
        <v>Contratable</v>
      </c>
      <c r="K885" s="36" t="str">
        <f t="shared" si="39"/>
        <v>Inversión</v>
      </c>
      <c r="L885" s="37" t="s">
        <v>182</v>
      </c>
      <c r="M885" s="38" t="str">
        <f t="shared" si="40"/>
        <v>C-4102-1500-20</v>
      </c>
      <c r="N885" s="34">
        <v>152</v>
      </c>
      <c r="O885" s="35" t="str">
        <f t="shared" si="41"/>
        <v>C-4102-1500-20-0-4102045-02-152</v>
      </c>
      <c r="P885" s="32" t="s">
        <v>181</v>
      </c>
      <c r="Q885" s="39">
        <f>VLOOKUP($O885,[3]Gerentes!$A:$I,7,0)</f>
        <v>4102045</v>
      </c>
      <c r="R885" s="40" t="str">
        <f>VLOOKUP($O885,[3]Gerentes!$A:$I,8,0)</f>
        <v>SERVICIOS DE EDUCACIÓN INFORMAL A NIÑOS, NIÑAS, ADOLESCENTES  Y JÓVENES PARA EL RECONOCIMIENTO DE SUS DERECHOS</v>
      </c>
      <c r="S885" s="34" t="s">
        <v>24</v>
      </c>
      <c r="T885" s="34">
        <v>27</v>
      </c>
      <c r="U885" s="34" t="s">
        <v>161</v>
      </c>
      <c r="V885" s="34" t="s">
        <v>25</v>
      </c>
      <c r="W885" s="41">
        <v>2962860100</v>
      </c>
      <c r="X885" s="41">
        <v>0</v>
      </c>
      <c r="Y885" s="41">
        <v>11558040</v>
      </c>
      <c r="Z885" s="41">
        <v>0</v>
      </c>
      <c r="AA885" s="41">
        <v>0</v>
      </c>
      <c r="AB885" s="42">
        <v>2951302060</v>
      </c>
      <c r="AC885" s="41">
        <v>452689900</v>
      </c>
      <c r="AD885" s="41">
        <v>2498612160</v>
      </c>
      <c r="AE885" s="42">
        <v>441131860</v>
      </c>
      <c r="AF885" s="42">
        <v>182460424</v>
      </c>
      <c r="AG885" s="41">
        <v>182460424</v>
      </c>
      <c r="AH885" s="41">
        <v>182460424</v>
      </c>
      <c r="AI885" s="41">
        <v>0</v>
      </c>
      <c r="AJ885" s="41">
        <v>0</v>
      </c>
      <c r="AK885" s="42" t="str">
        <f>IFERROR(VLOOKUP(Exportar[[#This Row],[RUBRO]],[3]LISTAS!$A$1:$B$19,2,0),Exportar[[#This Row],[NOMBRE-Planeación_Proyecto]])</f>
        <v>7. Infancia</v>
      </c>
      <c r="AL885" s="41">
        <f>VLOOKUP(Exportar[[#This Row],[UNIDAD/SUB UNIDAD]],[3]!REGIONALES[[#All],[codigo_regional3]:[Columna1]],3,0)</f>
        <v>25</v>
      </c>
      <c r="AM885" s="41">
        <f>Exportar[[#This Row],[COD]]</f>
        <v>25</v>
      </c>
      <c r="AN885" s="41" t="str">
        <f>IFERROR(VLOOKUP(Exportar[[#This Row],[RUBRO completo]],'[3]CENTRO DE COSTOS'!$X:$X,1,0),0)</f>
        <v>C-4102-1500-20-0-4102045-02-152</v>
      </c>
      <c r="AO885" s="43" t="str">
        <f>VLOOKUP(Exportar[[#This Row],[COD_REAL]],'[3]CENTRO DE COSTOS'!$M$4:$N$72,2,0)</f>
        <v>REGIONAL CUNDINAMARCA</v>
      </c>
    </row>
    <row r="886" spans="1:41" x14ac:dyDescent="0.25">
      <c r="A886" s="44">
        <v>45111</v>
      </c>
      <c r="B886" s="32">
        <v>2023</v>
      </c>
      <c r="C886" s="33" t="str">
        <f>VLOOKUP(D886,'[3]CENTRO DE COSTOS'!$E:$H,4,0)</f>
        <v>REGIONALES</v>
      </c>
      <c r="D886" s="34" t="s">
        <v>61</v>
      </c>
      <c r="E886" s="34" t="s">
        <v>62</v>
      </c>
      <c r="F886" s="34" t="s">
        <v>146</v>
      </c>
      <c r="G886" s="35" t="str">
        <f>VLOOKUP(O886,[3]Gerentes!$A:$N,4,0)</f>
        <v>ADOLESCENCIA Y JUVENTUD</v>
      </c>
      <c r="H886" s="35" t="str">
        <f>VLOOKUP(O886,[3]Gerentes!$A:$N,5,0)</f>
        <v xml:space="preserve">DIRECTOR(A) DE ADOLESCENCIA Y JUVENTUD </v>
      </c>
      <c r="I886" s="35" t="str">
        <f>VLOOKUP(O886,[3]Gerentes!$A:$N,10,0)</f>
        <v>8. Adolescencia y Juventud</v>
      </c>
      <c r="J886" s="35" t="str">
        <f>VLOOKUP(O886,[3]Gerentes!$A:$AB,15,0)</f>
        <v>Contratable</v>
      </c>
      <c r="K886" s="36" t="str">
        <f t="shared" si="39"/>
        <v>Inversión</v>
      </c>
      <c r="L886" s="37" t="s">
        <v>180</v>
      </c>
      <c r="M886" s="38" t="str">
        <f t="shared" si="40"/>
        <v>C-4102-1500-21</v>
      </c>
      <c r="N886" s="34">
        <v>153</v>
      </c>
      <c r="O886" s="35" t="str">
        <f t="shared" si="41"/>
        <v>C-4102-1500-21-0-4102045-02-00-153</v>
      </c>
      <c r="P886" s="32" t="s">
        <v>179</v>
      </c>
      <c r="Q886" s="39">
        <f>VLOOKUP($O886,[3]Gerentes!$A:$I,7,0)</f>
        <v>4102045</v>
      </c>
      <c r="R886" s="40" t="str">
        <f>VLOOKUP($O886,[3]Gerentes!$A:$I,8,0)</f>
        <v>SERVICIOS DE EDUCACIÓN INFORMAL A NIÑOS, NIÑAS, ADOLESCENTES  Y JÓVENES PARA EL RECONOCIMIENTO DE SUS DERECHOS</v>
      </c>
      <c r="S886" s="34" t="s">
        <v>24</v>
      </c>
      <c r="T886" s="34">
        <v>27</v>
      </c>
      <c r="U886" s="34" t="s">
        <v>161</v>
      </c>
      <c r="V886" s="34" t="s">
        <v>25</v>
      </c>
      <c r="W886" s="41">
        <v>495403700</v>
      </c>
      <c r="X886" s="41">
        <v>0</v>
      </c>
      <c r="Y886" s="41">
        <v>0</v>
      </c>
      <c r="Z886" s="41">
        <v>0</v>
      </c>
      <c r="AA886" s="41">
        <v>0</v>
      </c>
      <c r="AB886" s="42">
        <v>495403700</v>
      </c>
      <c r="AC886" s="41">
        <v>183002300</v>
      </c>
      <c r="AD886" s="41">
        <v>312401400</v>
      </c>
      <c r="AE886" s="42">
        <v>183002300</v>
      </c>
      <c r="AF886" s="42">
        <v>82568130</v>
      </c>
      <c r="AG886" s="41">
        <v>82568130</v>
      </c>
      <c r="AH886" s="41">
        <v>82568130</v>
      </c>
      <c r="AI886" s="41">
        <v>0</v>
      </c>
      <c r="AJ886" s="41">
        <v>0</v>
      </c>
      <c r="AK886" s="42" t="str">
        <f>IFERROR(VLOOKUP(Exportar[[#This Row],[RUBRO]],[3]LISTAS!$A$1:$B$19,2,0),Exportar[[#This Row],[NOMBRE-Planeación_Proyecto]])</f>
        <v>8. Adolescencia y Juventud</v>
      </c>
      <c r="AL886" s="41">
        <f>VLOOKUP(Exportar[[#This Row],[UNIDAD/SUB UNIDAD]],[3]!REGIONALES[[#All],[codigo_regional3]:[Columna1]],3,0)</f>
        <v>25</v>
      </c>
      <c r="AM886" s="41">
        <f>Exportar[[#This Row],[COD]]</f>
        <v>25</v>
      </c>
      <c r="AN886" s="41" t="str">
        <f>IFERROR(VLOOKUP(Exportar[[#This Row],[RUBRO completo]],'[3]CENTRO DE COSTOS'!$X:$X,1,0),0)</f>
        <v>C-4102-1500-21-0-4102045-02-00-153</v>
      </c>
      <c r="AO886" s="43" t="str">
        <f>VLOOKUP(Exportar[[#This Row],[COD_REAL]],'[3]CENTRO DE COSTOS'!$M$4:$N$72,2,0)</f>
        <v>REGIONAL CUNDINAMARCA</v>
      </c>
    </row>
    <row r="887" spans="1:41" x14ac:dyDescent="0.25">
      <c r="A887" s="44">
        <v>45111</v>
      </c>
      <c r="B887" s="32">
        <v>2023</v>
      </c>
      <c r="C887" s="33" t="str">
        <f>VLOOKUP(D887,'[3]CENTRO DE COSTOS'!$E:$H,4,0)</f>
        <v>REGIONALES</v>
      </c>
      <c r="D887" s="34" t="s">
        <v>61</v>
      </c>
      <c r="E887" s="34" t="s">
        <v>62</v>
      </c>
      <c r="F887" s="34" t="s">
        <v>229</v>
      </c>
      <c r="G887" s="35" t="str">
        <f>VLOOKUP(O887,[3]Gerentes!$A:$N,4,0)</f>
        <v>PRIMERA INFANCIA</v>
      </c>
      <c r="H887" s="35" t="str">
        <f>VLOOKUP(O887,[3]Gerentes!$A:$N,5,0)</f>
        <v>DIRECTOR(A) DE PRIMERA INFANCIA</v>
      </c>
      <c r="I887" s="35" t="str">
        <f>VLOOKUP(O887,[3]Gerentes!$A:$N,10,0)</f>
        <v>1. Primera Infancia</v>
      </c>
      <c r="J887" s="35" t="str">
        <f>VLOOKUP(O887,[3]Gerentes!$A:$AB,15,0)</f>
        <v>Contratable</v>
      </c>
      <c r="K887" s="36" t="str">
        <f t="shared" si="39"/>
        <v>Inversión</v>
      </c>
      <c r="L887" s="37" t="s">
        <v>228</v>
      </c>
      <c r="M887" s="38" t="str">
        <f t="shared" si="40"/>
        <v>C-4102-1500-18</v>
      </c>
      <c r="N887" s="34">
        <v>161</v>
      </c>
      <c r="O887" s="35" t="str">
        <f t="shared" si="41"/>
        <v>C-4102-1500-18-0-4102001-02-161</v>
      </c>
      <c r="P887" s="32" t="s">
        <v>227</v>
      </c>
      <c r="Q887" s="39">
        <f>VLOOKUP($O887,[3]Gerentes!$A:$I,7,0)</f>
        <v>4102001</v>
      </c>
      <c r="R887" s="40" t="str">
        <f>VLOOKUP($O887,[3]Gerentes!$A:$I,8,0)</f>
        <v>SERVICIO DE ATENCION INTEGRAL A LA PRIMERA INFANCIA</v>
      </c>
      <c r="S887" s="34" t="s">
        <v>38</v>
      </c>
      <c r="T887" s="34">
        <v>10</v>
      </c>
      <c r="U887" s="34" t="s">
        <v>223</v>
      </c>
      <c r="V887" s="34" t="s">
        <v>25</v>
      </c>
      <c r="W887" s="41">
        <v>114054949351</v>
      </c>
      <c r="X887" s="41">
        <v>6242009906</v>
      </c>
      <c r="Y887" s="41">
        <v>0</v>
      </c>
      <c r="Z887" s="41">
        <v>0</v>
      </c>
      <c r="AA887" s="41">
        <v>0</v>
      </c>
      <c r="AB887" s="42">
        <v>120296959257</v>
      </c>
      <c r="AC887" s="41">
        <v>120144757267</v>
      </c>
      <c r="AD887" s="41">
        <v>152201990</v>
      </c>
      <c r="AE887" s="42">
        <v>119928077685</v>
      </c>
      <c r="AF887" s="42">
        <v>60205973229</v>
      </c>
      <c r="AG887" s="41">
        <v>60205973229</v>
      </c>
      <c r="AH887" s="41">
        <v>60205973229</v>
      </c>
      <c r="AI887" s="41">
        <v>0</v>
      </c>
      <c r="AJ887" s="41">
        <v>0</v>
      </c>
      <c r="AK887" s="42" t="str">
        <f>IFERROR(VLOOKUP(Exportar[[#This Row],[RUBRO]],[3]LISTAS!$A$1:$B$19,2,0),Exportar[[#This Row],[NOMBRE-Planeación_Proyecto]])</f>
        <v>1. Primera Infancia</v>
      </c>
      <c r="AL887" s="41">
        <f>VLOOKUP(Exportar[[#This Row],[UNIDAD/SUB UNIDAD]],[3]!REGIONALES[[#All],[codigo_regional3]:[Columna1]],3,0)</f>
        <v>25</v>
      </c>
      <c r="AM887" s="41">
        <f>Exportar[[#This Row],[COD]]</f>
        <v>25</v>
      </c>
      <c r="AN887" s="41" t="str">
        <f>IFERROR(VLOOKUP(Exportar[[#This Row],[RUBRO completo]],'[3]CENTRO DE COSTOS'!$X:$X,1,0),0)</f>
        <v>C-4102-1500-18-0-4102001-02-161</v>
      </c>
      <c r="AO887" s="43" t="str">
        <f>VLOOKUP(Exportar[[#This Row],[COD_REAL]],'[3]CENTRO DE COSTOS'!$M$4:$N$72,2,0)</f>
        <v>REGIONAL CUNDINAMARCA</v>
      </c>
    </row>
    <row r="888" spans="1:41" x14ac:dyDescent="0.25">
      <c r="A888" s="44">
        <v>45111</v>
      </c>
      <c r="B888" s="32">
        <v>2023</v>
      </c>
      <c r="C888" s="33" t="str">
        <f>VLOOKUP(D888,'[3]CENTRO DE COSTOS'!$E:$H,4,0)</f>
        <v>REGIONALES</v>
      </c>
      <c r="D888" s="34" t="s">
        <v>61</v>
      </c>
      <c r="E888" s="34" t="s">
        <v>62</v>
      </c>
      <c r="F888" s="34" t="s">
        <v>226</v>
      </c>
      <c r="G888" s="35" t="str">
        <f>VLOOKUP(O888,[3]Gerentes!$A:$N,4,0)</f>
        <v>PRIMERA INFANCIA</v>
      </c>
      <c r="H888" s="35" t="str">
        <f>VLOOKUP(O888,[3]Gerentes!$A:$N,5,0)</f>
        <v>DIRECTOR(A) DE PRIMERA INFANCIA</v>
      </c>
      <c r="I888" s="35" t="str">
        <f>VLOOKUP(O888,[3]Gerentes!$A:$N,10,0)</f>
        <v>1. Primera Infancia</v>
      </c>
      <c r="J888" s="35" t="str">
        <f>VLOOKUP(O888,[3]Gerentes!$A:$AB,15,0)</f>
        <v>Contratable</v>
      </c>
      <c r="K888" s="36" t="str">
        <f t="shared" si="39"/>
        <v>Inversión</v>
      </c>
      <c r="L888" s="37" t="s">
        <v>225</v>
      </c>
      <c r="M888" s="38" t="str">
        <f t="shared" si="40"/>
        <v>C-4102-1500-18</v>
      </c>
      <c r="N888" s="34">
        <v>162</v>
      </c>
      <c r="O888" s="35" t="str">
        <f t="shared" si="41"/>
        <v>C-4102-1500-18-0-4102002-02-162</v>
      </c>
      <c r="P888" s="32" t="s">
        <v>224</v>
      </c>
      <c r="Q888" s="39">
        <f>VLOOKUP($O888,[3]Gerentes!$A:$I,7,0)</f>
        <v>4102002</v>
      </c>
      <c r="R888" s="40" t="str">
        <f>VLOOKUP($O888,[3]Gerentes!$A:$I,8,0)</f>
        <v>SERVICIO DE ATENCION TRADICIONAL A LA PRIMERA INFANCIA</v>
      </c>
      <c r="S888" s="34" t="s">
        <v>38</v>
      </c>
      <c r="T888" s="34">
        <v>10</v>
      </c>
      <c r="U888" s="34" t="s">
        <v>223</v>
      </c>
      <c r="V888" s="34" t="s">
        <v>25</v>
      </c>
      <c r="W888" s="41">
        <v>30733005466</v>
      </c>
      <c r="X888" s="41">
        <v>2216216471</v>
      </c>
      <c r="Y888" s="41">
        <v>0</v>
      </c>
      <c r="Z888" s="41">
        <v>0</v>
      </c>
      <c r="AA888" s="41">
        <v>0</v>
      </c>
      <c r="AB888" s="42">
        <v>32949221937</v>
      </c>
      <c r="AC888" s="41">
        <v>30684885565</v>
      </c>
      <c r="AD888" s="41">
        <v>2264336372</v>
      </c>
      <c r="AE888" s="42">
        <v>30169244309</v>
      </c>
      <c r="AF888" s="42">
        <v>16262043275</v>
      </c>
      <c r="AG888" s="41">
        <v>16262043275</v>
      </c>
      <c r="AH888" s="41">
        <v>16262043275</v>
      </c>
      <c r="AI888" s="41">
        <v>0</v>
      </c>
      <c r="AJ888" s="41">
        <v>0</v>
      </c>
      <c r="AK888" s="42" t="str">
        <f>IFERROR(VLOOKUP(Exportar[[#This Row],[RUBRO]],[3]LISTAS!$A$1:$B$19,2,0),Exportar[[#This Row],[NOMBRE-Planeación_Proyecto]])</f>
        <v>1. Primera Infancia</v>
      </c>
      <c r="AL888" s="41">
        <f>VLOOKUP(Exportar[[#This Row],[UNIDAD/SUB UNIDAD]],[3]!REGIONALES[[#All],[codigo_regional3]:[Columna1]],3,0)</f>
        <v>25</v>
      </c>
      <c r="AM888" s="41">
        <f>Exportar[[#This Row],[COD]]</f>
        <v>25</v>
      </c>
      <c r="AN888" s="41" t="str">
        <f>IFERROR(VLOOKUP(Exportar[[#This Row],[RUBRO completo]],'[3]CENTRO DE COSTOS'!$X:$X,1,0),0)</f>
        <v>C-4102-1500-18-0-4102002-02-162</v>
      </c>
      <c r="AO888" s="43" t="str">
        <f>VLOOKUP(Exportar[[#This Row],[COD_REAL]],'[3]CENTRO DE COSTOS'!$M$4:$N$72,2,0)</f>
        <v>REGIONAL CUNDINAMARCA</v>
      </c>
    </row>
    <row r="889" spans="1:41" x14ac:dyDescent="0.25">
      <c r="A889" s="44">
        <v>45111</v>
      </c>
      <c r="B889" s="32">
        <v>2023</v>
      </c>
      <c r="C889" s="33" t="str">
        <f>VLOOKUP(D889,'[3]CENTRO DE COSTOS'!$E:$H,4,0)</f>
        <v>REGIONALES</v>
      </c>
      <c r="D889" s="34" t="s">
        <v>61</v>
      </c>
      <c r="E889" s="34" t="s">
        <v>62</v>
      </c>
      <c r="F889" s="34" t="s">
        <v>222</v>
      </c>
      <c r="G889" s="35" t="str">
        <f>VLOOKUP(O889,[3]Gerentes!$A:$N,4,0)</f>
        <v>FORTALECIMIENTO</v>
      </c>
      <c r="H889" s="35" t="str">
        <f>VLOOKUP(O889,[3]Gerentes!$A:$N,5,0)</f>
        <v>DIRECTOR(A) ADMINISTRATIVO</v>
      </c>
      <c r="I889" s="35" t="str">
        <f>VLOOKUP(O889,[3]Gerentes!$A:$N,10,0)</f>
        <v>8. Fortalecimiento</v>
      </c>
      <c r="J889" s="35" t="str">
        <f>VLOOKUP(O889,[3]Gerentes!$A:$AB,15,0)</f>
        <v>Contratable</v>
      </c>
      <c r="K889" s="36" t="str">
        <f t="shared" si="39"/>
        <v>Inversión</v>
      </c>
      <c r="L889" s="37" t="s">
        <v>175</v>
      </c>
      <c r="M889" s="38" t="str">
        <f t="shared" si="40"/>
        <v>C-4199-1500-8</v>
      </c>
      <c r="N889" s="34">
        <v>184</v>
      </c>
      <c r="O889" s="35" t="str">
        <f t="shared" si="41"/>
        <v>C-4199-1500-8-0-4199064-02-184</v>
      </c>
      <c r="P889" s="32" t="s">
        <v>174</v>
      </c>
      <c r="Q889" s="39">
        <f>VLOOKUP($O889,[3]Gerentes!$A:$I,7,0)</f>
        <v>4199064</v>
      </c>
      <c r="R889" s="40" t="str">
        <f>VLOOKUP($O889,[3]Gerentes!$A:$I,8,0)</f>
        <v>SERVICIO DE IMPLEMENTACION DE SISTEMAS DE GESTION</v>
      </c>
      <c r="S889" s="34" t="s">
        <v>24</v>
      </c>
      <c r="T889" s="34">
        <v>27</v>
      </c>
      <c r="U889" s="34" t="s">
        <v>161</v>
      </c>
      <c r="V889" s="34" t="s">
        <v>25</v>
      </c>
      <c r="W889" s="41">
        <v>3801485675</v>
      </c>
      <c r="X889" s="41">
        <v>3093508</v>
      </c>
      <c r="Y889" s="41">
        <v>0</v>
      </c>
      <c r="Z889" s="41">
        <v>0</v>
      </c>
      <c r="AA889" s="41">
        <v>0</v>
      </c>
      <c r="AB889" s="42">
        <v>3804579183</v>
      </c>
      <c r="AC889" s="41">
        <v>3804554054</v>
      </c>
      <c r="AD889" s="41">
        <v>25129</v>
      </c>
      <c r="AE889" s="42">
        <v>3804554054</v>
      </c>
      <c r="AF889" s="42">
        <v>2020687369.21</v>
      </c>
      <c r="AG889" s="41">
        <v>2020687369.21</v>
      </c>
      <c r="AH889" s="41">
        <v>2020687369.21</v>
      </c>
      <c r="AI889" s="41">
        <v>0</v>
      </c>
      <c r="AJ889" s="41">
        <v>0</v>
      </c>
      <c r="AK889" s="42" t="str">
        <f>IFERROR(VLOOKUP(Exportar[[#This Row],[RUBRO]],[3]LISTAS!$A$1:$B$19,2,0),Exportar[[#This Row],[NOMBRE-Planeación_Proyecto]])</f>
        <v>8. Fortalecimiento</v>
      </c>
      <c r="AL889" s="41">
        <f>VLOOKUP(Exportar[[#This Row],[UNIDAD/SUB UNIDAD]],[3]!REGIONALES[[#All],[codigo_regional3]:[Columna1]],3,0)</f>
        <v>25</v>
      </c>
      <c r="AM889" s="41">
        <f>Exportar[[#This Row],[COD]]</f>
        <v>25</v>
      </c>
      <c r="AN889" s="41">
        <f>IFERROR(VLOOKUP(Exportar[[#This Row],[RUBRO completo]],'[3]CENTRO DE COSTOS'!$X:$X,1,0),0)</f>
        <v>0</v>
      </c>
      <c r="AO889" s="43" t="str">
        <f>VLOOKUP(Exportar[[#This Row],[COD_REAL]],'[3]CENTRO DE COSTOS'!$M$4:$N$72,2,0)</f>
        <v>REGIONAL CUNDINAMARCA</v>
      </c>
    </row>
    <row r="890" spans="1:41" x14ac:dyDescent="0.25">
      <c r="A890" s="44">
        <v>45111</v>
      </c>
      <c r="B890" s="32">
        <v>2023</v>
      </c>
      <c r="C890" s="33" t="str">
        <f>VLOOKUP(D890,'[3]CENTRO DE COSTOS'!$E:$H,4,0)</f>
        <v>REGIONALES</v>
      </c>
      <c r="D890" s="34" t="s">
        <v>61</v>
      </c>
      <c r="E890" s="34" t="s">
        <v>62</v>
      </c>
      <c r="F890" s="34" t="s">
        <v>221</v>
      </c>
      <c r="G890" s="35" t="str">
        <f>VLOOKUP(O890,[3]Gerentes!$A:$N,4,0)</f>
        <v>FORTALECIMIENTO</v>
      </c>
      <c r="H890" s="35" t="str">
        <f>VLOOKUP(O890,[3]Gerentes!$A:$N,5,0)</f>
        <v>DIRECTOR(A) ADMINISTRATIVO</v>
      </c>
      <c r="I890" s="35" t="str">
        <f>VLOOKUP(O890,[3]Gerentes!$A:$N,10,0)</f>
        <v>8. Fortalecimiento</v>
      </c>
      <c r="J890" s="35" t="str">
        <f>VLOOKUP(O890,[3]Gerentes!$A:$AB,15,0)</f>
        <v>Contratable</v>
      </c>
      <c r="K890" s="36" t="str">
        <f t="shared" si="39"/>
        <v>Inversión</v>
      </c>
      <c r="L890" s="37" t="s">
        <v>175</v>
      </c>
      <c r="M890" s="38" t="str">
        <f t="shared" si="40"/>
        <v>C-4199-1500-8</v>
      </c>
      <c r="N890" s="34">
        <v>186</v>
      </c>
      <c r="O890" s="35" t="str">
        <f t="shared" si="41"/>
        <v>C-4199-1500-8-0-4199064-02-186</v>
      </c>
      <c r="P890" s="32" t="s">
        <v>174</v>
      </c>
      <c r="Q890" s="39">
        <f>VLOOKUP($O890,[3]Gerentes!$A:$I,7,0)</f>
        <v>4199064</v>
      </c>
      <c r="R890" s="40" t="str">
        <f>VLOOKUP($O890,[3]Gerentes!$A:$I,8,0)</f>
        <v>SERVICIO DE IMPLEMENTACION DE SISTEMAS DE GESTION</v>
      </c>
      <c r="S890" s="34" t="s">
        <v>24</v>
      </c>
      <c r="T890" s="34">
        <v>27</v>
      </c>
      <c r="U890" s="34" t="s">
        <v>161</v>
      </c>
      <c r="V890" s="34" t="s">
        <v>25</v>
      </c>
      <c r="W890" s="41">
        <v>278554409</v>
      </c>
      <c r="X890" s="41">
        <v>0</v>
      </c>
      <c r="Y890" s="41">
        <v>0</v>
      </c>
      <c r="Z890" s="41">
        <v>0</v>
      </c>
      <c r="AA890" s="41">
        <v>0</v>
      </c>
      <c r="AB890" s="42">
        <v>278554409</v>
      </c>
      <c r="AC890" s="41">
        <v>278554409</v>
      </c>
      <c r="AD890" s="41">
        <v>0</v>
      </c>
      <c r="AE890" s="42">
        <v>178209947</v>
      </c>
      <c r="AF890" s="42">
        <v>178209947</v>
      </c>
      <c r="AG890" s="41">
        <v>178209947</v>
      </c>
      <c r="AH890" s="41">
        <v>178209947</v>
      </c>
      <c r="AI890" s="41">
        <v>0</v>
      </c>
      <c r="AJ890" s="41">
        <v>0</v>
      </c>
      <c r="AK890" s="42" t="str">
        <f>IFERROR(VLOOKUP(Exportar[[#This Row],[RUBRO]],[3]LISTAS!$A$1:$B$19,2,0),Exportar[[#This Row],[NOMBRE-Planeación_Proyecto]])</f>
        <v>8. Fortalecimiento</v>
      </c>
      <c r="AL890" s="41">
        <f>VLOOKUP(Exportar[[#This Row],[UNIDAD/SUB UNIDAD]],[3]!REGIONALES[[#All],[codigo_regional3]:[Columna1]],3,0)</f>
        <v>25</v>
      </c>
      <c r="AM890" s="41">
        <f>Exportar[[#This Row],[COD]]</f>
        <v>25</v>
      </c>
      <c r="AN890" s="41">
        <f>IFERROR(VLOOKUP(Exportar[[#This Row],[RUBRO completo]],'[3]CENTRO DE COSTOS'!$X:$X,1,0),0)</f>
        <v>0</v>
      </c>
      <c r="AO890" s="43" t="str">
        <f>VLOOKUP(Exportar[[#This Row],[COD_REAL]],'[3]CENTRO DE COSTOS'!$M$4:$N$72,2,0)</f>
        <v>REGIONAL CUNDINAMARCA</v>
      </c>
    </row>
    <row r="891" spans="1:41" x14ac:dyDescent="0.25">
      <c r="A891" s="44">
        <v>45111</v>
      </c>
      <c r="B891" s="32">
        <v>2023</v>
      </c>
      <c r="C891" s="33" t="str">
        <f>VLOOKUP(D891,'[3]CENTRO DE COSTOS'!$E:$H,4,0)</f>
        <v>REGIONALES</v>
      </c>
      <c r="D891" s="34" t="s">
        <v>61</v>
      </c>
      <c r="E891" s="34" t="s">
        <v>62</v>
      </c>
      <c r="F891" s="34" t="s">
        <v>220</v>
      </c>
      <c r="G891" s="35" t="str">
        <f>VLOOKUP(O891,[3]Gerentes!$A:$N,4,0)</f>
        <v>FORTALECIMIENTO</v>
      </c>
      <c r="H891" s="35" t="str">
        <f>VLOOKUP(O891,[3]Gerentes!$A:$N,5,0)</f>
        <v>DIRECTOR(A) DE GESTION HUMANA</v>
      </c>
      <c r="I891" s="35" t="str">
        <f>VLOOKUP(O891,[3]Gerentes!$A:$N,10,0)</f>
        <v>8. Fortalecimiento</v>
      </c>
      <c r="J891" s="35" t="str">
        <f>VLOOKUP(O891,[3]Gerentes!$A:$AB,15,0)</f>
        <v>Contratable</v>
      </c>
      <c r="K891" s="36" t="str">
        <f t="shared" si="39"/>
        <v>Inversión</v>
      </c>
      <c r="L891" s="37" t="s">
        <v>215</v>
      </c>
      <c r="M891" s="38" t="str">
        <f t="shared" si="40"/>
        <v>C-4199-1500-8</v>
      </c>
      <c r="N891" s="34">
        <v>192</v>
      </c>
      <c r="O891" s="35" t="str">
        <f t="shared" si="41"/>
        <v>C-4199-1500-8-0-4199053-02-192</v>
      </c>
      <c r="P891" s="32" t="s">
        <v>214</v>
      </c>
      <c r="Q891" s="39">
        <f>VLOOKUP($O891,[3]Gerentes!$A:$I,7,0)</f>
        <v>4199053</v>
      </c>
      <c r="R891" s="40" t="str">
        <f>VLOOKUP($O891,[3]Gerentes!$A:$I,8,0)</f>
        <v>DOCUMENTOS DE LINEAMIENTOS TECNICOS</v>
      </c>
      <c r="S891" s="34" t="s">
        <v>24</v>
      </c>
      <c r="T891" s="34">
        <v>27</v>
      </c>
      <c r="U891" s="34" t="s">
        <v>161</v>
      </c>
      <c r="V891" s="34" t="s">
        <v>25</v>
      </c>
      <c r="W891" s="41">
        <v>45372839</v>
      </c>
      <c r="X891" s="41">
        <v>0</v>
      </c>
      <c r="Y891" s="41">
        <v>0</v>
      </c>
      <c r="Z891" s="41">
        <v>0</v>
      </c>
      <c r="AA891" s="41">
        <v>0</v>
      </c>
      <c r="AB891" s="42">
        <v>45372839</v>
      </c>
      <c r="AC891" s="41">
        <v>45372839</v>
      </c>
      <c r="AD891" s="41">
        <v>0</v>
      </c>
      <c r="AE891" s="42">
        <v>45372839</v>
      </c>
      <c r="AF891" s="42">
        <v>0</v>
      </c>
      <c r="AG891" s="41">
        <v>0</v>
      </c>
      <c r="AH891" s="41">
        <v>0</v>
      </c>
      <c r="AI891" s="41">
        <v>0</v>
      </c>
      <c r="AJ891" s="41">
        <v>0</v>
      </c>
      <c r="AK891" s="42" t="str">
        <f>IFERROR(VLOOKUP(Exportar[[#This Row],[RUBRO]],[3]LISTAS!$A$1:$B$19,2,0),Exportar[[#This Row],[NOMBRE-Planeación_Proyecto]])</f>
        <v>8. Fortalecimiento</v>
      </c>
      <c r="AL891" s="41">
        <f>VLOOKUP(Exportar[[#This Row],[UNIDAD/SUB UNIDAD]],[3]!REGIONALES[[#All],[codigo_regional3]:[Columna1]],3,0)</f>
        <v>25</v>
      </c>
      <c r="AM891" s="41">
        <f>Exportar[[#This Row],[COD]]</f>
        <v>25</v>
      </c>
      <c r="AN891" s="41">
        <f>IFERROR(VLOOKUP(Exportar[[#This Row],[RUBRO completo]],'[3]CENTRO DE COSTOS'!$X:$X,1,0),0)</f>
        <v>0</v>
      </c>
      <c r="AO891" s="43" t="str">
        <f>VLOOKUP(Exportar[[#This Row],[COD_REAL]],'[3]CENTRO DE COSTOS'!$M$4:$N$72,2,0)</f>
        <v>REGIONAL CUNDINAMARCA</v>
      </c>
    </row>
    <row r="892" spans="1:41" x14ac:dyDescent="0.25">
      <c r="A892" s="44">
        <v>45111</v>
      </c>
      <c r="B892" s="32">
        <v>2023</v>
      </c>
      <c r="C892" s="33" t="str">
        <f>VLOOKUP(D892,'[3]CENTRO DE COSTOS'!$E:$H,4,0)</f>
        <v>REGIONALES</v>
      </c>
      <c r="D892" s="34" t="s">
        <v>61</v>
      </c>
      <c r="E892" s="34" t="s">
        <v>62</v>
      </c>
      <c r="F892" s="34" t="s">
        <v>265</v>
      </c>
      <c r="G892" s="35" t="str">
        <f>VLOOKUP(O892,[3]Gerentes!$A:$N,4,0)</f>
        <v>FORTALECIMIENTO</v>
      </c>
      <c r="H892" s="35" t="str">
        <f>VLOOKUP(O892,[3]Gerentes!$A:$N,5,0)</f>
        <v>DIRECTOR(A) ADMINISTRATIVO</v>
      </c>
      <c r="I892" s="35" t="str">
        <f>VLOOKUP(O892,[3]Gerentes!$A:$N,10,0)</f>
        <v>8. Fortalecimiento</v>
      </c>
      <c r="J892" s="35" t="str">
        <f>VLOOKUP(O892,[3]Gerentes!$A:$AB,15,0)</f>
        <v>Contratable</v>
      </c>
      <c r="K892" s="36" t="str">
        <f t="shared" si="39"/>
        <v>Inversión</v>
      </c>
      <c r="L892" s="37" t="s">
        <v>264</v>
      </c>
      <c r="M892" s="38" t="str">
        <f t="shared" si="40"/>
        <v>C-4199-1500-8</v>
      </c>
      <c r="N892" s="34">
        <v>196</v>
      </c>
      <c r="O892" s="35" t="str">
        <f t="shared" si="41"/>
        <v>C-4199-1500-8-0-4199011-02-196</v>
      </c>
      <c r="P892" s="32" t="s">
        <v>263</v>
      </c>
      <c r="Q892" s="39">
        <f>VLOOKUP($O892,[3]Gerentes!$A:$I,7,0)</f>
        <v>4199011</v>
      </c>
      <c r="R892" s="40" t="str">
        <f>VLOOKUP($O892,[3]Gerentes!$A:$I,8,0)</f>
        <v>SEDES ADECUADAS</v>
      </c>
      <c r="S892" s="34" t="s">
        <v>24</v>
      </c>
      <c r="T892" s="34">
        <v>27</v>
      </c>
      <c r="U892" s="34" t="s">
        <v>161</v>
      </c>
      <c r="V892" s="34" t="s">
        <v>25</v>
      </c>
      <c r="W892" s="41">
        <v>0</v>
      </c>
      <c r="X892" s="41">
        <v>167661696</v>
      </c>
      <c r="Y892" s="41">
        <v>0</v>
      </c>
      <c r="Z892" s="41">
        <v>0</v>
      </c>
      <c r="AA892" s="41">
        <v>0</v>
      </c>
      <c r="AB892" s="42">
        <v>167661696</v>
      </c>
      <c r="AC892" s="41">
        <v>167661696</v>
      </c>
      <c r="AD892" s="41">
        <v>0</v>
      </c>
      <c r="AE892" s="42">
        <v>91264395</v>
      </c>
      <c r="AF892" s="42">
        <v>0</v>
      </c>
      <c r="AG892" s="41">
        <v>0</v>
      </c>
      <c r="AH892" s="41">
        <v>0</v>
      </c>
      <c r="AI892" s="41">
        <v>0</v>
      </c>
      <c r="AJ892" s="41">
        <v>0</v>
      </c>
      <c r="AK892" s="42" t="str">
        <f>IFERROR(VLOOKUP(Exportar[[#This Row],[RUBRO]],[3]LISTAS!$A$1:$B$19,2,0),Exportar[[#This Row],[NOMBRE-Planeación_Proyecto]])</f>
        <v>8. Fortalecimiento</v>
      </c>
      <c r="AL892" s="41">
        <f>VLOOKUP(Exportar[[#This Row],[UNIDAD/SUB UNIDAD]],[3]!REGIONALES[[#All],[codigo_regional3]:[Columna1]],3,0)</f>
        <v>25</v>
      </c>
      <c r="AM892" s="41">
        <f>Exportar[[#This Row],[COD]]</f>
        <v>25</v>
      </c>
      <c r="AN892" s="41">
        <f>IFERROR(VLOOKUP(Exportar[[#This Row],[RUBRO completo]],'[3]CENTRO DE COSTOS'!$X:$X,1,0),0)</f>
        <v>0</v>
      </c>
      <c r="AO892" s="43" t="str">
        <f>VLOOKUP(Exportar[[#This Row],[COD_REAL]],'[3]CENTRO DE COSTOS'!$M$4:$N$72,2,0)</f>
        <v>REGIONAL CUNDINAMARCA</v>
      </c>
    </row>
    <row r="893" spans="1:41" x14ac:dyDescent="0.25">
      <c r="A893" s="44">
        <v>45111</v>
      </c>
      <c r="B893" s="32">
        <v>2023</v>
      </c>
      <c r="C893" s="33" t="str">
        <f>VLOOKUP(D893,'[3]CENTRO DE COSTOS'!$E:$H,4,0)</f>
        <v>REGIONALES</v>
      </c>
      <c r="D893" s="34" t="s">
        <v>61</v>
      </c>
      <c r="E893" s="34" t="s">
        <v>62</v>
      </c>
      <c r="F893" s="34" t="s">
        <v>219</v>
      </c>
      <c r="G893" s="35" t="str">
        <f>VLOOKUP(O893,[3]Gerentes!$A:$N,4,0)</f>
        <v>FORTALECIMIENTO</v>
      </c>
      <c r="H893" s="35" t="str">
        <f>VLOOKUP(O893,[3]Gerentes!$A:$N,5,0)</f>
        <v>DIRECTOR(A) ADMINISTRATIVO</v>
      </c>
      <c r="I893" s="35" t="str">
        <f>VLOOKUP(O893,[3]Gerentes!$A:$N,10,0)</f>
        <v>8. Fortalecimiento</v>
      </c>
      <c r="J893" s="35" t="str">
        <f>VLOOKUP(O893,[3]Gerentes!$A:$AB,15,0)</f>
        <v>Contratable</v>
      </c>
      <c r="K893" s="36" t="str">
        <f t="shared" si="39"/>
        <v>Inversión</v>
      </c>
      <c r="L893" s="37" t="s">
        <v>218</v>
      </c>
      <c r="M893" s="38" t="str">
        <f t="shared" si="40"/>
        <v>C-4199-1500-8</v>
      </c>
      <c r="N893" s="34">
        <v>197</v>
      </c>
      <c r="O893" s="35" t="str">
        <f t="shared" si="41"/>
        <v>C-4199-1500-8-0-4199016-02-197</v>
      </c>
      <c r="P893" s="32" t="s">
        <v>217</v>
      </c>
      <c r="Q893" s="39">
        <f>VLOOKUP($O893,[3]Gerentes!$A:$I,7,0)</f>
        <v>4199016</v>
      </c>
      <c r="R893" s="40" t="str">
        <f>VLOOKUP($O893,[3]Gerentes!$A:$I,8,0)</f>
        <v>SEDES MANTENIDAS</v>
      </c>
      <c r="S893" s="34" t="s">
        <v>24</v>
      </c>
      <c r="T893" s="34">
        <v>27</v>
      </c>
      <c r="U893" s="34" t="s">
        <v>161</v>
      </c>
      <c r="V893" s="34" t="s">
        <v>25</v>
      </c>
      <c r="W893" s="41">
        <v>89407017</v>
      </c>
      <c r="X893" s="41">
        <v>0</v>
      </c>
      <c r="Y893" s="41">
        <v>0</v>
      </c>
      <c r="Z893" s="41">
        <v>0</v>
      </c>
      <c r="AA893" s="41">
        <v>0</v>
      </c>
      <c r="AB893" s="42">
        <v>89407017</v>
      </c>
      <c r="AC893" s="41">
        <v>82406930</v>
      </c>
      <c r="AD893" s="41">
        <v>7000087</v>
      </c>
      <c r="AE893" s="42">
        <v>74986040</v>
      </c>
      <c r="AF893" s="42">
        <v>0</v>
      </c>
      <c r="AG893" s="41">
        <v>0</v>
      </c>
      <c r="AH893" s="41">
        <v>0</v>
      </c>
      <c r="AI893" s="41">
        <v>0</v>
      </c>
      <c r="AJ893" s="41">
        <v>0</v>
      </c>
      <c r="AK893" s="42" t="str">
        <f>IFERROR(VLOOKUP(Exportar[[#This Row],[RUBRO]],[3]LISTAS!$A$1:$B$19,2,0),Exportar[[#This Row],[NOMBRE-Planeación_Proyecto]])</f>
        <v>8. Fortalecimiento</v>
      </c>
      <c r="AL893" s="41">
        <f>VLOOKUP(Exportar[[#This Row],[UNIDAD/SUB UNIDAD]],[3]!REGIONALES[[#All],[codigo_regional3]:[Columna1]],3,0)</f>
        <v>25</v>
      </c>
      <c r="AM893" s="41">
        <f>Exportar[[#This Row],[COD]]</f>
        <v>25</v>
      </c>
      <c r="AN893" s="41">
        <f>IFERROR(VLOOKUP(Exportar[[#This Row],[RUBRO completo]],'[3]CENTRO DE COSTOS'!$X:$X,1,0),0)</f>
        <v>0</v>
      </c>
      <c r="AO893" s="43" t="str">
        <f>VLOOKUP(Exportar[[#This Row],[COD_REAL]],'[3]CENTRO DE COSTOS'!$M$4:$N$72,2,0)</f>
        <v>REGIONAL CUNDINAMARCA</v>
      </c>
    </row>
    <row r="894" spans="1:41" x14ac:dyDescent="0.25">
      <c r="A894" s="44">
        <v>45111</v>
      </c>
      <c r="B894" s="32">
        <v>2023</v>
      </c>
      <c r="C894" s="33" t="str">
        <f>VLOOKUP(D894,'[3]CENTRO DE COSTOS'!$E:$H,4,0)</f>
        <v>REGIONALES</v>
      </c>
      <c r="D894" s="34" t="s">
        <v>61</v>
      </c>
      <c r="E894" s="34" t="s">
        <v>62</v>
      </c>
      <c r="F894" s="34" t="s">
        <v>216</v>
      </c>
      <c r="G894" s="35" t="str">
        <f>VLOOKUP(O894,[3]Gerentes!$A:$N,4,0)</f>
        <v>FORTALECIMIENTO</v>
      </c>
      <c r="H894" s="35" t="str">
        <f>VLOOKUP(O894,[3]Gerentes!$A:$N,5,0)</f>
        <v>DIRECTOR(A) ADMINISTRATIVO</v>
      </c>
      <c r="I894" s="35" t="str">
        <f>VLOOKUP(O894,[3]Gerentes!$A:$N,10,0)</f>
        <v>8. Fortalecimiento</v>
      </c>
      <c r="J894" s="35" t="str">
        <f>VLOOKUP(O894,[3]Gerentes!$A:$AB,15,0)</f>
        <v>Contratable</v>
      </c>
      <c r="K894" s="36" t="str">
        <f t="shared" si="39"/>
        <v>Inversión</v>
      </c>
      <c r="L894" s="37" t="s">
        <v>215</v>
      </c>
      <c r="M894" s="38" t="str">
        <f t="shared" si="40"/>
        <v>C-4199-1500-8</v>
      </c>
      <c r="N894" s="34">
        <v>199</v>
      </c>
      <c r="O894" s="35" t="str">
        <f t="shared" si="41"/>
        <v>C-4199-1500-8-0-4199053-02-199</v>
      </c>
      <c r="P894" s="32" t="s">
        <v>214</v>
      </c>
      <c r="Q894" s="39">
        <f>VLOOKUP($O894,[3]Gerentes!$A:$I,7,0)</f>
        <v>4199053</v>
      </c>
      <c r="R894" s="40" t="str">
        <f>VLOOKUP($O894,[3]Gerentes!$A:$I,8,0)</f>
        <v>DOCUMENTOS DE LINEAMIENTOS TECNICOS</v>
      </c>
      <c r="S894" s="34" t="s">
        <v>24</v>
      </c>
      <c r="T894" s="34">
        <v>27</v>
      </c>
      <c r="U894" s="34" t="s">
        <v>161</v>
      </c>
      <c r="V894" s="34" t="s">
        <v>25</v>
      </c>
      <c r="W894" s="41">
        <v>16200000</v>
      </c>
      <c r="X894" s="41">
        <v>0</v>
      </c>
      <c r="Y894" s="41">
        <v>0</v>
      </c>
      <c r="Z894" s="41">
        <v>0</v>
      </c>
      <c r="AA894" s="41">
        <v>0</v>
      </c>
      <c r="AB894" s="42">
        <v>16200000</v>
      </c>
      <c r="AC894" s="41">
        <v>16131093</v>
      </c>
      <c r="AD894" s="41">
        <v>68907</v>
      </c>
      <c r="AE894" s="42">
        <v>16131093</v>
      </c>
      <c r="AF894" s="42">
        <v>0</v>
      </c>
      <c r="AG894" s="41">
        <v>0</v>
      </c>
      <c r="AH894" s="41">
        <v>0</v>
      </c>
      <c r="AI894" s="41">
        <v>0</v>
      </c>
      <c r="AJ894" s="41">
        <v>0</v>
      </c>
      <c r="AK894" s="42" t="str">
        <f>IFERROR(VLOOKUP(Exportar[[#This Row],[RUBRO]],[3]LISTAS!$A$1:$B$19,2,0),Exportar[[#This Row],[NOMBRE-Planeación_Proyecto]])</f>
        <v>8. Fortalecimiento</v>
      </c>
      <c r="AL894" s="41">
        <f>VLOOKUP(Exportar[[#This Row],[UNIDAD/SUB UNIDAD]],[3]!REGIONALES[[#All],[codigo_regional3]:[Columna1]],3,0)</f>
        <v>25</v>
      </c>
      <c r="AM894" s="41">
        <f>Exportar[[#This Row],[COD]]</f>
        <v>25</v>
      </c>
      <c r="AN894" s="41">
        <f>IFERROR(VLOOKUP(Exportar[[#This Row],[RUBRO completo]],'[3]CENTRO DE COSTOS'!$X:$X,1,0),0)</f>
        <v>0</v>
      </c>
      <c r="AO894" s="43" t="str">
        <f>VLOOKUP(Exportar[[#This Row],[COD_REAL]],'[3]CENTRO DE COSTOS'!$M$4:$N$72,2,0)</f>
        <v>REGIONAL CUNDINAMARCA</v>
      </c>
    </row>
    <row r="895" spans="1:41" x14ac:dyDescent="0.25">
      <c r="A895" s="44">
        <v>45111</v>
      </c>
      <c r="B895" s="32">
        <v>2023</v>
      </c>
      <c r="C895" s="33" t="str">
        <f>VLOOKUP(D895,'[3]CENTRO DE COSTOS'!$E:$H,4,0)</f>
        <v>REGIONALES</v>
      </c>
      <c r="D895" s="34" t="s">
        <v>61</v>
      </c>
      <c r="E895" s="34" t="s">
        <v>62</v>
      </c>
      <c r="F895" s="34" t="s">
        <v>213</v>
      </c>
      <c r="G895" s="35" t="str">
        <f>VLOOKUP(O895,[3]Gerentes!$A:$N,4,0)</f>
        <v>FORTALECIMIENTO</v>
      </c>
      <c r="H895" s="35" t="str">
        <f>VLOOKUP(O895,[3]Gerentes!$A:$N,5,0)</f>
        <v>DIRECTOR(A) ADMINISTRATIVO</v>
      </c>
      <c r="I895" s="35" t="str">
        <f>VLOOKUP(O895,[3]Gerentes!$A:$N,10,0)</f>
        <v>8. Fortalecimiento</v>
      </c>
      <c r="J895" s="35" t="str">
        <f>VLOOKUP(O895,[3]Gerentes!$A:$AB,15,0)</f>
        <v>Contratable</v>
      </c>
      <c r="K895" s="36" t="str">
        <f t="shared" si="39"/>
        <v>Inversión</v>
      </c>
      <c r="L895" s="37" t="s">
        <v>175</v>
      </c>
      <c r="M895" s="38" t="str">
        <f t="shared" si="40"/>
        <v>C-4199-1500-8</v>
      </c>
      <c r="N895" s="34">
        <v>201</v>
      </c>
      <c r="O895" s="35" t="str">
        <f t="shared" si="41"/>
        <v>C-4199-1500-8-0-4199064-02-201</v>
      </c>
      <c r="P895" s="32" t="s">
        <v>174</v>
      </c>
      <c r="Q895" s="39">
        <f>VLOOKUP($O895,[3]Gerentes!$A:$I,7,0)</f>
        <v>4199064</v>
      </c>
      <c r="R895" s="40" t="str">
        <f>VLOOKUP($O895,[3]Gerentes!$A:$I,8,0)</f>
        <v>SERVICIO DE IMPLEMENTACION DE SISTEMAS DE GESTION</v>
      </c>
      <c r="S895" s="34" t="s">
        <v>24</v>
      </c>
      <c r="T895" s="34">
        <v>27</v>
      </c>
      <c r="U895" s="34" t="s">
        <v>161</v>
      </c>
      <c r="V895" s="34" t="s">
        <v>25</v>
      </c>
      <c r="W895" s="41">
        <v>15000000</v>
      </c>
      <c r="X895" s="41">
        <v>119568000</v>
      </c>
      <c r="Y895" s="41">
        <v>0</v>
      </c>
      <c r="Z895" s="41">
        <v>0</v>
      </c>
      <c r="AA895" s="41">
        <v>0</v>
      </c>
      <c r="AB895" s="42">
        <v>134568000</v>
      </c>
      <c r="AC895" s="41">
        <v>24991240</v>
      </c>
      <c r="AD895" s="41">
        <v>109576760</v>
      </c>
      <c r="AE895" s="42">
        <v>0</v>
      </c>
      <c r="AF895" s="42">
        <v>0</v>
      </c>
      <c r="AG895" s="41">
        <v>0</v>
      </c>
      <c r="AH895" s="41">
        <v>0</v>
      </c>
      <c r="AI895" s="41">
        <v>0</v>
      </c>
      <c r="AJ895" s="41">
        <v>0</v>
      </c>
      <c r="AK895" s="42" t="str">
        <f>IFERROR(VLOOKUP(Exportar[[#This Row],[RUBRO]],[3]LISTAS!$A$1:$B$19,2,0),Exportar[[#This Row],[NOMBRE-Planeación_Proyecto]])</f>
        <v>8. Fortalecimiento</v>
      </c>
      <c r="AL895" s="41">
        <f>VLOOKUP(Exportar[[#This Row],[UNIDAD/SUB UNIDAD]],[3]!REGIONALES[[#All],[codigo_regional3]:[Columna1]],3,0)</f>
        <v>25</v>
      </c>
      <c r="AM895" s="41">
        <f>Exportar[[#This Row],[COD]]</f>
        <v>25</v>
      </c>
      <c r="AN895" s="41">
        <f>IFERROR(VLOOKUP(Exportar[[#This Row],[RUBRO completo]],'[3]CENTRO DE COSTOS'!$X:$X,1,0),0)</f>
        <v>0</v>
      </c>
      <c r="AO895" s="43" t="str">
        <f>VLOOKUP(Exportar[[#This Row],[COD_REAL]],'[3]CENTRO DE COSTOS'!$M$4:$N$72,2,0)</f>
        <v>REGIONAL CUNDINAMARCA</v>
      </c>
    </row>
    <row r="896" spans="1:41" x14ac:dyDescent="0.25">
      <c r="A896" s="44">
        <v>45111</v>
      </c>
      <c r="B896" s="32">
        <v>2023</v>
      </c>
      <c r="C896" s="33" t="str">
        <f>VLOOKUP(D896,'[3]CENTRO DE COSTOS'!$E:$H,4,0)</f>
        <v>REGIONALES</v>
      </c>
      <c r="D896" s="34" t="s">
        <v>61</v>
      </c>
      <c r="E896" s="34" t="s">
        <v>62</v>
      </c>
      <c r="F896" s="34" t="s">
        <v>208</v>
      </c>
      <c r="G896" s="35" t="str">
        <f>VLOOKUP(O896,[3]Gerentes!$A:$N,4,0)</f>
        <v>FUNCIONAMIENTO</v>
      </c>
      <c r="H896" s="35" t="str">
        <f>VLOOKUP(O896,[3]Gerentes!$A:$N,5,0)</f>
        <v>DIRECTOR(A) DE GESTION HUMANA</v>
      </c>
      <c r="I896" s="35" t="str">
        <f>VLOOKUP(O896,[3]Gerentes!$A:$N,10,0)</f>
        <v>1. Gestión Humana</v>
      </c>
      <c r="J896" s="35" t="str">
        <f>VLOOKUP(O896,[3]Gerentes!$A:$AB,15,0)</f>
        <v>Contratable</v>
      </c>
      <c r="K896" s="36" t="str">
        <f t="shared" si="39"/>
        <v>Funcionamiento</v>
      </c>
      <c r="L896" s="37" t="s">
        <v>212</v>
      </c>
      <c r="M896" s="38" t="str">
        <f t="shared" si="40"/>
        <v>A-02-02</v>
      </c>
      <c r="N896" s="34">
        <v>301</v>
      </c>
      <c r="O896" s="35" t="str">
        <f t="shared" si="41"/>
        <v>A-02-02-01-002-008-301</v>
      </c>
      <c r="P896" s="32" t="s">
        <v>211</v>
      </c>
      <c r="Q896" s="39">
        <f>VLOOKUP($O896,[3]Gerentes!$A:$I,7,0)</f>
        <v>0</v>
      </c>
      <c r="R896" s="40">
        <f>VLOOKUP($O896,[3]Gerentes!$A:$I,8,0)</f>
        <v>0</v>
      </c>
      <c r="S896" s="34" t="s">
        <v>24</v>
      </c>
      <c r="T896" s="34">
        <v>27</v>
      </c>
      <c r="U896" s="34" t="s">
        <v>161</v>
      </c>
      <c r="V896" s="34" t="s">
        <v>25</v>
      </c>
      <c r="W896" s="41">
        <v>51984100</v>
      </c>
      <c r="X896" s="41">
        <v>44607523</v>
      </c>
      <c r="Y896" s="41">
        <v>0</v>
      </c>
      <c r="Z896" s="41">
        <v>0</v>
      </c>
      <c r="AA896" s="41">
        <v>0</v>
      </c>
      <c r="AB896" s="42">
        <v>96591623</v>
      </c>
      <c r="AC896" s="41">
        <v>96591623</v>
      </c>
      <c r="AD896" s="41">
        <v>0</v>
      </c>
      <c r="AE896" s="42">
        <v>0</v>
      </c>
      <c r="AF896" s="42">
        <v>0</v>
      </c>
      <c r="AG896" s="41">
        <v>0</v>
      </c>
      <c r="AH896" s="41">
        <v>0</v>
      </c>
      <c r="AI896" s="41">
        <v>0</v>
      </c>
      <c r="AJ896" s="41">
        <v>0</v>
      </c>
      <c r="AK896" s="42" t="str">
        <f>IFERROR(VLOOKUP(Exportar[[#This Row],[RUBRO]],[3]LISTAS!$A$1:$B$19,2,0),Exportar[[#This Row],[NOMBRE-Planeación_Proyecto]])</f>
        <v>Gastos Generales</v>
      </c>
      <c r="AL896" s="41">
        <f>VLOOKUP(Exportar[[#This Row],[UNIDAD/SUB UNIDAD]],[3]!REGIONALES[[#All],[codigo_regional3]:[Columna1]],3,0)</f>
        <v>25</v>
      </c>
      <c r="AM896" s="41">
        <f>Exportar[[#This Row],[COD]]</f>
        <v>25</v>
      </c>
      <c r="AN896" s="41">
        <f>IFERROR(VLOOKUP(Exportar[[#This Row],[RUBRO completo]],'[3]CENTRO DE COSTOS'!$X:$X,1,0),0)</f>
        <v>0</v>
      </c>
      <c r="AO896" s="43" t="str">
        <f>VLOOKUP(Exportar[[#This Row],[COD_REAL]],'[3]CENTRO DE COSTOS'!$M$4:$N$72,2,0)</f>
        <v>REGIONAL CUNDINAMARCA</v>
      </c>
    </row>
    <row r="897" spans="1:41" x14ac:dyDescent="0.25">
      <c r="A897" s="44">
        <v>45111</v>
      </c>
      <c r="B897" s="32">
        <v>2023</v>
      </c>
      <c r="C897" s="33" t="str">
        <f>VLOOKUP(D897,'[3]CENTRO DE COSTOS'!$E:$H,4,0)</f>
        <v>REGIONALES</v>
      </c>
      <c r="D897" s="34" t="s">
        <v>61</v>
      </c>
      <c r="E897" s="34" t="s">
        <v>62</v>
      </c>
      <c r="F897" s="34" t="s">
        <v>208</v>
      </c>
      <c r="G897" s="35" t="str">
        <f>VLOOKUP(O897,[3]Gerentes!$A:$N,4,0)</f>
        <v>FUNCIONAMIENTO</v>
      </c>
      <c r="H897" s="35" t="str">
        <f>VLOOKUP(O897,[3]Gerentes!$A:$N,5,0)</f>
        <v>DIRECTOR(A) DE GESTION HUMANA</v>
      </c>
      <c r="I897" s="35" t="str">
        <f>VLOOKUP(O897,[3]Gerentes!$A:$N,10,0)</f>
        <v>1. Gestión Humana</v>
      </c>
      <c r="J897" s="35" t="str">
        <f>VLOOKUP(O897,[3]Gerentes!$A:$AB,15,0)</f>
        <v>Contratable</v>
      </c>
      <c r="K897" s="36" t="str">
        <f t="shared" si="39"/>
        <v>Funcionamiento</v>
      </c>
      <c r="L897" s="37" t="s">
        <v>245</v>
      </c>
      <c r="M897" s="38" t="str">
        <f t="shared" si="40"/>
        <v>A-02-02</v>
      </c>
      <c r="N897" s="34">
        <v>301</v>
      </c>
      <c r="O897" s="35" t="str">
        <f t="shared" si="41"/>
        <v>A-02-02-02-006-003-301</v>
      </c>
      <c r="P897" s="32" t="s">
        <v>244</v>
      </c>
      <c r="Q897" s="39">
        <f>VLOOKUP($O897,[3]Gerentes!$A:$I,7,0)</f>
        <v>0</v>
      </c>
      <c r="R897" s="40">
        <f>VLOOKUP($O897,[3]Gerentes!$A:$I,8,0)</f>
        <v>0</v>
      </c>
      <c r="S897" s="34" t="s">
        <v>24</v>
      </c>
      <c r="T897" s="34">
        <v>27</v>
      </c>
      <c r="U897" s="34" t="s">
        <v>161</v>
      </c>
      <c r="V897" s="34" t="s">
        <v>25</v>
      </c>
      <c r="W897" s="41">
        <v>193826430</v>
      </c>
      <c r="X897" s="41">
        <v>0</v>
      </c>
      <c r="Y897" s="41">
        <v>0</v>
      </c>
      <c r="Z897" s="41">
        <v>0</v>
      </c>
      <c r="AA897" s="41">
        <v>0</v>
      </c>
      <c r="AB897" s="42">
        <v>193826430</v>
      </c>
      <c r="AC897" s="41">
        <v>193826430</v>
      </c>
      <c r="AD897" s="41">
        <v>0</v>
      </c>
      <c r="AE897" s="42">
        <v>193826430</v>
      </c>
      <c r="AF897" s="42">
        <v>59152468</v>
      </c>
      <c r="AG897" s="41">
        <v>59152468</v>
      </c>
      <c r="AH897" s="41">
        <v>59152468</v>
      </c>
      <c r="AI897" s="41">
        <v>0</v>
      </c>
      <c r="AJ897" s="41">
        <v>0</v>
      </c>
      <c r="AK897" s="42" t="str">
        <f>IFERROR(VLOOKUP(Exportar[[#This Row],[RUBRO]],[3]LISTAS!$A$1:$B$19,2,0),Exportar[[#This Row],[NOMBRE-Planeación_Proyecto]])</f>
        <v>Gastos Generales</v>
      </c>
      <c r="AL897" s="41">
        <f>VLOOKUP(Exportar[[#This Row],[UNIDAD/SUB UNIDAD]],[3]!REGIONALES[[#All],[codigo_regional3]:[Columna1]],3,0)</f>
        <v>25</v>
      </c>
      <c r="AM897" s="41">
        <f>Exportar[[#This Row],[COD]]</f>
        <v>25</v>
      </c>
      <c r="AN897" s="41">
        <f>IFERROR(VLOOKUP(Exportar[[#This Row],[RUBRO completo]],'[3]CENTRO DE COSTOS'!$X:$X,1,0),0)</f>
        <v>0</v>
      </c>
      <c r="AO897" s="43" t="str">
        <f>VLOOKUP(Exportar[[#This Row],[COD_REAL]],'[3]CENTRO DE COSTOS'!$M$4:$N$72,2,0)</f>
        <v>REGIONAL CUNDINAMARCA</v>
      </c>
    </row>
    <row r="898" spans="1:41" x14ac:dyDescent="0.25">
      <c r="A898" s="44">
        <v>45111</v>
      </c>
      <c r="B898" s="32">
        <v>2023</v>
      </c>
      <c r="C898" s="33" t="str">
        <f>VLOOKUP(D898,'[3]CENTRO DE COSTOS'!$E:$H,4,0)</f>
        <v>REGIONALES</v>
      </c>
      <c r="D898" s="34" t="s">
        <v>61</v>
      </c>
      <c r="E898" s="34" t="s">
        <v>62</v>
      </c>
      <c r="F898" s="34" t="s">
        <v>208</v>
      </c>
      <c r="G898" s="35" t="str">
        <f>VLOOKUP(O898,[3]Gerentes!$A:$N,4,0)</f>
        <v>FUNCIONAMIENTO</v>
      </c>
      <c r="H898" s="35" t="str">
        <f>VLOOKUP(O898,[3]Gerentes!$A:$N,5,0)</f>
        <v>DIRECTOR(A) DE GESTION HUMANA</v>
      </c>
      <c r="I898" s="35" t="str">
        <f>VLOOKUP(O898,[3]Gerentes!$A:$N,10,0)</f>
        <v>1. Gestión Humana</v>
      </c>
      <c r="J898" s="35" t="str">
        <f>VLOOKUP(O898,[3]Gerentes!$A:$AB,15,0)</f>
        <v>No Contratable</v>
      </c>
      <c r="K898" s="36" t="str">
        <f t="shared" si="39"/>
        <v>Funcionamiento</v>
      </c>
      <c r="L898" s="37" t="s">
        <v>210</v>
      </c>
      <c r="M898" s="38" t="str">
        <f t="shared" si="40"/>
        <v>A-02-02</v>
      </c>
      <c r="N898" s="34">
        <v>301</v>
      </c>
      <c r="O898" s="35" t="str">
        <f t="shared" si="41"/>
        <v>A-02-02-02-009-006-301</v>
      </c>
      <c r="P898" s="32" t="s">
        <v>209</v>
      </c>
      <c r="Q898" s="39">
        <f>VLOOKUP($O898,[3]Gerentes!$A:$I,7,0)</f>
        <v>0</v>
      </c>
      <c r="R898" s="40">
        <f>VLOOKUP($O898,[3]Gerentes!$A:$I,8,0)</f>
        <v>0</v>
      </c>
      <c r="S898" s="34" t="s">
        <v>24</v>
      </c>
      <c r="T898" s="34">
        <v>27</v>
      </c>
      <c r="U898" s="34" t="s">
        <v>161</v>
      </c>
      <c r="V898" s="34" t="s">
        <v>25</v>
      </c>
      <c r="W898" s="41">
        <v>105823018</v>
      </c>
      <c r="X898" s="41">
        <v>27740014</v>
      </c>
      <c r="Y898" s="41">
        <v>0</v>
      </c>
      <c r="Z898" s="41">
        <v>0</v>
      </c>
      <c r="AA898" s="41">
        <v>0</v>
      </c>
      <c r="AB898" s="42">
        <v>133563032</v>
      </c>
      <c r="AC898" s="41">
        <v>133563032</v>
      </c>
      <c r="AD898" s="41">
        <v>0</v>
      </c>
      <c r="AE898" s="42">
        <v>133563032</v>
      </c>
      <c r="AF898" s="42">
        <v>0</v>
      </c>
      <c r="AG898" s="41">
        <v>0</v>
      </c>
      <c r="AH898" s="41">
        <v>0</v>
      </c>
      <c r="AI898" s="41">
        <v>0</v>
      </c>
      <c r="AJ898" s="41">
        <v>0</v>
      </c>
      <c r="AK898" s="42" t="str">
        <f>IFERROR(VLOOKUP(Exportar[[#This Row],[RUBRO]],[3]LISTAS!$A$1:$B$19,2,0),Exportar[[#This Row],[NOMBRE-Planeación_Proyecto]])</f>
        <v>Gastos Generales</v>
      </c>
      <c r="AL898" s="41">
        <f>VLOOKUP(Exportar[[#This Row],[UNIDAD/SUB UNIDAD]],[3]!REGIONALES[[#All],[codigo_regional3]:[Columna1]],3,0)</f>
        <v>25</v>
      </c>
      <c r="AM898" s="41">
        <f>Exportar[[#This Row],[COD]]</f>
        <v>25</v>
      </c>
      <c r="AN898" s="41">
        <f>IFERROR(VLOOKUP(Exportar[[#This Row],[RUBRO completo]],'[3]CENTRO DE COSTOS'!$X:$X,1,0),0)</f>
        <v>0</v>
      </c>
      <c r="AO898" s="43" t="str">
        <f>VLOOKUP(Exportar[[#This Row],[COD_REAL]],'[3]CENTRO DE COSTOS'!$M$4:$N$72,2,0)</f>
        <v>REGIONAL CUNDINAMARCA</v>
      </c>
    </row>
    <row r="899" spans="1:41" x14ac:dyDescent="0.25">
      <c r="A899" s="44">
        <v>45111</v>
      </c>
      <c r="B899" s="32">
        <v>2023</v>
      </c>
      <c r="C899" s="33" t="str">
        <f>VLOOKUP(D899,'[3]CENTRO DE COSTOS'!$E:$H,4,0)</f>
        <v>REGIONALES</v>
      </c>
      <c r="D899" s="34" t="s">
        <v>61</v>
      </c>
      <c r="E899" s="34" t="s">
        <v>62</v>
      </c>
      <c r="F899" s="34" t="s">
        <v>208</v>
      </c>
      <c r="G899" s="35" t="str">
        <f>VLOOKUP(O899,[3]Gerentes!$A:$N,4,0)</f>
        <v>FUNCIONAMIENTO</v>
      </c>
      <c r="H899" s="35" t="str">
        <f>VLOOKUP(O899,[3]Gerentes!$A:$N,5,0)</f>
        <v>DIRECTOR(A) DE GESTION HUMANA</v>
      </c>
      <c r="I899" s="35" t="str">
        <f>VLOOKUP(O899,[3]Gerentes!$A:$N,10,0)</f>
        <v>1. Gestión Humana</v>
      </c>
      <c r="J899" s="35" t="str">
        <f>VLOOKUP(O899,[3]Gerentes!$A:$AB,15,0)</f>
        <v>No Contratable</v>
      </c>
      <c r="K899" s="36" t="str">
        <f t="shared" si="39"/>
        <v>Funcionamiento</v>
      </c>
      <c r="L899" s="37" t="s">
        <v>207</v>
      </c>
      <c r="M899" s="38" t="str">
        <f t="shared" si="40"/>
        <v>A-02-02</v>
      </c>
      <c r="N899" s="34">
        <v>301</v>
      </c>
      <c r="O899" s="35" t="str">
        <f t="shared" si="41"/>
        <v>A-02-02-02-010-301</v>
      </c>
      <c r="P899" s="32" t="s">
        <v>206</v>
      </c>
      <c r="Q899" s="39">
        <f>VLOOKUP($O899,[3]Gerentes!$A:$I,7,0)</f>
        <v>0</v>
      </c>
      <c r="R899" s="40">
        <f>VLOOKUP($O899,[3]Gerentes!$A:$I,8,0)</f>
        <v>0</v>
      </c>
      <c r="S899" s="34" t="s">
        <v>24</v>
      </c>
      <c r="T899" s="34">
        <v>27</v>
      </c>
      <c r="U899" s="34" t="s">
        <v>161</v>
      </c>
      <c r="V899" s="34" t="s">
        <v>25</v>
      </c>
      <c r="W899" s="41">
        <v>47740500</v>
      </c>
      <c r="X899" s="41">
        <v>0</v>
      </c>
      <c r="Y899" s="41">
        <v>0</v>
      </c>
      <c r="Z899" s="41">
        <v>0</v>
      </c>
      <c r="AA899" s="41">
        <v>0</v>
      </c>
      <c r="AB899" s="42">
        <v>47740500</v>
      </c>
      <c r="AC899" s="41">
        <v>15866348</v>
      </c>
      <c r="AD899" s="41">
        <v>31874152</v>
      </c>
      <c r="AE899" s="42">
        <v>10225803</v>
      </c>
      <c r="AF899" s="42">
        <v>9113023</v>
      </c>
      <c r="AG899" s="41">
        <v>9113023</v>
      </c>
      <c r="AH899" s="41">
        <v>9113023</v>
      </c>
      <c r="AI899" s="41">
        <v>0</v>
      </c>
      <c r="AJ899" s="41">
        <v>0</v>
      </c>
      <c r="AK899" s="42" t="str">
        <f>IFERROR(VLOOKUP(Exportar[[#This Row],[RUBRO]],[3]LISTAS!$A$1:$B$19,2,0),Exportar[[#This Row],[NOMBRE-Planeación_Proyecto]])</f>
        <v>Gastos Generales</v>
      </c>
      <c r="AL899" s="41">
        <f>VLOOKUP(Exportar[[#This Row],[UNIDAD/SUB UNIDAD]],[3]!REGIONALES[[#All],[codigo_regional3]:[Columna1]],3,0)</f>
        <v>25</v>
      </c>
      <c r="AM899" s="41">
        <f>Exportar[[#This Row],[COD]]</f>
        <v>25</v>
      </c>
      <c r="AN899" s="41">
        <f>IFERROR(VLOOKUP(Exportar[[#This Row],[RUBRO completo]],'[3]CENTRO DE COSTOS'!$X:$X,1,0),0)</f>
        <v>0</v>
      </c>
      <c r="AO899" s="43" t="str">
        <f>VLOOKUP(Exportar[[#This Row],[COD_REAL]],'[3]CENTRO DE COSTOS'!$M$4:$N$72,2,0)</f>
        <v>REGIONAL CUNDINAMARCA</v>
      </c>
    </row>
    <row r="900" spans="1:41" x14ac:dyDescent="0.25">
      <c r="A900" s="44">
        <v>45111</v>
      </c>
      <c r="B900" s="32">
        <v>2023</v>
      </c>
      <c r="C900" s="33" t="str">
        <f>VLOOKUP(D900,'[3]CENTRO DE COSTOS'!$E:$H,4,0)</f>
        <v>REGIONALES</v>
      </c>
      <c r="D900" s="34" t="s">
        <v>61</v>
      </c>
      <c r="E900" s="34" t="s">
        <v>62</v>
      </c>
      <c r="F900" s="34" t="s">
        <v>195</v>
      </c>
      <c r="G900" s="35" t="str">
        <f>VLOOKUP(O900,[3]Gerentes!$A:$N,4,0)</f>
        <v>FUNCIONAMIENTO</v>
      </c>
      <c r="H900" s="35" t="str">
        <f>VLOOKUP(O900,[3]Gerentes!$A:$N,5,0)</f>
        <v>DIRECTOR(A) ADMINISTRATIVO</v>
      </c>
      <c r="I900" s="35" t="str">
        <f>VLOOKUP(O900,[3]Gerentes!$A:$N,10,0)</f>
        <v>2. Administrativa</v>
      </c>
      <c r="J900" s="35" t="str">
        <f>VLOOKUP(O900,[3]Gerentes!$A:$AB,15,0)</f>
        <v>No Contratable</v>
      </c>
      <c r="K900" s="36" t="str">
        <f t="shared" ref="K900:K963" si="42">IF(OR(LEFT(L900,1)="A",LEFT(L900,1)="B"),"Funcionamiento","Inversión")</f>
        <v>Funcionamiento</v>
      </c>
      <c r="L900" s="37" t="s">
        <v>205</v>
      </c>
      <c r="M900" s="38" t="str">
        <f t="shared" ref="M900:M963" si="43">IF(LEFT(L900,4)="A-01",LEFT(L900,10),IF(LEFT(L900,4)="A-02",LEFT(L900,7),IF(LEFT(L900,4)="A-03",LEFT(L900,14),IF(LEFT(L900,7)="A-08-01",LEFT(L900,7),IF(LEFT(L900,7)="A-08-04",LEFT(L900,10),IF(AND(LEFT(LEFT(L900,14),1)="C",RIGHT(LEFT(L900,14),1)="-"),LEFT(L900,13),LEFT(L900,14)))))))</f>
        <v>A-02-02</v>
      </c>
      <c r="N900" s="34">
        <v>302</v>
      </c>
      <c r="O900" s="35" t="str">
        <f t="shared" ref="O900:O963" si="44">IF(LEN(N900)&gt;3,L900,L900&amp;IF(N900&lt;&gt;"","-"&amp;N900,""))</f>
        <v>A-02-02-01-003-003-302</v>
      </c>
      <c r="P900" s="32" t="s">
        <v>204</v>
      </c>
      <c r="Q900" s="39">
        <f>VLOOKUP($O900,[3]Gerentes!$A:$I,7,0)</f>
        <v>0</v>
      </c>
      <c r="R900" s="40">
        <f>VLOOKUP($O900,[3]Gerentes!$A:$I,8,0)</f>
        <v>0</v>
      </c>
      <c r="S900" s="34" t="s">
        <v>24</v>
      </c>
      <c r="T900" s="34">
        <v>27</v>
      </c>
      <c r="U900" s="34" t="s">
        <v>161</v>
      </c>
      <c r="V900" s="34" t="s">
        <v>25</v>
      </c>
      <c r="W900" s="41">
        <v>444000</v>
      </c>
      <c r="X900" s="41">
        <v>0</v>
      </c>
      <c r="Y900" s="41">
        <v>0</v>
      </c>
      <c r="Z900" s="41">
        <v>0</v>
      </c>
      <c r="AA900" s="41">
        <v>0</v>
      </c>
      <c r="AB900" s="42">
        <v>444000</v>
      </c>
      <c r="AC900" s="41">
        <v>400000</v>
      </c>
      <c r="AD900" s="41">
        <v>44000</v>
      </c>
      <c r="AE900" s="42">
        <v>0</v>
      </c>
      <c r="AF900" s="42">
        <v>0</v>
      </c>
      <c r="AG900" s="41">
        <v>0</v>
      </c>
      <c r="AH900" s="41">
        <v>0</v>
      </c>
      <c r="AI900" s="41">
        <v>0</v>
      </c>
      <c r="AJ900" s="41">
        <v>0</v>
      </c>
      <c r="AK900" s="42" t="str">
        <f>IFERROR(VLOOKUP(Exportar[[#This Row],[RUBRO]],[3]LISTAS!$A$1:$B$19,2,0),Exportar[[#This Row],[NOMBRE-Planeación_Proyecto]])</f>
        <v>Gastos Generales</v>
      </c>
      <c r="AL900" s="41">
        <f>VLOOKUP(Exportar[[#This Row],[UNIDAD/SUB UNIDAD]],[3]!REGIONALES[[#All],[codigo_regional3]:[Columna1]],3,0)</f>
        <v>25</v>
      </c>
      <c r="AM900" s="41">
        <f>Exportar[[#This Row],[COD]]</f>
        <v>25</v>
      </c>
      <c r="AN900" s="41">
        <f>IFERROR(VLOOKUP(Exportar[[#This Row],[RUBRO completo]],'[3]CENTRO DE COSTOS'!$X:$X,1,0),0)</f>
        <v>0</v>
      </c>
      <c r="AO900" s="43" t="str">
        <f>VLOOKUP(Exportar[[#This Row],[COD_REAL]],'[3]CENTRO DE COSTOS'!$M$4:$N$72,2,0)</f>
        <v>REGIONAL CUNDINAMARCA</v>
      </c>
    </row>
    <row r="901" spans="1:41" x14ac:dyDescent="0.25">
      <c r="A901" s="44">
        <v>45111</v>
      </c>
      <c r="B901" s="32">
        <v>2023</v>
      </c>
      <c r="C901" s="33" t="str">
        <f>VLOOKUP(D901,'[3]CENTRO DE COSTOS'!$E:$H,4,0)</f>
        <v>REGIONALES</v>
      </c>
      <c r="D901" s="34" t="s">
        <v>61</v>
      </c>
      <c r="E901" s="34" t="s">
        <v>62</v>
      </c>
      <c r="F901" s="34" t="s">
        <v>195</v>
      </c>
      <c r="G901" s="35" t="str">
        <f>VLOOKUP(O901,[3]Gerentes!$A:$N,4,0)</f>
        <v>FUNCIONAMIENTO</v>
      </c>
      <c r="H901" s="35" t="str">
        <f>VLOOKUP(O901,[3]Gerentes!$A:$N,5,0)</f>
        <v>DIRECTOR(A) ADMINISTRATIVO</v>
      </c>
      <c r="I901" s="35" t="str">
        <f>VLOOKUP(O901,[3]Gerentes!$A:$N,10,0)</f>
        <v>2. Administrativa</v>
      </c>
      <c r="J901" s="35" t="str">
        <f>VLOOKUP(O901,[3]Gerentes!$A:$AB,15,0)</f>
        <v>No Contratable</v>
      </c>
      <c r="K901" s="36" t="str">
        <f t="shared" si="42"/>
        <v>Funcionamiento</v>
      </c>
      <c r="L901" s="37" t="s">
        <v>251</v>
      </c>
      <c r="M901" s="38" t="str">
        <f t="shared" si="43"/>
        <v>A-02-02</v>
      </c>
      <c r="N901" s="34">
        <v>302</v>
      </c>
      <c r="O901" s="35" t="str">
        <f t="shared" si="44"/>
        <v>A-02-02-02-006-007-302</v>
      </c>
      <c r="P901" s="32" t="s">
        <v>250</v>
      </c>
      <c r="Q901" s="39">
        <f>VLOOKUP($O901,[3]Gerentes!$A:$I,7,0)</f>
        <v>0</v>
      </c>
      <c r="R901" s="40">
        <f>VLOOKUP($O901,[3]Gerentes!$A:$I,8,0)</f>
        <v>0</v>
      </c>
      <c r="S901" s="34" t="s">
        <v>24</v>
      </c>
      <c r="T901" s="34">
        <v>27</v>
      </c>
      <c r="U901" s="34" t="s">
        <v>161</v>
      </c>
      <c r="V901" s="34" t="s">
        <v>25</v>
      </c>
      <c r="W901" s="41">
        <v>0</v>
      </c>
      <c r="X901" s="41">
        <v>1000000</v>
      </c>
      <c r="Y901" s="41">
        <v>0</v>
      </c>
      <c r="Z901" s="41">
        <v>0</v>
      </c>
      <c r="AA901" s="41">
        <v>0</v>
      </c>
      <c r="AB901" s="42">
        <v>1000000</v>
      </c>
      <c r="AC901" s="41">
        <v>1000000</v>
      </c>
      <c r="AD901" s="41">
        <v>0</v>
      </c>
      <c r="AE901" s="42">
        <v>0</v>
      </c>
      <c r="AF901" s="42">
        <v>0</v>
      </c>
      <c r="AG901" s="41">
        <v>0</v>
      </c>
      <c r="AH901" s="41">
        <v>0</v>
      </c>
      <c r="AI901" s="41">
        <v>0</v>
      </c>
      <c r="AJ901" s="41">
        <v>0</v>
      </c>
      <c r="AK901" s="42" t="str">
        <f>IFERROR(VLOOKUP(Exportar[[#This Row],[RUBRO]],[3]LISTAS!$A$1:$B$19,2,0),Exportar[[#This Row],[NOMBRE-Planeación_Proyecto]])</f>
        <v>Gastos Generales</v>
      </c>
      <c r="AL901" s="41">
        <f>VLOOKUP(Exportar[[#This Row],[UNIDAD/SUB UNIDAD]],[3]!REGIONALES[[#All],[codigo_regional3]:[Columna1]],3,0)</f>
        <v>25</v>
      </c>
      <c r="AM901" s="41">
        <f>Exportar[[#This Row],[COD]]</f>
        <v>25</v>
      </c>
      <c r="AN901" s="41">
        <f>IFERROR(VLOOKUP(Exportar[[#This Row],[RUBRO completo]],'[3]CENTRO DE COSTOS'!$X:$X,1,0),0)</f>
        <v>0</v>
      </c>
      <c r="AO901" s="43" t="str">
        <f>VLOOKUP(Exportar[[#This Row],[COD_REAL]],'[3]CENTRO DE COSTOS'!$M$4:$N$72,2,0)</f>
        <v>REGIONAL CUNDINAMARCA</v>
      </c>
    </row>
    <row r="902" spans="1:41" x14ac:dyDescent="0.25">
      <c r="A902" s="44">
        <v>45111</v>
      </c>
      <c r="B902" s="32">
        <v>2023</v>
      </c>
      <c r="C902" s="33" t="str">
        <f>VLOOKUP(D902,'[3]CENTRO DE COSTOS'!$E:$H,4,0)</f>
        <v>REGIONALES</v>
      </c>
      <c r="D902" s="34" t="s">
        <v>61</v>
      </c>
      <c r="E902" s="34" t="s">
        <v>62</v>
      </c>
      <c r="F902" s="34" t="s">
        <v>195</v>
      </c>
      <c r="G902" s="35" t="str">
        <f>VLOOKUP(O902,[3]Gerentes!$A:$N,4,0)</f>
        <v>FUNCIONAMIENTO</v>
      </c>
      <c r="H902" s="35" t="str">
        <f>VLOOKUP(O902,[3]Gerentes!$A:$N,5,0)</f>
        <v>DIRECTOR(A) ADMINISTRATIVO</v>
      </c>
      <c r="I902" s="35" t="str">
        <f>VLOOKUP(O902,[3]Gerentes!$A:$N,10,0)</f>
        <v>2. Administrativa</v>
      </c>
      <c r="J902" s="35" t="str">
        <f>VLOOKUP(O902,[3]Gerentes!$A:$AB,15,0)</f>
        <v>No Contratable</v>
      </c>
      <c r="K902" s="36" t="str">
        <f t="shared" si="42"/>
        <v>Funcionamiento</v>
      </c>
      <c r="L902" s="37" t="s">
        <v>203</v>
      </c>
      <c r="M902" s="38" t="str">
        <f t="shared" si="43"/>
        <v>A-02-02</v>
      </c>
      <c r="N902" s="34">
        <v>302</v>
      </c>
      <c r="O902" s="35" t="str">
        <f t="shared" si="44"/>
        <v>A-02-02-02-006-009-302</v>
      </c>
      <c r="P902" s="32" t="s">
        <v>202</v>
      </c>
      <c r="Q902" s="39">
        <f>VLOOKUP($O902,[3]Gerentes!$A:$I,7,0)</f>
        <v>0</v>
      </c>
      <c r="R902" s="40">
        <f>VLOOKUP($O902,[3]Gerentes!$A:$I,8,0)</f>
        <v>0</v>
      </c>
      <c r="S902" s="34" t="s">
        <v>24</v>
      </c>
      <c r="T902" s="34">
        <v>27</v>
      </c>
      <c r="U902" s="34" t="s">
        <v>161</v>
      </c>
      <c r="V902" s="34" t="s">
        <v>25</v>
      </c>
      <c r="W902" s="41">
        <v>2513500</v>
      </c>
      <c r="X902" s="41">
        <v>0</v>
      </c>
      <c r="Y902" s="41">
        <v>0</v>
      </c>
      <c r="Z902" s="41">
        <v>0</v>
      </c>
      <c r="AA902" s="41">
        <v>0</v>
      </c>
      <c r="AB902" s="42">
        <v>2513500</v>
      </c>
      <c r="AC902" s="41">
        <v>2513500</v>
      </c>
      <c r="AD902" s="41">
        <v>0</v>
      </c>
      <c r="AE902" s="42">
        <v>2513500</v>
      </c>
      <c r="AF902" s="42">
        <v>2513500</v>
      </c>
      <c r="AG902" s="41">
        <v>2513500</v>
      </c>
      <c r="AH902" s="41">
        <v>2513500</v>
      </c>
      <c r="AI902" s="41">
        <v>0</v>
      </c>
      <c r="AJ902" s="41">
        <v>0</v>
      </c>
      <c r="AK902" s="42" t="str">
        <f>IFERROR(VLOOKUP(Exportar[[#This Row],[RUBRO]],[3]LISTAS!$A$1:$B$19,2,0),Exportar[[#This Row],[NOMBRE-Planeación_Proyecto]])</f>
        <v>Gastos Generales</v>
      </c>
      <c r="AL902" s="41">
        <f>VLOOKUP(Exportar[[#This Row],[UNIDAD/SUB UNIDAD]],[3]!REGIONALES[[#All],[codigo_regional3]:[Columna1]],3,0)</f>
        <v>25</v>
      </c>
      <c r="AM902" s="41">
        <f>Exportar[[#This Row],[COD]]</f>
        <v>25</v>
      </c>
      <c r="AN902" s="41">
        <f>IFERROR(VLOOKUP(Exportar[[#This Row],[RUBRO completo]],'[3]CENTRO DE COSTOS'!$X:$X,1,0),0)</f>
        <v>0</v>
      </c>
      <c r="AO902" s="43" t="str">
        <f>VLOOKUP(Exportar[[#This Row],[COD_REAL]],'[3]CENTRO DE COSTOS'!$M$4:$N$72,2,0)</f>
        <v>REGIONAL CUNDINAMARCA</v>
      </c>
    </row>
    <row r="903" spans="1:41" x14ac:dyDescent="0.25">
      <c r="A903" s="44">
        <v>45111</v>
      </c>
      <c r="B903" s="32">
        <v>2023</v>
      </c>
      <c r="C903" s="33" t="str">
        <f>VLOOKUP(D903,'[3]CENTRO DE COSTOS'!$E:$H,4,0)</f>
        <v>REGIONALES</v>
      </c>
      <c r="D903" s="34" t="s">
        <v>61</v>
      </c>
      <c r="E903" s="34" t="s">
        <v>62</v>
      </c>
      <c r="F903" s="34" t="s">
        <v>195</v>
      </c>
      <c r="G903" s="35" t="str">
        <f>VLOOKUP(O903,[3]Gerentes!$A:$N,4,0)</f>
        <v>FUNCIONAMIENTO</v>
      </c>
      <c r="H903" s="35" t="str">
        <f>VLOOKUP(O903,[3]Gerentes!$A:$N,5,0)</f>
        <v>DIRECTOR(A) ADMINISTRATIVO</v>
      </c>
      <c r="I903" s="35" t="str">
        <f>VLOOKUP(O903,[3]Gerentes!$A:$N,10,0)</f>
        <v>2. Administrativa</v>
      </c>
      <c r="J903" s="35" t="str">
        <f>VLOOKUP(O903,[3]Gerentes!$A:$AB,15,0)</f>
        <v>No Contratable</v>
      </c>
      <c r="K903" s="36" t="str">
        <f t="shared" si="42"/>
        <v>Funcionamiento</v>
      </c>
      <c r="L903" s="37" t="s">
        <v>201</v>
      </c>
      <c r="M903" s="38" t="str">
        <f t="shared" si="43"/>
        <v>A-02-02</v>
      </c>
      <c r="N903" s="34">
        <v>302</v>
      </c>
      <c r="O903" s="35" t="str">
        <f t="shared" si="44"/>
        <v>A-02-02-02-008-004-302</v>
      </c>
      <c r="P903" s="32" t="s">
        <v>200</v>
      </c>
      <c r="Q903" s="39">
        <f>VLOOKUP($O903,[3]Gerentes!$A:$I,7,0)</f>
        <v>0</v>
      </c>
      <c r="R903" s="40">
        <f>VLOOKUP($O903,[3]Gerentes!$A:$I,8,0)</f>
        <v>0</v>
      </c>
      <c r="S903" s="34" t="s">
        <v>24</v>
      </c>
      <c r="T903" s="34">
        <v>27</v>
      </c>
      <c r="U903" s="34" t="s">
        <v>161</v>
      </c>
      <c r="V903" s="34" t="s">
        <v>25</v>
      </c>
      <c r="W903" s="41">
        <v>7326000</v>
      </c>
      <c r="X903" s="41">
        <v>0</v>
      </c>
      <c r="Y903" s="41">
        <v>0</v>
      </c>
      <c r="Z903" s="41">
        <v>0</v>
      </c>
      <c r="AA903" s="41">
        <v>0</v>
      </c>
      <c r="AB903" s="42">
        <v>7326000</v>
      </c>
      <c r="AC903" s="41">
        <v>7326000</v>
      </c>
      <c r="AD903" s="41">
        <v>0</v>
      </c>
      <c r="AE903" s="42">
        <v>706514</v>
      </c>
      <c r="AF903" s="42">
        <v>706514</v>
      </c>
      <c r="AG903" s="41">
        <v>706514</v>
      </c>
      <c r="AH903" s="41">
        <v>706514</v>
      </c>
      <c r="AI903" s="41">
        <v>0</v>
      </c>
      <c r="AJ903" s="41">
        <v>0</v>
      </c>
      <c r="AK903" s="42" t="str">
        <f>IFERROR(VLOOKUP(Exportar[[#This Row],[RUBRO]],[3]LISTAS!$A$1:$B$19,2,0),Exportar[[#This Row],[NOMBRE-Planeación_Proyecto]])</f>
        <v>Gastos Generales</v>
      </c>
      <c r="AL903" s="41">
        <f>VLOOKUP(Exportar[[#This Row],[UNIDAD/SUB UNIDAD]],[3]!REGIONALES[[#All],[codigo_regional3]:[Columna1]],3,0)</f>
        <v>25</v>
      </c>
      <c r="AM903" s="41">
        <f>Exportar[[#This Row],[COD]]</f>
        <v>25</v>
      </c>
      <c r="AN903" s="41">
        <f>IFERROR(VLOOKUP(Exportar[[#This Row],[RUBRO completo]],'[3]CENTRO DE COSTOS'!$X:$X,1,0),0)</f>
        <v>0</v>
      </c>
      <c r="AO903" s="43" t="str">
        <f>VLOOKUP(Exportar[[#This Row],[COD_REAL]],'[3]CENTRO DE COSTOS'!$M$4:$N$72,2,0)</f>
        <v>REGIONAL CUNDINAMARCA</v>
      </c>
    </row>
    <row r="904" spans="1:41" x14ac:dyDescent="0.25">
      <c r="A904" s="44">
        <v>45111</v>
      </c>
      <c r="B904" s="32">
        <v>2023</v>
      </c>
      <c r="C904" s="33" t="str">
        <f>VLOOKUP(D904,'[3]CENTRO DE COSTOS'!$E:$H,4,0)</f>
        <v>REGIONALES</v>
      </c>
      <c r="D904" s="34" t="s">
        <v>61</v>
      </c>
      <c r="E904" s="34" t="s">
        <v>62</v>
      </c>
      <c r="F904" s="34" t="s">
        <v>195</v>
      </c>
      <c r="G904" s="35" t="str">
        <f>VLOOKUP(O904,[3]Gerentes!$A:$N,4,0)</f>
        <v>FUNCIONAMIENTO</v>
      </c>
      <c r="H904" s="35" t="str">
        <f>VLOOKUP(O904,[3]Gerentes!$A:$N,5,0)</f>
        <v>DIRECTOR(A) ADMINISTRATIVO</v>
      </c>
      <c r="I904" s="35" t="str">
        <f>VLOOKUP(O904,[3]Gerentes!$A:$N,10,0)</f>
        <v>2. Administrativa</v>
      </c>
      <c r="J904" s="35" t="str">
        <f>VLOOKUP(O904,[3]Gerentes!$A:$AB,15,0)</f>
        <v>No Contratable</v>
      </c>
      <c r="K904" s="36" t="str">
        <f t="shared" si="42"/>
        <v>Funcionamiento</v>
      </c>
      <c r="L904" s="37" t="s">
        <v>199</v>
      </c>
      <c r="M904" s="38" t="str">
        <f t="shared" si="43"/>
        <v>A-02-02</v>
      </c>
      <c r="N904" s="34">
        <v>302</v>
      </c>
      <c r="O904" s="35" t="str">
        <f t="shared" si="44"/>
        <v>A-02-02-02-008-007-302</v>
      </c>
      <c r="P904" s="32" t="s">
        <v>198</v>
      </c>
      <c r="Q904" s="39">
        <f>VLOOKUP($O904,[3]Gerentes!$A:$I,7,0)</f>
        <v>0</v>
      </c>
      <c r="R904" s="40">
        <f>VLOOKUP($O904,[3]Gerentes!$A:$I,8,0)</f>
        <v>0</v>
      </c>
      <c r="S904" s="34" t="s">
        <v>24</v>
      </c>
      <c r="T904" s="34">
        <v>27</v>
      </c>
      <c r="U904" s="34" t="s">
        <v>161</v>
      </c>
      <c r="V904" s="34" t="s">
        <v>25</v>
      </c>
      <c r="W904" s="41">
        <v>23944900</v>
      </c>
      <c r="X904" s="41">
        <v>0</v>
      </c>
      <c r="Y904" s="41">
        <v>0</v>
      </c>
      <c r="Z904" s="41">
        <v>0</v>
      </c>
      <c r="AA904" s="41">
        <v>0</v>
      </c>
      <c r="AB904" s="42">
        <v>23944900</v>
      </c>
      <c r="AC904" s="41">
        <v>19344900</v>
      </c>
      <c r="AD904" s="41">
        <v>4600000</v>
      </c>
      <c r="AE904" s="42">
        <v>0</v>
      </c>
      <c r="AF904" s="42">
        <v>0</v>
      </c>
      <c r="AG904" s="41">
        <v>0</v>
      </c>
      <c r="AH904" s="41">
        <v>0</v>
      </c>
      <c r="AI904" s="41">
        <v>0</v>
      </c>
      <c r="AJ904" s="41">
        <v>0</v>
      </c>
      <c r="AK904" s="42" t="str">
        <f>IFERROR(VLOOKUP(Exportar[[#This Row],[RUBRO]],[3]LISTAS!$A$1:$B$19,2,0),Exportar[[#This Row],[NOMBRE-Planeación_Proyecto]])</f>
        <v>Gastos Generales</v>
      </c>
      <c r="AL904" s="41">
        <f>VLOOKUP(Exportar[[#This Row],[UNIDAD/SUB UNIDAD]],[3]!REGIONALES[[#All],[codigo_regional3]:[Columna1]],3,0)</f>
        <v>25</v>
      </c>
      <c r="AM904" s="41">
        <f>Exportar[[#This Row],[COD]]</f>
        <v>25</v>
      </c>
      <c r="AN904" s="41">
        <f>IFERROR(VLOOKUP(Exportar[[#This Row],[RUBRO completo]],'[3]CENTRO DE COSTOS'!$X:$X,1,0),0)</f>
        <v>0</v>
      </c>
      <c r="AO904" s="43" t="str">
        <f>VLOOKUP(Exportar[[#This Row],[COD_REAL]],'[3]CENTRO DE COSTOS'!$M$4:$N$72,2,0)</f>
        <v>REGIONAL CUNDINAMARCA</v>
      </c>
    </row>
    <row r="905" spans="1:41" x14ac:dyDescent="0.25">
      <c r="A905" s="44">
        <v>45111</v>
      </c>
      <c r="B905" s="32">
        <v>2023</v>
      </c>
      <c r="C905" s="33" t="str">
        <f>VLOOKUP(D905,'[3]CENTRO DE COSTOS'!$E:$H,4,0)</f>
        <v>REGIONALES</v>
      </c>
      <c r="D905" s="34" t="s">
        <v>61</v>
      </c>
      <c r="E905" s="34" t="s">
        <v>62</v>
      </c>
      <c r="F905" s="34" t="s">
        <v>195</v>
      </c>
      <c r="G905" s="35" t="str">
        <f>VLOOKUP(O905,[3]Gerentes!$A:$N,4,0)</f>
        <v>FUNCIONAMIENTO</v>
      </c>
      <c r="H905" s="35" t="str">
        <f>VLOOKUP(O905,[3]Gerentes!$A:$N,5,0)</f>
        <v>DIRECTOR(A) ADMINISTRATIVO</v>
      </c>
      <c r="I905" s="35" t="str">
        <f>VLOOKUP(O905,[3]Gerentes!$A:$N,10,0)</f>
        <v>2. Administrativa</v>
      </c>
      <c r="J905" s="35" t="str">
        <f>VLOOKUP(O905,[3]Gerentes!$A:$AB,15,0)</f>
        <v>No Contratable</v>
      </c>
      <c r="K905" s="36" t="str">
        <f t="shared" si="42"/>
        <v>Funcionamiento</v>
      </c>
      <c r="L905" s="37" t="s">
        <v>197</v>
      </c>
      <c r="M905" s="38" t="str">
        <f t="shared" si="43"/>
        <v>A-02-02</v>
      </c>
      <c r="N905" s="34">
        <v>302</v>
      </c>
      <c r="O905" s="35" t="str">
        <f t="shared" si="44"/>
        <v>A-02-02-02-009-004-302</v>
      </c>
      <c r="P905" s="32" t="s">
        <v>196</v>
      </c>
      <c r="Q905" s="39">
        <f>VLOOKUP($O905,[3]Gerentes!$A:$I,7,0)</f>
        <v>0</v>
      </c>
      <c r="R905" s="40">
        <f>VLOOKUP($O905,[3]Gerentes!$A:$I,8,0)</f>
        <v>0</v>
      </c>
      <c r="S905" s="34" t="s">
        <v>24</v>
      </c>
      <c r="T905" s="34">
        <v>27</v>
      </c>
      <c r="U905" s="34" t="s">
        <v>161</v>
      </c>
      <c r="V905" s="34" t="s">
        <v>25</v>
      </c>
      <c r="W905" s="41">
        <v>628500</v>
      </c>
      <c r="X905" s="41">
        <v>0</v>
      </c>
      <c r="Y905" s="41">
        <v>0</v>
      </c>
      <c r="Z905" s="41">
        <v>0</v>
      </c>
      <c r="AA905" s="41">
        <v>0</v>
      </c>
      <c r="AB905" s="42">
        <v>628500</v>
      </c>
      <c r="AC905" s="41">
        <v>628500</v>
      </c>
      <c r="AD905" s="41">
        <v>0</v>
      </c>
      <c r="AE905" s="42">
        <v>628500</v>
      </c>
      <c r="AF905" s="42">
        <v>628500</v>
      </c>
      <c r="AG905" s="41">
        <v>628500</v>
      </c>
      <c r="AH905" s="41">
        <v>628500</v>
      </c>
      <c r="AI905" s="41">
        <v>0</v>
      </c>
      <c r="AJ905" s="41">
        <v>0</v>
      </c>
      <c r="AK905" s="42" t="str">
        <f>IFERROR(VLOOKUP(Exportar[[#This Row],[RUBRO]],[3]LISTAS!$A$1:$B$19,2,0),Exportar[[#This Row],[NOMBRE-Planeación_Proyecto]])</f>
        <v>Gastos Generales</v>
      </c>
      <c r="AL905" s="41">
        <f>VLOOKUP(Exportar[[#This Row],[UNIDAD/SUB UNIDAD]],[3]!REGIONALES[[#All],[codigo_regional3]:[Columna1]],3,0)</f>
        <v>25</v>
      </c>
      <c r="AM905" s="41">
        <f>Exportar[[#This Row],[COD]]</f>
        <v>25</v>
      </c>
      <c r="AN905" s="41">
        <f>IFERROR(VLOOKUP(Exportar[[#This Row],[RUBRO completo]],'[3]CENTRO DE COSTOS'!$X:$X,1,0),0)</f>
        <v>0</v>
      </c>
      <c r="AO905" s="43" t="str">
        <f>VLOOKUP(Exportar[[#This Row],[COD_REAL]],'[3]CENTRO DE COSTOS'!$M$4:$N$72,2,0)</f>
        <v>REGIONAL CUNDINAMARCA</v>
      </c>
    </row>
    <row r="906" spans="1:41" x14ac:dyDescent="0.25">
      <c r="A906" s="44">
        <v>45111</v>
      </c>
      <c r="B906" s="32">
        <v>2023</v>
      </c>
      <c r="C906" s="33" t="str">
        <f>VLOOKUP(D906,'[3]CENTRO DE COSTOS'!$E:$H,4,0)</f>
        <v>REGIONALES</v>
      </c>
      <c r="D906" s="34" t="s">
        <v>61</v>
      </c>
      <c r="E906" s="34" t="s">
        <v>62</v>
      </c>
      <c r="F906" s="34" t="s">
        <v>195</v>
      </c>
      <c r="G906" s="35" t="str">
        <f>VLOOKUP(O906,[3]Gerentes!$A:$N,4,0)</f>
        <v>FUNCIONAMIENTO</v>
      </c>
      <c r="H906" s="35" t="str">
        <f>VLOOKUP(O906,[3]Gerentes!$A:$N,5,0)</f>
        <v>DIRECTOR(A) ADMINISTRATIVO</v>
      </c>
      <c r="I906" s="35" t="str">
        <f>VLOOKUP(O906,[3]Gerentes!$A:$N,10,0)</f>
        <v>2. Administrativa</v>
      </c>
      <c r="J906" s="35" t="str">
        <f>VLOOKUP(O906,[3]Gerentes!$A:$AB,15,0)</f>
        <v>No Contratable</v>
      </c>
      <c r="K906" s="36" t="str">
        <f t="shared" si="42"/>
        <v>Funcionamiento</v>
      </c>
      <c r="L906" s="37" t="s">
        <v>27</v>
      </c>
      <c r="M906" s="38" t="str">
        <f t="shared" si="43"/>
        <v>A-03-03-01-015</v>
      </c>
      <c r="N906" s="34">
        <v>302</v>
      </c>
      <c r="O906" s="35" t="str">
        <f t="shared" si="44"/>
        <v>A-03-03-01-015-302</v>
      </c>
      <c r="P906" s="32" t="s">
        <v>28</v>
      </c>
      <c r="Q906" s="39">
        <f>VLOOKUP($O906,[3]Gerentes!$A:$I,7,0)</f>
        <v>0</v>
      </c>
      <c r="R906" s="40">
        <f>VLOOKUP($O906,[3]Gerentes!$A:$I,8,0)</f>
        <v>0</v>
      </c>
      <c r="S906" s="34" t="s">
        <v>24</v>
      </c>
      <c r="T906" s="34">
        <v>27</v>
      </c>
      <c r="U906" s="34" t="s">
        <v>161</v>
      </c>
      <c r="V906" s="34" t="s">
        <v>25</v>
      </c>
      <c r="W906" s="41">
        <v>0</v>
      </c>
      <c r="X906" s="41">
        <v>3654781</v>
      </c>
      <c r="Y906" s="41">
        <v>0</v>
      </c>
      <c r="Z906" s="41">
        <v>0</v>
      </c>
      <c r="AA906" s="41">
        <v>0</v>
      </c>
      <c r="AB906" s="42">
        <v>3654781</v>
      </c>
      <c r="AC906" s="41">
        <v>0</v>
      </c>
      <c r="AD906" s="41">
        <v>3654781</v>
      </c>
      <c r="AE906" s="42">
        <v>0</v>
      </c>
      <c r="AF906" s="42">
        <v>0</v>
      </c>
      <c r="AG906" s="41">
        <v>0</v>
      </c>
      <c r="AH906" s="41">
        <v>0</v>
      </c>
      <c r="AI906" s="41">
        <v>0</v>
      </c>
      <c r="AJ906" s="41">
        <v>0</v>
      </c>
      <c r="AK906" s="42" t="str">
        <f>IFERROR(VLOOKUP(Exportar[[#This Row],[RUBRO]],[3]LISTAS!$A$1:$B$19,2,0),Exportar[[#This Row],[NOMBRE-Planeación_Proyecto]])</f>
        <v>Gastos Generales</v>
      </c>
      <c r="AL906" s="41">
        <f>VLOOKUP(Exportar[[#This Row],[UNIDAD/SUB UNIDAD]],[3]!REGIONALES[[#All],[codigo_regional3]:[Columna1]],3,0)</f>
        <v>25</v>
      </c>
      <c r="AM906" s="41">
        <f>Exportar[[#This Row],[COD]]</f>
        <v>25</v>
      </c>
      <c r="AN906" s="41">
        <f>IFERROR(VLOOKUP(Exportar[[#This Row],[RUBRO completo]],'[3]CENTRO DE COSTOS'!$X:$X,1,0),0)</f>
        <v>0</v>
      </c>
      <c r="AO906" s="43" t="str">
        <f>VLOOKUP(Exportar[[#This Row],[COD_REAL]],'[3]CENTRO DE COSTOS'!$M$4:$N$72,2,0)</f>
        <v>REGIONAL CUNDINAMARCA</v>
      </c>
    </row>
    <row r="907" spans="1:41" x14ac:dyDescent="0.25">
      <c r="A907" s="44">
        <v>45111</v>
      </c>
      <c r="B907" s="32">
        <v>2023</v>
      </c>
      <c r="C907" s="33" t="str">
        <f>VLOOKUP(D907,'[3]CENTRO DE COSTOS'!$E:$H,4,0)</f>
        <v>REGIONALES</v>
      </c>
      <c r="D907" s="34" t="s">
        <v>61</v>
      </c>
      <c r="E907" s="34" t="s">
        <v>62</v>
      </c>
      <c r="F907" s="34" t="s">
        <v>195</v>
      </c>
      <c r="G907" s="35" t="str">
        <f>VLOOKUP(O907,[3]Gerentes!$A:$N,4,0)</f>
        <v>FUNCIONAMIENTO</v>
      </c>
      <c r="H907" s="35" t="str">
        <f>VLOOKUP(O907,[3]Gerentes!$A:$N,5,0)</f>
        <v>DIRECTOR(A) ADMINISTRATIVO</v>
      </c>
      <c r="I907" s="35" t="str">
        <f>VLOOKUP(O907,[3]Gerentes!$A:$N,10,0)</f>
        <v>2. Administrativa</v>
      </c>
      <c r="J907" s="35" t="str">
        <f>VLOOKUP(O907,[3]Gerentes!$A:$AB,15,0)</f>
        <v>No Contratable</v>
      </c>
      <c r="K907" s="36" t="str">
        <f t="shared" si="42"/>
        <v>Funcionamiento</v>
      </c>
      <c r="L907" s="37" t="s">
        <v>194</v>
      </c>
      <c r="M907" s="38" t="str">
        <f t="shared" si="43"/>
        <v>A-08-01</v>
      </c>
      <c r="N907" s="34">
        <v>302</v>
      </c>
      <c r="O907" s="35" t="str">
        <f t="shared" si="44"/>
        <v>A-08-01-02-001-302</v>
      </c>
      <c r="P907" s="32" t="s">
        <v>193</v>
      </c>
      <c r="Q907" s="39">
        <f>VLOOKUP($O907,[3]Gerentes!$A:$I,7,0)</f>
        <v>0</v>
      </c>
      <c r="R907" s="40">
        <f>VLOOKUP($O907,[3]Gerentes!$A:$I,8,0)</f>
        <v>0</v>
      </c>
      <c r="S907" s="34" t="s">
        <v>24</v>
      </c>
      <c r="T907" s="34">
        <v>27</v>
      </c>
      <c r="U907" s="34" t="s">
        <v>161</v>
      </c>
      <c r="V907" s="34" t="s">
        <v>25</v>
      </c>
      <c r="W907" s="41">
        <v>59782400</v>
      </c>
      <c r="X907" s="41">
        <v>0</v>
      </c>
      <c r="Y907" s="41">
        <v>0</v>
      </c>
      <c r="Z907" s="41">
        <v>0</v>
      </c>
      <c r="AA907" s="41">
        <v>0</v>
      </c>
      <c r="AB907" s="42">
        <v>59782400</v>
      </c>
      <c r="AC907" s="41">
        <v>59782400</v>
      </c>
      <c r="AD907" s="41">
        <v>0</v>
      </c>
      <c r="AE907" s="42">
        <v>33807621</v>
      </c>
      <c r="AF907" s="42">
        <v>33807621</v>
      </c>
      <c r="AG907" s="41">
        <v>33807621</v>
      </c>
      <c r="AH907" s="41">
        <v>33807621</v>
      </c>
      <c r="AI907" s="41">
        <v>0</v>
      </c>
      <c r="AJ907" s="41">
        <v>0</v>
      </c>
      <c r="AK907" s="42" t="str">
        <f>IFERROR(VLOOKUP(Exportar[[#This Row],[RUBRO]],[3]LISTAS!$A$1:$B$19,2,0),Exportar[[#This Row],[NOMBRE-Planeación_Proyecto]])</f>
        <v>Otros Gastos</v>
      </c>
      <c r="AL907" s="41">
        <f>VLOOKUP(Exportar[[#This Row],[UNIDAD/SUB UNIDAD]],[3]!REGIONALES[[#All],[codigo_regional3]:[Columna1]],3,0)</f>
        <v>25</v>
      </c>
      <c r="AM907" s="41">
        <f>Exportar[[#This Row],[COD]]</f>
        <v>25</v>
      </c>
      <c r="AN907" s="41">
        <f>IFERROR(VLOOKUP(Exportar[[#This Row],[RUBRO completo]],'[3]CENTRO DE COSTOS'!$X:$X,1,0),0)</f>
        <v>0</v>
      </c>
      <c r="AO907" s="43" t="str">
        <f>VLOOKUP(Exportar[[#This Row],[COD_REAL]],'[3]CENTRO DE COSTOS'!$M$4:$N$72,2,0)</f>
        <v>REGIONAL CUNDINAMARCA</v>
      </c>
    </row>
    <row r="908" spans="1:41" x14ac:dyDescent="0.25">
      <c r="A908" s="44">
        <v>45111</v>
      </c>
      <c r="B908" s="32">
        <v>2023</v>
      </c>
      <c r="C908" s="33" t="str">
        <f>VLOOKUP(D908,'[3]CENTRO DE COSTOS'!$E:$H,4,0)</f>
        <v>REGIONALES</v>
      </c>
      <c r="D908" s="34" t="s">
        <v>61</v>
      </c>
      <c r="E908" s="34" t="s">
        <v>62</v>
      </c>
      <c r="F908" s="34" t="s">
        <v>195</v>
      </c>
      <c r="G908" s="35" t="str">
        <f>VLOOKUP(O908,[3]Gerentes!$A:$N,4,0)</f>
        <v>FUNCIONAMIENTO</v>
      </c>
      <c r="H908" s="35" t="str">
        <f>VLOOKUP(O908,[3]Gerentes!$A:$N,5,0)</f>
        <v>DIRECTOR(A) ADMINISTRATIVO</v>
      </c>
      <c r="I908" s="35" t="str">
        <f>VLOOKUP(O908,[3]Gerentes!$A:$N,10,0)</f>
        <v>2. Administrativa</v>
      </c>
      <c r="J908" s="35" t="str">
        <f>VLOOKUP(O908,[3]Gerentes!$A:$AB,15,0)</f>
        <v>No Contratable</v>
      </c>
      <c r="K908" s="36" t="str">
        <f t="shared" si="42"/>
        <v>Funcionamiento</v>
      </c>
      <c r="L908" s="37" t="s">
        <v>241</v>
      </c>
      <c r="M908" s="38" t="str">
        <f t="shared" si="43"/>
        <v>A-08-01</v>
      </c>
      <c r="N908" s="34">
        <v>302</v>
      </c>
      <c r="O908" s="35" t="str">
        <f t="shared" si="44"/>
        <v>A-08-01-02-006-302</v>
      </c>
      <c r="P908" s="32" t="s">
        <v>240</v>
      </c>
      <c r="Q908" s="39">
        <f>VLOOKUP($O908,[3]Gerentes!$A:$I,7,0)</f>
        <v>0</v>
      </c>
      <c r="R908" s="40">
        <f>VLOOKUP($O908,[3]Gerentes!$A:$I,8,0)</f>
        <v>0</v>
      </c>
      <c r="S908" s="34" t="s">
        <v>24</v>
      </c>
      <c r="T908" s="34">
        <v>27</v>
      </c>
      <c r="U908" s="34" t="s">
        <v>161</v>
      </c>
      <c r="V908" s="34" t="s">
        <v>25</v>
      </c>
      <c r="W908" s="41">
        <v>315600</v>
      </c>
      <c r="X908" s="41">
        <v>0</v>
      </c>
      <c r="Y908" s="41">
        <v>0</v>
      </c>
      <c r="Z908" s="41">
        <v>0</v>
      </c>
      <c r="AA908" s="41">
        <v>0</v>
      </c>
      <c r="AB908" s="42">
        <v>315600</v>
      </c>
      <c r="AC908" s="41">
        <v>315100</v>
      </c>
      <c r="AD908" s="41">
        <v>500</v>
      </c>
      <c r="AE908" s="42">
        <v>315100</v>
      </c>
      <c r="AF908" s="42">
        <v>315100</v>
      </c>
      <c r="AG908" s="41">
        <v>315100</v>
      </c>
      <c r="AH908" s="41">
        <v>315100</v>
      </c>
      <c r="AI908" s="41">
        <v>0</v>
      </c>
      <c r="AJ908" s="41">
        <v>0</v>
      </c>
      <c r="AK908" s="42" t="str">
        <f>IFERROR(VLOOKUP(Exportar[[#This Row],[RUBRO]],[3]LISTAS!$A$1:$B$19,2,0),Exportar[[#This Row],[NOMBRE-Planeación_Proyecto]])</f>
        <v>Otros Gastos</v>
      </c>
      <c r="AL908" s="41">
        <f>VLOOKUP(Exportar[[#This Row],[UNIDAD/SUB UNIDAD]],[3]!REGIONALES[[#All],[codigo_regional3]:[Columna1]],3,0)</f>
        <v>25</v>
      </c>
      <c r="AM908" s="41">
        <f>Exportar[[#This Row],[COD]]</f>
        <v>25</v>
      </c>
      <c r="AN908" s="41">
        <f>IFERROR(VLOOKUP(Exportar[[#This Row],[RUBRO completo]],'[3]CENTRO DE COSTOS'!$X:$X,1,0),0)</f>
        <v>0</v>
      </c>
      <c r="AO908" s="43" t="str">
        <f>VLOOKUP(Exportar[[#This Row],[COD_REAL]],'[3]CENTRO DE COSTOS'!$M$4:$N$72,2,0)</f>
        <v>REGIONAL CUNDINAMARCA</v>
      </c>
    </row>
    <row r="909" spans="1:41" x14ac:dyDescent="0.25">
      <c r="A909" s="44">
        <v>45111</v>
      </c>
      <c r="B909" s="32">
        <v>2023</v>
      </c>
      <c r="C909" s="33" t="str">
        <f>VLOOKUP(D909,'[3]CENTRO DE COSTOS'!$E:$H,4,0)</f>
        <v>REGIONALES</v>
      </c>
      <c r="D909" s="34" t="s">
        <v>61</v>
      </c>
      <c r="E909" s="34" t="s">
        <v>62</v>
      </c>
      <c r="F909" s="34" t="s">
        <v>260</v>
      </c>
      <c r="G909" s="35" t="str">
        <f>VLOOKUP(O909,[3]Gerentes!$A:$N,4,0)</f>
        <v>FUNCIONAMIENTO</v>
      </c>
      <c r="H909" s="35" t="str">
        <f>VLOOKUP(O909,[3]Gerentes!$A:$N,5,0)</f>
        <v>JEFE (A) OFICINA ASESORA JURIDICA</v>
      </c>
      <c r="I909" s="35" t="str">
        <f>VLOOKUP(O909,[3]Gerentes!$A:$N,10,0)</f>
        <v>4. Jurídica</v>
      </c>
      <c r="J909" s="35" t="str">
        <f>VLOOKUP(O909,[3]Gerentes!$A:$AB,15,0)</f>
        <v>Contratable</v>
      </c>
      <c r="K909" s="36" t="str">
        <f t="shared" si="42"/>
        <v>Funcionamiento</v>
      </c>
      <c r="L909" s="37" t="s">
        <v>259</v>
      </c>
      <c r="M909" s="38" t="str">
        <f t="shared" si="43"/>
        <v>A-02-02</v>
      </c>
      <c r="N909" s="34">
        <v>304</v>
      </c>
      <c r="O909" s="35" t="str">
        <f t="shared" si="44"/>
        <v>A-02-02-02-008-002-304</v>
      </c>
      <c r="P909" s="32" t="s">
        <v>258</v>
      </c>
      <c r="Q909" s="39">
        <f>VLOOKUP($O909,[3]Gerentes!$A:$I,7,0)</f>
        <v>0</v>
      </c>
      <c r="R909" s="40">
        <f>VLOOKUP($O909,[3]Gerentes!$A:$I,8,0)</f>
        <v>0</v>
      </c>
      <c r="S909" s="34" t="s">
        <v>24</v>
      </c>
      <c r="T909" s="34">
        <v>27</v>
      </c>
      <c r="U909" s="34" t="s">
        <v>161</v>
      </c>
      <c r="V909" s="34" t="s">
        <v>25</v>
      </c>
      <c r="W909" s="41">
        <v>0</v>
      </c>
      <c r="X909" s="41">
        <v>2500000</v>
      </c>
      <c r="Y909" s="41">
        <v>0</v>
      </c>
      <c r="Z909" s="41">
        <v>0</v>
      </c>
      <c r="AA909" s="41">
        <v>0</v>
      </c>
      <c r="AB909" s="42">
        <v>2500000</v>
      </c>
      <c r="AC909" s="41">
        <v>1000000</v>
      </c>
      <c r="AD909" s="41">
        <v>1500000</v>
      </c>
      <c r="AE909" s="42">
        <v>0</v>
      </c>
      <c r="AF909" s="42">
        <v>0</v>
      </c>
      <c r="AG909" s="41">
        <v>0</v>
      </c>
      <c r="AH909" s="41">
        <v>0</v>
      </c>
      <c r="AI909" s="41">
        <v>0</v>
      </c>
      <c r="AJ909" s="41">
        <v>0</v>
      </c>
      <c r="AK909" s="42" t="str">
        <f>IFERROR(VLOOKUP(Exportar[[#This Row],[RUBRO]],[3]LISTAS!$A$1:$B$19,2,0),Exportar[[#This Row],[NOMBRE-Planeación_Proyecto]])</f>
        <v>Gastos Generales</v>
      </c>
      <c r="AL909" s="41">
        <f>VLOOKUP(Exportar[[#This Row],[UNIDAD/SUB UNIDAD]],[3]!REGIONALES[[#All],[codigo_regional3]:[Columna1]],3,0)</f>
        <v>25</v>
      </c>
      <c r="AM909" s="41">
        <f>Exportar[[#This Row],[COD]]</f>
        <v>25</v>
      </c>
      <c r="AN909" s="41">
        <f>IFERROR(VLOOKUP(Exportar[[#This Row],[RUBRO completo]],'[3]CENTRO DE COSTOS'!$X:$X,1,0),0)</f>
        <v>0</v>
      </c>
      <c r="AO909" s="43" t="str">
        <f>VLOOKUP(Exportar[[#This Row],[COD_REAL]],'[3]CENTRO DE COSTOS'!$M$4:$N$72,2,0)</f>
        <v>REGIONAL CUNDINAMARCA</v>
      </c>
    </row>
    <row r="910" spans="1:41" x14ac:dyDescent="0.25">
      <c r="A910" s="44">
        <v>45111</v>
      </c>
      <c r="B910" s="32">
        <v>2023</v>
      </c>
      <c r="C910" s="33" t="str">
        <f>VLOOKUP(D910,'[3]CENTRO DE COSTOS'!$E:$H,4,0)</f>
        <v>REGIONALES</v>
      </c>
      <c r="D910" s="34" t="s">
        <v>61</v>
      </c>
      <c r="E910" s="34" t="s">
        <v>62</v>
      </c>
      <c r="F910" s="34" t="s">
        <v>192</v>
      </c>
      <c r="G910" s="35" t="str">
        <f>VLOOKUP(O910,[3]Gerentes!$A:$N,4,0)</f>
        <v>NUTRICIÓN</v>
      </c>
      <c r="H910" s="35" t="str">
        <f>VLOOKUP(O910,[3]Gerentes!$A:$N,5,0)</f>
        <v>DIRECTOR(A) DE NUTRICION</v>
      </c>
      <c r="I910" s="35" t="str">
        <f>VLOOKUP(O910,[3]Gerentes!$A:$N,10,0)</f>
        <v>4. Nutrición</v>
      </c>
      <c r="J910" s="35" t="str">
        <f>VLOOKUP(O910,[3]Gerentes!$A:$AB,15,0)</f>
        <v>Contratable</v>
      </c>
      <c r="K910" s="36" t="str">
        <f t="shared" si="42"/>
        <v>Inversión</v>
      </c>
      <c r="L910" s="37" t="s">
        <v>189</v>
      </c>
      <c r="M910" s="38" t="str">
        <f t="shared" si="43"/>
        <v>C-4102-1500-12</v>
      </c>
      <c r="N910" s="34">
        <v>991</v>
      </c>
      <c r="O910" s="35" t="str">
        <f t="shared" si="44"/>
        <v>C-4102-1500-12-0-4102016-02-991</v>
      </c>
      <c r="P910" s="32" t="s">
        <v>188</v>
      </c>
      <c r="Q910" s="39">
        <f>VLOOKUP($O910,[3]Gerentes!$A:$I,7,0)</f>
        <v>4102016</v>
      </c>
      <c r="R910" s="40" t="str">
        <f>VLOOKUP($O910,[3]Gerentes!$A:$I,8,0)</f>
        <v>SERVICIO DE ATENCION Y PREVENCION A LA DESNUTRICION DESDE EL SECTOR INCLUSION SOCIAL</v>
      </c>
      <c r="S910" s="34" t="s">
        <v>24</v>
      </c>
      <c r="T910" s="34">
        <v>27</v>
      </c>
      <c r="U910" s="34" t="s">
        <v>161</v>
      </c>
      <c r="V910" s="34" t="s">
        <v>25</v>
      </c>
      <c r="W910" s="41">
        <v>41866633</v>
      </c>
      <c r="X910" s="41">
        <v>0</v>
      </c>
      <c r="Y910" s="41">
        <v>0</v>
      </c>
      <c r="Z910" s="41">
        <v>0</v>
      </c>
      <c r="AA910" s="41">
        <v>0</v>
      </c>
      <c r="AB910" s="42">
        <v>41866633</v>
      </c>
      <c r="AC910" s="41">
        <v>41618167</v>
      </c>
      <c r="AD910" s="41">
        <v>248466</v>
      </c>
      <c r="AE910" s="42">
        <v>41618167</v>
      </c>
      <c r="AF910" s="42">
        <v>15529167</v>
      </c>
      <c r="AG910" s="41">
        <v>15529167</v>
      </c>
      <c r="AH910" s="41">
        <v>15529167</v>
      </c>
      <c r="AI910" s="41">
        <v>0</v>
      </c>
      <c r="AJ910" s="41">
        <v>0</v>
      </c>
      <c r="AK910" s="42" t="str">
        <f>IFERROR(VLOOKUP(Exportar[[#This Row],[RUBRO]],[3]LISTAS!$A$1:$B$19,2,0),Exportar[[#This Row],[NOMBRE-Planeación_Proyecto]])</f>
        <v>4. Nutrición</v>
      </c>
      <c r="AL910" s="41">
        <f>VLOOKUP(Exportar[[#This Row],[UNIDAD/SUB UNIDAD]],[3]!REGIONALES[[#All],[codigo_regional3]:[Columna1]],3,0)</f>
        <v>25</v>
      </c>
      <c r="AM910" s="41">
        <f>Exportar[[#This Row],[COD]]</f>
        <v>25</v>
      </c>
      <c r="AN910" s="41">
        <f>IFERROR(VLOOKUP(Exportar[[#This Row],[RUBRO completo]],'[3]CENTRO DE COSTOS'!$X:$X,1,0),0)</f>
        <v>0</v>
      </c>
      <c r="AO910" s="43" t="str">
        <f>VLOOKUP(Exportar[[#This Row],[COD_REAL]],'[3]CENTRO DE COSTOS'!$M$4:$N$72,2,0)</f>
        <v>REGIONAL CUNDINAMARCA</v>
      </c>
    </row>
    <row r="911" spans="1:41" x14ac:dyDescent="0.25">
      <c r="A911" s="44">
        <v>45111</v>
      </c>
      <c r="B911" s="32">
        <v>2023</v>
      </c>
      <c r="C911" s="33" t="str">
        <f>VLOOKUP(D911,'[3]CENTRO DE COSTOS'!$E:$H,4,0)</f>
        <v>REGIONALES</v>
      </c>
      <c r="D911" s="34" t="s">
        <v>61</v>
      </c>
      <c r="E911" s="34" t="s">
        <v>62</v>
      </c>
      <c r="F911" s="34" t="s">
        <v>192</v>
      </c>
      <c r="G911" s="35" t="str">
        <f>VLOOKUP(O911,[3]Gerentes!$A:$N,4,0)</f>
        <v>PROTECCIÓN SRPA</v>
      </c>
      <c r="H911" s="35" t="str">
        <f>VLOOKUP(O911,[3]Gerentes!$A:$N,5,0)</f>
        <v>DIRECTOR(A) DE PROTECCION</v>
      </c>
      <c r="I911" s="35" t="str">
        <f>VLOOKUP(O911,[3]Gerentes!$A:$N,10,0)</f>
        <v>3. Protección SRPA</v>
      </c>
      <c r="J911" s="35" t="str">
        <f>VLOOKUP(O911,[3]Gerentes!$A:$AB,15,0)</f>
        <v>Contratable</v>
      </c>
      <c r="K911" s="36" t="str">
        <f t="shared" si="42"/>
        <v>Inversión</v>
      </c>
      <c r="L911" s="37" t="s">
        <v>187</v>
      </c>
      <c r="M911" s="38" t="str">
        <f t="shared" si="43"/>
        <v>C-4102-1500-13</v>
      </c>
      <c r="N911" s="34">
        <v>991</v>
      </c>
      <c r="O911" s="35" t="str">
        <f t="shared" si="44"/>
        <v>C-4102-1500-13-0-4102038-02-991</v>
      </c>
      <c r="P911" s="32" t="s">
        <v>186</v>
      </c>
      <c r="Q911" s="39">
        <f>VLOOKUP($O911,[3]Gerentes!$A:$I,7,0)</f>
        <v>4102038</v>
      </c>
      <c r="R911" s="40" t="str">
        <f>VLOOKUP($O911,[3]Gerentes!$A:$I,8,0)</f>
        <v>SERVICIO DIRIGIDOS A LA ATENCION DE NIÑOS, NIÑAS, ADOLESCENTES Y JOVENES, CON ENFOQUE PEDAGOGICO Y RESTAURATIVO ENCAMINADOS A LA INCLUSION SOCIAL</v>
      </c>
      <c r="S911" s="34" t="s">
        <v>24</v>
      </c>
      <c r="T911" s="34">
        <v>27</v>
      </c>
      <c r="U911" s="34" t="s">
        <v>161</v>
      </c>
      <c r="V911" s="34" t="s">
        <v>25</v>
      </c>
      <c r="W911" s="41">
        <v>1030239599</v>
      </c>
      <c r="X911" s="41">
        <v>0</v>
      </c>
      <c r="Y911" s="41">
        <v>0</v>
      </c>
      <c r="Z911" s="41">
        <v>0</v>
      </c>
      <c r="AA911" s="41">
        <v>0</v>
      </c>
      <c r="AB911" s="42">
        <v>1030239599</v>
      </c>
      <c r="AC911" s="41">
        <v>1030239599</v>
      </c>
      <c r="AD911" s="41">
        <v>0</v>
      </c>
      <c r="AE911" s="42">
        <v>974301582</v>
      </c>
      <c r="AF911" s="42">
        <v>378239171</v>
      </c>
      <c r="AG911" s="41">
        <v>378239171</v>
      </c>
      <c r="AH911" s="41">
        <v>378239171</v>
      </c>
      <c r="AI911" s="41">
        <v>0</v>
      </c>
      <c r="AJ911" s="41">
        <v>0</v>
      </c>
      <c r="AK911" s="42" t="str">
        <f>IFERROR(VLOOKUP(Exportar[[#This Row],[RUBRO]],[3]LISTAS!$A$1:$B$19,2,0),Exportar[[#This Row],[NOMBRE-Planeación_Proyecto]])</f>
        <v>3. Protección SRPA</v>
      </c>
      <c r="AL911" s="41">
        <f>VLOOKUP(Exportar[[#This Row],[UNIDAD/SUB UNIDAD]],[3]!REGIONALES[[#All],[codigo_regional3]:[Columna1]],3,0)</f>
        <v>25</v>
      </c>
      <c r="AM911" s="41">
        <f>Exportar[[#This Row],[COD]]</f>
        <v>25</v>
      </c>
      <c r="AN911" s="41">
        <f>IFERROR(VLOOKUP(Exportar[[#This Row],[RUBRO completo]],'[3]CENTRO DE COSTOS'!$X:$X,1,0),0)</f>
        <v>0</v>
      </c>
      <c r="AO911" s="43" t="str">
        <f>VLOOKUP(Exportar[[#This Row],[COD_REAL]],'[3]CENTRO DE COSTOS'!$M$4:$N$72,2,0)</f>
        <v>REGIONAL CUNDINAMARCA</v>
      </c>
    </row>
    <row r="912" spans="1:41" x14ac:dyDescent="0.25">
      <c r="A912" s="44">
        <v>45111</v>
      </c>
      <c r="B912" s="32">
        <v>2023</v>
      </c>
      <c r="C912" s="33" t="str">
        <f>VLOOKUP(D912,'[3]CENTRO DE COSTOS'!$E:$H,4,0)</f>
        <v>REGIONALES</v>
      </c>
      <c r="D912" s="34" t="s">
        <v>61</v>
      </c>
      <c r="E912" s="34" t="s">
        <v>62</v>
      </c>
      <c r="F912" s="34" t="s">
        <v>192</v>
      </c>
      <c r="G912" s="35" t="str">
        <f>VLOOKUP(O912,[3]Gerentes!$A:$N,4,0)</f>
        <v xml:space="preserve">PROTECCIÓN RESTABLECIMIENTO </v>
      </c>
      <c r="H912" s="35" t="str">
        <f>VLOOKUP(O912,[3]Gerentes!$A:$N,5,0)</f>
        <v>DIRECTOR(A) DE PROTECCION</v>
      </c>
      <c r="I912" s="35" t="str">
        <f>VLOOKUP(O912,[3]Gerentes!$A:$N,10,0)</f>
        <v>2. Protección PARD</v>
      </c>
      <c r="J912" s="35" t="str">
        <f>VLOOKUP(O912,[3]Gerentes!$A:$AB,15,0)</f>
        <v>Contratable</v>
      </c>
      <c r="K912" s="36" t="str">
        <f t="shared" si="42"/>
        <v>Inversión</v>
      </c>
      <c r="L912" s="37" t="s">
        <v>173</v>
      </c>
      <c r="M912" s="38" t="str">
        <f t="shared" si="43"/>
        <v>C-4102-1500-14</v>
      </c>
      <c r="N912" s="34">
        <v>991</v>
      </c>
      <c r="O912" s="35" t="str">
        <f t="shared" si="44"/>
        <v>C-4102-1500-14-0-4102037-02-991</v>
      </c>
      <c r="P912" s="32" t="s">
        <v>172</v>
      </c>
      <c r="Q912" s="39">
        <f>VLOOKUP($O912,[3]Gerentes!$A:$I,7,0)</f>
        <v>4102037</v>
      </c>
      <c r="R912" s="40" t="str">
        <f>VLOOKUP($O912,[3]Gerentes!$A:$I,8,0)</f>
        <v>SERVICIO DE PROTECCION PARA EL RESTABLECIMIENTO DE DERECHOS DE NIÑOS, NIÑAS, ADOLESCENTES Y JOVENES</v>
      </c>
      <c r="S912" s="34" t="s">
        <v>24</v>
      </c>
      <c r="T912" s="34">
        <v>21</v>
      </c>
      <c r="U912" s="34" t="s">
        <v>185</v>
      </c>
      <c r="V912" s="34" t="s">
        <v>25</v>
      </c>
      <c r="W912" s="41">
        <v>4230965887</v>
      </c>
      <c r="X912" s="41">
        <v>0</v>
      </c>
      <c r="Y912" s="41">
        <v>0</v>
      </c>
      <c r="Z912" s="41">
        <v>0</v>
      </c>
      <c r="AA912" s="41">
        <v>0</v>
      </c>
      <c r="AB912" s="42">
        <v>4230965887</v>
      </c>
      <c r="AC912" s="41">
        <v>4230965887</v>
      </c>
      <c r="AD912" s="41">
        <v>0</v>
      </c>
      <c r="AE912" s="42">
        <v>4089501886</v>
      </c>
      <c r="AF912" s="42">
        <v>1524532241</v>
      </c>
      <c r="AG912" s="41">
        <v>1524532241</v>
      </c>
      <c r="AH912" s="41">
        <v>1524532241</v>
      </c>
      <c r="AI912" s="41">
        <v>0</v>
      </c>
      <c r="AJ912" s="41">
        <v>0</v>
      </c>
      <c r="AK912" s="42" t="str">
        <f>IFERROR(VLOOKUP(Exportar[[#This Row],[RUBRO]],[3]LISTAS!$A$1:$B$19,2,0),Exportar[[#This Row],[NOMBRE-Planeación_Proyecto]])</f>
        <v>2. Protección PARD</v>
      </c>
      <c r="AL912" s="41">
        <f>VLOOKUP(Exportar[[#This Row],[UNIDAD/SUB UNIDAD]],[3]!REGIONALES[[#All],[codigo_regional3]:[Columna1]],3,0)</f>
        <v>25</v>
      </c>
      <c r="AM912" s="41">
        <f>Exportar[[#This Row],[COD]]</f>
        <v>25</v>
      </c>
      <c r="AN912" s="41">
        <f>IFERROR(VLOOKUP(Exportar[[#This Row],[RUBRO completo]],'[3]CENTRO DE COSTOS'!$X:$X,1,0),0)</f>
        <v>0</v>
      </c>
      <c r="AO912" s="43" t="str">
        <f>VLOOKUP(Exportar[[#This Row],[COD_REAL]],'[3]CENTRO DE COSTOS'!$M$4:$N$72,2,0)</f>
        <v>REGIONAL CUNDINAMARCA</v>
      </c>
    </row>
    <row r="913" spans="1:41" x14ac:dyDescent="0.25">
      <c r="A913" s="44">
        <v>45111</v>
      </c>
      <c r="B913" s="32">
        <v>2023</v>
      </c>
      <c r="C913" s="33" t="str">
        <f>VLOOKUP(D913,'[3]CENTRO DE COSTOS'!$E:$H,4,0)</f>
        <v>REGIONALES</v>
      </c>
      <c r="D913" s="34" t="s">
        <v>61</v>
      </c>
      <c r="E913" s="34" t="s">
        <v>62</v>
      </c>
      <c r="F913" s="34" t="s">
        <v>192</v>
      </c>
      <c r="G913" s="35" t="str">
        <f>VLOOKUP(O913,[3]Gerentes!$A:$N,4,0)</f>
        <v>SNBF</v>
      </c>
      <c r="H913" s="35" t="str">
        <f>VLOOKUP(O913,[3]Gerentes!$A:$N,5,0)</f>
        <v>DIRECTOR(A) DE SISTEMA NACIONAL DE BIENESTAR FAMILIAR</v>
      </c>
      <c r="I913" s="35" t="str">
        <f>VLOOKUP(O913,[3]Gerentes!$A:$N,10,0)</f>
        <v>7. SNBF</v>
      </c>
      <c r="J913" s="35" t="str">
        <f>VLOOKUP(O913,[3]Gerentes!$A:$AB,15,0)</f>
        <v>Contratable</v>
      </c>
      <c r="K913" s="36" t="str">
        <f t="shared" si="42"/>
        <v>Inversión</v>
      </c>
      <c r="L913" s="37" t="s">
        <v>168</v>
      </c>
      <c r="M913" s="38" t="str">
        <f t="shared" si="43"/>
        <v>C-4102-1500-15</v>
      </c>
      <c r="N913" s="34">
        <v>991</v>
      </c>
      <c r="O913" s="35" t="str">
        <f t="shared" si="44"/>
        <v>C-4102-1500-15-0-4102024-02-991</v>
      </c>
      <c r="P913" s="32" t="s">
        <v>167</v>
      </c>
      <c r="Q913" s="39">
        <f>VLOOKUP($O913,[3]Gerentes!$A:$I,7,0)</f>
        <v>4102024</v>
      </c>
      <c r="R913" s="40" t="str">
        <f>VLOOKUP($O913,[3]Gerentes!$A:$I,8,0)</f>
        <v>SERVICIO DE ASISTENCIA TECNICA EN EL CICLO DE POLITICAS PUBLICAS DE INFANCIA Y ADOLESCENCIA</v>
      </c>
      <c r="S913" s="34" t="s">
        <v>24</v>
      </c>
      <c r="T913" s="34">
        <v>27</v>
      </c>
      <c r="U913" s="34" t="s">
        <v>161</v>
      </c>
      <c r="V913" s="34" t="s">
        <v>25</v>
      </c>
      <c r="W913" s="41">
        <v>466300600</v>
      </c>
      <c r="X913" s="41">
        <v>0</v>
      </c>
      <c r="Y913" s="41">
        <v>0</v>
      </c>
      <c r="Z913" s="41">
        <v>0</v>
      </c>
      <c r="AA913" s="41">
        <v>0</v>
      </c>
      <c r="AB913" s="42">
        <v>466300600</v>
      </c>
      <c r="AC913" s="41">
        <v>466300600</v>
      </c>
      <c r="AD913" s="41">
        <v>0</v>
      </c>
      <c r="AE913" s="42">
        <v>455558000</v>
      </c>
      <c r="AF913" s="42">
        <v>163546933</v>
      </c>
      <c r="AG913" s="41">
        <v>163546933</v>
      </c>
      <c r="AH913" s="41">
        <v>163546933</v>
      </c>
      <c r="AI913" s="41">
        <v>0</v>
      </c>
      <c r="AJ913" s="41">
        <v>0</v>
      </c>
      <c r="AK913" s="42" t="str">
        <f>IFERROR(VLOOKUP(Exportar[[#This Row],[RUBRO]],[3]LISTAS!$A$1:$B$19,2,0),Exportar[[#This Row],[NOMBRE-Planeación_Proyecto]])</f>
        <v>7. SNBF</v>
      </c>
      <c r="AL913" s="41">
        <f>VLOOKUP(Exportar[[#This Row],[UNIDAD/SUB UNIDAD]],[3]!REGIONALES[[#All],[codigo_regional3]:[Columna1]],3,0)</f>
        <v>25</v>
      </c>
      <c r="AM913" s="41">
        <f>Exportar[[#This Row],[COD]]</f>
        <v>25</v>
      </c>
      <c r="AN913" s="41">
        <f>IFERROR(VLOOKUP(Exportar[[#This Row],[RUBRO completo]],'[3]CENTRO DE COSTOS'!$X:$X,1,0),0)</f>
        <v>0</v>
      </c>
      <c r="AO913" s="43" t="str">
        <f>VLOOKUP(Exportar[[#This Row],[COD_REAL]],'[3]CENTRO DE COSTOS'!$M$4:$N$72,2,0)</f>
        <v>REGIONAL CUNDINAMARCA</v>
      </c>
    </row>
    <row r="914" spans="1:41" x14ac:dyDescent="0.25">
      <c r="A914" s="44">
        <v>45111</v>
      </c>
      <c r="B914" s="32">
        <v>2023</v>
      </c>
      <c r="C914" s="33" t="str">
        <f>VLOOKUP(D914,'[3]CENTRO DE COSTOS'!$E:$H,4,0)</f>
        <v>REGIONALES</v>
      </c>
      <c r="D914" s="34" t="s">
        <v>61</v>
      </c>
      <c r="E914" s="34" t="s">
        <v>62</v>
      </c>
      <c r="F914" s="34" t="s">
        <v>192</v>
      </c>
      <c r="G914" s="35" t="str">
        <f>VLOOKUP(O914,[3]Gerentes!$A:$N,4,0)</f>
        <v>FAMILIA Y COMUNIDADES</v>
      </c>
      <c r="H914" s="35" t="str">
        <f>VLOOKUP(O914,[3]Gerentes!$A:$N,5,0)</f>
        <v>DIRECTOR(A) DE FAMILIA Y COMUNIDADES</v>
      </c>
      <c r="I914" s="35" t="str">
        <f>VLOOKUP(O914,[3]Gerentes!$A:$N,10,0)</f>
        <v>6. Familia y Comunidades</v>
      </c>
      <c r="J914" s="35" t="str">
        <f>VLOOKUP(O914,[3]Gerentes!$A:$AB,15,0)</f>
        <v>Contratable</v>
      </c>
      <c r="K914" s="36" t="str">
        <f t="shared" si="42"/>
        <v>Inversión</v>
      </c>
      <c r="L914" s="37" t="s">
        <v>184</v>
      </c>
      <c r="M914" s="38" t="str">
        <f t="shared" si="43"/>
        <v>C-4102-1500-16</v>
      </c>
      <c r="N914" s="34">
        <v>991</v>
      </c>
      <c r="O914" s="35" t="str">
        <f t="shared" si="44"/>
        <v>C-4102-1500-16-0-4102041-02-991</v>
      </c>
      <c r="P914" s="32" t="s">
        <v>183</v>
      </c>
      <c r="Q914" s="39">
        <f>VLOOKUP($O914,[3]Gerentes!$A:$I,7,0)</f>
        <v>4102041</v>
      </c>
      <c r="R914" s="40" t="str">
        <f>VLOOKUP($O914,[3]Gerentes!$A:$I,8,0)</f>
        <v>SERVICIO DE ASISTENCIA TECNICA EN EL CICLO DE POLITICAS PUBLICAS DE FAMILIA Y OTRAS RELACIONADAS</v>
      </c>
      <c r="S914" s="34" t="s">
        <v>24</v>
      </c>
      <c r="T914" s="34">
        <v>27</v>
      </c>
      <c r="U914" s="34" t="s">
        <v>161</v>
      </c>
      <c r="V914" s="34" t="s">
        <v>25</v>
      </c>
      <c r="W914" s="41">
        <v>92388266</v>
      </c>
      <c r="X914" s="41">
        <v>0</v>
      </c>
      <c r="Y914" s="41">
        <v>2230966</v>
      </c>
      <c r="Z914" s="41">
        <v>0</v>
      </c>
      <c r="AA914" s="41">
        <v>0</v>
      </c>
      <c r="AB914" s="42">
        <v>90157300</v>
      </c>
      <c r="AC914" s="41">
        <v>90157300</v>
      </c>
      <c r="AD914" s="41">
        <v>0</v>
      </c>
      <c r="AE914" s="42">
        <v>90157300</v>
      </c>
      <c r="AF914" s="42">
        <v>35039300</v>
      </c>
      <c r="AG914" s="41">
        <v>35039300</v>
      </c>
      <c r="AH914" s="41">
        <v>35039300</v>
      </c>
      <c r="AI914" s="41">
        <v>0</v>
      </c>
      <c r="AJ914" s="41">
        <v>0</v>
      </c>
      <c r="AK914" s="42" t="str">
        <f>IFERROR(VLOOKUP(Exportar[[#This Row],[RUBRO]],[3]LISTAS!$A$1:$B$19,2,0),Exportar[[#This Row],[NOMBRE-Planeación_Proyecto]])</f>
        <v>6. Familia y Comunidades</v>
      </c>
      <c r="AL914" s="41">
        <f>VLOOKUP(Exportar[[#This Row],[UNIDAD/SUB UNIDAD]],[3]!REGIONALES[[#All],[codigo_regional3]:[Columna1]],3,0)</f>
        <v>25</v>
      </c>
      <c r="AM914" s="41">
        <f>Exportar[[#This Row],[COD]]</f>
        <v>25</v>
      </c>
      <c r="AN914" s="41">
        <f>IFERROR(VLOOKUP(Exportar[[#This Row],[RUBRO completo]],'[3]CENTRO DE COSTOS'!$X:$X,1,0),0)</f>
        <v>0</v>
      </c>
      <c r="AO914" s="43" t="str">
        <f>VLOOKUP(Exportar[[#This Row],[COD_REAL]],'[3]CENTRO DE COSTOS'!$M$4:$N$72,2,0)</f>
        <v>REGIONAL CUNDINAMARCA</v>
      </c>
    </row>
    <row r="915" spans="1:41" x14ac:dyDescent="0.25">
      <c r="A915" s="44">
        <v>45111</v>
      </c>
      <c r="B915" s="32">
        <v>2023</v>
      </c>
      <c r="C915" s="33" t="str">
        <f>VLOOKUP(D915,'[3]CENTRO DE COSTOS'!$E:$H,4,0)</f>
        <v>REGIONALES</v>
      </c>
      <c r="D915" s="34" t="s">
        <v>61</v>
      </c>
      <c r="E915" s="34" t="s">
        <v>62</v>
      </c>
      <c r="F915" s="34" t="s">
        <v>192</v>
      </c>
      <c r="G915" s="35" t="str">
        <f>VLOOKUP(O915,[3]Gerentes!$A:$N,4,0)</f>
        <v>PRIMERA INFANCIA</v>
      </c>
      <c r="H915" s="35" t="str">
        <f>VLOOKUP(O915,[3]Gerentes!$A:$N,5,0)</f>
        <v>DIRECTOR(A) DE PRIMERA INFANCIA</v>
      </c>
      <c r="I915" s="35" t="str">
        <f>VLOOKUP(O915,[3]Gerentes!$A:$N,10,0)</f>
        <v>1. Primera Infancia</v>
      </c>
      <c r="J915" s="35" t="str">
        <f>VLOOKUP(O915,[3]Gerentes!$A:$AB,15,0)</f>
        <v>Contratable</v>
      </c>
      <c r="K915" s="36" t="str">
        <f t="shared" si="42"/>
        <v>Inversión</v>
      </c>
      <c r="L915" s="37" t="s">
        <v>166</v>
      </c>
      <c r="M915" s="38" t="str">
        <f t="shared" si="43"/>
        <v>C-4102-1500-18</v>
      </c>
      <c r="N915" s="34">
        <v>991</v>
      </c>
      <c r="O915" s="35" t="str">
        <f t="shared" si="44"/>
        <v>C-4102-1500-18-0-4102040-02-991</v>
      </c>
      <c r="P915" s="32" t="s">
        <v>165</v>
      </c>
      <c r="Q915" s="39">
        <f>VLOOKUP($O915,[3]Gerentes!$A:$I,7,0)</f>
        <v>4102040</v>
      </c>
      <c r="R915" s="40" t="str">
        <f>VLOOKUP($O915,[3]Gerentes!$A:$I,8,0)</f>
        <v>DOCUMENTOS METODOLOGICOS</v>
      </c>
      <c r="S915" s="34" t="s">
        <v>24</v>
      </c>
      <c r="T915" s="34">
        <v>27</v>
      </c>
      <c r="U915" s="34" t="s">
        <v>161</v>
      </c>
      <c r="V915" s="34" t="s">
        <v>25</v>
      </c>
      <c r="W915" s="41">
        <v>2748803146</v>
      </c>
      <c r="X915" s="41">
        <v>0</v>
      </c>
      <c r="Y915" s="41">
        <v>0</v>
      </c>
      <c r="Z915" s="41">
        <v>0</v>
      </c>
      <c r="AA915" s="41">
        <v>0</v>
      </c>
      <c r="AB915" s="42">
        <v>2748803146</v>
      </c>
      <c r="AC915" s="41">
        <v>2748803146</v>
      </c>
      <c r="AD915" s="41">
        <v>0</v>
      </c>
      <c r="AE915" s="42">
        <v>2608435310</v>
      </c>
      <c r="AF915" s="42">
        <v>1025871610</v>
      </c>
      <c r="AG915" s="41">
        <v>1025871610</v>
      </c>
      <c r="AH915" s="41">
        <v>1025871610</v>
      </c>
      <c r="AI915" s="41">
        <v>0</v>
      </c>
      <c r="AJ915" s="41">
        <v>0</v>
      </c>
      <c r="AK915" s="42" t="str">
        <f>IFERROR(VLOOKUP(Exportar[[#This Row],[RUBRO]],[3]LISTAS!$A$1:$B$19,2,0),Exportar[[#This Row],[NOMBRE-Planeación_Proyecto]])</f>
        <v>1. Primera Infancia</v>
      </c>
      <c r="AL915" s="41">
        <f>VLOOKUP(Exportar[[#This Row],[UNIDAD/SUB UNIDAD]],[3]!REGIONALES[[#All],[codigo_regional3]:[Columna1]],3,0)</f>
        <v>25</v>
      </c>
      <c r="AM915" s="41">
        <f>Exportar[[#This Row],[COD]]</f>
        <v>25</v>
      </c>
      <c r="AN915" s="41">
        <f>IFERROR(VLOOKUP(Exportar[[#This Row],[RUBRO completo]],'[3]CENTRO DE COSTOS'!$X:$X,1,0),0)</f>
        <v>0</v>
      </c>
      <c r="AO915" s="43" t="str">
        <f>VLOOKUP(Exportar[[#This Row],[COD_REAL]],'[3]CENTRO DE COSTOS'!$M$4:$N$72,2,0)</f>
        <v>REGIONAL CUNDINAMARCA</v>
      </c>
    </row>
    <row r="916" spans="1:41" x14ac:dyDescent="0.25">
      <c r="A916" s="44">
        <v>45111</v>
      </c>
      <c r="B916" s="32">
        <v>2023</v>
      </c>
      <c r="C916" s="33" t="str">
        <f>VLOOKUP(D916,'[3]CENTRO DE COSTOS'!$E:$H,4,0)</f>
        <v>REGIONALES</v>
      </c>
      <c r="D916" s="34" t="s">
        <v>61</v>
      </c>
      <c r="E916" s="34" t="s">
        <v>62</v>
      </c>
      <c r="F916" s="34" t="s">
        <v>192</v>
      </c>
      <c r="G916" s="35" t="str">
        <f>VLOOKUP(O916,[3]Gerentes!$A:$N,4,0)</f>
        <v>INFANCIA</v>
      </c>
      <c r="H916" s="35" t="str">
        <f>VLOOKUP(O916,[3]Gerentes!$A:$N,5,0)</f>
        <v>DIRECTOR(A) DE INFANCIA</v>
      </c>
      <c r="I916" s="35" t="str">
        <f>VLOOKUP(O916,[3]Gerentes!$A:$N,10,0)</f>
        <v>7. Infancia</v>
      </c>
      <c r="J916" s="35" t="str">
        <f>VLOOKUP(O916,[3]Gerentes!$A:$AB,15,0)</f>
        <v>Contratable</v>
      </c>
      <c r="K916" s="36" t="str">
        <f t="shared" si="42"/>
        <v>Inversión</v>
      </c>
      <c r="L916" s="37" t="s">
        <v>182</v>
      </c>
      <c r="M916" s="38" t="str">
        <f t="shared" si="43"/>
        <v>C-4102-1500-20</v>
      </c>
      <c r="N916" s="34">
        <v>991</v>
      </c>
      <c r="O916" s="35" t="str">
        <f t="shared" si="44"/>
        <v>C-4102-1500-20-0-4102045-02-991</v>
      </c>
      <c r="P916" s="32" t="s">
        <v>181</v>
      </c>
      <c r="Q916" s="39">
        <f>VLOOKUP($O916,[3]Gerentes!$A:$I,7,0)</f>
        <v>4102045</v>
      </c>
      <c r="R916" s="40" t="str">
        <f>VLOOKUP($O916,[3]Gerentes!$A:$I,8,0)</f>
        <v>SERVICIOS DE EDUCACIÓN INFORMAL A NIÑOS, NIÑAS, ADOLESCENTES  Y JÓVENES PARA EL RECONOCIMIENTO DE SUS DERECHOS</v>
      </c>
      <c r="S916" s="34" t="s">
        <v>24</v>
      </c>
      <c r="T916" s="34">
        <v>27</v>
      </c>
      <c r="U916" s="34" t="s">
        <v>161</v>
      </c>
      <c r="V916" s="34" t="s">
        <v>25</v>
      </c>
      <c r="W916" s="41">
        <v>91876129</v>
      </c>
      <c r="X916" s="41">
        <v>0</v>
      </c>
      <c r="Y916" s="41">
        <v>2988796</v>
      </c>
      <c r="Z916" s="41">
        <v>0</v>
      </c>
      <c r="AA916" s="41">
        <v>0</v>
      </c>
      <c r="AB916" s="42">
        <v>88887333</v>
      </c>
      <c r="AC916" s="41">
        <v>88887333</v>
      </c>
      <c r="AD916" s="41">
        <v>0</v>
      </c>
      <c r="AE916" s="42">
        <v>88887333</v>
      </c>
      <c r="AF916" s="42">
        <v>34147333</v>
      </c>
      <c r="AG916" s="41">
        <v>34147333</v>
      </c>
      <c r="AH916" s="41">
        <v>34147333</v>
      </c>
      <c r="AI916" s="41">
        <v>0</v>
      </c>
      <c r="AJ916" s="41">
        <v>0</v>
      </c>
      <c r="AK916" s="42" t="str">
        <f>IFERROR(VLOOKUP(Exportar[[#This Row],[RUBRO]],[3]LISTAS!$A$1:$B$19,2,0),Exportar[[#This Row],[NOMBRE-Planeación_Proyecto]])</f>
        <v>7. Infancia</v>
      </c>
      <c r="AL916" s="41">
        <f>VLOOKUP(Exportar[[#This Row],[UNIDAD/SUB UNIDAD]],[3]!REGIONALES[[#All],[codigo_regional3]:[Columna1]],3,0)</f>
        <v>25</v>
      </c>
      <c r="AM916" s="41">
        <f>Exportar[[#This Row],[COD]]</f>
        <v>25</v>
      </c>
      <c r="AN916" s="41">
        <f>IFERROR(VLOOKUP(Exportar[[#This Row],[RUBRO completo]],'[3]CENTRO DE COSTOS'!$X:$X,1,0),0)</f>
        <v>0</v>
      </c>
      <c r="AO916" s="43" t="str">
        <f>VLOOKUP(Exportar[[#This Row],[COD_REAL]],'[3]CENTRO DE COSTOS'!$M$4:$N$72,2,0)</f>
        <v>REGIONAL CUNDINAMARCA</v>
      </c>
    </row>
    <row r="917" spans="1:41" x14ac:dyDescent="0.25">
      <c r="A917" s="44">
        <v>45111</v>
      </c>
      <c r="B917" s="32">
        <v>2023</v>
      </c>
      <c r="C917" s="33" t="str">
        <f>VLOOKUP(D917,'[3]CENTRO DE COSTOS'!$E:$H,4,0)</f>
        <v>REGIONALES</v>
      </c>
      <c r="D917" s="34" t="s">
        <v>61</v>
      </c>
      <c r="E917" s="34" t="s">
        <v>62</v>
      </c>
      <c r="F917" s="34" t="s">
        <v>192</v>
      </c>
      <c r="G917" s="35" t="str">
        <f>VLOOKUP(O917,[3]Gerentes!$A:$N,4,0)</f>
        <v>ADOLESCENCIA Y JUVENTUD</v>
      </c>
      <c r="H917" s="35" t="str">
        <f>VLOOKUP(O917,[3]Gerentes!$A:$N,5,0)</f>
        <v xml:space="preserve">DIRECTOR(A) DE ADOLESCENCIA Y JUVENTUD </v>
      </c>
      <c r="I917" s="35" t="str">
        <f>VLOOKUP(O917,[3]Gerentes!$A:$N,10,0)</f>
        <v>8. Adolescencia y Juventud</v>
      </c>
      <c r="J917" s="35" t="str">
        <f>VLOOKUP(O917,[3]Gerentes!$A:$AB,15,0)</f>
        <v>Contratable</v>
      </c>
      <c r="K917" s="36" t="str">
        <f t="shared" si="42"/>
        <v>Inversión</v>
      </c>
      <c r="L917" s="37" t="s">
        <v>180</v>
      </c>
      <c r="M917" s="38" t="str">
        <f t="shared" si="43"/>
        <v>C-4102-1500-21</v>
      </c>
      <c r="N917" s="34">
        <v>991</v>
      </c>
      <c r="O917" s="35" t="str">
        <f t="shared" si="44"/>
        <v>C-4102-1500-21-0-4102045-02-00-991</v>
      </c>
      <c r="P917" s="32" t="s">
        <v>179</v>
      </c>
      <c r="Q917" s="39">
        <f>VLOOKUP($O917,[3]Gerentes!$A:$I,7,0)</f>
        <v>4102045</v>
      </c>
      <c r="R917" s="40" t="str">
        <f>VLOOKUP($O917,[3]Gerentes!$A:$I,8,0)</f>
        <v>SERVICIOS DE EDUCACIÓN INFORMAL A NIÑOS, NIÑAS, ADOLESCENTES  Y JÓVENES PARA EL RECONOCIMIENTO DE SUS DERECHOS</v>
      </c>
      <c r="S917" s="34" t="s">
        <v>24</v>
      </c>
      <c r="T917" s="34">
        <v>27</v>
      </c>
      <c r="U917" s="34" t="s">
        <v>161</v>
      </c>
      <c r="V917" s="34" t="s">
        <v>25</v>
      </c>
      <c r="W917" s="41">
        <v>92797334</v>
      </c>
      <c r="X917" s="41">
        <v>0</v>
      </c>
      <c r="Y917" s="41">
        <v>0</v>
      </c>
      <c r="Z917" s="41">
        <v>0</v>
      </c>
      <c r="AA917" s="41">
        <v>0</v>
      </c>
      <c r="AB917" s="42">
        <v>92797334</v>
      </c>
      <c r="AC917" s="41">
        <v>89539000</v>
      </c>
      <c r="AD917" s="41">
        <v>3258334</v>
      </c>
      <c r="AE917" s="42">
        <v>66079000</v>
      </c>
      <c r="AF917" s="42">
        <v>34799000</v>
      </c>
      <c r="AG917" s="41">
        <v>34799000</v>
      </c>
      <c r="AH917" s="41">
        <v>34799000</v>
      </c>
      <c r="AI917" s="41">
        <v>0</v>
      </c>
      <c r="AJ917" s="41">
        <v>0</v>
      </c>
      <c r="AK917" s="42" t="str">
        <f>IFERROR(VLOOKUP(Exportar[[#This Row],[RUBRO]],[3]LISTAS!$A$1:$B$19,2,0),Exportar[[#This Row],[NOMBRE-Planeación_Proyecto]])</f>
        <v>8. Adolescencia y Juventud</v>
      </c>
      <c r="AL917" s="41">
        <f>VLOOKUP(Exportar[[#This Row],[UNIDAD/SUB UNIDAD]],[3]!REGIONALES[[#All],[codigo_regional3]:[Columna1]],3,0)</f>
        <v>25</v>
      </c>
      <c r="AM917" s="41">
        <f>Exportar[[#This Row],[COD]]</f>
        <v>25</v>
      </c>
      <c r="AN917" s="41">
        <f>IFERROR(VLOOKUP(Exportar[[#This Row],[RUBRO completo]],'[3]CENTRO DE COSTOS'!$X:$X,1,0),0)</f>
        <v>0</v>
      </c>
      <c r="AO917" s="43" t="str">
        <f>VLOOKUP(Exportar[[#This Row],[COD_REAL]],'[3]CENTRO DE COSTOS'!$M$4:$N$72,2,0)</f>
        <v>REGIONAL CUNDINAMARCA</v>
      </c>
    </row>
    <row r="918" spans="1:41" x14ac:dyDescent="0.25">
      <c r="A918" s="44">
        <v>45111</v>
      </c>
      <c r="B918" s="32">
        <v>2023</v>
      </c>
      <c r="C918" s="33" t="str">
        <f>VLOOKUP(D918,'[3]CENTRO DE COSTOS'!$E:$H,4,0)</f>
        <v>REGIONALES</v>
      </c>
      <c r="D918" s="34" t="s">
        <v>61</v>
      </c>
      <c r="E918" s="34" t="s">
        <v>62</v>
      </c>
      <c r="F918" s="34" t="s">
        <v>192</v>
      </c>
      <c r="G918" s="35" t="str">
        <f>VLOOKUP(O918,[3]Gerentes!$A:$N,4,0)</f>
        <v>TECNOLOGÍA</v>
      </c>
      <c r="H918" s="35" t="str">
        <f>VLOOKUP(O918,[3]Gerentes!$A:$N,5,0)</f>
        <v>DIRECTOR(A) DE INFORMACION Y TECNOLOGIA</v>
      </c>
      <c r="I918" s="35" t="str">
        <f>VLOOKUP(O918,[3]Gerentes!$A:$N,10,0)</f>
        <v>9. Tecnología</v>
      </c>
      <c r="J918" s="35" t="str">
        <f>VLOOKUP(O918,[3]Gerentes!$A:$AB,15,0)</f>
        <v>Contratable</v>
      </c>
      <c r="K918" s="36" t="str">
        <f t="shared" si="42"/>
        <v>Inversión</v>
      </c>
      <c r="L918" s="37" t="s">
        <v>178</v>
      </c>
      <c r="M918" s="38" t="str">
        <f t="shared" si="43"/>
        <v>C-4199-1500-7</v>
      </c>
      <c r="N918" s="34">
        <v>991</v>
      </c>
      <c r="O918" s="35" t="str">
        <f t="shared" si="44"/>
        <v>C-4199-1500-7-0-4199062-02-991</v>
      </c>
      <c r="P918" s="32" t="s">
        <v>177</v>
      </c>
      <c r="Q918" s="39">
        <f>VLOOKUP($O918,[3]Gerentes!$A:$I,7,0)</f>
        <v>4199062</v>
      </c>
      <c r="R918" s="40" t="str">
        <f>VLOOKUP($O918,[3]Gerentes!$A:$I,8,0)</f>
        <v>SERVICIOS TECNOLOGICOS</v>
      </c>
      <c r="S918" s="34" t="s">
        <v>24</v>
      </c>
      <c r="T918" s="34">
        <v>27</v>
      </c>
      <c r="U918" s="34" t="s">
        <v>161</v>
      </c>
      <c r="V918" s="34" t="s">
        <v>25</v>
      </c>
      <c r="W918" s="41">
        <v>113524776</v>
      </c>
      <c r="X918" s="41">
        <v>0</v>
      </c>
      <c r="Y918" s="41">
        <v>5056742</v>
      </c>
      <c r="Z918" s="41">
        <v>0</v>
      </c>
      <c r="AA918" s="41">
        <v>0</v>
      </c>
      <c r="AB918" s="42">
        <v>108468034</v>
      </c>
      <c r="AC918" s="41">
        <v>108468034</v>
      </c>
      <c r="AD918" s="41">
        <v>0</v>
      </c>
      <c r="AE918" s="42">
        <v>108468034</v>
      </c>
      <c r="AF918" s="42">
        <v>42059034</v>
      </c>
      <c r="AG918" s="41">
        <v>42059034</v>
      </c>
      <c r="AH918" s="41">
        <v>42059034</v>
      </c>
      <c r="AI918" s="41">
        <v>0</v>
      </c>
      <c r="AJ918" s="41">
        <v>0</v>
      </c>
      <c r="AK918" s="42" t="str">
        <f>IFERROR(VLOOKUP(Exportar[[#This Row],[RUBRO]],[3]LISTAS!$A$1:$B$19,2,0),Exportar[[#This Row],[NOMBRE-Planeación_Proyecto]])</f>
        <v>9. Tecnología</v>
      </c>
      <c r="AL918" s="41">
        <f>VLOOKUP(Exportar[[#This Row],[UNIDAD/SUB UNIDAD]],[3]!REGIONALES[[#All],[codigo_regional3]:[Columna1]],3,0)</f>
        <v>25</v>
      </c>
      <c r="AM918" s="41">
        <f>Exportar[[#This Row],[COD]]</f>
        <v>25</v>
      </c>
      <c r="AN918" s="41">
        <f>IFERROR(VLOOKUP(Exportar[[#This Row],[RUBRO completo]],'[3]CENTRO DE COSTOS'!$X:$X,1,0),0)</f>
        <v>0</v>
      </c>
      <c r="AO918" s="43" t="str">
        <f>VLOOKUP(Exportar[[#This Row],[COD_REAL]],'[3]CENTRO DE COSTOS'!$M$4:$N$72,2,0)</f>
        <v>REGIONAL CUNDINAMARCA</v>
      </c>
    </row>
    <row r="919" spans="1:41" x14ac:dyDescent="0.25">
      <c r="A919" s="44">
        <v>45111</v>
      </c>
      <c r="B919" s="32">
        <v>2023</v>
      </c>
      <c r="C919" s="33" t="str">
        <f>VLOOKUP(D919,'[3]CENTRO DE COSTOS'!$E:$H,4,0)</f>
        <v>REGIONALES</v>
      </c>
      <c r="D919" s="34" t="s">
        <v>61</v>
      </c>
      <c r="E919" s="34" t="s">
        <v>62</v>
      </c>
      <c r="F919" s="34" t="s">
        <v>192</v>
      </c>
      <c r="G919" s="35" t="str">
        <f>VLOOKUP(O919,[3]Gerentes!$A:$N,4,0)</f>
        <v>FORTALECIMIENTO</v>
      </c>
      <c r="H919" s="35" t="str">
        <f>VLOOKUP(O919,[3]Gerentes!$A:$N,5,0)</f>
        <v>DIRECTOR(A) DE GESTION HUMANA</v>
      </c>
      <c r="I919" s="35" t="str">
        <f>VLOOKUP(O919,[3]Gerentes!$A:$N,10,0)</f>
        <v>8. Fortalecimiento</v>
      </c>
      <c r="J919" s="35" t="str">
        <f>VLOOKUP(O919,[3]Gerentes!$A:$AB,15,0)</f>
        <v>Contratable</v>
      </c>
      <c r="K919" s="36" t="str">
        <f t="shared" si="42"/>
        <v>Inversión</v>
      </c>
      <c r="L919" s="37" t="s">
        <v>175</v>
      </c>
      <c r="M919" s="38" t="str">
        <f t="shared" si="43"/>
        <v>C-4199-1500-8</v>
      </c>
      <c r="N919" s="34">
        <v>991</v>
      </c>
      <c r="O919" s="35" t="str">
        <f t="shared" si="44"/>
        <v>C-4199-1500-8-0-4199064-02-991</v>
      </c>
      <c r="P919" s="32" t="s">
        <v>174</v>
      </c>
      <c r="Q919" s="39">
        <f>VLOOKUP($O919,[3]Gerentes!$A:$I,7,0)</f>
        <v>4199064</v>
      </c>
      <c r="R919" s="40" t="str">
        <f>VLOOKUP($O919,[3]Gerentes!$A:$I,8,0)</f>
        <v>SERVICIO DE IMPLEMENTACION DE SISTEMAS DE GESTION</v>
      </c>
      <c r="S919" s="34" t="s">
        <v>24</v>
      </c>
      <c r="T919" s="34">
        <v>27</v>
      </c>
      <c r="U919" s="34" t="s">
        <v>161</v>
      </c>
      <c r="V919" s="34" t="s">
        <v>25</v>
      </c>
      <c r="W919" s="41">
        <v>1022233977</v>
      </c>
      <c r="X919" s="41">
        <v>0</v>
      </c>
      <c r="Y919" s="41">
        <v>6957177</v>
      </c>
      <c r="Z919" s="41">
        <v>0</v>
      </c>
      <c r="AA919" s="41">
        <v>0</v>
      </c>
      <c r="AB919" s="42">
        <v>1015276800</v>
      </c>
      <c r="AC919" s="41">
        <v>1001363832</v>
      </c>
      <c r="AD919" s="41">
        <v>13912968</v>
      </c>
      <c r="AE919" s="42">
        <v>971079498</v>
      </c>
      <c r="AF919" s="42">
        <v>392326498</v>
      </c>
      <c r="AG919" s="41">
        <v>392326498</v>
      </c>
      <c r="AH919" s="41">
        <v>392326498</v>
      </c>
      <c r="AI919" s="41">
        <v>0</v>
      </c>
      <c r="AJ919" s="41">
        <v>0</v>
      </c>
      <c r="AK919" s="42" t="str">
        <f>IFERROR(VLOOKUP(Exportar[[#This Row],[RUBRO]],[3]LISTAS!$A$1:$B$19,2,0),Exportar[[#This Row],[NOMBRE-Planeación_Proyecto]])</f>
        <v>8. Fortalecimiento</v>
      </c>
      <c r="AL919" s="41">
        <f>VLOOKUP(Exportar[[#This Row],[UNIDAD/SUB UNIDAD]],[3]!REGIONALES[[#All],[codigo_regional3]:[Columna1]],3,0)</f>
        <v>25</v>
      </c>
      <c r="AM919" s="41">
        <f>Exportar[[#This Row],[COD]]</f>
        <v>25</v>
      </c>
      <c r="AN919" s="41">
        <f>IFERROR(VLOOKUP(Exportar[[#This Row],[RUBRO completo]],'[3]CENTRO DE COSTOS'!$X:$X,1,0),0)</f>
        <v>0</v>
      </c>
      <c r="AO919" s="43" t="str">
        <f>VLOOKUP(Exportar[[#This Row],[COD_REAL]],'[3]CENTRO DE COSTOS'!$M$4:$N$72,2,0)</f>
        <v>REGIONAL CUNDINAMARCA</v>
      </c>
    </row>
    <row r="920" spans="1:41" x14ac:dyDescent="0.25">
      <c r="A920" s="44">
        <v>45111</v>
      </c>
      <c r="B920" s="32">
        <v>2023</v>
      </c>
      <c r="C920" s="33" t="str">
        <f>VLOOKUP(D920,'[3]CENTRO DE COSTOS'!$E:$H,4,0)</f>
        <v>REGIONALES</v>
      </c>
      <c r="D920" s="34" t="s">
        <v>61</v>
      </c>
      <c r="E920" s="34" t="s">
        <v>62</v>
      </c>
      <c r="F920" s="34" t="s">
        <v>176</v>
      </c>
      <c r="G920" s="35" t="str">
        <f>VLOOKUP(O920,[3]Gerentes!$A:$N,4,0)</f>
        <v>NUTRICIÓN</v>
      </c>
      <c r="H920" s="35" t="str">
        <f>VLOOKUP(O920,[3]Gerentes!$A:$N,5,0)</f>
        <v>DIRECTOR(A) DE NUTRICION</v>
      </c>
      <c r="I920" s="35" t="str">
        <f>VLOOKUP(O920,[3]Gerentes!$A:$N,10,0)</f>
        <v>4. Nutrición</v>
      </c>
      <c r="J920" s="35" t="str">
        <f>VLOOKUP(O920,[3]Gerentes!$A:$AB,15,0)</f>
        <v>No Contratable</v>
      </c>
      <c r="K920" s="36" t="str">
        <f t="shared" si="42"/>
        <v>Inversión</v>
      </c>
      <c r="L920" s="37" t="s">
        <v>191</v>
      </c>
      <c r="M920" s="38" t="str">
        <f t="shared" si="43"/>
        <v>C-4102-1500-12</v>
      </c>
      <c r="N920" s="34">
        <v>992</v>
      </c>
      <c r="O920" s="35" t="str">
        <f t="shared" si="44"/>
        <v>C-4102-1500-12-0-4102014-02-992</v>
      </c>
      <c r="P920" s="32" t="s">
        <v>190</v>
      </c>
      <c r="Q920" s="39">
        <f>VLOOKUP($O920,[3]Gerentes!$A:$I,7,0)</f>
        <v>4102014</v>
      </c>
      <c r="R920" s="40" t="str">
        <f>VLOOKUP($O920,[3]Gerentes!$A:$I,8,0)</f>
        <v>SERVICIO DE DISTRIBUCION DE ALIMENTOS SOLIDOS DE ALTO VALOR NUTRICIONAL</v>
      </c>
      <c r="S920" s="34" t="s">
        <v>24</v>
      </c>
      <c r="T920" s="34">
        <v>27</v>
      </c>
      <c r="U920" s="34" t="s">
        <v>161</v>
      </c>
      <c r="V920" s="34" t="s">
        <v>25</v>
      </c>
      <c r="W920" s="41">
        <v>3000000</v>
      </c>
      <c r="X920" s="41">
        <v>0</v>
      </c>
      <c r="Y920" s="41">
        <v>0</v>
      </c>
      <c r="Z920" s="41">
        <v>0</v>
      </c>
      <c r="AA920" s="41">
        <v>0</v>
      </c>
      <c r="AB920" s="42">
        <v>3000000</v>
      </c>
      <c r="AC920" s="41">
        <v>3000000</v>
      </c>
      <c r="AD920" s="41">
        <v>0</v>
      </c>
      <c r="AE920" s="42">
        <v>811808</v>
      </c>
      <c r="AF920" s="42">
        <v>698733</v>
      </c>
      <c r="AG920" s="41">
        <v>698733</v>
      </c>
      <c r="AH920" s="41">
        <v>698733</v>
      </c>
      <c r="AI920" s="41">
        <v>0</v>
      </c>
      <c r="AJ920" s="41">
        <v>0</v>
      </c>
      <c r="AK920" s="42" t="str">
        <f>IFERROR(VLOOKUP(Exportar[[#This Row],[RUBRO]],[3]LISTAS!$A$1:$B$19,2,0),Exportar[[#This Row],[NOMBRE-Planeación_Proyecto]])</f>
        <v>4. Nutrición</v>
      </c>
      <c r="AL920" s="41">
        <f>VLOOKUP(Exportar[[#This Row],[UNIDAD/SUB UNIDAD]],[3]!REGIONALES[[#All],[codigo_regional3]:[Columna1]],3,0)</f>
        <v>25</v>
      </c>
      <c r="AM920" s="41">
        <f>Exportar[[#This Row],[COD]]</f>
        <v>25</v>
      </c>
      <c r="AN920" s="41">
        <f>IFERROR(VLOOKUP(Exportar[[#This Row],[RUBRO completo]],'[3]CENTRO DE COSTOS'!$X:$X,1,0),0)</f>
        <v>0</v>
      </c>
      <c r="AO920" s="43" t="str">
        <f>VLOOKUP(Exportar[[#This Row],[COD_REAL]],'[3]CENTRO DE COSTOS'!$M$4:$N$72,2,0)</f>
        <v>REGIONAL CUNDINAMARCA</v>
      </c>
    </row>
    <row r="921" spans="1:41" x14ac:dyDescent="0.25">
      <c r="A921" s="44">
        <v>45111</v>
      </c>
      <c r="B921" s="32">
        <v>2023</v>
      </c>
      <c r="C921" s="33" t="str">
        <f>VLOOKUP(D921,'[3]CENTRO DE COSTOS'!$E:$H,4,0)</f>
        <v>REGIONALES</v>
      </c>
      <c r="D921" s="34" t="s">
        <v>61</v>
      </c>
      <c r="E921" s="34" t="s">
        <v>62</v>
      </c>
      <c r="F921" s="34" t="s">
        <v>176</v>
      </c>
      <c r="G921" s="35" t="str">
        <f>VLOOKUP(O921,[3]Gerentes!$A:$N,4,0)</f>
        <v>NUTRICIÓN</v>
      </c>
      <c r="H921" s="35" t="str">
        <f>VLOOKUP(O921,[3]Gerentes!$A:$N,5,0)</f>
        <v>DIRECTOR(A) DE NUTRICION</v>
      </c>
      <c r="I921" s="35" t="str">
        <f>VLOOKUP(O921,[3]Gerentes!$A:$N,10,0)</f>
        <v>4. Nutrición</v>
      </c>
      <c r="J921" s="35" t="str">
        <f>VLOOKUP(O921,[3]Gerentes!$A:$AB,15,0)</f>
        <v>No Contratable</v>
      </c>
      <c r="K921" s="36" t="str">
        <f t="shared" si="42"/>
        <v>Inversión</v>
      </c>
      <c r="L921" s="37" t="s">
        <v>189</v>
      </c>
      <c r="M921" s="38" t="str">
        <f t="shared" si="43"/>
        <v>C-4102-1500-12</v>
      </c>
      <c r="N921" s="34">
        <v>992</v>
      </c>
      <c r="O921" s="35" t="str">
        <f t="shared" si="44"/>
        <v>C-4102-1500-12-0-4102016-02-992</v>
      </c>
      <c r="P921" s="32" t="s">
        <v>188</v>
      </c>
      <c r="Q921" s="39">
        <f>VLOOKUP($O921,[3]Gerentes!$A:$I,7,0)</f>
        <v>4102016</v>
      </c>
      <c r="R921" s="40" t="str">
        <f>VLOOKUP($O921,[3]Gerentes!$A:$I,8,0)</f>
        <v>SERVICIO DE ATENCION Y PREVENCION A LA DESNUTRICION DESDE EL SECTOR INCLUSION SOCIAL</v>
      </c>
      <c r="S921" s="34" t="s">
        <v>24</v>
      </c>
      <c r="T921" s="34">
        <v>27</v>
      </c>
      <c r="U921" s="34" t="s">
        <v>161</v>
      </c>
      <c r="V921" s="34" t="s">
        <v>25</v>
      </c>
      <c r="W921" s="41">
        <v>1500000</v>
      </c>
      <c r="X921" s="41">
        <v>1500000</v>
      </c>
      <c r="Y921" s="41">
        <v>0</v>
      </c>
      <c r="Z921" s="41">
        <v>0</v>
      </c>
      <c r="AA921" s="41">
        <v>0</v>
      </c>
      <c r="AB921" s="42">
        <v>3000000</v>
      </c>
      <c r="AC921" s="41">
        <v>1500000</v>
      </c>
      <c r="AD921" s="41">
        <v>1500000</v>
      </c>
      <c r="AE921" s="42">
        <v>1093337</v>
      </c>
      <c r="AF921" s="42">
        <v>527134</v>
      </c>
      <c r="AG921" s="41">
        <v>527134</v>
      </c>
      <c r="AH921" s="41">
        <v>527134</v>
      </c>
      <c r="AI921" s="41">
        <v>0</v>
      </c>
      <c r="AJ921" s="41">
        <v>0</v>
      </c>
      <c r="AK921" s="42" t="str">
        <f>IFERROR(VLOOKUP(Exportar[[#This Row],[RUBRO]],[3]LISTAS!$A$1:$B$19,2,0),Exportar[[#This Row],[NOMBRE-Planeación_Proyecto]])</f>
        <v>4. Nutrición</v>
      </c>
      <c r="AL921" s="41">
        <f>VLOOKUP(Exportar[[#This Row],[UNIDAD/SUB UNIDAD]],[3]!REGIONALES[[#All],[codigo_regional3]:[Columna1]],3,0)</f>
        <v>25</v>
      </c>
      <c r="AM921" s="41">
        <f>Exportar[[#This Row],[COD]]</f>
        <v>25</v>
      </c>
      <c r="AN921" s="41">
        <f>IFERROR(VLOOKUP(Exportar[[#This Row],[RUBRO completo]],'[3]CENTRO DE COSTOS'!$X:$X,1,0),0)</f>
        <v>0</v>
      </c>
      <c r="AO921" s="43" t="str">
        <f>VLOOKUP(Exportar[[#This Row],[COD_REAL]],'[3]CENTRO DE COSTOS'!$M$4:$N$72,2,0)</f>
        <v>REGIONAL CUNDINAMARCA</v>
      </c>
    </row>
    <row r="922" spans="1:41" x14ac:dyDescent="0.25">
      <c r="A922" s="44">
        <v>45111</v>
      </c>
      <c r="B922" s="32">
        <v>2023</v>
      </c>
      <c r="C922" s="33" t="str">
        <f>VLOOKUP(D922,'[3]CENTRO DE COSTOS'!$E:$H,4,0)</f>
        <v>REGIONALES</v>
      </c>
      <c r="D922" s="34" t="s">
        <v>61</v>
      </c>
      <c r="E922" s="34" t="s">
        <v>62</v>
      </c>
      <c r="F922" s="34" t="s">
        <v>176</v>
      </c>
      <c r="G922" s="35" t="str">
        <f>VLOOKUP(O922,[3]Gerentes!$A:$N,4,0)</f>
        <v>PROTECCIÓN SRPA</v>
      </c>
      <c r="H922" s="35" t="str">
        <f>VLOOKUP(O922,[3]Gerentes!$A:$N,5,0)</f>
        <v>DIRECTOR(A) DE PROTECCION</v>
      </c>
      <c r="I922" s="35" t="str">
        <f>VLOOKUP(O922,[3]Gerentes!$A:$N,10,0)</f>
        <v>3. Protección SRPA</v>
      </c>
      <c r="J922" s="35" t="str">
        <f>VLOOKUP(O922,[3]Gerentes!$A:$AB,15,0)</f>
        <v>No Contratable</v>
      </c>
      <c r="K922" s="36" t="str">
        <f t="shared" si="42"/>
        <v>Inversión</v>
      </c>
      <c r="L922" s="37" t="s">
        <v>187</v>
      </c>
      <c r="M922" s="38" t="str">
        <f t="shared" si="43"/>
        <v>C-4102-1500-13</v>
      </c>
      <c r="N922" s="34">
        <v>992</v>
      </c>
      <c r="O922" s="35" t="str">
        <f t="shared" si="44"/>
        <v>C-4102-1500-13-0-4102038-02-992</v>
      </c>
      <c r="P922" s="32" t="s">
        <v>186</v>
      </c>
      <c r="Q922" s="39">
        <f>VLOOKUP($O922,[3]Gerentes!$A:$I,7,0)</f>
        <v>4102038</v>
      </c>
      <c r="R922" s="40" t="str">
        <f>VLOOKUP($O922,[3]Gerentes!$A:$I,8,0)</f>
        <v>SERVICIO DIRIGIDOS A LA ATENCION DE NIÑOS, NIÑAS, ADOLESCENTES Y JOVENES, CON ENFOQUE PEDAGOGICO Y RESTAURATIVO ENCAMINADOS A LA INCLUSION SOCIAL</v>
      </c>
      <c r="S922" s="34" t="s">
        <v>24</v>
      </c>
      <c r="T922" s="34">
        <v>27</v>
      </c>
      <c r="U922" s="34" t="s">
        <v>161</v>
      </c>
      <c r="V922" s="34" t="s">
        <v>25</v>
      </c>
      <c r="W922" s="41">
        <v>29734766</v>
      </c>
      <c r="X922" s="41">
        <v>0</v>
      </c>
      <c r="Y922" s="41">
        <v>0</v>
      </c>
      <c r="Z922" s="41">
        <v>0</v>
      </c>
      <c r="AA922" s="41">
        <v>0</v>
      </c>
      <c r="AB922" s="42">
        <v>29734766</v>
      </c>
      <c r="AC922" s="41">
        <v>29734766</v>
      </c>
      <c r="AD922" s="41">
        <v>0</v>
      </c>
      <c r="AE922" s="42">
        <v>14762177</v>
      </c>
      <c r="AF922" s="42">
        <v>13306401</v>
      </c>
      <c r="AG922" s="41">
        <v>13306401</v>
      </c>
      <c r="AH922" s="41">
        <v>13306401</v>
      </c>
      <c r="AI922" s="41">
        <v>0</v>
      </c>
      <c r="AJ922" s="41">
        <v>0</v>
      </c>
      <c r="AK922" s="42" t="str">
        <f>IFERROR(VLOOKUP(Exportar[[#This Row],[RUBRO]],[3]LISTAS!$A$1:$B$19,2,0),Exportar[[#This Row],[NOMBRE-Planeación_Proyecto]])</f>
        <v>3. Protección SRPA</v>
      </c>
      <c r="AL922" s="41">
        <f>VLOOKUP(Exportar[[#This Row],[UNIDAD/SUB UNIDAD]],[3]!REGIONALES[[#All],[codigo_regional3]:[Columna1]],3,0)</f>
        <v>25</v>
      </c>
      <c r="AM922" s="41">
        <f>Exportar[[#This Row],[COD]]</f>
        <v>25</v>
      </c>
      <c r="AN922" s="41">
        <f>IFERROR(VLOOKUP(Exportar[[#This Row],[RUBRO completo]],'[3]CENTRO DE COSTOS'!$X:$X,1,0),0)</f>
        <v>0</v>
      </c>
      <c r="AO922" s="43" t="str">
        <f>VLOOKUP(Exportar[[#This Row],[COD_REAL]],'[3]CENTRO DE COSTOS'!$M$4:$N$72,2,0)</f>
        <v>REGIONAL CUNDINAMARCA</v>
      </c>
    </row>
    <row r="923" spans="1:41" x14ac:dyDescent="0.25">
      <c r="A923" s="44">
        <v>45111</v>
      </c>
      <c r="B923" s="32">
        <v>2023</v>
      </c>
      <c r="C923" s="33" t="str">
        <f>VLOOKUP(D923,'[3]CENTRO DE COSTOS'!$E:$H,4,0)</f>
        <v>REGIONALES</v>
      </c>
      <c r="D923" s="34" t="s">
        <v>61</v>
      </c>
      <c r="E923" s="34" t="s">
        <v>62</v>
      </c>
      <c r="F923" s="34" t="s">
        <v>176</v>
      </c>
      <c r="G923" s="35" t="str">
        <f>VLOOKUP(O923,[3]Gerentes!$A:$N,4,0)</f>
        <v xml:space="preserve">PROTECCIÓN RESTABLECIMIENTO </v>
      </c>
      <c r="H923" s="35" t="str">
        <f>VLOOKUP(O923,[3]Gerentes!$A:$N,5,0)</f>
        <v>DIRECTOR(A) DE PROTECCION</v>
      </c>
      <c r="I923" s="35" t="str">
        <f>VLOOKUP(O923,[3]Gerentes!$A:$N,10,0)</f>
        <v>2. Protección PARD</v>
      </c>
      <c r="J923" s="35" t="str">
        <f>VLOOKUP(O923,[3]Gerentes!$A:$AB,15,0)</f>
        <v>No Contratable</v>
      </c>
      <c r="K923" s="36" t="str">
        <f t="shared" si="42"/>
        <v>Inversión</v>
      </c>
      <c r="L923" s="37" t="s">
        <v>173</v>
      </c>
      <c r="M923" s="38" t="str">
        <f t="shared" si="43"/>
        <v>C-4102-1500-14</v>
      </c>
      <c r="N923" s="34">
        <v>992</v>
      </c>
      <c r="O923" s="35" t="str">
        <f t="shared" si="44"/>
        <v>C-4102-1500-14-0-4102037-02-992</v>
      </c>
      <c r="P923" s="32" t="s">
        <v>172</v>
      </c>
      <c r="Q923" s="39">
        <f>VLOOKUP($O923,[3]Gerentes!$A:$I,7,0)</f>
        <v>4102037</v>
      </c>
      <c r="R923" s="40" t="str">
        <f>VLOOKUP($O923,[3]Gerentes!$A:$I,8,0)</f>
        <v>SERVICIO DE PROTECCION PARA EL RESTABLECIMIENTO DE DERECHOS DE NIÑOS, NIÑAS, ADOLESCENTES Y JOVENES</v>
      </c>
      <c r="S923" s="34" t="s">
        <v>24</v>
      </c>
      <c r="T923" s="34">
        <v>21</v>
      </c>
      <c r="U923" s="34" t="s">
        <v>185</v>
      </c>
      <c r="V923" s="34" t="s">
        <v>25</v>
      </c>
      <c r="W923" s="41">
        <v>112518606</v>
      </c>
      <c r="X923" s="41">
        <v>120000000</v>
      </c>
      <c r="Y923" s="41">
        <v>0</v>
      </c>
      <c r="Z923" s="41">
        <v>0</v>
      </c>
      <c r="AA923" s="41">
        <v>0</v>
      </c>
      <c r="AB923" s="42">
        <v>232518606</v>
      </c>
      <c r="AC923" s="41">
        <v>202518606</v>
      </c>
      <c r="AD923" s="41">
        <v>30000000</v>
      </c>
      <c r="AE923" s="42">
        <v>197214095</v>
      </c>
      <c r="AF923" s="42">
        <v>171306621</v>
      </c>
      <c r="AG923" s="41">
        <v>171306621</v>
      </c>
      <c r="AH923" s="41">
        <v>171306621</v>
      </c>
      <c r="AI923" s="41">
        <v>0</v>
      </c>
      <c r="AJ923" s="41">
        <v>0</v>
      </c>
      <c r="AK923" s="42" t="str">
        <f>IFERROR(VLOOKUP(Exportar[[#This Row],[RUBRO]],[3]LISTAS!$A$1:$B$19,2,0),Exportar[[#This Row],[NOMBRE-Planeación_Proyecto]])</f>
        <v>2. Protección PARD</v>
      </c>
      <c r="AL923" s="41">
        <f>VLOOKUP(Exportar[[#This Row],[UNIDAD/SUB UNIDAD]],[3]!REGIONALES[[#All],[codigo_regional3]:[Columna1]],3,0)</f>
        <v>25</v>
      </c>
      <c r="AM923" s="41">
        <f>Exportar[[#This Row],[COD]]</f>
        <v>25</v>
      </c>
      <c r="AN923" s="41">
        <f>IFERROR(VLOOKUP(Exportar[[#This Row],[RUBRO completo]],'[3]CENTRO DE COSTOS'!$X:$X,1,0),0)</f>
        <v>0</v>
      </c>
      <c r="AO923" s="43" t="str">
        <f>VLOOKUP(Exportar[[#This Row],[COD_REAL]],'[3]CENTRO DE COSTOS'!$M$4:$N$72,2,0)</f>
        <v>REGIONAL CUNDINAMARCA</v>
      </c>
    </row>
    <row r="924" spans="1:41" x14ac:dyDescent="0.25">
      <c r="A924" s="44">
        <v>45111</v>
      </c>
      <c r="B924" s="32">
        <v>2023</v>
      </c>
      <c r="C924" s="33" t="str">
        <f>VLOOKUP(D924,'[3]CENTRO DE COSTOS'!$E:$H,4,0)</f>
        <v>REGIONALES</v>
      </c>
      <c r="D924" s="34" t="s">
        <v>61</v>
      </c>
      <c r="E924" s="34" t="s">
        <v>62</v>
      </c>
      <c r="F924" s="34" t="s">
        <v>176</v>
      </c>
      <c r="G924" s="35" t="str">
        <f>VLOOKUP(O924,[3]Gerentes!$A:$N,4,0)</f>
        <v>SNBF</v>
      </c>
      <c r="H924" s="35" t="str">
        <f>VLOOKUP(O924,[3]Gerentes!$A:$N,5,0)</f>
        <v>DIRECTOR(A) DE SISTEMA NACIONAL DE BIENESTAR FAMILIAR</v>
      </c>
      <c r="I924" s="35" t="str">
        <f>VLOOKUP(O924,[3]Gerentes!$A:$N,10,0)</f>
        <v>7. SNBF</v>
      </c>
      <c r="J924" s="35" t="str">
        <f>VLOOKUP(O924,[3]Gerentes!$A:$AB,15,0)</f>
        <v>No Contratable</v>
      </c>
      <c r="K924" s="36" t="str">
        <f t="shared" si="42"/>
        <v>Inversión</v>
      </c>
      <c r="L924" s="37" t="s">
        <v>168</v>
      </c>
      <c r="M924" s="38" t="str">
        <f t="shared" si="43"/>
        <v>C-4102-1500-15</v>
      </c>
      <c r="N924" s="34">
        <v>992</v>
      </c>
      <c r="O924" s="35" t="str">
        <f t="shared" si="44"/>
        <v>C-4102-1500-15-0-4102024-02-992</v>
      </c>
      <c r="P924" s="32" t="s">
        <v>167</v>
      </c>
      <c r="Q924" s="39">
        <f>VLOOKUP($O924,[3]Gerentes!$A:$I,7,0)</f>
        <v>4102024</v>
      </c>
      <c r="R924" s="40" t="str">
        <f>VLOOKUP($O924,[3]Gerentes!$A:$I,8,0)</f>
        <v>SERVICIO DE ASISTENCIA TECNICA EN EL CICLO DE POLITICAS PUBLICAS DE INFANCIA Y ADOLESCENCIA</v>
      </c>
      <c r="S924" s="34" t="s">
        <v>24</v>
      </c>
      <c r="T924" s="34">
        <v>27</v>
      </c>
      <c r="U924" s="34" t="s">
        <v>161</v>
      </c>
      <c r="V924" s="34" t="s">
        <v>25</v>
      </c>
      <c r="W924" s="41">
        <v>15000000</v>
      </c>
      <c r="X924" s="41">
        <v>0</v>
      </c>
      <c r="Y924" s="41">
        <v>0</v>
      </c>
      <c r="Z924" s="41">
        <v>0</v>
      </c>
      <c r="AA924" s="41">
        <v>0</v>
      </c>
      <c r="AB924" s="42">
        <v>15000000</v>
      </c>
      <c r="AC924" s="41">
        <v>15000000</v>
      </c>
      <c r="AD924" s="41">
        <v>0</v>
      </c>
      <c r="AE924" s="42">
        <v>11121583</v>
      </c>
      <c r="AF924" s="42">
        <v>9042715</v>
      </c>
      <c r="AG924" s="41">
        <v>9042715</v>
      </c>
      <c r="AH924" s="41">
        <v>9042715</v>
      </c>
      <c r="AI924" s="41">
        <v>0</v>
      </c>
      <c r="AJ924" s="41">
        <v>0</v>
      </c>
      <c r="AK924" s="42" t="str">
        <f>IFERROR(VLOOKUP(Exportar[[#This Row],[RUBRO]],[3]LISTAS!$A$1:$B$19,2,0),Exportar[[#This Row],[NOMBRE-Planeación_Proyecto]])</f>
        <v>7. SNBF</v>
      </c>
      <c r="AL924" s="41">
        <f>VLOOKUP(Exportar[[#This Row],[UNIDAD/SUB UNIDAD]],[3]!REGIONALES[[#All],[codigo_regional3]:[Columna1]],3,0)</f>
        <v>25</v>
      </c>
      <c r="AM924" s="41">
        <f>Exportar[[#This Row],[COD]]</f>
        <v>25</v>
      </c>
      <c r="AN924" s="41">
        <f>IFERROR(VLOOKUP(Exportar[[#This Row],[RUBRO completo]],'[3]CENTRO DE COSTOS'!$X:$X,1,0),0)</f>
        <v>0</v>
      </c>
      <c r="AO924" s="43" t="str">
        <f>VLOOKUP(Exportar[[#This Row],[COD_REAL]],'[3]CENTRO DE COSTOS'!$M$4:$N$72,2,0)</f>
        <v>REGIONAL CUNDINAMARCA</v>
      </c>
    </row>
    <row r="925" spans="1:41" x14ac:dyDescent="0.25">
      <c r="A925" s="44">
        <v>45111</v>
      </c>
      <c r="B925" s="32">
        <v>2023</v>
      </c>
      <c r="C925" s="33" t="str">
        <f>VLOOKUP(D925,'[3]CENTRO DE COSTOS'!$E:$H,4,0)</f>
        <v>REGIONALES</v>
      </c>
      <c r="D925" s="34" t="s">
        <v>61</v>
      </c>
      <c r="E925" s="34" t="s">
        <v>62</v>
      </c>
      <c r="F925" s="34" t="s">
        <v>176</v>
      </c>
      <c r="G925" s="35" t="str">
        <f>VLOOKUP(O925,[3]Gerentes!$A:$N,4,0)</f>
        <v>FAMILIA Y COMUNIDADES</v>
      </c>
      <c r="H925" s="35" t="str">
        <f>VLOOKUP(O925,[3]Gerentes!$A:$N,5,0)</f>
        <v>DIRECTOR(A) DE FAMILIA Y COMUNIDADES</v>
      </c>
      <c r="I925" s="35" t="str">
        <f>VLOOKUP(O925,[3]Gerentes!$A:$N,10,0)</f>
        <v>6. Familia y Comunidades</v>
      </c>
      <c r="J925" s="35" t="str">
        <f>VLOOKUP(O925,[3]Gerentes!$A:$AB,15,0)</f>
        <v>No Contratable</v>
      </c>
      <c r="K925" s="36" t="str">
        <f t="shared" si="42"/>
        <v>Inversión</v>
      </c>
      <c r="L925" s="37" t="s">
        <v>184</v>
      </c>
      <c r="M925" s="38" t="str">
        <f t="shared" si="43"/>
        <v>C-4102-1500-16</v>
      </c>
      <c r="N925" s="34">
        <v>992</v>
      </c>
      <c r="O925" s="35" t="str">
        <f t="shared" si="44"/>
        <v>C-4102-1500-16-0-4102041-02-992</v>
      </c>
      <c r="P925" s="32" t="s">
        <v>183</v>
      </c>
      <c r="Q925" s="39">
        <f>VLOOKUP($O925,[3]Gerentes!$A:$I,7,0)</f>
        <v>4102041</v>
      </c>
      <c r="R925" s="40" t="str">
        <f>VLOOKUP($O925,[3]Gerentes!$A:$I,8,0)</f>
        <v>SERVICIO DE ASISTENCIA TECNICA EN EL CICLO DE POLITICAS PUBLICAS DE FAMILIA Y OTRAS RELACIONADAS</v>
      </c>
      <c r="S925" s="34" t="s">
        <v>24</v>
      </c>
      <c r="T925" s="34">
        <v>27</v>
      </c>
      <c r="U925" s="34" t="s">
        <v>161</v>
      </c>
      <c r="V925" s="34" t="s">
        <v>25</v>
      </c>
      <c r="W925" s="41">
        <v>20000000</v>
      </c>
      <c r="X925" s="41">
        <v>0</v>
      </c>
      <c r="Y925" s="41">
        <v>0</v>
      </c>
      <c r="Z925" s="41">
        <v>0</v>
      </c>
      <c r="AA925" s="41">
        <v>0</v>
      </c>
      <c r="AB925" s="42">
        <v>20000000</v>
      </c>
      <c r="AC925" s="41">
        <v>20000000</v>
      </c>
      <c r="AD925" s="41">
        <v>0</v>
      </c>
      <c r="AE925" s="42">
        <v>66197</v>
      </c>
      <c r="AF925" s="42">
        <v>66197</v>
      </c>
      <c r="AG925" s="41">
        <v>66197</v>
      </c>
      <c r="AH925" s="41">
        <v>66197</v>
      </c>
      <c r="AI925" s="41">
        <v>0</v>
      </c>
      <c r="AJ925" s="41">
        <v>0</v>
      </c>
      <c r="AK925" s="42" t="str">
        <f>IFERROR(VLOOKUP(Exportar[[#This Row],[RUBRO]],[3]LISTAS!$A$1:$B$19,2,0),Exportar[[#This Row],[NOMBRE-Planeación_Proyecto]])</f>
        <v>6. Familia y Comunidades</v>
      </c>
      <c r="AL925" s="41">
        <f>VLOOKUP(Exportar[[#This Row],[UNIDAD/SUB UNIDAD]],[3]!REGIONALES[[#All],[codigo_regional3]:[Columna1]],3,0)</f>
        <v>25</v>
      </c>
      <c r="AM925" s="41">
        <f>Exportar[[#This Row],[COD]]</f>
        <v>25</v>
      </c>
      <c r="AN925" s="41">
        <f>IFERROR(VLOOKUP(Exportar[[#This Row],[RUBRO completo]],'[3]CENTRO DE COSTOS'!$X:$X,1,0),0)</f>
        <v>0</v>
      </c>
      <c r="AO925" s="43" t="str">
        <f>VLOOKUP(Exportar[[#This Row],[COD_REAL]],'[3]CENTRO DE COSTOS'!$M$4:$N$72,2,0)</f>
        <v>REGIONAL CUNDINAMARCA</v>
      </c>
    </row>
    <row r="926" spans="1:41" x14ac:dyDescent="0.25">
      <c r="A926" s="44">
        <v>45111</v>
      </c>
      <c r="B926" s="32">
        <v>2023</v>
      </c>
      <c r="C926" s="33" t="str">
        <f>VLOOKUP(D926,'[3]CENTRO DE COSTOS'!$E:$H,4,0)</f>
        <v>REGIONALES</v>
      </c>
      <c r="D926" s="34" t="s">
        <v>61</v>
      </c>
      <c r="E926" s="34" t="s">
        <v>62</v>
      </c>
      <c r="F926" s="34" t="s">
        <v>176</v>
      </c>
      <c r="G926" s="35" t="str">
        <f>VLOOKUP(O926,[3]Gerentes!$A:$N,4,0)</f>
        <v>PRIMERA INFANCIA</v>
      </c>
      <c r="H926" s="35" t="str">
        <f>VLOOKUP(O926,[3]Gerentes!$A:$N,5,0)</f>
        <v>DIRECTOR(A) DE PRIMERA INFANCIA</v>
      </c>
      <c r="I926" s="35" t="str">
        <f>VLOOKUP(O926,[3]Gerentes!$A:$N,10,0)</f>
        <v>1. Primera Infancia</v>
      </c>
      <c r="J926" s="35" t="str">
        <f>VLOOKUP(O926,[3]Gerentes!$A:$AB,15,0)</f>
        <v>No Contratable</v>
      </c>
      <c r="K926" s="36" t="str">
        <f t="shared" si="42"/>
        <v>Inversión</v>
      </c>
      <c r="L926" s="37" t="s">
        <v>166</v>
      </c>
      <c r="M926" s="38" t="str">
        <f t="shared" si="43"/>
        <v>C-4102-1500-18</v>
      </c>
      <c r="N926" s="34">
        <v>992</v>
      </c>
      <c r="O926" s="35" t="str">
        <f t="shared" si="44"/>
        <v>C-4102-1500-18-0-4102040-02-992</v>
      </c>
      <c r="P926" s="32" t="s">
        <v>165</v>
      </c>
      <c r="Q926" s="39">
        <f>VLOOKUP($O926,[3]Gerentes!$A:$I,7,0)</f>
        <v>4102040</v>
      </c>
      <c r="R926" s="40" t="str">
        <f>VLOOKUP($O926,[3]Gerentes!$A:$I,8,0)</f>
        <v>DOCUMENTOS METODOLOGICOS</v>
      </c>
      <c r="S926" s="34" t="s">
        <v>24</v>
      </c>
      <c r="T926" s="34">
        <v>27</v>
      </c>
      <c r="U926" s="34" t="s">
        <v>161</v>
      </c>
      <c r="V926" s="34" t="s">
        <v>25</v>
      </c>
      <c r="W926" s="41">
        <v>0</v>
      </c>
      <c r="X926" s="41">
        <v>48014578</v>
      </c>
      <c r="Y926" s="41">
        <v>0</v>
      </c>
      <c r="Z926" s="41">
        <v>0</v>
      </c>
      <c r="AA926" s="41">
        <v>0</v>
      </c>
      <c r="AB926" s="42">
        <v>48014578</v>
      </c>
      <c r="AC926" s="41">
        <v>47890394</v>
      </c>
      <c r="AD926" s="41">
        <v>124184</v>
      </c>
      <c r="AE926" s="42">
        <v>42735466</v>
      </c>
      <c r="AF926" s="42">
        <v>40767386</v>
      </c>
      <c r="AG926" s="41">
        <v>40767386</v>
      </c>
      <c r="AH926" s="41">
        <v>40767386</v>
      </c>
      <c r="AI926" s="41">
        <v>0</v>
      </c>
      <c r="AJ926" s="41">
        <v>0</v>
      </c>
      <c r="AK926" s="42" t="str">
        <f>IFERROR(VLOOKUP(Exportar[[#This Row],[RUBRO]],[3]LISTAS!$A$1:$B$19,2,0),Exportar[[#This Row],[NOMBRE-Planeación_Proyecto]])</f>
        <v>1. Primera Infancia</v>
      </c>
      <c r="AL926" s="41">
        <f>VLOOKUP(Exportar[[#This Row],[UNIDAD/SUB UNIDAD]],[3]!REGIONALES[[#All],[codigo_regional3]:[Columna1]],3,0)</f>
        <v>25</v>
      </c>
      <c r="AM926" s="41">
        <f>Exportar[[#This Row],[COD]]</f>
        <v>25</v>
      </c>
      <c r="AN926" s="41">
        <f>IFERROR(VLOOKUP(Exportar[[#This Row],[RUBRO completo]],'[3]CENTRO DE COSTOS'!$X:$X,1,0),0)</f>
        <v>0</v>
      </c>
      <c r="AO926" s="43" t="str">
        <f>VLOOKUP(Exportar[[#This Row],[COD_REAL]],'[3]CENTRO DE COSTOS'!$M$4:$N$72,2,0)</f>
        <v>REGIONAL CUNDINAMARCA</v>
      </c>
    </row>
    <row r="927" spans="1:41" x14ac:dyDescent="0.25">
      <c r="A927" s="44">
        <v>45111</v>
      </c>
      <c r="B927" s="32">
        <v>2023</v>
      </c>
      <c r="C927" s="33" t="str">
        <f>VLOOKUP(D927,'[3]CENTRO DE COSTOS'!$E:$H,4,0)</f>
        <v>REGIONALES</v>
      </c>
      <c r="D927" s="34" t="s">
        <v>61</v>
      </c>
      <c r="E927" s="34" t="s">
        <v>62</v>
      </c>
      <c r="F927" s="34" t="s">
        <v>176</v>
      </c>
      <c r="G927" s="35" t="str">
        <f>VLOOKUP(O927,[3]Gerentes!$A:$N,4,0)</f>
        <v>PRIMERA INFANCIA</v>
      </c>
      <c r="H927" s="35" t="str">
        <f>VLOOKUP(O927,[3]Gerentes!$A:$N,5,0)</f>
        <v>DIRECTOR(A) DE PRIMERA INFANCIA</v>
      </c>
      <c r="I927" s="35" t="str">
        <f>VLOOKUP(O927,[3]Gerentes!$A:$N,10,0)</f>
        <v>1. Primera Infancia</v>
      </c>
      <c r="J927" s="35" t="str">
        <f>VLOOKUP(O927,[3]Gerentes!$A:$AB,15,0)</f>
        <v>No Contratable</v>
      </c>
      <c r="K927" s="36" t="str">
        <f t="shared" si="42"/>
        <v>Inversión</v>
      </c>
      <c r="L927" s="37" t="s">
        <v>166</v>
      </c>
      <c r="M927" s="38" t="str">
        <f t="shared" si="43"/>
        <v>C-4102-1500-18</v>
      </c>
      <c r="N927" s="34">
        <v>992</v>
      </c>
      <c r="O927" s="35" t="str">
        <f t="shared" si="44"/>
        <v>C-4102-1500-18-0-4102040-02-992</v>
      </c>
      <c r="P927" s="32" t="s">
        <v>165</v>
      </c>
      <c r="Q927" s="39">
        <f>VLOOKUP($O927,[3]Gerentes!$A:$I,7,0)</f>
        <v>4102040</v>
      </c>
      <c r="R927" s="40" t="str">
        <f>VLOOKUP($O927,[3]Gerentes!$A:$I,8,0)</f>
        <v>DOCUMENTOS METODOLOGICOS</v>
      </c>
      <c r="S927" s="34" t="s">
        <v>24</v>
      </c>
      <c r="T927" s="34">
        <v>20</v>
      </c>
      <c r="U927" s="34" t="s">
        <v>392</v>
      </c>
      <c r="V927" s="34" t="s">
        <v>25</v>
      </c>
      <c r="W927" s="41">
        <v>4000000</v>
      </c>
      <c r="X927" s="41">
        <v>50718568</v>
      </c>
      <c r="Y927" s="41">
        <v>0</v>
      </c>
      <c r="Z927" s="41">
        <v>0</v>
      </c>
      <c r="AA927" s="41">
        <v>0</v>
      </c>
      <c r="AB927" s="42">
        <v>54718568</v>
      </c>
      <c r="AC927" s="41">
        <v>54718568</v>
      </c>
      <c r="AD927" s="41">
        <v>0</v>
      </c>
      <c r="AE927" s="42">
        <v>30934808</v>
      </c>
      <c r="AF927" s="42">
        <v>20480254</v>
      </c>
      <c r="AG927" s="41">
        <v>20480254</v>
      </c>
      <c r="AH927" s="41">
        <v>20480254</v>
      </c>
      <c r="AI927" s="41">
        <v>0</v>
      </c>
      <c r="AJ927" s="41">
        <v>0</v>
      </c>
      <c r="AK927" s="42" t="str">
        <f>IFERROR(VLOOKUP(Exportar[[#This Row],[RUBRO]],[3]LISTAS!$A$1:$B$19,2,0),Exportar[[#This Row],[NOMBRE-Planeación_Proyecto]])</f>
        <v>1. Primera Infancia</v>
      </c>
      <c r="AL927" s="41">
        <f>VLOOKUP(Exportar[[#This Row],[UNIDAD/SUB UNIDAD]],[3]!REGIONALES[[#All],[codigo_regional3]:[Columna1]],3,0)</f>
        <v>25</v>
      </c>
      <c r="AM927" s="41">
        <f>Exportar[[#This Row],[COD]]</f>
        <v>25</v>
      </c>
      <c r="AN927" s="41">
        <f>IFERROR(VLOOKUP(Exportar[[#This Row],[RUBRO completo]],'[3]CENTRO DE COSTOS'!$X:$X,1,0),0)</f>
        <v>0</v>
      </c>
      <c r="AO927" s="43" t="str">
        <f>VLOOKUP(Exportar[[#This Row],[COD_REAL]],'[3]CENTRO DE COSTOS'!$M$4:$N$72,2,0)</f>
        <v>REGIONAL CUNDINAMARCA</v>
      </c>
    </row>
    <row r="928" spans="1:41" x14ac:dyDescent="0.25">
      <c r="A928" s="44">
        <v>45111</v>
      </c>
      <c r="B928" s="32">
        <v>2023</v>
      </c>
      <c r="C928" s="33" t="str">
        <f>VLOOKUP(D928,'[3]CENTRO DE COSTOS'!$E:$H,4,0)</f>
        <v>REGIONALES</v>
      </c>
      <c r="D928" s="34" t="s">
        <v>61</v>
      </c>
      <c r="E928" s="34" t="s">
        <v>62</v>
      </c>
      <c r="F928" s="34" t="s">
        <v>176</v>
      </c>
      <c r="G928" s="35" t="str">
        <f>VLOOKUP(O928,[3]Gerentes!$A:$N,4,0)</f>
        <v>INFANCIA</v>
      </c>
      <c r="H928" s="35" t="str">
        <f>VLOOKUP(O928,[3]Gerentes!$A:$N,5,0)</f>
        <v>DIRECTOR(A) DE INFANCIA</v>
      </c>
      <c r="I928" s="35" t="str">
        <f>VLOOKUP(O928,[3]Gerentes!$A:$N,10,0)</f>
        <v>7. Infancia</v>
      </c>
      <c r="J928" s="35" t="str">
        <f>VLOOKUP(O928,[3]Gerentes!$A:$AB,15,0)</f>
        <v>No Contratable</v>
      </c>
      <c r="K928" s="36" t="str">
        <f t="shared" si="42"/>
        <v>Inversión</v>
      </c>
      <c r="L928" s="37" t="s">
        <v>182</v>
      </c>
      <c r="M928" s="38" t="str">
        <f t="shared" si="43"/>
        <v>C-4102-1500-20</v>
      </c>
      <c r="N928" s="34">
        <v>992</v>
      </c>
      <c r="O928" s="35" t="str">
        <f t="shared" si="44"/>
        <v>C-4102-1500-20-0-4102045-02-992</v>
      </c>
      <c r="P928" s="32" t="s">
        <v>181</v>
      </c>
      <c r="Q928" s="39">
        <f>VLOOKUP($O928,[3]Gerentes!$A:$I,7,0)</f>
        <v>4102045</v>
      </c>
      <c r="R928" s="40" t="str">
        <f>VLOOKUP($O928,[3]Gerentes!$A:$I,8,0)</f>
        <v>SERVICIOS DE EDUCACIÓN INFORMAL A NIÑOS, NIÑAS, ADOLESCENTES  Y JÓVENES PARA EL RECONOCIMIENTO DE SUS DERECHOS</v>
      </c>
      <c r="S928" s="34" t="s">
        <v>24</v>
      </c>
      <c r="T928" s="34">
        <v>27</v>
      </c>
      <c r="U928" s="34" t="s">
        <v>161</v>
      </c>
      <c r="V928" s="34" t="s">
        <v>25</v>
      </c>
      <c r="W928" s="41">
        <v>5150000</v>
      </c>
      <c r="X928" s="41">
        <v>0</v>
      </c>
      <c r="Y928" s="41">
        <v>0</v>
      </c>
      <c r="Z928" s="41">
        <v>0</v>
      </c>
      <c r="AA928" s="41">
        <v>0</v>
      </c>
      <c r="AB928" s="42">
        <v>5150000</v>
      </c>
      <c r="AC928" s="41">
        <v>5150000</v>
      </c>
      <c r="AD928" s="41">
        <v>0</v>
      </c>
      <c r="AE928" s="42">
        <v>330985</v>
      </c>
      <c r="AF928" s="42">
        <v>330985</v>
      </c>
      <c r="AG928" s="41">
        <v>330985</v>
      </c>
      <c r="AH928" s="41">
        <v>330985</v>
      </c>
      <c r="AI928" s="41">
        <v>0</v>
      </c>
      <c r="AJ928" s="41">
        <v>0</v>
      </c>
      <c r="AK928" s="42" t="str">
        <f>IFERROR(VLOOKUP(Exportar[[#This Row],[RUBRO]],[3]LISTAS!$A$1:$B$19,2,0),Exportar[[#This Row],[NOMBRE-Planeación_Proyecto]])</f>
        <v>7. Infancia</v>
      </c>
      <c r="AL928" s="41">
        <f>VLOOKUP(Exportar[[#This Row],[UNIDAD/SUB UNIDAD]],[3]!REGIONALES[[#All],[codigo_regional3]:[Columna1]],3,0)</f>
        <v>25</v>
      </c>
      <c r="AM928" s="41">
        <f>Exportar[[#This Row],[COD]]</f>
        <v>25</v>
      </c>
      <c r="AN928" s="41">
        <f>IFERROR(VLOOKUP(Exportar[[#This Row],[RUBRO completo]],'[3]CENTRO DE COSTOS'!$X:$X,1,0),0)</f>
        <v>0</v>
      </c>
      <c r="AO928" s="43" t="str">
        <f>VLOOKUP(Exportar[[#This Row],[COD_REAL]],'[3]CENTRO DE COSTOS'!$M$4:$N$72,2,0)</f>
        <v>REGIONAL CUNDINAMARCA</v>
      </c>
    </row>
    <row r="929" spans="1:41" x14ac:dyDescent="0.25">
      <c r="A929" s="44">
        <v>45111</v>
      </c>
      <c r="B929" s="32">
        <v>2023</v>
      </c>
      <c r="C929" s="33" t="str">
        <f>VLOOKUP(D929,'[3]CENTRO DE COSTOS'!$E:$H,4,0)</f>
        <v>REGIONALES</v>
      </c>
      <c r="D929" s="34" t="s">
        <v>61</v>
      </c>
      <c r="E929" s="34" t="s">
        <v>62</v>
      </c>
      <c r="F929" s="34" t="s">
        <v>176</v>
      </c>
      <c r="G929" s="35" t="str">
        <f>VLOOKUP(O929,[3]Gerentes!$A:$N,4,0)</f>
        <v>ADOLESCENCIA Y JUVENTUD</v>
      </c>
      <c r="H929" s="35" t="str">
        <f>VLOOKUP(O929,[3]Gerentes!$A:$N,5,0)</f>
        <v xml:space="preserve">DIRECTOR(A) DE ADOLESCENCIA Y JUVENTUD </v>
      </c>
      <c r="I929" s="35" t="str">
        <f>VLOOKUP(O929,[3]Gerentes!$A:$N,10,0)</f>
        <v>8. Adolescencia y Juventud</v>
      </c>
      <c r="J929" s="35" t="str">
        <f>VLOOKUP(O929,[3]Gerentes!$A:$AB,15,0)</f>
        <v>No Contratable</v>
      </c>
      <c r="K929" s="36" t="str">
        <f t="shared" si="42"/>
        <v>Inversión</v>
      </c>
      <c r="L929" s="37" t="s">
        <v>180</v>
      </c>
      <c r="M929" s="38" t="str">
        <f t="shared" si="43"/>
        <v>C-4102-1500-21</v>
      </c>
      <c r="N929" s="34">
        <v>992</v>
      </c>
      <c r="O929" s="35" t="str">
        <f t="shared" si="44"/>
        <v>C-4102-1500-21-0-4102045-02-00-992</v>
      </c>
      <c r="P929" s="32" t="s">
        <v>179</v>
      </c>
      <c r="Q929" s="39">
        <f>VLOOKUP($O929,[3]Gerentes!$A:$I,7,0)</f>
        <v>4102045</v>
      </c>
      <c r="R929" s="40" t="str">
        <f>VLOOKUP($O929,[3]Gerentes!$A:$I,8,0)</f>
        <v>SERVICIOS DE EDUCACIÓN INFORMAL A NIÑOS, NIÑAS, ADOLESCENTES  Y JÓVENES PARA EL RECONOCIMIENTO DE SUS DERECHOS</v>
      </c>
      <c r="S929" s="34" t="s">
        <v>24</v>
      </c>
      <c r="T929" s="34">
        <v>27</v>
      </c>
      <c r="U929" s="34" t="s">
        <v>161</v>
      </c>
      <c r="V929" s="34" t="s">
        <v>25</v>
      </c>
      <c r="W929" s="41">
        <v>3000000</v>
      </c>
      <c r="X929" s="41">
        <v>0</v>
      </c>
      <c r="Y929" s="41">
        <v>0</v>
      </c>
      <c r="Z929" s="41">
        <v>0</v>
      </c>
      <c r="AA929" s="41">
        <v>0</v>
      </c>
      <c r="AB929" s="42">
        <v>3000000</v>
      </c>
      <c r="AC929" s="41">
        <v>3000000</v>
      </c>
      <c r="AD929" s="41">
        <v>0</v>
      </c>
      <c r="AE929" s="42">
        <v>2602710</v>
      </c>
      <c r="AF929" s="42">
        <v>1924289</v>
      </c>
      <c r="AG929" s="41">
        <v>1924289</v>
      </c>
      <c r="AH929" s="41">
        <v>1924289</v>
      </c>
      <c r="AI929" s="41">
        <v>0</v>
      </c>
      <c r="AJ929" s="41">
        <v>0</v>
      </c>
      <c r="AK929" s="42" t="str">
        <f>IFERROR(VLOOKUP(Exportar[[#This Row],[RUBRO]],[3]LISTAS!$A$1:$B$19,2,0),Exportar[[#This Row],[NOMBRE-Planeación_Proyecto]])</f>
        <v>8. Adolescencia y Juventud</v>
      </c>
      <c r="AL929" s="41">
        <f>VLOOKUP(Exportar[[#This Row],[UNIDAD/SUB UNIDAD]],[3]!REGIONALES[[#All],[codigo_regional3]:[Columna1]],3,0)</f>
        <v>25</v>
      </c>
      <c r="AM929" s="41">
        <f>Exportar[[#This Row],[COD]]</f>
        <v>25</v>
      </c>
      <c r="AN929" s="41">
        <f>IFERROR(VLOOKUP(Exportar[[#This Row],[RUBRO completo]],'[3]CENTRO DE COSTOS'!$X:$X,1,0),0)</f>
        <v>0</v>
      </c>
      <c r="AO929" s="43" t="str">
        <f>VLOOKUP(Exportar[[#This Row],[COD_REAL]],'[3]CENTRO DE COSTOS'!$M$4:$N$72,2,0)</f>
        <v>REGIONAL CUNDINAMARCA</v>
      </c>
    </row>
    <row r="930" spans="1:41" x14ac:dyDescent="0.25">
      <c r="A930" s="44">
        <v>45111</v>
      </c>
      <c r="B930" s="32">
        <v>2023</v>
      </c>
      <c r="C930" s="33" t="str">
        <f>VLOOKUP(D930,'[3]CENTRO DE COSTOS'!$E:$H,4,0)</f>
        <v>REGIONALES</v>
      </c>
      <c r="D930" s="34" t="s">
        <v>61</v>
      </c>
      <c r="E930" s="34" t="s">
        <v>62</v>
      </c>
      <c r="F930" s="34" t="s">
        <v>176</v>
      </c>
      <c r="G930" s="35" t="str">
        <f>VLOOKUP(O930,[3]Gerentes!$A:$N,4,0)</f>
        <v>TECNOLOGÍA</v>
      </c>
      <c r="H930" s="35" t="str">
        <f>VLOOKUP(O930,[3]Gerentes!$A:$N,5,0)</f>
        <v>DIRECTOR(A) DE INFORMACION Y TECNOLOGIA</v>
      </c>
      <c r="I930" s="35" t="str">
        <f>VLOOKUP(O930,[3]Gerentes!$A:$N,10,0)</f>
        <v>9. Tecnología</v>
      </c>
      <c r="J930" s="35" t="str">
        <f>VLOOKUP(O930,[3]Gerentes!$A:$AB,15,0)</f>
        <v>No Contratable</v>
      </c>
      <c r="K930" s="36" t="str">
        <f t="shared" si="42"/>
        <v>Inversión</v>
      </c>
      <c r="L930" s="37" t="s">
        <v>178</v>
      </c>
      <c r="M930" s="38" t="str">
        <f t="shared" si="43"/>
        <v>C-4199-1500-7</v>
      </c>
      <c r="N930" s="34">
        <v>992</v>
      </c>
      <c r="O930" s="35" t="str">
        <f t="shared" si="44"/>
        <v>C-4199-1500-7-0-4199062-02-992</v>
      </c>
      <c r="P930" s="32" t="s">
        <v>177</v>
      </c>
      <c r="Q930" s="39">
        <f>VLOOKUP($O930,[3]Gerentes!$A:$I,7,0)</f>
        <v>4199062</v>
      </c>
      <c r="R930" s="40" t="str">
        <f>VLOOKUP($O930,[3]Gerentes!$A:$I,8,0)</f>
        <v>SERVICIOS TECNOLOGICOS</v>
      </c>
      <c r="S930" s="34" t="s">
        <v>24</v>
      </c>
      <c r="T930" s="34">
        <v>27</v>
      </c>
      <c r="U930" s="34" t="s">
        <v>161</v>
      </c>
      <c r="V930" s="34" t="s">
        <v>25</v>
      </c>
      <c r="W930" s="41">
        <v>8154510</v>
      </c>
      <c r="X930" s="41">
        <v>0</v>
      </c>
      <c r="Y930" s="41">
        <v>0</v>
      </c>
      <c r="Z930" s="41">
        <v>0</v>
      </c>
      <c r="AA930" s="41">
        <v>0</v>
      </c>
      <c r="AB930" s="42">
        <v>8154510</v>
      </c>
      <c r="AC930" s="41">
        <v>8154510</v>
      </c>
      <c r="AD930" s="41">
        <v>0</v>
      </c>
      <c r="AE930" s="42">
        <v>2276748</v>
      </c>
      <c r="AF930" s="42">
        <v>2276748</v>
      </c>
      <c r="AG930" s="41">
        <v>2276748</v>
      </c>
      <c r="AH930" s="41">
        <v>2276748</v>
      </c>
      <c r="AI930" s="41">
        <v>0</v>
      </c>
      <c r="AJ930" s="41">
        <v>0</v>
      </c>
      <c r="AK930" s="42" t="str">
        <f>IFERROR(VLOOKUP(Exportar[[#This Row],[RUBRO]],[3]LISTAS!$A$1:$B$19,2,0),Exportar[[#This Row],[NOMBRE-Planeación_Proyecto]])</f>
        <v>9. Tecnología</v>
      </c>
      <c r="AL930" s="41">
        <f>VLOOKUP(Exportar[[#This Row],[UNIDAD/SUB UNIDAD]],[3]!REGIONALES[[#All],[codigo_regional3]:[Columna1]],3,0)</f>
        <v>25</v>
      </c>
      <c r="AM930" s="41">
        <f>Exportar[[#This Row],[COD]]</f>
        <v>25</v>
      </c>
      <c r="AN930" s="41">
        <f>IFERROR(VLOOKUP(Exportar[[#This Row],[RUBRO completo]],'[3]CENTRO DE COSTOS'!$X:$X,1,0),0)</f>
        <v>0</v>
      </c>
      <c r="AO930" s="43" t="str">
        <f>VLOOKUP(Exportar[[#This Row],[COD_REAL]],'[3]CENTRO DE COSTOS'!$M$4:$N$72,2,0)</f>
        <v>REGIONAL CUNDINAMARCA</v>
      </c>
    </row>
    <row r="931" spans="1:41" x14ac:dyDescent="0.25">
      <c r="A931" s="44">
        <v>45111</v>
      </c>
      <c r="B931" s="32">
        <v>2023</v>
      </c>
      <c r="C931" s="33" t="str">
        <f>VLOOKUP(D931,'[3]CENTRO DE COSTOS'!$E:$H,4,0)</f>
        <v>REGIONALES</v>
      </c>
      <c r="D931" s="34" t="s">
        <v>61</v>
      </c>
      <c r="E931" s="34" t="s">
        <v>62</v>
      </c>
      <c r="F931" s="34" t="s">
        <v>176</v>
      </c>
      <c r="G931" s="35" t="str">
        <f>VLOOKUP(O931,[3]Gerentes!$A:$N,4,0)</f>
        <v>FORTALECIMIENTO</v>
      </c>
      <c r="H931" s="35" t="str">
        <f>VLOOKUP(O931,[3]Gerentes!$A:$N,5,0)</f>
        <v>DIRECTOR(A) DE GESTION HUMANA</v>
      </c>
      <c r="I931" s="35" t="str">
        <f>VLOOKUP(O931,[3]Gerentes!$A:$N,10,0)</f>
        <v>8. Fortalecimiento</v>
      </c>
      <c r="J931" s="35" t="str">
        <f>VLOOKUP(O931,[3]Gerentes!$A:$AB,15,0)</f>
        <v>No Contratable</v>
      </c>
      <c r="K931" s="36" t="str">
        <f t="shared" si="42"/>
        <v>Inversión</v>
      </c>
      <c r="L931" s="37" t="s">
        <v>175</v>
      </c>
      <c r="M931" s="38" t="str">
        <f t="shared" si="43"/>
        <v>C-4199-1500-8</v>
      </c>
      <c r="N931" s="34">
        <v>992</v>
      </c>
      <c r="O931" s="35" t="str">
        <f t="shared" si="44"/>
        <v>C-4199-1500-8-0-4199064-02-992</v>
      </c>
      <c r="P931" s="32" t="s">
        <v>174</v>
      </c>
      <c r="Q931" s="39">
        <f>VLOOKUP($O931,[3]Gerentes!$A:$I,7,0)</f>
        <v>4199064</v>
      </c>
      <c r="R931" s="40" t="str">
        <f>VLOOKUP($O931,[3]Gerentes!$A:$I,8,0)</f>
        <v>SERVICIO DE IMPLEMENTACION DE SISTEMAS DE GESTION</v>
      </c>
      <c r="S931" s="34" t="s">
        <v>24</v>
      </c>
      <c r="T931" s="34">
        <v>27</v>
      </c>
      <c r="U931" s="34" t="s">
        <v>161</v>
      </c>
      <c r="V931" s="34" t="s">
        <v>25</v>
      </c>
      <c r="W931" s="41">
        <v>87550000</v>
      </c>
      <c r="X931" s="41">
        <v>0</v>
      </c>
      <c r="Y931" s="41">
        <v>0</v>
      </c>
      <c r="Z931" s="41">
        <v>0</v>
      </c>
      <c r="AA931" s="41">
        <v>0</v>
      </c>
      <c r="AB931" s="42">
        <v>87550000</v>
      </c>
      <c r="AC931" s="41">
        <v>27500000</v>
      </c>
      <c r="AD931" s="41">
        <v>60050000</v>
      </c>
      <c r="AE931" s="42">
        <v>15453112</v>
      </c>
      <c r="AF931" s="42">
        <v>13594151</v>
      </c>
      <c r="AG931" s="41">
        <v>13594151</v>
      </c>
      <c r="AH931" s="41">
        <v>13594151</v>
      </c>
      <c r="AI931" s="41">
        <v>0</v>
      </c>
      <c r="AJ931" s="41">
        <v>0</v>
      </c>
      <c r="AK931" s="42" t="str">
        <f>IFERROR(VLOOKUP(Exportar[[#This Row],[RUBRO]],[3]LISTAS!$A$1:$B$19,2,0),Exportar[[#This Row],[NOMBRE-Planeación_Proyecto]])</f>
        <v>8. Fortalecimiento</v>
      </c>
      <c r="AL931" s="41">
        <f>VLOOKUP(Exportar[[#This Row],[UNIDAD/SUB UNIDAD]],[3]!REGIONALES[[#All],[codigo_regional3]:[Columna1]],3,0)</f>
        <v>25</v>
      </c>
      <c r="AM931" s="41">
        <f>Exportar[[#This Row],[COD]]</f>
        <v>25</v>
      </c>
      <c r="AN931" s="41">
        <f>IFERROR(VLOOKUP(Exportar[[#This Row],[RUBRO completo]],'[3]CENTRO DE COSTOS'!$X:$X,1,0),0)</f>
        <v>0</v>
      </c>
      <c r="AO931" s="43" t="str">
        <f>VLOOKUP(Exportar[[#This Row],[COD_REAL]],'[3]CENTRO DE COSTOS'!$M$4:$N$72,2,0)</f>
        <v>REGIONAL CUNDINAMARCA</v>
      </c>
    </row>
    <row r="932" spans="1:41" x14ac:dyDescent="0.25">
      <c r="A932" s="44">
        <v>45111</v>
      </c>
      <c r="B932" s="32">
        <v>2023</v>
      </c>
      <c r="C932" s="33" t="str">
        <f>VLOOKUP(D932,'[3]CENTRO DE COSTOS'!$E:$H,4,0)</f>
        <v>REGIONALES</v>
      </c>
      <c r="D932" s="34" t="s">
        <v>61</v>
      </c>
      <c r="E932" s="34" t="s">
        <v>62</v>
      </c>
      <c r="F932" s="34" t="s">
        <v>164</v>
      </c>
      <c r="G932" s="35" t="str">
        <f>VLOOKUP(O932,[3]Gerentes!$A:$N,4,0)</f>
        <v>PROTECCIÓN SRPA</v>
      </c>
      <c r="H932" s="35" t="str">
        <f>VLOOKUP(O932,[3]Gerentes!$A:$N,5,0)</f>
        <v>DIRECTOR(A) DE PROTECCION</v>
      </c>
      <c r="I932" s="35" t="str">
        <f>VLOOKUP(O932,[3]Gerentes!$A:$N,10,0)</f>
        <v>3. Protección SRPA</v>
      </c>
      <c r="J932" s="35" t="str">
        <f>VLOOKUP(O932,[3]Gerentes!$A:$AB,15,0)</f>
        <v>No Contratable</v>
      </c>
      <c r="K932" s="36" t="str">
        <f t="shared" si="42"/>
        <v>Inversión</v>
      </c>
      <c r="L932" s="37" t="s">
        <v>187</v>
      </c>
      <c r="M932" s="38" t="str">
        <f t="shared" si="43"/>
        <v>C-4102-1500-13</v>
      </c>
      <c r="N932" s="34">
        <v>999</v>
      </c>
      <c r="O932" s="35" t="str">
        <f t="shared" si="44"/>
        <v>C-4102-1500-13-0-4102038-02-999</v>
      </c>
      <c r="P932" s="32" t="s">
        <v>186</v>
      </c>
      <c r="Q932" s="39">
        <f>VLOOKUP($O932,[3]Gerentes!$A:$I,7,0)</f>
        <v>4102038</v>
      </c>
      <c r="R932" s="40" t="str">
        <f>VLOOKUP($O932,[3]Gerentes!$A:$I,8,0)</f>
        <v>SERVICIO DIRIGIDOS A LA ATENCION DE NIÑOS, NIÑAS, ADOLESCENTES Y JOVENES, CON ENFOQUE PEDAGOGICO Y RESTAURATIVO ENCAMINADOS A LA INCLUSION SOCIAL</v>
      </c>
      <c r="S932" s="34" t="s">
        <v>24</v>
      </c>
      <c r="T932" s="34">
        <v>27</v>
      </c>
      <c r="U932" s="34" t="s">
        <v>161</v>
      </c>
      <c r="V932" s="34" t="s">
        <v>25</v>
      </c>
      <c r="W932" s="41">
        <v>15000</v>
      </c>
      <c r="X932" s="41">
        <v>30760</v>
      </c>
      <c r="Y932" s="41">
        <v>0</v>
      </c>
      <c r="Z932" s="41">
        <v>0</v>
      </c>
      <c r="AA932" s="41">
        <v>0</v>
      </c>
      <c r="AB932" s="42">
        <v>45760</v>
      </c>
      <c r="AC932" s="41">
        <v>45760</v>
      </c>
      <c r="AD932" s="41">
        <v>0</v>
      </c>
      <c r="AE932" s="42">
        <v>16850</v>
      </c>
      <c r="AF932" s="42">
        <v>16850</v>
      </c>
      <c r="AG932" s="41">
        <v>16850</v>
      </c>
      <c r="AH932" s="41">
        <v>16850</v>
      </c>
      <c r="AI932" s="41">
        <v>0</v>
      </c>
      <c r="AJ932" s="41">
        <v>0</v>
      </c>
      <c r="AK932" s="42" t="str">
        <f>IFERROR(VLOOKUP(Exportar[[#This Row],[RUBRO]],[3]LISTAS!$A$1:$B$19,2,0),Exportar[[#This Row],[NOMBRE-Planeación_Proyecto]])</f>
        <v>3. Protección SRPA</v>
      </c>
      <c r="AL932" s="41">
        <f>VLOOKUP(Exportar[[#This Row],[UNIDAD/SUB UNIDAD]],[3]!REGIONALES[[#All],[codigo_regional3]:[Columna1]],3,0)</f>
        <v>25</v>
      </c>
      <c r="AM932" s="41">
        <f>Exportar[[#This Row],[COD]]</f>
        <v>25</v>
      </c>
      <c r="AN932" s="41">
        <f>IFERROR(VLOOKUP(Exportar[[#This Row],[RUBRO completo]],'[3]CENTRO DE COSTOS'!$X:$X,1,0),0)</f>
        <v>0</v>
      </c>
      <c r="AO932" s="43" t="str">
        <f>VLOOKUP(Exportar[[#This Row],[COD_REAL]],'[3]CENTRO DE COSTOS'!$M$4:$N$72,2,0)</f>
        <v>REGIONAL CUNDINAMARCA</v>
      </c>
    </row>
    <row r="933" spans="1:41" x14ac:dyDescent="0.25">
      <c r="A933" s="44">
        <v>45111</v>
      </c>
      <c r="B933" s="32">
        <v>2023</v>
      </c>
      <c r="C933" s="33" t="str">
        <f>VLOOKUP(D933,'[3]CENTRO DE COSTOS'!$E:$H,4,0)</f>
        <v>REGIONALES</v>
      </c>
      <c r="D933" s="34" t="s">
        <v>61</v>
      </c>
      <c r="E933" s="34" t="s">
        <v>62</v>
      </c>
      <c r="F933" s="34" t="s">
        <v>164</v>
      </c>
      <c r="G933" s="35" t="str">
        <f>VLOOKUP(O933,[3]Gerentes!$A:$N,4,0)</f>
        <v xml:space="preserve">PROTECCIÓN RESTABLECIMIENTO </v>
      </c>
      <c r="H933" s="35" t="str">
        <f>VLOOKUP(O933,[3]Gerentes!$A:$N,5,0)</f>
        <v>DIRECTOR(A) DE PROTECCION</v>
      </c>
      <c r="I933" s="35" t="str">
        <f>VLOOKUP(O933,[3]Gerentes!$A:$N,10,0)</f>
        <v>2. Protección PARD</v>
      </c>
      <c r="J933" s="35" t="str">
        <f>VLOOKUP(O933,[3]Gerentes!$A:$AB,15,0)</f>
        <v>No Contratable</v>
      </c>
      <c r="K933" s="36" t="str">
        <f t="shared" si="42"/>
        <v>Inversión</v>
      </c>
      <c r="L933" s="37" t="s">
        <v>173</v>
      </c>
      <c r="M933" s="38" t="str">
        <f t="shared" si="43"/>
        <v>C-4102-1500-14</v>
      </c>
      <c r="N933" s="34">
        <v>999</v>
      </c>
      <c r="O933" s="35" t="str">
        <f t="shared" si="44"/>
        <v>C-4102-1500-14-0-4102037-02-999</v>
      </c>
      <c r="P933" s="32" t="s">
        <v>172</v>
      </c>
      <c r="Q933" s="39">
        <f>VLOOKUP($O933,[3]Gerentes!$A:$I,7,0)</f>
        <v>4102037</v>
      </c>
      <c r="R933" s="40" t="str">
        <f>VLOOKUP($O933,[3]Gerentes!$A:$I,8,0)</f>
        <v>SERVICIO DE PROTECCION PARA EL RESTABLECIMIENTO DE DERECHOS DE NIÑOS, NIÑAS, ADOLESCENTES Y JOVENES</v>
      </c>
      <c r="S933" s="34" t="s">
        <v>24</v>
      </c>
      <c r="T933" s="34">
        <v>27</v>
      </c>
      <c r="U933" s="34" t="s">
        <v>161</v>
      </c>
      <c r="V933" s="34" t="s">
        <v>25</v>
      </c>
      <c r="W933" s="41">
        <v>50000</v>
      </c>
      <c r="X933" s="41">
        <v>0</v>
      </c>
      <c r="Y933" s="41">
        <v>0</v>
      </c>
      <c r="Z933" s="41">
        <v>0</v>
      </c>
      <c r="AA933" s="41">
        <v>0</v>
      </c>
      <c r="AB933" s="42">
        <v>50000</v>
      </c>
      <c r="AC933" s="41">
        <v>50000</v>
      </c>
      <c r="AD933" s="41">
        <v>0</v>
      </c>
      <c r="AE933" s="42">
        <v>47502</v>
      </c>
      <c r="AF933" s="42">
        <v>47502</v>
      </c>
      <c r="AG933" s="41">
        <v>47502</v>
      </c>
      <c r="AH933" s="41">
        <v>47502</v>
      </c>
      <c r="AI933" s="41">
        <v>0</v>
      </c>
      <c r="AJ933" s="41">
        <v>0</v>
      </c>
      <c r="AK933" s="42" t="str">
        <f>IFERROR(VLOOKUP(Exportar[[#This Row],[RUBRO]],[3]LISTAS!$A$1:$B$19,2,0),Exportar[[#This Row],[NOMBRE-Planeación_Proyecto]])</f>
        <v>2. Protección PARD</v>
      </c>
      <c r="AL933" s="41">
        <f>VLOOKUP(Exportar[[#This Row],[UNIDAD/SUB UNIDAD]],[3]!REGIONALES[[#All],[codigo_regional3]:[Columna1]],3,0)</f>
        <v>25</v>
      </c>
      <c r="AM933" s="41">
        <f>Exportar[[#This Row],[COD]]</f>
        <v>25</v>
      </c>
      <c r="AN933" s="41">
        <f>IFERROR(VLOOKUP(Exportar[[#This Row],[RUBRO completo]],'[3]CENTRO DE COSTOS'!$X:$X,1,0),0)</f>
        <v>0</v>
      </c>
      <c r="AO933" s="43" t="str">
        <f>VLOOKUP(Exportar[[#This Row],[COD_REAL]],'[3]CENTRO DE COSTOS'!$M$4:$N$72,2,0)</f>
        <v>REGIONAL CUNDINAMARCA</v>
      </c>
    </row>
    <row r="934" spans="1:41" x14ac:dyDescent="0.25">
      <c r="A934" s="44">
        <v>45111</v>
      </c>
      <c r="B934" s="32">
        <v>2023</v>
      </c>
      <c r="C934" s="33" t="str">
        <f>VLOOKUP(D934,'[3]CENTRO DE COSTOS'!$E:$H,4,0)</f>
        <v>REGIONALES</v>
      </c>
      <c r="D934" s="34" t="s">
        <v>61</v>
      </c>
      <c r="E934" s="34" t="s">
        <v>62</v>
      </c>
      <c r="F934" s="34" t="s">
        <v>164</v>
      </c>
      <c r="G934" s="35" t="str">
        <f>VLOOKUP(O934,[3]Gerentes!$A:$N,4,0)</f>
        <v xml:space="preserve">PROTECCIÓN RESTABLECIMIENTO </v>
      </c>
      <c r="H934" s="35" t="str">
        <f>VLOOKUP(O934,[3]Gerentes!$A:$N,5,0)</f>
        <v>DIRECTOR(A) DE PROTECCION</v>
      </c>
      <c r="I934" s="35" t="str">
        <f>VLOOKUP(O934,[3]Gerentes!$A:$N,10,0)</f>
        <v>2. Protección PARD</v>
      </c>
      <c r="J934" s="35" t="str">
        <f>VLOOKUP(O934,[3]Gerentes!$A:$AB,15,0)</f>
        <v>No Contratable</v>
      </c>
      <c r="K934" s="36" t="str">
        <f t="shared" si="42"/>
        <v>Inversión</v>
      </c>
      <c r="L934" s="37" t="s">
        <v>173</v>
      </c>
      <c r="M934" s="38" t="str">
        <f t="shared" si="43"/>
        <v>C-4102-1500-14</v>
      </c>
      <c r="N934" s="34">
        <v>999</v>
      </c>
      <c r="O934" s="35" t="str">
        <f t="shared" si="44"/>
        <v>C-4102-1500-14-0-4102037-02-999</v>
      </c>
      <c r="P934" s="32" t="s">
        <v>172</v>
      </c>
      <c r="Q934" s="39">
        <f>VLOOKUP($O934,[3]Gerentes!$A:$I,7,0)</f>
        <v>4102037</v>
      </c>
      <c r="R934" s="40" t="str">
        <f>VLOOKUP($O934,[3]Gerentes!$A:$I,8,0)</f>
        <v>SERVICIO DE PROTECCION PARA EL RESTABLECIMIENTO DE DERECHOS DE NIÑOS, NIÑAS, ADOLESCENTES Y JOVENES</v>
      </c>
      <c r="S934" s="34" t="s">
        <v>24</v>
      </c>
      <c r="T934" s="34">
        <v>21</v>
      </c>
      <c r="U934" s="34" t="s">
        <v>185</v>
      </c>
      <c r="V934" s="34" t="s">
        <v>25</v>
      </c>
      <c r="W934" s="41">
        <v>0</v>
      </c>
      <c r="X934" s="41">
        <v>119920</v>
      </c>
      <c r="Y934" s="41">
        <v>0</v>
      </c>
      <c r="Z934" s="41">
        <v>0</v>
      </c>
      <c r="AA934" s="41">
        <v>0</v>
      </c>
      <c r="AB934" s="42">
        <v>119920</v>
      </c>
      <c r="AC934" s="41">
        <v>119920</v>
      </c>
      <c r="AD934" s="41">
        <v>0</v>
      </c>
      <c r="AE934" s="42">
        <v>20353</v>
      </c>
      <c r="AF934" s="42">
        <v>20353</v>
      </c>
      <c r="AG934" s="41">
        <v>20353</v>
      </c>
      <c r="AH934" s="41">
        <v>20353</v>
      </c>
      <c r="AI934" s="41">
        <v>0</v>
      </c>
      <c r="AJ934" s="41">
        <v>0</v>
      </c>
      <c r="AK934" s="42" t="str">
        <f>IFERROR(VLOOKUP(Exportar[[#This Row],[RUBRO]],[3]LISTAS!$A$1:$B$19,2,0),Exportar[[#This Row],[NOMBRE-Planeación_Proyecto]])</f>
        <v>2. Protección PARD</v>
      </c>
      <c r="AL934" s="41">
        <f>VLOOKUP(Exportar[[#This Row],[UNIDAD/SUB UNIDAD]],[3]!REGIONALES[[#All],[codigo_regional3]:[Columna1]],3,0)</f>
        <v>25</v>
      </c>
      <c r="AM934" s="41">
        <f>Exportar[[#This Row],[COD]]</f>
        <v>25</v>
      </c>
      <c r="AN934" s="41">
        <f>IFERROR(VLOOKUP(Exportar[[#This Row],[RUBRO completo]],'[3]CENTRO DE COSTOS'!$X:$X,1,0),0)</f>
        <v>0</v>
      </c>
      <c r="AO934" s="43" t="str">
        <f>VLOOKUP(Exportar[[#This Row],[COD_REAL]],'[3]CENTRO DE COSTOS'!$M$4:$N$72,2,0)</f>
        <v>REGIONAL CUNDINAMARCA</v>
      </c>
    </row>
    <row r="935" spans="1:41" x14ac:dyDescent="0.25">
      <c r="A935" s="44">
        <v>45111</v>
      </c>
      <c r="B935" s="32">
        <v>2023</v>
      </c>
      <c r="C935" s="33" t="str">
        <f>VLOOKUP(D935,'[3]CENTRO DE COSTOS'!$E:$H,4,0)</f>
        <v>REGIONALES</v>
      </c>
      <c r="D935" s="34" t="s">
        <v>61</v>
      </c>
      <c r="E935" s="34" t="s">
        <v>62</v>
      </c>
      <c r="F935" s="34" t="s">
        <v>164</v>
      </c>
      <c r="G935" s="35" t="str">
        <f>VLOOKUP(O935,[3]Gerentes!$A:$N,4,0)</f>
        <v>SNBF</v>
      </c>
      <c r="H935" s="35" t="str">
        <f>VLOOKUP(O935,[3]Gerentes!$A:$N,5,0)</f>
        <v>DIRECTOR(A) DE SISTEMA NACIONAL DE BIENESTAR FAMILIAR</v>
      </c>
      <c r="I935" s="35" t="str">
        <f>VLOOKUP(O935,[3]Gerentes!$A:$N,10,0)</f>
        <v>7. SNBF</v>
      </c>
      <c r="J935" s="35" t="str">
        <f>VLOOKUP(O935,[3]Gerentes!$A:$AB,15,0)</f>
        <v>No Contratable</v>
      </c>
      <c r="K935" s="36" t="str">
        <f t="shared" si="42"/>
        <v>Inversión</v>
      </c>
      <c r="L935" s="37" t="s">
        <v>168</v>
      </c>
      <c r="M935" s="38" t="str">
        <f t="shared" si="43"/>
        <v>C-4102-1500-15</v>
      </c>
      <c r="N935" s="34">
        <v>999</v>
      </c>
      <c r="O935" s="35" t="str">
        <f t="shared" si="44"/>
        <v>C-4102-1500-15-0-4102024-02-999</v>
      </c>
      <c r="P935" s="32" t="s">
        <v>167</v>
      </c>
      <c r="Q935" s="39">
        <f>VLOOKUP($O935,[3]Gerentes!$A:$I,7,0)</f>
        <v>4102024</v>
      </c>
      <c r="R935" s="40" t="str">
        <f>VLOOKUP($O935,[3]Gerentes!$A:$I,8,0)</f>
        <v>SERVICIO DE ASISTENCIA TECNICA EN EL CICLO DE POLITICAS PUBLICAS DE INFANCIA Y ADOLESCENCIA</v>
      </c>
      <c r="S935" s="34" t="s">
        <v>24</v>
      </c>
      <c r="T935" s="34">
        <v>27</v>
      </c>
      <c r="U935" s="34" t="s">
        <v>161</v>
      </c>
      <c r="V935" s="34" t="s">
        <v>25</v>
      </c>
      <c r="W935" s="41">
        <v>0</v>
      </c>
      <c r="X935" s="41">
        <v>10000</v>
      </c>
      <c r="Y935" s="41">
        <v>0</v>
      </c>
      <c r="Z935" s="41">
        <v>0</v>
      </c>
      <c r="AA935" s="41">
        <v>0</v>
      </c>
      <c r="AB935" s="42">
        <v>10000</v>
      </c>
      <c r="AC935" s="41">
        <v>10000</v>
      </c>
      <c r="AD935" s="41">
        <v>0</v>
      </c>
      <c r="AE935" s="42">
        <v>7144</v>
      </c>
      <c r="AF935" s="42">
        <v>7144</v>
      </c>
      <c r="AG935" s="41">
        <v>7144</v>
      </c>
      <c r="AH935" s="41">
        <v>7144</v>
      </c>
      <c r="AI935" s="41">
        <v>0</v>
      </c>
      <c r="AJ935" s="41">
        <v>0</v>
      </c>
      <c r="AK935" s="42" t="str">
        <f>IFERROR(VLOOKUP(Exportar[[#This Row],[RUBRO]],[3]LISTAS!$A$1:$B$19,2,0),Exportar[[#This Row],[NOMBRE-Planeación_Proyecto]])</f>
        <v>7. SNBF</v>
      </c>
      <c r="AL935" s="41">
        <f>VLOOKUP(Exportar[[#This Row],[UNIDAD/SUB UNIDAD]],[3]!REGIONALES[[#All],[codigo_regional3]:[Columna1]],3,0)</f>
        <v>25</v>
      </c>
      <c r="AM935" s="41">
        <f>Exportar[[#This Row],[COD]]</f>
        <v>25</v>
      </c>
      <c r="AN935" s="41">
        <f>IFERROR(VLOOKUP(Exportar[[#This Row],[RUBRO completo]],'[3]CENTRO DE COSTOS'!$X:$X,1,0),0)</f>
        <v>0</v>
      </c>
      <c r="AO935" s="43" t="str">
        <f>VLOOKUP(Exportar[[#This Row],[COD_REAL]],'[3]CENTRO DE COSTOS'!$M$4:$N$72,2,0)</f>
        <v>REGIONAL CUNDINAMARCA</v>
      </c>
    </row>
    <row r="936" spans="1:41" x14ac:dyDescent="0.25">
      <c r="A936" s="44">
        <v>45111</v>
      </c>
      <c r="B936" s="32">
        <v>2023</v>
      </c>
      <c r="C936" s="33" t="str">
        <f>VLOOKUP(D936,'[3]CENTRO DE COSTOS'!$E:$H,4,0)</f>
        <v>REGIONALES</v>
      </c>
      <c r="D936" s="34" t="s">
        <v>61</v>
      </c>
      <c r="E936" s="34" t="s">
        <v>62</v>
      </c>
      <c r="F936" s="34" t="s">
        <v>164</v>
      </c>
      <c r="G936" s="35" t="str">
        <f>VLOOKUP(O936,[3]Gerentes!$A:$N,4,0)</f>
        <v>FAMILIA Y COMUNIDADES</v>
      </c>
      <c r="H936" s="35" t="str">
        <f>VLOOKUP(O936,[3]Gerentes!$A:$N,5,0)</f>
        <v>DIRECTOR(A) DE FAMILIA Y COMUNIDADES</v>
      </c>
      <c r="I936" s="35" t="str">
        <f>VLOOKUP(O936,[3]Gerentes!$A:$N,10,0)</f>
        <v>6. Familia y Comunidades</v>
      </c>
      <c r="J936" s="35" t="str">
        <f>VLOOKUP(O936,[3]Gerentes!$A:$AB,15,0)</f>
        <v>No Contratable</v>
      </c>
      <c r="K936" s="36" t="str">
        <f t="shared" si="42"/>
        <v>Inversión</v>
      </c>
      <c r="L936" s="37" t="s">
        <v>184</v>
      </c>
      <c r="M936" s="38" t="str">
        <f t="shared" si="43"/>
        <v>C-4102-1500-16</v>
      </c>
      <c r="N936" s="34">
        <v>999</v>
      </c>
      <c r="O936" s="35" t="str">
        <f t="shared" si="44"/>
        <v>C-4102-1500-16-0-4102041-02-999</v>
      </c>
      <c r="P936" s="32" t="s">
        <v>183</v>
      </c>
      <c r="Q936" s="39">
        <f>VLOOKUP($O936,[3]Gerentes!$A:$I,7,0)</f>
        <v>4102041</v>
      </c>
      <c r="R936" s="40" t="str">
        <f>VLOOKUP($O936,[3]Gerentes!$A:$I,8,0)</f>
        <v>SERVICIO DE ASISTENCIA TECNICA EN EL CICLO DE POLITICAS PUBLICAS DE FAMILIA Y OTRAS RELACIONADAS</v>
      </c>
      <c r="S936" s="34" t="s">
        <v>24</v>
      </c>
      <c r="T936" s="34">
        <v>27</v>
      </c>
      <c r="U936" s="34" t="s">
        <v>161</v>
      </c>
      <c r="V936" s="34" t="s">
        <v>25</v>
      </c>
      <c r="W936" s="41">
        <v>0</v>
      </c>
      <c r="X936" s="41">
        <v>3680</v>
      </c>
      <c r="Y936" s="41">
        <v>0</v>
      </c>
      <c r="Z936" s="41">
        <v>0</v>
      </c>
      <c r="AA936" s="41">
        <v>0</v>
      </c>
      <c r="AB936" s="42">
        <v>3680</v>
      </c>
      <c r="AC936" s="41">
        <v>3680</v>
      </c>
      <c r="AD936" s="41">
        <v>0</v>
      </c>
      <c r="AE936" s="42">
        <v>914</v>
      </c>
      <c r="AF936" s="42">
        <v>914</v>
      </c>
      <c r="AG936" s="41">
        <v>914</v>
      </c>
      <c r="AH936" s="41">
        <v>914</v>
      </c>
      <c r="AI936" s="41">
        <v>0</v>
      </c>
      <c r="AJ936" s="41">
        <v>0</v>
      </c>
      <c r="AK936" s="42" t="str">
        <f>IFERROR(VLOOKUP(Exportar[[#This Row],[RUBRO]],[3]LISTAS!$A$1:$B$19,2,0),Exportar[[#This Row],[NOMBRE-Planeación_Proyecto]])</f>
        <v>6. Familia y Comunidades</v>
      </c>
      <c r="AL936" s="41">
        <f>VLOOKUP(Exportar[[#This Row],[UNIDAD/SUB UNIDAD]],[3]!REGIONALES[[#All],[codigo_regional3]:[Columna1]],3,0)</f>
        <v>25</v>
      </c>
      <c r="AM936" s="41">
        <f>Exportar[[#This Row],[COD]]</f>
        <v>25</v>
      </c>
      <c r="AN936" s="41">
        <f>IFERROR(VLOOKUP(Exportar[[#This Row],[RUBRO completo]],'[3]CENTRO DE COSTOS'!$X:$X,1,0),0)</f>
        <v>0</v>
      </c>
      <c r="AO936" s="43" t="str">
        <f>VLOOKUP(Exportar[[#This Row],[COD_REAL]],'[3]CENTRO DE COSTOS'!$M$4:$N$72,2,0)</f>
        <v>REGIONAL CUNDINAMARCA</v>
      </c>
    </row>
    <row r="937" spans="1:41" x14ac:dyDescent="0.25">
      <c r="A937" s="44">
        <v>45111</v>
      </c>
      <c r="B937" s="32">
        <v>2023</v>
      </c>
      <c r="C937" s="33" t="str">
        <f>VLOOKUP(D937,'[3]CENTRO DE COSTOS'!$E:$H,4,0)</f>
        <v>REGIONALES</v>
      </c>
      <c r="D937" s="34" t="s">
        <v>61</v>
      </c>
      <c r="E937" s="34" t="s">
        <v>62</v>
      </c>
      <c r="F937" s="34" t="s">
        <v>164</v>
      </c>
      <c r="G937" s="35" t="str">
        <f>VLOOKUP(O937,[3]Gerentes!$A:$N,4,0)</f>
        <v>PRIMERA INFANCIA</v>
      </c>
      <c r="H937" s="35" t="str">
        <f>VLOOKUP(O937,[3]Gerentes!$A:$N,5,0)</f>
        <v>DIRECTOR(A) DE PRIMERA INFANCIA</v>
      </c>
      <c r="I937" s="35" t="str">
        <f>VLOOKUP(O937,[3]Gerentes!$A:$N,10,0)</f>
        <v>1. Primera Infancia</v>
      </c>
      <c r="J937" s="35" t="str">
        <f>VLOOKUP(O937,[3]Gerentes!$A:$AB,15,0)</f>
        <v>No Contratable</v>
      </c>
      <c r="K937" s="36" t="str">
        <f t="shared" si="42"/>
        <v>Inversión</v>
      </c>
      <c r="L937" s="37" t="s">
        <v>166</v>
      </c>
      <c r="M937" s="38" t="str">
        <f t="shared" si="43"/>
        <v>C-4102-1500-18</v>
      </c>
      <c r="N937" s="34">
        <v>999</v>
      </c>
      <c r="O937" s="35" t="str">
        <f t="shared" si="44"/>
        <v>C-4102-1500-18-0-4102040-02-999</v>
      </c>
      <c r="P937" s="32" t="s">
        <v>165</v>
      </c>
      <c r="Q937" s="39">
        <f>VLOOKUP($O937,[3]Gerentes!$A:$I,7,0)</f>
        <v>4102040</v>
      </c>
      <c r="R937" s="40" t="str">
        <f>VLOOKUP($O937,[3]Gerentes!$A:$I,8,0)</f>
        <v>DOCUMENTOS METODOLOGICOS</v>
      </c>
      <c r="S937" s="34" t="s">
        <v>24</v>
      </c>
      <c r="T937" s="34">
        <v>27</v>
      </c>
      <c r="U937" s="34" t="s">
        <v>161</v>
      </c>
      <c r="V937" s="34" t="s">
        <v>25</v>
      </c>
      <c r="W937" s="41">
        <v>0</v>
      </c>
      <c r="X937" s="41">
        <v>109500</v>
      </c>
      <c r="Y937" s="41">
        <v>0</v>
      </c>
      <c r="Z937" s="41">
        <v>0</v>
      </c>
      <c r="AA937" s="41">
        <v>0</v>
      </c>
      <c r="AB937" s="42">
        <v>109500</v>
      </c>
      <c r="AC937" s="41">
        <v>109500</v>
      </c>
      <c r="AD937" s="41">
        <v>0</v>
      </c>
      <c r="AE937" s="42">
        <v>41934</v>
      </c>
      <c r="AF937" s="42">
        <v>41934</v>
      </c>
      <c r="AG937" s="41">
        <v>41934</v>
      </c>
      <c r="AH937" s="41">
        <v>41934</v>
      </c>
      <c r="AI937" s="41">
        <v>0</v>
      </c>
      <c r="AJ937" s="41">
        <v>0</v>
      </c>
      <c r="AK937" s="42" t="str">
        <f>IFERROR(VLOOKUP(Exportar[[#This Row],[RUBRO]],[3]LISTAS!$A$1:$B$19,2,0),Exportar[[#This Row],[NOMBRE-Planeación_Proyecto]])</f>
        <v>1. Primera Infancia</v>
      </c>
      <c r="AL937" s="41">
        <f>VLOOKUP(Exportar[[#This Row],[UNIDAD/SUB UNIDAD]],[3]!REGIONALES[[#All],[codigo_regional3]:[Columna1]],3,0)</f>
        <v>25</v>
      </c>
      <c r="AM937" s="41">
        <f>Exportar[[#This Row],[COD]]</f>
        <v>25</v>
      </c>
      <c r="AN937" s="41">
        <f>IFERROR(VLOOKUP(Exportar[[#This Row],[RUBRO completo]],'[3]CENTRO DE COSTOS'!$X:$X,1,0),0)</f>
        <v>0</v>
      </c>
      <c r="AO937" s="43" t="str">
        <f>VLOOKUP(Exportar[[#This Row],[COD_REAL]],'[3]CENTRO DE COSTOS'!$M$4:$N$72,2,0)</f>
        <v>REGIONAL CUNDINAMARCA</v>
      </c>
    </row>
    <row r="938" spans="1:41" x14ac:dyDescent="0.25">
      <c r="A938" s="44">
        <v>45111</v>
      </c>
      <c r="B938" s="32">
        <v>2023</v>
      </c>
      <c r="C938" s="33" t="str">
        <f>VLOOKUP(D938,'[3]CENTRO DE COSTOS'!$E:$H,4,0)</f>
        <v>REGIONALES</v>
      </c>
      <c r="D938" s="34" t="s">
        <v>61</v>
      </c>
      <c r="E938" s="34" t="s">
        <v>62</v>
      </c>
      <c r="F938" s="34" t="s">
        <v>164</v>
      </c>
      <c r="G938" s="35" t="str">
        <f>VLOOKUP(O938,[3]Gerentes!$A:$N,4,0)</f>
        <v>FORTALECIMIENTO</v>
      </c>
      <c r="H938" s="35" t="str">
        <f>VLOOKUP(O938,[3]Gerentes!$A:$N,5,0)</f>
        <v>DIRECTOR(A) FINANCIERA</v>
      </c>
      <c r="I938" s="35" t="str">
        <f>VLOOKUP(O938,[3]Gerentes!$A:$N,10,0)</f>
        <v>8. Fortalecimiento</v>
      </c>
      <c r="J938" s="35" t="str">
        <f>VLOOKUP(O938,[3]Gerentes!$A:$AB,15,0)</f>
        <v>No Contratable</v>
      </c>
      <c r="K938" s="36" t="str">
        <f t="shared" si="42"/>
        <v>Inversión</v>
      </c>
      <c r="L938" s="37" t="s">
        <v>163</v>
      </c>
      <c r="M938" s="38" t="str">
        <f t="shared" si="43"/>
        <v>C-4199-1500-8</v>
      </c>
      <c r="N938" s="34">
        <v>999</v>
      </c>
      <c r="O938" s="35" t="str">
        <f t="shared" si="44"/>
        <v>C-4199-1500-8-0-4199044-02-999</v>
      </c>
      <c r="P938" s="32" t="s">
        <v>162</v>
      </c>
      <c r="Q938" s="39">
        <f>VLOOKUP($O938,[3]Gerentes!$A:$I,7,0)</f>
        <v>4199044</v>
      </c>
      <c r="R938" s="40" t="str">
        <f>VLOOKUP($O938,[3]Gerentes!$A:$I,8,0)</f>
        <v>DERECHO DE BENEFICIO FIDUCIARIO</v>
      </c>
      <c r="S938" s="34" t="s">
        <v>24</v>
      </c>
      <c r="T938" s="34">
        <v>27</v>
      </c>
      <c r="U938" s="34" t="s">
        <v>161</v>
      </c>
      <c r="V938" s="34" t="s">
        <v>25</v>
      </c>
      <c r="W938" s="41">
        <v>0</v>
      </c>
      <c r="X938" s="41">
        <v>1470000</v>
      </c>
      <c r="Y938" s="41">
        <v>0</v>
      </c>
      <c r="Z938" s="41">
        <v>0</v>
      </c>
      <c r="AA938" s="41">
        <v>0</v>
      </c>
      <c r="AB938" s="42">
        <v>1470000</v>
      </c>
      <c r="AC938" s="41">
        <v>1470000</v>
      </c>
      <c r="AD938" s="41">
        <v>0</v>
      </c>
      <c r="AE938" s="42">
        <v>708452.32</v>
      </c>
      <c r="AF938" s="42">
        <v>708452.32</v>
      </c>
      <c r="AG938" s="41">
        <v>708452.32</v>
      </c>
      <c r="AH938" s="41">
        <v>708452.32</v>
      </c>
      <c r="AI938" s="41">
        <v>0</v>
      </c>
      <c r="AJ938" s="41">
        <v>0</v>
      </c>
      <c r="AK938" s="42" t="str">
        <f>IFERROR(VLOOKUP(Exportar[[#This Row],[RUBRO]],[3]LISTAS!$A$1:$B$19,2,0),Exportar[[#This Row],[NOMBRE-Planeación_Proyecto]])</f>
        <v>8. Fortalecimiento</v>
      </c>
      <c r="AL938" s="41">
        <f>VLOOKUP(Exportar[[#This Row],[UNIDAD/SUB UNIDAD]],[3]!REGIONALES[[#All],[codigo_regional3]:[Columna1]],3,0)</f>
        <v>25</v>
      </c>
      <c r="AM938" s="41">
        <f>Exportar[[#This Row],[COD]]</f>
        <v>25</v>
      </c>
      <c r="AN938" s="41">
        <f>IFERROR(VLOOKUP(Exportar[[#This Row],[RUBRO completo]],'[3]CENTRO DE COSTOS'!$X:$X,1,0),0)</f>
        <v>0</v>
      </c>
      <c r="AO938" s="43" t="str">
        <f>VLOOKUP(Exportar[[#This Row],[COD_REAL]],'[3]CENTRO DE COSTOS'!$M$4:$N$72,2,0)</f>
        <v>REGIONAL CUNDINAMARCA</v>
      </c>
    </row>
    <row r="939" spans="1:41" x14ac:dyDescent="0.25">
      <c r="A939" s="44">
        <v>45111</v>
      </c>
      <c r="B939" s="32">
        <v>2023</v>
      </c>
      <c r="C939" s="33" t="str">
        <f>VLOOKUP(D939,'[3]CENTRO DE COSTOS'!$E:$H,4,0)</f>
        <v>REGIONALES</v>
      </c>
      <c r="D939" s="34" t="s">
        <v>63</v>
      </c>
      <c r="E939" s="34" t="s">
        <v>64</v>
      </c>
      <c r="F939" s="34" t="s">
        <v>239</v>
      </c>
      <c r="G939" s="35" t="str">
        <f>VLOOKUP(O939,[3]Gerentes!$A:$N,4,0)</f>
        <v>NUTRICIÓN</v>
      </c>
      <c r="H939" s="35" t="str">
        <f>VLOOKUP(O939,[3]Gerentes!$A:$N,5,0)</f>
        <v>DIRECTOR(A) DE NUTRICION</v>
      </c>
      <c r="I939" s="35" t="str">
        <f>VLOOKUP(O939,[3]Gerentes!$A:$N,10,0)</f>
        <v>4. Nutrición</v>
      </c>
      <c r="J939" s="35" t="str">
        <f>VLOOKUP(O939,[3]Gerentes!$A:$AB,15,0)</f>
        <v>Contratable</v>
      </c>
      <c r="K939" s="36" t="str">
        <f t="shared" si="42"/>
        <v>Inversión</v>
      </c>
      <c r="L939" s="37" t="s">
        <v>189</v>
      </c>
      <c r="M939" s="38" t="str">
        <f t="shared" si="43"/>
        <v>C-4102-1500-12</v>
      </c>
      <c r="N939" s="34">
        <v>101</v>
      </c>
      <c r="O939" s="35" t="str">
        <f t="shared" si="44"/>
        <v>C-4102-1500-12-0-4102016-02-101</v>
      </c>
      <c r="P939" s="32" t="s">
        <v>188</v>
      </c>
      <c r="Q939" s="39">
        <f>VLOOKUP($O939,[3]Gerentes!$A:$I,7,0)</f>
        <v>4102016</v>
      </c>
      <c r="R939" s="40" t="str">
        <f>VLOOKUP($O939,[3]Gerentes!$A:$I,8,0)</f>
        <v>SERVICIO DE ATENCION Y PREVENCION A LA DESNUTRICION DESDE EL SECTOR INCLUSION SOCIAL</v>
      </c>
      <c r="S939" s="34" t="s">
        <v>24</v>
      </c>
      <c r="T939" s="34">
        <v>27</v>
      </c>
      <c r="U939" s="34" t="s">
        <v>161</v>
      </c>
      <c r="V939" s="34" t="s">
        <v>25</v>
      </c>
      <c r="W939" s="41">
        <v>15200786707</v>
      </c>
      <c r="X939" s="41">
        <v>341447929</v>
      </c>
      <c r="Y939" s="41">
        <v>294833646</v>
      </c>
      <c r="Z939" s="41">
        <v>0</v>
      </c>
      <c r="AA939" s="41">
        <v>0</v>
      </c>
      <c r="AB939" s="42">
        <v>15247400990</v>
      </c>
      <c r="AC939" s="41">
        <v>15242456069</v>
      </c>
      <c r="AD939" s="41">
        <v>4944921</v>
      </c>
      <c r="AE939" s="42">
        <v>15242456069</v>
      </c>
      <c r="AF939" s="42">
        <v>6019869134</v>
      </c>
      <c r="AG939" s="41">
        <v>6019869134</v>
      </c>
      <c r="AH939" s="41">
        <v>6019869134</v>
      </c>
      <c r="AI939" s="41">
        <v>0</v>
      </c>
      <c r="AJ939" s="41">
        <v>0</v>
      </c>
      <c r="AK939" s="42" t="str">
        <f>IFERROR(VLOOKUP(Exportar[[#This Row],[RUBRO]],[3]LISTAS!$A$1:$B$19,2,0),Exportar[[#This Row],[NOMBRE-Planeación_Proyecto]])</f>
        <v>4. Nutrición</v>
      </c>
      <c r="AL939" s="41">
        <f>VLOOKUP(Exportar[[#This Row],[UNIDAD/SUB UNIDAD]],[3]!REGIONALES[[#All],[codigo_regional3]:[Columna1]],3,0)</f>
        <v>27</v>
      </c>
      <c r="AM939" s="41">
        <f>Exportar[[#This Row],[COD]]</f>
        <v>27</v>
      </c>
      <c r="AN939" s="41" t="str">
        <f>IFERROR(VLOOKUP(Exportar[[#This Row],[RUBRO completo]],'[3]CENTRO DE COSTOS'!$X:$X,1,0),0)</f>
        <v>C-4102-1500-12-0-4102016-02-101</v>
      </c>
      <c r="AO939" s="43" t="str">
        <f>VLOOKUP(Exportar[[#This Row],[COD_REAL]],'[3]CENTRO DE COSTOS'!$M$4:$N$72,2,0)</f>
        <v>REGIONAL CHOCÓ</v>
      </c>
    </row>
    <row r="940" spans="1:41" x14ac:dyDescent="0.25">
      <c r="A940" s="44">
        <v>45111</v>
      </c>
      <c r="B940" s="32">
        <v>2023</v>
      </c>
      <c r="C940" s="33" t="str">
        <f>VLOOKUP(D940,'[3]CENTRO DE COSTOS'!$E:$H,4,0)</f>
        <v>REGIONALES</v>
      </c>
      <c r="D940" s="34" t="s">
        <v>63</v>
      </c>
      <c r="E940" s="34" t="s">
        <v>64</v>
      </c>
      <c r="F940" s="34" t="s">
        <v>238</v>
      </c>
      <c r="G940" s="35" t="str">
        <f>VLOOKUP(O940,[3]Gerentes!$A:$N,4,0)</f>
        <v>NUTRICIÓN</v>
      </c>
      <c r="H940" s="35" t="str">
        <f>VLOOKUP(O940,[3]Gerentes!$A:$N,5,0)</f>
        <v>DIRECTOR(A) DE NUTRICION</v>
      </c>
      <c r="I940" s="35" t="str">
        <f>VLOOKUP(O940,[3]Gerentes!$A:$N,10,0)</f>
        <v>4. Nutrición</v>
      </c>
      <c r="J940" s="35" t="str">
        <f>VLOOKUP(O940,[3]Gerentes!$A:$AB,15,0)</f>
        <v>Contratable</v>
      </c>
      <c r="K940" s="36" t="str">
        <f t="shared" si="42"/>
        <v>Inversión</v>
      </c>
      <c r="L940" s="37" t="s">
        <v>191</v>
      </c>
      <c r="M940" s="38" t="str">
        <f t="shared" si="43"/>
        <v>C-4102-1500-12</v>
      </c>
      <c r="N940" s="34">
        <v>105</v>
      </c>
      <c r="O940" s="35" t="str">
        <f t="shared" si="44"/>
        <v>C-4102-1500-12-0-4102014-02-105</v>
      </c>
      <c r="P940" s="32" t="s">
        <v>190</v>
      </c>
      <c r="Q940" s="39">
        <f>VLOOKUP($O940,[3]Gerentes!$A:$I,7,0)</f>
        <v>4102014</v>
      </c>
      <c r="R940" s="40" t="str">
        <f>VLOOKUP($O940,[3]Gerentes!$A:$I,8,0)</f>
        <v>SERVICIO DE DISTRIBUCION DE ALIMENTOS SOLIDOS DE ALTO VALOR NUTRICIONAL</v>
      </c>
      <c r="S940" s="34" t="s">
        <v>24</v>
      </c>
      <c r="T940" s="34">
        <v>27</v>
      </c>
      <c r="U940" s="34" t="s">
        <v>161</v>
      </c>
      <c r="V940" s="34" t="s">
        <v>25</v>
      </c>
      <c r="W940" s="41">
        <v>22878100</v>
      </c>
      <c r="X940" s="41">
        <v>0</v>
      </c>
      <c r="Y940" s="41">
        <v>0</v>
      </c>
      <c r="Z940" s="41">
        <v>0</v>
      </c>
      <c r="AA940" s="41">
        <v>0</v>
      </c>
      <c r="AB940" s="42">
        <v>22878100</v>
      </c>
      <c r="AC940" s="41">
        <v>22878100</v>
      </c>
      <c r="AD940" s="41">
        <v>0</v>
      </c>
      <c r="AE940" s="42">
        <v>22878100</v>
      </c>
      <c r="AF940" s="42">
        <v>8871100</v>
      </c>
      <c r="AG940" s="41">
        <v>8871100</v>
      </c>
      <c r="AH940" s="41">
        <v>8871100</v>
      </c>
      <c r="AI940" s="41">
        <v>0</v>
      </c>
      <c r="AJ940" s="41">
        <v>0</v>
      </c>
      <c r="AK940" s="42" t="str">
        <f>IFERROR(VLOOKUP(Exportar[[#This Row],[RUBRO]],[3]LISTAS!$A$1:$B$19,2,0),Exportar[[#This Row],[NOMBRE-Planeación_Proyecto]])</f>
        <v>4. Nutrición</v>
      </c>
      <c r="AL940" s="41">
        <f>VLOOKUP(Exportar[[#This Row],[UNIDAD/SUB UNIDAD]],[3]!REGIONALES[[#All],[codigo_regional3]:[Columna1]],3,0)</f>
        <v>27</v>
      </c>
      <c r="AM940" s="41">
        <f>Exportar[[#This Row],[COD]]</f>
        <v>27</v>
      </c>
      <c r="AN940" s="41">
        <f>IFERROR(VLOOKUP(Exportar[[#This Row],[RUBRO completo]],'[3]CENTRO DE COSTOS'!$X:$X,1,0),0)</f>
        <v>0</v>
      </c>
      <c r="AO940" s="43" t="str">
        <f>VLOOKUP(Exportar[[#This Row],[COD_REAL]],'[3]CENTRO DE COSTOS'!$M$4:$N$72,2,0)</f>
        <v>REGIONAL CHOCÓ</v>
      </c>
    </row>
    <row r="941" spans="1:41" x14ac:dyDescent="0.25">
      <c r="A941" s="44">
        <v>45111</v>
      </c>
      <c r="B941" s="32">
        <v>2023</v>
      </c>
      <c r="C941" s="33" t="str">
        <f>VLOOKUP(D941,'[3]CENTRO DE COSTOS'!$E:$H,4,0)</f>
        <v>REGIONALES</v>
      </c>
      <c r="D941" s="34" t="s">
        <v>63</v>
      </c>
      <c r="E941" s="34" t="s">
        <v>64</v>
      </c>
      <c r="F941" s="34" t="s">
        <v>243</v>
      </c>
      <c r="G941" s="35" t="str">
        <f>VLOOKUP(O941,[3]Gerentes!$A:$N,4,0)</f>
        <v>PROTECCIÓN SRPA</v>
      </c>
      <c r="H941" s="35" t="str">
        <f>VLOOKUP(O941,[3]Gerentes!$A:$N,5,0)</f>
        <v>DIRECTOR(A) DE PROTECCION</v>
      </c>
      <c r="I941" s="35" t="str">
        <f>VLOOKUP(O941,[3]Gerentes!$A:$N,10,0)</f>
        <v>3. Protección SRPA</v>
      </c>
      <c r="J941" s="35" t="str">
        <f>VLOOKUP(O941,[3]Gerentes!$A:$AB,15,0)</f>
        <v>Contratable</v>
      </c>
      <c r="K941" s="36" t="str">
        <f t="shared" si="42"/>
        <v>Inversión</v>
      </c>
      <c r="L941" s="37" t="s">
        <v>187</v>
      </c>
      <c r="M941" s="38" t="str">
        <f t="shared" si="43"/>
        <v>C-4102-1500-13</v>
      </c>
      <c r="N941" s="34">
        <v>111</v>
      </c>
      <c r="O941" s="35" t="str">
        <f t="shared" si="44"/>
        <v>C-4102-1500-13-0-4102038-02-111</v>
      </c>
      <c r="P941" s="32" t="s">
        <v>186</v>
      </c>
      <c r="Q941" s="39">
        <f>VLOOKUP($O941,[3]Gerentes!$A:$I,7,0)</f>
        <v>4102038</v>
      </c>
      <c r="R941" s="40" t="str">
        <f>VLOOKUP($O941,[3]Gerentes!$A:$I,8,0)</f>
        <v>SERVICIO DIRIGIDOS A LA ATENCION DE NIÑOS, NIÑAS, ADOLESCENTES Y JOVENES, CON ENFOQUE PEDAGOGICO Y RESTAURATIVO ENCAMINADOS A LA INCLUSION SOCIAL</v>
      </c>
      <c r="S941" s="34" t="s">
        <v>24</v>
      </c>
      <c r="T941" s="34">
        <v>27</v>
      </c>
      <c r="U941" s="34" t="s">
        <v>161</v>
      </c>
      <c r="V941" s="34" t="s">
        <v>25</v>
      </c>
      <c r="W941" s="41">
        <v>9366837</v>
      </c>
      <c r="X941" s="41">
        <v>10133163</v>
      </c>
      <c r="Y941" s="41">
        <v>0</v>
      </c>
      <c r="Z941" s="41">
        <v>0</v>
      </c>
      <c r="AA941" s="41">
        <v>0</v>
      </c>
      <c r="AB941" s="42">
        <v>19500000</v>
      </c>
      <c r="AC941" s="41">
        <v>9366837</v>
      </c>
      <c r="AD941" s="41">
        <v>10133163</v>
      </c>
      <c r="AE941" s="42">
        <v>0</v>
      </c>
      <c r="AF941" s="42">
        <v>0</v>
      </c>
      <c r="AG941" s="41">
        <v>0</v>
      </c>
      <c r="AH941" s="41">
        <v>0</v>
      </c>
      <c r="AI941" s="41">
        <v>0</v>
      </c>
      <c r="AJ941" s="41">
        <v>0</v>
      </c>
      <c r="AK941" s="42" t="str">
        <f>IFERROR(VLOOKUP(Exportar[[#This Row],[RUBRO]],[3]LISTAS!$A$1:$B$19,2,0),Exportar[[#This Row],[NOMBRE-Planeación_Proyecto]])</f>
        <v>3. Protección SRPA</v>
      </c>
      <c r="AL941" s="41">
        <f>VLOOKUP(Exportar[[#This Row],[UNIDAD/SUB UNIDAD]],[3]!REGIONALES[[#All],[codigo_regional3]:[Columna1]],3,0)</f>
        <v>27</v>
      </c>
      <c r="AM941" s="41">
        <f>Exportar[[#This Row],[COD]]</f>
        <v>27</v>
      </c>
      <c r="AN941" s="41">
        <f>IFERROR(VLOOKUP(Exportar[[#This Row],[RUBRO completo]],'[3]CENTRO DE COSTOS'!$X:$X,1,0),0)</f>
        <v>0</v>
      </c>
      <c r="AO941" s="43" t="str">
        <f>VLOOKUP(Exportar[[#This Row],[COD_REAL]],'[3]CENTRO DE COSTOS'!$M$4:$N$72,2,0)</f>
        <v>REGIONAL CHOCÓ</v>
      </c>
    </row>
    <row r="942" spans="1:41" x14ac:dyDescent="0.25">
      <c r="A942" s="44">
        <v>45111</v>
      </c>
      <c r="B942" s="32">
        <v>2023</v>
      </c>
      <c r="C942" s="33" t="str">
        <f>VLOOKUP(D942,'[3]CENTRO DE COSTOS'!$E:$H,4,0)</f>
        <v>REGIONALES</v>
      </c>
      <c r="D942" s="34" t="s">
        <v>63</v>
      </c>
      <c r="E942" s="34" t="s">
        <v>64</v>
      </c>
      <c r="F942" s="34" t="s">
        <v>243</v>
      </c>
      <c r="G942" s="35" t="str">
        <f>VLOOKUP(O942,[3]Gerentes!$A:$N,4,0)</f>
        <v xml:space="preserve">PROTECCIÓN RESTABLECIMIENTO </v>
      </c>
      <c r="H942" s="35" t="str">
        <f>VLOOKUP(O942,[3]Gerentes!$A:$N,5,0)</f>
        <v>DIRECTOR(A) DE PROTECCION</v>
      </c>
      <c r="I942" s="35" t="str">
        <f>VLOOKUP(O942,[3]Gerentes!$A:$N,10,0)</f>
        <v>2. Protección PARD</v>
      </c>
      <c r="J942" s="35" t="str">
        <f>VLOOKUP(O942,[3]Gerentes!$A:$AB,15,0)</f>
        <v>Contratable</v>
      </c>
      <c r="K942" s="36" t="str">
        <f t="shared" si="42"/>
        <v>Inversión</v>
      </c>
      <c r="L942" s="37" t="s">
        <v>173</v>
      </c>
      <c r="M942" s="38" t="str">
        <f t="shared" si="43"/>
        <v>C-4102-1500-14</v>
      </c>
      <c r="N942" s="34">
        <v>111</v>
      </c>
      <c r="O942" s="35" t="str">
        <f t="shared" si="44"/>
        <v>C-4102-1500-14-0-4102037-02-111</v>
      </c>
      <c r="P942" s="32" t="s">
        <v>172</v>
      </c>
      <c r="Q942" s="39">
        <f>VLOOKUP($O942,[3]Gerentes!$A:$I,7,0)</f>
        <v>4102037</v>
      </c>
      <c r="R942" s="40" t="str">
        <f>VLOOKUP($O942,[3]Gerentes!$A:$I,8,0)</f>
        <v>SERVICIO DE PROTECCION PARA EL RESTABLECIMIENTO DE DERECHOS DE NIÑOS, NIÑAS, ADOLESCENTES Y JOVENES</v>
      </c>
      <c r="S942" s="34" t="s">
        <v>24</v>
      </c>
      <c r="T942" s="34">
        <v>21</v>
      </c>
      <c r="U942" s="34" t="s">
        <v>185</v>
      </c>
      <c r="V942" s="34" t="s">
        <v>25</v>
      </c>
      <c r="W942" s="41">
        <v>4983400</v>
      </c>
      <c r="X942" s="41">
        <v>816600</v>
      </c>
      <c r="Y942" s="41">
        <v>0</v>
      </c>
      <c r="Z942" s="41">
        <v>0</v>
      </c>
      <c r="AA942" s="41">
        <v>0</v>
      </c>
      <c r="AB942" s="42">
        <v>5800000</v>
      </c>
      <c r="AC942" s="41">
        <v>5800000</v>
      </c>
      <c r="AD942" s="41">
        <v>0</v>
      </c>
      <c r="AE942" s="42">
        <v>5800000</v>
      </c>
      <c r="AF942" s="42">
        <v>5800000</v>
      </c>
      <c r="AG942" s="41">
        <v>5800000</v>
      </c>
      <c r="AH942" s="41">
        <v>5800000</v>
      </c>
      <c r="AI942" s="41">
        <v>0</v>
      </c>
      <c r="AJ942" s="41">
        <v>0</v>
      </c>
      <c r="AK942" s="42" t="str">
        <f>IFERROR(VLOOKUP(Exportar[[#This Row],[RUBRO]],[3]LISTAS!$A$1:$B$19,2,0),Exportar[[#This Row],[NOMBRE-Planeación_Proyecto]])</f>
        <v>2. Protección PARD</v>
      </c>
      <c r="AL942" s="41">
        <f>VLOOKUP(Exportar[[#This Row],[UNIDAD/SUB UNIDAD]],[3]!REGIONALES[[#All],[codigo_regional3]:[Columna1]],3,0)</f>
        <v>27</v>
      </c>
      <c r="AM942" s="41">
        <f>Exportar[[#This Row],[COD]]</f>
        <v>27</v>
      </c>
      <c r="AN942" s="41">
        <f>IFERROR(VLOOKUP(Exportar[[#This Row],[RUBRO completo]],'[3]CENTRO DE COSTOS'!$X:$X,1,0),0)</f>
        <v>0</v>
      </c>
      <c r="AO942" s="43" t="str">
        <f>VLOOKUP(Exportar[[#This Row],[COD_REAL]],'[3]CENTRO DE COSTOS'!$M$4:$N$72,2,0)</f>
        <v>REGIONAL CHOCÓ</v>
      </c>
    </row>
    <row r="943" spans="1:41" x14ac:dyDescent="0.25">
      <c r="A943" s="44">
        <v>45111</v>
      </c>
      <c r="B943" s="32">
        <v>2023</v>
      </c>
      <c r="C943" s="33" t="str">
        <f>VLOOKUP(D943,'[3]CENTRO DE COSTOS'!$E:$H,4,0)</f>
        <v>REGIONALES</v>
      </c>
      <c r="D943" s="34" t="s">
        <v>63</v>
      </c>
      <c r="E943" s="34" t="s">
        <v>64</v>
      </c>
      <c r="F943" s="34" t="s">
        <v>237</v>
      </c>
      <c r="G943" s="35" t="str">
        <f>VLOOKUP(O943,[3]Gerentes!$A:$N,4,0)</f>
        <v>PROTECCIÓN SRPA</v>
      </c>
      <c r="H943" s="35" t="str">
        <f>VLOOKUP(O943,[3]Gerentes!$A:$N,5,0)</f>
        <v>DIRECTOR(A) DE PROTECCION</v>
      </c>
      <c r="I943" s="35" t="str">
        <f>VLOOKUP(O943,[3]Gerentes!$A:$N,10,0)</f>
        <v>3. Protección SRPA</v>
      </c>
      <c r="J943" s="35" t="str">
        <f>VLOOKUP(O943,[3]Gerentes!$A:$AB,15,0)</f>
        <v>No Contratable</v>
      </c>
      <c r="K943" s="36" t="str">
        <f t="shared" si="42"/>
        <v>Inversión</v>
      </c>
      <c r="L943" s="37" t="s">
        <v>187</v>
      </c>
      <c r="M943" s="38" t="str">
        <f t="shared" si="43"/>
        <v>C-4102-1500-13</v>
      </c>
      <c r="N943" s="34">
        <v>112</v>
      </c>
      <c r="O943" s="35" t="str">
        <f t="shared" si="44"/>
        <v>C-4102-1500-13-0-4102038-02-112</v>
      </c>
      <c r="P943" s="32" t="s">
        <v>186</v>
      </c>
      <c r="Q943" s="39">
        <f>VLOOKUP($O943,[3]Gerentes!$A:$I,7,0)</f>
        <v>4102038</v>
      </c>
      <c r="R943" s="40" t="str">
        <f>VLOOKUP($O943,[3]Gerentes!$A:$I,8,0)</f>
        <v>SERVICIO DIRIGIDOS A LA ATENCION DE NIÑOS, NIÑAS, ADOLESCENTES Y JOVENES, CON ENFOQUE PEDAGOGICO Y RESTAURATIVO ENCAMINADOS A LA INCLUSION SOCIAL</v>
      </c>
      <c r="S943" s="34" t="s">
        <v>38</v>
      </c>
      <c r="T943" s="34">
        <v>16</v>
      </c>
      <c r="U943" s="34" t="s">
        <v>249</v>
      </c>
      <c r="V943" s="34" t="s">
        <v>25</v>
      </c>
      <c r="W943" s="41">
        <v>4200000</v>
      </c>
      <c r="X943" s="41">
        <v>0</v>
      </c>
      <c r="Y943" s="41">
        <v>0</v>
      </c>
      <c r="Z943" s="41">
        <v>0</v>
      </c>
      <c r="AA943" s="41">
        <v>0</v>
      </c>
      <c r="AB943" s="42">
        <v>4200000</v>
      </c>
      <c r="AC943" s="41">
        <v>4200000</v>
      </c>
      <c r="AD943" s="41">
        <v>0</v>
      </c>
      <c r="AE943" s="42">
        <v>4200000</v>
      </c>
      <c r="AF943" s="42">
        <v>0</v>
      </c>
      <c r="AG943" s="41">
        <v>0</v>
      </c>
      <c r="AH943" s="41">
        <v>0</v>
      </c>
      <c r="AI943" s="41">
        <v>0</v>
      </c>
      <c r="AJ943" s="41">
        <v>0</v>
      </c>
      <c r="AK943" s="42" t="str">
        <f>IFERROR(VLOOKUP(Exportar[[#This Row],[RUBRO]],[3]LISTAS!$A$1:$B$19,2,0),Exportar[[#This Row],[NOMBRE-Planeación_Proyecto]])</f>
        <v>3. Protección SRPA</v>
      </c>
      <c r="AL943" s="41">
        <f>VLOOKUP(Exportar[[#This Row],[UNIDAD/SUB UNIDAD]],[3]!REGIONALES[[#All],[codigo_regional3]:[Columna1]],3,0)</f>
        <v>27</v>
      </c>
      <c r="AM943" s="41">
        <f>Exportar[[#This Row],[COD]]</f>
        <v>27</v>
      </c>
      <c r="AN943" s="41">
        <f>IFERROR(VLOOKUP(Exportar[[#This Row],[RUBRO completo]],'[3]CENTRO DE COSTOS'!$X:$X,1,0),0)</f>
        <v>0</v>
      </c>
      <c r="AO943" s="43" t="str">
        <f>VLOOKUP(Exportar[[#This Row],[COD_REAL]],'[3]CENTRO DE COSTOS'!$M$4:$N$72,2,0)</f>
        <v>REGIONAL CHOCÓ</v>
      </c>
    </row>
    <row r="944" spans="1:41" x14ac:dyDescent="0.25">
      <c r="A944" s="44">
        <v>45111</v>
      </c>
      <c r="B944" s="32">
        <v>2023</v>
      </c>
      <c r="C944" s="33" t="str">
        <f>VLOOKUP(D944,'[3]CENTRO DE COSTOS'!$E:$H,4,0)</f>
        <v>REGIONALES</v>
      </c>
      <c r="D944" s="34" t="s">
        <v>63</v>
      </c>
      <c r="E944" s="34" t="s">
        <v>64</v>
      </c>
      <c r="F944" s="34" t="s">
        <v>237</v>
      </c>
      <c r="G944" s="35" t="str">
        <f>VLOOKUP(O944,[3]Gerentes!$A:$N,4,0)</f>
        <v xml:space="preserve">PROTECCIÓN RESTABLECIMIENTO </v>
      </c>
      <c r="H944" s="35" t="str">
        <f>VLOOKUP(O944,[3]Gerentes!$A:$N,5,0)</f>
        <v>DIRECTOR(A) DE PROTECCION</v>
      </c>
      <c r="I944" s="35" t="str">
        <f>VLOOKUP(O944,[3]Gerentes!$A:$N,10,0)</f>
        <v>2. Protección PARD</v>
      </c>
      <c r="J944" s="35" t="str">
        <f>VLOOKUP(O944,[3]Gerentes!$A:$AB,15,0)</f>
        <v>No Contratable</v>
      </c>
      <c r="K944" s="36" t="str">
        <f t="shared" si="42"/>
        <v>Inversión</v>
      </c>
      <c r="L944" s="37" t="s">
        <v>173</v>
      </c>
      <c r="M944" s="38" t="str">
        <f t="shared" si="43"/>
        <v>C-4102-1500-14</v>
      </c>
      <c r="N944" s="34">
        <v>112</v>
      </c>
      <c r="O944" s="35" t="str">
        <f t="shared" si="44"/>
        <v>C-4102-1500-14-0-4102037-02-112</v>
      </c>
      <c r="P944" s="32" t="s">
        <v>172</v>
      </c>
      <c r="Q944" s="39">
        <f>VLOOKUP($O944,[3]Gerentes!$A:$I,7,0)</f>
        <v>4102037</v>
      </c>
      <c r="R944" s="40" t="str">
        <f>VLOOKUP($O944,[3]Gerentes!$A:$I,8,0)</f>
        <v>SERVICIO DE PROTECCION PARA EL RESTABLECIMIENTO DE DERECHOS DE NIÑOS, NIÑAS, ADOLESCENTES Y JOVENES</v>
      </c>
      <c r="S944" s="34" t="s">
        <v>24</v>
      </c>
      <c r="T944" s="34">
        <v>27</v>
      </c>
      <c r="U944" s="34" t="s">
        <v>161</v>
      </c>
      <c r="V944" s="34" t="s">
        <v>25</v>
      </c>
      <c r="W944" s="41">
        <v>4000000</v>
      </c>
      <c r="X944" s="41">
        <v>0</v>
      </c>
      <c r="Y944" s="41">
        <v>0</v>
      </c>
      <c r="Z944" s="41">
        <v>0</v>
      </c>
      <c r="AA944" s="41">
        <v>0</v>
      </c>
      <c r="AB944" s="42">
        <v>4000000</v>
      </c>
      <c r="AC944" s="41">
        <v>4000000</v>
      </c>
      <c r="AD944" s="41">
        <v>0</v>
      </c>
      <c r="AE944" s="42">
        <v>4000000</v>
      </c>
      <c r="AF944" s="42">
        <v>0</v>
      </c>
      <c r="AG944" s="41">
        <v>0</v>
      </c>
      <c r="AH944" s="41">
        <v>0</v>
      </c>
      <c r="AI944" s="41">
        <v>0</v>
      </c>
      <c r="AJ944" s="41">
        <v>0</v>
      </c>
      <c r="AK944" s="42" t="str">
        <f>IFERROR(VLOOKUP(Exportar[[#This Row],[RUBRO]],[3]LISTAS!$A$1:$B$19,2,0),Exportar[[#This Row],[NOMBRE-Planeación_Proyecto]])</f>
        <v>2. Protección PARD</v>
      </c>
      <c r="AL944" s="41">
        <f>VLOOKUP(Exportar[[#This Row],[UNIDAD/SUB UNIDAD]],[3]!REGIONALES[[#All],[codigo_regional3]:[Columna1]],3,0)</f>
        <v>27</v>
      </c>
      <c r="AM944" s="41">
        <f>Exportar[[#This Row],[COD]]</f>
        <v>27</v>
      </c>
      <c r="AN944" s="41">
        <f>IFERROR(VLOOKUP(Exportar[[#This Row],[RUBRO completo]],'[3]CENTRO DE COSTOS'!$X:$X,1,0),0)</f>
        <v>0</v>
      </c>
      <c r="AO944" s="43" t="str">
        <f>VLOOKUP(Exportar[[#This Row],[COD_REAL]],'[3]CENTRO DE COSTOS'!$M$4:$N$72,2,0)</f>
        <v>REGIONAL CHOCÓ</v>
      </c>
    </row>
    <row r="945" spans="1:41" x14ac:dyDescent="0.25">
      <c r="A945" s="44">
        <v>45111</v>
      </c>
      <c r="B945" s="32">
        <v>2023</v>
      </c>
      <c r="C945" s="33" t="str">
        <f>VLOOKUP(D945,'[3]CENTRO DE COSTOS'!$E:$H,4,0)</f>
        <v>REGIONALES</v>
      </c>
      <c r="D945" s="34" t="s">
        <v>63</v>
      </c>
      <c r="E945" s="34" t="s">
        <v>64</v>
      </c>
      <c r="F945" s="34" t="s">
        <v>393</v>
      </c>
      <c r="G945" s="35" t="str">
        <f>VLOOKUP(O945,[3]Gerentes!$A:$N,4,0)</f>
        <v xml:space="preserve">PROTECCIÓN RESTABLECIMIENTO </v>
      </c>
      <c r="H945" s="35" t="str">
        <f>VLOOKUP(O945,[3]Gerentes!$A:$N,5,0)</f>
        <v>DIRECTOR(A) ADMINISTRATIVO</v>
      </c>
      <c r="I945" s="35" t="str">
        <f>VLOOKUP(O945,[3]Gerentes!$A:$N,10,0)</f>
        <v>2. Protección PARD</v>
      </c>
      <c r="J945" s="35" t="str">
        <f>VLOOKUP(O945,[3]Gerentes!$A:$AB,15,0)</f>
        <v>Contratable</v>
      </c>
      <c r="K945" s="36" t="str">
        <f t="shared" si="42"/>
        <v>Inversión</v>
      </c>
      <c r="L945" s="37" t="s">
        <v>173</v>
      </c>
      <c r="M945" s="38" t="str">
        <f t="shared" si="43"/>
        <v>C-4102-1500-14</v>
      </c>
      <c r="N945" s="34">
        <v>114</v>
      </c>
      <c r="O945" s="35" t="str">
        <f t="shared" si="44"/>
        <v>C-4102-1500-14-0-4102037-02-114</v>
      </c>
      <c r="P945" s="32" t="s">
        <v>172</v>
      </c>
      <c r="Q945" s="39">
        <f>VLOOKUP($O945,[3]Gerentes!$A:$I,7,0)</f>
        <v>4102037</v>
      </c>
      <c r="R945" s="40" t="str">
        <f>VLOOKUP($O945,[3]Gerentes!$A:$I,8,0)</f>
        <v>SERVICIO DE PROTECCION PARA EL RESTABLECIMIENTO DE DERECHOS DE NIÑOS, NIÑAS, ADOLESCENTES Y JOVENES</v>
      </c>
      <c r="S945" s="34" t="s">
        <v>24</v>
      </c>
      <c r="T945" s="34">
        <v>21</v>
      </c>
      <c r="U945" s="34" t="s">
        <v>185</v>
      </c>
      <c r="V945" s="34" t="s">
        <v>25</v>
      </c>
      <c r="W945" s="41">
        <v>0</v>
      </c>
      <c r="X945" s="41">
        <v>18200000</v>
      </c>
      <c r="Y945" s="41">
        <v>0</v>
      </c>
      <c r="Z945" s="41">
        <v>0</v>
      </c>
      <c r="AA945" s="41">
        <v>0</v>
      </c>
      <c r="AB945" s="42">
        <v>18200000</v>
      </c>
      <c r="AC945" s="41">
        <v>18200000</v>
      </c>
      <c r="AD945" s="41">
        <v>0</v>
      </c>
      <c r="AE945" s="42">
        <v>0</v>
      </c>
      <c r="AF945" s="42">
        <v>0</v>
      </c>
      <c r="AG945" s="41">
        <v>0</v>
      </c>
      <c r="AH945" s="41">
        <v>0</v>
      </c>
      <c r="AI945" s="41">
        <v>0</v>
      </c>
      <c r="AJ945" s="41">
        <v>0</v>
      </c>
      <c r="AK945" s="42" t="str">
        <f>IFERROR(VLOOKUP(Exportar[[#This Row],[RUBRO]],[3]LISTAS!$A$1:$B$19,2,0),Exportar[[#This Row],[NOMBRE-Planeación_Proyecto]])</f>
        <v>2. Protección PARD</v>
      </c>
      <c r="AL945" s="41">
        <f>VLOOKUP(Exportar[[#This Row],[UNIDAD/SUB UNIDAD]],[3]!REGIONALES[[#All],[codigo_regional3]:[Columna1]],3,0)</f>
        <v>27</v>
      </c>
      <c r="AM945" s="41">
        <f>Exportar[[#This Row],[COD]]</f>
        <v>27</v>
      </c>
      <c r="AN945" s="41">
        <f>IFERROR(VLOOKUP(Exportar[[#This Row],[RUBRO completo]],'[3]CENTRO DE COSTOS'!$X:$X,1,0),0)</f>
        <v>0</v>
      </c>
      <c r="AO945" s="43" t="str">
        <f>VLOOKUP(Exportar[[#This Row],[COD_REAL]],'[3]CENTRO DE COSTOS'!$M$4:$N$72,2,0)</f>
        <v>REGIONAL CHOCÓ</v>
      </c>
    </row>
    <row r="946" spans="1:41" x14ac:dyDescent="0.25">
      <c r="A946" s="44">
        <v>45111</v>
      </c>
      <c r="B946" s="32">
        <v>2023</v>
      </c>
      <c r="C946" s="33" t="str">
        <f>VLOOKUP(D946,'[3]CENTRO DE COSTOS'!$E:$H,4,0)</f>
        <v>REGIONALES</v>
      </c>
      <c r="D946" s="34" t="s">
        <v>63</v>
      </c>
      <c r="E946" s="34" t="s">
        <v>64</v>
      </c>
      <c r="F946" s="34" t="s">
        <v>248</v>
      </c>
      <c r="G946" s="35" t="str">
        <f>VLOOKUP(O946,[3]Gerentes!$A:$N,4,0)</f>
        <v>PROTECCIÓN SRPA</v>
      </c>
      <c r="H946" s="35" t="str">
        <f>VLOOKUP(O946,[3]Gerentes!$A:$N,5,0)</f>
        <v>DIRECTOR(A) DE PROTECCION</v>
      </c>
      <c r="I946" s="35" t="str">
        <f>VLOOKUP(O946,[3]Gerentes!$A:$N,10,0)</f>
        <v>3. Protección SRPA</v>
      </c>
      <c r="J946" s="35" t="str">
        <f>VLOOKUP(O946,[3]Gerentes!$A:$AB,15,0)</f>
        <v>Contratable</v>
      </c>
      <c r="K946" s="36" t="str">
        <f t="shared" si="42"/>
        <v>Inversión</v>
      </c>
      <c r="L946" s="37" t="s">
        <v>187</v>
      </c>
      <c r="M946" s="38" t="str">
        <f t="shared" si="43"/>
        <v>C-4102-1500-13</v>
      </c>
      <c r="N946" s="34">
        <v>120</v>
      </c>
      <c r="O946" s="35" t="str">
        <f t="shared" si="44"/>
        <v>C-4102-1500-13-0-4102038-02-120</v>
      </c>
      <c r="P946" s="32" t="s">
        <v>186</v>
      </c>
      <c r="Q946" s="39">
        <f>VLOOKUP($O946,[3]Gerentes!$A:$I,7,0)</f>
        <v>4102038</v>
      </c>
      <c r="R946" s="40" t="str">
        <f>VLOOKUP($O946,[3]Gerentes!$A:$I,8,0)</f>
        <v>SERVICIO DIRIGIDOS A LA ATENCION DE NIÑOS, NIÑAS, ADOLESCENTES Y JOVENES, CON ENFOQUE PEDAGOGICO Y RESTAURATIVO ENCAMINADOS A LA INCLUSION SOCIAL</v>
      </c>
      <c r="S946" s="34" t="s">
        <v>38</v>
      </c>
      <c r="T946" s="34">
        <v>16</v>
      </c>
      <c r="U946" s="34" t="s">
        <v>249</v>
      </c>
      <c r="V946" s="34" t="s">
        <v>25</v>
      </c>
      <c r="W946" s="41">
        <v>1690051780</v>
      </c>
      <c r="X946" s="41">
        <v>0</v>
      </c>
      <c r="Y946" s="41">
        <v>0</v>
      </c>
      <c r="Z946" s="41">
        <v>0</v>
      </c>
      <c r="AA946" s="41">
        <v>0</v>
      </c>
      <c r="AB946" s="42">
        <v>1690051780</v>
      </c>
      <c r="AC946" s="41">
        <v>1115976264</v>
      </c>
      <c r="AD946" s="41">
        <v>574075516</v>
      </c>
      <c r="AE946" s="42">
        <v>1111818093</v>
      </c>
      <c r="AF946" s="42">
        <v>965350313</v>
      </c>
      <c r="AG946" s="41">
        <v>965350313</v>
      </c>
      <c r="AH946" s="41">
        <v>965350313</v>
      </c>
      <c r="AI946" s="41">
        <v>0</v>
      </c>
      <c r="AJ946" s="41">
        <v>0</v>
      </c>
      <c r="AK946" s="42" t="str">
        <f>IFERROR(VLOOKUP(Exportar[[#This Row],[RUBRO]],[3]LISTAS!$A$1:$B$19,2,0),Exportar[[#This Row],[NOMBRE-Planeación_Proyecto]])</f>
        <v>3. Protección SRPA</v>
      </c>
      <c r="AL946" s="41">
        <f>VLOOKUP(Exportar[[#This Row],[UNIDAD/SUB UNIDAD]],[3]!REGIONALES[[#All],[codigo_regional3]:[Columna1]],3,0)</f>
        <v>27</v>
      </c>
      <c r="AM946" s="41">
        <f>Exportar[[#This Row],[COD]]</f>
        <v>27</v>
      </c>
      <c r="AN946" s="41" t="str">
        <f>IFERROR(VLOOKUP(Exportar[[#This Row],[RUBRO completo]],'[3]CENTRO DE COSTOS'!$X:$X,1,0),0)</f>
        <v>C-4102-1500-13-0-4102038-02-120</v>
      </c>
      <c r="AO946" s="43" t="str">
        <f>VLOOKUP(Exportar[[#This Row],[COD_REAL]],'[3]CENTRO DE COSTOS'!$M$4:$N$72,2,0)</f>
        <v>REGIONAL CHOCÓ</v>
      </c>
    </row>
    <row r="947" spans="1:41" x14ac:dyDescent="0.25">
      <c r="A947" s="44">
        <v>45111</v>
      </c>
      <c r="B947" s="32">
        <v>2023</v>
      </c>
      <c r="C947" s="33" t="str">
        <f>VLOOKUP(D947,'[3]CENTRO DE COSTOS'!$E:$H,4,0)</f>
        <v>REGIONALES</v>
      </c>
      <c r="D947" s="34" t="s">
        <v>63</v>
      </c>
      <c r="E947" s="34" t="s">
        <v>64</v>
      </c>
      <c r="F947" s="34" t="s">
        <v>430</v>
      </c>
      <c r="G947" s="35" t="str">
        <f>VLOOKUP(O947,[3]Gerentes!$A:$N,4,0)</f>
        <v xml:space="preserve">PROTECCIÓN RESTABLECIMIENTO </v>
      </c>
      <c r="H947" s="35" t="str">
        <f>VLOOKUP(O947,[3]Gerentes!$A:$N,5,0)</f>
        <v>DIRECTOR(A) DE PROTECCION</v>
      </c>
      <c r="I947" s="35" t="str">
        <f>VLOOKUP(O947,[3]Gerentes!$A:$N,10,0)</f>
        <v>2. Protección PARD</v>
      </c>
      <c r="J947" s="35" t="str">
        <f>VLOOKUP(O947,[3]Gerentes!$A:$AB,15,0)</f>
        <v>Contratable</v>
      </c>
      <c r="K947" s="36" t="str">
        <f t="shared" si="42"/>
        <v>Inversión</v>
      </c>
      <c r="L947" s="37" t="s">
        <v>173</v>
      </c>
      <c r="M947" s="38" t="str">
        <f t="shared" si="43"/>
        <v>C-4102-1500-14</v>
      </c>
      <c r="N947" s="34">
        <v>122</v>
      </c>
      <c r="O947" s="35" t="str">
        <f t="shared" si="44"/>
        <v>C-4102-1500-14-0-4102037-02-122</v>
      </c>
      <c r="P947" s="32" t="s">
        <v>172</v>
      </c>
      <c r="Q947" s="39">
        <f>VLOOKUP($O947,[3]Gerentes!$A:$I,7,0)</f>
        <v>4102037</v>
      </c>
      <c r="R947" s="40" t="str">
        <f>VLOOKUP($O947,[3]Gerentes!$A:$I,8,0)</f>
        <v>SERVICIO DE PROTECCION PARA EL RESTABLECIMIENTO DE DERECHOS DE NIÑOS, NIÑAS, ADOLESCENTES Y JOVENES</v>
      </c>
      <c r="S947" s="34" t="s">
        <v>24</v>
      </c>
      <c r="T947" s="34">
        <v>27</v>
      </c>
      <c r="U947" s="34" t="s">
        <v>161</v>
      </c>
      <c r="V947" s="34" t="s">
        <v>25</v>
      </c>
      <c r="W947" s="41">
        <v>1788048320</v>
      </c>
      <c r="X947" s="41">
        <v>14370912</v>
      </c>
      <c r="Y947" s="41">
        <v>47903040</v>
      </c>
      <c r="Z947" s="41">
        <v>0</v>
      </c>
      <c r="AA947" s="41">
        <v>0</v>
      </c>
      <c r="AB947" s="42">
        <v>1754516192</v>
      </c>
      <c r="AC947" s="41">
        <v>1747440736</v>
      </c>
      <c r="AD947" s="41">
        <v>7075456</v>
      </c>
      <c r="AE947" s="42">
        <v>1744935584</v>
      </c>
      <c r="AF947" s="42">
        <v>994605567</v>
      </c>
      <c r="AG947" s="41">
        <v>994605567</v>
      </c>
      <c r="AH947" s="41">
        <v>994605567</v>
      </c>
      <c r="AI947" s="41">
        <v>0</v>
      </c>
      <c r="AJ947" s="41">
        <v>0</v>
      </c>
      <c r="AK947" s="42" t="str">
        <f>IFERROR(VLOOKUP(Exportar[[#This Row],[RUBRO]],[3]LISTAS!$A$1:$B$19,2,0),Exportar[[#This Row],[NOMBRE-Planeación_Proyecto]])</f>
        <v>2. Protección PARD</v>
      </c>
      <c r="AL947" s="41">
        <f>VLOOKUP(Exportar[[#This Row],[UNIDAD/SUB UNIDAD]],[3]!REGIONALES[[#All],[codigo_regional3]:[Columna1]],3,0)</f>
        <v>27</v>
      </c>
      <c r="AM947" s="41">
        <f>Exportar[[#This Row],[COD]]</f>
        <v>27</v>
      </c>
      <c r="AN947" s="41" t="str">
        <f>IFERROR(VLOOKUP(Exportar[[#This Row],[RUBRO completo]],'[3]CENTRO DE COSTOS'!$X:$X,1,0),0)</f>
        <v>C-4102-1500-14-0-4102037-02-122</v>
      </c>
      <c r="AO947" s="43" t="str">
        <f>VLOOKUP(Exportar[[#This Row],[COD_REAL]],'[3]CENTRO DE COSTOS'!$M$4:$N$72,2,0)</f>
        <v>REGIONAL CHOCÓ</v>
      </c>
    </row>
    <row r="948" spans="1:41" x14ac:dyDescent="0.25">
      <c r="A948" s="44">
        <v>45111</v>
      </c>
      <c r="B948" s="32">
        <v>2023</v>
      </c>
      <c r="C948" s="33" t="str">
        <f>VLOOKUP(D948,'[3]CENTRO DE COSTOS'!$E:$H,4,0)</f>
        <v>REGIONALES</v>
      </c>
      <c r="D948" s="34" t="s">
        <v>63</v>
      </c>
      <c r="E948" s="34" t="s">
        <v>64</v>
      </c>
      <c r="F948" s="34" t="s">
        <v>428</v>
      </c>
      <c r="G948" s="35" t="str">
        <f>VLOOKUP(O948,[3]Gerentes!$A:$N,4,0)</f>
        <v xml:space="preserve">PROTECCIÓN RESTABLECIMIENTO </v>
      </c>
      <c r="H948" s="35" t="str">
        <f>VLOOKUP(O948,[3]Gerentes!$A:$N,5,0)</f>
        <v>DIRECTOR(A) DE PROTECCION</v>
      </c>
      <c r="I948" s="35" t="str">
        <f>VLOOKUP(O948,[3]Gerentes!$A:$N,10,0)</f>
        <v>2. Protección PARD</v>
      </c>
      <c r="J948" s="35" t="str">
        <f>VLOOKUP(O948,[3]Gerentes!$A:$AB,15,0)</f>
        <v>Contratable</v>
      </c>
      <c r="K948" s="36" t="str">
        <f t="shared" si="42"/>
        <v>Inversión</v>
      </c>
      <c r="L948" s="37" t="s">
        <v>173</v>
      </c>
      <c r="M948" s="38" t="str">
        <f t="shared" si="43"/>
        <v>C-4102-1500-14</v>
      </c>
      <c r="N948" s="34">
        <v>123</v>
      </c>
      <c r="O948" s="35" t="str">
        <f t="shared" si="44"/>
        <v>C-4102-1500-14-0-4102037-02-123</v>
      </c>
      <c r="P948" s="32" t="s">
        <v>172</v>
      </c>
      <c r="Q948" s="39">
        <f>VLOOKUP($O948,[3]Gerentes!$A:$I,7,0)</f>
        <v>4102037</v>
      </c>
      <c r="R948" s="40" t="str">
        <f>VLOOKUP($O948,[3]Gerentes!$A:$I,8,0)</f>
        <v>SERVICIO DE PROTECCION PARA EL RESTABLECIMIENTO DE DERECHOS DE NIÑOS, NIÑAS, ADOLESCENTES Y JOVENES</v>
      </c>
      <c r="S948" s="34" t="s">
        <v>24</v>
      </c>
      <c r="T948" s="34">
        <v>27</v>
      </c>
      <c r="U948" s="34" t="s">
        <v>161</v>
      </c>
      <c r="V948" s="34" t="s">
        <v>25</v>
      </c>
      <c r="W948" s="41">
        <v>2715923650</v>
      </c>
      <c r="X948" s="41">
        <v>0</v>
      </c>
      <c r="Y948" s="41">
        <v>0</v>
      </c>
      <c r="Z948" s="41">
        <v>0</v>
      </c>
      <c r="AA948" s="41">
        <v>0</v>
      </c>
      <c r="AB948" s="42">
        <v>2715923650</v>
      </c>
      <c r="AC948" s="41">
        <v>2715923650</v>
      </c>
      <c r="AD948" s="41">
        <v>0</v>
      </c>
      <c r="AE948" s="42">
        <v>2715923650</v>
      </c>
      <c r="AF948" s="42">
        <v>1474855294</v>
      </c>
      <c r="AG948" s="41">
        <v>1474855294</v>
      </c>
      <c r="AH948" s="41">
        <v>1474855294</v>
      </c>
      <c r="AI948" s="41">
        <v>0</v>
      </c>
      <c r="AJ948" s="41">
        <v>0</v>
      </c>
      <c r="AK948" s="42" t="str">
        <f>IFERROR(VLOOKUP(Exportar[[#This Row],[RUBRO]],[3]LISTAS!$A$1:$B$19,2,0),Exportar[[#This Row],[NOMBRE-Planeación_Proyecto]])</f>
        <v>2. Protección PARD</v>
      </c>
      <c r="AL948" s="41">
        <f>VLOOKUP(Exportar[[#This Row],[UNIDAD/SUB UNIDAD]],[3]!REGIONALES[[#All],[codigo_regional3]:[Columna1]],3,0)</f>
        <v>27</v>
      </c>
      <c r="AM948" s="41">
        <f>Exportar[[#This Row],[COD]]</f>
        <v>27</v>
      </c>
      <c r="AN948" s="41" t="str">
        <f>IFERROR(VLOOKUP(Exportar[[#This Row],[RUBRO completo]],'[3]CENTRO DE COSTOS'!$X:$X,1,0),0)</f>
        <v>C-4102-1500-14-0-4102037-02-123</v>
      </c>
      <c r="AO948" s="43" t="str">
        <f>VLOOKUP(Exportar[[#This Row],[COD_REAL]],'[3]CENTRO DE COSTOS'!$M$4:$N$72,2,0)</f>
        <v>REGIONAL CHOCÓ</v>
      </c>
    </row>
    <row r="949" spans="1:41" x14ac:dyDescent="0.25">
      <c r="A949" s="44">
        <v>45111</v>
      </c>
      <c r="B949" s="32">
        <v>2023</v>
      </c>
      <c r="C949" s="33" t="str">
        <f>VLOOKUP(D949,'[3]CENTRO DE COSTOS'!$E:$H,4,0)</f>
        <v>REGIONALES</v>
      </c>
      <c r="D949" s="34" t="s">
        <v>63</v>
      </c>
      <c r="E949" s="34" t="s">
        <v>64</v>
      </c>
      <c r="F949" s="34" t="s">
        <v>242</v>
      </c>
      <c r="G949" s="35" t="str">
        <f>VLOOKUP(O949,[3]Gerentes!$A:$N,4,0)</f>
        <v xml:space="preserve">PROTECCIÓN RESTABLECIMIENTO </v>
      </c>
      <c r="H949" s="35" t="str">
        <f>VLOOKUP(O949,[3]Gerentes!$A:$N,5,0)</f>
        <v>DIRECTOR(A) DE PROTECCION</v>
      </c>
      <c r="I949" s="35" t="str">
        <f>VLOOKUP(O949,[3]Gerentes!$A:$N,10,0)</f>
        <v>2. Protección PARD</v>
      </c>
      <c r="J949" s="35" t="str">
        <f>VLOOKUP(O949,[3]Gerentes!$A:$AB,15,0)</f>
        <v>Contratable</v>
      </c>
      <c r="K949" s="36" t="str">
        <f t="shared" si="42"/>
        <v>Inversión</v>
      </c>
      <c r="L949" s="37" t="s">
        <v>173</v>
      </c>
      <c r="M949" s="38" t="str">
        <f t="shared" si="43"/>
        <v>C-4102-1500-14</v>
      </c>
      <c r="N949" s="34">
        <v>124</v>
      </c>
      <c r="O949" s="35" t="str">
        <f t="shared" si="44"/>
        <v>C-4102-1500-14-0-4102037-02-124</v>
      </c>
      <c r="P949" s="32" t="s">
        <v>172</v>
      </c>
      <c r="Q949" s="39">
        <f>VLOOKUP($O949,[3]Gerentes!$A:$I,7,0)</f>
        <v>4102037</v>
      </c>
      <c r="R949" s="40" t="str">
        <f>VLOOKUP($O949,[3]Gerentes!$A:$I,8,0)</f>
        <v>SERVICIO DE PROTECCION PARA EL RESTABLECIMIENTO DE DERECHOS DE NIÑOS, NIÑAS, ADOLESCENTES Y JOVENES</v>
      </c>
      <c r="S949" s="34" t="s">
        <v>24</v>
      </c>
      <c r="T949" s="34">
        <v>27</v>
      </c>
      <c r="U949" s="34" t="s">
        <v>161</v>
      </c>
      <c r="V949" s="34" t="s">
        <v>25</v>
      </c>
      <c r="W949" s="41">
        <v>58896180</v>
      </c>
      <c r="X949" s="41">
        <v>52509150</v>
      </c>
      <c r="Y949" s="41">
        <v>14370912</v>
      </c>
      <c r="Z949" s="41">
        <v>0</v>
      </c>
      <c r="AA949" s="41">
        <v>0</v>
      </c>
      <c r="AB949" s="42">
        <v>97034418</v>
      </c>
      <c r="AC949" s="41">
        <v>93840882</v>
      </c>
      <c r="AD949" s="41">
        <v>3193536</v>
      </c>
      <c r="AE949" s="42">
        <v>90413972</v>
      </c>
      <c r="AF949" s="42">
        <v>30105232</v>
      </c>
      <c r="AG949" s="41">
        <v>30105232</v>
      </c>
      <c r="AH949" s="41">
        <v>30105232</v>
      </c>
      <c r="AI949" s="41">
        <v>0</v>
      </c>
      <c r="AJ949" s="41">
        <v>0</v>
      </c>
      <c r="AK949" s="42" t="str">
        <f>IFERROR(VLOOKUP(Exportar[[#This Row],[RUBRO]],[3]LISTAS!$A$1:$B$19,2,0),Exportar[[#This Row],[NOMBRE-Planeación_Proyecto]])</f>
        <v>2. Protección PARD</v>
      </c>
      <c r="AL949" s="41">
        <f>VLOOKUP(Exportar[[#This Row],[UNIDAD/SUB UNIDAD]],[3]!REGIONALES[[#All],[codigo_regional3]:[Columna1]],3,0)</f>
        <v>27</v>
      </c>
      <c r="AM949" s="41">
        <f>Exportar[[#This Row],[COD]]</f>
        <v>27</v>
      </c>
      <c r="AN949" s="41" t="str">
        <f>IFERROR(VLOOKUP(Exportar[[#This Row],[RUBRO completo]],'[3]CENTRO DE COSTOS'!$X:$X,1,0),0)</f>
        <v>C-4102-1500-14-0-4102037-02-124</v>
      </c>
      <c r="AO949" s="43" t="str">
        <f>VLOOKUP(Exportar[[#This Row],[COD_REAL]],'[3]CENTRO DE COSTOS'!$M$4:$N$72,2,0)</f>
        <v>REGIONAL CHOCÓ</v>
      </c>
    </row>
    <row r="950" spans="1:41" x14ac:dyDescent="0.25">
      <c r="A950" s="44">
        <v>45111</v>
      </c>
      <c r="B950" s="32">
        <v>2023</v>
      </c>
      <c r="C950" s="33" t="str">
        <f>VLOOKUP(D950,'[3]CENTRO DE COSTOS'!$E:$H,4,0)</f>
        <v>REGIONALES</v>
      </c>
      <c r="D950" s="34" t="s">
        <v>63</v>
      </c>
      <c r="E950" s="34" t="s">
        <v>64</v>
      </c>
      <c r="F950" s="34" t="s">
        <v>233</v>
      </c>
      <c r="G950" s="35" t="str">
        <f>VLOOKUP(O950,[3]Gerentes!$A:$N,4,0)</f>
        <v>FAMILIA Y COMUNIDADES</v>
      </c>
      <c r="H950" s="35" t="str">
        <f>VLOOKUP(O950,[3]Gerentes!$A:$N,5,0)</f>
        <v>DIRECTOR(A) DE FAMILIA Y COMUNIDADES</v>
      </c>
      <c r="I950" s="35" t="str">
        <f>VLOOKUP(O950,[3]Gerentes!$A:$N,10,0)</f>
        <v>6. Familia y Comunidades</v>
      </c>
      <c r="J950" s="35" t="str">
        <f>VLOOKUP(O950,[3]Gerentes!$A:$AB,15,0)</f>
        <v>Contratable</v>
      </c>
      <c r="K950" s="36" t="str">
        <f t="shared" si="42"/>
        <v>Inversión</v>
      </c>
      <c r="L950" s="37" t="s">
        <v>232</v>
      </c>
      <c r="M950" s="38" t="str">
        <f t="shared" si="43"/>
        <v>C-4102-1500-16</v>
      </c>
      <c r="N950" s="34">
        <v>142</v>
      </c>
      <c r="O950" s="35" t="str">
        <f t="shared" si="44"/>
        <v>C-4102-1500-16-0-4102042-02-142</v>
      </c>
      <c r="P950" s="32" t="s">
        <v>231</v>
      </c>
      <c r="Q950" s="39">
        <f>VLOOKUP($O950,[3]Gerentes!$A:$I,7,0)</f>
        <v>4102042</v>
      </c>
      <c r="R950" s="40" t="str">
        <f>VLOOKUP($O950,[3]Gerentes!$A:$I,8,0)</f>
        <v>SERVICIO DE ASISTENCIA TECNICA A COMUNIDADES EN TEMAS DE FORTALECIMIENTO DEL TEJIDO SOCIAL Y CONSTRUCCION DE ESCENARIOS COMUNITARIOS PROTECTORES DE DERECHOS</v>
      </c>
      <c r="S950" s="34" t="s">
        <v>24</v>
      </c>
      <c r="T950" s="34">
        <v>27</v>
      </c>
      <c r="U950" s="34" t="s">
        <v>161</v>
      </c>
      <c r="V950" s="34" t="s">
        <v>25</v>
      </c>
      <c r="W950" s="41">
        <v>3424800000</v>
      </c>
      <c r="X950" s="41">
        <v>0</v>
      </c>
      <c r="Y950" s="41">
        <v>0</v>
      </c>
      <c r="Z950" s="41">
        <v>0</v>
      </c>
      <c r="AA950" s="41">
        <v>0</v>
      </c>
      <c r="AB950" s="42">
        <v>3424800000</v>
      </c>
      <c r="AC950" s="41">
        <v>3424800000</v>
      </c>
      <c r="AD950" s="41">
        <v>0</v>
      </c>
      <c r="AE950" s="42">
        <v>3424800000</v>
      </c>
      <c r="AF950" s="42">
        <v>592980000</v>
      </c>
      <c r="AG950" s="41">
        <v>592980000</v>
      </c>
      <c r="AH950" s="41">
        <v>592980000</v>
      </c>
      <c r="AI950" s="41">
        <v>0</v>
      </c>
      <c r="AJ950" s="41">
        <v>0</v>
      </c>
      <c r="AK950" s="42" t="str">
        <f>IFERROR(VLOOKUP(Exportar[[#This Row],[RUBRO]],[3]LISTAS!$A$1:$B$19,2,0),Exportar[[#This Row],[NOMBRE-Planeación_Proyecto]])</f>
        <v>6. Familia y Comunidades</v>
      </c>
      <c r="AL950" s="41">
        <f>VLOOKUP(Exportar[[#This Row],[UNIDAD/SUB UNIDAD]],[3]!REGIONALES[[#All],[codigo_regional3]:[Columna1]],3,0)</f>
        <v>27</v>
      </c>
      <c r="AM950" s="41">
        <f>Exportar[[#This Row],[COD]]</f>
        <v>27</v>
      </c>
      <c r="AN950" s="41" t="str">
        <f>IFERROR(VLOOKUP(Exportar[[#This Row],[RUBRO completo]],'[3]CENTRO DE COSTOS'!$X:$X,1,0),0)</f>
        <v>C-4102-1500-16-0-4102042-02-142</v>
      </c>
      <c r="AO950" s="43" t="str">
        <f>VLOOKUP(Exportar[[#This Row],[COD_REAL]],'[3]CENTRO DE COSTOS'!$M$4:$N$72,2,0)</f>
        <v>REGIONAL CHOCÓ</v>
      </c>
    </row>
    <row r="951" spans="1:41" x14ac:dyDescent="0.25">
      <c r="A951" s="44">
        <v>45111</v>
      </c>
      <c r="B951" s="32">
        <v>2023</v>
      </c>
      <c r="C951" s="33" t="str">
        <f>VLOOKUP(D951,'[3]CENTRO DE COSTOS'!$E:$H,4,0)</f>
        <v>REGIONALES</v>
      </c>
      <c r="D951" s="34" t="s">
        <v>63</v>
      </c>
      <c r="E951" s="34" t="s">
        <v>64</v>
      </c>
      <c r="F951" s="34" t="s">
        <v>230</v>
      </c>
      <c r="G951" s="35" t="str">
        <f>VLOOKUP(O951,[3]Gerentes!$A:$N,4,0)</f>
        <v>INFANCIA</v>
      </c>
      <c r="H951" s="35" t="str">
        <f>VLOOKUP(O951,[3]Gerentes!$A:$N,5,0)</f>
        <v>DIRECTOR(A) DE INFANCIA</v>
      </c>
      <c r="I951" s="35" t="str">
        <f>VLOOKUP(O951,[3]Gerentes!$A:$N,10,0)</f>
        <v>7. Infancia</v>
      </c>
      <c r="J951" s="35" t="str">
        <f>VLOOKUP(O951,[3]Gerentes!$A:$AB,15,0)</f>
        <v>Contratable</v>
      </c>
      <c r="K951" s="36" t="str">
        <f t="shared" si="42"/>
        <v>Inversión</v>
      </c>
      <c r="L951" s="37" t="s">
        <v>182</v>
      </c>
      <c r="M951" s="38" t="str">
        <f t="shared" si="43"/>
        <v>C-4102-1500-20</v>
      </c>
      <c r="N951" s="34">
        <v>152</v>
      </c>
      <c r="O951" s="35" t="str">
        <f t="shared" si="44"/>
        <v>C-4102-1500-20-0-4102045-02-152</v>
      </c>
      <c r="P951" s="32" t="s">
        <v>181</v>
      </c>
      <c r="Q951" s="39">
        <f>VLOOKUP($O951,[3]Gerentes!$A:$I,7,0)</f>
        <v>4102045</v>
      </c>
      <c r="R951" s="40" t="str">
        <f>VLOOKUP($O951,[3]Gerentes!$A:$I,8,0)</f>
        <v>SERVICIOS DE EDUCACIÓN INFORMAL A NIÑOS, NIÑAS, ADOLESCENTES  Y JÓVENES PARA EL RECONOCIMIENTO DE SUS DERECHOS</v>
      </c>
      <c r="S951" s="34" t="s">
        <v>24</v>
      </c>
      <c r="T951" s="34">
        <v>27</v>
      </c>
      <c r="U951" s="34" t="s">
        <v>161</v>
      </c>
      <c r="V951" s="34" t="s">
        <v>25</v>
      </c>
      <c r="W951" s="41">
        <v>7215187425</v>
      </c>
      <c r="X951" s="41">
        <v>0</v>
      </c>
      <c r="Y951" s="41">
        <v>0</v>
      </c>
      <c r="Z951" s="41">
        <v>0</v>
      </c>
      <c r="AA951" s="41">
        <v>0</v>
      </c>
      <c r="AB951" s="42">
        <v>7215187425</v>
      </c>
      <c r="AC951" s="41">
        <v>0</v>
      </c>
      <c r="AD951" s="41">
        <v>7215187425</v>
      </c>
      <c r="AE951" s="42">
        <v>0</v>
      </c>
      <c r="AF951" s="42">
        <v>0</v>
      </c>
      <c r="AG951" s="41">
        <v>0</v>
      </c>
      <c r="AH951" s="41">
        <v>0</v>
      </c>
      <c r="AI951" s="41">
        <v>0</v>
      </c>
      <c r="AJ951" s="41">
        <v>0</v>
      </c>
      <c r="AK951" s="42" t="str">
        <f>IFERROR(VLOOKUP(Exportar[[#This Row],[RUBRO]],[3]LISTAS!$A$1:$B$19,2,0),Exportar[[#This Row],[NOMBRE-Planeación_Proyecto]])</f>
        <v>7. Infancia</v>
      </c>
      <c r="AL951" s="41">
        <f>VLOOKUP(Exportar[[#This Row],[UNIDAD/SUB UNIDAD]],[3]!REGIONALES[[#All],[codigo_regional3]:[Columna1]],3,0)</f>
        <v>27</v>
      </c>
      <c r="AM951" s="41">
        <f>Exportar[[#This Row],[COD]]</f>
        <v>27</v>
      </c>
      <c r="AN951" s="41" t="str">
        <f>IFERROR(VLOOKUP(Exportar[[#This Row],[RUBRO completo]],'[3]CENTRO DE COSTOS'!$X:$X,1,0),0)</f>
        <v>C-4102-1500-20-0-4102045-02-152</v>
      </c>
      <c r="AO951" s="43" t="str">
        <f>VLOOKUP(Exportar[[#This Row],[COD_REAL]],'[3]CENTRO DE COSTOS'!$M$4:$N$72,2,0)</f>
        <v>REGIONAL CHOCÓ</v>
      </c>
    </row>
    <row r="952" spans="1:41" x14ac:dyDescent="0.25">
      <c r="A952" s="44">
        <v>45111</v>
      </c>
      <c r="B952" s="32">
        <v>2023</v>
      </c>
      <c r="C952" s="33" t="str">
        <f>VLOOKUP(D952,'[3]CENTRO DE COSTOS'!$E:$H,4,0)</f>
        <v>REGIONALES</v>
      </c>
      <c r="D952" s="34" t="s">
        <v>63</v>
      </c>
      <c r="E952" s="34" t="s">
        <v>64</v>
      </c>
      <c r="F952" s="34" t="s">
        <v>146</v>
      </c>
      <c r="G952" s="35" t="str">
        <f>VLOOKUP(O952,[3]Gerentes!$A:$N,4,0)</f>
        <v>ADOLESCENCIA Y JUVENTUD</v>
      </c>
      <c r="H952" s="35" t="str">
        <f>VLOOKUP(O952,[3]Gerentes!$A:$N,5,0)</f>
        <v xml:space="preserve">DIRECTOR(A) DE ADOLESCENCIA Y JUVENTUD </v>
      </c>
      <c r="I952" s="35" t="str">
        <f>VLOOKUP(O952,[3]Gerentes!$A:$N,10,0)</f>
        <v>8. Adolescencia y Juventud</v>
      </c>
      <c r="J952" s="35" t="str">
        <f>VLOOKUP(O952,[3]Gerentes!$A:$AB,15,0)</f>
        <v>Contratable</v>
      </c>
      <c r="K952" s="36" t="str">
        <f t="shared" si="42"/>
        <v>Inversión</v>
      </c>
      <c r="L952" s="37" t="s">
        <v>180</v>
      </c>
      <c r="M952" s="38" t="str">
        <f t="shared" si="43"/>
        <v>C-4102-1500-21</v>
      </c>
      <c r="N952" s="34">
        <v>153</v>
      </c>
      <c r="O952" s="35" t="str">
        <f t="shared" si="44"/>
        <v>C-4102-1500-21-0-4102045-02-00-153</v>
      </c>
      <c r="P952" s="32" t="s">
        <v>179</v>
      </c>
      <c r="Q952" s="39">
        <f>VLOOKUP($O952,[3]Gerentes!$A:$I,7,0)</f>
        <v>4102045</v>
      </c>
      <c r="R952" s="40" t="str">
        <f>VLOOKUP($O952,[3]Gerentes!$A:$I,8,0)</f>
        <v>SERVICIOS DE EDUCACIÓN INFORMAL A NIÑOS, NIÑAS, ADOLESCENTES  Y JÓVENES PARA EL RECONOCIMIENTO DE SUS DERECHOS</v>
      </c>
      <c r="S952" s="34" t="s">
        <v>24</v>
      </c>
      <c r="T952" s="34">
        <v>27</v>
      </c>
      <c r="U952" s="34" t="s">
        <v>161</v>
      </c>
      <c r="V952" s="34" t="s">
        <v>25</v>
      </c>
      <c r="W952" s="41">
        <v>1873208700</v>
      </c>
      <c r="X952" s="41">
        <v>0</v>
      </c>
      <c r="Y952" s="41">
        <v>0</v>
      </c>
      <c r="Z952" s="41">
        <v>0</v>
      </c>
      <c r="AA952" s="41">
        <v>0</v>
      </c>
      <c r="AB952" s="42">
        <v>1873208700</v>
      </c>
      <c r="AC952" s="41">
        <v>0</v>
      </c>
      <c r="AD952" s="41">
        <v>1873208700</v>
      </c>
      <c r="AE952" s="42">
        <v>0</v>
      </c>
      <c r="AF952" s="42">
        <v>0</v>
      </c>
      <c r="AG952" s="41">
        <v>0</v>
      </c>
      <c r="AH952" s="41">
        <v>0</v>
      </c>
      <c r="AI952" s="41">
        <v>0</v>
      </c>
      <c r="AJ952" s="41">
        <v>0</v>
      </c>
      <c r="AK952" s="42" t="str">
        <f>IFERROR(VLOOKUP(Exportar[[#This Row],[RUBRO]],[3]LISTAS!$A$1:$B$19,2,0),Exportar[[#This Row],[NOMBRE-Planeación_Proyecto]])</f>
        <v>8. Adolescencia y Juventud</v>
      </c>
      <c r="AL952" s="41">
        <f>VLOOKUP(Exportar[[#This Row],[UNIDAD/SUB UNIDAD]],[3]!REGIONALES[[#All],[codigo_regional3]:[Columna1]],3,0)</f>
        <v>27</v>
      </c>
      <c r="AM952" s="41">
        <f>Exportar[[#This Row],[COD]]</f>
        <v>27</v>
      </c>
      <c r="AN952" s="41" t="str">
        <f>IFERROR(VLOOKUP(Exportar[[#This Row],[RUBRO completo]],'[3]CENTRO DE COSTOS'!$X:$X,1,0),0)</f>
        <v>C-4102-1500-21-0-4102045-02-00-153</v>
      </c>
      <c r="AO952" s="43" t="str">
        <f>VLOOKUP(Exportar[[#This Row],[COD_REAL]],'[3]CENTRO DE COSTOS'!$M$4:$N$72,2,0)</f>
        <v>REGIONAL CHOCÓ</v>
      </c>
    </row>
    <row r="953" spans="1:41" x14ac:dyDescent="0.25">
      <c r="A953" s="44">
        <v>45111</v>
      </c>
      <c r="B953" s="32">
        <v>2023</v>
      </c>
      <c r="C953" s="33" t="str">
        <f>VLOOKUP(D953,'[3]CENTRO DE COSTOS'!$E:$H,4,0)</f>
        <v>REGIONALES</v>
      </c>
      <c r="D953" s="34" t="s">
        <v>63</v>
      </c>
      <c r="E953" s="34" t="s">
        <v>64</v>
      </c>
      <c r="F953" s="34" t="s">
        <v>229</v>
      </c>
      <c r="G953" s="35" t="str">
        <f>VLOOKUP(O953,[3]Gerentes!$A:$N,4,0)</f>
        <v>PRIMERA INFANCIA</v>
      </c>
      <c r="H953" s="35" t="str">
        <f>VLOOKUP(O953,[3]Gerentes!$A:$N,5,0)</f>
        <v>DIRECTOR(A) DE PRIMERA INFANCIA</v>
      </c>
      <c r="I953" s="35" t="str">
        <f>VLOOKUP(O953,[3]Gerentes!$A:$N,10,0)</f>
        <v>1. Primera Infancia</v>
      </c>
      <c r="J953" s="35" t="str">
        <f>VLOOKUP(O953,[3]Gerentes!$A:$AB,15,0)</f>
        <v>Contratable</v>
      </c>
      <c r="K953" s="36" t="str">
        <f t="shared" si="42"/>
        <v>Inversión</v>
      </c>
      <c r="L953" s="37" t="s">
        <v>228</v>
      </c>
      <c r="M953" s="38" t="str">
        <f t="shared" si="43"/>
        <v>C-4102-1500-18</v>
      </c>
      <c r="N953" s="34">
        <v>161</v>
      </c>
      <c r="O953" s="35" t="str">
        <f t="shared" si="44"/>
        <v>C-4102-1500-18-0-4102001-02-161</v>
      </c>
      <c r="P953" s="32" t="s">
        <v>227</v>
      </c>
      <c r="Q953" s="39">
        <f>VLOOKUP($O953,[3]Gerentes!$A:$I,7,0)</f>
        <v>4102001</v>
      </c>
      <c r="R953" s="40" t="str">
        <f>VLOOKUP($O953,[3]Gerentes!$A:$I,8,0)</f>
        <v>SERVICIO DE ATENCION INTEGRAL A LA PRIMERA INFANCIA</v>
      </c>
      <c r="S953" s="34" t="s">
        <v>38</v>
      </c>
      <c r="T953" s="34">
        <v>10</v>
      </c>
      <c r="U953" s="34" t="s">
        <v>223</v>
      </c>
      <c r="V953" s="34" t="s">
        <v>25</v>
      </c>
      <c r="W953" s="41">
        <v>128152528005</v>
      </c>
      <c r="X953" s="41">
        <v>12252848165</v>
      </c>
      <c r="Y953" s="41">
        <v>0</v>
      </c>
      <c r="Z953" s="41">
        <v>0</v>
      </c>
      <c r="AA953" s="41">
        <v>0</v>
      </c>
      <c r="AB953" s="42">
        <v>140405376170</v>
      </c>
      <c r="AC953" s="41">
        <v>140405376170</v>
      </c>
      <c r="AD953" s="41">
        <v>0</v>
      </c>
      <c r="AE953" s="42">
        <v>140359962170</v>
      </c>
      <c r="AF953" s="42">
        <v>89186859311</v>
      </c>
      <c r="AG953" s="41">
        <v>89186859311</v>
      </c>
      <c r="AH953" s="41">
        <v>89186859311</v>
      </c>
      <c r="AI953" s="41">
        <v>0</v>
      </c>
      <c r="AJ953" s="41">
        <v>0</v>
      </c>
      <c r="AK953" s="42" t="str">
        <f>IFERROR(VLOOKUP(Exportar[[#This Row],[RUBRO]],[3]LISTAS!$A$1:$B$19,2,0),Exportar[[#This Row],[NOMBRE-Planeación_Proyecto]])</f>
        <v>1. Primera Infancia</v>
      </c>
      <c r="AL953" s="41">
        <f>VLOOKUP(Exportar[[#This Row],[UNIDAD/SUB UNIDAD]],[3]!REGIONALES[[#All],[codigo_regional3]:[Columna1]],3,0)</f>
        <v>27</v>
      </c>
      <c r="AM953" s="41">
        <f>Exportar[[#This Row],[COD]]</f>
        <v>27</v>
      </c>
      <c r="AN953" s="41" t="str">
        <f>IFERROR(VLOOKUP(Exportar[[#This Row],[RUBRO completo]],'[3]CENTRO DE COSTOS'!$X:$X,1,0),0)</f>
        <v>C-4102-1500-18-0-4102001-02-161</v>
      </c>
      <c r="AO953" s="43" t="str">
        <f>VLOOKUP(Exportar[[#This Row],[COD_REAL]],'[3]CENTRO DE COSTOS'!$M$4:$N$72,2,0)</f>
        <v>REGIONAL CHOCÓ</v>
      </c>
    </row>
    <row r="954" spans="1:41" x14ac:dyDescent="0.25">
      <c r="A954" s="44">
        <v>45111</v>
      </c>
      <c r="B954" s="32">
        <v>2023</v>
      </c>
      <c r="C954" s="33" t="str">
        <f>VLOOKUP(D954,'[3]CENTRO DE COSTOS'!$E:$H,4,0)</f>
        <v>REGIONALES</v>
      </c>
      <c r="D954" s="34" t="s">
        <v>63</v>
      </c>
      <c r="E954" s="34" t="s">
        <v>64</v>
      </c>
      <c r="F954" s="34" t="s">
        <v>226</v>
      </c>
      <c r="G954" s="35" t="str">
        <f>VLOOKUP(O954,[3]Gerentes!$A:$N,4,0)</f>
        <v>PRIMERA INFANCIA</v>
      </c>
      <c r="H954" s="35" t="str">
        <f>VLOOKUP(O954,[3]Gerentes!$A:$N,5,0)</f>
        <v>DIRECTOR(A) DE PRIMERA INFANCIA</v>
      </c>
      <c r="I954" s="35" t="str">
        <f>VLOOKUP(O954,[3]Gerentes!$A:$N,10,0)</f>
        <v>1. Primera Infancia</v>
      </c>
      <c r="J954" s="35" t="str">
        <f>VLOOKUP(O954,[3]Gerentes!$A:$AB,15,0)</f>
        <v>Contratable</v>
      </c>
      <c r="K954" s="36" t="str">
        <f t="shared" si="42"/>
        <v>Inversión</v>
      </c>
      <c r="L954" s="37" t="s">
        <v>225</v>
      </c>
      <c r="M954" s="38" t="str">
        <f t="shared" si="43"/>
        <v>C-4102-1500-18</v>
      </c>
      <c r="N954" s="34">
        <v>162</v>
      </c>
      <c r="O954" s="35" t="str">
        <f t="shared" si="44"/>
        <v>C-4102-1500-18-0-4102002-02-162</v>
      </c>
      <c r="P954" s="32" t="s">
        <v>224</v>
      </c>
      <c r="Q954" s="39">
        <f>VLOOKUP($O954,[3]Gerentes!$A:$I,7,0)</f>
        <v>4102002</v>
      </c>
      <c r="R954" s="40" t="str">
        <f>VLOOKUP($O954,[3]Gerentes!$A:$I,8,0)</f>
        <v>SERVICIO DE ATENCION TRADICIONAL A LA PRIMERA INFANCIA</v>
      </c>
      <c r="S954" s="34" t="s">
        <v>38</v>
      </c>
      <c r="T954" s="34">
        <v>10</v>
      </c>
      <c r="U954" s="34" t="s">
        <v>223</v>
      </c>
      <c r="V954" s="34" t="s">
        <v>25</v>
      </c>
      <c r="W954" s="41">
        <v>27735974267</v>
      </c>
      <c r="X954" s="41">
        <v>2585842754</v>
      </c>
      <c r="Y954" s="41">
        <v>92310176</v>
      </c>
      <c r="Z954" s="41">
        <v>0</v>
      </c>
      <c r="AA954" s="41">
        <v>0</v>
      </c>
      <c r="AB954" s="42">
        <v>30229506845</v>
      </c>
      <c r="AC954" s="41">
        <v>30229506845</v>
      </c>
      <c r="AD954" s="41">
        <v>0</v>
      </c>
      <c r="AE954" s="42">
        <v>30229506845</v>
      </c>
      <c r="AF954" s="42">
        <v>17294775069</v>
      </c>
      <c r="AG954" s="41">
        <v>17294775069</v>
      </c>
      <c r="AH954" s="41">
        <v>17294775069</v>
      </c>
      <c r="AI954" s="41">
        <v>0</v>
      </c>
      <c r="AJ954" s="41">
        <v>0</v>
      </c>
      <c r="AK954" s="42" t="str">
        <f>IFERROR(VLOOKUP(Exportar[[#This Row],[RUBRO]],[3]LISTAS!$A$1:$B$19,2,0),Exportar[[#This Row],[NOMBRE-Planeación_Proyecto]])</f>
        <v>1. Primera Infancia</v>
      </c>
      <c r="AL954" s="41">
        <f>VLOOKUP(Exportar[[#This Row],[UNIDAD/SUB UNIDAD]],[3]!REGIONALES[[#All],[codigo_regional3]:[Columna1]],3,0)</f>
        <v>27</v>
      </c>
      <c r="AM954" s="41">
        <f>Exportar[[#This Row],[COD]]</f>
        <v>27</v>
      </c>
      <c r="AN954" s="41" t="str">
        <f>IFERROR(VLOOKUP(Exportar[[#This Row],[RUBRO completo]],'[3]CENTRO DE COSTOS'!$X:$X,1,0),0)</f>
        <v>C-4102-1500-18-0-4102002-02-162</v>
      </c>
      <c r="AO954" s="43" t="str">
        <f>VLOOKUP(Exportar[[#This Row],[COD_REAL]],'[3]CENTRO DE COSTOS'!$M$4:$N$72,2,0)</f>
        <v>REGIONAL CHOCÓ</v>
      </c>
    </row>
    <row r="955" spans="1:41" x14ac:dyDescent="0.25">
      <c r="A955" s="44">
        <v>45111</v>
      </c>
      <c r="B955" s="32">
        <v>2023</v>
      </c>
      <c r="C955" s="33" t="str">
        <f>VLOOKUP(D955,'[3]CENTRO DE COSTOS'!$E:$H,4,0)</f>
        <v>REGIONALES</v>
      </c>
      <c r="D955" s="34" t="s">
        <v>63</v>
      </c>
      <c r="E955" s="34" t="s">
        <v>64</v>
      </c>
      <c r="F955" s="34" t="s">
        <v>431</v>
      </c>
      <c r="G955" s="35" t="str">
        <f>VLOOKUP(O955,[3]Gerentes!$A:$N,4,0)</f>
        <v>PRIMERA INFANCIA</v>
      </c>
      <c r="H955" s="35" t="str">
        <f>VLOOKUP(O955,[3]Gerentes!$A:$N,5,0)</f>
        <v>DIRECTOR(A) DE PRIMERA INFANCIA</v>
      </c>
      <c r="I955" s="35" t="str">
        <f>VLOOKUP(O955,[3]Gerentes!$A:$N,10,0)</f>
        <v>1. Primera Infancia</v>
      </c>
      <c r="J955" s="35" t="str">
        <f>VLOOKUP(O955,[3]Gerentes!$A:$AB,15,0)</f>
        <v>Contratable</v>
      </c>
      <c r="K955" s="36" t="str">
        <f t="shared" si="42"/>
        <v>Inversión</v>
      </c>
      <c r="L955" s="37" t="s">
        <v>225</v>
      </c>
      <c r="M955" s="38" t="str">
        <f t="shared" si="43"/>
        <v>C-4102-1500-18</v>
      </c>
      <c r="N955" s="34">
        <v>166</v>
      </c>
      <c r="O955" s="35" t="str">
        <f t="shared" si="44"/>
        <v>C-4102-1500-18-0-4102002-02-166</v>
      </c>
      <c r="P955" s="32" t="s">
        <v>224</v>
      </c>
      <c r="Q955" s="39">
        <f>VLOOKUP($O955,[3]Gerentes!$A:$I,7,0)</f>
        <v>4102002</v>
      </c>
      <c r="R955" s="40" t="str">
        <f>VLOOKUP($O955,[3]Gerentes!$A:$I,8,0)</f>
        <v>SERVICIO DE ATENCION TRADICIONAL A LA PRIMERA INFANCIA</v>
      </c>
      <c r="S955" s="34" t="s">
        <v>38</v>
      </c>
      <c r="T955" s="34">
        <v>10</v>
      </c>
      <c r="U955" s="34" t="s">
        <v>223</v>
      </c>
      <c r="V955" s="34" t="s">
        <v>25</v>
      </c>
      <c r="W955" s="41">
        <v>0</v>
      </c>
      <c r="X955" s="41">
        <v>5140000</v>
      </c>
      <c r="Y955" s="41">
        <v>0</v>
      </c>
      <c r="Z955" s="41">
        <v>0</v>
      </c>
      <c r="AA955" s="41">
        <v>0</v>
      </c>
      <c r="AB955" s="42">
        <v>5140000</v>
      </c>
      <c r="AC955" s="41">
        <v>5140000</v>
      </c>
      <c r="AD955" s="41">
        <v>0</v>
      </c>
      <c r="AE955" s="42">
        <v>5140000</v>
      </c>
      <c r="AF955" s="42">
        <v>3940000</v>
      </c>
      <c r="AG955" s="41">
        <v>3940000</v>
      </c>
      <c r="AH955" s="41">
        <v>3940000</v>
      </c>
      <c r="AI955" s="41">
        <v>0</v>
      </c>
      <c r="AJ955" s="41">
        <v>0</v>
      </c>
      <c r="AK955" s="42" t="str">
        <f>IFERROR(VLOOKUP(Exportar[[#This Row],[RUBRO]],[3]LISTAS!$A$1:$B$19,2,0),Exportar[[#This Row],[NOMBRE-Planeación_Proyecto]])</f>
        <v>1. Primera Infancia</v>
      </c>
      <c r="AL955" s="41">
        <f>VLOOKUP(Exportar[[#This Row],[UNIDAD/SUB UNIDAD]],[3]!REGIONALES[[#All],[codigo_regional3]:[Columna1]],3,0)</f>
        <v>27</v>
      </c>
      <c r="AM955" s="41">
        <f>Exportar[[#This Row],[COD]]</f>
        <v>27</v>
      </c>
      <c r="AN955" s="41">
        <f>IFERROR(VLOOKUP(Exportar[[#This Row],[RUBRO completo]],'[3]CENTRO DE COSTOS'!$X:$X,1,0),0)</f>
        <v>0</v>
      </c>
      <c r="AO955" s="43" t="str">
        <f>VLOOKUP(Exportar[[#This Row],[COD_REAL]],'[3]CENTRO DE COSTOS'!$M$4:$N$72,2,0)</f>
        <v>REGIONAL CHOCÓ</v>
      </c>
    </row>
    <row r="956" spans="1:41" x14ac:dyDescent="0.25">
      <c r="A956" s="44">
        <v>45111</v>
      </c>
      <c r="B956" s="32">
        <v>2023</v>
      </c>
      <c r="C956" s="33" t="str">
        <f>VLOOKUP(D956,'[3]CENTRO DE COSTOS'!$E:$H,4,0)</f>
        <v>REGIONALES</v>
      </c>
      <c r="D956" s="34" t="s">
        <v>63</v>
      </c>
      <c r="E956" s="34" t="s">
        <v>64</v>
      </c>
      <c r="F956" s="34" t="s">
        <v>222</v>
      </c>
      <c r="G956" s="35" t="str">
        <f>VLOOKUP(O956,[3]Gerentes!$A:$N,4,0)</f>
        <v>FORTALECIMIENTO</v>
      </c>
      <c r="H956" s="35" t="str">
        <f>VLOOKUP(O956,[3]Gerentes!$A:$N,5,0)</f>
        <v>DIRECTOR(A) ADMINISTRATIVO</v>
      </c>
      <c r="I956" s="35" t="str">
        <f>VLOOKUP(O956,[3]Gerentes!$A:$N,10,0)</f>
        <v>8. Fortalecimiento</v>
      </c>
      <c r="J956" s="35" t="str">
        <f>VLOOKUP(O956,[3]Gerentes!$A:$AB,15,0)</f>
        <v>Contratable</v>
      </c>
      <c r="K956" s="36" t="str">
        <f t="shared" si="42"/>
        <v>Inversión</v>
      </c>
      <c r="L956" s="37" t="s">
        <v>175</v>
      </c>
      <c r="M956" s="38" t="str">
        <f t="shared" si="43"/>
        <v>C-4199-1500-8</v>
      </c>
      <c r="N956" s="34">
        <v>184</v>
      </c>
      <c r="O956" s="35" t="str">
        <f t="shared" si="44"/>
        <v>C-4199-1500-8-0-4199064-02-184</v>
      </c>
      <c r="P956" s="32" t="s">
        <v>174</v>
      </c>
      <c r="Q956" s="39">
        <f>VLOOKUP($O956,[3]Gerentes!$A:$I,7,0)</f>
        <v>4199064</v>
      </c>
      <c r="R956" s="40" t="str">
        <f>VLOOKUP($O956,[3]Gerentes!$A:$I,8,0)</f>
        <v>SERVICIO DE IMPLEMENTACION DE SISTEMAS DE GESTION</v>
      </c>
      <c r="S956" s="34" t="s">
        <v>24</v>
      </c>
      <c r="T956" s="34">
        <v>27</v>
      </c>
      <c r="U956" s="34" t="s">
        <v>161</v>
      </c>
      <c r="V956" s="34" t="s">
        <v>25</v>
      </c>
      <c r="W956" s="41">
        <v>243397604</v>
      </c>
      <c r="X956" s="41">
        <v>0</v>
      </c>
      <c r="Y956" s="41">
        <v>0</v>
      </c>
      <c r="Z956" s="41">
        <v>0</v>
      </c>
      <c r="AA956" s="41">
        <v>0</v>
      </c>
      <c r="AB956" s="42">
        <v>243397604</v>
      </c>
      <c r="AC956" s="41">
        <v>228906577</v>
      </c>
      <c r="AD956" s="41">
        <v>14491027</v>
      </c>
      <c r="AE956" s="42">
        <v>228876577</v>
      </c>
      <c r="AF956" s="42">
        <v>105825074</v>
      </c>
      <c r="AG956" s="41">
        <v>105825074</v>
      </c>
      <c r="AH956" s="41">
        <v>105825074</v>
      </c>
      <c r="AI956" s="41">
        <v>0</v>
      </c>
      <c r="AJ956" s="41">
        <v>0</v>
      </c>
      <c r="AK956" s="42" t="str">
        <f>IFERROR(VLOOKUP(Exportar[[#This Row],[RUBRO]],[3]LISTAS!$A$1:$B$19,2,0),Exportar[[#This Row],[NOMBRE-Planeación_Proyecto]])</f>
        <v>8. Fortalecimiento</v>
      </c>
      <c r="AL956" s="41">
        <f>VLOOKUP(Exportar[[#This Row],[UNIDAD/SUB UNIDAD]],[3]!REGIONALES[[#All],[codigo_regional3]:[Columna1]],3,0)</f>
        <v>27</v>
      </c>
      <c r="AM956" s="41">
        <f>Exportar[[#This Row],[COD]]</f>
        <v>27</v>
      </c>
      <c r="AN956" s="41">
        <f>IFERROR(VLOOKUP(Exportar[[#This Row],[RUBRO completo]],'[3]CENTRO DE COSTOS'!$X:$X,1,0),0)</f>
        <v>0</v>
      </c>
      <c r="AO956" s="43" t="str">
        <f>VLOOKUP(Exportar[[#This Row],[COD_REAL]],'[3]CENTRO DE COSTOS'!$M$4:$N$72,2,0)</f>
        <v>REGIONAL CHOCÓ</v>
      </c>
    </row>
    <row r="957" spans="1:41" x14ac:dyDescent="0.25">
      <c r="A957" s="44">
        <v>45111</v>
      </c>
      <c r="B957" s="32">
        <v>2023</v>
      </c>
      <c r="C957" s="33" t="str">
        <f>VLOOKUP(D957,'[3]CENTRO DE COSTOS'!$E:$H,4,0)</f>
        <v>REGIONALES</v>
      </c>
      <c r="D957" s="34" t="s">
        <v>63</v>
      </c>
      <c r="E957" s="34" t="s">
        <v>64</v>
      </c>
      <c r="F957" s="34" t="s">
        <v>221</v>
      </c>
      <c r="G957" s="35" t="str">
        <f>VLOOKUP(O957,[3]Gerentes!$A:$N,4,0)</f>
        <v>FORTALECIMIENTO</v>
      </c>
      <c r="H957" s="35" t="str">
        <f>VLOOKUP(O957,[3]Gerentes!$A:$N,5,0)</f>
        <v>DIRECTOR(A) ADMINISTRATIVO</v>
      </c>
      <c r="I957" s="35" t="str">
        <f>VLOOKUP(O957,[3]Gerentes!$A:$N,10,0)</f>
        <v>8. Fortalecimiento</v>
      </c>
      <c r="J957" s="35" t="str">
        <f>VLOOKUP(O957,[3]Gerentes!$A:$AB,15,0)</f>
        <v>Contratable</v>
      </c>
      <c r="K957" s="36" t="str">
        <f t="shared" si="42"/>
        <v>Inversión</v>
      </c>
      <c r="L957" s="37" t="s">
        <v>175</v>
      </c>
      <c r="M957" s="38" t="str">
        <f t="shared" si="43"/>
        <v>C-4199-1500-8</v>
      </c>
      <c r="N957" s="34">
        <v>186</v>
      </c>
      <c r="O957" s="35" t="str">
        <f t="shared" si="44"/>
        <v>C-4199-1500-8-0-4199064-02-186</v>
      </c>
      <c r="P957" s="32" t="s">
        <v>174</v>
      </c>
      <c r="Q957" s="39">
        <f>VLOOKUP($O957,[3]Gerentes!$A:$I,7,0)</f>
        <v>4199064</v>
      </c>
      <c r="R957" s="40" t="str">
        <f>VLOOKUP($O957,[3]Gerentes!$A:$I,8,0)</f>
        <v>SERVICIO DE IMPLEMENTACION DE SISTEMAS DE GESTION</v>
      </c>
      <c r="S957" s="34" t="s">
        <v>24</v>
      </c>
      <c r="T957" s="34">
        <v>27</v>
      </c>
      <c r="U957" s="34" t="s">
        <v>161</v>
      </c>
      <c r="V957" s="34" t="s">
        <v>25</v>
      </c>
      <c r="W957" s="41">
        <v>181773327</v>
      </c>
      <c r="X957" s="41">
        <v>0</v>
      </c>
      <c r="Y957" s="41">
        <v>0</v>
      </c>
      <c r="Z957" s="41">
        <v>0</v>
      </c>
      <c r="AA957" s="41">
        <v>0</v>
      </c>
      <c r="AB957" s="42">
        <v>181773327</v>
      </c>
      <c r="AC957" s="41">
        <v>181773327</v>
      </c>
      <c r="AD957" s="41">
        <v>0</v>
      </c>
      <c r="AE957" s="42">
        <v>116506195</v>
      </c>
      <c r="AF957" s="42">
        <v>116506195</v>
      </c>
      <c r="AG957" s="41">
        <v>116506195</v>
      </c>
      <c r="AH957" s="41">
        <v>116506195</v>
      </c>
      <c r="AI957" s="41">
        <v>0</v>
      </c>
      <c r="AJ957" s="41">
        <v>0</v>
      </c>
      <c r="AK957" s="42" t="str">
        <f>IFERROR(VLOOKUP(Exportar[[#This Row],[RUBRO]],[3]LISTAS!$A$1:$B$19,2,0),Exportar[[#This Row],[NOMBRE-Planeación_Proyecto]])</f>
        <v>8. Fortalecimiento</v>
      </c>
      <c r="AL957" s="41">
        <f>VLOOKUP(Exportar[[#This Row],[UNIDAD/SUB UNIDAD]],[3]!REGIONALES[[#All],[codigo_regional3]:[Columna1]],3,0)</f>
        <v>27</v>
      </c>
      <c r="AM957" s="41">
        <f>Exportar[[#This Row],[COD]]</f>
        <v>27</v>
      </c>
      <c r="AN957" s="41">
        <f>IFERROR(VLOOKUP(Exportar[[#This Row],[RUBRO completo]],'[3]CENTRO DE COSTOS'!$X:$X,1,0),0)</f>
        <v>0</v>
      </c>
      <c r="AO957" s="43" t="str">
        <f>VLOOKUP(Exportar[[#This Row],[COD_REAL]],'[3]CENTRO DE COSTOS'!$M$4:$N$72,2,0)</f>
        <v>REGIONAL CHOCÓ</v>
      </c>
    </row>
    <row r="958" spans="1:41" x14ac:dyDescent="0.25">
      <c r="A958" s="44">
        <v>45111</v>
      </c>
      <c r="B958" s="32">
        <v>2023</v>
      </c>
      <c r="C958" s="33" t="str">
        <f>VLOOKUP(D958,'[3]CENTRO DE COSTOS'!$E:$H,4,0)</f>
        <v>REGIONALES</v>
      </c>
      <c r="D958" s="34" t="s">
        <v>63</v>
      </c>
      <c r="E958" s="34" t="s">
        <v>64</v>
      </c>
      <c r="F958" s="34" t="s">
        <v>220</v>
      </c>
      <c r="G958" s="35" t="str">
        <f>VLOOKUP(O958,[3]Gerentes!$A:$N,4,0)</f>
        <v>FORTALECIMIENTO</v>
      </c>
      <c r="H958" s="35" t="str">
        <f>VLOOKUP(O958,[3]Gerentes!$A:$N,5,0)</f>
        <v>DIRECTOR(A) DE GESTION HUMANA</v>
      </c>
      <c r="I958" s="35" t="str">
        <f>VLOOKUP(O958,[3]Gerentes!$A:$N,10,0)</f>
        <v>8. Fortalecimiento</v>
      </c>
      <c r="J958" s="35" t="str">
        <f>VLOOKUP(O958,[3]Gerentes!$A:$AB,15,0)</f>
        <v>Contratable</v>
      </c>
      <c r="K958" s="36" t="str">
        <f t="shared" si="42"/>
        <v>Inversión</v>
      </c>
      <c r="L958" s="37" t="s">
        <v>215</v>
      </c>
      <c r="M958" s="38" t="str">
        <f t="shared" si="43"/>
        <v>C-4199-1500-8</v>
      </c>
      <c r="N958" s="34">
        <v>192</v>
      </c>
      <c r="O958" s="35" t="str">
        <f t="shared" si="44"/>
        <v>C-4199-1500-8-0-4199053-02-192</v>
      </c>
      <c r="P958" s="32" t="s">
        <v>214</v>
      </c>
      <c r="Q958" s="39">
        <f>VLOOKUP($O958,[3]Gerentes!$A:$I,7,0)</f>
        <v>4199053</v>
      </c>
      <c r="R958" s="40" t="str">
        <f>VLOOKUP($O958,[3]Gerentes!$A:$I,8,0)</f>
        <v>DOCUMENTOS DE LINEAMIENTOS TECNICOS</v>
      </c>
      <c r="S958" s="34" t="s">
        <v>24</v>
      </c>
      <c r="T958" s="34">
        <v>27</v>
      </c>
      <c r="U958" s="34" t="s">
        <v>161</v>
      </c>
      <c r="V958" s="34" t="s">
        <v>25</v>
      </c>
      <c r="W958" s="41">
        <v>24781903</v>
      </c>
      <c r="X958" s="41">
        <v>0</v>
      </c>
      <c r="Y958" s="41">
        <v>0</v>
      </c>
      <c r="Z958" s="41">
        <v>0</v>
      </c>
      <c r="AA958" s="41">
        <v>0</v>
      </c>
      <c r="AB958" s="42">
        <v>24781903</v>
      </c>
      <c r="AC958" s="41">
        <v>24781903</v>
      </c>
      <c r="AD958" s="41">
        <v>0</v>
      </c>
      <c r="AE958" s="42">
        <v>24781903</v>
      </c>
      <c r="AF958" s="42">
        <v>0</v>
      </c>
      <c r="AG958" s="41">
        <v>0</v>
      </c>
      <c r="AH958" s="41">
        <v>0</v>
      </c>
      <c r="AI958" s="41">
        <v>0</v>
      </c>
      <c r="AJ958" s="41">
        <v>0</v>
      </c>
      <c r="AK958" s="42" t="str">
        <f>IFERROR(VLOOKUP(Exportar[[#This Row],[RUBRO]],[3]LISTAS!$A$1:$B$19,2,0),Exportar[[#This Row],[NOMBRE-Planeación_Proyecto]])</f>
        <v>8. Fortalecimiento</v>
      </c>
      <c r="AL958" s="41">
        <f>VLOOKUP(Exportar[[#This Row],[UNIDAD/SUB UNIDAD]],[3]!REGIONALES[[#All],[codigo_regional3]:[Columna1]],3,0)</f>
        <v>27</v>
      </c>
      <c r="AM958" s="41">
        <f>Exportar[[#This Row],[COD]]</f>
        <v>27</v>
      </c>
      <c r="AN958" s="41">
        <f>IFERROR(VLOOKUP(Exportar[[#This Row],[RUBRO completo]],'[3]CENTRO DE COSTOS'!$X:$X,1,0),0)</f>
        <v>0</v>
      </c>
      <c r="AO958" s="43" t="str">
        <f>VLOOKUP(Exportar[[#This Row],[COD_REAL]],'[3]CENTRO DE COSTOS'!$M$4:$N$72,2,0)</f>
        <v>REGIONAL CHOCÓ</v>
      </c>
    </row>
    <row r="959" spans="1:41" x14ac:dyDescent="0.25">
      <c r="A959" s="44">
        <v>45111</v>
      </c>
      <c r="B959" s="32">
        <v>2023</v>
      </c>
      <c r="C959" s="33" t="str">
        <f>VLOOKUP(D959,'[3]CENTRO DE COSTOS'!$E:$H,4,0)</f>
        <v>REGIONALES</v>
      </c>
      <c r="D959" s="34" t="s">
        <v>63</v>
      </c>
      <c r="E959" s="34" t="s">
        <v>64</v>
      </c>
      <c r="F959" s="34" t="s">
        <v>219</v>
      </c>
      <c r="G959" s="35" t="str">
        <f>VLOOKUP(O959,[3]Gerentes!$A:$N,4,0)</f>
        <v>FORTALECIMIENTO</v>
      </c>
      <c r="H959" s="35" t="str">
        <f>VLOOKUP(O959,[3]Gerentes!$A:$N,5,0)</f>
        <v>DIRECTOR(A) ADMINISTRATIVO</v>
      </c>
      <c r="I959" s="35" t="str">
        <f>VLOOKUP(O959,[3]Gerentes!$A:$N,10,0)</f>
        <v>8. Fortalecimiento</v>
      </c>
      <c r="J959" s="35" t="str">
        <f>VLOOKUP(O959,[3]Gerentes!$A:$AB,15,0)</f>
        <v>Contratable</v>
      </c>
      <c r="K959" s="36" t="str">
        <f t="shared" si="42"/>
        <v>Inversión</v>
      </c>
      <c r="L959" s="37" t="s">
        <v>218</v>
      </c>
      <c r="M959" s="38" t="str">
        <f t="shared" si="43"/>
        <v>C-4199-1500-8</v>
      </c>
      <c r="N959" s="34">
        <v>197</v>
      </c>
      <c r="O959" s="35" t="str">
        <f t="shared" si="44"/>
        <v>C-4199-1500-8-0-4199016-02-197</v>
      </c>
      <c r="P959" s="32" t="s">
        <v>217</v>
      </c>
      <c r="Q959" s="39">
        <f>VLOOKUP($O959,[3]Gerentes!$A:$I,7,0)</f>
        <v>4199016</v>
      </c>
      <c r="R959" s="40" t="str">
        <f>VLOOKUP($O959,[3]Gerentes!$A:$I,8,0)</f>
        <v>SEDES MANTENIDAS</v>
      </c>
      <c r="S959" s="34" t="s">
        <v>24</v>
      </c>
      <c r="T959" s="34">
        <v>27</v>
      </c>
      <c r="U959" s="34" t="s">
        <v>161</v>
      </c>
      <c r="V959" s="34" t="s">
        <v>25</v>
      </c>
      <c r="W959" s="41">
        <v>58396571</v>
      </c>
      <c r="X959" s="41">
        <v>0</v>
      </c>
      <c r="Y959" s="41">
        <v>0</v>
      </c>
      <c r="Z959" s="41">
        <v>0</v>
      </c>
      <c r="AA959" s="41">
        <v>0</v>
      </c>
      <c r="AB959" s="42">
        <v>58396571</v>
      </c>
      <c r="AC959" s="41">
        <v>58396571</v>
      </c>
      <c r="AD959" s="41">
        <v>0</v>
      </c>
      <c r="AE959" s="42">
        <v>0</v>
      </c>
      <c r="AF959" s="42">
        <v>0</v>
      </c>
      <c r="AG959" s="41">
        <v>0</v>
      </c>
      <c r="AH959" s="41">
        <v>0</v>
      </c>
      <c r="AI959" s="41">
        <v>0</v>
      </c>
      <c r="AJ959" s="41">
        <v>0</v>
      </c>
      <c r="AK959" s="42" t="str">
        <f>IFERROR(VLOOKUP(Exportar[[#This Row],[RUBRO]],[3]LISTAS!$A$1:$B$19,2,0),Exportar[[#This Row],[NOMBRE-Planeación_Proyecto]])</f>
        <v>8. Fortalecimiento</v>
      </c>
      <c r="AL959" s="41">
        <f>VLOOKUP(Exportar[[#This Row],[UNIDAD/SUB UNIDAD]],[3]!REGIONALES[[#All],[codigo_regional3]:[Columna1]],3,0)</f>
        <v>27</v>
      </c>
      <c r="AM959" s="41">
        <f>Exportar[[#This Row],[COD]]</f>
        <v>27</v>
      </c>
      <c r="AN959" s="41">
        <f>IFERROR(VLOOKUP(Exportar[[#This Row],[RUBRO completo]],'[3]CENTRO DE COSTOS'!$X:$X,1,0),0)</f>
        <v>0</v>
      </c>
      <c r="AO959" s="43" t="str">
        <f>VLOOKUP(Exportar[[#This Row],[COD_REAL]],'[3]CENTRO DE COSTOS'!$M$4:$N$72,2,0)</f>
        <v>REGIONAL CHOCÓ</v>
      </c>
    </row>
    <row r="960" spans="1:41" x14ac:dyDescent="0.25">
      <c r="A960" s="44">
        <v>45111</v>
      </c>
      <c r="B960" s="32">
        <v>2023</v>
      </c>
      <c r="C960" s="33" t="str">
        <f>VLOOKUP(D960,'[3]CENTRO DE COSTOS'!$E:$H,4,0)</f>
        <v>REGIONALES</v>
      </c>
      <c r="D960" s="34" t="s">
        <v>63</v>
      </c>
      <c r="E960" s="34" t="s">
        <v>64</v>
      </c>
      <c r="F960" s="34" t="s">
        <v>216</v>
      </c>
      <c r="G960" s="35" t="str">
        <f>VLOOKUP(O960,[3]Gerentes!$A:$N,4,0)</f>
        <v>FORTALECIMIENTO</v>
      </c>
      <c r="H960" s="35" t="str">
        <f>VLOOKUP(O960,[3]Gerentes!$A:$N,5,0)</f>
        <v>DIRECTOR(A) ADMINISTRATIVO</v>
      </c>
      <c r="I960" s="35" t="str">
        <f>VLOOKUP(O960,[3]Gerentes!$A:$N,10,0)</f>
        <v>8. Fortalecimiento</v>
      </c>
      <c r="J960" s="35" t="str">
        <f>VLOOKUP(O960,[3]Gerentes!$A:$AB,15,0)</f>
        <v>Contratable</v>
      </c>
      <c r="K960" s="36" t="str">
        <f t="shared" si="42"/>
        <v>Inversión</v>
      </c>
      <c r="L960" s="37" t="s">
        <v>215</v>
      </c>
      <c r="M960" s="38" t="str">
        <f t="shared" si="43"/>
        <v>C-4199-1500-8</v>
      </c>
      <c r="N960" s="34">
        <v>199</v>
      </c>
      <c r="O960" s="35" t="str">
        <f t="shared" si="44"/>
        <v>C-4199-1500-8-0-4199053-02-199</v>
      </c>
      <c r="P960" s="32" t="s">
        <v>214</v>
      </c>
      <c r="Q960" s="39">
        <f>VLOOKUP($O960,[3]Gerentes!$A:$I,7,0)</f>
        <v>4199053</v>
      </c>
      <c r="R960" s="40" t="str">
        <f>VLOOKUP($O960,[3]Gerentes!$A:$I,8,0)</f>
        <v>DOCUMENTOS DE LINEAMIENTOS TECNICOS</v>
      </c>
      <c r="S960" s="34" t="s">
        <v>24</v>
      </c>
      <c r="T960" s="34">
        <v>27</v>
      </c>
      <c r="U960" s="34" t="s">
        <v>161</v>
      </c>
      <c r="V960" s="34" t="s">
        <v>25</v>
      </c>
      <c r="W960" s="41">
        <v>27942708</v>
      </c>
      <c r="X960" s="41">
        <v>0</v>
      </c>
      <c r="Y960" s="41">
        <v>0</v>
      </c>
      <c r="Z960" s="41">
        <v>0</v>
      </c>
      <c r="AA960" s="41">
        <v>0</v>
      </c>
      <c r="AB960" s="42">
        <v>27942708</v>
      </c>
      <c r="AC960" s="41">
        <v>24942708</v>
      </c>
      <c r="AD960" s="41">
        <v>3000000</v>
      </c>
      <c r="AE960" s="42">
        <v>0</v>
      </c>
      <c r="AF960" s="42">
        <v>0</v>
      </c>
      <c r="AG960" s="41">
        <v>0</v>
      </c>
      <c r="AH960" s="41">
        <v>0</v>
      </c>
      <c r="AI960" s="41">
        <v>0</v>
      </c>
      <c r="AJ960" s="41">
        <v>0</v>
      </c>
      <c r="AK960" s="42" t="str">
        <f>IFERROR(VLOOKUP(Exportar[[#This Row],[RUBRO]],[3]LISTAS!$A$1:$B$19,2,0),Exportar[[#This Row],[NOMBRE-Planeación_Proyecto]])</f>
        <v>8. Fortalecimiento</v>
      </c>
      <c r="AL960" s="41">
        <f>VLOOKUP(Exportar[[#This Row],[UNIDAD/SUB UNIDAD]],[3]!REGIONALES[[#All],[codigo_regional3]:[Columna1]],3,0)</f>
        <v>27</v>
      </c>
      <c r="AM960" s="41">
        <f>Exportar[[#This Row],[COD]]</f>
        <v>27</v>
      </c>
      <c r="AN960" s="41">
        <f>IFERROR(VLOOKUP(Exportar[[#This Row],[RUBRO completo]],'[3]CENTRO DE COSTOS'!$X:$X,1,0),0)</f>
        <v>0</v>
      </c>
      <c r="AO960" s="43" t="str">
        <f>VLOOKUP(Exportar[[#This Row],[COD_REAL]],'[3]CENTRO DE COSTOS'!$M$4:$N$72,2,0)</f>
        <v>REGIONAL CHOCÓ</v>
      </c>
    </row>
    <row r="961" spans="1:41" x14ac:dyDescent="0.25">
      <c r="A961" s="44">
        <v>45111</v>
      </c>
      <c r="B961" s="32">
        <v>2023</v>
      </c>
      <c r="C961" s="33" t="str">
        <f>VLOOKUP(D961,'[3]CENTRO DE COSTOS'!$E:$H,4,0)</f>
        <v>REGIONALES</v>
      </c>
      <c r="D961" s="34" t="s">
        <v>63</v>
      </c>
      <c r="E961" s="34" t="s">
        <v>64</v>
      </c>
      <c r="F961" s="34" t="s">
        <v>213</v>
      </c>
      <c r="G961" s="35" t="str">
        <f>VLOOKUP(O961,[3]Gerentes!$A:$N,4,0)</f>
        <v>FORTALECIMIENTO</v>
      </c>
      <c r="H961" s="35" t="str">
        <f>VLOOKUP(O961,[3]Gerentes!$A:$N,5,0)</f>
        <v>DIRECTOR(A) ADMINISTRATIVO</v>
      </c>
      <c r="I961" s="35" t="str">
        <f>VLOOKUP(O961,[3]Gerentes!$A:$N,10,0)</f>
        <v>8. Fortalecimiento</v>
      </c>
      <c r="J961" s="35" t="str">
        <f>VLOOKUP(O961,[3]Gerentes!$A:$AB,15,0)</f>
        <v>Contratable</v>
      </c>
      <c r="K961" s="36" t="str">
        <f t="shared" si="42"/>
        <v>Inversión</v>
      </c>
      <c r="L961" s="37" t="s">
        <v>175</v>
      </c>
      <c r="M961" s="38" t="str">
        <f t="shared" si="43"/>
        <v>C-4199-1500-8</v>
      </c>
      <c r="N961" s="34">
        <v>201</v>
      </c>
      <c r="O961" s="35" t="str">
        <f t="shared" si="44"/>
        <v>C-4199-1500-8-0-4199064-02-201</v>
      </c>
      <c r="P961" s="32" t="s">
        <v>174</v>
      </c>
      <c r="Q961" s="39">
        <f>VLOOKUP($O961,[3]Gerentes!$A:$I,7,0)</f>
        <v>4199064</v>
      </c>
      <c r="R961" s="40" t="str">
        <f>VLOOKUP($O961,[3]Gerentes!$A:$I,8,0)</f>
        <v>SERVICIO DE IMPLEMENTACION DE SISTEMAS DE GESTION</v>
      </c>
      <c r="S961" s="34" t="s">
        <v>24</v>
      </c>
      <c r="T961" s="34">
        <v>27</v>
      </c>
      <c r="U961" s="34" t="s">
        <v>161</v>
      </c>
      <c r="V961" s="34" t="s">
        <v>25</v>
      </c>
      <c r="W961" s="41">
        <v>5000000</v>
      </c>
      <c r="X961" s="41">
        <v>70894000</v>
      </c>
      <c r="Y961" s="41">
        <v>0</v>
      </c>
      <c r="Z961" s="41">
        <v>0</v>
      </c>
      <c r="AA961" s="41">
        <v>0</v>
      </c>
      <c r="AB961" s="42">
        <v>75894000</v>
      </c>
      <c r="AC961" s="41">
        <v>73999998</v>
      </c>
      <c r="AD961" s="41">
        <v>1894002</v>
      </c>
      <c r="AE961" s="42">
        <v>73999998</v>
      </c>
      <c r="AF961" s="42">
        <v>70947018.879999995</v>
      </c>
      <c r="AG961" s="41">
        <v>70947018.879999995</v>
      </c>
      <c r="AH961" s="41">
        <v>70947018.879999995</v>
      </c>
      <c r="AI961" s="41">
        <v>0</v>
      </c>
      <c r="AJ961" s="41">
        <v>0</v>
      </c>
      <c r="AK961" s="42" t="str">
        <f>IFERROR(VLOOKUP(Exportar[[#This Row],[RUBRO]],[3]LISTAS!$A$1:$B$19,2,0),Exportar[[#This Row],[NOMBRE-Planeación_Proyecto]])</f>
        <v>8. Fortalecimiento</v>
      </c>
      <c r="AL961" s="41">
        <f>VLOOKUP(Exportar[[#This Row],[UNIDAD/SUB UNIDAD]],[3]!REGIONALES[[#All],[codigo_regional3]:[Columna1]],3,0)</f>
        <v>27</v>
      </c>
      <c r="AM961" s="41">
        <f>Exportar[[#This Row],[COD]]</f>
        <v>27</v>
      </c>
      <c r="AN961" s="41">
        <f>IFERROR(VLOOKUP(Exportar[[#This Row],[RUBRO completo]],'[3]CENTRO DE COSTOS'!$X:$X,1,0),0)</f>
        <v>0</v>
      </c>
      <c r="AO961" s="43" t="str">
        <f>VLOOKUP(Exportar[[#This Row],[COD_REAL]],'[3]CENTRO DE COSTOS'!$M$4:$N$72,2,0)</f>
        <v>REGIONAL CHOCÓ</v>
      </c>
    </row>
    <row r="962" spans="1:41" x14ac:dyDescent="0.25">
      <c r="A962" s="44">
        <v>45111</v>
      </c>
      <c r="B962" s="32">
        <v>2023</v>
      </c>
      <c r="C962" s="33" t="str">
        <f>VLOOKUP(D962,'[3]CENTRO DE COSTOS'!$E:$H,4,0)</f>
        <v>REGIONALES</v>
      </c>
      <c r="D962" s="34" t="s">
        <v>63</v>
      </c>
      <c r="E962" s="34" t="s">
        <v>64</v>
      </c>
      <c r="F962" s="34" t="s">
        <v>208</v>
      </c>
      <c r="G962" s="35" t="str">
        <f>VLOOKUP(O962,[3]Gerentes!$A:$N,4,0)</f>
        <v>FUNCIONAMIENTO</v>
      </c>
      <c r="H962" s="35" t="str">
        <f>VLOOKUP(O962,[3]Gerentes!$A:$N,5,0)</f>
        <v>DIRECTOR(A) DE GESTION HUMANA</v>
      </c>
      <c r="I962" s="35" t="str">
        <f>VLOOKUP(O962,[3]Gerentes!$A:$N,10,0)</f>
        <v>1. Gestión Humana</v>
      </c>
      <c r="J962" s="35" t="str">
        <f>VLOOKUP(O962,[3]Gerentes!$A:$AB,15,0)</f>
        <v>Contratable</v>
      </c>
      <c r="K962" s="36" t="str">
        <f t="shared" si="42"/>
        <v>Funcionamiento</v>
      </c>
      <c r="L962" s="37" t="s">
        <v>212</v>
      </c>
      <c r="M962" s="38" t="str">
        <f t="shared" si="43"/>
        <v>A-02-02</v>
      </c>
      <c r="N962" s="34">
        <v>301</v>
      </c>
      <c r="O962" s="35" t="str">
        <f t="shared" si="44"/>
        <v>A-02-02-01-002-008-301</v>
      </c>
      <c r="P962" s="32" t="s">
        <v>211</v>
      </c>
      <c r="Q962" s="39">
        <f>VLOOKUP($O962,[3]Gerentes!$A:$I,7,0)</f>
        <v>0</v>
      </c>
      <c r="R962" s="40">
        <f>VLOOKUP($O962,[3]Gerentes!$A:$I,8,0)</f>
        <v>0</v>
      </c>
      <c r="S962" s="34" t="s">
        <v>24</v>
      </c>
      <c r="T962" s="34">
        <v>27</v>
      </c>
      <c r="U962" s="34" t="s">
        <v>161</v>
      </c>
      <c r="V962" s="34" t="s">
        <v>25</v>
      </c>
      <c r="W962" s="41">
        <v>11457720</v>
      </c>
      <c r="X962" s="41">
        <v>0</v>
      </c>
      <c r="Y962" s="41">
        <v>0</v>
      </c>
      <c r="Z962" s="41">
        <v>0</v>
      </c>
      <c r="AA962" s="41">
        <v>0</v>
      </c>
      <c r="AB962" s="42">
        <v>11457720</v>
      </c>
      <c r="AC962" s="41">
        <v>11457720</v>
      </c>
      <c r="AD962" s="41">
        <v>0</v>
      </c>
      <c r="AE962" s="42">
        <v>0</v>
      </c>
      <c r="AF962" s="42">
        <v>0</v>
      </c>
      <c r="AG962" s="41">
        <v>0</v>
      </c>
      <c r="AH962" s="41">
        <v>0</v>
      </c>
      <c r="AI962" s="41">
        <v>0</v>
      </c>
      <c r="AJ962" s="41">
        <v>0</v>
      </c>
      <c r="AK962" s="42" t="str">
        <f>IFERROR(VLOOKUP(Exportar[[#This Row],[RUBRO]],[3]LISTAS!$A$1:$B$19,2,0),Exportar[[#This Row],[NOMBRE-Planeación_Proyecto]])</f>
        <v>Gastos Generales</v>
      </c>
      <c r="AL962" s="41">
        <f>VLOOKUP(Exportar[[#This Row],[UNIDAD/SUB UNIDAD]],[3]!REGIONALES[[#All],[codigo_regional3]:[Columna1]],3,0)</f>
        <v>27</v>
      </c>
      <c r="AM962" s="41">
        <f>Exportar[[#This Row],[COD]]</f>
        <v>27</v>
      </c>
      <c r="AN962" s="41">
        <f>IFERROR(VLOOKUP(Exportar[[#This Row],[RUBRO completo]],'[3]CENTRO DE COSTOS'!$X:$X,1,0),0)</f>
        <v>0</v>
      </c>
      <c r="AO962" s="43" t="str">
        <f>VLOOKUP(Exportar[[#This Row],[COD_REAL]],'[3]CENTRO DE COSTOS'!$M$4:$N$72,2,0)</f>
        <v>REGIONAL CHOCÓ</v>
      </c>
    </row>
    <row r="963" spans="1:41" x14ac:dyDescent="0.25">
      <c r="A963" s="44">
        <v>45111</v>
      </c>
      <c r="B963" s="32">
        <v>2023</v>
      </c>
      <c r="C963" s="33" t="str">
        <f>VLOOKUP(D963,'[3]CENTRO DE COSTOS'!$E:$H,4,0)</f>
        <v>REGIONALES</v>
      </c>
      <c r="D963" s="34" t="s">
        <v>63</v>
      </c>
      <c r="E963" s="34" t="s">
        <v>64</v>
      </c>
      <c r="F963" s="34" t="s">
        <v>208</v>
      </c>
      <c r="G963" s="35" t="str">
        <f>VLOOKUP(O963,[3]Gerentes!$A:$N,4,0)</f>
        <v>FUNCIONAMIENTO</v>
      </c>
      <c r="H963" s="35" t="str">
        <f>VLOOKUP(O963,[3]Gerentes!$A:$N,5,0)</f>
        <v>DIRECTOR(A) DE GESTION HUMANA</v>
      </c>
      <c r="I963" s="35" t="str">
        <f>VLOOKUP(O963,[3]Gerentes!$A:$N,10,0)</f>
        <v>1. Gestión Humana</v>
      </c>
      <c r="J963" s="35" t="str">
        <f>VLOOKUP(O963,[3]Gerentes!$A:$AB,15,0)</f>
        <v>No Contratable</v>
      </c>
      <c r="K963" s="36" t="str">
        <f t="shared" si="42"/>
        <v>Funcionamiento</v>
      </c>
      <c r="L963" s="37" t="s">
        <v>210</v>
      </c>
      <c r="M963" s="38" t="str">
        <f t="shared" si="43"/>
        <v>A-02-02</v>
      </c>
      <c r="N963" s="34">
        <v>301</v>
      </c>
      <c r="O963" s="35" t="str">
        <f t="shared" si="44"/>
        <v>A-02-02-02-009-006-301</v>
      </c>
      <c r="P963" s="32" t="s">
        <v>209</v>
      </c>
      <c r="Q963" s="39">
        <f>VLOOKUP($O963,[3]Gerentes!$A:$I,7,0)</f>
        <v>0</v>
      </c>
      <c r="R963" s="40">
        <f>VLOOKUP($O963,[3]Gerentes!$A:$I,8,0)</f>
        <v>0</v>
      </c>
      <c r="S963" s="34" t="s">
        <v>24</v>
      </c>
      <c r="T963" s="34">
        <v>27</v>
      </c>
      <c r="U963" s="34" t="s">
        <v>161</v>
      </c>
      <c r="V963" s="34" t="s">
        <v>25</v>
      </c>
      <c r="W963" s="41">
        <v>41902983</v>
      </c>
      <c r="X963" s="41">
        <v>10984277</v>
      </c>
      <c r="Y963" s="41">
        <v>0</v>
      </c>
      <c r="Z963" s="41">
        <v>0</v>
      </c>
      <c r="AA963" s="41">
        <v>0</v>
      </c>
      <c r="AB963" s="42">
        <v>52887260</v>
      </c>
      <c r="AC963" s="41">
        <v>52887260</v>
      </c>
      <c r="AD963" s="41">
        <v>0</v>
      </c>
      <c r="AE963" s="42">
        <v>0</v>
      </c>
      <c r="AF963" s="42">
        <v>0</v>
      </c>
      <c r="AG963" s="41">
        <v>0</v>
      </c>
      <c r="AH963" s="41">
        <v>0</v>
      </c>
      <c r="AI963" s="41">
        <v>0</v>
      </c>
      <c r="AJ963" s="41">
        <v>0</v>
      </c>
      <c r="AK963" s="42" t="str">
        <f>IFERROR(VLOOKUP(Exportar[[#This Row],[RUBRO]],[3]LISTAS!$A$1:$B$19,2,0),Exportar[[#This Row],[NOMBRE-Planeación_Proyecto]])</f>
        <v>Gastos Generales</v>
      </c>
      <c r="AL963" s="41">
        <f>VLOOKUP(Exportar[[#This Row],[UNIDAD/SUB UNIDAD]],[3]!REGIONALES[[#All],[codigo_regional3]:[Columna1]],3,0)</f>
        <v>27</v>
      </c>
      <c r="AM963" s="41">
        <f>Exportar[[#This Row],[COD]]</f>
        <v>27</v>
      </c>
      <c r="AN963" s="41">
        <f>IFERROR(VLOOKUP(Exportar[[#This Row],[RUBRO completo]],'[3]CENTRO DE COSTOS'!$X:$X,1,0),0)</f>
        <v>0</v>
      </c>
      <c r="AO963" s="43" t="str">
        <f>VLOOKUP(Exportar[[#This Row],[COD_REAL]],'[3]CENTRO DE COSTOS'!$M$4:$N$72,2,0)</f>
        <v>REGIONAL CHOCÓ</v>
      </c>
    </row>
    <row r="964" spans="1:41" x14ac:dyDescent="0.25">
      <c r="A964" s="44">
        <v>45111</v>
      </c>
      <c r="B964" s="32">
        <v>2023</v>
      </c>
      <c r="C964" s="33" t="str">
        <f>VLOOKUP(D964,'[3]CENTRO DE COSTOS'!$E:$H,4,0)</f>
        <v>REGIONALES</v>
      </c>
      <c r="D964" s="34" t="s">
        <v>63</v>
      </c>
      <c r="E964" s="34" t="s">
        <v>64</v>
      </c>
      <c r="F964" s="34" t="s">
        <v>208</v>
      </c>
      <c r="G964" s="35" t="str">
        <f>VLOOKUP(O964,[3]Gerentes!$A:$N,4,0)</f>
        <v>FUNCIONAMIENTO</v>
      </c>
      <c r="H964" s="35" t="str">
        <f>VLOOKUP(O964,[3]Gerentes!$A:$N,5,0)</f>
        <v>DIRECTOR(A) DE GESTION HUMANA</v>
      </c>
      <c r="I964" s="35" t="str">
        <f>VLOOKUP(O964,[3]Gerentes!$A:$N,10,0)</f>
        <v>1. Gestión Humana</v>
      </c>
      <c r="J964" s="35" t="str">
        <f>VLOOKUP(O964,[3]Gerentes!$A:$AB,15,0)</f>
        <v>No Contratable</v>
      </c>
      <c r="K964" s="36" t="str">
        <f t="shared" ref="K964:K1027" si="45">IF(OR(LEFT(L964,1)="A",LEFT(L964,1)="B"),"Funcionamiento","Inversión")</f>
        <v>Funcionamiento</v>
      </c>
      <c r="L964" s="37" t="s">
        <v>207</v>
      </c>
      <c r="M964" s="38" t="str">
        <f t="shared" ref="M964:M1027" si="46">IF(LEFT(L964,4)="A-01",LEFT(L964,10),IF(LEFT(L964,4)="A-02",LEFT(L964,7),IF(LEFT(L964,4)="A-03",LEFT(L964,14),IF(LEFT(L964,7)="A-08-01",LEFT(L964,7),IF(LEFT(L964,7)="A-08-04",LEFT(L964,10),IF(AND(LEFT(LEFT(L964,14),1)="C",RIGHT(LEFT(L964,14),1)="-"),LEFT(L964,13),LEFT(L964,14)))))))</f>
        <v>A-02-02</v>
      </c>
      <c r="N964" s="34">
        <v>301</v>
      </c>
      <c r="O964" s="35" t="str">
        <f t="shared" ref="O964:O1027" si="47">IF(LEN(N964)&gt;3,L964,L964&amp;IF(N964&lt;&gt;"","-"&amp;N964,""))</f>
        <v>A-02-02-02-010-301</v>
      </c>
      <c r="P964" s="32" t="s">
        <v>206</v>
      </c>
      <c r="Q964" s="39">
        <f>VLOOKUP($O964,[3]Gerentes!$A:$I,7,0)</f>
        <v>0</v>
      </c>
      <c r="R964" s="40">
        <f>VLOOKUP($O964,[3]Gerentes!$A:$I,8,0)</f>
        <v>0</v>
      </c>
      <c r="S964" s="34" t="s">
        <v>24</v>
      </c>
      <c r="T964" s="34">
        <v>27</v>
      </c>
      <c r="U964" s="34" t="s">
        <v>161</v>
      </c>
      <c r="V964" s="34" t="s">
        <v>25</v>
      </c>
      <c r="W964" s="41">
        <v>14852600</v>
      </c>
      <c r="X964" s="41">
        <v>6000000</v>
      </c>
      <c r="Y964" s="41">
        <v>0</v>
      </c>
      <c r="Z964" s="41">
        <v>0</v>
      </c>
      <c r="AA964" s="41">
        <v>0</v>
      </c>
      <c r="AB964" s="42">
        <v>20852600</v>
      </c>
      <c r="AC964" s="41">
        <v>10203352</v>
      </c>
      <c r="AD964" s="41">
        <v>10649248</v>
      </c>
      <c r="AE964" s="42">
        <v>10203352</v>
      </c>
      <c r="AF964" s="42">
        <v>10203352</v>
      </c>
      <c r="AG964" s="41">
        <v>10203352</v>
      </c>
      <c r="AH964" s="41">
        <v>10203352</v>
      </c>
      <c r="AI964" s="41">
        <v>0</v>
      </c>
      <c r="AJ964" s="41">
        <v>0</v>
      </c>
      <c r="AK964" s="42" t="str">
        <f>IFERROR(VLOOKUP(Exportar[[#This Row],[RUBRO]],[3]LISTAS!$A$1:$B$19,2,0),Exportar[[#This Row],[NOMBRE-Planeación_Proyecto]])</f>
        <v>Gastos Generales</v>
      </c>
      <c r="AL964" s="41">
        <f>VLOOKUP(Exportar[[#This Row],[UNIDAD/SUB UNIDAD]],[3]!REGIONALES[[#All],[codigo_regional3]:[Columna1]],3,0)</f>
        <v>27</v>
      </c>
      <c r="AM964" s="41">
        <f>Exportar[[#This Row],[COD]]</f>
        <v>27</v>
      </c>
      <c r="AN964" s="41">
        <f>IFERROR(VLOOKUP(Exportar[[#This Row],[RUBRO completo]],'[3]CENTRO DE COSTOS'!$X:$X,1,0),0)</f>
        <v>0</v>
      </c>
      <c r="AO964" s="43" t="str">
        <f>VLOOKUP(Exportar[[#This Row],[COD_REAL]],'[3]CENTRO DE COSTOS'!$M$4:$N$72,2,0)</f>
        <v>REGIONAL CHOCÓ</v>
      </c>
    </row>
    <row r="965" spans="1:41" x14ac:dyDescent="0.25">
      <c r="A965" s="44">
        <v>45111</v>
      </c>
      <c r="B965" s="32">
        <v>2023</v>
      </c>
      <c r="C965" s="33" t="str">
        <f>VLOOKUP(D965,'[3]CENTRO DE COSTOS'!$E:$H,4,0)</f>
        <v>REGIONALES</v>
      </c>
      <c r="D965" s="34" t="s">
        <v>63</v>
      </c>
      <c r="E965" s="34" t="s">
        <v>64</v>
      </c>
      <c r="F965" s="34" t="s">
        <v>195</v>
      </c>
      <c r="G965" s="35" t="str">
        <f>VLOOKUP(O965,[3]Gerentes!$A:$N,4,0)</f>
        <v>FUNCIONAMIENTO</v>
      </c>
      <c r="H965" s="35" t="str">
        <f>VLOOKUP(O965,[3]Gerentes!$A:$N,5,0)</f>
        <v>DIRECTOR(A) ADMINISTRATIVO</v>
      </c>
      <c r="I965" s="35" t="str">
        <f>VLOOKUP(O965,[3]Gerentes!$A:$N,10,0)</f>
        <v>2. Administrativa</v>
      </c>
      <c r="J965" s="35" t="str">
        <f>VLOOKUP(O965,[3]Gerentes!$A:$AB,15,0)</f>
        <v>No Contratable</v>
      </c>
      <c r="K965" s="36" t="str">
        <f t="shared" si="45"/>
        <v>Funcionamiento</v>
      </c>
      <c r="L965" s="37" t="s">
        <v>205</v>
      </c>
      <c r="M965" s="38" t="str">
        <f t="shared" si="46"/>
        <v>A-02-02</v>
      </c>
      <c r="N965" s="34">
        <v>302</v>
      </c>
      <c r="O965" s="35" t="str">
        <f t="shared" si="47"/>
        <v>A-02-02-01-003-003-302</v>
      </c>
      <c r="P965" s="32" t="s">
        <v>204</v>
      </c>
      <c r="Q965" s="39">
        <f>VLOOKUP($O965,[3]Gerentes!$A:$I,7,0)</f>
        <v>0</v>
      </c>
      <c r="R965" s="40">
        <f>VLOOKUP($O965,[3]Gerentes!$A:$I,8,0)</f>
        <v>0</v>
      </c>
      <c r="S965" s="34" t="s">
        <v>24</v>
      </c>
      <c r="T965" s="34">
        <v>27</v>
      </c>
      <c r="U965" s="34" t="s">
        <v>161</v>
      </c>
      <c r="V965" s="34" t="s">
        <v>25</v>
      </c>
      <c r="W965" s="41">
        <v>8574800</v>
      </c>
      <c r="X965" s="41">
        <v>0</v>
      </c>
      <c r="Y965" s="41">
        <v>0</v>
      </c>
      <c r="Z965" s="41">
        <v>0</v>
      </c>
      <c r="AA965" s="41">
        <v>0</v>
      </c>
      <c r="AB965" s="42">
        <v>8574800</v>
      </c>
      <c r="AC965" s="41">
        <v>8574800</v>
      </c>
      <c r="AD965" s="41">
        <v>0</v>
      </c>
      <c r="AE965" s="42">
        <v>8574800</v>
      </c>
      <c r="AF965" s="42">
        <v>0</v>
      </c>
      <c r="AG965" s="41">
        <v>0</v>
      </c>
      <c r="AH965" s="41">
        <v>0</v>
      </c>
      <c r="AI965" s="41">
        <v>0</v>
      </c>
      <c r="AJ965" s="41">
        <v>0</v>
      </c>
      <c r="AK965" s="42" t="str">
        <f>IFERROR(VLOOKUP(Exportar[[#This Row],[RUBRO]],[3]LISTAS!$A$1:$B$19,2,0),Exportar[[#This Row],[NOMBRE-Planeación_Proyecto]])</f>
        <v>Gastos Generales</v>
      </c>
      <c r="AL965" s="41">
        <f>VLOOKUP(Exportar[[#This Row],[UNIDAD/SUB UNIDAD]],[3]!REGIONALES[[#All],[codigo_regional3]:[Columna1]],3,0)</f>
        <v>27</v>
      </c>
      <c r="AM965" s="41">
        <f>Exportar[[#This Row],[COD]]</f>
        <v>27</v>
      </c>
      <c r="AN965" s="41">
        <f>IFERROR(VLOOKUP(Exportar[[#This Row],[RUBRO completo]],'[3]CENTRO DE COSTOS'!$X:$X,1,0),0)</f>
        <v>0</v>
      </c>
      <c r="AO965" s="43" t="str">
        <f>VLOOKUP(Exportar[[#This Row],[COD_REAL]],'[3]CENTRO DE COSTOS'!$M$4:$N$72,2,0)</f>
        <v>REGIONAL CHOCÓ</v>
      </c>
    </row>
    <row r="966" spans="1:41" x14ac:dyDescent="0.25">
      <c r="A966" s="44">
        <v>45111</v>
      </c>
      <c r="B966" s="32">
        <v>2023</v>
      </c>
      <c r="C966" s="33" t="str">
        <f>VLOOKUP(D966,'[3]CENTRO DE COSTOS'!$E:$H,4,0)</f>
        <v>REGIONALES</v>
      </c>
      <c r="D966" s="34" t="s">
        <v>63</v>
      </c>
      <c r="E966" s="34" t="s">
        <v>64</v>
      </c>
      <c r="F966" s="34" t="s">
        <v>195</v>
      </c>
      <c r="G966" s="35" t="str">
        <f>VLOOKUP(O966,[3]Gerentes!$A:$N,4,0)</f>
        <v>FUNCIONAMIENTO</v>
      </c>
      <c r="H966" s="35" t="str">
        <f>VLOOKUP(O966,[3]Gerentes!$A:$N,5,0)</f>
        <v>DIRECTOR(A) ADMINISTRATIVO</v>
      </c>
      <c r="I966" s="35" t="str">
        <f>VLOOKUP(O966,[3]Gerentes!$A:$N,10,0)</f>
        <v>2. Administrativa</v>
      </c>
      <c r="J966" s="35" t="str">
        <f>VLOOKUP(O966,[3]Gerentes!$A:$AB,15,0)</f>
        <v>No Contratable</v>
      </c>
      <c r="K966" s="36" t="str">
        <f t="shared" si="45"/>
        <v>Funcionamiento</v>
      </c>
      <c r="L966" s="37" t="s">
        <v>203</v>
      </c>
      <c r="M966" s="38" t="str">
        <f t="shared" si="46"/>
        <v>A-02-02</v>
      </c>
      <c r="N966" s="34">
        <v>302</v>
      </c>
      <c r="O966" s="35" t="str">
        <f t="shared" si="47"/>
        <v>A-02-02-02-006-009-302</v>
      </c>
      <c r="P966" s="32" t="s">
        <v>202</v>
      </c>
      <c r="Q966" s="39">
        <f>VLOOKUP($O966,[3]Gerentes!$A:$I,7,0)</f>
        <v>0</v>
      </c>
      <c r="R966" s="40">
        <f>VLOOKUP($O966,[3]Gerentes!$A:$I,8,0)</f>
        <v>0</v>
      </c>
      <c r="S966" s="34" t="s">
        <v>24</v>
      </c>
      <c r="T966" s="34">
        <v>27</v>
      </c>
      <c r="U966" s="34" t="s">
        <v>161</v>
      </c>
      <c r="V966" s="34" t="s">
        <v>25</v>
      </c>
      <c r="W966" s="41">
        <v>2547900</v>
      </c>
      <c r="X966" s="41">
        <v>0</v>
      </c>
      <c r="Y966" s="41">
        <v>0</v>
      </c>
      <c r="Z966" s="41">
        <v>0</v>
      </c>
      <c r="AA966" s="41">
        <v>0</v>
      </c>
      <c r="AB966" s="42">
        <v>2547900</v>
      </c>
      <c r="AC966" s="41">
        <v>2546088</v>
      </c>
      <c r="AD966" s="41">
        <v>1812</v>
      </c>
      <c r="AE966" s="42">
        <v>2546088</v>
      </c>
      <c r="AF966" s="42">
        <v>2546088</v>
      </c>
      <c r="AG966" s="41">
        <v>2546088</v>
      </c>
      <c r="AH966" s="41">
        <v>2546088</v>
      </c>
      <c r="AI966" s="41">
        <v>0</v>
      </c>
      <c r="AJ966" s="41">
        <v>0</v>
      </c>
      <c r="AK966" s="42" t="str">
        <f>IFERROR(VLOOKUP(Exportar[[#This Row],[RUBRO]],[3]LISTAS!$A$1:$B$19,2,0),Exportar[[#This Row],[NOMBRE-Planeación_Proyecto]])</f>
        <v>Gastos Generales</v>
      </c>
      <c r="AL966" s="41">
        <f>VLOOKUP(Exportar[[#This Row],[UNIDAD/SUB UNIDAD]],[3]!REGIONALES[[#All],[codigo_regional3]:[Columna1]],3,0)</f>
        <v>27</v>
      </c>
      <c r="AM966" s="41">
        <f>Exportar[[#This Row],[COD]]</f>
        <v>27</v>
      </c>
      <c r="AN966" s="41">
        <f>IFERROR(VLOOKUP(Exportar[[#This Row],[RUBRO completo]],'[3]CENTRO DE COSTOS'!$X:$X,1,0),0)</f>
        <v>0</v>
      </c>
      <c r="AO966" s="43" t="str">
        <f>VLOOKUP(Exportar[[#This Row],[COD_REAL]],'[3]CENTRO DE COSTOS'!$M$4:$N$72,2,0)</f>
        <v>REGIONAL CHOCÓ</v>
      </c>
    </row>
    <row r="967" spans="1:41" x14ac:dyDescent="0.25">
      <c r="A967" s="44">
        <v>45111</v>
      </c>
      <c r="B967" s="32">
        <v>2023</v>
      </c>
      <c r="C967" s="33" t="str">
        <f>VLOOKUP(D967,'[3]CENTRO DE COSTOS'!$E:$H,4,0)</f>
        <v>REGIONALES</v>
      </c>
      <c r="D967" s="34" t="s">
        <v>63</v>
      </c>
      <c r="E967" s="34" t="s">
        <v>64</v>
      </c>
      <c r="F967" s="34" t="s">
        <v>195</v>
      </c>
      <c r="G967" s="35" t="str">
        <f>VLOOKUP(O967,[3]Gerentes!$A:$N,4,0)</f>
        <v>FUNCIONAMIENTO</v>
      </c>
      <c r="H967" s="35" t="str">
        <f>VLOOKUP(O967,[3]Gerentes!$A:$N,5,0)</f>
        <v>DIRECTOR(A) ADMINISTRATIVO</v>
      </c>
      <c r="I967" s="35" t="str">
        <f>VLOOKUP(O967,[3]Gerentes!$A:$N,10,0)</f>
        <v>2. Administrativa</v>
      </c>
      <c r="J967" s="35" t="str">
        <f>VLOOKUP(O967,[3]Gerentes!$A:$AB,15,0)</f>
        <v>No Contratable</v>
      </c>
      <c r="K967" s="36" t="str">
        <f t="shared" si="45"/>
        <v>Funcionamiento</v>
      </c>
      <c r="L967" s="37" t="s">
        <v>201</v>
      </c>
      <c r="M967" s="38" t="str">
        <f t="shared" si="46"/>
        <v>A-02-02</v>
      </c>
      <c r="N967" s="34">
        <v>302</v>
      </c>
      <c r="O967" s="35" t="str">
        <f t="shared" si="47"/>
        <v>A-02-02-02-008-004-302</v>
      </c>
      <c r="P967" s="32" t="s">
        <v>200</v>
      </c>
      <c r="Q967" s="39">
        <f>VLOOKUP($O967,[3]Gerentes!$A:$I,7,0)</f>
        <v>0</v>
      </c>
      <c r="R967" s="40">
        <f>VLOOKUP($O967,[3]Gerentes!$A:$I,8,0)</f>
        <v>0</v>
      </c>
      <c r="S967" s="34" t="s">
        <v>24</v>
      </c>
      <c r="T967" s="34">
        <v>27</v>
      </c>
      <c r="U967" s="34" t="s">
        <v>161</v>
      </c>
      <c r="V967" s="34" t="s">
        <v>25</v>
      </c>
      <c r="W967" s="41">
        <v>9912000</v>
      </c>
      <c r="X967" s="41">
        <v>0</v>
      </c>
      <c r="Y967" s="41">
        <v>0</v>
      </c>
      <c r="Z967" s="41">
        <v>0</v>
      </c>
      <c r="AA967" s="41">
        <v>0</v>
      </c>
      <c r="AB967" s="42">
        <v>9912000</v>
      </c>
      <c r="AC967" s="41">
        <v>9912000</v>
      </c>
      <c r="AD967" s="41">
        <v>0</v>
      </c>
      <c r="AE967" s="42">
        <v>4432573.08</v>
      </c>
      <c r="AF967" s="42">
        <v>4432573.08</v>
      </c>
      <c r="AG967" s="41">
        <v>4432573.08</v>
      </c>
      <c r="AH967" s="41">
        <v>4432573.08</v>
      </c>
      <c r="AI967" s="41">
        <v>0</v>
      </c>
      <c r="AJ967" s="41">
        <v>0</v>
      </c>
      <c r="AK967" s="42" t="str">
        <f>IFERROR(VLOOKUP(Exportar[[#This Row],[RUBRO]],[3]LISTAS!$A$1:$B$19,2,0),Exportar[[#This Row],[NOMBRE-Planeación_Proyecto]])</f>
        <v>Gastos Generales</v>
      </c>
      <c r="AL967" s="41">
        <f>VLOOKUP(Exportar[[#This Row],[UNIDAD/SUB UNIDAD]],[3]!REGIONALES[[#All],[codigo_regional3]:[Columna1]],3,0)</f>
        <v>27</v>
      </c>
      <c r="AM967" s="41">
        <f>Exportar[[#This Row],[COD]]</f>
        <v>27</v>
      </c>
      <c r="AN967" s="41">
        <f>IFERROR(VLOOKUP(Exportar[[#This Row],[RUBRO completo]],'[3]CENTRO DE COSTOS'!$X:$X,1,0),0)</f>
        <v>0</v>
      </c>
      <c r="AO967" s="43" t="str">
        <f>VLOOKUP(Exportar[[#This Row],[COD_REAL]],'[3]CENTRO DE COSTOS'!$M$4:$N$72,2,0)</f>
        <v>REGIONAL CHOCÓ</v>
      </c>
    </row>
    <row r="968" spans="1:41" x14ac:dyDescent="0.25">
      <c r="A968" s="44">
        <v>45111</v>
      </c>
      <c r="B968" s="32">
        <v>2023</v>
      </c>
      <c r="C968" s="33" t="str">
        <f>VLOOKUP(D968,'[3]CENTRO DE COSTOS'!$E:$H,4,0)</f>
        <v>REGIONALES</v>
      </c>
      <c r="D968" s="34" t="s">
        <v>63</v>
      </c>
      <c r="E968" s="34" t="s">
        <v>64</v>
      </c>
      <c r="F968" s="34" t="s">
        <v>195</v>
      </c>
      <c r="G968" s="35" t="str">
        <f>VLOOKUP(O968,[3]Gerentes!$A:$N,4,0)</f>
        <v>FUNCIONAMIENTO</v>
      </c>
      <c r="H968" s="35" t="str">
        <f>VLOOKUP(O968,[3]Gerentes!$A:$N,5,0)</f>
        <v>DIRECTOR(A) ADMINISTRATIVO</v>
      </c>
      <c r="I968" s="35" t="str">
        <f>VLOOKUP(O968,[3]Gerentes!$A:$N,10,0)</f>
        <v>2. Administrativa</v>
      </c>
      <c r="J968" s="35" t="str">
        <f>VLOOKUP(O968,[3]Gerentes!$A:$AB,15,0)</f>
        <v>No Contratable</v>
      </c>
      <c r="K968" s="36" t="str">
        <f t="shared" si="45"/>
        <v>Funcionamiento</v>
      </c>
      <c r="L968" s="37" t="s">
        <v>199</v>
      </c>
      <c r="M968" s="38" t="str">
        <f t="shared" si="46"/>
        <v>A-02-02</v>
      </c>
      <c r="N968" s="34">
        <v>302</v>
      </c>
      <c r="O968" s="35" t="str">
        <f t="shared" si="47"/>
        <v>A-02-02-02-008-007-302</v>
      </c>
      <c r="P968" s="32" t="s">
        <v>198</v>
      </c>
      <c r="Q968" s="39">
        <f>VLOOKUP($O968,[3]Gerentes!$A:$I,7,0)</f>
        <v>0</v>
      </c>
      <c r="R968" s="40">
        <f>VLOOKUP($O968,[3]Gerentes!$A:$I,8,0)</f>
        <v>0</v>
      </c>
      <c r="S968" s="34" t="s">
        <v>24</v>
      </c>
      <c r="T968" s="34">
        <v>27</v>
      </c>
      <c r="U968" s="34" t="s">
        <v>161</v>
      </c>
      <c r="V968" s="34" t="s">
        <v>25</v>
      </c>
      <c r="W968" s="41">
        <v>4573200</v>
      </c>
      <c r="X968" s="41">
        <v>0</v>
      </c>
      <c r="Y968" s="41">
        <v>0</v>
      </c>
      <c r="Z968" s="41">
        <v>0</v>
      </c>
      <c r="AA968" s="41">
        <v>0</v>
      </c>
      <c r="AB968" s="42">
        <v>4573200</v>
      </c>
      <c r="AC968" s="41">
        <v>0</v>
      </c>
      <c r="AD968" s="41">
        <v>4573200</v>
      </c>
      <c r="AE968" s="42">
        <v>0</v>
      </c>
      <c r="AF968" s="42">
        <v>0</v>
      </c>
      <c r="AG968" s="41">
        <v>0</v>
      </c>
      <c r="AH968" s="41">
        <v>0</v>
      </c>
      <c r="AI968" s="41">
        <v>0</v>
      </c>
      <c r="AJ968" s="41">
        <v>0</v>
      </c>
      <c r="AK968" s="42" t="str">
        <f>IFERROR(VLOOKUP(Exportar[[#This Row],[RUBRO]],[3]LISTAS!$A$1:$B$19,2,0),Exportar[[#This Row],[NOMBRE-Planeación_Proyecto]])</f>
        <v>Gastos Generales</v>
      </c>
      <c r="AL968" s="41">
        <f>VLOOKUP(Exportar[[#This Row],[UNIDAD/SUB UNIDAD]],[3]!REGIONALES[[#All],[codigo_regional3]:[Columna1]],3,0)</f>
        <v>27</v>
      </c>
      <c r="AM968" s="41">
        <f>Exportar[[#This Row],[COD]]</f>
        <v>27</v>
      </c>
      <c r="AN968" s="41">
        <f>IFERROR(VLOOKUP(Exportar[[#This Row],[RUBRO completo]],'[3]CENTRO DE COSTOS'!$X:$X,1,0),0)</f>
        <v>0</v>
      </c>
      <c r="AO968" s="43" t="str">
        <f>VLOOKUP(Exportar[[#This Row],[COD_REAL]],'[3]CENTRO DE COSTOS'!$M$4:$N$72,2,0)</f>
        <v>REGIONAL CHOCÓ</v>
      </c>
    </row>
    <row r="969" spans="1:41" x14ac:dyDescent="0.25">
      <c r="A969" s="44">
        <v>45111</v>
      </c>
      <c r="B969" s="32">
        <v>2023</v>
      </c>
      <c r="C969" s="33" t="str">
        <f>VLOOKUP(D969,'[3]CENTRO DE COSTOS'!$E:$H,4,0)</f>
        <v>REGIONALES</v>
      </c>
      <c r="D969" s="34" t="s">
        <v>63</v>
      </c>
      <c r="E969" s="34" t="s">
        <v>64</v>
      </c>
      <c r="F969" s="34" t="s">
        <v>195</v>
      </c>
      <c r="G969" s="35" t="str">
        <f>VLOOKUP(O969,[3]Gerentes!$A:$N,4,0)</f>
        <v>FUNCIONAMIENTO</v>
      </c>
      <c r="H969" s="35" t="str">
        <f>VLOOKUP(O969,[3]Gerentes!$A:$N,5,0)</f>
        <v>DIRECTOR(A) ADMINISTRATIVO</v>
      </c>
      <c r="I969" s="35" t="str">
        <f>VLOOKUP(O969,[3]Gerentes!$A:$N,10,0)</f>
        <v>2. Administrativa</v>
      </c>
      <c r="J969" s="35" t="str">
        <f>VLOOKUP(O969,[3]Gerentes!$A:$AB,15,0)</f>
        <v>No Contratable</v>
      </c>
      <c r="K969" s="36" t="str">
        <f t="shared" si="45"/>
        <v>Funcionamiento</v>
      </c>
      <c r="L969" s="37" t="s">
        <v>197</v>
      </c>
      <c r="M969" s="38" t="str">
        <f t="shared" si="46"/>
        <v>A-02-02</v>
      </c>
      <c r="N969" s="34">
        <v>302</v>
      </c>
      <c r="O969" s="35" t="str">
        <f t="shared" si="47"/>
        <v>A-02-02-02-009-004-302</v>
      </c>
      <c r="P969" s="32" t="s">
        <v>196</v>
      </c>
      <c r="Q969" s="39">
        <f>VLOOKUP($O969,[3]Gerentes!$A:$I,7,0)</f>
        <v>0</v>
      </c>
      <c r="R969" s="40">
        <f>VLOOKUP($O969,[3]Gerentes!$A:$I,8,0)</f>
        <v>0</v>
      </c>
      <c r="S969" s="34" t="s">
        <v>24</v>
      </c>
      <c r="T969" s="34">
        <v>27</v>
      </c>
      <c r="U969" s="34" t="s">
        <v>161</v>
      </c>
      <c r="V969" s="34" t="s">
        <v>25</v>
      </c>
      <c r="W969" s="41">
        <v>101900</v>
      </c>
      <c r="X969" s="41">
        <v>0</v>
      </c>
      <c r="Y969" s="41">
        <v>0</v>
      </c>
      <c r="Z969" s="41">
        <v>0</v>
      </c>
      <c r="AA969" s="41">
        <v>0</v>
      </c>
      <c r="AB969" s="42">
        <v>101900</v>
      </c>
      <c r="AC969" s="41">
        <v>99800</v>
      </c>
      <c r="AD969" s="41">
        <v>2100</v>
      </c>
      <c r="AE969" s="42">
        <v>99800</v>
      </c>
      <c r="AF969" s="42">
        <v>99800</v>
      </c>
      <c r="AG969" s="41">
        <v>99800</v>
      </c>
      <c r="AH969" s="41">
        <v>99800</v>
      </c>
      <c r="AI969" s="41">
        <v>0</v>
      </c>
      <c r="AJ969" s="41">
        <v>0</v>
      </c>
      <c r="AK969" s="42" t="str">
        <f>IFERROR(VLOOKUP(Exportar[[#This Row],[RUBRO]],[3]LISTAS!$A$1:$B$19,2,0),Exportar[[#This Row],[NOMBRE-Planeación_Proyecto]])</f>
        <v>Gastos Generales</v>
      </c>
      <c r="AL969" s="41">
        <f>VLOOKUP(Exportar[[#This Row],[UNIDAD/SUB UNIDAD]],[3]!REGIONALES[[#All],[codigo_regional3]:[Columna1]],3,0)</f>
        <v>27</v>
      </c>
      <c r="AM969" s="41">
        <f>Exportar[[#This Row],[COD]]</f>
        <v>27</v>
      </c>
      <c r="AN969" s="41">
        <f>IFERROR(VLOOKUP(Exportar[[#This Row],[RUBRO completo]],'[3]CENTRO DE COSTOS'!$X:$X,1,0),0)</f>
        <v>0</v>
      </c>
      <c r="AO969" s="43" t="str">
        <f>VLOOKUP(Exportar[[#This Row],[COD_REAL]],'[3]CENTRO DE COSTOS'!$M$4:$N$72,2,0)</f>
        <v>REGIONAL CHOCÓ</v>
      </c>
    </row>
    <row r="970" spans="1:41" x14ac:dyDescent="0.25">
      <c r="A970" s="44">
        <v>45111</v>
      </c>
      <c r="B970" s="32">
        <v>2023</v>
      </c>
      <c r="C970" s="33" t="str">
        <f>VLOOKUP(D970,'[3]CENTRO DE COSTOS'!$E:$H,4,0)</f>
        <v>REGIONALES</v>
      </c>
      <c r="D970" s="34" t="s">
        <v>63</v>
      </c>
      <c r="E970" s="34" t="s">
        <v>64</v>
      </c>
      <c r="F970" s="34" t="s">
        <v>195</v>
      </c>
      <c r="G970" s="35" t="str">
        <f>VLOOKUP(O970,[3]Gerentes!$A:$N,4,0)</f>
        <v>FUNCIONAMIENTO</v>
      </c>
      <c r="H970" s="35" t="str">
        <f>VLOOKUP(O970,[3]Gerentes!$A:$N,5,0)</f>
        <v>DIRECTOR(A) ADMINISTRATIVO</v>
      </c>
      <c r="I970" s="35" t="str">
        <f>VLOOKUP(O970,[3]Gerentes!$A:$N,10,0)</f>
        <v>2. Administrativa</v>
      </c>
      <c r="J970" s="35" t="str">
        <f>VLOOKUP(O970,[3]Gerentes!$A:$AB,15,0)</f>
        <v>No Contratable</v>
      </c>
      <c r="K970" s="36" t="str">
        <f t="shared" si="45"/>
        <v>Funcionamiento</v>
      </c>
      <c r="L970" s="37" t="s">
        <v>194</v>
      </c>
      <c r="M970" s="38" t="str">
        <f t="shared" si="46"/>
        <v>A-08-01</v>
      </c>
      <c r="N970" s="34">
        <v>302</v>
      </c>
      <c r="O970" s="35" t="str">
        <f t="shared" si="47"/>
        <v>A-08-01-02-001-302</v>
      </c>
      <c r="P970" s="32" t="s">
        <v>193</v>
      </c>
      <c r="Q970" s="39">
        <f>VLOOKUP($O970,[3]Gerentes!$A:$I,7,0)</f>
        <v>0</v>
      </c>
      <c r="R970" s="40">
        <f>VLOOKUP($O970,[3]Gerentes!$A:$I,8,0)</f>
        <v>0</v>
      </c>
      <c r="S970" s="34" t="s">
        <v>24</v>
      </c>
      <c r="T970" s="34">
        <v>27</v>
      </c>
      <c r="U970" s="34" t="s">
        <v>161</v>
      </c>
      <c r="V970" s="34" t="s">
        <v>25</v>
      </c>
      <c r="W970" s="41">
        <v>56096700</v>
      </c>
      <c r="X970" s="41">
        <v>0</v>
      </c>
      <c r="Y970" s="41">
        <v>0</v>
      </c>
      <c r="Z970" s="41">
        <v>0</v>
      </c>
      <c r="AA970" s="41">
        <v>0</v>
      </c>
      <c r="AB970" s="42">
        <v>56096700</v>
      </c>
      <c r="AC970" s="41">
        <v>56096700</v>
      </c>
      <c r="AD970" s="41">
        <v>0</v>
      </c>
      <c r="AE970" s="42">
        <v>43550629</v>
      </c>
      <c r="AF970" s="42">
        <v>43550629</v>
      </c>
      <c r="AG970" s="41">
        <v>43550629</v>
      </c>
      <c r="AH970" s="41">
        <v>43550629</v>
      </c>
      <c r="AI970" s="41">
        <v>0</v>
      </c>
      <c r="AJ970" s="41">
        <v>0</v>
      </c>
      <c r="AK970" s="42" t="str">
        <f>IFERROR(VLOOKUP(Exportar[[#This Row],[RUBRO]],[3]LISTAS!$A$1:$B$19,2,0),Exportar[[#This Row],[NOMBRE-Planeación_Proyecto]])</f>
        <v>Otros Gastos</v>
      </c>
      <c r="AL970" s="41">
        <f>VLOOKUP(Exportar[[#This Row],[UNIDAD/SUB UNIDAD]],[3]!REGIONALES[[#All],[codigo_regional3]:[Columna1]],3,0)</f>
        <v>27</v>
      </c>
      <c r="AM970" s="41">
        <f>Exportar[[#This Row],[COD]]</f>
        <v>27</v>
      </c>
      <c r="AN970" s="41">
        <f>IFERROR(VLOOKUP(Exportar[[#This Row],[RUBRO completo]],'[3]CENTRO DE COSTOS'!$X:$X,1,0),0)</f>
        <v>0</v>
      </c>
      <c r="AO970" s="43" t="str">
        <f>VLOOKUP(Exportar[[#This Row],[COD_REAL]],'[3]CENTRO DE COSTOS'!$M$4:$N$72,2,0)</f>
        <v>REGIONAL CHOCÓ</v>
      </c>
    </row>
    <row r="971" spans="1:41" x14ac:dyDescent="0.25">
      <c r="A971" s="44">
        <v>45111</v>
      </c>
      <c r="B971" s="32">
        <v>2023</v>
      </c>
      <c r="C971" s="33" t="str">
        <f>VLOOKUP(D971,'[3]CENTRO DE COSTOS'!$E:$H,4,0)</f>
        <v>REGIONALES</v>
      </c>
      <c r="D971" s="34" t="s">
        <v>63</v>
      </c>
      <c r="E971" s="34" t="s">
        <v>64</v>
      </c>
      <c r="F971" s="34" t="s">
        <v>192</v>
      </c>
      <c r="G971" s="35" t="str">
        <f>VLOOKUP(O971,[3]Gerentes!$A:$N,4,0)</f>
        <v>NUTRICIÓN</v>
      </c>
      <c r="H971" s="35" t="str">
        <f>VLOOKUP(O971,[3]Gerentes!$A:$N,5,0)</f>
        <v>DIRECTOR(A) DE NUTRICION</v>
      </c>
      <c r="I971" s="35" t="str">
        <f>VLOOKUP(O971,[3]Gerentes!$A:$N,10,0)</f>
        <v>4. Nutrición</v>
      </c>
      <c r="J971" s="35" t="str">
        <f>VLOOKUP(O971,[3]Gerentes!$A:$AB,15,0)</f>
        <v>Contratable</v>
      </c>
      <c r="K971" s="36" t="str">
        <f t="shared" si="45"/>
        <v>Inversión</v>
      </c>
      <c r="L971" s="37" t="s">
        <v>189</v>
      </c>
      <c r="M971" s="38" t="str">
        <f t="shared" si="46"/>
        <v>C-4102-1500-12</v>
      </c>
      <c r="N971" s="34">
        <v>991</v>
      </c>
      <c r="O971" s="35" t="str">
        <f t="shared" si="47"/>
        <v>C-4102-1500-12-0-4102016-02-991</v>
      </c>
      <c r="P971" s="32" t="s">
        <v>188</v>
      </c>
      <c r="Q971" s="39">
        <f>VLOOKUP($O971,[3]Gerentes!$A:$I,7,0)</f>
        <v>4102016</v>
      </c>
      <c r="R971" s="40" t="str">
        <f>VLOOKUP($O971,[3]Gerentes!$A:$I,8,0)</f>
        <v>SERVICIO DE ATENCION Y PREVENCION A LA DESNUTRICION DESDE EL SECTOR INCLUSION SOCIAL</v>
      </c>
      <c r="S971" s="34" t="s">
        <v>24</v>
      </c>
      <c r="T971" s="34">
        <v>27</v>
      </c>
      <c r="U971" s="34" t="s">
        <v>161</v>
      </c>
      <c r="V971" s="34" t="s">
        <v>25</v>
      </c>
      <c r="W971" s="41">
        <v>363816033</v>
      </c>
      <c r="X971" s="41">
        <v>0</v>
      </c>
      <c r="Y971" s="41">
        <v>47966</v>
      </c>
      <c r="Z971" s="41">
        <v>0</v>
      </c>
      <c r="AA971" s="41">
        <v>0</v>
      </c>
      <c r="AB971" s="42">
        <v>363768067</v>
      </c>
      <c r="AC971" s="41">
        <v>363768067</v>
      </c>
      <c r="AD971" s="41">
        <v>0</v>
      </c>
      <c r="AE971" s="42">
        <v>363768067</v>
      </c>
      <c r="AF971" s="42">
        <v>129176700</v>
      </c>
      <c r="AG971" s="41">
        <v>129176700</v>
      </c>
      <c r="AH971" s="41">
        <v>129176700</v>
      </c>
      <c r="AI971" s="41">
        <v>0</v>
      </c>
      <c r="AJ971" s="41">
        <v>0</v>
      </c>
      <c r="AK971" s="42" t="str">
        <f>IFERROR(VLOOKUP(Exportar[[#This Row],[RUBRO]],[3]LISTAS!$A$1:$B$19,2,0),Exportar[[#This Row],[NOMBRE-Planeación_Proyecto]])</f>
        <v>4. Nutrición</v>
      </c>
      <c r="AL971" s="41">
        <f>VLOOKUP(Exportar[[#This Row],[UNIDAD/SUB UNIDAD]],[3]!REGIONALES[[#All],[codigo_regional3]:[Columna1]],3,0)</f>
        <v>27</v>
      </c>
      <c r="AM971" s="41">
        <f>Exportar[[#This Row],[COD]]</f>
        <v>27</v>
      </c>
      <c r="AN971" s="41">
        <f>IFERROR(VLOOKUP(Exportar[[#This Row],[RUBRO completo]],'[3]CENTRO DE COSTOS'!$X:$X,1,0),0)</f>
        <v>0</v>
      </c>
      <c r="AO971" s="43" t="str">
        <f>VLOOKUP(Exportar[[#This Row],[COD_REAL]],'[3]CENTRO DE COSTOS'!$M$4:$N$72,2,0)</f>
        <v>REGIONAL CHOCÓ</v>
      </c>
    </row>
    <row r="972" spans="1:41" x14ac:dyDescent="0.25">
      <c r="A972" s="44">
        <v>45111</v>
      </c>
      <c r="B972" s="32">
        <v>2023</v>
      </c>
      <c r="C972" s="33" t="str">
        <f>VLOOKUP(D972,'[3]CENTRO DE COSTOS'!$E:$H,4,0)</f>
        <v>REGIONALES</v>
      </c>
      <c r="D972" s="34" t="s">
        <v>63</v>
      </c>
      <c r="E972" s="34" t="s">
        <v>64</v>
      </c>
      <c r="F972" s="34" t="s">
        <v>192</v>
      </c>
      <c r="G972" s="35" t="str">
        <f>VLOOKUP(O972,[3]Gerentes!$A:$N,4,0)</f>
        <v>PROTECCIÓN SRPA</v>
      </c>
      <c r="H972" s="35" t="str">
        <f>VLOOKUP(O972,[3]Gerentes!$A:$N,5,0)</f>
        <v>DIRECTOR(A) DE PROTECCION</v>
      </c>
      <c r="I972" s="35" t="str">
        <f>VLOOKUP(O972,[3]Gerentes!$A:$N,10,0)</f>
        <v>3. Protección SRPA</v>
      </c>
      <c r="J972" s="35" t="str">
        <f>VLOOKUP(O972,[3]Gerentes!$A:$AB,15,0)</f>
        <v>Contratable</v>
      </c>
      <c r="K972" s="36" t="str">
        <f t="shared" si="45"/>
        <v>Inversión</v>
      </c>
      <c r="L972" s="37" t="s">
        <v>187</v>
      </c>
      <c r="M972" s="38" t="str">
        <f t="shared" si="46"/>
        <v>C-4102-1500-13</v>
      </c>
      <c r="N972" s="34">
        <v>991</v>
      </c>
      <c r="O972" s="35" t="str">
        <f t="shared" si="47"/>
        <v>C-4102-1500-13-0-4102038-02-991</v>
      </c>
      <c r="P972" s="32" t="s">
        <v>186</v>
      </c>
      <c r="Q972" s="39">
        <f>VLOOKUP($O972,[3]Gerentes!$A:$I,7,0)</f>
        <v>4102038</v>
      </c>
      <c r="R972" s="40" t="str">
        <f>VLOOKUP($O972,[3]Gerentes!$A:$I,8,0)</f>
        <v>SERVICIO DIRIGIDOS A LA ATENCION DE NIÑOS, NIÑAS, ADOLESCENTES Y JOVENES, CON ENFOQUE PEDAGOGICO Y RESTAURATIVO ENCAMINADOS A LA INCLUSION SOCIAL</v>
      </c>
      <c r="S972" s="34" t="s">
        <v>24</v>
      </c>
      <c r="T972" s="34">
        <v>27</v>
      </c>
      <c r="U972" s="34" t="s">
        <v>161</v>
      </c>
      <c r="V972" s="34" t="s">
        <v>25</v>
      </c>
      <c r="W972" s="41">
        <v>264913428</v>
      </c>
      <c r="X972" s="41">
        <v>0</v>
      </c>
      <c r="Y972" s="41">
        <v>1087576</v>
      </c>
      <c r="Z972" s="41">
        <v>0</v>
      </c>
      <c r="AA972" s="41">
        <v>0</v>
      </c>
      <c r="AB972" s="42">
        <v>263825852</v>
      </c>
      <c r="AC972" s="41">
        <v>263079698</v>
      </c>
      <c r="AD972" s="41">
        <v>746154</v>
      </c>
      <c r="AE972" s="42">
        <v>237830278</v>
      </c>
      <c r="AF972" s="42">
        <v>103357456</v>
      </c>
      <c r="AG972" s="41">
        <v>103357456</v>
      </c>
      <c r="AH972" s="41">
        <v>103357456</v>
      </c>
      <c r="AI972" s="41">
        <v>0</v>
      </c>
      <c r="AJ972" s="41">
        <v>0</v>
      </c>
      <c r="AK972" s="42" t="str">
        <f>IFERROR(VLOOKUP(Exportar[[#This Row],[RUBRO]],[3]LISTAS!$A$1:$B$19,2,0),Exportar[[#This Row],[NOMBRE-Planeación_Proyecto]])</f>
        <v>3. Protección SRPA</v>
      </c>
      <c r="AL972" s="41">
        <f>VLOOKUP(Exportar[[#This Row],[UNIDAD/SUB UNIDAD]],[3]!REGIONALES[[#All],[codigo_regional3]:[Columna1]],3,0)</f>
        <v>27</v>
      </c>
      <c r="AM972" s="41">
        <f>Exportar[[#This Row],[COD]]</f>
        <v>27</v>
      </c>
      <c r="AN972" s="41">
        <f>IFERROR(VLOOKUP(Exportar[[#This Row],[RUBRO completo]],'[3]CENTRO DE COSTOS'!$X:$X,1,0),0)</f>
        <v>0</v>
      </c>
      <c r="AO972" s="43" t="str">
        <f>VLOOKUP(Exportar[[#This Row],[COD_REAL]],'[3]CENTRO DE COSTOS'!$M$4:$N$72,2,0)</f>
        <v>REGIONAL CHOCÓ</v>
      </c>
    </row>
    <row r="973" spans="1:41" x14ac:dyDescent="0.25">
      <c r="A973" s="44">
        <v>45111</v>
      </c>
      <c r="B973" s="32">
        <v>2023</v>
      </c>
      <c r="C973" s="33" t="str">
        <f>VLOOKUP(D973,'[3]CENTRO DE COSTOS'!$E:$H,4,0)</f>
        <v>REGIONALES</v>
      </c>
      <c r="D973" s="34" t="s">
        <v>63</v>
      </c>
      <c r="E973" s="34" t="s">
        <v>64</v>
      </c>
      <c r="F973" s="34" t="s">
        <v>192</v>
      </c>
      <c r="G973" s="35" t="str">
        <f>VLOOKUP(O973,[3]Gerentes!$A:$N,4,0)</f>
        <v xml:space="preserve">PROTECCIÓN RESTABLECIMIENTO </v>
      </c>
      <c r="H973" s="35" t="str">
        <f>VLOOKUP(O973,[3]Gerentes!$A:$N,5,0)</f>
        <v>DIRECTOR(A) DE PROTECCION</v>
      </c>
      <c r="I973" s="35" t="str">
        <f>VLOOKUP(O973,[3]Gerentes!$A:$N,10,0)</f>
        <v>2. Protección PARD</v>
      </c>
      <c r="J973" s="35" t="str">
        <f>VLOOKUP(O973,[3]Gerentes!$A:$AB,15,0)</f>
        <v>Contratable</v>
      </c>
      <c r="K973" s="36" t="str">
        <f t="shared" si="45"/>
        <v>Inversión</v>
      </c>
      <c r="L973" s="37" t="s">
        <v>173</v>
      </c>
      <c r="M973" s="38" t="str">
        <f t="shared" si="46"/>
        <v>C-4102-1500-14</v>
      </c>
      <c r="N973" s="34">
        <v>991</v>
      </c>
      <c r="O973" s="35" t="str">
        <f t="shared" si="47"/>
        <v>C-4102-1500-14-0-4102037-02-991</v>
      </c>
      <c r="P973" s="32" t="s">
        <v>172</v>
      </c>
      <c r="Q973" s="39">
        <f>VLOOKUP($O973,[3]Gerentes!$A:$I,7,0)</f>
        <v>4102037</v>
      </c>
      <c r="R973" s="40" t="str">
        <f>VLOOKUP($O973,[3]Gerentes!$A:$I,8,0)</f>
        <v>SERVICIO DE PROTECCION PARA EL RESTABLECIMIENTO DE DERECHOS DE NIÑOS, NIÑAS, ADOLESCENTES Y JOVENES</v>
      </c>
      <c r="S973" s="34" t="s">
        <v>24</v>
      </c>
      <c r="T973" s="34">
        <v>21</v>
      </c>
      <c r="U973" s="34" t="s">
        <v>185</v>
      </c>
      <c r="V973" s="34" t="s">
        <v>25</v>
      </c>
      <c r="W973" s="41">
        <v>1162261017</v>
      </c>
      <c r="X973" s="41">
        <v>0</v>
      </c>
      <c r="Y973" s="41">
        <v>8277452</v>
      </c>
      <c r="Z973" s="41">
        <v>0</v>
      </c>
      <c r="AA973" s="41">
        <v>0</v>
      </c>
      <c r="AB973" s="42">
        <v>1153983565</v>
      </c>
      <c r="AC973" s="41">
        <v>1152786678</v>
      </c>
      <c r="AD973" s="41">
        <v>1196887</v>
      </c>
      <c r="AE973" s="42">
        <v>1152653199</v>
      </c>
      <c r="AF973" s="42">
        <v>443675360</v>
      </c>
      <c r="AG973" s="41">
        <v>443675360</v>
      </c>
      <c r="AH973" s="41">
        <v>443675360</v>
      </c>
      <c r="AI973" s="41">
        <v>0</v>
      </c>
      <c r="AJ973" s="41">
        <v>0</v>
      </c>
      <c r="AK973" s="42" t="str">
        <f>IFERROR(VLOOKUP(Exportar[[#This Row],[RUBRO]],[3]LISTAS!$A$1:$B$19,2,0),Exportar[[#This Row],[NOMBRE-Planeación_Proyecto]])</f>
        <v>2. Protección PARD</v>
      </c>
      <c r="AL973" s="41">
        <f>VLOOKUP(Exportar[[#This Row],[UNIDAD/SUB UNIDAD]],[3]!REGIONALES[[#All],[codigo_regional3]:[Columna1]],3,0)</f>
        <v>27</v>
      </c>
      <c r="AM973" s="41">
        <f>Exportar[[#This Row],[COD]]</f>
        <v>27</v>
      </c>
      <c r="AN973" s="41">
        <f>IFERROR(VLOOKUP(Exportar[[#This Row],[RUBRO completo]],'[3]CENTRO DE COSTOS'!$X:$X,1,0),0)</f>
        <v>0</v>
      </c>
      <c r="AO973" s="43" t="str">
        <f>VLOOKUP(Exportar[[#This Row],[COD_REAL]],'[3]CENTRO DE COSTOS'!$M$4:$N$72,2,0)</f>
        <v>REGIONAL CHOCÓ</v>
      </c>
    </row>
    <row r="974" spans="1:41" x14ac:dyDescent="0.25">
      <c r="A974" s="44">
        <v>45111</v>
      </c>
      <c r="B974" s="32">
        <v>2023</v>
      </c>
      <c r="C974" s="33" t="str">
        <f>VLOOKUP(D974,'[3]CENTRO DE COSTOS'!$E:$H,4,0)</f>
        <v>REGIONALES</v>
      </c>
      <c r="D974" s="34" t="s">
        <v>63</v>
      </c>
      <c r="E974" s="34" t="s">
        <v>64</v>
      </c>
      <c r="F974" s="34" t="s">
        <v>192</v>
      </c>
      <c r="G974" s="35" t="str">
        <f>VLOOKUP(O974,[3]Gerentes!$A:$N,4,0)</f>
        <v>SNBF</v>
      </c>
      <c r="H974" s="35" t="str">
        <f>VLOOKUP(O974,[3]Gerentes!$A:$N,5,0)</f>
        <v>DIRECTOR(A) DE SISTEMA NACIONAL DE BIENESTAR FAMILIAR</v>
      </c>
      <c r="I974" s="35" t="str">
        <f>VLOOKUP(O974,[3]Gerentes!$A:$N,10,0)</f>
        <v>7. SNBF</v>
      </c>
      <c r="J974" s="35" t="str">
        <f>VLOOKUP(O974,[3]Gerentes!$A:$AB,15,0)</f>
        <v>Contratable</v>
      </c>
      <c r="K974" s="36" t="str">
        <f t="shared" si="45"/>
        <v>Inversión</v>
      </c>
      <c r="L974" s="37" t="s">
        <v>168</v>
      </c>
      <c r="M974" s="38" t="str">
        <f t="shared" si="46"/>
        <v>C-4102-1500-15</v>
      </c>
      <c r="N974" s="34">
        <v>991</v>
      </c>
      <c r="O974" s="35" t="str">
        <f t="shared" si="47"/>
        <v>C-4102-1500-15-0-4102024-02-991</v>
      </c>
      <c r="P974" s="32" t="s">
        <v>167</v>
      </c>
      <c r="Q974" s="39">
        <f>VLOOKUP($O974,[3]Gerentes!$A:$I,7,0)</f>
        <v>4102024</v>
      </c>
      <c r="R974" s="40" t="str">
        <f>VLOOKUP($O974,[3]Gerentes!$A:$I,8,0)</f>
        <v>SERVICIO DE ASISTENCIA TECNICA EN EL CICLO DE POLITICAS PUBLICAS DE INFANCIA Y ADOLESCENCIA</v>
      </c>
      <c r="S974" s="34" t="s">
        <v>24</v>
      </c>
      <c r="T974" s="34">
        <v>27</v>
      </c>
      <c r="U974" s="34" t="s">
        <v>161</v>
      </c>
      <c r="V974" s="34" t="s">
        <v>25</v>
      </c>
      <c r="W974" s="41">
        <v>202235000</v>
      </c>
      <c r="X974" s="41">
        <v>0</v>
      </c>
      <c r="Y974" s="41">
        <v>3677000</v>
      </c>
      <c r="Z974" s="41">
        <v>0</v>
      </c>
      <c r="AA974" s="41">
        <v>0</v>
      </c>
      <c r="AB974" s="42">
        <v>198558000</v>
      </c>
      <c r="AC974" s="41">
        <v>198558000</v>
      </c>
      <c r="AD974" s="41">
        <v>0</v>
      </c>
      <c r="AE974" s="42">
        <v>198558000</v>
      </c>
      <c r="AF974" s="42">
        <v>69617866</v>
      </c>
      <c r="AG974" s="41">
        <v>69617866</v>
      </c>
      <c r="AH974" s="41">
        <v>69617866</v>
      </c>
      <c r="AI974" s="41">
        <v>0</v>
      </c>
      <c r="AJ974" s="41">
        <v>0</v>
      </c>
      <c r="AK974" s="42" t="str">
        <f>IFERROR(VLOOKUP(Exportar[[#This Row],[RUBRO]],[3]LISTAS!$A$1:$B$19,2,0),Exportar[[#This Row],[NOMBRE-Planeación_Proyecto]])</f>
        <v>7. SNBF</v>
      </c>
      <c r="AL974" s="41">
        <f>VLOOKUP(Exportar[[#This Row],[UNIDAD/SUB UNIDAD]],[3]!REGIONALES[[#All],[codigo_regional3]:[Columna1]],3,0)</f>
        <v>27</v>
      </c>
      <c r="AM974" s="41">
        <f>Exportar[[#This Row],[COD]]</f>
        <v>27</v>
      </c>
      <c r="AN974" s="41">
        <f>IFERROR(VLOOKUP(Exportar[[#This Row],[RUBRO completo]],'[3]CENTRO DE COSTOS'!$X:$X,1,0),0)</f>
        <v>0</v>
      </c>
      <c r="AO974" s="43" t="str">
        <f>VLOOKUP(Exportar[[#This Row],[COD_REAL]],'[3]CENTRO DE COSTOS'!$M$4:$N$72,2,0)</f>
        <v>REGIONAL CHOCÓ</v>
      </c>
    </row>
    <row r="975" spans="1:41" x14ac:dyDescent="0.25">
      <c r="A975" s="44">
        <v>45111</v>
      </c>
      <c r="B975" s="32">
        <v>2023</v>
      </c>
      <c r="C975" s="33" t="str">
        <f>VLOOKUP(D975,'[3]CENTRO DE COSTOS'!$E:$H,4,0)</f>
        <v>REGIONALES</v>
      </c>
      <c r="D975" s="34" t="s">
        <v>63</v>
      </c>
      <c r="E975" s="34" t="s">
        <v>64</v>
      </c>
      <c r="F975" s="34" t="s">
        <v>192</v>
      </c>
      <c r="G975" s="35" t="str">
        <f>VLOOKUP(O975,[3]Gerentes!$A:$N,4,0)</f>
        <v>FAMILIA Y COMUNIDADES</v>
      </c>
      <c r="H975" s="35" t="str">
        <f>VLOOKUP(O975,[3]Gerentes!$A:$N,5,0)</f>
        <v>DIRECTOR(A) DE FAMILIA Y COMUNIDADES</v>
      </c>
      <c r="I975" s="35" t="str">
        <f>VLOOKUP(O975,[3]Gerentes!$A:$N,10,0)</f>
        <v>6. Familia y Comunidades</v>
      </c>
      <c r="J975" s="35" t="str">
        <f>VLOOKUP(O975,[3]Gerentes!$A:$AB,15,0)</f>
        <v>Contratable</v>
      </c>
      <c r="K975" s="36" t="str">
        <f t="shared" si="45"/>
        <v>Inversión</v>
      </c>
      <c r="L975" s="37" t="s">
        <v>184</v>
      </c>
      <c r="M975" s="38" t="str">
        <f t="shared" si="46"/>
        <v>C-4102-1500-16</v>
      </c>
      <c r="N975" s="34">
        <v>991</v>
      </c>
      <c r="O975" s="35" t="str">
        <f t="shared" si="47"/>
        <v>C-4102-1500-16-0-4102041-02-991</v>
      </c>
      <c r="P975" s="32" t="s">
        <v>183</v>
      </c>
      <c r="Q975" s="39">
        <f>VLOOKUP($O975,[3]Gerentes!$A:$I,7,0)</f>
        <v>4102041</v>
      </c>
      <c r="R975" s="40" t="str">
        <f>VLOOKUP($O975,[3]Gerentes!$A:$I,8,0)</f>
        <v>SERVICIO DE ASISTENCIA TECNICA EN EL CICLO DE POLITICAS PUBLICAS DE FAMILIA Y OTRAS RELACIONADAS</v>
      </c>
      <c r="S975" s="34" t="s">
        <v>24</v>
      </c>
      <c r="T975" s="34">
        <v>27</v>
      </c>
      <c r="U975" s="34" t="s">
        <v>161</v>
      </c>
      <c r="V975" s="34" t="s">
        <v>25</v>
      </c>
      <c r="W975" s="41">
        <v>92388266</v>
      </c>
      <c r="X975" s="41">
        <v>0</v>
      </c>
      <c r="Y975" s="41">
        <v>0</v>
      </c>
      <c r="Z975" s="41">
        <v>0</v>
      </c>
      <c r="AA975" s="41">
        <v>0</v>
      </c>
      <c r="AB975" s="42">
        <v>92388266</v>
      </c>
      <c r="AC975" s="41">
        <v>89238667</v>
      </c>
      <c r="AD975" s="41">
        <v>3149599</v>
      </c>
      <c r="AE975" s="42">
        <v>89238667</v>
      </c>
      <c r="AF975" s="42">
        <v>34120667</v>
      </c>
      <c r="AG975" s="41">
        <v>34120667</v>
      </c>
      <c r="AH975" s="41">
        <v>34120667</v>
      </c>
      <c r="AI975" s="41">
        <v>0</v>
      </c>
      <c r="AJ975" s="41">
        <v>0</v>
      </c>
      <c r="AK975" s="42" t="str">
        <f>IFERROR(VLOOKUP(Exportar[[#This Row],[RUBRO]],[3]LISTAS!$A$1:$B$19,2,0),Exportar[[#This Row],[NOMBRE-Planeación_Proyecto]])</f>
        <v>6. Familia y Comunidades</v>
      </c>
      <c r="AL975" s="41">
        <f>VLOOKUP(Exportar[[#This Row],[UNIDAD/SUB UNIDAD]],[3]!REGIONALES[[#All],[codigo_regional3]:[Columna1]],3,0)</f>
        <v>27</v>
      </c>
      <c r="AM975" s="41">
        <f>Exportar[[#This Row],[COD]]</f>
        <v>27</v>
      </c>
      <c r="AN975" s="41">
        <f>IFERROR(VLOOKUP(Exportar[[#This Row],[RUBRO completo]],'[3]CENTRO DE COSTOS'!$X:$X,1,0),0)</f>
        <v>0</v>
      </c>
      <c r="AO975" s="43" t="str">
        <f>VLOOKUP(Exportar[[#This Row],[COD_REAL]],'[3]CENTRO DE COSTOS'!$M$4:$N$72,2,0)</f>
        <v>REGIONAL CHOCÓ</v>
      </c>
    </row>
    <row r="976" spans="1:41" x14ac:dyDescent="0.25">
      <c r="A976" s="44">
        <v>45111</v>
      </c>
      <c r="B976" s="32">
        <v>2023</v>
      </c>
      <c r="C976" s="33" t="str">
        <f>VLOOKUP(D976,'[3]CENTRO DE COSTOS'!$E:$H,4,0)</f>
        <v>REGIONALES</v>
      </c>
      <c r="D976" s="34" t="s">
        <v>63</v>
      </c>
      <c r="E976" s="34" t="s">
        <v>64</v>
      </c>
      <c r="F976" s="34" t="s">
        <v>192</v>
      </c>
      <c r="G976" s="35" t="str">
        <f>VLOOKUP(O976,[3]Gerentes!$A:$N,4,0)</f>
        <v>PRIMERA INFANCIA</v>
      </c>
      <c r="H976" s="35" t="str">
        <f>VLOOKUP(O976,[3]Gerentes!$A:$N,5,0)</f>
        <v>DIRECTOR(A) DE PRIMERA INFANCIA</v>
      </c>
      <c r="I976" s="35" t="str">
        <f>VLOOKUP(O976,[3]Gerentes!$A:$N,10,0)</f>
        <v>1. Primera Infancia</v>
      </c>
      <c r="J976" s="35" t="str">
        <f>VLOOKUP(O976,[3]Gerentes!$A:$AB,15,0)</f>
        <v>Contratable</v>
      </c>
      <c r="K976" s="36" t="str">
        <f t="shared" si="45"/>
        <v>Inversión</v>
      </c>
      <c r="L976" s="37" t="s">
        <v>166</v>
      </c>
      <c r="M976" s="38" t="str">
        <f t="shared" si="46"/>
        <v>C-4102-1500-18</v>
      </c>
      <c r="N976" s="34">
        <v>991</v>
      </c>
      <c r="O976" s="35" t="str">
        <f t="shared" si="47"/>
        <v>C-4102-1500-18-0-4102040-02-991</v>
      </c>
      <c r="P976" s="32" t="s">
        <v>165</v>
      </c>
      <c r="Q976" s="39">
        <f>VLOOKUP($O976,[3]Gerentes!$A:$I,7,0)</f>
        <v>4102040</v>
      </c>
      <c r="R976" s="40" t="str">
        <f>VLOOKUP($O976,[3]Gerentes!$A:$I,8,0)</f>
        <v>DOCUMENTOS METODOLOGICOS</v>
      </c>
      <c r="S976" s="34" t="s">
        <v>24</v>
      </c>
      <c r="T976" s="34">
        <v>27</v>
      </c>
      <c r="U976" s="34" t="s">
        <v>161</v>
      </c>
      <c r="V976" s="34" t="s">
        <v>25</v>
      </c>
      <c r="W976" s="41">
        <v>1428760156</v>
      </c>
      <c r="X976" s="41">
        <v>0</v>
      </c>
      <c r="Y976" s="41">
        <v>36225457</v>
      </c>
      <c r="Z976" s="41">
        <v>0</v>
      </c>
      <c r="AA976" s="41">
        <v>0</v>
      </c>
      <c r="AB976" s="42">
        <v>1392534699</v>
      </c>
      <c r="AC976" s="41">
        <v>1391799299</v>
      </c>
      <c r="AD976" s="41">
        <v>735400</v>
      </c>
      <c r="AE976" s="42">
        <v>1391799299</v>
      </c>
      <c r="AF976" s="42">
        <v>550615763</v>
      </c>
      <c r="AG976" s="41">
        <v>550615763</v>
      </c>
      <c r="AH976" s="41">
        <v>550615763</v>
      </c>
      <c r="AI976" s="41">
        <v>0</v>
      </c>
      <c r="AJ976" s="41">
        <v>0</v>
      </c>
      <c r="AK976" s="42" t="str">
        <f>IFERROR(VLOOKUP(Exportar[[#This Row],[RUBRO]],[3]LISTAS!$A$1:$B$19,2,0),Exportar[[#This Row],[NOMBRE-Planeación_Proyecto]])</f>
        <v>1. Primera Infancia</v>
      </c>
      <c r="AL976" s="41">
        <f>VLOOKUP(Exportar[[#This Row],[UNIDAD/SUB UNIDAD]],[3]!REGIONALES[[#All],[codigo_regional3]:[Columna1]],3,0)</f>
        <v>27</v>
      </c>
      <c r="AM976" s="41">
        <f>Exportar[[#This Row],[COD]]</f>
        <v>27</v>
      </c>
      <c r="AN976" s="41">
        <f>IFERROR(VLOOKUP(Exportar[[#This Row],[RUBRO completo]],'[3]CENTRO DE COSTOS'!$X:$X,1,0),0)</f>
        <v>0</v>
      </c>
      <c r="AO976" s="43" t="str">
        <f>VLOOKUP(Exportar[[#This Row],[COD_REAL]],'[3]CENTRO DE COSTOS'!$M$4:$N$72,2,0)</f>
        <v>REGIONAL CHOCÓ</v>
      </c>
    </row>
    <row r="977" spans="1:41" x14ac:dyDescent="0.25">
      <c r="A977" s="44">
        <v>45111</v>
      </c>
      <c r="B977" s="32">
        <v>2023</v>
      </c>
      <c r="C977" s="33" t="str">
        <f>VLOOKUP(D977,'[3]CENTRO DE COSTOS'!$E:$H,4,0)</f>
        <v>REGIONALES</v>
      </c>
      <c r="D977" s="34" t="s">
        <v>63</v>
      </c>
      <c r="E977" s="34" t="s">
        <v>64</v>
      </c>
      <c r="F977" s="34" t="s">
        <v>192</v>
      </c>
      <c r="G977" s="35" t="str">
        <f>VLOOKUP(O977,[3]Gerentes!$A:$N,4,0)</f>
        <v>INFANCIA</v>
      </c>
      <c r="H977" s="35" t="str">
        <f>VLOOKUP(O977,[3]Gerentes!$A:$N,5,0)</f>
        <v>DIRECTOR(A) DE INFANCIA</v>
      </c>
      <c r="I977" s="35" t="str">
        <f>VLOOKUP(O977,[3]Gerentes!$A:$N,10,0)</f>
        <v>7. Infancia</v>
      </c>
      <c r="J977" s="35" t="str">
        <f>VLOOKUP(O977,[3]Gerentes!$A:$AB,15,0)</f>
        <v>Contratable</v>
      </c>
      <c r="K977" s="36" t="str">
        <f t="shared" si="45"/>
        <v>Inversión</v>
      </c>
      <c r="L977" s="37" t="s">
        <v>182</v>
      </c>
      <c r="M977" s="38" t="str">
        <f t="shared" si="46"/>
        <v>C-4102-1500-20</v>
      </c>
      <c r="N977" s="34">
        <v>991</v>
      </c>
      <c r="O977" s="35" t="str">
        <f t="shared" si="47"/>
        <v>C-4102-1500-20-0-4102045-02-991</v>
      </c>
      <c r="P977" s="32" t="s">
        <v>181</v>
      </c>
      <c r="Q977" s="39">
        <f>VLOOKUP($O977,[3]Gerentes!$A:$I,7,0)</f>
        <v>4102045</v>
      </c>
      <c r="R977" s="40" t="str">
        <f>VLOOKUP($O977,[3]Gerentes!$A:$I,8,0)</f>
        <v>SERVICIOS DE EDUCACIÓN INFORMAL A NIÑOS, NIÑAS, ADOLESCENTES  Y JÓVENES PARA EL RECONOCIMIENTO DE SUS DERECHOS</v>
      </c>
      <c r="S977" s="34" t="s">
        <v>24</v>
      </c>
      <c r="T977" s="34">
        <v>27</v>
      </c>
      <c r="U977" s="34" t="s">
        <v>161</v>
      </c>
      <c r="V977" s="34" t="s">
        <v>25</v>
      </c>
      <c r="W977" s="41">
        <v>46263866</v>
      </c>
      <c r="X977" s="41">
        <v>0</v>
      </c>
      <c r="Y977" s="41">
        <v>1168533</v>
      </c>
      <c r="Z977" s="41">
        <v>0</v>
      </c>
      <c r="AA977" s="41">
        <v>0</v>
      </c>
      <c r="AB977" s="42">
        <v>45095333</v>
      </c>
      <c r="AC977" s="41">
        <v>45095333</v>
      </c>
      <c r="AD977" s="41">
        <v>0</v>
      </c>
      <c r="AE977" s="42">
        <v>45095333</v>
      </c>
      <c r="AF977" s="42">
        <v>17725333</v>
      </c>
      <c r="AG977" s="41">
        <v>17725333</v>
      </c>
      <c r="AH977" s="41">
        <v>17725333</v>
      </c>
      <c r="AI977" s="41">
        <v>0</v>
      </c>
      <c r="AJ977" s="41">
        <v>0</v>
      </c>
      <c r="AK977" s="42" t="str">
        <f>IFERROR(VLOOKUP(Exportar[[#This Row],[RUBRO]],[3]LISTAS!$A$1:$B$19,2,0),Exportar[[#This Row],[NOMBRE-Planeación_Proyecto]])</f>
        <v>7. Infancia</v>
      </c>
      <c r="AL977" s="41">
        <f>VLOOKUP(Exportar[[#This Row],[UNIDAD/SUB UNIDAD]],[3]!REGIONALES[[#All],[codigo_regional3]:[Columna1]],3,0)</f>
        <v>27</v>
      </c>
      <c r="AM977" s="41">
        <f>Exportar[[#This Row],[COD]]</f>
        <v>27</v>
      </c>
      <c r="AN977" s="41">
        <f>IFERROR(VLOOKUP(Exportar[[#This Row],[RUBRO completo]],'[3]CENTRO DE COSTOS'!$X:$X,1,0),0)</f>
        <v>0</v>
      </c>
      <c r="AO977" s="43" t="str">
        <f>VLOOKUP(Exportar[[#This Row],[COD_REAL]],'[3]CENTRO DE COSTOS'!$M$4:$N$72,2,0)</f>
        <v>REGIONAL CHOCÓ</v>
      </c>
    </row>
    <row r="978" spans="1:41" x14ac:dyDescent="0.25">
      <c r="A978" s="44">
        <v>45111</v>
      </c>
      <c r="B978" s="32">
        <v>2023</v>
      </c>
      <c r="C978" s="33" t="str">
        <f>VLOOKUP(D978,'[3]CENTRO DE COSTOS'!$E:$H,4,0)</f>
        <v>REGIONALES</v>
      </c>
      <c r="D978" s="34" t="s">
        <v>63</v>
      </c>
      <c r="E978" s="34" t="s">
        <v>64</v>
      </c>
      <c r="F978" s="34" t="s">
        <v>192</v>
      </c>
      <c r="G978" s="35" t="str">
        <f>VLOOKUP(O978,[3]Gerentes!$A:$N,4,0)</f>
        <v>ADOLESCENCIA Y JUVENTUD</v>
      </c>
      <c r="H978" s="35" t="str">
        <f>VLOOKUP(O978,[3]Gerentes!$A:$N,5,0)</f>
        <v xml:space="preserve">DIRECTOR(A) DE ADOLESCENCIA Y JUVENTUD </v>
      </c>
      <c r="I978" s="35" t="str">
        <f>VLOOKUP(O978,[3]Gerentes!$A:$N,10,0)</f>
        <v>8. Adolescencia y Juventud</v>
      </c>
      <c r="J978" s="35" t="str">
        <f>VLOOKUP(O978,[3]Gerentes!$A:$AB,15,0)</f>
        <v>Contratable</v>
      </c>
      <c r="K978" s="36" t="str">
        <f t="shared" si="45"/>
        <v>Inversión</v>
      </c>
      <c r="L978" s="37" t="s">
        <v>180</v>
      </c>
      <c r="M978" s="38" t="str">
        <f t="shared" si="46"/>
        <v>C-4102-1500-21</v>
      </c>
      <c r="N978" s="34">
        <v>991</v>
      </c>
      <c r="O978" s="35" t="str">
        <f t="shared" si="47"/>
        <v>C-4102-1500-21-0-4102045-02-00-991</v>
      </c>
      <c r="P978" s="32" t="s">
        <v>179</v>
      </c>
      <c r="Q978" s="39">
        <f>VLOOKUP($O978,[3]Gerentes!$A:$I,7,0)</f>
        <v>4102045</v>
      </c>
      <c r="R978" s="40" t="str">
        <f>VLOOKUP($O978,[3]Gerentes!$A:$I,8,0)</f>
        <v>SERVICIOS DE EDUCACIÓN INFORMAL A NIÑOS, NIÑAS, ADOLESCENTES  Y JÓVENES PARA EL RECONOCIMIENTO DE SUS DERECHOS</v>
      </c>
      <c r="S978" s="34" t="s">
        <v>24</v>
      </c>
      <c r="T978" s="34">
        <v>27</v>
      </c>
      <c r="U978" s="34" t="s">
        <v>161</v>
      </c>
      <c r="V978" s="34" t="s">
        <v>25</v>
      </c>
      <c r="W978" s="41">
        <v>92797334</v>
      </c>
      <c r="X978" s="41">
        <v>0</v>
      </c>
      <c r="Y978" s="41">
        <v>0</v>
      </c>
      <c r="Z978" s="41">
        <v>0</v>
      </c>
      <c r="AA978" s="41">
        <v>0</v>
      </c>
      <c r="AB978" s="42">
        <v>92797334</v>
      </c>
      <c r="AC978" s="41">
        <v>90712000</v>
      </c>
      <c r="AD978" s="41">
        <v>2085334</v>
      </c>
      <c r="AE978" s="42">
        <v>90712000</v>
      </c>
      <c r="AF978" s="42">
        <v>35972000</v>
      </c>
      <c r="AG978" s="41">
        <v>35972000</v>
      </c>
      <c r="AH978" s="41">
        <v>35972000</v>
      </c>
      <c r="AI978" s="41">
        <v>0</v>
      </c>
      <c r="AJ978" s="41">
        <v>0</v>
      </c>
      <c r="AK978" s="42" t="str">
        <f>IFERROR(VLOOKUP(Exportar[[#This Row],[RUBRO]],[3]LISTAS!$A$1:$B$19,2,0),Exportar[[#This Row],[NOMBRE-Planeación_Proyecto]])</f>
        <v>8. Adolescencia y Juventud</v>
      </c>
      <c r="AL978" s="41">
        <f>VLOOKUP(Exportar[[#This Row],[UNIDAD/SUB UNIDAD]],[3]!REGIONALES[[#All],[codigo_regional3]:[Columna1]],3,0)</f>
        <v>27</v>
      </c>
      <c r="AM978" s="41">
        <f>Exportar[[#This Row],[COD]]</f>
        <v>27</v>
      </c>
      <c r="AN978" s="41">
        <f>IFERROR(VLOOKUP(Exportar[[#This Row],[RUBRO completo]],'[3]CENTRO DE COSTOS'!$X:$X,1,0),0)</f>
        <v>0</v>
      </c>
      <c r="AO978" s="43" t="str">
        <f>VLOOKUP(Exportar[[#This Row],[COD_REAL]],'[3]CENTRO DE COSTOS'!$M$4:$N$72,2,0)</f>
        <v>REGIONAL CHOCÓ</v>
      </c>
    </row>
    <row r="979" spans="1:41" x14ac:dyDescent="0.25">
      <c r="A979" s="44">
        <v>45111</v>
      </c>
      <c r="B979" s="32">
        <v>2023</v>
      </c>
      <c r="C979" s="33" t="str">
        <f>VLOOKUP(D979,'[3]CENTRO DE COSTOS'!$E:$H,4,0)</f>
        <v>REGIONALES</v>
      </c>
      <c r="D979" s="34" t="s">
        <v>63</v>
      </c>
      <c r="E979" s="34" t="s">
        <v>64</v>
      </c>
      <c r="F979" s="34" t="s">
        <v>192</v>
      </c>
      <c r="G979" s="35" t="str">
        <f>VLOOKUP(O979,[3]Gerentes!$A:$N,4,0)</f>
        <v>TECNOLOGÍA</v>
      </c>
      <c r="H979" s="35" t="str">
        <f>VLOOKUP(O979,[3]Gerentes!$A:$N,5,0)</f>
        <v>DIRECTOR(A) DE INFORMACION Y TECNOLOGIA</v>
      </c>
      <c r="I979" s="35" t="str">
        <f>VLOOKUP(O979,[3]Gerentes!$A:$N,10,0)</f>
        <v>9. Tecnología</v>
      </c>
      <c r="J979" s="35" t="str">
        <f>VLOOKUP(O979,[3]Gerentes!$A:$AB,15,0)</f>
        <v>Contratable</v>
      </c>
      <c r="K979" s="36" t="str">
        <f t="shared" si="45"/>
        <v>Inversión</v>
      </c>
      <c r="L979" s="37" t="s">
        <v>178</v>
      </c>
      <c r="M979" s="38" t="str">
        <f t="shared" si="46"/>
        <v>C-4199-1500-7</v>
      </c>
      <c r="N979" s="34">
        <v>991</v>
      </c>
      <c r="O979" s="35" t="str">
        <f t="shared" si="47"/>
        <v>C-4199-1500-7-0-4199062-02-991</v>
      </c>
      <c r="P979" s="32" t="s">
        <v>177</v>
      </c>
      <c r="Q979" s="39">
        <f>VLOOKUP($O979,[3]Gerentes!$A:$I,7,0)</f>
        <v>4199062</v>
      </c>
      <c r="R979" s="40" t="str">
        <f>VLOOKUP($O979,[3]Gerentes!$A:$I,8,0)</f>
        <v>SERVICIOS TECNOLOGICOS</v>
      </c>
      <c r="S979" s="34" t="s">
        <v>24</v>
      </c>
      <c r="T979" s="34">
        <v>27</v>
      </c>
      <c r="U979" s="34" t="s">
        <v>161</v>
      </c>
      <c r="V979" s="34" t="s">
        <v>25</v>
      </c>
      <c r="W979" s="41">
        <v>113524776</v>
      </c>
      <c r="X979" s="41">
        <v>3760008</v>
      </c>
      <c r="Y979" s="41">
        <v>7520016</v>
      </c>
      <c r="Z979" s="41">
        <v>0</v>
      </c>
      <c r="AA979" s="41">
        <v>0</v>
      </c>
      <c r="AB979" s="42">
        <v>109764768</v>
      </c>
      <c r="AC979" s="41">
        <v>109764767</v>
      </c>
      <c r="AD979" s="41">
        <v>1</v>
      </c>
      <c r="AE979" s="42">
        <v>109764767</v>
      </c>
      <c r="AF979" s="42">
        <v>43521833</v>
      </c>
      <c r="AG979" s="41">
        <v>43521833</v>
      </c>
      <c r="AH979" s="41">
        <v>43521833</v>
      </c>
      <c r="AI979" s="41">
        <v>0</v>
      </c>
      <c r="AJ979" s="41">
        <v>0</v>
      </c>
      <c r="AK979" s="42" t="str">
        <f>IFERROR(VLOOKUP(Exportar[[#This Row],[RUBRO]],[3]LISTAS!$A$1:$B$19,2,0),Exportar[[#This Row],[NOMBRE-Planeación_Proyecto]])</f>
        <v>9. Tecnología</v>
      </c>
      <c r="AL979" s="41">
        <f>VLOOKUP(Exportar[[#This Row],[UNIDAD/SUB UNIDAD]],[3]!REGIONALES[[#All],[codigo_regional3]:[Columna1]],3,0)</f>
        <v>27</v>
      </c>
      <c r="AM979" s="41">
        <f>Exportar[[#This Row],[COD]]</f>
        <v>27</v>
      </c>
      <c r="AN979" s="41">
        <f>IFERROR(VLOOKUP(Exportar[[#This Row],[RUBRO completo]],'[3]CENTRO DE COSTOS'!$X:$X,1,0),0)</f>
        <v>0</v>
      </c>
      <c r="AO979" s="43" t="str">
        <f>VLOOKUP(Exportar[[#This Row],[COD_REAL]],'[3]CENTRO DE COSTOS'!$M$4:$N$72,2,0)</f>
        <v>REGIONAL CHOCÓ</v>
      </c>
    </row>
    <row r="980" spans="1:41" x14ac:dyDescent="0.25">
      <c r="A980" s="44">
        <v>45111</v>
      </c>
      <c r="B980" s="32">
        <v>2023</v>
      </c>
      <c r="C980" s="33" t="str">
        <f>VLOOKUP(D980,'[3]CENTRO DE COSTOS'!$E:$H,4,0)</f>
        <v>REGIONALES</v>
      </c>
      <c r="D980" s="34" t="s">
        <v>63</v>
      </c>
      <c r="E980" s="34" t="s">
        <v>64</v>
      </c>
      <c r="F980" s="34" t="s">
        <v>192</v>
      </c>
      <c r="G980" s="35" t="str">
        <f>VLOOKUP(O980,[3]Gerentes!$A:$N,4,0)</f>
        <v>FORTALECIMIENTO</v>
      </c>
      <c r="H980" s="35" t="str">
        <f>VLOOKUP(O980,[3]Gerentes!$A:$N,5,0)</f>
        <v>DIRECTOR(A) DE GESTION HUMANA</v>
      </c>
      <c r="I980" s="35" t="str">
        <f>VLOOKUP(O980,[3]Gerentes!$A:$N,10,0)</f>
        <v>8. Fortalecimiento</v>
      </c>
      <c r="J980" s="35" t="str">
        <f>VLOOKUP(O980,[3]Gerentes!$A:$AB,15,0)</f>
        <v>Contratable</v>
      </c>
      <c r="K980" s="36" t="str">
        <f t="shared" si="45"/>
        <v>Inversión</v>
      </c>
      <c r="L980" s="37" t="s">
        <v>175</v>
      </c>
      <c r="M980" s="38" t="str">
        <f t="shared" si="46"/>
        <v>C-4199-1500-8</v>
      </c>
      <c r="N980" s="34">
        <v>991</v>
      </c>
      <c r="O980" s="35" t="str">
        <f t="shared" si="47"/>
        <v>C-4199-1500-8-0-4199064-02-991</v>
      </c>
      <c r="P980" s="32" t="s">
        <v>174</v>
      </c>
      <c r="Q980" s="39">
        <f>VLOOKUP($O980,[3]Gerentes!$A:$I,7,0)</f>
        <v>4199064</v>
      </c>
      <c r="R980" s="40" t="str">
        <f>VLOOKUP($O980,[3]Gerentes!$A:$I,8,0)</f>
        <v>SERVICIO DE IMPLEMENTACION DE SISTEMAS DE GESTION</v>
      </c>
      <c r="S980" s="34" t="s">
        <v>24</v>
      </c>
      <c r="T980" s="34">
        <v>27</v>
      </c>
      <c r="U980" s="34" t="s">
        <v>161</v>
      </c>
      <c r="V980" s="34" t="s">
        <v>25</v>
      </c>
      <c r="W980" s="41">
        <v>801861061</v>
      </c>
      <c r="X980" s="41">
        <v>0</v>
      </c>
      <c r="Y980" s="41">
        <v>0</v>
      </c>
      <c r="Z980" s="41">
        <v>0</v>
      </c>
      <c r="AA980" s="41">
        <v>0</v>
      </c>
      <c r="AB980" s="42">
        <v>801861061</v>
      </c>
      <c r="AC980" s="41">
        <v>801861061</v>
      </c>
      <c r="AD980" s="41">
        <v>0</v>
      </c>
      <c r="AE980" s="42">
        <v>657607051</v>
      </c>
      <c r="AF980" s="42">
        <v>312802466</v>
      </c>
      <c r="AG980" s="41">
        <v>312802466</v>
      </c>
      <c r="AH980" s="41">
        <v>312802466</v>
      </c>
      <c r="AI980" s="41">
        <v>0</v>
      </c>
      <c r="AJ980" s="41">
        <v>0</v>
      </c>
      <c r="AK980" s="42" t="str">
        <f>IFERROR(VLOOKUP(Exportar[[#This Row],[RUBRO]],[3]LISTAS!$A$1:$B$19,2,0),Exportar[[#This Row],[NOMBRE-Planeación_Proyecto]])</f>
        <v>8. Fortalecimiento</v>
      </c>
      <c r="AL980" s="41">
        <f>VLOOKUP(Exportar[[#This Row],[UNIDAD/SUB UNIDAD]],[3]!REGIONALES[[#All],[codigo_regional3]:[Columna1]],3,0)</f>
        <v>27</v>
      </c>
      <c r="AM980" s="41">
        <f>Exportar[[#This Row],[COD]]</f>
        <v>27</v>
      </c>
      <c r="AN980" s="41">
        <f>IFERROR(VLOOKUP(Exportar[[#This Row],[RUBRO completo]],'[3]CENTRO DE COSTOS'!$X:$X,1,0),0)</f>
        <v>0</v>
      </c>
      <c r="AO980" s="43" t="str">
        <f>VLOOKUP(Exportar[[#This Row],[COD_REAL]],'[3]CENTRO DE COSTOS'!$M$4:$N$72,2,0)</f>
        <v>REGIONAL CHOCÓ</v>
      </c>
    </row>
    <row r="981" spans="1:41" x14ac:dyDescent="0.25">
      <c r="A981" s="44">
        <v>45111</v>
      </c>
      <c r="B981" s="32">
        <v>2023</v>
      </c>
      <c r="C981" s="33" t="str">
        <f>VLOOKUP(D981,'[3]CENTRO DE COSTOS'!$E:$H,4,0)</f>
        <v>REGIONALES</v>
      </c>
      <c r="D981" s="34" t="s">
        <v>63</v>
      </c>
      <c r="E981" s="34" t="s">
        <v>64</v>
      </c>
      <c r="F981" s="34" t="s">
        <v>176</v>
      </c>
      <c r="G981" s="35" t="str">
        <f>VLOOKUP(O981,[3]Gerentes!$A:$N,4,0)</f>
        <v>NUTRICIÓN</v>
      </c>
      <c r="H981" s="35" t="str">
        <f>VLOOKUP(O981,[3]Gerentes!$A:$N,5,0)</f>
        <v>DIRECTOR(A) DE NUTRICION</v>
      </c>
      <c r="I981" s="35" t="str">
        <f>VLOOKUP(O981,[3]Gerentes!$A:$N,10,0)</f>
        <v>4. Nutrición</v>
      </c>
      <c r="J981" s="35" t="str">
        <f>VLOOKUP(O981,[3]Gerentes!$A:$AB,15,0)</f>
        <v>No Contratable</v>
      </c>
      <c r="K981" s="36" t="str">
        <f t="shared" si="45"/>
        <v>Inversión</v>
      </c>
      <c r="L981" s="37" t="s">
        <v>191</v>
      </c>
      <c r="M981" s="38" t="str">
        <f t="shared" si="46"/>
        <v>C-4102-1500-12</v>
      </c>
      <c r="N981" s="34">
        <v>992</v>
      </c>
      <c r="O981" s="35" t="str">
        <f t="shared" si="47"/>
        <v>C-4102-1500-12-0-4102014-02-992</v>
      </c>
      <c r="P981" s="32" t="s">
        <v>190</v>
      </c>
      <c r="Q981" s="39">
        <f>VLOOKUP($O981,[3]Gerentes!$A:$I,7,0)</f>
        <v>4102014</v>
      </c>
      <c r="R981" s="40" t="str">
        <f>VLOOKUP($O981,[3]Gerentes!$A:$I,8,0)</f>
        <v>SERVICIO DE DISTRIBUCION DE ALIMENTOS SOLIDOS DE ALTO VALOR NUTRICIONAL</v>
      </c>
      <c r="S981" s="34" t="s">
        <v>24</v>
      </c>
      <c r="T981" s="34">
        <v>27</v>
      </c>
      <c r="U981" s="34" t="s">
        <v>161</v>
      </c>
      <c r="V981" s="34" t="s">
        <v>25</v>
      </c>
      <c r="W981" s="41">
        <v>4000000</v>
      </c>
      <c r="X981" s="41">
        <v>0</v>
      </c>
      <c r="Y981" s="41">
        <v>0</v>
      </c>
      <c r="Z981" s="41">
        <v>0</v>
      </c>
      <c r="AA981" s="41">
        <v>0</v>
      </c>
      <c r="AB981" s="42">
        <v>4000000</v>
      </c>
      <c r="AC981" s="41">
        <v>4000000</v>
      </c>
      <c r="AD981" s="41">
        <v>0</v>
      </c>
      <c r="AE981" s="42">
        <v>1044515</v>
      </c>
      <c r="AF981" s="42">
        <v>1044515</v>
      </c>
      <c r="AG981" s="41">
        <v>1044515</v>
      </c>
      <c r="AH981" s="41">
        <v>1044515</v>
      </c>
      <c r="AI981" s="41">
        <v>0</v>
      </c>
      <c r="AJ981" s="41">
        <v>0</v>
      </c>
      <c r="AK981" s="42" t="str">
        <f>IFERROR(VLOOKUP(Exportar[[#This Row],[RUBRO]],[3]LISTAS!$A$1:$B$19,2,0),Exportar[[#This Row],[NOMBRE-Planeación_Proyecto]])</f>
        <v>4. Nutrición</v>
      </c>
      <c r="AL981" s="41">
        <f>VLOOKUP(Exportar[[#This Row],[UNIDAD/SUB UNIDAD]],[3]!REGIONALES[[#All],[codigo_regional3]:[Columna1]],3,0)</f>
        <v>27</v>
      </c>
      <c r="AM981" s="41">
        <f>Exportar[[#This Row],[COD]]</f>
        <v>27</v>
      </c>
      <c r="AN981" s="41">
        <f>IFERROR(VLOOKUP(Exportar[[#This Row],[RUBRO completo]],'[3]CENTRO DE COSTOS'!$X:$X,1,0),0)</f>
        <v>0</v>
      </c>
      <c r="AO981" s="43" t="str">
        <f>VLOOKUP(Exportar[[#This Row],[COD_REAL]],'[3]CENTRO DE COSTOS'!$M$4:$N$72,2,0)</f>
        <v>REGIONAL CHOCÓ</v>
      </c>
    </row>
    <row r="982" spans="1:41" x14ac:dyDescent="0.25">
      <c r="A982" s="44">
        <v>45111</v>
      </c>
      <c r="B982" s="32">
        <v>2023</v>
      </c>
      <c r="C982" s="33" t="str">
        <f>VLOOKUP(D982,'[3]CENTRO DE COSTOS'!$E:$H,4,0)</f>
        <v>REGIONALES</v>
      </c>
      <c r="D982" s="34" t="s">
        <v>63</v>
      </c>
      <c r="E982" s="34" t="s">
        <v>64</v>
      </c>
      <c r="F982" s="34" t="s">
        <v>176</v>
      </c>
      <c r="G982" s="35" t="str">
        <f>VLOOKUP(O982,[3]Gerentes!$A:$N,4,0)</f>
        <v>NUTRICIÓN</v>
      </c>
      <c r="H982" s="35" t="str">
        <f>VLOOKUP(O982,[3]Gerentes!$A:$N,5,0)</f>
        <v>DIRECTOR(A) DE NUTRICION</v>
      </c>
      <c r="I982" s="35" t="str">
        <f>VLOOKUP(O982,[3]Gerentes!$A:$N,10,0)</f>
        <v>4. Nutrición</v>
      </c>
      <c r="J982" s="35" t="str">
        <f>VLOOKUP(O982,[3]Gerentes!$A:$AB,15,0)</f>
        <v>No Contratable</v>
      </c>
      <c r="K982" s="36" t="str">
        <f t="shared" si="45"/>
        <v>Inversión</v>
      </c>
      <c r="L982" s="37" t="s">
        <v>189</v>
      </c>
      <c r="M982" s="38" t="str">
        <f t="shared" si="46"/>
        <v>C-4102-1500-12</v>
      </c>
      <c r="N982" s="34">
        <v>992</v>
      </c>
      <c r="O982" s="35" t="str">
        <f t="shared" si="47"/>
        <v>C-4102-1500-12-0-4102016-02-992</v>
      </c>
      <c r="P982" s="32" t="s">
        <v>188</v>
      </c>
      <c r="Q982" s="39">
        <f>VLOOKUP($O982,[3]Gerentes!$A:$I,7,0)</f>
        <v>4102016</v>
      </c>
      <c r="R982" s="40" t="str">
        <f>VLOOKUP($O982,[3]Gerentes!$A:$I,8,0)</f>
        <v>SERVICIO DE ATENCION Y PREVENCION A LA DESNUTRICION DESDE EL SECTOR INCLUSION SOCIAL</v>
      </c>
      <c r="S982" s="34" t="s">
        <v>24</v>
      </c>
      <c r="T982" s="34">
        <v>27</v>
      </c>
      <c r="U982" s="34" t="s">
        <v>161</v>
      </c>
      <c r="V982" s="34" t="s">
        <v>25</v>
      </c>
      <c r="W982" s="41">
        <v>6000000</v>
      </c>
      <c r="X982" s="41">
        <v>6000000</v>
      </c>
      <c r="Y982" s="41">
        <v>0</v>
      </c>
      <c r="Z982" s="41">
        <v>0</v>
      </c>
      <c r="AA982" s="41">
        <v>0</v>
      </c>
      <c r="AB982" s="42">
        <v>12000000</v>
      </c>
      <c r="AC982" s="41">
        <v>12000000</v>
      </c>
      <c r="AD982" s="41">
        <v>0</v>
      </c>
      <c r="AE982" s="42">
        <v>5993248</v>
      </c>
      <c r="AF982" s="42">
        <v>5144699</v>
      </c>
      <c r="AG982" s="41">
        <v>5144699</v>
      </c>
      <c r="AH982" s="41">
        <v>5144699</v>
      </c>
      <c r="AI982" s="41">
        <v>0</v>
      </c>
      <c r="AJ982" s="41">
        <v>0</v>
      </c>
      <c r="AK982" s="42" t="str">
        <f>IFERROR(VLOOKUP(Exportar[[#This Row],[RUBRO]],[3]LISTAS!$A$1:$B$19,2,0),Exportar[[#This Row],[NOMBRE-Planeación_Proyecto]])</f>
        <v>4. Nutrición</v>
      </c>
      <c r="AL982" s="41">
        <f>VLOOKUP(Exportar[[#This Row],[UNIDAD/SUB UNIDAD]],[3]!REGIONALES[[#All],[codigo_regional3]:[Columna1]],3,0)</f>
        <v>27</v>
      </c>
      <c r="AM982" s="41">
        <f>Exportar[[#This Row],[COD]]</f>
        <v>27</v>
      </c>
      <c r="AN982" s="41">
        <f>IFERROR(VLOOKUP(Exportar[[#This Row],[RUBRO completo]],'[3]CENTRO DE COSTOS'!$X:$X,1,0),0)</f>
        <v>0</v>
      </c>
      <c r="AO982" s="43" t="str">
        <f>VLOOKUP(Exportar[[#This Row],[COD_REAL]],'[3]CENTRO DE COSTOS'!$M$4:$N$72,2,0)</f>
        <v>REGIONAL CHOCÓ</v>
      </c>
    </row>
    <row r="983" spans="1:41" x14ac:dyDescent="0.25">
      <c r="A983" s="44">
        <v>45111</v>
      </c>
      <c r="B983" s="32">
        <v>2023</v>
      </c>
      <c r="C983" s="33" t="str">
        <f>VLOOKUP(D983,'[3]CENTRO DE COSTOS'!$E:$H,4,0)</f>
        <v>REGIONALES</v>
      </c>
      <c r="D983" s="34" t="s">
        <v>63</v>
      </c>
      <c r="E983" s="34" t="s">
        <v>64</v>
      </c>
      <c r="F983" s="34" t="s">
        <v>176</v>
      </c>
      <c r="G983" s="35" t="str">
        <f>VLOOKUP(O983,[3]Gerentes!$A:$N,4,0)</f>
        <v>PROTECCIÓN SRPA</v>
      </c>
      <c r="H983" s="35" t="str">
        <f>VLOOKUP(O983,[3]Gerentes!$A:$N,5,0)</f>
        <v>DIRECTOR(A) DE PROTECCION</v>
      </c>
      <c r="I983" s="35" t="str">
        <f>VLOOKUP(O983,[3]Gerentes!$A:$N,10,0)</f>
        <v>3. Protección SRPA</v>
      </c>
      <c r="J983" s="35" t="str">
        <f>VLOOKUP(O983,[3]Gerentes!$A:$AB,15,0)</f>
        <v>No Contratable</v>
      </c>
      <c r="K983" s="36" t="str">
        <f t="shared" si="45"/>
        <v>Inversión</v>
      </c>
      <c r="L983" s="37" t="s">
        <v>187</v>
      </c>
      <c r="M983" s="38" t="str">
        <f t="shared" si="46"/>
        <v>C-4102-1500-13</v>
      </c>
      <c r="N983" s="34">
        <v>992</v>
      </c>
      <c r="O983" s="35" t="str">
        <f t="shared" si="47"/>
        <v>C-4102-1500-13-0-4102038-02-992</v>
      </c>
      <c r="P983" s="32" t="s">
        <v>186</v>
      </c>
      <c r="Q983" s="39">
        <f>VLOOKUP($O983,[3]Gerentes!$A:$I,7,0)</f>
        <v>4102038</v>
      </c>
      <c r="R983" s="40" t="str">
        <f>VLOOKUP($O983,[3]Gerentes!$A:$I,8,0)</f>
        <v>SERVICIO DIRIGIDOS A LA ATENCION DE NIÑOS, NIÑAS, ADOLESCENTES Y JOVENES, CON ENFOQUE PEDAGOGICO Y RESTAURATIVO ENCAMINADOS A LA INCLUSION SOCIAL</v>
      </c>
      <c r="S983" s="34" t="s">
        <v>24</v>
      </c>
      <c r="T983" s="34">
        <v>27</v>
      </c>
      <c r="U983" s="34" t="s">
        <v>161</v>
      </c>
      <c r="V983" s="34" t="s">
        <v>25</v>
      </c>
      <c r="W983" s="41">
        <v>19039440</v>
      </c>
      <c r="X983" s="41">
        <v>20000000</v>
      </c>
      <c r="Y983" s="41">
        <v>0</v>
      </c>
      <c r="Z983" s="41">
        <v>0</v>
      </c>
      <c r="AA983" s="41">
        <v>0</v>
      </c>
      <c r="AB983" s="42">
        <v>39039440</v>
      </c>
      <c r="AC983" s="41">
        <v>39039440</v>
      </c>
      <c r="AD983" s="41">
        <v>0</v>
      </c>
      <c r="AE983" s="42">
        <v>39032807</v>
      </c>
      <c r="AF983" s="42">
        <v>35697142</v>
      </c>
      <c r="AG983" s="41">
        <v>35697142</v>
      </c>
      <c r="AH983" s="41">
        <v>35697142</v>
      </c>
      <c r="AI983" s="41">
        <v>0</v>
      </c>
      <c r="AJ983" s="41">
        <v>0</v>
      </c>
      <c r="AK983" s="42" t="str">
        <f>IFERROR(VLOOKUP(Exportar[[#This Row],[RUBRO]],[3]LISTAS!$A$1:$B$19,2,0),Exportar[[#This Row],[NOMBRE-Planeación_Proyecto]])</f>
        <v>3. Protección SRPA</v>
      </c>
      <c r="AL983" s="41">
        <f>VLOOKUP(Exportar[[#This Row],[UNIDAD/SUB UNIDAD]],[3]!REGIONALES[[#All],[codigo_regional3]:[Columna1]],3,0)</f>
        <v>27</v>
      </c>
      <c r="AM983" s="41">
        <f>Exportar[[#This Row],[COD]]</f>
        <v>27</v>
      </c>
      <c r="AN983" s="41">
        <f>IFERROR(VLOOKUP(Exportar[[#This Row],[RUBRO completo]],'[3]CENTRO DE COSTOS'!$X:$X,1,0),0)</f>
        <v>0</v>
      </c>
      <c r="AO983" s="43" t="str">
        <f>VLOOKUP(Exportar[[#This Row],[COD_REAL]],'[3]CENTRO DE COSTOS'!$M$4:$N$72,2,0)</f>
        <v>REGIONAL CHOCÓ</v>
      </c>
    </row>
    <row r="984" spans="1:41" x14ac:dyDescent="0.25">
      <c r="A984" s="44">
        <v>45111</v>
      </c>
      <c r="B984" s="32">
        <v>2023</v>
      </c>
      <c r="C984" s="33" t="str">
        <f>VLOOKUP(D984,'[3]CENTRO DE COSTOS'!$E:$H,4,0)</f>
        <v>REGIONALES</v>
      </c>
      <c r="D984" s="34" t="s">
        <v>63</v>
      </c>
      <c r="E984" s="34" t="s">
        <v>64</v>
      </c>
      <c r="F984" s="34" t="s">
        <v>176</v>
      </c>
      <c r="G984" s="35" t="str">
        <f>VLOOKUP(O984,[3]Gerentes!$A:$N,4,0)</f>
        <v xml:space="preserve">PROTECCIÓN RESTABLECIMIENTO </v>
      </c>
      <c r="H984" s="35" t="str">
        <f>VLOOKUP(O984,[3]Gerentes!$A:$N,5,0)</f>
        <v>DIRECTOR(A) DE PROTECCION</v>
      </c>
      <c r="I984" s="35" t="str">
        <f>VLOOKUP(O984,[3]Gerentes!$A:$N,10,0)</f>
        <v>2. Protección PARD</v>
      </c>
      <c r="J984" s="35" t="str">
        <f>VLOOKUP(O984,[3]Gerentes!$A:$AB,15,0)</f>
        <v>No Contratable</v>
      </c>
      <c r="K984" s="36" t="str">
        <f t="shared" si="45"/>
        <v>Inversión</v>
      </c>
      <c r="L984" s="37" t="s">
        <v>173</v>
      </c>
      <c r="M984" s="38" t="str">
        <f t="shared" si="46"/>
        <v>C-4102-1500-14</v>
      </c>
      <c r="N984" s="34">
        <v>992</v>
      </c>
      <c r="O984" s="35" t="str">
        <f t="shared" si="47"/>
        <v>C-4102-1500-14-0-4102037-02-992</v>
      </c>
      <c r="P984" s="32" t="s">
        <v>172</v>
      </c>
      <c r="Q984" s="39">
        <f>VLOOKUP($O984,[3]Gerentes!$A:$I,7,0)</f>
        <v>4102037</v>
      </c>
      <c r="R984" s="40" t="str">
        <f>VLOOKUP($O984,[3]Gerentes!$A:$I,8,0)</f>
        <v>SERVICIO DE PROTECCION PARA EL RESTABLECIMIENTO DE DERECHOS DE NIÑOS, NIÑAS, ADOLESCENTES Y JOVENES</v>
      </c>
      <c r="S984" s="34" t="s">
        <v>24</v>
      </c>
      <c r="T984" s="34">
        <v>21</v>
      </c>
      <c r="U984" s="34" t="s">
        <v>185</v>
      </c>
      <c r="V984" s="34" t="s">
        <v>25</v>
      </c>
      <c r="W984" s="41">
        <v>62888271</v>
      </c>
      <c r="X984" s="41">
        <v>70000000</v>
      </c>
      <c r="Y984" s="41">
        <v>0</v>
      </c>
      <c r="Z984" s="41">
        <v>0</v>
      </c>
      <c r="AA984" s="41">
        <v>0</v>
      </c>
      <c r="AB984" s="42">
        <v>132888271</v>
      </c>
      <c r="AC984" s="41">
        <v>132888271</v>
      </c>
      <c r="AD984" s="41">
        <v>0</v>
      </c>
      <c r="AE984" s="42">
        <v>117465015</v>
      </c>
      <c r="AF984" s="42">
        <v>91585000</v>
      </c>
      <c r="AG984" s="41">
        <v>91585000</v>
      </c>
      <c r="AH984" s="41">
        <v>91585000</v>
      </c>
      <c r="AI984" s="41">
        <v>0</v>
      </c>
      <c r="AJ984" s="41">
        <v>0</v>
      </c>
      <c r="AK984" s="42" t="str">
        <f>IFERROR(VLOOKUP(Exportar[[#This Row],[RUBRO]],[3]LISTAS!$A$1:$B$19,2,0),Exportar[[#This Row],[NOMBRE-Planeación_Proyecto]])</f>
        <v>2. Protección PARD</v>
      </c>
      <c r="AL984" s="41">
        <f>VLOOKUP(Exportar[[#This Row],[UNIDAD/SUB UNIDAD]],[3]!REGIONALES[[#All],[codigo_regional3]:[Columna1]],3,0)</f>
        <v>27</v>
      </c>
      <c r="AM984" s="41">
        <f>Exportar[[#This Row],[COD]]</f>
        <v>27</v>
      </c>
      <c r="AN984" s="41">
        <f>IFERROR(VLOOKUP(Exportar[[#This Row],[RUBRO completo]],'[3]CENTRO DE COSTOS'!$X:$X,1,0),0)</f>
        <v>0</v>
      </c>
      <c r="AO984" s="43" t="str">
        <f>VLOOKUP(Exportar[[#This Row],[COD_REAL]],'[3]CENTRO DE COSTOS'!$M$4:$N$72,2,0)</f>
        <v>REGIONAL CHOCÓ</v>
      </c>
    </row>
    <row r="985" spans="1:41" x14ac:dyDescent="0.25">
      <c r="A985" s="44">
        <v>45111</v>
      </c>
      <c r="B985" s="32">
        <v>2023</v>
      </c>
      <c r="C985" s="33" t="str">
        <f>VLOOKUP(D985,'[3]CENTRO DE COSTOS'!$E:$H,4,0)</f>
        <v>REGIONALES</v>
      </c>
      <c r="D985" s="34" t="s">
        <v>63</v>
      </c>
      <c r="E985" s="34" t="s">
        <v>64</v>
      </c>
      <c r="F985" s="34" t="s">
        <v>176</v>
      </c>
      <c r="G985" s="35" t="str">
        <f>VLOOKUP(O985,[3]Gerentes!$A:$N,4,0)</f>
        <v>SNBF</v>
      </c>
      <c r="H985" s="35" t="str">
        <f>VLOOKUP(O985,[3]Gerentes!$A:$N,5,0)</f>
        <v>DIRECTOR(A) DE SISTEMA NACIONAL DE BIENESTAR FAMILIAR</v>
      </c>
      <c r="I985" s="35" t="str">
        <f>VLOOKUP(O985,[3]Gerentes!$A:$N,10,0)</f>
        <v>7. SNBF</v>
      </c>
      <c r="J985" s="35" t="str">
        <f>VLOOKUP(O985,[3]Gerentes!$A:$AB,15,0)</f>
        <v>No Contratable</v>
      </c>
      <c r="K985" s="36" t="str">
        <f t="shared" si="45"/>
        <v>Inversión</v>
      </c>
      <c r="L985" s="37" t="s">
        <v>168</v>
      </c>
      <c r="M985" s="38" t="str">
        <f t="shared" si="46"/>
        <v>C-4102-1500-15</v>
      </c>
      <c r="N985" s="34">
        <v>992</v>
      </c>
      <c r="O985" s="35" t="str">
        <f t="shared" si="47"/>
        <v>C-4102-1500-15-0-4102024-02-992</v>
      </c>
      <c r="P985" s="32" t="s">
        <v>167</v>
      </c>
      <c r="Q985" s="39">
        <f>VLOOKUP($O985,[3]Gerentes!$A:$I,7,0)</f>
        <v>4102024</v>
      </c>
      <c r="R985" s="40" t="str">
        <f>VLOOKUP($O985,[3]Gerentes!$A:$I,8,0)</f>
        <v>SERVICIO DE ASISTENCIA TECNICA EN EL CICLO DE POLITICAS PUBLICAS DE INFANCIA Y ADOLESCENCIA</v>
      </c>
      <c r="S985" s="34" t="s">
        <v>24</v>
      </c>
      <c r="T985" s="34">
        <v>27</v>
      </c>
      <c r="U985" s="34" t="s">
        <v>161</v>
      </c>
      <c r="V985" s="34" t="s">
        <v>25</v>
      </c>
      <c r="W985" s="41">
        <v>12000000</v>
      </c>
      <c r="X985" s="41">
        <v>4000000</v>
      </c>
      <c r="Y985" s="41">
        <v>0</v>
      </c>
      <c r="Z985" s="41">
        <v>0</v>
      </c>
      <c r="AA985" s="41">
        <v>0</v>
      </c>
      <c r="AB985" s="42">
        <v>16000000</v>
      </c>
      <c r="AC985" s="41">
        <v>12000000</v>
      </c>
      <c r="AD985" s="41">
        <v>4000000</v>
      </c>
      <c r="AE985" s="42">
        <v>11370999</v>
      </c>
      <c r="AF985" s="42">
        <v>8416036</v>
      </c>
      <c r="AG985" s="41">
        <v>8416036</v>
      </c>
      <c r="AH985" s="41">
        <v>8416036</v>
      </c>
      <c r="AI985" s="41">
        <v>0</v>
      </c>
      <c r="AJ985" s="41">
        <v>0</v>
      </c>
      <c r="AK985" s="42" t="str">
        <f>IFERROR(VLOOKUP(Exportar[[#This Row],[RUBRO]],[3]LISTAS!$A$1:$B$19,2,0),Exportar[[#This Row],[NOMBRE-Planeación_Proyecto]])</f>
        <v>7. SNBF</v>
      </c>
      <c r="AL985" s="41">
        <f>VLOOKUP(Exportar[[#This Row],[UNIDAD/SUB UNIDAD]],[3]!REGIONALES[[#All],[codigo_regional3]:[Columna1]],3,0)</f>
        <v>27</v>
      </c>
      <c r="AM985" s="41">
        <f>Exportar[[#This Row],[COD]]</f>
        <v>27</v>
      </c>
      <c r="AN985" s="41">
        <f>IFERROR(VLOOKUP(Exportar[[#This Row],[RUBRO completo]],'[3]CENTRO DE COSTOS'!$X:$X,1,0),0)</f>
        <v>0</v>
      </c>
      <c r="AO985" s="43" t="str">
        <f>VLOOKUP(Exportar[[#This Row],[COD_REAL]],'[3]CENTRO DE COSTOS'!$M$4:$N$72,2,0)</f>
        <v>REGIONAL CHOCÓ</v>
      </c>
    </row>
    <row r="986" spans="1:41" x14ac:dyDescent="0.25">
      <c r="A986" s="44">
        <v>45111</v>
      </c>
      <c r="B986" s="32">
        <v>2023</v>
      </c>
      <c r="C986" s="33" t="str">
        <f>VLOOKUP(D986,'[3]CENTRO DE COSTOS'!$E:$H,4,0)</f>
        <v>REGIONALES</v>
      </c>
      <c r="D986" s="34" t="s">
        <v>63</v>
      </c>
      <c r="E986" s="34" t="s">
        <v>64</v>
      </c>
      <c r="F986" s="34" t="s">
        <v>176</v>
      </c>
      <c r="G986" s="35" t="str">
        <f>VLOOKUP(O986,[3]Gerentes!$A:$N,4,0)</f>
        <v>FAMILIA Y COMUNIDADES</v>
      </c>
      <c r="H986" s="35" t="str">
        <f>VLOOKUP(O986,[3]Gerentes!$A:$N,5,0)</f>
        <v>DIRECTOR(A) DE FAMILIA Y COMUNIDADES</v>
      </c>
      <c r="I986" s="35" t="str">
        <f>VLOOKUP(O986,[3]Gerentes!$A:$N,10,0)</f>
        <v>6. Familia y Comunidades</v>
      </c>
      <c r="J986" s="35" t="str">
        <f>VLOOKUP(O986,[3]Gerentes!$A:$AB,15,0)</f>
        <v>No Contratable</v>
      </c>
      <c r="K986" s="36" t="str">
        <f t="shared" si="45"/>
        <v>Inversión</v>
      </c>
      <c r="L986" s="37" t="s">
        <v>184</v>
      </c>
      <c r="M986" s="38" t="str">
        <f t="shared" si="46"/>
        <v>C-4102-1500-16</v>
      </c>
      <c r="N986" s="34">
        <v>992</v>
      </c>
      <c r="O986" s="35" t="str">
        <f t="shared" si="47"/>
        <v>C-4102-1500-16-0-4102041-02-992</v>
      </c>
      <c r="P986" s="32" t="s">
        <v>183</v>
      </c>
      <c r="Q986" s="39">
        <f>VLOOKUP($O986,[3]Gerentes!$A:$I,7,0)</f>
        <v>4102041</v>
      </c>
      <c r="R986" s="40" t="str">
        <f>VLOOKUP($O986,[3]Gerentes!$A:$I,8,0)</f>
        <v>SERVICIO DE ASISTENCIA TECNICA EN EL CICLO DE POLITICAS PUBLICAS DE FAMILIA Y OTRAS RELACIONADAS</v>
      </c>
      <c r="S986" s="34" t="s">
        <v>24</v>
      </c>
      <c r="T986" s="34">
        <v>27</v>
      </c>
      <c r="U986" s="34" t="s">
        <v>161</v>
      </c>
      <c r="V986" s="34" t="s">
        <v>25</v>
      </c>
      <c r="W986" s="41">
        <v>28000000</v>
      </c>
      <c r="X986" s="41">
        <v>0</v>
      </c>
      <c r="Y986" s="41">
        <v>0</v>
      </c>
      <c r="Z986" s="41">
        <v>0</v>
      </c>
      <c r="AA986" s="41">
        <v>0</v>
      </c>
      <c r="AB986" s="42">
        <v>28000000</v>
      </c>
      <c r="AC986" s="41">
        <v>28000000</v>
      </c>
      <c r="AD986" s="41">
        <v>0</v>
      </c>
      <c r="AE986" s="42">
        <v>1027764</v>
      </c>
      <c r="AF986" s="42">
        <v>768352</v>
      </c>
      <c r="AG986" s="41">
        <v>768352</v>
      </c>
      <c r="AH986" s="41">
        <v>768352</v>
      </c>
      <c r="AI986" s="41">
        <v>0</v>
      </c>
      <c r="AJ986" s="41">
        <v>0</v>
      </c>
      <c r="AK986" s="42" t="str">
        <f>IFERROR(VLOOKUP(Exportar[[#This Row],[RUBRO]],[3]LISTAS!$A$1:$B$19,2,0),Exportar[[#This Row],[NOMBRE-Planeación_Proyecto]])</f>
        <v>6. Familia y Comunidades</v>
      </c>
      <c r="AL986" s="41">
        <f>VLOOKUP(Exportar[[#This Row],[UNIDAD/SUB UNIDAD]],[3]!REGIONALES[[#All],[codigo_regional3]:[Columna1]],3,0)</f>
        <v>27</v>
      </c>
      <c r="AM986" s="41">
        <f>Exportar[[#This Row],[COD]]</f>
        <v>27</v>
      </c>
      <c r="AN986" s="41">
        <f>IFERROR(VLOOKUP(Exportar[[#This Row],[RUBRO completo]],'[3]CENTRO DE COSTOS'!$X:$X,1,0),0)</f>
        <v>0</v>
      </c>
      <c r="AO986" s="43" t="str">
        <f>VLOOKUP(Exportar[[#This Row],[COD_REAL]],'[3]CENTRO DE COSTOS'!$M$4:$N$72,2,0)</f>
        <v>REGIONAL CHOCÓ</v>
      </c>
    </row>
    <row r="987" spans="1:41" x14ac:dyDescent="0.25">
      <c r="A987" s="44">
        <v>45111</v>
      </c>
      <c r="B987" s="32">
        <v>2023</v>
      </c>
      <c r="C987" s="33" t="str">
        <f>VLOOKUP(D987,'[3]CENTRO DE COSTOS'!$E:$H,4,0)</f>
        <v>REGIONALES</v>
      </c>
      <c r="D987" s="34" t="s">
        <v>63</v>
      </c>
      <c r="E987" s="34" t="s">
        <v>64</v>
      </c>
      <c r="F987" s="34" t="s">
        <v>176</v>
      </c>
      <c r="G987" s="35" t="str">
        <f>VLOOKUP(O987,[3]Gerentes!$A:$N,4,0)</f>
        <v>PRIMERA INFANCIA</v>
      </c>
      <c r="H987" s="35" t="str">
        <f>VLOOKUP(O987,[3]Gerentes!$A:$N,5,0)</f>
        <v>DIRECTOR(A) DE PRIMERA INFANCIA</v>
      </c>
      <c r="I987" s="35" t="str">
        <f>VLOOKUP(O987,[3]Gerentes!$A:$N,10,0)</f>
        <v>1. Primera Infancia</v>
      </c>
      <c r="J987" s="35" t="str">
        <f>VLOOKUP(O987,[3]Gerentes!$A:$AB,15,0)</f>
        <v>No Contratable</v>
      </c>
      <c r="K987" s="36" t="str">
        <f t="shared" si="45"/>
        <v>Inversión</v>
      </c>
      <c r="L987" s="37" t="s">
        <v>166</v>
      </c>
      <c r="M987" s="38" t="str">
        <f t="shared" si="46"/>
        <v>C-4102-1500-18</v>
      </c>
      <c r="N987" s="34">
        <v>992</v>
      </c>
      <c r="O987" s="35" t="str">
        <f t="shared" si="47"/>
        <v>C-4102-1500-18-0-4102040-02-992</v>
      </c>
      <c r="P987" s="32" t="s">
        <v>165</v>
      </c>
      <c r="Q987" s="39">
        <f>VLOOKUP($O987,[3]Gerentes!$A:$I,7,0)</f>
        <v>4102040</v>
      </c>
      <c r="R987" s="40" t="str">
        <f>VLOOKUP($O987,[3]Gerentes!$A:$I,8,0)</f>
        <v>DOCUMENTOS METODOLOGICOS</v>
      </c>
      <c r="S987" s="34" t="s">
        <v>24</v>
      </c>
      <c r="T987" s="34">
        <v>20</v>
      </c>
      <c r="U987" s="34" t="s">
        <v>392</v>
      </c>
      <c r="V987" s="34" t="s">
        <v>25</v>
      </c>
      <c r="W987" s="41">
        <v>4000000</v>
      </c>
      <c r="X987" s="41">
        <v>159299485</v>
      </c>
      <c r="Y987" s="41">
        <v>0</v>
      </c>
      <c r="Z987" s="41">
        <v>0</v>
      </c>
      <c r="AA987" s="41">
        <v>0</v>
      </c>
      <c r="AB987" s="42">
        <v>163299485</v>
      </c>
      <c r="AC987" s="41">
        <v>163299485</v>
      </c>
      <c r="AD987" s="41">
        <v>0</v>
      </c>
      <c r="AE987" s="42">
        <v>139173830</v>
      </c>
      <c r="AF987" s="42">
        <v>82465548</v>
      </c>
      <c r="AG987" s="41">
        <v>82465548</v>
      </c>
      <c r="AH987" s="41">
        <v>82465548</v>
      </c>
      <c r="AI987" s="41">
        <v>0</v>
      </c>
      <c r="AJ987" s="41">
        <v>0</v>
      </c>
      <c r="AK987" s="42" t="str">
        <f>IFERROR(VLOOKUP(Exportar[[#This Row],[RUBRO]],[3]LISTAS!$A$1:$B$19,2,0),Exportar[[#This Row],[NOMBRE-Planeación_Proyecto]])</f>
        <v>1. Primera Infancia</v>
      </c>
      <c r="AL987" s="41">
        <f>VLOOKUP(Exportar[[#This Row],[UNIDAD/SUB UNIDAD]],[3]!REGIONALES[[#All],[codigo_regional3]:[Columna1]],3,0)</f>
        <v>27</v>
      </c>
      <c r="AM987" s="41">
        <f>Exportar[[#This Row],[COD]]</f>
        <v>27</v>
      </c>
      <c r="AN987" s="41">
        <f>IFERROR(VLOOKUP(Exportar[[#This Row],[RUBRO completo]],'[3]CENTRO DE COSTOS'!$X:$X,1,0),0)</f>
        <v>0</v>
      </c>
      <c r="AO987" s="43" t="str">
        <f>VLOOKUP(Exportar[[#This Row],[COD_REAL]],'[3]CENTRO DE COSTOS'!$M$4:$N$72,2,0)</f>
        <v>REGIONAL CHOCÓ</v>
      </c>
    </row>
    <row r="988" spans="1:41" x14ac:dyDescent="0.25">
      <c r="A988" s="44">
        <v>45111</v>
      </c>
      <c r="B988" s="32">
        <v>2023</v>
      </c>
      <c r="C988" s="33" t="str">
        <f>VLOOKUP(D988,'[3]CENTRO DE COSTOS'!$E:$H,4,0)</f>
        <v>REGIONALES</v>
      </c>
      <c r="D988" s="34" t="s">
        <v>63</v>
      </c>
      <c r="E988" s="34" t="s">
        <v>64</v>
      </c>
      <c r="F988" s="34" t="s">
        <v>176</v>
      </c>
      <c r="G988" s="35" t="str">
        <f>VLOOKUP(O988,[3]Gerentes!$A:$N,4,0)</f>
        <v>PRIMERA INFANCIA</v>
      </c>
      <c r="H988" s="35" t="str">
        <f>VLOOKUP(O988,[3]Gerentes!$A:$N,5,0)</f>
        <v>DIRECTOR(A) DE PRIMERA INFANCIA</v>
      </c>
      <c r="I988" s="35" t="str">
        <f>VLOOKUP(O988,[3]Gerentes!$A:$N,10,0)</f>
        <v>1. Primera Infancia</v>
      </c>
      <c r="J988" s="35" t="str">
        <f>VLOOKUP(O988,[3]Gerentes!$A:$AB,15,0)</f>
        <v>No Contratable</v>
      </c>
      <c r="K988" s="36" t="str">
        <f t="shared" si="45"/>
        <v>Inversión</v>
      </c>
      <c r="L988" s="37" t="s">
        <v>166</v>
      </c>
      <c r="M988" s="38" t="str">
        <f t="shared" si="46"/>
        <v>C-4102-1500-18</v>
      </c>
      <c r="N988" s="34">
        <v>992</v>
      </c>
      <c r="O988" s="35" t="str">
        <f t="shared" si="47"/>
        <v>C-4102-1500-18-0-4102040-02-992</v>
      </c>
      <c r="P988" s="32" t="s">
        <v>165</v>
      </c>
      <c r="Q988" s="39">
        <f>VLOOKUP($O988,[3]Gerentes!$A:$I,7,0)</f>
        <v>4102040</v>
      </c>
      <c r="R988" s="40" t="str">
        <f>VLOOKUP($O988,[3]Gerentes!$A:$I,8,0)</f>
        <v>DOCUMENTOS METODOLOGICOS</v>
      </c>
      <c r="S988" s="34" t="s">
        <v>24</v>
      </c>
      <c r="T988" s="34">
        <v>27</v>
      </c>
      <c r="U988" s="34" t="s">
        <v>161</v>
      </c>
      <c r="V988" s="34" t="s">
        <v>25</v>
      </c>
      <c r="W988" s="41">
        <v>0</v>
      </c>
      <c r="X988" s="41">
        <v>71973130</v>
      </c>
      <c r="Y988" s="41">
        <v>0</v>
      </c>
      <c r="Z988" s="41">
        <v>0</v>
      </c>
      <c r="AA988" s="41">
        <v>0</v>
      </c>
      <c r="AB988" s="42">
        <v>71973130</v>
      </c>
      <c r="AC988" s="41">
        <v>71973130</v>
      </c>
      <c r="AD988" s="41">
        <v>0</v>
      </c>
      <c r="AE988" s="42">
        <v>71896039</v>
      </c>
      <c r="AF988" s="42">
        <v>70968824</v>
      </c>
      <c r="AG988" s="41">
        <v>70968824</v>
      </c>
      <c r="AH988" s="41">
        <v>70968824</v>
      </c>
      <c r="AI988" s="41">
        <v>0</v>
      </c>
      <c r="AJ988" s="41">
        <v>0</v>
      </c>
      <c r="AK988" s="42" t="str">
        <f>IFERROR(VLOOKUP(Exportar[[#This Row],[RUBRO]],[3]LISTAS!$A$1:$B$19,2,0),Exportar[[#This Row],[NOMBRE-Planeación_Proyecto]])</f>
        <v>1. Primera Infancia</v>
      </c>
      <c r="AL988" s="41">
        <f>VLOOKUP(Exportar[[#This Row],[UNIDAD/SUB UNIDAD]],[3]!REGIONALES[[#All],[codigo_regional3]:[Columna1]],3,0)</f>
        <v>27</v>
      </c>
      <c r="AM988" s="41">
        <f>Exportar[[#This Row],[COD]]</f>
        <v>27</v>
      </c>
      <c r="AN988" s="41">
        <f>IFERROR(VLOOKUP(Exportar[[#This Row],[RUBRO completo]],'[3]CENTRO DE COSTOS'!$X:$X,1,0),0)</f>
        <v>0</v>
      </c>
      <c r="AO988" s="43" t="str">
        <f>VLOOKUP(Exportar[[#This Row],[COD_REAL]],'[3]CENTRO DE COSTOS'!$M$4:$N$72,2,0)</f>
        <v>REGIONAL CHOCÓ</v>
      </c>
    </row>
    <row r="989" spans="1:41" x14ac:dyDescent="0.25">
      <c r="A989" s="44">
        <v>45111</v>
      </c>
      <c r="B989" s="32">
        <v>2023</v>
      </c>
      <c r="C989" s="33" t="str">
        <f>VLOOKUP(D989,'[3]CENTRO DE COSTOS'!$E:$H,4,0)</f>
        <v>REGIONALES</v>
      </c>
      <c r="D989" s="34" t="s">
        <v>63</v>
      </c>
      <c r="E989" s="34" t="s">
        <v>64</v>
      </c>
      <c r="F989" s="34" t="s">
        <v>176</v>
      </c>
      <c r="G989" s="35" t="str">
        <f>VLOOKUP(O989,[3]Gerentes!$A:$N,4,0)</f>
        <v>INFANCIA</v>
      </c>
      <c r="H989" s="35" t="str">
        <f>VLOOKUP(O989,[3]Gerentes!$A:$N,5,0)</f>
        <v>DIRECTOR(A) DE INFANCIA</v>
      </c>
      <c r="I989" s="35" t="str">
        <f>VLOOKUP(O989,[3]Gerentes!$A:$N,10,0)</f>
        <v>7. Infancia</v>
      </c>
      <c r="J989" s="35" t="str">
        <f>VLOOKUP(O989,[3]Gerentes!$A:$AB,15,0)</f>
        <v>No Contratable</v>
      </c>
      <c r="K989" s="36" t="str">
        <f t="shared" si="45"/>
        <v>Inversión</v>
      </c>
      <c r="L989" s="37" t="s">
        <v>182</v>
      </c>
      <c r="M989" s="38" t="str">
        <f t="shared" si="46"/>
        <v>C-4102-1500-20</v>
      </c>
      <c r="N989" s="34">
        <v>992</v>
      </c>
      <c r="O989" s="35" t="str">
        <f t="shared" si="47"/>
        <v>C-4102-1500-20-0-4102045-02-992</v>
      </c>
      <c r="P989" s="32" t="s">
        <v>181</v>
      </c>
      <c r="Q989" s="39">
        <f>VLOOKUP($O989,[3]Gerentes!$A:$I,7,0)</f>
        <v>4102045</v>
      </c>
      <c r="R989" s="40" t="str">
        <f>VLOOKUP($O989,[3]Gerentes!$A:$I,8,0)</f>
        <v>SERVICIOS DE EDUCACIÓN INFORMAL A NIÑOS, NIÑAS, ADOLESCENTES  Y JÓVENES PARA EL RECONOCIMIENTO DE SUS DERECHOS</v>
      </c>
      <c r="S989" s="34" t="s">
        <v>24</v>
      </c>
      <c r="T989" s="34">
        <v>27</v>
      </c>
      <c r="U989" s="34" t="s">
        <v>161</v>
      </c>
      <c r="V989" s="34" t="s">
        <v>25</v>
      </c>
      <c r="W989" s="41">
        <v>5150000</v>
      </c>
      <c r="X989" s="41">
        <v>0</v>
      </c>
      <c r="Y989" s="41">
        <v>0</v>
      </c>
      <c r="Z989" s="41">
        <v>0</v>
      </c>
      <c r="AA989" s="41">
        <v>0</v>
      </c>
      <c r="AB989" s="42">
        <v>5150000</v>
      </c>
      <c r="AC989" s="41">
        <v>5150000</v>
      </c>
      <c r="AD989" s="41">
        <v>0</v>
      </c>
      <c r="AE989" s="42">
        <v>0</v>
      </c>
      <c r="AF989" s="42">
        <v>0</v>
      </c>
      <c r="AG989" s="41">
        <v>0</v>
      </c>
      <c r="AH989" s="41">
        <v>0</v>
      </c>
      <c r="AI989" s="41">
        <v>0</v>
      </c>
      <c r="AJ989" s="41">
        <v>0</v>
      </c>
      <c r="AK989" s="42" t="str">
        <f>IFERROR(VLOOKUP(Exportar[[#This Row],[RUBRO]],[3]LISTAS!$A$1:$B$19,2,0),Exportar[[#This Row],[NOMBRE-Planeación_Proyecto]])</f>
        <v>7. Infancia</v>
      </c>
      <c r="AL989" s="41">
        <f>VLOOKUP(Exportar[[#This Row],[UNIDAD/SUB UNIDAD]],[3]!REGIONALES[[#All],[codigo_regional3]:[Columna1]],3,0)</f>
        <v>27</v>
      </c>
      <c r="AM989" s="41">
        <f>Exportar[[#This Row],[COD]]</f>
        <v>27</v>
      </c>
      <c r="AN989" s="41">
        <f>IFERROR(VLOOKUP(Exportar[[#This Row],[RUBRO completo]],'[3]CENTRO DE COSTOS'!$X:$X,1,0),0)</f>
        <v>0</v>
      </c>
      <c r="AO989" s="43" t="str">
        <f>VLOOKUP(Exportar[[#This Row],[COD_REAL]],'[3]CENTRO DE COSTOS'!$M$4:$N$72,2,0)</f>
        <v>REGIONAL CHOCÓ</v>
      </c>
    </row>
    <row r="990" spans="1:41" x14ac:dyDescent="0.25">
      <c r="A990" s="44">
        <v>45111</v>
      </c>
      <c r="B990" s="32">
        <v>2023</v>
      </c>
      <c r="C990" s="33" t="str">
        <f>VLOOKUP(D990,'[3]CENTRO DE COSTOS'!$E:$H,4,0)</f>
        <v>REGIONALES</v>
      </c>
      <c r="D990" s="34" t="s">
        <v>63</v>
      </c>
      <c r="E990" s="34" t="s">
        <v>64</v>
      </c>
      <c r="F990" s="34" t="s">
        <v>176</v>
      </c>
      <c r="G990" s="35" t="str">
        <f>VLOOKUP(O990,[3]Gerentes!$A:$N,4,0)</f>
        <v>ADOLESCENCIA Y JUVENTUD</v>
      </c>
      <c r="H990" s="35" t="str">
        <f>VLOOKUP(O990,[3]Gerentes!$A:$N,5,0)</f>
        <v xml:space="preserve">DIRECTOR(A) DE ADOLESCENCIA Y JUVENTUD </v>
      </c>
      <c r="I990" s="35" t="str">
        <f>VLOOKUP(O990,[3]Gerentes!$A:$N,10,0)</f>
        <v>8. Adolescencia y Juventud</v>
      </c>
      <c r="J990" s="35" t="str">
        <f>VLOOKUP(O990,[3]Gerentes!$A:$AB,15,0)</f>
        <v>No Contratable</v>
      </c>
      <c r="K990" s="36" t="str">
        <f t="shared" si="45"/>
        <v>Inversión</v>
      </c>
      <c r="L990" s="37" t="s">
        <v>180</v>
      </c>
      <c r="M990" s="38" t="str">
        <f t="shared" si="46"/>
        <v>C-4102-1500-21</v>
      </c>
      <c r="N990" s="34">
        <v>992</v>
      </c>
      <c r="O990" s="35" t="str">
        <f t="shared" si="47"/>
        <v>C-4102-1500-21-0-4102045-02-00-992</v>
      </c>
      <c r="P990" s="32" t="s">
        <v>179</v>
      </c>
      <c r="Q990" s="39">
        <f>VLOOKUP($O990,[3]Gerentes!$A:$I,7,0)</f>
        <v>4102045</v>
      </c>
      <c r="R990" s="40" t="str">
        <f>VLOOKUP($O990,[3]Gerentes!$A:$I,8,0)</f>
        <v>SERVICIOS DE EDUCACIÓN INFORMAL A NIÑOS, NIÑAS, ADOLESCENTES  Y JÓVENES PARA EL RECONOCIMIENTO DE SUS DERECHOS</v>
      </c>
      <c r="S990" s="34" t="s">
        <v>24</v>
      </c>
      <c r="T990" s="34">
        <v>27</v>
      </c>
      <c r="U990" s="34" t="s">
        <v>161</v>
      </c>
      <c r="V990" s="34" t="s">
        <v>25</v>
      </c>
      <c r="W990" s="41">
        <v>3000000</v>
      </c>
      <c r="X990" s="41">
        <v>0</v>
      </c>
      <c r="Y990" s="41">
        <v>0</v>
      </c>
      <c r="Z990" s="41">
        <v>0</v>
      </c>
      <c r="AA990" s="41">
        <v>0</v>
      </c>
      <c r="AB990" s="42">
        <v>3000000</v>
      </c>
      <c r="AC990" s="41">
        <v>3000000</v>
      </c>
      <c r="AD990" s="41">
        <v>0</v>
      </c>
      <c r="AE990" s="42">
        <v>0</v>
      </c>
      <c r="AF990" s="42">
        <v>0</v>
      </c>
      <c r="AG990" s="41">
        <v>0</v>
      </c>
      <c r="AH990" s="41">
        <v>0</v>
      </c>
      <c r="AI990" s="41">
        <v>0</v>
      </c>
      <c r="AJ990" s="41">
        <v>0</v>
      </c>
      <c r="AK990" s="42" t="str">
        <f>IFERROR(VLOOKUP(Exportar[[#This Row],[RUBRO]],[3]LISTAS!$A$1:$B$19,2,0),Exportar[[#This Row],[NOMBRE-Planeación_Proyecto]])</f>
        <v>8. Adolescencia y Juventud</v>
      </c>
      <c r="AL990" s="41">
        <f>VLOOKUP(Exportar[[#This Row],[UNIDAD/SUB UNIDAD]],[3]!REGIONALES[[#All],[codigo_regional3]:[Columna1]],3,0)</f>
        <v>27</v>
      </c>
      <c r="AM990" s="41">
        <f>Exportar[[#This Row],[COD]]</f>
        <v>27</v>
      </c>
      <c r="AN990" s="41">
        <f>IFERROR(VLOOKUP(Exportar[[#This Row],[RUBRO completo]],'[3]CENTRO DE COSTOS'!$X:$X,1,0),0)</f>
        <v>0</v>
      </c>
      <c r="AO990" s="43" t="str">
        <f>VLOOKUP(Exportar[[#This Row],[COD_REAL]],'[3]CENTRO DE COSTOS'!$M$4:$N$72,2,0)</f>
        <v>REGIONAL CHOCÓ</v>
      </c>
    </row>
    <row r="991" spans="1:41" x14ac:dyDescent="0.25">
      <c r="A991" s="44">
        <v>45111</v>
      </c>
      <c r="B991" s="32">
        <v>2023</v>
      </c>
      <c r="C991" s="33" t="str">
        <f>VLOOKUP(D991,'[3]CENTRO DE COSTOS'!$E:$H,4,0)</f>
        <v>REGIONALES</v>
      </c>
      <c r="D991" s="34" t="s">
        <v>63</v>
      </c>
      <c r="E991" s="34" t="s">
        <v>64</v>
      </c>
      <c r="F991" s="34" t="s">
        <v>176</v>
      </c>
      <c r="G991" s="35" t="str">
        <f>VLOOKUP(O991,[3]Gerentes!$A:$N,4,0)</f>
        <v>TECNOLOGÍA</v>
      </c>
      <c r="H991" s="35" t="str">
        <f>VLOOKUP(O991,[3]Gerentes!$A:$N,5,0)</f>
        <v>DIRECTOR(A) DE INFORMACION Y TECNOLOGIA</v>
      </c>
      <c r="I991" s="35" t="str">
        <f>VLOOKUP(O991,[3]Gerentes!$A:$N,10,0)</f>
        <v>9. Tecnología</v>
      </c>
      <c r="J991" s="35" t="str">
        <f>VLOOKUP(O991,[3]Gerentes!$A:$AB,15,0)</f>
        <v>No Contratable</v>
      </c>
      <c r="K991" s="36" t="str">
        <f t="shared" si="45"/>
        <v>Inversión</v>
      </c>
      <c r="L991" s="37" t="s">
        <v>178</v>
      </c>
      <c r="M991" s="38" t="str">
        <f t="shared" si="46"/>
        <v>C-4199-1500-7</v>
      </c>
      <c r="N991" s="34">
        <v>992</v>
      </c>
      <c r="O991" s="35" t="str">
        <f t="shared" si="47"/>
        <v>C-4199-1500-7-0-4199062-02-992</v>
      </c>
      <c r="P991" s="32" t="s">
        <v>177</v>
      </c>
      <c r="Q991" s="39">
        <f>VLOOKUP($O991,[3]Gerentes!$A:$I,7,0)</f>
        <v>4199062</v>
      </c>
      <c r="R991" s="40" t="str">
        <f>VLOOKUP($O991,[3]Gerentes!$A:$I,8,0)</f>
        <v>SERVICIOS TECNOLOGICOS</v>
      </c>
      <c r="S991" s="34" t="s">
        <v>24</v>
      </c>
      <c r="T991" s="34">
        <v>27</v>
      </c>
      <c r="U991" s="34" t="s">
        <v>161</v>
      </c>
      <c r="V991" s="34" t="s">
        <v>25</v>
      </c>
      <c r="W991" s="41">
        <v>6775598</v>
      </c>
      <c r="X991" s="41">
        <v>0</v>
      </c>
      <c r="Y991" s="41">
        <v>0</v>
      </c>
      <c r="Z991" s="41">
        <v>0</v>
      </c>
      <c r="AA991" s="41">
        <v>0</v>
      </c>
      <c r="AB991" s="42">
        <v>6775598</v>
      </c>
      <c r="AC991" s="41">
        <v>6775598</v>
      </c>
      <c r="AD991" s="41">
        <v>0</v>
      </c>
      <c r="AE991" s="42">
        <v>4379182</v>
      </c>
      <c r="AF991" s="42">
        <v>2859766</v>
      </c>
      <c r="AG991" s="41">
        <v>2859766</v>
      </c>
      <c r="AH991" s="41">
        <v>2859766</v>
      </c>
      <c r="AI991" s="41">
        <v>0</v>
      </c>
      <c r="AJ991" s="41">
        <v>0</v>
      </c>
      <c r="AK991" s="42" t="str">
        <f>IFERROR(VLOOKUP(Exportar[[#This Row],[RUBRO]],[3]LISTAS!$A$1:$B$19,2,0),Exportar[[#This Row],[NOMBRE-Planeación_Proyecto]])</f>
        <v>9. Tecnología</v>
      </c>
      <c r="AL991" s="41">
        <f>VLOOKUP(Exportar[[#This Row],[UNIDAD/SUB UNIDAD]],[3]!REGIONALES[[#All],[codigo_regional3]:[Columna1]],3,0)</f>
        <v>27</v>
      </c>
      <c r="AM991" s="41">
        <f>Exportar[[#This Row],[COD]]</f>
        <v>27</v>
      </c>
      <c r="AN991" s="41">
        <f>IFERROR(VLOOKUP(Exportar[[#This Row],[RUBRO completo]],'[3]CENTRO DE COSTOS'!$X:$X,1,0),0)</f>
        <v>0</v>
      </c>
      <c r="AO991" s="43" t="str">
        <f>VLOOKUP(Exportar[[#This Row],[COD_REAL]],'[3]CENTRO DE COSTOS'!$M$4:$N$72,2,0)</f>
        <v>REGIONAL CHOCÓ</v>
      </c>
    </row>
    <row r="992" spans="1:41" x14ac:dyDescent="0.25">
      <c r="A992" s="44">
        <v>45111</v>
      </c>
      <c r="B992" s="32">
        <v>2023</v>
      </c>
      <c r="C992" s="33" t="str">
        <f>VLOOKUP(D992,'[3]CENTRO DE COSTOS'!$E:$H,4,0)</f>
        <v>REGIONALES</v>
      </c>
      <c r="D992" s="34" t="s">
        <v>63</v>
      </c>
      <c r="E992" s="34" t="s">
        <v>64</v>
      </c>
      <c r="F992" s="34" t="s">
        <v>176</v>
      </c>
      <c r="G992" s="35" t="str">
        <f>VLOOKUP(O992,[3]Gerentes!$A:$N,4,0)</f>
        <v>FORTALECIMIENTO</v>
      </c>
      <c r="H992" s="35" t="str">
        <f>VLOOKUP(O992,[3]Gerentes!$A:$N,5,0)</f>
        <v>DIRECTOR(A) DE GESTION HUMANA</v>
      </c>
      <c r="I992" s="35" t="str">
        <f>VLOOKUP(O992,[3]Gerentes!$A:$N,10,0)</f>
        <v>8. Fortalecimiento</v>
      </c>
      <c r="J992" s="35" t="str">
        <f>VLOOKUP(O992,[3]Gerentes!$A:$AB,15,0)</f>
        <v>No Contratable</v>
      </c>
      <c r="K992" s="36" t="str">
        <f t="shared" si="45"/>
        <v>Inversión</v>
      </c>
      <c r="L992" s="37" t="s">
        <v>175</v>
      </c>
      <c r="M992" s="38" t="str">
        <f t="shared" si="46"/>
        <v>C-4199-1500-8</v>
      </c>
      <c r="N992" s="34">
        <v>992</v>
      </c>
      <c r="O992" s="35" t="str">
        <f t="shared" si="47"/>
        <v>C-4199-1500-8-0-4199064-02-992</v>
      </c>
      <c r="P992" s="32" t="s">
        <v>174</v>
      </c>
      <c r="Q992" s="39">
        <f>VLOOKUP($O992,[3]Gerentes!$A:$I,7,0)</f>
        <v>4199064</v>
      </c>
      <c r="R992" s="40" t="str">
        <f>VLOOKUP($O992,[3]Gerentes!$A:$I,8,0)</f>
        <v>SERVICIO DE IMPLEMENTACION DE SISTEMAS DE GESTION</v>
      </c>
      <c r="S992" s="34" t="s">
        <v>24</v>
      </c>
      <c r="T992" s="34">
        <v>27</v>
      </c>
      <c r="U992" s="34" t="s">
        <v>161</v>
      </c>
      <c r="V992" s="34" t="s">
        <v>25</v>
      </c>
      <c r="W992" s="41">
        <v>56650000</v>
      </c>
      <c r="X992" s="41">
        <v>0</v>
      </c>
      <c r="Y992" s="41">
        <v>0</v>
      </c>
      <c r="Z992" s="41">
        <v>0</v>
      </c>
      <c r="AA992" s="41">
        <v>0</v>
      </c>
      <c r="AB992" s="42">
        <v>56650000</v>
      </c>
      <c r="AC992" s="41">
        <v>56650000</v>
      </c>
      <c r="AD992" s="41">
        <v>0</v>
      </c>
      <c r="AE992" s="42">
        <v>56389200</v>
      </c>
      <c r="AF992" s="42">
        <v>49702147</v>
      </c>
      <c r="AG992" s="41">
        <v>49702147</v>
      </c>
      <c r="AH992" s="41">
        <v>49702147</v>
      </c>
      <c r="AI992" s="41">
        <v>0</v>
      </c>
      <c r="AJ992" s="41">
        <v>0</v>
      </c>
      <c r="AK992" s="42" t="str">
        <f>IFERROR(VLOOKUP(Exportar[[#This Row],[RUBRO]],[3]LISTAS!$A$1:$B$19,2,0),Exportar[[#This Row],[NOMBRE-Planeación_Proyecto]])</f>
        <v>8. Fortalecimiento</v>
      </c>
      <c r="AL992" s="41">
        <f>VLOOKUP(Exportar[[#This Row],[UNIDAD/SUB UNIDAD]],[3]!REGIONALES[[#All],[codigo_regional3]:[Columna1]],3,0)</f>
        <v>27</v>
      </c>
      <c r="AM992" s="41">
        <f>Exportar[[#This Row],[COD]]</f>
        <v>27</v>
      </c>
      <c r="AN992" s="41">
        <f>IFERROR(VLOOKUP(Exportar[[#This Row],[RUBRO completo]],'[3]CENTRO DE COSTOS'!$X:$X,1,0),0)</f>
        <v>0</v>
      </c>
      <c r="AO992" s="43" t="str">
        <f>VLOOKUP(Exportar[[#This Row],[COD_REAL]],'[3]CENTRO DE COSTOS'!$M$4:$N$72,2,0)</f>
        <v>REGIONAL CHOCÓ</v>
      </c>
    </row>
    <row r="993" spans="1:41" x14ac:dyDescent="0.25">
      <c r="A993" s="44">
        <v>45111</v>
      </c>
      <c r="B993" s="32">
        <v>2023</v>
      </c>
      <c r="C993" s="33" t="str">
        <f>VLOOKUP(D993,'[3]CENTRO DE COSTOS'!$E:$H,4,0)</f>
        <v>REGIONALES</v>
      </c>
      <c r="D993" s="34" t="s">
        <v>63</v>
      </c>
      <c r="E993" s="34" t="s">
        <v>64</v>
      </c>
      <c r="F993" s="34" t="s">
        <v>164</v>
      </c>
      <c r="G993" s="35" t="str">
        <f>VLOOKUP(O993,[3]Gerentes!$A:$N,4,0)</f>
        <v>PROTECCIÓN SRPA</v>
      </c>
      <c r="H993" s="35" t="str">
        <f>VLOOKUP(O993,[3]Gerentes!$A:$N,5,0)</f>
        <v>DIRECTOR(A) DE PROTECCION</v>
      </c>
      <c r="I993" s="35" t="str">
        <f>VLOOKUP(O993,[3]Gerentes!$A:$N,10,0)</f>
        <v>3. Protección SRPA</v>
      </c>
      <c r="J993" s="35" t="str">
        <f>VLOOKUP(O993,[3]Gerentes!$A:$AB,15,0)</f>
        <v>No Contratable</v>
      </c>
      <c r="K993" s="36" t="str">
        <f t="shared" si="45"/>
        <v>Inversión</v>
      </c>
      <c r="L993" s="37" t="s">
        <v>187</v>
      </c>
      <c r="M993" s="38" t="str">
        <f t="shared" si="46"/>
        <v>C-4102-1500-13</v>
      </c>
      <c r="N993" s="34">
        <v>999</v>
      </c>
      <c r="O993" s="35" t="str">
        <f t="shared" si="47"/>
        <v>C-4102-1500-13-0-4102038-02-999</v>
      </c>
      <c r="P993" s="32" t="s">
        <v>186</v>
      </c>
      <c r="Q993" s="39">
        <f>VLOOKUP($O993,[3]Gerentes!$A:$I,7,0)</f>
        <v>4102038</v>
      </c>
      <c r="R993" s="40" t="str">
        <f>VLOOKUP($O993,[3]Gerentes!$A:$I,8,0)</f>
        <v>SERVICIO DIRIGIDOS A LA ATENCION DE NIÑOS, NIÑAS, ADOLESCENTES Y JOVENES, CON ENFOQUE PEDAGOGICO Y RESTAURATIVO ENCAMINADOS A LA INCLUSION SOCIAL</v>
      </c>
      <c r="S993" s="34" t="s">
        <v>24</v>
      </c>
      <c r="T993" s="34">
        <v>27</v>
      </c>
      <c r="U993" s="34" t="s">
        <v>161</v>
      </c>
      <c r="V993" s="34" t="s">
        <v>25</v>
      </c>
      <c r="W993" s="41">
        <v>2000</v>
      </c>
      <c r="X993" s="41">
        <v>0</v>
      </c>
      <c r="Y993" s="41">
        <v>2000</v>
      </c>
      <c r="Z993" s="41">
        <v>0</v>
      </c>
      <c r="AA993" s="41">
        <v>0</v>
      </c>
      <c r="AB993" s="42">
        <v>0</v>
      </c>
      <c r="AC993" s="41">
        <v>0</v>
      </c>
      <c r="AD993" s="41">
        <v>0</v>
      </c>
      <c r="AE993" s="42">
        <v>0</v>
      </c>
      <c r="AF993" s="42">
        <v>0</v>
      </c>
      <c r="AG993" s="41">
        <v>0</v>
      </c>
      <c r="AH993" s="41">
        <v>0</v>
      </c>
      <c r="AI993" s="41">
        <v>0</v>
      </c>
      <c r="AJ993" s="41">
        <v>0</v>
      </c>
      <c r="AK993" s="42" t="str">
        <f>IFERROR(VLOOKUP(Exportar[[#This Row],[RUBRO]],[3]LISTAS!$A$1:$B$19,2,0),Exportar[[#This Row],[NOMBRE-Planeación_Proyecto]])</f>
        <v>3. Protección SRPA</v>
      </c>
      <c r="AL993" s="41">
        <f>VLOOKUP(Exportar[[#This Row],[UNIDAD/SUB UNIDAD]],[3]!REGIONALES[[#All],[codigo_regional3]:[Columna1]],3,0)</f>
        <v>27</v>
      </c>
      <c r="AM993" s="41">
        <f>Exportar[[#This Row],[COD]]</f>
        <v>27</v>
      </c>
      <c r="AN993" s="41">
        <f>IFERROR(VLOOKUP(Exportar[[#This Row],[RUBRO completo]],'[3]CENTRO DE COSTOS'!$X:$X,1,0),0)</f>
        <v>0</v>
      </c>
      <c r="AO993" s="43" t="str">
        <f>VLOOKUP(Exportar[[#This Row],[COD_REAL]],'[3]CENTRO DE COSTOS'!$M$4:$N$72,2,0)</f>
        <v>REGIONAL CHOCÓ</v>
      </c>
    </row>
    <row r="994" spans="1:41" x14ac:dyDescent="0.25">
      <c r="A994" s="44">
        <v>45111</v>
      </c>
      <c r="B994" s="32">
        <v>2023</v>
      </c>
      <c r="C994" s="33" t="str">
        <f>VLOOKUP(D994,'[3]CENTRO DE COSTOS'!$E:$H,4,0)</f>
        <v>REGIONALES</v>
      </c>
      <c r="D994" s="34" t="s">
        <v>63</v>
      </c>
      <c r="E994" s="34" t="s">
        <v>64</v>
      </c>
      <c r="F994" s="34" t="s">
        <v>164</v>
      </c>
      <c r="G994" s="35" t="str">
        <f>VLOOKUP(O994,[3]Gerentes!$A:$N,4,0)</f>
        <v xml:space="preserve">PROTECCIÓN RESTABLECIMIENTO </v>
      </c>
      <c r="H994" s="35" t="str">
        <f>VLOOKUP(O994,[3]Gerentes!$A:$N,5,0)</f>
        <v>DIRECTOR(A) DE PROTECCION</v>
      </c>
      <c r="I994" s="35" t="str">
        <f>VLOOKUP(O994,[3]Gerentes!$A:$N,10,0)</f>
        <v>2. Protección PARD</v>
      </c>
      <c r="J994" s="35" t="str">
        <f>VLOOKUP(O994,[3]Gerentes!$A:$AB,15,0)</f>
        <v>No Contratable</v>
      </c>
      <c r="K994" s="36" t="str">
        <f t="shared" si="45"/>
        <v>Inversión</v>
      </c>
      <c r="L994" s="37" t="s">
        <v>173</v>
      </c>
      <c r="M994" s="38" t="str">
        <f t="shared" si="46"/>
        <v>C-4102-1500-14</v>
      </c>
      <c r="N994" s="34">
        <v>999</v>
      </c>
      <c r="O994" s="35" t="str">
        <f t="shared" si="47"/>
        <v>C-4102-1500-14-0-4102037-02-999</v>
      </c>
      <c r="P994" s="32" t="s">
        <v>172</v>
      </c>
      <c r="Q994" s="39">
        <f>VLOOKUP($O994,[3]Gerentes!$A:$I,7,0)</f>
        <v>4102037</v>
      </c>
      <c r="R994" s="40" t="str">
        <f>VLOOKUP($O994,[3]Gerentes!$A:$I,8,0)</f>
        <v>SERVICIO DE PROTECCION PARA EL RESTABLECIMIENTO DE DERECHOS DE NIÑOS, NIÑAS, ADOLESCENTES Y JOVENES</v>
      </c>
      <c r="S994" s="34" t="s">
        <v>24</v>
      </c>
      <c r="T994" s="34">
        <v>27</v>
      </c>
      <c r="U994" s="34" t="s">
        <v>161</v>
      </c>
      <c r="V994" s="34" t="s">
        <v>25</v>
      </c>
      <c r="W994" s="41">
        <v>5000</v>
      </c>
      <c r="X994" s="41">
        <v>0</v>
      </c>
      <c r="Y994" s="41">
        <v>5000</v>
      </c>
      <c r="Z994" s="41">
        <v>0</v>
      </c>
      <c r="AA994" s="41">
        <v>0</v>
      </c>
      <c r="AB994" s="42">
        <v>0</v>
      </c>
      <c r="AC994" s="41">
        <v>0</v>
      </c>
      <c r="AD994" s="41">
        <v>0</v>
      </c>
      <c r="AE994" s="42">
        <v>0</v>
      </c>
      <c r="AF994" s="42">
        <v>0</v>
      </c>
      <c r="AG994" s="41">
        <v>0</v>
      </c>
      <c r="AH994" s="41">
        <v>0</v>
      </c>
      <c r="AI994" s="41">
        <v>0</v>
      </c>
      <c r="AJ994" s="41">
        <v>0</v>
      </c>
      <c r="AK994" s="42" t="str">
        <f>IFERROR(VLOOKUP(Exportar[[#This Row],[RUBRO]],[3]LISTAS!$A$1:$B$19,2,0),Exportar[[#This Row],[NOMBRE-Planeación_Proyecto]])</f>
        <v>2. Protección PARD</v>
      </c>
      <c r="AL994" s="41">
        <f>VLOOKUP(Exportar[[#This Row],[UNIDAD/SUB UNIDAD]],[3]!REGIONALES[[#All],[codigo_regional3]:[Columna1]],3,0)</f>
        <v>27</v>
      </c>
      <c r="AM994" s="41">
        <f>Exportar[[#This Row],[COD]]</f>
        <v>27</v>
      </c>
      <c r="AN994" s="41">
        <f>IFERROR(VLOOKUP(Exportar[[#This Row],[RUBRO completo]],'[3]CENTRO DE COSTOS'!$X:$X,1,0),0)</f>
        <v>0</v>
      </c>
      <c r="AO994" s="43" t="str">
        <f>VLOOKUP(Exportar[[#This Row],[COD_REAL]],'[3]CENTRO DE COSTOS'!$M$4:$N$72,2,0)</f>
        <v>REGIONAL CHOCÓ</v>
      </c>
    </row>
    <row r="995" spans="1:41" x14ac:dyDescent="0.25">
      <c r="A995" s="44">
        <v>45111</v>
      </c>
      <c r="B995" s="32">
        <v>2023</v>
      </c>
      <c r="C995" s="33" t="str">
        <f>VLOOKUP(D995,'[3]CENTRO DE COSTOS'!$E:$H,4,0)</f>
        <v>REGIONALES</v>
      </c>
      <c r="D995" s="34" t="s">
        <v>63</v>
      </c>
      <c r="E995" s="34" t="s">
        <v>64</v>
      </c>
      <c r="F995" s="34" t="s">
        <v>164</v>
      </c>
      <c r="G995" s="35" t="str">
        <f>VLOOKUP(O995,[3]Gerentes!$A:$N,4,0)</f>
        <v>FORTALECIMIENTO</v>
      </c>
      <c r="H995" s="35" t="str">
        <f>VLOOKUP(O995,[3]Gerentes!$A:$N,5,0)</f>
        <v>DIRECTOR(A) FINANCIERA</v>
      </c>
      <c r="I995" s="35" t="str">
        <f>VLOOKUP(O995,[3]Gerentes!$A:$N,10,0)</f>
        <v>8. Fortalecimiento</v>
      </c>
      <c r="J995" s="35" t="str">
        <f>VLOOKUP(O995,[3]Gerentes!$A:$AB,15,0)</f>
        <v>No Contratable</v>
      </c>
      <c r="K995" s="36" t="str">
        <f t="shared" si="45"/>
        <v>Inversión</v>
      </c>
      <c r="L995" s="37" t="s">
        <v>163</v>
      </c>
      <c r="M995" s="38" t="str">
        <f t="shared" si="46"/>
        <v>C-4199-1500-8</v>
      </c>
      <c r="N995" s="34">
        <v>999</v>
      </c>
      <c r="O995" s="35" t="str">
        <f t="shared" si="47"/>
        <v>C-4199-1500-8-0-4199044-02-999</v>
      </c>
      <c r="P995" s="32" t="s">
        <v>162</v>
      </c>
      <c r="Q995" s="39">
        <f>VLOOKUP($O995,[3]Gerentes!$A:$I,7,0)</f>
        <v>4199044</v>
      </c>
      <c r="R995" s="40" t="str">
        <f>VLOOKUP($O995,[3]Gerentes!$A:$I,8,0)</f>
        <v>DERECHO DE BENEFICIO FIDUCIARIO</v>
      </c>
      <c r="S995" s="34" t="s">
        <v>24</v>
      </c>
      <c r="T995" s="34">
        <v>27</v>
      </c>
      <c r="U995" s="34" t="s">
        <v>161</v>
      </c>
      <c r="V995" s="34" t="s">
        <v>25</v>
      </c>
      <c r="W995" s="41">
        <v>0</v>
      </c>
      <c r="X995" s="41">
        <v>110000</v>
      </c>
      <c r="Y995" s="41">
        <v>0</v>
      </c>
      <c r="Z995" s="41">
        <v>0</v>
      </c>
      <c r="AA995" s="41">
        <v>0</v>
      </c>
      <c r="AB995" s="42">
        <v>110000</v>
      </c>
      <c r="AC995" s="41">
        <v>110000</v>
      </c>
      <c r="AD995" s="41">
        <v>0</v>
      </c>
      <c r="AE995" s="42">
        <v>110000</v>
      </c>
      <c r="AF995" s="42">
        <v>97971.22</v>
      </c>
      <c r="AG995" s="41">
        <v>97971.22</v>
      </c>
      <c r="AH995" s="41">
        <v>97971.22</v>
      </c>
      <c r="AI995" s="41">
        <v>0</v>
      </c>
      <c r="AJ995" s="41">
        <v>0</v>
      </c>
      <c r="AK995" s="42" t="str">
        <f>IFERROR(VLOOKUP(Exportar[[#This Row],[RUBRO]],[3]LISTAS!$A$1:$B$19,2,0),Exportar[[#This Row],[NOMBRE-Planeación_Proyecto]])</f>
        <v>8. Fortalecimiento</v>
      </c>
      <c r="AL995" s="41">
        <f>VLOOKUP(Exportar[[#This Row],[UNIDAD/SUB UNIDAD]],[3]!REGIONALES[[#All],[codigo_regional3]:[Columna1]],3,0)</f>
        <v>27</v>
      </c>
      <c r="AM995" s="41">
        <f>Exportar[[#This Row],[COD]]</f>
        <v>27</v>
      </c>
      <c r="AN995" s="41">
        <f>IFERROR(VLOOKUP(Exportar[[#This Row],[RUBRO completo]],'[3]CENTRO DE COSTOS'!$X:$X,1,0),0)</f>
        <v>0</v>
      </c>
      <c r="AO995" s="43" t="str">
        <f>VLOOKUP(Exportar[[#This Row],[COD_REAL]],'[3]CENTRO DE COSTOS'!$M$4:$N$72,2,0)</f>
        <v>REGIONAL CHOCÓ</v>
      </c>
    </row>
    <row r="996" spans="1:41" x14ac:dyDescent="0.25">
      <c r="A996" s="44">
        <v>45111</v>
      </c>
      <c r="B996" s="32">
        <v>2023</v>
      </c>
      <c r="C996" s="33" t="str">
        <f>VLOOKUP(D996,'[3]CENTRO DE COSTOS'!$E:$H,4,0)</f>
        <v>REGIONALES</v>
      </c>
      <c r="D996" s="34" t="s">
        <v>65</v>
      </c>
      <c r="E996" s="34" t="s">
        <v>66</v>
      </c>
      <c r="F996" s="34" t="s">
        <v>239</v>
      </c>
      <c r="G996" s="35" t="str">
        <f>VLOOKUP(O996,[3]Gerentes!$A:$N,4,0)</f>
        <v>NUTRICIÓN</v>
      </c>
      <c r="H996" s="35" t="str">
        <f>VLOOKUP(O996,[3]Gerentes!$A:$N,5,0)</f>
        <v>DIRECTOR(A) DE NUTRICION</v>
      </c>
      <c r="I996" s="35" t="str">
        <f>VLOOKUP(O996,[3]Gerentes!$A:$N,10,0)</f>
        <v>4. Nutrición</v>
      </c>
      <c r="J996" s="35" t="str">
        <f>VLOOKUP(O996,[3]Gerentes!$A:$AB,15,0)</f>
        <v>Contratable</v>
      </c>
      <c r="K996" s="36" t="str">
        <f t="shared" si="45"/>
        <v>Inversión</v>
      </c>
      <c r="L996" s="37" t="s">
        <v>189</v>
      </c>
      <c r="M996" s="38" t="str">
        <f t="shared" si="46"/>
        <v>C-4102-1500-12</v>
      </c>
      <c r="N996" s="34">
        <v>101</v>
      </c>
      <c r="O996" s="35" t="str">
        <f t="shared" si="47"/>
        <v>C-4102-1500-12-0-4102016-02-101</v>
      </c>
      <c r="P996" s="32" t="s">
        <v>188</v>
      </c>
      <c r="Q996" s="39">
        <f>VLOOKUP($O996,[3]Gerentes!$A:$I,7,0)</f>
        <v>4102016</v>
      </c>
      <c r="R996" s="40" t="str">
        <f>VLOOKUP($O996,[3]Gerentes!$A:$I,8,0)</f>
        <v>SERVICIO DE ATENCION Y PREVENCION A LA DESNUTRICION DESDE EL SECTOR INCLUSION SOCIAL</v>
      </c>
      <c r="S996" s="34" t="s">
        <v>24</v>
      </c>
      <c r="T996" s="34">
        <v>27</v>
      </c>
      <c r="U996" s="34" t="s">
        <v>161</v>
      </c>
      <c r="V996" s="34" t="s">
        <v>25</v>
      </c>
      <c r="W996" s="41">
        <v>1165859906</v>
      </c>
      <c r="X996" s="41">
        <v>0</v>
      </c>
      <c r="Y996" s="41">
        <v>20657816</v>
      </c>
      <c r="Z996" s="41">
        <v>0</v>
      </c>
      <c r="AA996" s="41">
        <v>0</v>
      </c>
      <c r="AB996" s="42">
        <v>1145202090</v>
      </c>
      <c r="AC996" s="41">
        <v>1145202090</v>
      </c>
      <c r="AD996" s="41">
        <v>0</v>
      </c>
      <c r="AE996" s="42">
        <v>1145202090</v>
      </c>
      <c r="AF996" s="42">
        <v>517516953</v>
      </c>
      <c r="AG996" s="41">
        <v>517516953</v>
      </c>
      <c r="AH996" s="41">
        <v>517516953</v>
      </c>
      <c r="AI996" s="41">
        <v>0</v>
      </c>
      <c r="AJ996" s="41">
        <v>0</v>
      </c>
      <c r="AK996" s="42" t="str">
        <f>IFERROR(VLOOKUP(Exportar[[#This Row],[RUBRO]],[3]LISTAS!$A$1:$B$19,2,0),Exportar[[#This Row],[NOMBRE-Planeación_Proyecto]])</f>
        <v>4. Nutrición</v>
      </c>
      <c r="AL996" s="41">
        <f>VLOOKUP(Exportar[[#This Row],[UNIDAD/SUB UNIDAD]],[3]!REGIONALES[[#All],[codigo_regional3]:[Columna1]],3,0)</f>
        <v>41</v>
      </c>
      <c r="AM996" s="41">
        <f>Exportar[[#This Row],[COD]]</f>
        <v>41</v>
      </c>
      <c r="AN996" s="41" t="str">
        <f>IFERROR(VLOOKUP(Exportar[[#This Row],[RUBRO completo]],'[3]CENTRO DE COSTOS'!$X:$X,1,0),0)</f>
        <v>C-4102-1500-12-0-4102016-02-101</v>
      </c>
      <c r="AO996" s="43" t="str">
        <f>VLOOKUP(Exportar[[#This Row],[COD_REAL]],'[3]CENTRO DE COSTOS'!$M$4:$N$72,2,0)</f>
        <v>REGIONAL HUILA</v>
      </c>
    </row>
    <row r="997" spans="1:41" x14ac:dyDescent="0.25">
      <c r="A997" s="44">
        <v>45111</v>
      </c>
      <c r="B997" s="32">
        <v>2023</v>
      </c>
      <c r="C997" s="33" t="str">
        <f>VLOOKUP(D997,'[3]CENTRO DE COSTOS'!$E:$H,4,0)</f>
        <v>REGIONALES</v>
      </c>
      <c r="D997" s="34" t="s">
        <v>65</v>
      </c>
      <c r="E997" s="34" t="s">
        <v>66</v>
      </c>
      <c r="F997" s="34" t="s">
        <v>238</v>
      </c>
      <c r="G997" s="35" t="str">
        <f>VLOOKUP(O997,[3]Gerentes!$A:$N,4,0)</f>
        <v>NUTRICIÓN</v>
      </c>
      <c r="H997" s="35" t="str">
        <f>VLOOKUP(O997,[3]Gerentes!$A:$N,5,0)</f>
        <v>DIRECTOR(A) DE NUTRICION</v>
      </c>
      <c r="I997" s="35" t="str">
        <f>VLOOKUP(O997,[3]Gerentes!$A:$N,10,0)</f>
        <v>4. Nutrición</v>
      </c>
      <c r="J997" s="35" t="str">
        <f>VLOOKUP(O997,[3]Gerentes!$A:$AB,15,0)</f>
        <v>Contratable</v>
      </c>
      <c r="K997" s="36" t="str">
        <f t="shared" si="45"/>
        <v>Inversión</v>
      </c>
      <c r="L997" s="37" t="s">
        <v>191</v>
      </c>
      <c r="M997" s="38" t="str">
        <f t="shared" si="46"/>
        <v>C-4102-1500-12</v>
      </c>
      <c r="N997" s="34">
        <v>105</v>
      </c>
      <c r="O997" s="35" t="str">
        <f t="shared" si="47"/>
        <v>C-4102-1500-12-0-4102014-02-105</v>
      </c>
      <c r="P997" s="32" t="s">
        <v>190</v>
      </c>
      <c r="Q997" s="39">
        <f>VLOOKUP($O997,[3]Gerentes!$A:$I,7,0)</f>
        <v>4102014</v>
      </c>
      <c r="R997" s="40" t="str">
        <f>VLOOKUP($O997,[3]Gerentes!$A:$I,8,0)</f>
        <v>SERVICIO DE DISTRIBUCION DE ALIMENTOS SOLIDOS DE ALTO VALOR NUTRICIONAL</v>
      </c>
      <c r="S997" s="34" t="s">
        <v>24</v>
      </c>
      <c r="T997" s="34">
        <v>27</v>
      </c>
      <c r="U997" s="34" t="s">
        <v>161</v>
      </c>
      <c r="V997" s="34" t="s">
        <v>25</v>
      </c>
      <c r="W997" s="41">
        <v>45356000</v>
      </c>
      <c r="X997" s="41">
        <v>0</v>
      </c>
      <c r="Y997" s="41">
        <v>0</v>
      </c>
      <c r="Z997" s="41">
        <v>0</v>
      </c>
      <c r="AA997" s="41">
        <v>0</v>
      </c>
      <c r="AB997" s="42">
        <v>45356000</v>
      </c>
      <c r="AC997" s="41">
        <v>45356000</v>
      </c>
      <c r="AD997" s="41">
        <v>0</v>
      </c>
      <c r="AE997" s="42">
        <v>45356000</v>
      </c>
      <c r="AF997" s="42">
        <v>17408700</v>
      </c>
      <c r="AG997" s="41">
        <v>17408700</v>
      </c>
      <c r="AH997" s="41">
        <v>17408700</v>
      </c>
      <c r="AI997" s="41">
        <v>0</v>
      </c>
      <c r="AJ997" s="41">
        <v>0</v>
      </c>
      <c r="AK997" s="42" t="str">
        <f>IFERROR(VLOOKUP(Exportar[[#This Row],[RUBRO]],[3]LISTAS!$A$1:$B$19,2,0),Exportar[[#This Row],[NOMBRE-Planeación_Proyecto]])</f>
        <v>4. Nutrición</v>
      </c>
      <c r="AL997" s="41">
        <f>VLOOKUP(Exportar[[#This Row],[UNIDAD/SUB UNIDAD]],[3]!REGIONALES[[#All],[codigo_regional3]:[Columna1]],3,0)</f>
        <v>41</v>
      </c>
      <c r="AM997" s="41">
        <f>Exportar[[#This Row],[COD]]</f>
        <v>41</v>
      </c>
      <c r="AN997" s="41">
        <f>IFERROR(VLOOKUP(Exportar[[#This Row],[RUBRO completo]],'[3]CENTRO DE COSTOS'!$X:$X,1,0),0)</f>
        <v>0</v>
      </c>
      <c r="AO997" s="43" t="str">
        <f>VLOOKUP(Exportar[[#This Row],[COD_REAL]],'[3]CENTRO DE COSTOS'!$M$4:$N$72,2,0)</f>
        <v>REGIONAL HUILA</v>
      </c>
    </row>
    <row r="998" spans="1:41" x14ac:dyDescent="0.25">
      <c r="A998" s="44">
        <v>45111</v>
      </c>
      <c r="B998" s="32">
        <v>2023</v>
      </c>
      <c r="C998" s="33" t="str">
        <f>VLOOKUP(D998,'[3]CENTRO DE COSTOS'!$E:$H,4,0)</f>
        <v>REGIONALES</v>
      </c>
      <c r="D998" s="34" t="s">
        <v>65</v>
      </c>
      <c r="E998" s="34" t="s">
        <v>66</v>
      </c>
      <c r="F998" s="34" t="s">
        <v>243</v>
      </c>
      <c r="G998" s="35" t="str">
        <f>VLOOKUP(O998,[3]Gerentes!$A:$N,4,0)</f>
        <v>PROTECCIÓN SRPA</v>
      </c>
      <c r="H998" s="35" t="str">
        <f>VLOOKUP(O998,[3]Gerentes!$A:$N,5,0)</f>
        <v>DIRECTOR(A) DE PROTECCION</v>
      </c>
      <c r="I998" s="35" t="str">
        <f>VLOOKUP(O998,[3]Gerentes!$A:$N,10,0)</f>
        <v>3. Protección SRPA</v>
      </c>
      <c r="J998" s="35" t="str">
        <f>VLOOKUP(O998,[3]Gerentes!$A:$AB,15,0)</f>
        <v>Contratable</v>
      </c>
      <c r="K998" s="36" t="str">
        <f t="shared" si="45"/>
        <v>Inversión</v>
      </c>
      <c r="L998" s="37" t="s">
        <v>187</v>
      </c>
      <c r="M998" s="38" t="str">
        <f t="shared" si="46"/>
        <v>C-4102-1500-13</v>
      </c>
      <c r="N998" s="34">
        <v>111</v>
      </c>
      <c r="O998" s="35" t="str">
        <f t="shared" si="47"/>
        <v>C-4102-1500-13-0-4102038-02-111</v>
      </c>
      <c r="P998" s="32" t="s">
        <v>186</v>
      </c>
      <c r="Q998" s="39">
        <f>VLOOKUP($O998,[3]Gerentes!$A:$I,7,0)</f>
        <v>4102038</v>
      </c>
      <c r="R998" s="40" t="str">
        <f>VLOOKUP($O998,[3]Gerentes!$A:$I,8,0)</f>
        <v>SERVICIO DIRIGIDOS A LA ATENCION DE NIÑOS, NIÑAS, ADOLESCENTES Y JOVENES, CON ENFOQUE PEDAGOGICO Y RESTAURATIVO ENCAMINADOS A LA INCLUSION SOCIAL</v>
      </c>
      <c r="S998" s="34" t="s">
        <v>24</v>
      </c>
      <c r="T998" s="34">
        <v>27</v>
      </c>
      <c r="U998" s="34" t="s">
        <v>161</v>
      </c>
      <c r="V998" s="34" t="s">
        <v>25</v>
      </c>
      <c r="W998" s="41">
        <v>21427106</v>
      </c>
      <c r="X998" s="41">
        <v>0</v>
      </c>
      <c r="Y998" s="41">
        <v>0</v>
      </c>
      <c r="Z998" s="41">
        <v>0</v>
      </c>
      <c r="AA998" s="41">
        <v>0</v>
      </c>
      <c r="AB998" s="42">
        <v>21427106</v>
      </c>
      <c r="AC998" s="41">
        <v>21427106</v>
      </c>
      <c r="AD998" s="41">
        <v>0</v>
      </c>
      <c r="AE998" s="42">
        <v>21427106</v>
      </c>
      <c r="AF998" s="42">
        <v>21427106</v>
      </c>
      <c r="AG998" s="41">
        <v>21427106</v>
      </c>
      <c r="AH998" s="41">
        <v>21427106</v>
      </c>
      <c r="AI998" s="41">
        <v>0</v>
      </c>
      <c r="AJ998" s="41">
        <v>0</v>
      </c>
      <c r="AK998" s="42" t="str">
        <f>IFERROR(VLOOKUP(Exportar[[#This Row],[RUBRO]],[3]LISTAS!$A$1:$B$19,2,0),Exportar[[#This Row],[NOMBRE-Planeación_Proyecto]])</f>
        <v>3. Protección SRPA</v>
      </c>
      <c r="AL998" s="41">
        <f>VLOOKUP(Exportar[[#This Row],[UNIDAD/SUB UNIDAD]],[3]!REGIONALES[[#All],[codigo_regional3]:[Columna1]],3,0)</f>
        <v>41</v>
      </c>
      <c r="AM998" s="41">
        <f>Exportar[[#This Row],[COD]]</f>
        <v>41</v>
      </c>
      <c r="AN998" s="41">
        <f>IFERROR(VLOOKUP(Exportar[[#This Row],[RUBRO completo]],'[3]CENTRO DE COSTOS'!$X:$X,1,0),0)</f>
        <v>0</v>
      </c>
      <c r="AO998" s="43" t="str">
        <f>VLOOKUP(Exportar[[#This Row],[COD_REAL]],'[3]CENTRO DE COSTOS'!$M$4:$N$72,2,0)</f>
        <v>REGIONAL HUILA</v>
      </c>
    </row>
    <row r="999" spans="1:41" x14ac:dyDescent="0.25">
      <c r="A999" s="44">
        <v>45111</v>
      </c>
      <c r="B999" s="32">
        <v>2023</v>
      </c>
      <c r="C999" s="33" t="str">
        <f>VLOOKUP(D999,'[3]CENTRO DE COSTOS'!$E:$H,4,0)</f>
        <v>REGIONALES</v>
      </c>
      <c r="D999" s="34" t="s">
        <v>65</v>
      </c>
      <c r="E999" s="34" t="s">
        <v>66</v>
      </c>
      <c r="F999" s="34" t="s">
        <v>243</v>
      </c>
      <c r="G999" s="35" t="str">
        <f>VLOOKUP(O999,[3]Gerentes!$A:$N,4,0)</f>
        <v xml:space="preserve">PROTECCIÓN RESTABLECIMIENTO </v>
      </c>
      <c r="H999" s="35" t="str">
        <f>VLOOKUP(O999,[3]Gerentes!$A:$N,5,0)</f>
        <v>DIRECTOR(A) DE PROTECCION</v>
      </c>
      <c r="I999" s="35" t="str">
        <f>VLOOKUP(O999,[3]Gerentes!$A:$N,10,0)</f>
        <v>2. Protección PARD</v>
      </c>
      <c r="J999" s="35" t="str">
        <f>VLOOKUP(O999,[3]Gerentes!$A:$AB,15,0)</f>
        <v>Contratable</v>
      </c>
      <c r="K999" s="36" t="str">
        <f t="shared" si="45"/>
        <v>Inversión</v>
      </c>
      <c r="L999" s="37" t="s">
        <v>173</v>
      </c>
      <c r="M999" s="38" t="str">
        <f t="shared" si="46"/>
        <v>C-4102-1500-14</v>
      </c>
      <c r="N999" s="34">
        <v>111</v>
      </c>
      <c r="O999" s="35" t="str">
        <f t="shared" si="47"/>
        <v>C-4102-1500-14-0-4102037-02-111</v>
      </c>
      <c r="P999" s="32" t="s">
        <v>172</v>
      </c>
      <c r="Q999" s="39">
        <f>VLOOKUP($O999,[3]Gerentes!$A:$I,7,0)</f>
        <v>4102037</v>
      </c>
      <c r="R999" s="40" t="str">
        <f>VLOOKUP($O999,[3]Gerentes!$A:$I,8,0)</f>
        <v>SERVICIO DE PROTECCION PARA EL RESTABLECIMIENTO DE DERECHOS DE NIÑOS, NIÑAS, ADOLESCENTES Y JOVENES</v>
      </c>
      <c r="S999" s="34" t="s">
        <v>24</v>
      </c>
      <c r="T999" s="34">
        <v>21</v>
      </c>
      <c r="U999" s="34" t="s">
        <v>185</v>
      </c>
      <c r="V999" s="34" t="s">
        <v>25</v>
      </c>
      <c r="W999" s="41">
        <v>126412363</v>
      </c>
      <c r="X999" s="41">
        <v>0</v>
      </c>
      <c r="Y999" s="41">
        <v>0</v>
      </c>
      <c r="Z999" s="41">
        <v>0</v>
      </c>
      <c r="AA999" s="41">
        <v>0</v>
      </c>
      <c r="AB999" s="42">
        <v>126412363</v>
      </c>
      <c r="AC999" s="41">
        <v>118517901</v>
      </c>
      <c r="AD999" s="41">
        <v>7894462</v>
      </c>
      <c r="AE999" s="42">
        <v>118517901</v>
      </c>
      <c r="AF999" s="42">
        <v>115298901</v>
      </c>
      <c r="AG999" s="41">
        <v>115298901</v>
      </c>
      <c r="AH999" s="41">
        <v>115298901</v>
      </c>
      <c r="AI999" s="41">
        <v>0</v>
      </c>
      <c r="AJ999" s="41">
        <v>0</v>
      </c>
      <c r="AK999" s="42" t="str">
        <f>IFERROR(VLOOKUP(Exportar[[#This Row],[RUBRO]],[3]LISTAS!$A$1:$B$19,2,0),Exportar[[#This Row],[NOMBRE-Planeación_Proyecto]])</f>
        <v>2. Protección PARD</v>
      </c>
      <c r="AL999" s="41">
        <f>VLOOKUP(Exportar[[#This Row],[UNIDAD/SUB UNIDAD]],[3]!REGIONALES[[#All],[codigo_regional3]:[Columna1]],3,0)</f>
        <v>41</v>
      </c>
      <c r="AM999" s="41">
        <f>Exportar[[#This Row],[COD]]</f>
        <v>41</v>
      </c>
      <c r="AN999" s="41">
        <f>IFERROR(VLOOKUP(Exportar[[#This Row],[RUBRO completo]],'[3]CENTRO DE COSTOS'!$X:$X,1,0),0)</f>
        <v>0</v>
      </c>
      <c r="AO999" s="43" t="str">
        <f>VLOOKUP(Exportar[[#This Row],[COD_REAL]],'[3]CENTRO DE COSTOS'!$M$4:$N$72,2,0)</f>
        <v>REGIONAL HUILA</v>
      </c>
    </row>
    <row r="1000" spans="1:41" x14ac:dyDescent="0.25">
      <c r="A1000" s="44">
        <v>45111</v>
      </c>
      <c r="B1000" s="32">
        <v>2023</v>
      </c>
      <c r="C1000" s="33" t="str">
        <f>VLOOKUP(D1000,'[3]CENTRO DE COSTOS'!$E:$H,4,0)</f>
        <v>REGIONALES</v>
      </c>
      <c r="D1000" s="34" t="s">
        <v>65</v>
      </c>
      <c r="E1000" s="34" t="s">
        <v>66</v>
      </c>
      <c r="F1000" s="34" t="s">
        <v>237</v>
      </c>
      <c r="G1000" s="35" t="str">
        <f>VLOOKUP(O1000,[3]Gerentes!$A:$N,4,0)</f>
        <v>PROTECCIÓN SRPA</v>
      </c>
      <c r="H1000" s="35" t="str">
        <f>VLOOKUP(O1000,[3]Gerentes!$A:$N,5,0)</f>
        <v>DIRECTOR(A) DE PROTECCION</v>
      </c>
      <c r="I1000" s="35" t="str">
        <f>VLOOKUP(O1000,[3]Gerentes!$A:$N,10,0)</f>
        <v>3. Protección SRPA</v>
      </c>
      <c r="J1000" s="35" t="str">
        <f>VLOOKUP(O1000,[3]Gerentes!$A:$AB,15,0)</f>
        <v>No Contratable</v>
      </c>
      <c r="K1000" s="36" t="str">
        <f t="shared" si="45"/>
        <v>Inversión</v>
      </c>
      <c r="L1000" s="37" t="s">
        <v>187</v>
      </c>
      <c r="M1000" s="38" t="str">
        <f t="shared" si="46"/>
        <v>C-4102-1500-13</v>
      </c>
      <c r="N1000" s="34">
        <v>112</v>
      </c>
      <c r="O1000" s="35" t="str">
        <f t="shared" si="47"/>
        <v>C-4102-1500-13-0-4102038-02-112</v>
      </c>
      <c r="P1000" s="32" t="s">
        <v>186</v>
      </c>
      <c r="Q1000" s="39">
        <f>VLOOKUP($O1000,[3]Gerentes!$A:$I,7,0)</f>
        <v>4102038</v>
      </c>
      <c r="R1000" s="40" t="str">
        <f>VLOOKUP($O1000,[3]Gerentes!$A:$I,8,0)</f>
        <v>SERVICIO DIRIGIDOS A LA ATENCION DE NIÑOS, NIÑAS, ADOLESCENTES Y JOVENES, CON ENFOQUE PEDAGOGICO Y RESTAURATIVO ENCAMINADOS A LA INCLUSION SOCIAL</v>
      </c>
      <c r="S1000" s="34" t="s">
        <v>38</v>
      </c>
      <c r="T1000" s="34">
        <v>16</v>
      </c>
      <c r="U1000" s="34" t="s">
        <v>249</v>
      </c>
      <c r="V1000" s="34" t="s">
        <v>25</v>
      </c>
      <c r="W1000" s="41">
        <v>6000000</v>
      </c>
      <c r="X1000" s="41">
        <v>0</v>
      </c>
      <c r="Y1000" s="41">
        <v>0</v>
      </c>
      <c r="Z1000" s="41">
        <v>0</v>
      </c>
      <c r="AA1000" s="41">
        <v>0</v>
      </c>
      <c r="AB1000" s="42">
        <v>6000000</v>
      </c>
      <c r="AC1000" s="41">
        <v>6000000</v>
      </c>
      <c r="AD1000" s="41">
        <v>0</v>
      </c>
      <c r="AE1000" s="42">
        <v>6000000</v>
      </c>
      <c r="AF1000" s="42">
        <v>3357000</v>
      </c>
      <c r="AG1000" s="41">
        <v>3357000</v>
      </c>
      <c r="AH1000" s="41">
        <v>3357000</v>
      </c>
      <c r="AI1000" s="41">
        <v>0</v>
      </c>
      <c r="AJ1000" s="41">
        <v>0</v>
      </c>
      <c r="AK1000" s="42" t="str">
        <f>IFERROR(VLOOKUP(Exportar[[#This Row],[RUBRO]],[3]LISTAS!$A$1:$B$19,2,0),Exportar[[#This Row],[NOMBRE-Planeación_Proyecto]])</f>
        <v>3. Protección SRPA</v>
      </c>
      <c r="AL1000" s="41">
        <f>VLOOKUP(Exportar[[#This Row],[UNIDAD/SUB UNIDAD]],[3]!REGIONALES[[#All],[codigo_regional3]:[Columna1]],3,0)</f>
        <v>41</v>
      </c>
      <c r="AM1000" s="41">
        <f>Exportar[[#This Row],[COD]]</f>
        <v>41</v>
      </c>
      <c r="AN1000" s="41">
        <f>IFERROR(VLOOKUP(Exportar[[#This Row],[RUBRO completo]],'[3]CENTRO DE COSTOS'!$X:$X,1,0),0)</f>
        <v>0</v>
      </c>
      <c r="AO1000" s="43" t="str">
        <f>VLOOKUP(Exportar[[#This Row],[COD_REAL]],'[3]CENTRO DE COSTOS'!$M$4:$N$72,2,0)</f>
        <v>REGIONAL HUILA</v>
      </c>
    </row>
    <row r="1001" spans="1:41" x14ac:dyDescent="0.25">
      <c r="A1001" s="44">
        <v>45111</v>
      </c>
      <c r="B1001" s="32">
        <v>2023</v>
      </c>
      <c r="C1001" s="33" t="str">
        <f>VLOOKUP(D1001,'[3]CENTRO DE COSTOS'!$E:$H,4,0)</f>
        <v>REGIONALES</v>
      </c>
      <c r="D1001" s="34" t="s">
        <v>65</v>
      </c>
      <c r="E1001" s="34" t="s">
        <v>66</v>
      </c>
      <c r="F1001" s="34" t="s">
        <v>237</v>
      </c>
      <c r="G1001" s="35" t="str">
        <f>VLOOKUP(O1001,[3]Gerentes!$A:$N,4,0)</f>
        <v>PROTECCIÓN SRPA</v>
      </c>
      <c r="H1001" s="35" t="str">
        <f>VLOOKUP(O1001,[3]Gerentes!$A:$N,5,0)</f>
        <v>DIRECTOR(A) DE PROTECCION</v>
      </c>
      <c r="I1001" s="35" t="str">
        <f>VLOOKUP(O1001,[3]Gerentes!$A:$N,10,0)</f>
        <v>3. Protección SRPA</v>
      </c>
      <c r="J1001" s="35" t="str">
        <f>VLOOKUP(O1001,[3]Gerentes!$A:$AB,15,0)</f>
        <v>No Contratable</v>
      </c>
      <c r="K1001" s="36" t="str">
        <f t="shared" si="45"/>
        <v>Inversión</v>
      </c>
      <c r="L1001" s="37" t="s">
        <v>187</v>
      </c>
      <c r="M1001" s="38" t="str">
        <f t="shared" si="46"/>
        <v>C-4102-1500-13</v>
      </c>
      <c r="N1001" s="34">
        <v>112</v>
      </c>
      <c r="O1001" s="35" t="str">
        <f t="shared" si="47"/>
        <v>C-4102-1500-13-0-4102038-02-112</v>
      </c>
      <c r="P1001" s="32" t="s">
        <v>186</v>
      </c>
      <c r="Q1001" s="39">
        <f>VLOOKUP($O1001,[3]Gerentes!$A:$I,7,0)</f>
        <v>4102038</v>
      </c>
      <c r="R1001" s="40" t="str">
        <f>VLOOKUP($O1001,[3]Gerentes!$A:$I,8,0)</f>
        <v>SERVICIO DIRIGIDOS A LA ATENCION DE NIÑOS, NIÑAS, ADOLESCENTES Y JOVENES, CON ENFOQUE PEDAGOGICO Y RESTAURATIVO ENCAMINADOS A LA INCLUSION SOCIAL</v>
      </c>
      <c r="S1001" s="34" t="s">
        <v>24</v>
      </c>
      <c r="T1001" s="34">
        <v>27</v>
      </c>
      <c r="U1001" s="34" t="s">
        <v>161</v>
      </c>
      <c r="V1001" s="34" t="s">
        <v>25</v>
      </c>
      <c r="W1001" s="41">
        <v>0</v>
      </c>
      <c r="X1001" s="41">
        <v>5000000</v>
      </c>
      <c r="Y1001" s="41">
        <v>0</v>
      </c>
      <c r="Z1001" s="41">
        <v>0</v>
      </c>
      <c r="AA1001" s="41">
        <v>0</v>
      </c>
      <c r="AB1001" s="42">
        <v>5000000</v>
      </c>
      <c r="AC1001" s="41">
        <v>5000000</v>
      </c>
      <c r="AD1001" s="41">
        <v>0</v>
      </c>
      <c r="AE1001" s="42">
        <v>5000000</v>
      </c>
      <c r="AF1001" s="42">
        <v>0</v>
      </c>
      <c r="AG1001" s="41">
        <v>0</v>
      </c>
      <c r="AH1001" s="41">
        <v>0</v>
      </c>
      <c r="AI1001" s="41">
        <v>0</v>
      </c>
      <c r="AJ1001" s="41">
        <v>0</v>
      </c>
      <c r="AK1001" s="42" t="str">
        <f>IFERROR(VLOOKUP(Exportar[[#This Row],[RUBRO]],[3]LISTAS!$A$1:$B$19,2,0),Exportar[[#This Row],[NOMBRE-Planeación_Proyecto]])</f>
        <v>3. Protección SRPA</v>
      </c>
      <c r="AL1001" s="41">
        <f>VLOOKUP(Exportar[[#This Row],[UNIDAD/SUB UNIDAD]],[3]!REGIONALES[[#All],[codigo_regional3]:[Columna1]],3,0)</f>
        <v>41</v>
      </c>
      <c r="AM1001" s="41">
        <f>Exportar[[#This Row],[COD]]</f>
        <v>41</v>
      </c>
      <c r="AN1001" s="41">
        <f>IFERROR(VLOOKUP(Exportar[[#This Row],[RUBRO completo]],'[3]CENTRO DE COSTOS'!$X:$X,1,0),0)</f>
        <v>0</v>
      </c>
      <c r="AO1001" s="43" t="str">
        <f>VLOOKUP(Exportar[[#This Row],[COD_REAL]],'[3]CENTRO DE COSTOS'!$M$4:$N$72,2,0)</f>
        <v>REGIONAL HUILA</v>
      </c>
    </row>
    <row r="1002" spans="1:41" x14ac:dyDescent="0.25">
      <c r="A1002" s="44">
        <v>45111</v>
      </c>
      <c r="B1002" s="32">
        <v>2023</v>
      </c>
      <c r="C1002" s="33" t="str">
        <f>VLOOKUP(D1002,'[3]CENTRO DE COSTOS'!$E:$H,4,0)</f>
        <v>REGIONALES</v>
      </c>
      <c r="D1002" s="34" t="s">
        <v>65</v>
      </c>
      <c r="E1002" s="34" t="s">
        <v>66</v>
      </c>
      <c r="F1002" s="34" t="s">
        <v>237</v>
      </c>
      <c r="G1002" s="35" t="str">
        <f>VLOOKUP(O1002,[3]Gerentes!$A:$N,4,0)</f>
        <v xml:space="preserve">PROTECCIÓN RESTABLECIMIENTO </v>
      </c>
      <c r="H1002" s="35" t="str">
        <f>VLOOKUP(O1002,[3]Gerentes!$A:$N,5,0)</f>
        <v>DIRECTOR(A) DE PROTECCION</v>
      </c>
      <c r="I1002" s="35" t="str">
        <f>VLOOKUP(O1002,[3]Gerentes!$A:$N,10,0)</f>
        <v>2. Protección PARD</v>
      </c>
      <c r="J1002" s="35" t="str">
        <f>VLOOKUP(O1002,[3]Gerentes!$A:$AB,15,0)</f>
        <v>No Contratable</v>
      </c>
      <c r="K1002" s="36" t="str">
        <f t="shared" si="45"/>
        <v>Inversión</v>
      </c>
      <c r="L1002" s="37" t="s">
        <v>173</v>
      </c>
      <c r="M1002" s="38" t="str">
        <f t="shared" si="46"/>
        <v>C-4102-1500-14</v>
      </c>
      <c r="N1002" s="34">
        <v>112</v>
      </c>
      <c r="O1002" s="35" t="str">
        <f t="shared" si="47"/>
        <v>C-4102-1500-14-0-4102037-02-112</v>
      </c>
      <c r="P1002" s="32" t="s">
        <v>172</v>
      </c>
      <c r="Q1002" s="39">
        <f>VLOOKUP($O1002,[3]Gerentes!$A:$I,7,0)</f>
        <v>4102037</v>
      </c>
      <c r="R1002" s="40" t="str">
        <f>VLOOKUP($O1002,[3]Gerentes!$A:$I,8,0)</f>
        <v>SERVICIO DE PROTECCION PARA EL RESTABLECIMIENTO DE DERECHOS DE NIÑOS, NIÑAS, ADOLESCENTES Y JOVENES</v>
      </c>
      <c r="S1002" s="34" t="s">
        <v>24</v>
      </c>
      <c r="T1002" s="34">
        <v>27</v>
      </c>
      <c r="U1002" s="34" t="s">
        <v>161</v>
      </c>
      <c r="V1002" s="34" t="s">
        <v>25</v>
      </c>
      <c r="W1002" s="41">
        <v>30000000</v>
      </c>
      <c r="X1002" s="41">
        <v>0</v>
      </c>
      <c r="Y1002" s="41">
        <v>0</v>
      </c>
      <c r="Z1002" s="41">
        <v>0</v>
      </c>
      <c r="AA1002" s="41">
        <v>0</v>
      </c>
      <c r="AB1002" s="42">
        <v>30000000</v>
      </c>
      <c r="AC1002" s="41">
        <v>30000000</v>
      </c>
      <c r="AD1002" s="41">
        <v>0</v>
      </c>
      <c r="AE1002" s="42">
        <v>30000000</v>
      </c>
      <c r="AF1002" s="42">
        <v>30000000</v>
      </c>
      <c r="AG1002" s="41">
        <v>30000000</v>
      </c>
      <c r="AH1002" s="41">
        <v>30000000</v>
      </c>
      <c r="AI1002" s="41">
        <v>0</v>
      </c>
      <c r="AJ1002" s="41">
        <v>0</v>
      </c>
      <c r="AK1002" s="42" t="str">
        <f>IFERROR(VLOOKUP(Exportar[[#This Row],[RUBRO]],[3]LISTAS!$A$1:$B$19,2,0),Exportar[[#This Row],[NOMBRE-Planeación_Proyecto]])</f>
        <v>2. Protección PARD</v>
      </c>
      <c r="AL1002" s="41">
        <f>VLOOKUP(Exportar[[#This Row],[UNIDAD/SUB UNIDAD]],[3]!REGIONALES[[#All],[codigo_regional3]:[Columna1]],3,0)</f>
        <v>41</v>
      </c>
      <c r="AM1002" s="41">
        <f>Exportar[[#This Row],[COD]]</f>
        <v>41</v>
      </c>
      <c r="AN1002" s="41">
        <f>IFERROR(VLOOKUP(Exportar[[#This Row],[RUBRO completo]],'[3]CENTRO DE COSTOS'!$X:$X,1,0),0)</f>
        <v>0</v>
      </c>
      <c r="AO1002" s="43" t="str">
        <f>VLOOKUP(Exportar[[#This Row],[COD_REAL]],'[3]CENTRO DE COSTOS'!$M$4:$N$72,2,0)</f>
        <v>REGIONAL HUILA</v>
      </c>
    </row>
    <row r="1003" spans="1:41" x14ac:dyDescent="0.25">
      <c r="A1003" s="44">
        <v>45111</v>
      </c>
      <c r="B1003" s="32">
        <v>2023</v>
      </c>
      <c r="C1003" s="33" t="str">
        <f>VLOOKUP(D1003,'[3]CENTRO DE COSTOS'!$E:$H,4,0)</f>
        <v>REGIONALES</v>
      </c>
      <c r="D1003" s="34" t="s">
        <v>65</v>
      </c>
      <c r="E1003" s="34" t="s">
        <v>66</v>
      </c>
      <c r="F1003" s="34" t="s">
        <v>237</v>
      </c>
      <c r="G1003" s="35" t="str">
        <f>VLOOKUP(O1003,[3]Gerentes!$A:$N,4,0)</f>
        <v xml:space="preserve">PROTECCIÓN RESTABLECIMIENTO </v>
      </c>
      <c r="H1003" s="35" t="str">
        <f>VLOOKUP(O1003,[3]Gerentes!$A:$N,5,0)</f>
        <v>DIRECTOR(A) DE PROTECCION</v>
      </c>
      <c r="I1003" s="35" t="str">
        <f>VLOOKUP(O1003,[3]Gerentes!$A:$N,10,0)</f>
        <v>2. Protección PARD</v>
      </c>
      <c r="J1003" s="35" t="str">
        <f>VLOOKUP(O1003,[3]Gerentes!$A:$AB,15,0)</f>
        <v>No Contratable</v>
      </c>
      <c r="K1003" s="36" t="str">
        <f t="shared" si="45"/>
        <v>Inversión</v>
      </c>
      <c r="L1003" s="37" t="s">
        <v>173</v>
      </c>
      <c r="M1003" s="38" t="str">
        <f t="shared" si="46"/>
        <v>C-4102-1500-14</v>
      </c>
      <c r="N1003" s="34">
        <v>112</v>
      </c>
      <c r="O1003" s="35" t="str">
        <f t="shared" si="47"/>
        <v>C-4102-1500-14-0-4102037-02-112</v>
      </c>
      <c r="P1003" s="32" t="s">
        <v>172</v>
      </c>
      <c r="Q1003" s="39">
        <f>VLOOKUP($O1003,[3]Gerentes!$A:$I,7,0)</f>
        <v>4102037</v>
      </c>
      <c r="R1003" s="40" t="str">
        <f>VLOOKUP($O1003,[3]Gerentes!$A:$I,8,0)</f>
        <v>SERVICIO DE PROTECCION PARA EL RESTABLECIMIENTO DE DERECHOS DE NIÑOS, NIÑAS, ADOLESCENTES Y JOVENES</v>
      </c>
      <c r="S1003" s="34" t="s">
        <v>24</v>
      </c>
      <c r="T1003" s="34">
        <v>21</v>
      </c>
      <c r="U1003" s="34" t="s">
        <v>185</v>
      </c>
      <c r="V1003" s="34" t="s">
        <v>25</v>
      </c>
      <c r="W1003" s="41">
        <v>0</v>
      </c>
      <c r="X1003" s="41">
        <v>367000000</v>
      </c>
      <c r="Y1003" s="41">
        <v>0</v>
      </c>
      <c r="Z1003" s="41">
        <v>0</v>
      </c>
      <c r="AA1003" s="41">
        <v>0</v>
      </c>
      <c r="AB1003" s="42">
        <v>367000000</v>
      </c>
      <c r="AC1003" s="41">
        <v>365000000</v>
      </c>
      <c r="AD1003" s="41">
        <v>2000000</v>
      </c>
      <c r="AE1003" s="42">
        <v>365000000</v>
      </c>
      <c r="AF1003" s="42">
        <v>84779762</v>
      </c>
      <c r="AG1003" s="41">
        <v>84779762</v>
      </c>
      <c r="AH1003" s="41">
        <v>84779762</v>
      </c>
      <c r="AI1003" s="41">
        <v>0</v>
      </c>
      <c r="AJ1003" s="41">
        <v>0</v>
      </c>
      <c r="AK1003" s="42" t="str">
        <f>IFERROR(VLOOKUP(Exportar[[#This Row],[RUBRO]],[3]LISTAS!$A$1:$B$19,2,0),Exportar[[#This Row],[NOMBRE-Planeación_Proyecto]])</f>
        <v>2. Protección PARD</v>
      </c>
      <c r="AL1003" s="41">
        <f>VLOOKUP(Exportar[[#This Row],[UNIDAD/SUB UNIDAD]],[3]!REGIONALES[[#All],[codigo_regional3]:[Columna1]],3,0)</f>
        <v>41</v>
      </c>
      <c r="AM1003" s="41">
        <f>Exportar[[#This Row],[COD]]</f>
        <v>41</v>
      </c>
      <c r="AN1003" s="41">
        <f>IFERROR(VLOOKUP(Exportar[[#This Row],[RUBRO completo]],'[3]CENTRO DE COSTOS'!$X:$X,1,0),0)</f>
        <v>0</v>
      </c>
      <c r="AO1003" s="43" t="str">
        <f>VLOOKUP(Exportar[[#This Row],[COD_REAL]],'[3]CENTRO DE COSTOS'!$M$4:$N$72,2,0)</f>
        <v>REGIONAL HUILA</v>
      </c>
    </row>
    <row r="1004" spans="1:41" x14ac:dyDescent="0.25">
      <c r="A1004" s="44">
        <v>45111</v>
      </c>
      <c r="B1004" s="32">
        <v>2023</v>
      </c>
      <c r="C1004" s="33" t="str">
        <f>VLOOKUP(D1004,'[3]CENTRO DE COSTOS'!$E:$H,4,0)</f>
        <v>REGIONALES</v>
      </c>
      <c r="D1004" s="34" t="s">
        <v>65</v>
      </c>
      <c r="E1004" s="34" t="s">
        <v>66</v>
      </c>
      <c r="F1004" s="34" t="s">
        <v>393</v>
      </c>
      <c r="G1004" s="35" t="str">
        <f>VLOOKUP(O1004,[3]Gerentes!$A:$N,4,0)</f>
        <v xml:space="preserve">PROTECCIÓN RESTABLECIMIENTO </v>
      </c>
      <c r="H1004" s="35" t="str">
        <f>VLOOKUP(O1004,[3]Gerentes!$A:$N,5,0)</f>
        <v>DIRECTOR(A) ADMINISTRATIVO</v>
      </c>
      <c r="I1004" s="35" t="str">
        <f>VLOOKUP(O1004,[3]Gerentes!$A:$N,10,0)</f>
        <v>2. Protección PARD</v>
      </c>
      <c r="J1004" s="35" t="str">
        <f>VLOOKUP(O1004,[3]Gerentes!$A:$AB,15,0)</f>
        <v>Contratable</v>
      </c>
      <c r="K1004" s="36" t="str">
        <f t="shared" si="45"/>
        <v>Inversión</v>
      </c>
      <c r="L1004" s="37" t="s">
        <v>173</v>
      </c>
      <c r="M1004" s="38" t="str">
        <f t="shared" si="46"/>
        <v>C-4102-1500-14</v>
      </c>
      <c r="N1004" s="34">
        <v>114</v>
      </c>
      <c r="O1004" s="35" t="str">
        <f t="shared" si="47"/>
        <v>C-4102-1500-14-0-4102037-02-114</v>
      </c>
      <c r="P1004" s="32" t="s">
        <v>172</v>
      </c>
      <c r="Q1004" s="39">
        <f>VLOOKUP($O1004,[3]Gerentes!$A:$I,7,0)</f>
        <v>4102037</v>
      </c>
      <c r="R1004" s="40" t="str">
        <f>VLOOKUP($O1004,[3]Gerentes!$A:$I,8,0)</f>
        <v>SERVICIO DE PROTECCION PARA EL RESTABLECIMIENTO DE DERECHOS DE NIÑOS, NIÑAS, ADOLESCENTES Y JOVENES</v>
      </c>
      <c r="S1004" s="34" t="s">
        <v>24</v>
      </c>
      <c r="T1004" s="34">
        <v>21</v>
      </c>
      <c r="U1004" s="34" t="s">
        <v>185</v>
      </c>
      <c r="V1004" s="34" t="s">
        <v>25</v>
      </c>
      <c r="W1004" s="41">
        <v>0</v>
      </c>
      <c r="X1004" s="41">
        <v>103137000</v>
      </c>
      <c r="Y1004" s="41">
        <v>0</v>
      </c>
      <c r="Z1004" s="41">
        <v>0</v>
      </c>
      <c r="AA1004" s="41">
        <v>0</v>
      </c>
      <c r="AB1004" s="42">
        <v>103137000</v>
      </c>
      <c r="AC1004" s="41">
        <v>103137000</v>
      </c>
      <c r="AD1004" s="41">
        <v>0</v>
      </c>
      <c r="AE1004" s="42">
        <v>0</v>
      </c>
      <c r="AF1004" s="42">
        <v>0</v>
      </c>
      <c r="AG1004" s="41">
        <v>0</v>
      </c>
      <c r="AH1004" s="41">
        <v>0</v>
      </c>
      <c r="AI1004" s="41">
        <v>0</v>
      </c>
      <c r="AJ1004" s="41">
        <v>0</v>
      </c>
      <c r="AK1004" s="42" t="str">
        <f>IFERROR(VLOOKUP(Exportar[[#This Row],[RUBRO]],[3]LISTAS!$A$1:$B$19,2,0),Exportar[[#This Row],[NOMBRE-Planeación_Proyecto]])</f>
        <v>2. Protección PARD</v>
      </c>
      <c r="AL1004" s="41">
        <f>VLOOKUP(Exportar[[#This Row],[UNIDAD/SUB UNIDAD]],[3]!REGIONALES[[#All],[codigo_regional3]:[Columna1]],3,0)</f>
        <v>41</v>
      </c>
      <c r="AM1004" s="41">
        <f>Exportar[[#This Row],[COD]]</f>
        <v>41</v>
      </c>
      <c r="AN1004" s="41">
        <f>IFERROR(VLOOKUP(Exportar[[#This Row],[RUBRO completo]],'[3]CENTRO DE COSTOS'!$X:$X,1,0),0)</f>
        <v>0</v>
      </c>
      <c r="AO1004" s="43" t="str">
        <f>VLOOKUP(Exportar[[#This Row],[COD_REAL]],'[3]CENTRO DE COSTOS'!$M$4:$N$72,2,0)</f>
        <v>REGIONAL HUILA</v>
      </c>
    </row>
    <row r="1005" spans="1:41" x14ac:dyDescent="0.25">
      <c r="A1005" s="44">
        <v>45111</v>
      </c>
      <c r="B1005" s="32">
        <v>2023</v>
      </c>
      <c r="C1005" s="33" t="str">
        <f>VLOOKUP(D1005,'[3]CENTRO DE COSTOS'!$E:$H,4,0)</f>
        <v>REGIONALES</v>
      </c>
      <c r="D1005" s="34" t="s">
        <v>65</v>
      </c>
      <c r="E1005" s="34" t="s">
        <v>66</v>
      </c>
      <c r="F1005" s="34" t="s">
        <v>248</v>
      </c>
      <c r="G1005" s="35" t="str">
        <f>VLOOKUP(O1005,[3]Gerentes!$A:$N,4,0)</f>
        <v>PROTECCIÓN SRPA</v>
      </c>
      <c r="H1005" s="35" t="str">
        <f>VLOOKUP(O1005,[3]Gerentes!$A:$N,5,0)</f>
        <v>DIRECTOR(A) DE PROTECCION</v>
      </c>
      <c r="I1005" s="35" t="str">
        <f>VLOOKUP(O1005,[3]Gerentes!$A:$N,10,0)</f>
        <v>3. Protección SRPA</v>
      </c>
      <c r="J1005" s="35" t="str">
        <f>VLOOKUP(O1005,[3]Gerentes!$A:$AB,15,0)</f>
        <v>Contratable</v>
      </c>
      <c r="K1005" s="36" t="str">
        <f t="shared" si="45"/>
        <v>Inversión</v>
      </c>
      <c r="L1005" s="37" t="s">
        <v>187</v>
      </c>
      <c r="M1005" s="38" t="str">
        <f t="shared" si="46"/>
        <v>C-4102-1500-13</v>
      </c>
      <c r="N1005" s="34">
        <v>120</v>
      </c>
      <c r="O1005" s="35" t="str">
        <f t="shared" si="47"/>
        <v>C-4102-1500-13-0-4102038-02-120</v>
      </c>
      <c r="P1005" s="32" t="s">
        <v>186</v>
      </c>
      <c r="Q1005" s="39">
        <f>VLOOKUP($O1005,[3]Gerentes!$A:$I,7,0)</f>
        <v>4102038</v>
      </c>
      <c r="R1005" s="40" t="str">
        <f>VLOOKUP($O1005,[3]Gerentes!$A:$I,8,0)</f>
        <v>SERVICIO DIRIGIDOS A LA ATENCION DE NIÑOS, NIÑAS, ADOLESCENTES Y JOVENES, CON ENFOQUE PEDAGOGICO Y RESTAURATIVO ENCAMINADOS A LA INCLUSION SOCIAL</v>
      </c>
      <c r="S1005" s="34" t="s">
        <v>38</v>
      </c>
      <c r="T1005" s="34">
        <v>16</v>
      </c>
      <c r="U1005" s="34" t="s">
        <v>249</v>
      </c>
      <c r="V1005" s="34" t="s">
        <v>25</v>
      </c>
      <c r="W1005" s="41">
        <v>3619974640</v>
      </c>
      <c r="X1005" s="41">
        <v>71296600</v>
      </c>
      <c r="Y1005" s="41">
        <v>69212153</v>
      </c>
      <c r="Z1005" s="41">
        <v>0</v>
      </c>
      <c r="AA1005" s="41">
        <v>0</v>
      </c>
      <c r="AB1005" s="42">
        <v>3622059087</v>
      </c>
      <c r="AC1005" s="41">
        <v>3613203543</v>
      </c>
      <c r="AD1005" s="41">
        <v>8855544</v>
      </c>
      <c r="AE1005" s="42">
        <v>3613203543</v>
      </c>
      <c r="AF1005" s="42">
        <v>2080797051</v>
      </c>
      <c r="AG1005" s="41">
        <v>2080797051</v>
      </c>
      <c r="AH1005" s="41">
        <v>2080797051</v>
      </c>
      <c r="AI1005" s="41">
        <v>0</v>
      </c>
      <c r="AJ1005" s="41">
        <v>0</v>
      </c>
      <c r="AK1005" s="42" t="str">
        <f>IFERROR(VLOOKUP(Exportar[[#This Row],[RUBRO]],[3]LISTAS!$A$1:$B$19,2,0),Exportar[[#This Row],[NOMBRE-Planeación_Proyecto]])</f>
        <v>3. Protección SRPA</v>
      </c>
      <c r="AL1005" s="41">
        <f>VLOOKUP(Exportar[[#This Row],[UNIDAD/SUB UNIDAD]],[3]!REGIONALES[[#All],[codigo_regional3]:[Columna1]],3,0)</f>
        <v>41</v>
      </c>
      <c r="AM1005" s="41">
        <f>Exportar[[#This Row],[COD]]</f>
        <v>41</v>
      </c>
      <c r="AN1005" s="41" t="str">
        <f>IFERROR(VLOOKUP(Exportar[[#This Row],[RUBRO completo]],'[3]CENTRO DE COSTOS'!$X:$X,1,0),0)</f>
        <v>C-4102-1500-13-0-4102038-02-120</v>
      </c>
      <c r="AO1005" s="43" t="str">
        <f>VLOOKUP(Exportar[[#This Row],[COD_REAL]],'[3]CENTRO DE COSTOS'!$M$4:$N$72,2,0)</f>
        <v>REGIONAL HUILA</v>
      </c>
    </row>
    <row r="1006" spans="1:41" x14ac:dyDescent="0.25">
      <c r="A1006" s="44">
        <v>45111</v>
      </c>
      <c r="B1006" s="32">
        <v>2023</v>
      </c>
      <c r="C1006" s="33" t="str">
        <f>VLOOKUP(D1006,'[3]CENTRO DE COSTOS'!$E:$H,4,0)</f>
        <v>REGIONALES</v>
      </c>
      <c r="D1006" s="34" t="s">
        <v>65</v>
      </c>
      <c r="E1006" s="34" t="s">
        <v>66</v>
      </c>
      <c r="F1006" s="34" t="s">
        <v>430</v>
      </c>
      <c r="G1006" s="35" t="str">
        <f>VLOOKUP(O1006,[3]Gerentes!$A:$N,4,0)</f>
        <v xml:space="preserve">PROTECCIÓN RESTABLECIMIENTO </v>
      </c>
      <c r="H1006" s="35" t="str">
        <f>VLOOKUP(O1006,[3]Gerentes!$A:$N,5,0)</f>
        <v>DIRECTOR(A) DE PROTECCION</v>
      </c>
      <c r="I1006" s="35" t="str">
        <f>VLOOKUP(O1006,[3]Gerentes!$A:$N,10,0)</f>
        <v>2. Protección PARD</v>
      </c>
      <c r="J1006" s="35" t="str">
        <f>VLOOKUP(O1006,[3]Gerentes!$A:$AB,15,0)</f>
        <v>Contratable</v>
      </c>
      <c r="K1006" s="36" t="str">
        <f t="shared" si="45"/>
        <v>Inversión</v>
      </c>
      <c r="L1006" s="37" t="s">
        <v>173</v>
      </c>
      <c r="M1006" s="38" t="str">
        <f t="shared" si="46"/>
        <v>C-4102-1500-14</v>
      </c>
      <c r="N1006" s="34">
        <v>122</v>
      </c>
      <c r="O1006" s="35" t="str">
        <f t="shared" si="47"/>
        <v>C-4102-1500-14-0-4102037-02-122</v>
      </c>
      <c r="P1006" s="32" t="s">
        <v>172</v>
      </c>
      <c r="Q1006" s="39">
        <f>VLOOKUP($O1006,[3]Gerentes!$A:$I,7,0)</f>
        <v>4102037</v>
      </c>
      <c r="R1006" s="40" t="str">
        <f>VLOOKUP($O1006,[3]Gerentes!$A:$I,8,0)</f>
        <v>SERVICIO DE PROTECCION PARA EL RESTABLECIMIENTO DE DERECHOS DE NIÑOS, NIÑAS, ADOLESCENTES Y JOVENES</v>
      </c>
      <c r="S1006" s="34" t="s">
        <v>24</v>
      </c>
      <c r="T1006" s="34">
        <v>27</v>
      </c>
      <c r="U1006" s="34" t="s">
        <v>161</v>
      </c>
      <c r="V1006" s="34" t="s">
        <v>25</v>
      </c>
      <c r="W1006" s="41">
        <v>1469535790</v>
      </c>
      <c r="X1006" s="41">
        <v>0</v>
      </c>
      <c r="Y1006" s="41">
        <v>16744465</v>
      </c>
      <c r="Z1006" s="41">
        <v>0</v>
      </c>
      <c r="AA1006" s="41">
        <v>0</v>
      </c>
      <c r="AB1006" s="42">
        <v>1452791325</v>
      </c>
      <c r="AC1006" s="41">
        <v>1447136105</v>
      </c>
      <c r="AD1006" s="41">
        <v>5655220</v>
      </c>
      <c r="AE1006" s="42">
        <v>1404232470</v>
      </c>
      <c r="AF1006" s="42">
        <v>815239903</v>
      </c>
      <c r="AG1006" s="41">
        <v>815239903</v>
      </c>
      <c r="AH1006" s="41">
        <v>815239903</v>
      </c>
      <c r="AI1006" s="41">
        <v>0</v>
      </c>
      <c r="AJ1006" s="41">
        <v>0</v>
      </c>
      <c r="AK1006" s="42" t="str">
        <f>IFERROR(VLOOKUP(Exportar[[#This Row],[RUBRO]],[3]LISTAS!$A$1:$B$19,2,0),Exportar[[#This Row],[NOMBRE-Planeación_Proyecto]])</f>
        <v>2. Protección PARD</v>
      </c>
      <c r="AL1006" s="41">
        <f>VLOOKUP(Exportar[[#This Row],[UNIDAD/SUB UNIDAD]],[3]!REGIONALES[[#All],[codigo_regional3]:[Columna1]],3,0)</f>
        <v>41</v>
      </c>
      <c r="AM1006" s="41">
        <f>Exportar[[#This Row],[COD]]</f>
        <v>41</v>
      </c>
      <c r="AN1006" s="41" t="str">
        <f>IFERROR(VLOOKUP(Exportar[[#This Row],[RUBRO completo]],'[3]CENTRO DE COSTOS'!$X:$X,1,0),0)</f>
        <v>C-4102-1500-14-0-4102037-02-122</v>
      </c>
      <c r="AO1006" s="43" t="str">
        <f>VLOOKUP(Exportar[[#This Row],[COD_REAL]],'[3]CENTRO DE COSTOS'!$M$4:$N$72,2,0)</f>
        <v>REGIONAL HUILA</v>
      </c>
    </row>
    <row r="1007" spans="1:41" x14ac:dyDescent="0.25">
      <c r="A1007" s="44">
        <v>45111</v>
      </c>
      <c r="B1007" s="32">
        <v>2023</v>
      </c>
      <c r="C1007" s="33" t="str">
        <f>VLOOKUP(D1007,'[3]CENTRO DE COSTOS'!$E:$H,4,0)</f>
        <v>REGIONALES</v>
      </c>
      <c r="D1007" s="34" t="s">
        <v>65</v>
      </c>
      <c r="E1007" s="34" t="s">
        <v>66</v>
      </c>
      <c r="F1007" s="34" t="s">
        <v>430</v>
      </c>
      <c r="G1007" s="35" t="str">
        <f>VLOOKUP(O1007,[3]Gerentes!$A:$N,4,0)</f>
        <v xml:space="preserve">PROTECCIÓN RESTABLECIMIENTO </v>
      </c>
      <c r="H1007" s="35" t="str">
        <f>VLOOKUP(O1007,[3]Gerentes!$A:$N,5,0)</f>
        <v>DIRECTOR(A) DE PROTECCION</v>
      </c>
      <c r="I1007" s="35" t="str">
        <f>VLOOKUP(O1007,[3]Gerentes!$A:$N,10,0)</f>
        <v>2. Protección PARD</v>
      </c>
      <c r="J1007" s="35" t="str">
        <f>VLOOKUP(O1007,[3]Gerentes!$A:$AB,15,0)</f>
        <v>Contratable</v>
      </c>
      <c r="K1007" s="36" t="str">
        <f t="shared" si="45"/>
        <v>Inversión</v>
      </c>
      <c r="L1007" s="37" t="s">
        <v>173</v>
      </c>
      <c r="M1007" s="38" t="str">
        <f t="shared" si="46"/>
        <v>C-4102-1500-14</v>
      </c>
      <c r="N1007" s="34">
        <v>122</v>
      </c>
      <c r="O1007" s="35" t="str">
        <f t="shared" si="47"/>
        <v>C-4102-1500-14-0-4102037-02-122</v>
      </c>
      <c r="P1007" s="32" t="s">
        <v>172</v>
      </c>
      <c r="Q1007" s="39">
        <f>VLOOKUP($O1007,[3]Gerentes!$A:$I,7,0)</f>
        <v>4102037</v>
      </c>
      <c r="R1007" s="40" t="str">
        <f>VLOOKUP($O1007,[3]Gerentes!$A:$I,8,0)</f>
        <v>SERVICIO DE PROTECCION PARA EL RESTABLECIMIENTO DE DERECHOS DE NIÑOS, NIÑAS, ADOLESCENTES Y JOVENES</v>
      </c>
      <c r="S1007" s="34" t="s">
        <v>24</v>
      </c>
      <c r="T1007" s="34">
        <v>21</v>
      </c>
      <c r="U1007" s="34" t="s">
        <v>185</v>
      </c>
      <c r="V1007" s="34" t="s">
        <v>25</v>
      </c>
      <c r="W1007" s="41">
        <v>0</v>
      </c>
      <c r="X1007" s="41">
        <v>226707067</v>
      </c>
      <c r="Y1007" s="41">
        <v>0</v>
      </c>
      <c r="Z1007" s="41">
        <v>0</v>
      </c>
      <c r="AA1007" s="41">
        <v>0</v>
      </c>
      <c r="AB1007" s="42">
        <v>226707067</v>
      </c>
      <c r="AC1007" s="41">
        <v>226707067</v>
      </c>
      <c r="AD1007" s="41">
        <v>0</v>
      </c>
      <c r="AE1007" s="42">
        <v>226707067</v>
      </c>
      <c r="AF1007" s="42">
        <v>66716033</v>
      </c>
      <c r="AG1007" s="41">
        <v>66716033</v>
      </c>
      <c r="AH1007" s="41">
        <v>66716033</v>
      </c>
      <c r="AI1007" s="41">
        <v>0</v>
      </c>
      <c r="AJ1007" s="41">
        <v>0</v>
      </c>
      <c r="AK1007" s="42" t="str">
        <f>IFERROR(VLOOKUP(Exportar[[#This Row],[RUBRO]],[3]LISTAS!$A$1:$B$19,2,0),Exportar[[#This Row],[NOMBRE-Planeación_Proyecto]])</f>
        <v>2. Protección PARD</v>
      </c>
      <c r="AL1007" s="41">
        <f>VLOOKUP(Exportar[[#This Row],[UNIDAD/SUB UNIDAD]],[3]!REGIONALES[[#All],[codigo_regional3]:[Columna1]],3,0)</f>
        <v>41</v>
      </c>
      <c r="AM1007" s="41">
        <f>Exportar[[#This Row],[COD]]</f>
        <v>41</v>
      </c>
      <c r="AN1007" s="41" t="str">
        <f>IFERROR(VLOOKUP(Exportar[[#This Row],[RUBRO completo]],'[3]CENTRO DE COSTOS'!$X:$X,1,0),0)</f>
        <v>C-4102-1500-14-0-4102037-02-122</v>
      </c>
      <c r="AO1007" s="43" t="str">
        <f>VLOOKUP(Exportar[[#This Row],[COD_REAL]],'[3]CENTRO DE COSTOS'!$M$4:$N$72,2,0)</f>
        <v>REGIONAL HUILA</v>
      </c>
    </row>
    <row r="1008" spans="1:41" x14ac:dyDescent="0.25">
      <c r="A1008" s="44">
        <v>45111</v>
      </c>
      <c r="B1008" s="32">
        <v>2023</v>
      </c>
      <c r="C1008" s="33" t="str">
        <f>VLOOKUP(D1008,'[3]CENTRO DE COSTOS'!$E:$H,4,0)</f>
        <v>REGIONALES</v>
      </c>
      <c r="D1008" s="34" t="s">
        <v>65</v>
      </c>
      <c r="E1008" s="34" t="s">
        <v>66</v>
      </c>
      <c r="F1008" s="34" t="s">
        <v>428</v>
      </c>
      <c r="G1008" s="35" t="str">
        <f>VLOOKUP(O1008,[3]Gerentes!$A:$N,4,0)</f>
        <v xml:space="preserve">PROTECCIÓN RESTABLECIMIENTO </v>
      </c>
      <c r="H1008" s="35" t="str">
        <f>VLOOKUP(O1008,[3]Gerentes!$A:$N,5,0)</f>
        <v>DIRECTOR(A) DE PROTECCION</v>
      </c>
      <c r="I1008" s="35" t="str">
        <f>VLOOKUP(O1008,[3]Gerentes!$A:$N,10,0)</f>
        <v>2. Protección PARD</v>
      </c>
      <c r="J1008" s="35" t="str">
        <f>VLOOKUP(O1008,[3]Gerentes!$A:$AB,15,0)</f>
        <v>Contratable</v>
      </c>
      <c r="K1008" s="36" t="str">
        <f t="shared" si="45"/>
        <v>Inversión</v>
      </c>
      <c r="L1008" s="37" t="s">
        <v>173</v>
      </c>
      <c r="M1008" s="38" t="str">
        <f t="shared" si="46"/>
        <v>C-4102-1500-14</v>
      </c>
      <c r="N1008" s="34">
        <v>123</v>
      </c>
      <c r="O1008" s="35" t="str">
        <f t="shared" si="47"/>
        <v>C-4102-1500-14-0-4102037-02-123</v>
      </c>
      <c r="P1008" s="32" t="s">
        <v>172</v>
      </c>
      <c r="Q1008" s="39">
        <f>VLOOKUP($O1008,[3]Gerentes!$A:$I,7,0)</f>
        <v>4102037</v>
      </c>
      <c r="R1008" s="40" t="str">
        <f>VLOOKUP($O1008,[3]Gerentes!$A:$I,8,0)</f>
        <v>SERVICIO DE PROTECCION PARA EL RESTABLECIMIENTO DE DERECHOS DE NIÑOS, NIÑAS, ADOLESCENTES Y JOVENES</v>
      </c>
      <c r="S1008" s="34" t="s">
        <v>24</v>
      </c>
      <c r="T1008" s="34">
        <v>27</v>
      </c>
      <c r="U1008" s="34" t="s">
        <v>161</v>
      </c>
      <c r="V1008" s="34" t="s">
        <v>25</v>
      </c>
      <c r="W1008" s="41">
        <v>6273022610</v>
      </c>
      <c r="X1008" s="41">
        <v>156650000</v>
      </c>
      <c r="Y1008" s="41">
        <v>216471485</v>
      </c>
      <c r="Z1008" s="41">
        <v>0</v>
      </c>
      <c r="AA1008" s="41">
        <v>0</v>
      </c>
      <c r="AB1008" s="42">
        <v>6213201125</v>
      </c>
      <c r="AC1008" s="41">
        <v>6205756900</v>
      </c>
      <c r="AD1008" s="41">
        <v>7444225</v>
      </c>
      <c r="AE1008" s="42">
        <v>6205756900</v>
      </c>
      <c r="AF1008" s="42">
        <v>3306022076</v>
      </c>
      <c r="AG1008" s="41">
        <v>3306022076</v>
      </c>
      <c r="AH1008" s="41">
        <v>3306022076</v>
      </c>
      <c r="AI1008" s="41">
        <v>0</v>
      </c>
      <c r="AJ1008" s="41">
        <v>0</v>
      </c>
      <c r="AK1008" s="42" t="str">
        <f>IFERROR(VLOOKUP(Exportar[[#This Row],[RUBRO]],[3]LISTAS!$A$1:$B$19,2,0),Exportar[[#This Row],[NOMBRE-Planeación_Proyecto]])</f>
        <v>2. Protección PARD</v>
      </c>
      <c r="AL1008" s="41">
        <f>VLOOKUP(Exportar[[#This Row],[UNIDAD/SUB UNIDAD]],[3]!REGIONALES[[#All],[codigo_regional3]:[Columna1]],3,0)</f>
        <v>41</v>
      </c>
      <c r="AM1008" s="41">
        <f>Exportar[[#This Row],[COD]]</f>
        <v>41</v>
      </c>
      <c r="AN1008" s="41" t="str">
        <f>IFERROR(VLOOKUP(Exportar[[#This Row],[RUBRO completo]],'[3]CENTRO DE COSTOS'!$X:$X,1,0),0)</f>
        <v>C-4102-1500-14-0-4102037-02-123</v>
      </c>
      <c r="AO1008" s="43" t="str">
        <f>VLOOKUP(Exportar[[#This Row],[COD_REAL]],'[3]CENTRO DE COSTOS'!$M$4:$N$72,2,0)</f>
        <v>REGIONAL HUILA</v>
      </c>
    </row>
    <row r="1009" spans="1:41" x14ac:dyDescent="0.25">
      <c r="A1009" s="44">
        <v>45111</v>
      </c>
      <c r="B1009" s="32">
        <v>2023</v>
      </c>
      <c r="C1009" s="33" t="str">
        <f>VLOOKUP(D1009,'[3]CENTRO DE COSTOS'!$E:$H,4,0)</f>
        <v>REGIONALES</v>
      </c>
      <c r="D1009" s="34" t="s">
        <v>65</v>
      </c>
      <c r="E1009" s="34" t="s">
        <v>66</v>
      </c>
      <c r="F1009" s="34" t="s">
        <v>242</v>
      </c>
      <c r="G1009" s="35" t="str">
        <f>VLOOKUP(O1009,[3]Gerentes!$A:$N,4,0)</f>
        <v xml:space="preserve">PROTECCIÓN RESTABLECIMIENTO </v>
      </c>
      <c r="H1009" s="35" t="str">
        <f>VLOOKUP(O1009,[3]Gerentes!$A:$N,5,0)</f>
        <v>DIRECTOR(A) DE PROTECCION</v>
      </c>
      <c r="I1009" s="35" t="str">
        <f>VLOOKUP(O1009,[3]Gerentes!$A:$N,10,0)</f>
        <v>2. Protección PARD</v>
      </c>
      <c r="J1009" s="35" t="str">
        <f>VLOOKUP(O1009,[3]Gerentes!$A:$AB,15,0)</f>
        <v>Contratable</v>
      </c>
      <c r="K1009" s="36" t="str">
        <f t="shared" si="45"/>
        <v>Inversión</v>
      </c>
      <c r="L1009" s="37" t="s">
        <v>173</v>
      </c>
      <c r="M1009" s="38" t="str">
        <f t="shared" si="46"/>
        <v>C-4102-1500-14</v>
      </c>
      <c r="N1009" s="34">
        <v>124</v>
      </c>
      <c r="O1009" s="35" t="str">
        <f t="shared" si="47"/>
        <v>C-4102-1500-14-0-4102037-02-124</v>
      </c>
      <c r="P1009" s="32" t="s">
        <v>172</v>
      </c>
      <c r="Q1009" s="39">
        <f>VLOOKUP($O1009,[3]Gerentes!$A:$I,7,0)</f>
        <v>4102037</v>
      </c>
      <c r="R1009" s="40" t="str">
        <f>VLOOKUP($O1009,[3]Gerentes!$A:$I,8,0)</f>
        <v>SERVICIO DE PROTECCION PARA EL RESTABLECIMIENTO DE DERECHOS DE NIÑOS, NIÑAS, ADOLESCENTES Y JOVENES</v>
      </c>
      <c r="S1009" s="34" t="s">
        <v>24</v>
      </c>
      <c r="T1009" s="34">
        <v>27</v>
      </c>
      <c r="U1009" s="34" t="s">
        <v>161</v>
      </c>
      <c r="V1009" s="34" t="s">
        <v>25</v>
      </c>
      <c r="W1009" s="41">
        <v>58650560</v>
      </c>
      <c r="X1009" s="41">
        <v>2807688</v>
      </c>
      <c r="Y1009" s="41">
        <v>11884704</v>
      </c>
      <c r="Z1009" s="41">
        <v>0</v>
      </c>
      <c r="AA1009" s="41">
        <v>0</v>
      </c>
      <c r="AB1009" s="42">
        <v>49573544</v>
      </c>
      <c r="AC1009" s="41">
        <v>46286860</v>
      </c>
      <c r="AD1009" s="41">
        <v>3286684</v>
      </c>
      <c r="AE1009" s="42">
        <v>29483932</v>
      </c>
      <c r="AF1009" s="42">
        <v>16157052</v>
      </c>
      <c r="AG1009" s="41">
        <v>16157052</v>
      </c>
      <c r="AH1009" s="41">
        <v>16157052</v>
      </c>
      <c r="AI1009" s="41">
        <v>0</v>
      </c>
      <c r="AJ1009" s="41">
        <v>0</v>
      </c>
      <c r="AK1009" s="42" t="str">
        <f>IFERROR(VLOOKUP(Exportar[[#This Row],[RUBRO]],[3]LISTAS!$A$1:$B$19,2,0),Exportar[[#This Row],[NOMBRE-Planeación_Proyecto]])</f>
        <v>2. Protección PARD</v>
      </c>
      <c r="AL1009" s="41">
        <f>VLOOKUP(Exportar[[#This Row],[UNIDAD/SUB UNIDAD]],[3]!REGIONALES[[#All],[codigo_regional3]:[Columna1]],3,0)</f>
        <v>41</v>
      </c>
      <c r="AM1009" s="41">
        <f>Exportar[[#This Row],[COD]]</f>
        <v>41</v>
      </c>
      <c r="AN1009" s="41" t="str">
        <f>IFERROR(VLOOKUP(Exportar[[#This Row],[RUBRO completo]],'[3]CENTRO DE COSTOS'!$X:$X,1,0),0)</f>
        <v>C-4102-1500-14-0-4102037-02-124</v>
      </c>
      <c r="AO1009" s="43" t="str">
        <f>VLOOKUP(Exportar[[#This Row],[COD_REAL]],'[3]CENTRO DE COSTOS'!$M$4:$N$72,2,0)</f>
        <v>REGIONAL HUILA</v>
      </c>
    </row>
    <row r="1010" spans="1:41" x14ac:dyDescent="0.25">
      <c r="A1010" s="44">
        <v>45111</v>
      </c>
      <c r="B1010" s="32">
        <v>2023</v>
      </c>
      <c r="C1010" s="33" t="str">
        <f>VLOOKUP(D1010,'[3]CENTRO DE COSTOS'!$E:$H,4,0)</f>
        <v>REGIONALES</v>
      </c>
      <c r="D1010" s="34" t="s">
        <v>65</v>
      </c>
      <c r="E1010" s="34" t="s">
        <v>66</v>
      </c>
      <c r="F1010" s="34" t="s">
        <v>233</v>
      </c>
      <c r="G1010" s="35" t="str">
        <f>VLOOKUP(O1010,[3]Gerentes!$A:$N,4,0)</f>
        <v>FAMILIA Y COMUNIDADES</v>
      </c>
      <c r="H1010" s="35" t="str">
        <f>VLOOKUP(O1010,[3]Gerentes!$A:$N,5,0)</f>
        <v>DIRECTOR(A) DE FAMILIA Y COMUNIDADES</v>
      </c>
      <c r="I1010" s="35" t="str">
        <f>VLOOKUP(O1010,[3]Gerentes!$A:$N,10,0)</f>
        <v>6. Familia y Comunidades</v>
      </c>
      <c r="J1010" s="35" t="str">
        <f>VLOOKUP(O1010,[3]Gerentes!$A:$AB,15,0)</f>
        <v>Contratable</v>
      </c>
      <c r="K1010" s="36" t="str">
        <f t="shared" si="45"/>
        <v>Inversión</v>
      </c>
      <c r="L1010" s="37" t="s">
        <v>232</v>
      </c>
      <c r="M1010" s="38" t="str">
        <f t="shared" si="46"/>
        <v>C-4102-1500-16</v>
      </c>
      <c r="N1010" s="34">
        <v>142</v>
      </c>
      <c r="O1010" s="35" t="str">
        <f t="shared" si="47"/>
        <v>C-4102-1500-16-0-4102042-02-142</v>
      </c>
      <c r="P1010" s="32" t="s">
        <v>231</v>
      </c>
      <c r="Q1010" s="39">
        <f>VLOOKUP($O1010,[3]Gerentes!$A:$I,7,0)</f>
        <v>4102042</v>
      </c>
      <c r="R1010" s="40" t="str">
        <f>VLOOKUP($O1010,[3]Gerentes!$A:$I,8,0)</f>
        <v>SERVICIO DE ASISTENCIA TECNICA A COMUNIDADES EN TEMAS DE FORTALECIMIENTO DEL TEJIDO SOCIAL Y CONSTRUCCION DE ESCENARIOS COMUNITARIOS PROTECTORES DE DERECHOS</v>
      </c>
      <c r="S1010" s="34" t="s">
        <v>24</v>
      </c>
      <c r="T1010" s="34">
        <v>27</v>
      </c>
      <c r="U1010" s="34" t="s">
        <v>161</v>
      </c>
      <c r="V1010" s="34" t="s">
        <v>25</v>
      </c>
      <c r="W1010" s="41">
        <v>419100000</v>
      </c>
      <c r="X1010" s="41">
        <v>0</v>
      </c>
      <c r="Y1010" s="41">
        <v>115200000</v>
      </c>
      <c r="Z1010" s="41">
        <v>0</v>
      </c>
      <c r="AA1010" s="41">
        <v>0</v>
      </c>
      <c r="AB1010" s="42">
        <v>303900000</v>
      </c>
      <c r="AC1010" s="41">
        <v>303900000</v>
      </c>
      <c r="AD1010" s="41">
        <v>0</v>
      </c>
      <c r="AE1010" s="42">
        <v>303900000</v>
      </c>
      <c r="AF1010" s="42">
        <v>167145000</v>
      </c>
      <c r="AG1010" s="41">
        <v>167145000</v>
      </c>
      <c r="AH1010" s="41">
        <v>167145000</v>
      </c>
      <c r="AI1010" s="41">
        <v>0</v>
      </c>
      <c r="AJ1010" s="41">
        <v>0</v>
      </c>
      <c r="AK1010" s="42" t="str">
        <f>IFERROR(VLOOKUP(Exportar[[#This Row],[RUBRO]],[3]LISTAS!$A$1:$B$19,2,0),Exportar[[#This Row],[NOMBRE-Planeación_Proyecto]])</f>
        <v>6. Familia y Comunidades</v>
      </c>
      <c r="AL1010" s="41">
        <f>VLOOKUP(Exportar[[#This Row],[UNIDAD/SUB UNIDAD]],[3]!REGIONALES[[#All],[codigo_regional3]:[Columna1]],3,0)</f>
        <v>41</v>
      </c>
      <c r="AM1010" s="41">
        <f>Exportar[[#This Row],[COD]]</f>
        <v>41</v>
      </c>
      <c r="AN1010" s="41" t="str">
        <f>IFERROR(VLOOKUP(Exportar[[#This Row],[RUBRO completo]],'[3]CENTRO DE COSTOS'!$X:$X,1,0),0)</f>
        <v>C-4102-1500-16-0-4102042-02-142</v>
      </c>
      <c r="AO1010" s="43" t="str">
        <f>VLOOKUP(Exportar[[#This Row],[COD_REAL]],'[3]CENTRO DE COSTOS'!$M$4:$N$72,2,0)</f>
        <v>REGIONAL HUILA</v>
      </c>
    </row>
    <row r="1011" spans="1:41" x14ac:dyDescent="0.25">
      <c r="A1011" s="44">
        <v>45111</v>
      </c>
      <c r="B1011" s="32">
        <v>2023</v>
      </c>
      <c r="C1011" s="33" t="str">
        <f>VLOOKUP(D1011,'[3]CENTRO DE COSTOS'!$E:$H,4,0)</f>
        <v>REGIONALES</v>
      </c>
      <c r="D1011" s="34" t="s">
        <v>65</v>
      </c>
      <c r="E1011" s="34" t="s">
        <v>66</v>
      </c>
      <c r="F1011" s="34" t="s">
        <v>230</v>
      </c>
      <c r="G1011" s="35" t="str">
        <f>VLOOKUP(O1011,[3]Gerentes!$A:$N,4,0)</f>
        <v>INFANCIA</v>
      </c>
      <c r="H1011" s="35" t="str">
        <f>VLOOKUP(O1011,[3]Gerentes!$A:$N,5,0)</f>
        <v>DIRECTOR(A) DE INFANCIA</v>
      </c>
      <c r="I1011" s="35" t="str">
        <f>VLOOKUP(O1011,[3]Gerentes!$A:$N,10,0)</f>
        <v>7. Infancia</v>
      </c>
      <c r="J1011" s="35" t="str">
        <f>VLOOKUP(O1011,[3]Gerentes!$A:$AB,15,0)</f>
        <v>Contratable</v>
      </c>
      <c r="K1011" s="36" t="str">
        <f t="shared" si="45"/>
        <v>Inversión</v>
      </c>
      <c r="L1011" s="37" t="s">
        <v>182</v>
      </c>
      <c r="M1011" s="38" t="str">
        <f t="shared" si="46"/>
        <v>C-4102-1500-20</v>
      </c>
      <c r="N1011" s="34">
        <v>152</v>
      </c>
      <c r="O1011" s="35" t="str">
        <f t="shared" si="47"/>
        <v>C-4102-1500-20-0-4102045-02-152</v>
      </c>
      <c r="P1011" s="32" t="s">
        <v>181</v>
      </c>
      <c r="Q1011" s="39">
        <f>VLOOKUP($O1011,[3]Gerentes!$A:$I,7,0)</f>
        <v>4102045</v>
      </c>
      <c r="R1011" s="40" t="str">
        <f>VLOOKUP($O1011,[3]Gerentes!$A:$I,8,0)</f>
        <v>SERVICIOS DE EDUCACIÓN INFORMAL A NIÑOS, NIÑAS, ADOLESCENTES  Y JÓVENES PARA EL RECONOCIMIENTO DE SUS DERECHOS</v>
      </c>
      <c r="S1011" s="34" t="s">
        <v>24</v>
      </c>
      <c r="T1011" s="34">
        <v>27</v>
      </c>
      <c r="U1011" s="34" t="s">
        <v>161</v>
      </c>
      <c r="V1011" s="34" t="s">
        <v>25</v>
      </c>
      <c r="W1011" s="41">
        <v>3221622000</v>
      </c>
      <c r="X1011" s="41">
        <v>0</v>
      </c>
      <c r="Y1011" s="41">
        <v>0</v>
      </c>
      <c r="Z1011" s="41">
        <v>0</v>
      </c>
      <c r="AA1011" s="41">
        <v>0</v>
      </c>
      <c r="AB1011" s="42">
        <v>3221622000</v>
      </c>
      <c r="AC1011" s="41">
        <v>0</v>
      </c>
      <c r="AD1011" s="41">
        <v>3221622000</v>
      </c>
      <c r="AE1011" s="42">
        <v>0</v>
      </c>
      <c r="AF1011" s="42">
        <v>0</v>
      </c>
      <c r="AG1011" s="41">
        <v>0</v>
      </c>
      <c r="AH1011" s="41">
        <v>0</v>
      </c>
      <c r="AI1011" s="41">
        <v>0</v>
      </c>
      <c r="AJ1011" s="41">
        <v>0</v>
      </c>
      <c r="AK1011" s="42" t="str">
        <f>IFERROR(VLOOKUP(Exportar[[#This Row],[RUBRO]],[3]LISTAS!$A$1:$B$19,2,0),Exportar[[#This Row],[NOMBRE-Planeación_Proyecto]])</f>
        <v>7. Infancia</v>
      </c>
      <c r="AL1011" s="41">
        <f>VLOOKUP(Exportar[[#This Row],[UNIDAD/SUB UNIDAD]],[3]!REGIONALES[[#All],[codigo_regional3]:[Columna1]],3,0)</f>
        <v>41</v>
      </c>
      <c r="AM1011" s="41">
        <f>Exportar[[#This Row],[COD]]</f>
        <v>41</v>
      </c>
      <c r="AN1011" s="41" t="str">
        <f>IFERROR(VLOOKUP(Exportar[[#This Row],[RUBRO completo]],'[3]CENTRO DE COSTOS'!$X:$X,1,0),0)</f>
        <v>C-4102-1500-20-0-4102045-02-152</v>
      </c>
      <c r="AO1011" s="43" t="str">
        <f>VLOOKUP(Exportar[[#This Row],[COD_REAL]],'[3]CENTRO DE COSTOS'!$M$4:$N$72,2,0)</f>
        <v>REGIONAL HUILA</v>
      </c>
    </row>
    <row r="1012" spans="1:41" x14ac:dyDescent="0.25">
      <c r="A1012" s="44">
        <v>45111</v>
      </c>
      <c r="B1012" s="32">
        <v>2023</v>
      </c>
      <c r="C1012" s="33" t="str">
        <f>VLOOKUP(D1012,'[3]CENTRO DE COSTOS'!$E:$H,4,0)</f>
        <v>REGIONALES</v>
      </c>
      <c r="D1012" s="34" t="s">
        <v>65</v>
      </c>
      <c r="E1012" s="34" t="s">
        <v>66</v>
      </c>
      <c r="F1012" s="34" t="s">
        <v>146</v>
      </c>
      <c r="G1012" s="35" t="str">
        <f>VLOOKUP(O1012,[3]Gerentes!$A:$N,4,0)</f>
        <v>ADOLESCENCIA Y JUVENTUD</v>
      </c>
      <c r="H1012" s="35" t="str">
        <f>VLOOKUP(O1012,[3]Gerentes!$A:$N,5,0)</f>
        <v xml:space="preserve">DIRECTOR(A) DE ADOLESCENCIA Y JUVENTUD </v>
      </c>
      <c r="I1012" s="35" t="str">
        <f>VLOOKUP(O1012,[3]Gerentes!$A:$N,10,0)</f>
        <v>8. Adolescencia y Juventud</v>
      </c>
      <c r="J1012" s="35" t="str">
        <f>VLOOKUP(O1012,[3]Gerentes!$A:$AB,15,0)</f>
        <v>Contratable</v>
      </c>
      <c r="K1012" s="36" t="str">
        <f t="shared" si="45"/>
        <v>Inversión</v>
      </c>
      <c r="L1012" s="37" t="s">
        <v>180</v>
      </c>
      <c r="M1012" s="38" t="str">
        <f t="shared" si="46"/>
        <v>C-4102-1500-21</v>
      </c>
      <c r="N1012" s="34">
        <v>153</v>
      </c>
      <c r="O1012" s="35" t="str">
        <f t="shared" si="47"/>
        <v>C-4102-1500-21-0-4102045-02-00-153</v>
      </c>
      <c r="P1012" s="32" t="s">
        <v>179</v>
      </c>
      <c r="Q1012" s="39">
        <f>VLOOKUP($O1012,[3]Gerentes!$A:$I,7,0)</f>
        <v>4102045</v>
      </c>
      <c r="R1012" s="40" t="str">
        <f>VLOOKUP($O1012,[3]Gerentes!$A:$I,8,0)</f>
        <v>SERVICIOS DE EDUCACIÓN INFORMAL A NIÑOS, NIÑAS, ADOLESCENTES  Y JÓVENES PARA EL RECONOCIMIENTO DE SUS DERECHOS</v>
      </c>
      <c r="S1012" s="34" t="s">
        <v>24</v>
      </c>
      <c r="T1012" s="34">
        <v>27</v>
      </c>
      <c r="U1012" s="34" t="s">
        <v>161</v>
      </c>
      <c r="V1012" s="34" t="s">
        <v>25</v>
      </c>
      <c r="W1012" s="41">
        <v>516938340</v>
      </c>
      <c r="X1012" s="41">
        <v>0</v>
      </c>
      <c r="Y1012" s="41">
        <v>0</v>
      </c>
      <c r="Z1012" s="41">
        <v>0</v>
      </c>
      <c r="AA1012" s="41">
        <v>0</v>
      </c>
      <c r="AB1012" s="42">
        <v>516938340</v>
      </c>
      <c r="AC1012" s="41">
        <v>0</v>
      </c>
      <c r="AD1012" s="41">
        <v>516938340</v>
      </c>
      <c r="AE1012" s="42">
        <v>0</v>
      </c>
      <c r="AF1012" s="42">
        <v>0</v>
      </c>
      <c r="AG1012" s="41">
        <v>0</v>
      </c>
      <c r="AH1012" s="41">
        <v>0</v>
      </c>
      <c r="AI1012" s="41">
        <v>0</v>
      </c>
      <c r="AJ1012" s="41">
        <v>0</v>
      </c>
      <c r="AK1012" s="42" t="str">
        <f>IFERROR(VLOOKUP(Exportar[[#This Row],[RUBRO]],[3]LISTAS!$A$1:$B$19,2,0),Exportar[[#This Row],[NOMBRE-Planeación_Proyecto]])</f>
        <v>8. Adolescencia y Juventud</v>
      </c>
      <c r="AL1012" s="41">
        <f>VLOOKUP(Exportar[[#This Row],[UNIDAD/SUB UNIDAD]],[3]!REGIONALES[[#All],[codigo_regional3]:[Columna1]],3,0)</f>
        <v>41</v>
      </c>
      <c r="AM1012" s="41">
        <f>Exportar[[#This Row],[COD]]</f>
        <v>41</v>
      </c>
      <c r="AN1012" s="41" t="str">
        <f>IFERROR(VLOOKUP(Exportar[[#This Row],[RUBRO completo]],'[3]CENTRO DE COSTOS'!$X:$X,1,0),0)</f>
        <v>C-4102-1500-21-0-4102045-02-00-153</v>
      </c>
      <c r="AO1012" s="43" t="str">
        <f>VLOOKUP(Exportar[[#This Row],[COD_REAL]],'[3]CENTRO DE COSTOS'!$M$4:$N$72,2,0)</f>
        <v>REGIONAL HUILA</v>
      </c>
    </row>
    <row r="1013" spans="1:41" x14ac:dyDescent="0.25">
      <c r="A1013" s="44">
        <v>45111</v>
      </c>
      <c r="B1013" s="32">
        <v>2023</v>
      </c>
      <c r="C1013" s="33" t="str">
        <f>VLOOKUP(D1013,'[3]CENTRO DE COSTOS'!$E:$H,4,0)</f>
        <v>REGIONALES</v>
      </c>
      <c r="D1013" s="34" t="s">
        <v>65</v>
      </c>
      <c r="E1013" s="34" t="s">
        <v>66</v>
      </c>
      <c r="F1013" s="34" t="s">
        <v>229</v>
      </c>
      <c r="G1013" s="35" t="str">
        <f>VLOOKUP(O1013,[3]Gerentes!$A:$N,4,0)</f>
        <v>PRIMERA INFANCIA</v>
      </c>
      <c r="H1013" s="35" t="str">
        <f>VLOOKUP(O1013,[3]Gerentes!$A:$N,5,0)</f>
        <v>DIRECTOR(A) DE PRIMERA INFANCIA</v>
      </c>
      <c r="I1013" s="35" t="str">
        <f>VLOOKUP(O1013,[3]Gerentes!$A:$N,10,0)</f>
        <v>1. Primera Infancia</v>
      </c>
      <c r="J1013" s="35" t="str">
        <f>VLOOKUP(O1013,[3]Gerentes!$A:$AB,15,0)</f>
        <v>Contratable</v>
      </c>
      <c r="K1013" s="36" t="str">
        <f t="shared" si="45"/>
        <v>Inversión</v>
      </c>
      <c r="L1013" s="37" t="s">
        <v>228</v>
      </c>
      <c r="M1013" s="38" t="str">
        <f t="shared" si="46"/>
        <v>C-4102-1500-18</v>
      </c>
      <c r="N1013" s="34">
        <v>161</v>
      </c>
      <c r="O1013" s="35" t="str">
        <f t="shared" si="47"/>
        <v>C-4102-1500-18-0-4102001-02-161</v>
      </c>
      <c r="P1013" s="32" t="s">
        <v>227</v>
      </c>
      <c r="Q1013" s="39">
        <f>VLOOKUP($O1013,[3]Gerentes!$A:$I,7,0)</f>
        <v>4102001</v>
      </c>
      <c r="R1013" s="40" t="str">
        <f>VLOOKUP($O1013,[3]Gerentes!$A:$I,8,0)</f>
        <v>SERVICIO DE ATENCION INTEGRAL A LA PRIMERA INFANCIA</v>
      </c>
      <c r="S1013" s="34" t="s">
        <v>38</v>
      </c>
      <c r="T1013" s="34">
        <v>10</v>
      </c>
      <c r="U1013" s="34" t="s">
        <v>223</v>
      </c>
      <c r="V1013" s="34" t="s">
        <v>25</v>
      </c>
      <c r="W1013" s="41">
        <v>75653763743</v>
      </c>
      <c r="X1013" s="41">
        <v>5575308033</v>
      </c>
      <c r="Y1013" s="41">
        <v>62831676</v>
      </c>
      <c r="Z1013" s="41">
        <v>0</v>
      </c>
      <c r="AA1013" s="41">
        <v>0</v>
      </c>
      <c r="AB1013" s="42">
        <v>81166240100</v>
      </c>
      <c r="AC1013" s="41">
        <v>81074342944</v>
      </c>
      <c r="AD1013" s="41">
        <v>91897156</v>
      </c>
      <c r="AE1013" s="42">
        <v>81074342944</v>
      </c>
      <c r="AF1013" s="42">
        <v>54032550836</v>
      </c>
      <c r="AG1013" s="41">
        <v>54032550836</v>
      </c>
      <c r="AH1013" s="41">
        <v>54032550836</v>
      </c>
      <c r="AI1013" s="41">
        <v>0</v>
      </c>
      <c r="AJ1013" s="41">
        <v>0</v>
      </c>
      <c r="AK1013" s="42" t="str">
        <f>IFERROR(VLOOKUP(Exportar[[#This Row],[RUBRO]],[3]LISTAS!$A$1:$B$19,2,0),Exportar[[#This Row],[NOMBRE-Planeación_Proyecto]])</f>
        <v>1. Primera Infancia</v>
      </c>
      <c r="AL1013" s="41">
        <f>VLOOKUP(Exportar[[#This Row],[UNIDAD/SUB UNIDAD]],[3]!REGIONALES[[#All],[codigo_regional3]:[Columna1]],3,0)</f>
        <v>41</v>
      </c>
      <c r="AM1013" s="41">
        <f>Exportar[[#This Row],[COD]]</f>
        <v>41</v>
      </c>
      <c r="AN1013" s="41" t="str">
        <f>IFERROR(VLOOKUP(Exportar[[#This Row],[RUBRO completo]],'[3]CENTRO DE COSTOS'!$X:$X,1,0),0)</f>
        <v>C-4102-1500-18-0-4102001-02-161</v>
      </c>
      <c r="AO1013" s="43" t="str">
        <f>VLOOKUP(Exportar[[#This Row],[COD_REAL]],'[3]CENTRO DE COSTOS'!$M$4:$N$72,2,0)</f>
        <v>REGIONAL HUILA</v>
      </c>
    </row>
    <row r="1014" spans="1:41" x14ac:dyDescent="0.25">
      <c r="A1014" s="44">
        <v>45111</v>
      </c>
      <c r="B1014" s="32">
        <v>2023</v>
      </c>
      <c r="C1014" s="33" t="str">
        <f>VLOOKUP(D1014,'[3]CENTRO DE COSTOS'!$E:$H,4,0)</f>
        <v>REGIONALES</v>
      </c>
      <c r="D1014" s="34" t="s">
        <v>65</v>
      </c>
      <c r="E1014" s="34" t="s">
        <v>66</v>
      </c>
      <c r="F1014" s="34" t="s">
        <v>226</v>
      </c>
      <c r="G1014" s="35" t="str">
        <f>VLOOKUP(O1014,[3]Gerentes!$A:$N,4,0)</f>
        <v>PRIMERA INFANCIA</v>
      </c>
      <c r="H1014" s="35" t="str">
        <f>VLOOKUP(O1014,[3]Gerentes!$A:$N,5,0)</f>
        <v>DIRECTOR(A) DE PRIMERA INFANCIA</v>
      </c>
      <c r="I1014" s="35" t="str">
        <f>VLOOKUP(O1014,[3]Gerentes!$A:$N,10,0)</f>
        <v>1. Primera Infancia</v>
      </c>
      <c r="J1014" s="35" t="str">
        <f>VLOOKUP(O1014,[3]Gerentes!$A:$AB,15,0)</f>
        <v>Contratable</v>
      </c>
      <c r="K1014" s="36" t="str">
        <f t="shared" si="45"/>
        <v>Inversión</v>
      </c>
      <c r="L1014" s="37" t="s">
        <v>225</v>
      </c>
      <c r="M1014" s="38" t="str">
        <f t="shared" si="46"/>
        <v>C-4102-1500-18</v>
      </c>
      <c r="N1014" s="34">
        <v>162</v>
      </c>
      <c r="O1014" s="35" t="str">
        <f t="shared" si="47"/>
        <v>C-4102-1500-18-0-4102002-02-162</v>
      </c>
      <c r="P1014" s="32" t="s">
        <v>224</v>
      </c>
      <c r="Q1014" s="39">
        <f>VLOOKUP($O1014,[3]Gerentes!$A:$I,7,0)</f>
        <v>4102002</v>
      </c>
      <c r="R1014" s="40" t="str">
        <f>VLOOKUP($O1014,[3]Gerentes!$A:$I,8,0)</f>
        <v>SERVICIO DE ATENCION TRADICIONAL A LA PRIMERA INFANCIA</v>
      </c>
      <c r="S1014" s="34" t="s">
        <v>38</v>
      </c>
      <c r="T1014" s="34">
        <v>10</v>
      </c>
      <c r="U1014" s="34" t="s">
        <v>223</v>
      </c>
      <c r="V1014" s="34" t="s">
        <v>25</v>
      </c>
      <c r="W1014" s="41">
        <v>43175309953</v>
      </c>
      <c r="X1014" s="41">
        <v>2025201346</v>
      </c>
      <c r="Y1014" s="41">
        <v>1169092571</v>
      </c>
      <c r="Z1014" s="41">
        <v>0</v>
      </c>
      <c r="AA1014" s="41">
        <v>0</v>
      </c>
      <c r="AB1014" s="42">
        <v>44031418728</v>
      </c>
      <c r="AC1014" s="41">
        <v>42989471874</v>
      </c>
      <c r="AD1014" s="41">
        <v>1041946854</v>
      </c>
      <c r="AE1014" s="42">
        <v>42989471874</v>
      </c>
      <c r="AF1014" s="42">
        <v>25135200826</v>
      </c>
      <c r="AG1014" s="41">
        <v>25135200826</v>
      </c>
      <c r="AH1014" s="41">
        <v>25135200826</v>
      </c>
      <c r="AI1014" s="41">
        <v>0</v>
      </c>
      <c r="AJ1014" s="41">
        <v>0</v>
      </c>
      <c r="AK1014" s="42" t="str">
        <f>IFERROR(VLOOKUP(Exportar[[#This Row],[RUBRO]],[3]LISTAS!$A$1:$B$19,2,0),Exportar[[#This Row],[NOMBRE-Planeación_Proyecto]])</f>
        <v>1. Primera Infancia</v>
      </c>
      <c r="AL1014" s="41">
        <f>VLOOKUP(Exportar[[#This Row],[UNIDAD/SUB UNIDAD]],[3]!REGIONALES[[#All],[codigo_regional3]:[Columna1]],3,0)</f>
        <v>41</v>
      </c>
      <c r="AM1014" s="41">
        <f>Exportar[[#This Row],[COD]]</f>
        <v>41</v>
      </c>
      <c r="AN1014" s="41" t="str">
        <f>IFERROR(VLOOKUP(Exportar[[#This Row],[RUBRO completo]],'[3]CENTRO DE COSTOS'!$X:$X,1,0),0)</f>
        <v>C-4102-1500-18-0-4102002-02-162</v>
      </c>
      <c r="AO1014" s="43" t="str">
        <f>VLOOKUP(Exportar[[#This Row],[COD_REAL]],'[3]CENTRO DE COSTOS'!$M$4:$N$72,2,0)</f>
        <v>REGIONAL HUILA</v>
      </c>
    </row>
    <row r="1015" spans="1:41" x14ac:dyDescent="0.25">
      <c r="A1015" s="44">
        <v>45111</v>
      </c>
      <c r="B1015" s="32">
        <v>2023</v>
      </c>
      <c r="C1015" s="33" t="str">
        <f>VLOOKUP(D1015,'[3]CENTRO DE COSTOS'!$E:$H,4,0)</f>
        <v>REGIONALES</v>
      </c>
      <c r="D1015" s="34" t="s">
        <v>65</v>
      </c>
      <c r="E1015" s="34" t="s">
        <v>66</v>
      </c>
      <c r="F1015" s="34" t="s">
        <v>431</v>
      </c>
      <c r="G1015" s="35" t="str">
        <f>VLOOKUP(O1015,[3]Gerentes!$A:$N,4,0)</f>
        <v>PRIMERA INFANCIA</v>
      </c>
      <c r="H1015" s="35" t="str">
        <f>VLOOKUP(O1015,[3]Gerentes!$A:$N,5,0)</f>
        <v>DIRECTOR(A) DE PRIMERA INFANCIA</v>
      </c>
      <c r="I1015" s="35" t="str">
        <f>VLOOKUP(O1015,[3]Gerentes!$A:$N,10,0)</f>
        <v>1. Primera Infancia</v>
      </c>
      <c r="J1015" s="35" t="str">
        <f>VLOOKUP(O1015,[3]Gerentes!$A:$AB,15,0)</f>
        <v>Contratable</v>
      </c>
      <c r="K1015" s="36" t="str">
        <f t="shared" si="45"/>
        <v>Inversión</v>
      </c>
      <c r="L1015" s="37" t="s">
        <v>225</v>
      </c>
      <c r="M1015" s="38" t="str">
        <f t="shared" si="46"/>
        <v>C-4102-1500-18</v>
      </c>
      <c r="N1015" s="34">
        <v>166</v>
      </c>
      <c r="O1015" s="35" t="str">
        <f t="shared" si="47"/>
        <v>C-4102-1500-18-0-4102002-02-166</v>
      </c>
      <c r="P1015" s="32" t="s">
        <v>224</v>
      </c>
      <c r="Q1015" s="39">
        <f>VLOOKUP($O1015,[3]Gerentes!$A:$I,7,0)</f>
        <v>4102002</v>
      </c>
      <c r="R1015" s="40" t="str">
        <f>VLOOKUP($O1015,[3]Gerentes!$A:$I,8,0)</f>
        <v>SERVICIO DE ATENCION TRADICIONAL A LA PRIMERA INFANCIA</v>
      </c>
      <c r="S1015" s="34" t="s">
        <v>38</v>
      </c>
      <c r="T1015" s="34">
        <v>10</v>
      </c>
      <c r="U1015" s="34" t="s">
        <v>223</v>
      </c>
      <c r="V1015" s="34" t="s">
        <v>25</v>
      </c>
      <c r="W1015" s="41">
        <v>0</v>
      </c>
      <c r="X1015" s="41">
        <v>1106242</v>
      </c>
      <c r="Y1015" s="41">
        <v>0</v>
      </c>
      <c r="Z1015" s="41">
        <v>0</v>
      </c>
      <c r="AA1015" s="41">
        <v>0</v>
      </c>
      <c r="AB1015" s="42">
        <v>1106242</v>
      </c>
      <c r="AC1015" s="41">
        <v>1106242</v>
      </c>
      <c r="AD1015" s="41">
        <v>0</v>
      </c>
      <c r="AE1015" s="42">
        <v>1106242</v>
      </c>
      <c r="AF1015" s="42">
        <v>1106242</v>
      </c>
      <c r="AG1015" s="41">
        <v>1106242</v>
      </c>
      <c r="AH1015" s="41">
        <v>1106242</v>
      </c>
      <c r="AI1015" s="41">
        <v>0</v>
      </c>
      <c r="AJ1015" s="41">
        <v>0</v>
      </c>
      <c r="AK1015" s="42" t="str">
        <f>IFERROR(VLOOKUP(Exportar[[#This Row],[RUBRO]],[3]LISTAS!$A$1:$B$19,2,0),Exportar[[#This Row],[NOMBRE-Planeación_Proyecto]])</f>
        <v>1. Primera Infancia</v>
      </c>
      <c r="AL1015" s="41">
        <f>VLOOKUP(Exportar[[#This Row],[UNIDAD/SUB UNIDAD]],[3]!REGIONALES[[#All],[codigo_regional3]:[Columna1]],3,0)</f>
        <v>41</v>
      </c>
      <c r="AM1015" s="41">
        <f>Exportar[[#This Row],[COD]]</f>
        <v>41</v>
      </c>
      <c r="AN1015" s="41">
        <f>IFERROR(VLOOKUP(Exportar[[#This Row],[RUBRO completo]],'[3]CENTRO DE COSTOS'!$X:$X,1,0),0)</f>
        <v>0</v>
      </c>
      <c r="AO1015" s="43" t="str">
        <f>VLOOKUP(Exportar[[#This Row],[COD_REAL]],'[3]CENTRO DE COSTOS'!$M$4:$N$72,2,0)</f>
        <v>REGIONAL HUILA</v>
      </c>
    </row>
    <row r="1016" spans="1:41" x14ac:dyDescent="0.25">
      <c r="A1016" s="44">
        <v>45111</v>
      </c>
      <c r="B1016" s="32">
        <v>2023</v>
      </c>
      <c r="C1016" s="33" t="str">
        <f>VLOOKUP(D1016,'[3]CENTRO DE COSTOS'!$E:$H,4,0)</f>
        <v>REGIONALES</v>
      </c>
      <c r="D1016" s="34" t="s">
        <v>65</v>
      </c>
      <c r="E1016" s="34" t="s">
        <v>66</v>
      </c>
      <c r="F1016" s="34" t="s">
        <v>222</v>
      </c>
      <c r="G1016" s="35" t="str">
        <f>VLOOKUP(O1016,[3]Gerentes!$A:$N,4,0)</f>
        <v>FORTALECIMIENTO</v>
      </c>
      <c r="H1016" s="35" t="str">
        <f>VLOOKUP(O1016,[3]Gerentes!$A:$N,5,0)</f>
        <v>DIRECTOR(A) ADMINISTRATIVO</v>
      </c>
      <c r="I1016" s="35" t="str">
        <f>VLOOKUP(O1016,[3]Gerentes!$A:$N,10,0)</f>
        <v>8. Fortalecimiento</v>
      </c>
      <c r="J1016" s="35" t="str">
        <f>VLOOKUP(O1016,[3]Gerentes!$A:$AB,15,0)</f>
        <v>Contratable</v>
      </c>
      <c r="K1016" s="36" t="str">
        <f t="shared" si="45"/>
        <v>Inversión</v>
      </c>
      <c r="L1016" s="37" t="s">
        <v>175</v>
      </c>
      <c r="M1016" s="38" t="str">
        <f t="shared" si="46"/>
        <v>C-4199-1500-8</v>
      </c>
      <c r="N1016" s="34">
        <v>184</v>
      </c>
      <c r="O1016" s="35" t="str">
        <f t="shared" si="47"/>
        <v>C-4199-1500-8-0-4199064-02-184</v>
      </c>
      <c r="P1016" s="32" t="s">
        <v>174</v>
      </c>
      <c r="Q1016" s="39">
        <f>VLOOKUP($O1016,[3]Gerentes!$A:$I,7,0)</f>
        <v>4199064</v>
      </c>
      <c r="R1016" s="40" t="str">
        <f>VLOOKUP($O1016,[3]Gerentes!$A:$I,8,0)</f>
        <v>SERVICIO DE IMPLEMENTACION DE SISTEMAS DE GESTION</v>
      </c>
      <c r="S1016" s="34" t="s">
        <v>24</v>
      </c>
      <c r="T1016" s="34">
        <v>27</v>
      </c>
      <c r="U1016" s="34" t="s">
        <v>161</v>
      </c>
      <c r="V1016" s="34" t="s">
        <v>25</v>
      </c>
      <c r="W1016" s="41">
        <v>413730763</v>
      </c>
      <c r="X1016" s="41">
        <v>0</v>
      </c>
      <c r="Y1016" s="41">
        <v>0</v>
      </c>
      <c r="Z1016" s="41">
        <v>0</v>
      </c>
      <c r="AA1016" s="41">
        <v>0</v>
      </c>
      <c r="AB1016" s="42">
        <v>413730763</v>
      </c>
      <c r="AC1016" s="41">
        <v>413730763</v>
      </c>
      <c r="AD1016" s="41">
        <v>0</v>
      </c>
      <c r="AE1016" s="42">
        <v>413730763</v>
      </c>
      <c r="AF1016" s="42">
        <v>215859528</v>
      </c>
      <c r="AG1016" s="41">
        <v>215859528</v>
      </c>
      <c r="AH1016" s="41">
        <v>215859528</v>
      </c>
      <c r="AI1016" s="41">
        <v>0</v>
      </c>
      <c r="AJ1016" s="41">
        <v>0</v>
      </c>
      <c r="AK1016" s="42" t="str">
        <f>IFERROR(VLOOKUP(Exportar[[#This Row],[RUBRO]],[3]LISTAS!$A$1:$B$19,2,0),Exportar[[#This Row],[NOMBRE-Planeación_Proyecto]])</f>
        <v>8. Fortalecimiento</v>
      </c>
      <c r="AL1016" s="41">
        <f>VLOOKUP(Exportar[[#This Row],[UNIDAD/SUB UNIDAD]],[3]!REGIONALES[[#All],[codigo_regional3]:[Columna1]],3,0)</f>
        <v>41</v>
      </c>
      <c r="AM1016" s="41">
        <f>Exportar[[#This Row],[COD]]</f>
        <v>41</v>
      </c>
      <c r="AN1016" s="41">
        <f>IFERROR(VLOOKUP(Exportar[[#This Row],[RUBRO completo]],'[3]CENTRO DE COSTOS'!$X:$X,1,0),0)</f>
        <v>0</v>
      </c>
      <c r="AO1016" s="43" t="str">
        <f>VLOOKUP(Exportar[[#This Row],[COD_REAL]],'[3]CENTRO DE COSTOS'!$M$4:$N$72,2,0)</f>
        <v>REGIONAL HUILA</v>
      </c>
    </row>
    <row r="1017" spans="1:41" x14ac:dyDescent="0.25">
      <c r="A1017" s="44">
        <v>45111</v>
      </c>
      <c r="B1017" s="32">
        <v>2023</v>
      </c>
      <c r="C1017" s="33" t="str">
        <f>VLOOKUP(D1017,'[3]CENTRO DE COSTOS'!$E:$H,4,0)</f>
        <v>REGIONALES</v>
      </c>
      <c r="D1017" s="34" t="s">
        <v>65</v>
      </c>
      <c r="E1017" s="34" t="s">
        <v>66</v>
      </c>
      <c r="F1017" s="34" t="s">
        <v>221</v>
      </c>
      <c r="G1017" s="35" t="str">
        <f>VLOOKUP(O1017,[3]Gerentes!$A:$N,4,0)</f>
        <v>FORTALECIMIENTO</v>
      </c>
      <c r="H1017" s="35" t="str">
        <f>VLOOKUP(O1017,[3]Gerentes!$A:$N,5,0)</f>
        <v>DIRECTOR(A) ADMINISTRATIVO</v>
      </c>
      <c r="I1017" s="35" t="str">
        <f>VLOOKUP(O1017,[3]Gerentes!$A:$N,10,0)</f>
        <v>8. Fortalecimiento</v>
      </c>
      <c r="J1017" s="35" t="str">
        <f>VLOOKUP(O1017,[3]Gerentes!$A:$AB,15,0)</f>
        <v>Contratable</v>
      </c>
      <c r="K1017" s="36" t="str">
        <f t="shared" si="45"/>
        <v>Inversión</v>
      </c>
      <c r="L1017" s="37" t="s">
        <v>175</v>
      </c>
      <c r="M1017" s="38" t="str">
        <f t="shared" si="46"/>
        <v>C-4199-1500-8</v>
      </c>
      <c r="N1017" s="34">
        <v>186</v>
      </c>
      <c r="O1017" s="35" t="str">
        <f t="shared" si="47"/>
        <v>C-4199-1500-8-0-4199064-02-186</v>
      </c>
      <c r="P1017" s="32" t="s">
        <v>174</v>
      </c>
      <c r="Q1017" s="39">
        <f>VLOOKUP($O1017,[3]Gerentes!$A:$I,7,0)</f>
        <v>4199064</v>
      </c>
      <c r="R1017" s="40" t="str">
        <f>VLOOKUP($O1017,[3]Gerentes!$A:$I,8,0)</f>
        <v>SERVICIO DE IMPLEMENTACION DE SISTEMAS DE GESTION</v>
      </c>
      <c r="S1017" s="34" t="s">
        <v>24</v>
      </c>
      <c r="T1017" s="34">
        <v>27</v>
      </c>
      <c r="U1017" s="34" t="s">
        <v>161</v>
      </c>
      <c r="V1017" s="34" t="s">
        <v>25</v>
      </c>
      <c r="W1017" s="41">
        <v>299212354</v>
      </c>
      <c r="X1017" s="41">
        <v>0</v>
      </c>
      <c r="Y1017" s="41">
        <v>0</v>
      </c>
      <c r="Z1017" s="41">
        <v>0</v>
      </c>
      <c r="AA1017" s="41">
        <v>0</v>
      </c>
      <c r="AB1017" s="42">
        <v>299212354</v>
      </c>
      <c r="AC1017" s="41">
        <v>299212354</v>
      </c>
      <c r="AD1017" s="41">
        <v>0</v>
      </c>
      <c r="AE1017" s="42">
        <v>181631443</v>
      </c>
      <c r="AF1017" s="42">
        <v>181631443</v>
      </c>
      <c r="AG1017" s="41">
        <v>181631443</v>
      </c>
      <c r="AH1017" s="41">
        <v>181631443</v>
      </c>
      <c r="AI1017" s="41">
        <v>0</v>
      </c>
      <c r="AJ1017" s="41">
        <v>0</v>
      </c>
      <c r="AK1017" s="42" t="str">
        <f>IFERROR(VLOOKUP(Exportar[[#This Row],[RUBRO]],[3]LISTAS!$A$1:$B$19,2,0),Exportar[[#This Row],[NOMBRE-Planeación_Proyecto]])</f>
        <v>8. Fortalecimiento</v>
      </c>
      <c r="AL1017" s="41">
        <f>VLOOKUP(Exportar[[#This Row],[UNIDAD/SUB UNIDAD]],[3]!REGIONALES[[#All],[codigo_regional3]:[Columna1]],3,0)</f>
        <v>41</v>
      </c>
      <c r="AM1017" s="41">
        <f>Exportar[[#This Row],[COD]]</f>
        <v>41</v>
      </c>
      <c r="AN1017" s="41">
        <f>IFERROR(VLOOKUP(Exportar[[#This Row],[RUBRO completo]],'[3]CENTRO DE COSTOS'!$X:$X,1,0),0)</f>
        <v>0</v>
      </c>
      <c r="AO1017" s="43" t="str">
        <f>VLOOKUP(Exportar[[#This Row],[COD_REAL]],'[3]CENTRO DE COSTOS'!$M$4:$N$72,2,0)</f>
        <v>REGIONAL HUILA</v>
      </c>
    </row>
    <row r="1018" spans="1:41" x14ac:dyDescent="0.25">
      <c r="A1018" s="44">
        <v>45111</v>
      </c>
      <c r="B1018" s="32">
        <v>2023</v>
      </c>
      <c r="C1018" s="33" t="str">
        <f>VLOOKUP(D1018,'[3]CENTRO DE COSTOS'!$E:$H,4,0)</f>
        <v>REGIONALES</v>
      </c>
      <c r="D1018" s="34" t="s">
        <v>65</v>
      </c>
      <c r="E1018" s="34" t="s">
        <v>66</v>
      </c>
      <c r="F1018" s="34" t="s">
        <v>220</v>
      </c>
      <c r="G1018" s="35" t="str">
        <f>VLOOKUP(O1018,[3]Gerentes!$A:$N,4,0)</f>
        <v>FORTALECIMIENTO</v>
      </c>
      <c r="H1018" s="35" t="str">
        <f>VLOOKUP(O1018,[3]Gerentes!$A:$N,5,0)</f>
        <v>DIRECTOR(A) DE GESTION HUMANA</v>
      </c>
      <c r="I1018" s="35" t="str">
        <f>VLOOKUP(O1018,[3]Gerentes!$A:$N,10,0)</f>
        <v>8. Fortalecimiento</v>
      </c>
      <c r="J1018" s="35" t="str">
        <f>VLOOKUP(O1018,[3]Gerentes!$A:$AB,15,0)</f>
        <v>Contratable</v>
      </c>
      <c r="K1018" s="36" t="str">
        <f t="shared" si="45"/>
        <v>Inversión</v>
      </c>
      <c r="L1018" s="37" t="s">
        <v>215</v>
      </c>
      <c r="M1018" s="38" t="str">
        <f t="shared" si="46"/>
        <v>C-4199-1500-8</v>
      </c>
      <c r="N1018" s="34">
        <v>192</v>
      </c>
      <c r="O1018" s="35" t="str">
        <f t="shared" si="47"/>
        <v>C-4199-1500-8-0-4199053-02-192</v>
      </c>
      <c r="P1018" s="32" t="s">
        <v>214</v>
      </c>
      <c r="Q1018" s="39">
        <f>VLOOKUP($O1018,[3]Gerentes!$A:$I,7,0)</f>
        <v>4199053</v>
      </c>
      <c r="R1018" s="40" t="str">
        <f>VLOOKUP($O1018,[3]Gerentes!$A:$I,8,0)</f>
        <v>DOCUMENTOS DE LINEAMIENTOS TECNICOS</v>
      </c>
      <c r="S1018" s="34" t="s">
        <v>24</v>
      </c>
      <c r="T1018" s="34">
        <v>27</v>
      </c>
      <c r="U1018" s="34" t="s">
        <v>161</v>
      </c>
      <c r="V1018" s="34" t="s">
        <v>25</v>
      </c>
      <c r="W1018" s="41">
        <v>20378344</v>
      </c>
      <c r="X1018" s="41">
        <v>0</v>
      </c>
      <c r="Y1018" s="41">
        <v>0</v>
      </c>
      <c r="Z1018" s="41">
        <v>0</v>
      </c>
      <c r="AA1018" s="41">
        <v>0</v>
      </c>
      <c r="AB1018" s="42">
        <v>20378344</v>
      </c>
      <c r="AC1018" s="41">
        <v>20378344</v>
      </c>
      <c r="AD1018" s="41">
        <v>0</v>
      </c>
      <c r="AE1018" s="42">
        <v>20378344</v>
      </c>
      <c r="AF1018" s="42">
        <v>0</v>
      </c>
      <c r="AG1018" s="41">
        <v>0</v>
      </c>
      <c r="AH1018" s="41">
        <v>0</v>
      </c>
      <c r="AI1018" s="41">
        <v>0</v>
      </c>
      <c r="AJ1018" s="41">
        <v>0</v>
      </c>
      <c r="AK1018" s="42" t="str">
        <f>IFERROR(VLOOKUP(Exportar[[#This Row],[RUBRO]],[3]LISTAS!$A$1:$B$19,2,0),Exportar[[#This Row],[NOMBRE-Planeación_Proyecto]])</f>
        <v>8. Fortalecimiento</v>
      </c>
      <c r="AL1018" s="41">
        <f>VLOOKUP(Exportar[[#This Row],[UNIDAD/SUB UNIDAD]],[3]!REGIONALES[[#All],[codigo_regional3]:[Columna1]],3,0)</f>
        <v>41</v>
      </c>
      <c r="AM1018" s="41">
        <f>Exportar[[#This Row],[COD]]</f>
        <v>41</v>
      </c>
      <c r="AN1018" s="41">
        <f>IFERROR(VLOOKUP(Exportar[[#This Row],[RUBRO completo]],'[3]CENTRO DE COSTOS'!$X:$X,1,0),0)</f>
        <v>0</v>
      </c>
      <c r="AO1018" s="43" t="str">
        <f>VLOOKUP(Exportar[[#This Row],[COD_REAL]],'[3]CENTRO DE COSTOS'!$M$4:$N$72,2,0)</f>
        <v>REGIONAL HUILA</v>
      </c>
    </row>
    <row r="1019" spans="1:41" x14ac:dyDescent="0.25">
      <c r="A1019" s="44">
        <v>45111</v>
      </c>
      <c r="B1019" s="32">
        <v>2023</v>
      </c>
      <c r="C1019" s="33" t="str">
        <f>VLOOKUP(D1019,'[3]CENTRO DE COSTOS'!$E:$H,4,0)</f>
        <v>REGIONALES</v>
      </c>
      <c r="D1019" s="34" t="s">
        <v>65</v>
      </c>
      <c r="E1019" s="34" t="s">
        <v>66</v>
      </c>
      <c r="F1019" s="34" t="s">
        <v>219</v>
      </c>
      <c r="G1019" s="35" t="str">
        <f>VLOOKUP(O1019,[3]Gerentes!$A:$N,4,0)</f>
        <v>FORTALECIMIENTO</v>
      </c>
      <c r="H1019" s="35" t="str">
        <f>VLOOKUP(O1019,[3]Gerentes!$A:$N,5,0)</f>
        <v>DIRECTOR(A) ADMINISTRATIVO</v>
      </c>
      <c r="I1019" s="35" t="str">
        <f>VLOOKUP(O1019,[3]Gerentes!$A:$N,10,0)</f>
        <v>8. Fortalecimiento</v>
      </c>
      <c r="J1019" s="35" t="str">
        <f>VLOOKUP(O1019,[3]Gerentes!$A:$AB,15,0)</f>
        <v>Contratable</v>
      </c>
      <c r="K1019" s="36" t="str">
        <f t="shared" si="45"/>
        <v>Inversión</v>
      </c>
      <c r="L1019" s="37" t="s">
        <v>218</v>
      </c>
      <c r="M1019" s="38" t="str">
        <f t="shared" si="46"/>
        <v>C-4199-1500-8</v>
      </c>
      <c r="N1019" s="34">
        <v>197</v>
      </c>
      <c r="O1019" s="35" t="str">
        <f t="shared" si="47"/>
        <v>C-4199-1500-8-0-4199016-02-197</v>
      </c>
      <c r="P1019" s="32" t="s">
        <v>217</v>
      </c>
      <c r="Q1019" s="39">
        <f>VLOOKUP($O1019,[3]Gerentes!$A:$I,7,0)</f>
        <v>4199016</v>
      </c>
      <c r="R1019" s="40" t="str">
        <f>VLOOKUP($O1019,[3]Gerentes!$A:$I,8,0)</f>
        <v>SEDES MANTENIDAS</v>
      </c>
      <c r="S1019" s="34" t="s">
        <v>24</v>
      </c>
      <c r="T1019" s="34">
        <v>27</v>
      </c>
      <c r="U1019" s="34" t="s">
        <v>161</v>
      </c>
      <c r="V1019" s="34" t="s">
        <v>25</v>
      </c>
      <c r="W1019" s="41">
        <v>59000880</v>
      </c>
      <c r="X1019" s="41">
        <v>0</v>
      </c>
      <c r="Y1019" s="41">
        <v>0</v>
      </c>
      <c r="Z1019" s="41">
        <v>0</v>
      </c>
      <c r="AA1019" s="41">
        <v>0</v>
      </c>
      <c r="AB1019" s="42">
        <v>59000880</v>
      </c>
      <c r="AC1019" s="41">
        <v>59000000</v>
      </c>
      <c r="AD1019" s="41">
        <v>880</v>
      </c>
      <c r="AE1019" s="42">
        <v>59000000</v>
      </c>
      <c r="AF1019" s="42">
        <v>25137309</v>
      </c>
      <c r="AG1019" s="41">
        <v>25137309</v>
      </c>
      <c r="AH1019" s="41">
        <v>25137309</v>
      </c>
      <c r="AI1019" s="41">
        <v>0</v>
      </c>
      <c r="AJ1019" s="41">
        <v>0</v>
      </c>
      <c r="AK1019" s="42" t="str">
        <f>IFERROR(VLOOKUP(Exportar[[#This Row],[RUBRO]],[3]LISTAS!$A$1:$B$19,2,0),Exportar[[#This Row],[NOMBRE-Planeación_Proyecto]])</f>
        <v>8. Fortalecimiento</v>
      </c>
      <c r="AL1019" s="41">
        <f>VLOOKUP(Exportar[[#This Row],[UNIDAD/SUB UNIDAD]],[3]!REGIONALES[[#All],[codigo_regional3]:[Columna1]],3,0)</f>
        <v>41</v>
      </c>
      <c r="AM1019" s="41">
        <f>Exportar[[#This Row],[COD]]</f>
        <v>41</v>
      </c>
      <c r="AN1019" s="41">
        <f>IFERROR(VLOOKUP(Exportar[[#This Row],[RUBRO completo]],'[3]CENTRO DE COSTOS'!$X:$X,1,0),0)</f>
        <v>0</v>
      </c>
      <c r="AO1019" s="43" t="str">
        <f>VLOOKUP(Exportar[[#This Row],[COD_REAL]],'[3]CENTRO DE COSTOS'!$M$4:$N$72,2,0)</f>
        <v>REGIONAL HUILA</v>
      </c>
    </row>
    <row r="1020" spans="1:41" x14ac:dyDescent="0.25">
      <c r="A1020" s="44">
        <v>45111</v>
      </c>
      <c r="B1020" s="32">
        <v>2023</v>
      </c>
      <c r="C1020" s="33" t="str">
        <f>VLOOKUP(D1020,'[3]CENTRO DE COSTOS'!$E:$H,4,0)</f>
        <v>REGIONALES</v>
      </c>
      <c r="D1020" s="34" t="s">
        <v>65</v>
      </c>
      <c r="E1020" s="34" t="s">
        <v>66</v>
      </c>
      <c r="F1020" s="34" t="s">
        <v>216</v>
      </c>
      <c r="G1020" s="35" t="str">
        <f>VLOOKUP(O1020,[3]Gerentes!$A:$N,4,0)</f>
        <v>FORTALECIMIENTO</v>
      </c>
      <c r="H1020" s="35" t="str">
        <f>VLOOKUP(O1020,[3]Gerentes!$A:$N,5,0)</f>
        <v>DIRECTOR(A) ADMINISTRATIVO</v>
      </c>
      <c r="I1020" s="35" t="str">
        <f>VLOOKUP(O1020,[3]Gerentes!$A:$N,10,0)</f>
        <v>8. Fortalecimiento</v>
      </c>
      <c r="J1020" s="35" t="str">
        <f>VLOOKUP(O1020,[3]Gerentes!$A:$AB,15,0)</f>
        <v>Contratable</v>
      </c>
      <c r="K1020" s="36" t="str">
        <f t="shared" si="45"/>
        <v>Inversión</v>
      </c>
      <c r="L1020" s="37" t="s">
        <v>215</v>
      </c>
      <c r="M1020" s="38" t="str">
        <f t="shared" si="46"/>
        <v>C-4199-1500-8</v>
      </c>
      <c r="N1020" s="34">
        <v>199</v>
      </c>
      <c r="O1020" s="35" t="str">
        <f t="shared" si="47"/>
        <v>C-4199-1500-8-0-4199053-02-199</v>
      </c>
      <c r="P1020" s="32" t="s">
        <v>214</v>
      </c>
      <c r="Q1020" s="39">
        <f>VLOOKUP($O1020,[3]Gerentes!$A:$I,7,0)</f>
        <v>4199053</v>
      </c>
      <c r="R1020" s="40" t="str">
        <f>VLOOKUP($O1020,[3]Gerentes!$A:$I,8,0)</f>
        <v>DOCUMENTOS DE LINEAMIENTOS TECNICOS</v>
      </c>
      <c r="S1020" s="34" t="s">
        <v>24</v>
      </c>
      <c r="T1020" s="34">
        <v>27</v>
      </c>
      <c r="U1020" s="34" t="s">
        <v>161</v>
      </c>
      <c r="V1020" s="34" t="s">
        <v>25</v>
      </c>
      <c r="W1020" s="41">
        <v>30000000</v>
      </c>
      <c r="X1020" s="41">
        <v>27000000</v>
      </c>
      <c r="Y1020" s="41">
        <v>0</v>
      </c>
      <c r="Z1020" s="41">
        <v>0</v>
      </c>
      <c r="AA1020" s="41">
        <v>0</v>
      </c>
      <c r="AB1020" s="42">
        <v>57000000</v>
      </c>
      <c r="AC1020" s="41">
        <v>57000000</v>
      </c>
      <c r="AD1020" s="41">
        <v>0</v>
      </c>
      <c r="AE1020" s="42">
        <v>40710000</v>
      </c>
      <c r="AF1020" s="42">
        <v>0</v>
      </c>
      <c r="AG1020" s="41">
        <v>0</v>
      </c>
      <c r="AH1020" s="41">
        <v>0</v>
      </c>
      <c r="AI1020" s="41">
        <v>0</v>
      </c>
      <c r="AJ1020" s="41">
        <v>0</v>
      </c>
      <c r="AK1020" s="42" t="str">
        <f>IFERROR(VLOOKUP(Exportar[[#This Row],[RUBRO]],[3]LISTAS!$A$1:$B$19,2,0),Exportar[[#This Row],[NOMBRE-Planeación_Proyecto]])</f>
        <v>8. Fortalecimiento</v>
      </c>
      <c r="AL1020" s="41">
        <f>VLOOKUP(Exportar[[#This Row],[UNIDAD/SUB UNIDAD]],[3]!REGIONALES[[#All],[codigo_regional3]:[Columna1]],3,0)</f>
        <v>41</v>
      </c>
      <c r="AM1020" s="41">
        <f>Exportar[[#This Row],[COD]]</f>
        <v>41</v>
      </c>
      <c r="AN1020" s="41">
        <f>IFERROR(VLOOKUP(Exportar[[#This Row],[RUBRO completo]],'[3]CENTRO DE COSTOS'!$X:$X,1,0),0)</f>
        <v>0</v>
      </c>
      <c r="AO1020" s="43" t="str">
        <f>VLOOKUP(Exportar[[#This Row],[COD_REAL]],'[3]CENTRO DE COSTOS'!$M$4:$N$72,2,0)</f>
        <v>REGIONAL HUILA</v>
      </c>
    </row>
    <row r="1021" spans="1:41" x14ac:dyDescent="0.25">
      <c r="A1021" s="44">
        <v>45111</v>
      </c>
      <c r="B1021" s="32">
        <v>2023</v>
      </c>
      <c r="C1021" s="33" t="str">
        <f>VLOOKUP(D1021,'[3]CENTRO DE COSTOS'!$E:$H,4,0)</f>
        <v>REGIONALES</v>
      </c>
      <c r="D1021" s="34" t="s">
        <v>65</v>
      </c>
      <c r="E1021" s="34" t="s">
        <v>66</v>
      </c>
      <c r="F1021" s="34" t="s">
        <v>213</v>
      </c>
      <c r="G1021" s="35" t="str">
        <f>VLOOKUP(O1021,[3]Gerentes!$A:$N,4,0)</f>
        <v>FORTALECIMIENTO</v>
      </c>
      <c r="H1021" s="35" t="str">
        <f>VLOOKUP(O1021,[3]Gerentes!$A:$N,5,0)</f>
        <v>DIRECTOR(A) ADMINISTRATIVO</v>
      </c>
      <c r="I1021" s="35" t="str">
        <f>VLOOKUP(O1021,[3]Gerentes!$A:$N,10,0)</f>
        <v>8. Fortalecimiento</v>
      </c>
      <c r="J1021" s="35" t="str">
        <f>VLOOKUP(O1021,[3]Gerentes!$A:$AB,15,0)</f>
        <v>Contratable</v>
      </c>
      <c r="K1021" s="36" t="str">
        <f t="shared" si="45"/>
        <v>Inversión</v>
      </c>
      <c r="L1021" s="37" t="s">
        <v>175</v>
      </c>
      <c r="M1021" s="38" t="str">
        <f t="shared" si="46"/>
        <v>C-4199-1500-8</v>
      </c>
      <c r="N1021" s="34">
        <v>201</v>
      </c>
      <c r="O1021" s="35" t="str">
        <f t="shared" si="47"/>
        <v>C-4199-1500-8-0-4199064-02-201</v>
      </c>
      <c r="P1021" s="32" t="s">
        <v>174</v>
      </c>
      <c r="Q1021" s="39">
        <f>VLOOKUP($O1021,[3]Gerentes!$A:$I,7,0)</f>
        <v>4199064</v>
      </c>
      <c r="R1021" s="40" t="str">
        <f>VLOOKUP($O1021,[3]Gerentes!$A:$I,8,0)</f>
        <v>SERVICIO DE IMPLEMENTACION DE SISTEMAS DE GESTION</v>
      </c>
      <c r="S1021" s="34" t="s">
        <v>24</v>
      </c>
      <c r="T1021" s="34">
        <v>27</v>
      </c>
      <c r="U1021" s="34" t="s">
        <v>161</v>
      </c>
      <c r="V1021" s="34" t="s">
        <v>25</v>
      </c>
      <c r="W1021" s="41">
        <v>10000000</v>
      </c>
      <c r="X1021" s="41">
        <v>91224000</v>
      </c>
      <c r="Y1021" s="41">
        <v>81224000</v>
      </c>
      <c r="Z1021" s="41">
        <v>0</v>
      </c>
      <c r="AA1021" s="41">
        <v>0</v>
      </c>
      <c r="AB1021" s="42">
        <v>20000000</v>
      </c>
      <c r="AC1021" s="41">
        <v>20000000</v>
      </c>
      <c r="AD1021" s="41">
        <v>0</v>
      </c>
      <c r="AE1021" s="42">
        <v>16894000</v>
      </c>
      <c r="AF1021" s="42">
        <v>3978180</v>
      </c>
      <c r="AG1021" s="41">
        <v>3978180</v>
      </c>
      <c r="AH1021" s="41">
        <v>3978180</v>
      </c>
      <c r="AI1021" s="41">
        <v>0</v>
      </c>
      <c r="AJ1021" s="41">
        <v>0</v>
      </c>
      <c r="AK1021" s="42" t="str">
        <f>IFERROR(VLOOKUP(Exportar[[#This Row],[RUBRO]],[3]LISTAS!$A$1:$B$19,2,0),Exportar[[#This Row],[NOMBRE-Planeación_Proyecto]])</f>
        <v>8. Fortalecimiento</v>
      </c>
      <c r="AL1021" s="41">
        <f>VLOOKUP(Exportar[[#This Row],[UNIDAD/SUB UNIDAD]],[3]!REGIONALES[[#All],[codigo_regional3]:[Columna1]],3,0)</f>
        <v>41</v>
      </c>
      <c r="AM1021" s="41">
        <f>Exportar[[#This Row],[COD]]</f>
        <v>41</v>
      </c>
      <c r="AN1021" s="41">
        <f>IFERROR(VLOOKUP(Exportar[[#This Row],[RUBRO completo]],'[3]CENTRO DE COSTOS'!$X:$X,1,0),0)</f>
        <v>0</v>
      </c>
      <c r="AO1021" s="43" t="str">
        <f>VLOOKUP(Exportar[[#This Row],[COD_REAL]],'[3]CENTRO DE COSTOS'!$M$4:$N$72,2,0)</f>
        <v>REGIONAL HUILA</v>
      </c>
    </row>
    <row r="1022" spans="1:41" x14ac:dyDescent="0.25">
      <c r="A1022" s="44">
        <v>45111</v>
      </c>
      <c r="B1022" s="32">
        <v>2023</v>
      </c>
      <c r="C1022" s="33" t="str">
        <f>VLOOKUP(D1022,'[3]CENTRO DE COSTOS'!$E:$H,4,0)</f>
        <v>REGIONALES</v>
      </c>
      <c r="D1022" s="34" t="s">
        <v>65</v>
      </c>
      <c r="E1022" s="34" t="s">
        <v>66</v>
      </c>
      <c r="F1022" s="34" t="s">
        <v>208</v>
      </c>
      <c r="G1022" s="35" t="str">
        <f>VLOOKUP(O1022,[3]Gerentes!$A:$N,4,0)</f>
        <v>FUNCIONAMIENTO</v>
      </c>
      <c r="H1022" s="35" t="str">
        <f>VLOOKUP(O1022,[3]Gerentes!$A:$N,5,0)</f>
        <v>DIRECTOR(A) DE GESTION HUMANA</v>
      </c>
      <c r="I1022" s="35" t="str">
        <f>VLOOKUP(O1022,[3]Gerentes!$A:$N,10,0)</f>
        <v>1. Gestión Humana</v>
      </c>
      <c r="J1022" s="35" t="str">
        <f>VLOOKUP(O1022,[3]Gerentes!$A:$AB,15,0)</f>
        <v>Contratable</v>
      </c>
      <c r="K1022" s="36" t="str">
        <f t="shared" si="45"/>
        <v>Funcionamiento</v>
      </c>
      <c r="L1022" s="37" t="s">
        <v>212</v>
      </c>
      <c r="M1022" s="38" t="str">
        <f t="shared" si="46"/>
        <v>A-02-02</v>
      </c>
      <c r="N1022" s="34">
        <v>301</v>
      </c>
      <c r="O1022" s="35" t="str">
        <f t="shared" si="47"/>
        <v>A-02-02-01-002-008-301</v>
      </c>
      <c r="P1022" s="32" t="s">
        <v>211</v>
      </c>
      <c r="Q1022" s="39">
        <f>VLOOKUP($O1022,[3]Gerentes!$A:$I,7,0)</f>
        <v>0</v>
      </c>
      <c r="R1022" s="40">
        <f>VLOOKUP($O1022,[3]Gerentes!$A:$I,8,0)</f>
        <v>0</v>
      </c>
      <c r="S1022" s="34" t="s">
        <v>24</v>
      </c>
      <c r="T1022" s="34">
        <v>27</v>
      </c>
      <c r="U1022" s="34" t="s">
        <v>161</v>
      </c>
      <c r="V1022" s="34" t="s">
        <v>25</v>
      </c>
      <c r="W1022" s="41">
        <v>27583400</v>
      </c>
      <c r="X1022" s="41">
        <v>0</v>
      </c>
      <c r="Y1022" s="41">
        <v>0</v>
      </c>
      <c r="Z1022" s="41">
        <v>0</v>
      </c>
      <c r="AA1022" s="41">
        <v>0</v>
      </c>
      <c r="AB1022" s="42">
        <v>27583400</v>
      </c>
      <c r="AC1022" s="41">
        <v>27583400</v>
      </c>
      <c r="AD1022" s="41">
        <v>0</v>
      </c>
      <c r="AE1022" s="42">
        <v>24765300</v>
      </c>
      <c r="AF1022" s="42">
        <v>18809100</v>
      </c>
      <c r="AG1022" s="41">
        <v>18809100</v>
      </c>
      <c r="AH1022" s="41">
        <v>18809100</v>
      </c>
      <c r="AI1022" s="41">
        <v>0</v>
      </c>
      <c r="AJ1022" s="41">
        <v>0</v>
      </c>
      <c r="AK1022" s="42" t="str">
        <f>IFERROR(VLOOKUP(Exportar[[#This Row],[RUBRO]],[3]LISTAS!$A$1:$B$19,2,0),Exportar[[#This Row],[NOMBRE-Planeación_Proyecto]])</f>
        <v>Gastos Generales</v>
      </c>
      <c r="AL1022" s="41">
        <f>VLOOKUP(Exportar[[#This Row],[UNIDAD/SUB UNIDAD]],[3]!REGIONALES[[#All],[codigo_regional3]:[Columna1]],3,0)</f>
        <v>41</v>
      </c>
      <c r="AM1022" s="41">
        <f>Exportar[[#This Row],[COD]]</f>
        <v>41</v>
      </c>
      <c r="AN1022" s="41">
        <f>IFERROR(VLOOKUP(Exportar[[#This Row],[RUBRO completo]],'[3]CENTRO DE COSTOS'!$X:$X,1,0),0)</f>
        <v>0</v>
      </c>
      <c r="AO1022" s="43" t="str">
        <f>VLOOKUP(Exportar[[#This Row],[COD_REAL]],'[3]CENTRO DE COSTOS'!$M$4:$N$72,2,0)</f>
        <v>REGIONAL HUILA</v>
      </c>
    </row>
    <row r="1023" spans="1:41" x14ac:dyDescent="0.25">
      <c r="A1023" s="44">
        <v>45111</v>
      </c>
      <c r="B1023" s="32">
        <v>2023</v>
      </c>
      <c r="C1023" s="33" t="str">
        <f>VLOOKUP(D1023,'[3]CENTRO DE COSTOS'!$E:$H,4,0)</f>
        <v>REGIONALES</v>
      </c>
      <c r="D1023" s="34" t="s">
        <v>65</v>
      </c>
      <c r="E1023" s="34" t="s">
        <v>66</v>
      </c>
      <c r="F1023" s="34" t="s">
        <v>208</v>
      </c>
      <c r="G1023" s="35" t="str">
        <f>VLOOKUP(O1023,[3]Gerentes!$A:$N,4,0)</f>
        <v>FUNCIONAMIENTO</v>
      </c>
      <c r="H1023" s="35" t="str">
        <f>VLOOKUP(O1023,[3]Gerentes!$A:$N,5,0)</f>
        <v>DIRECTOR(A) DE GESTION HUMANA</v>
      </c>
      <c r="I1023" s="35" t="str">
        <f>VLOOKUP(O1023,[3]Gerentes!$A:$N,10,0)</f>
        <v>1. Gestión Humana</v>
      </c>
      <c r="J1023" s="35" t="str">
        <f>VLOOKUP(O1023,[3]Gerentes!$A:$AB,15,0)</f>
        <v>Contratable</v>
      </c>
      <c r="K1023" s="36" t="str">
        <f t="shared" si="45"/>
        <v>Funcionamiento</v>
      </c>
      <c r="L1023" s="37" t="s">
        <v>245</v>
      </c>
      <c r="M1023" s="38" t="str">
        <f t="shared" si="46"/>
        <v>A-02-02</v>
      </c>
      <c r="N1023" s="34">
        <v>301</v>
      </c>
      <c r="O1023" s="35" t="str">
        <f t="shared" si="47"/>
        <v>A-02-02-02-006-003-301</v>
      </c>
      <c r="P1023" s="32" t="s">
        <v>244</v>
      </c>
      <c r="Q1023" s="39">
        <f>VLOOKUP($O1023,[3]Gerentes!$A:$I,7,0)</f>
        <v>0</v>
      </c>
      <c r="R1023" s="40">
        <f>VLOOKUP($O1023,[3]Gerentes!$A:$I,8,0)</f>
        <v>0</v>
      </c>
      <c r="S1023" s="34" t="s">
        <v>24</v>
      </c>
      <c r="T1023" s="34">
        <v>27</v>
      </c>
      <c r="U1023" s="34" t="s">
        <v>161</v>
      </c>
      <c r="V1023" s="34" t="s">
        <v>25</v>
      </c>
      <c r="W1023" s="41">
        <v>219606300</v>
      </c>
      <c r="X1023" s="41">
        <v>0</v>
      </c>
      <c r="Y1023" s="41">
        <v>0</v>
      </c>
      <c r="Z1023" s="41">
        <v>0</v>
      </c>
      <c r="AA1023" s="41">
        <v>0</v>
      </c>
      <c r="AB1023" s="42">
        <v>219606300</v>
      </c>
      <c r="AC1023" s="41">
        <v>219597885</v>
      </c>
      <c r="AD1023" s="41">
        <v>8415</v>
      </c>
      <c r="AE1023" s="42">
        <v>219597885</v>
      </c>
      <c r="AF1023" s="42">
        <v>102879692</v>
      </c>
      <c r="AG1023" s="41">
        <v>102879692</v>
      </c>
      <c r="AH1023" s="41">
        <v>102879692</v>
      </c>
      <c r="AI1023" s="41">
        <v>0</v>
      </c>
      <c r="AJ1023" s="41">
        <v>0</v>
      </c>
      <c r="AK1023" s="42" t="str">
        <f>IFERROR(VLOOKUP(Exportar[[#This Row],[RUBRO]],[3]LISTAS!$A$1:$B$19,2,0),Exportar[[#This Row],[NOMBRE-Planeación_Proyecto]])</f>
        <v>Gastos Generales</v>
      </c>
      <c r="AL1023" s="41">
        <f>VLOOKUP(Exportar[[#This Row],[UNIDAD/SUB UNIDAD]],[3]!REGIONALES[[#All],[codigo_regional3]:[Columna1]],3,0)</f>
        <v>41</v>
      </c>
      <c r="AM1023" s="41">
        <f>Exportar[[#This Row],[COD]]</f>
        <v>41</v>
      </c>
      <c r="AN1023" s="41">
        <f>IFERROR(VLOOKUP(Exportar[[#This Row],[RUBRO completo]],'[3]CENTRO DE COSTOS'!$X:$X,1,0),0)</f>
        <v>0</v>
      </c>
      <c r="AO1023" s="43" t="str">
        <f>VLOOKUP(Exportar[[#This Row],[COD_REAL]],'[3]CENTRO DE COSTOS'!$M$4:$N$72,2,0)</f>
        <v>REGIONAL HUILA</v>
      </c>
    </row>
    <row r="1024" spans="1:41" x14ac:dyDescent="0.25">
      <c r="A1024" s="44">
        <v>45111</v>
      </c>
      <c r="B1024" s="32">
        <v>2023</v>
      </c>
      <c r="C1024" s="33" t="str">
        <f>VLOOKUP(D1024,'[3]CENTRO DE COSTOS'!$E:$H,4,0)</f>
        <v>REGIONALES</v>
      </c>
      <c r="D1024" s="34" t="s">
        <v>65</v>
      </c>
      <c r="E1024" s="34" t="s">
        <v>66</v>
      </c>
      <c r="F1024" s="34" t="s">
        <v>208</v>
      </c>
      <c r="G1024" s="35" t="str">
        <f>VLOOKUP(O1024,[3]Gerentes!$A:$N,4,0)</f>
        <v>FUNCIONAMIENTO</v>
      </c>
      <c r="H1024" s="35" t="str">
        <f>VLOOKUP(O1024,[3]Gerentes!$A:$N,5,0)</f>
        <v>DIRECTOR(A) DE GESTION HUMANA</v>
      </c>
      <c r="I1024" s="35" t="str">
        <f>VLOOKUP(O1024,[3]Gerentes!$A:$N,10,0)</f>
        <v>1. Gestión Humana</v>
      </c>
      <c r="J1024" s="35" t="str">
        <f>VLOOKUP(O1024,[3]Gerentes!$A:$AB,15,0)</f>
        <v>No Contratable</v>
      </c>
      <c r="K1024" s="36" t="str">
        <f t="shared" si="45"/>
        <v>Funcionamiento</v>
      </c>
      <c r="L1024" s="37" t="s">
        <v>210</v>
      </c>
      <c r="M1024" s="38" t="str">
        <f t="shared" si="46"/>
        <v>A-02-02</v>
      </c>
      <c r="N1024" s="34">
        <v>301</v>
      </c>
      <c r="O1024" s="35" t="str">
        <f t="shared" si="47"/>
        <v>A-02-02-02-009-006-301</v>
      </c>
      <c r="P1024" s="32" t="s">
        <v>209</v>
      </c>
      <c r="Q1024" s="39">
        <f>VLOOKUP($O1024,[3]Gerentes!$A:$I,7,0)</f>
        <v>0</v>
      </c>
      <c r="R1024" s="40">
        <f>VLOOKUP($O1024,[3]Gerentes!$A:$I,8,0)</f>
        <v>0</v>
      </c>
      <c r="S1024" s="34" t="s">
        <v>24</v>
      </c>
      <c r="T1024" s="34">
        <v>27</v>
      </c>
      <c r="U1024" s="34" t="s">
        <v>161</v>
      </c>
      <c r="V1024" s="34" t="s">
        <v>25</v>
      </c>
      <c r="W1024" s="41">
        <v>64414012</v>
      </c>
      <c r="X1024" s="41">
        <v>16885227</v>
      </c>
      <c r="Y1024" s="41">
        <v>0</v>
      </c>
      <c r="Z1024" s="41">
        <v>0</v>
      </c>
      <c r="AA1024" s="41">
        <v>0</v>
      </c>
      <c r="AB1024" s="42">
        <v>81299239</v>
      </c>
      <c r="AC1024" s="41">
        <v>81299239</v>
      </c>
      <c r="AD1024" s="41">
        <v>0</v>
      </c>
      <c r="AE1024" s="42">
        <v>81299239</v>
      </c>
      <c r="AF1024" s="42">
        <v>0</v>
      </c>
      <c r="AG1024" s="41">
        <v>0</v>
      </c>
      <c r="AH1024" s="41">
        <v>0</v>
      </c>
      <c r="AI1024" s="41">
        <v>0</v>
      </c>
      <c r="AJ1024" s="41">
        <v>0</v>
      </c>
      <c r="AK1024" s="42" t="str">
        <f>IFERROR(VLOOKUP(Exportar[[#This Row],[RUBRO]],[3]LISTAS!$A$1:$B$19,2,0),Exportar[[#This Row],[NOMBRE-Planeación_Proyecto]])</f>
        <v>Gastos Generales</v>
      </c>
      <c r="AL1024" s="41">
        <f>VLOOKUP(Exportar[[#This Row],[UNIDAD/SUB UNIDAD]],[3]!REGIONALES[[#All],[codigo_regional3]:[Columna1]],3,0)</f>
        <v>41</v>
      </c>
      <c r="AM1024" s="41">
        <f>Exportar[[#This Row],[COD]]</f>
        <v>41</v>
      </c>
      <c r="AN1024" s="41">
        <f>IFERROR(VLOOKUP(Exportar[[#This Row],[RUBRO completo]],'[3]CENTRO DE COSTOS'!$X:$X,1,0),0)</f>
        <v>0</v>
      </c>
      <c r="AO1024" s="43" t="str">
        <f>VLOOKUP(Exportar[[#This Row],[COD_REAL]],'[3]CENTRO DE COSTOS'!$M$4:$N$72,2,0)</f>
        <v>REGIONAL HUILA</v>
      </c>
    </row>
    <row r="1025" spans="1:41" x14ac:dyDescent="0.25">
      <c r="A1025" s="44">
        <v>45111</v>
      </c>
      <c r="B1025" s="32">
        <v>2023</v>
      </c>
      <c r="C1025" s="33" t="str">
        <f>VLOOKUP(D1025,'[3]CENTRO DE COSTOS'!$E:$H,4,0)</f>
        <v>REGIONALES</v>
      </c>
      <c r="D1025" s="34" t="s">
        <v>65</v>
      </c>
      <c r="E1025" s="34" t="s">
        <v>66</v>
      </c>
      <c r="F1025" s="34" t="s">
        <v>208</v>
      </c>
      <c r="G1025" s="35" t="str">
        <f>VLOOKUP(O1025,[3]Gerentes!$A:$N,4,0)</f>
        <v>FUNCIONAMIENTO</v>
      </c>
      <c r="H1025" s="35" t="str">
        <f>VLOOKUP(O1025,[3]Gerentes!$A:$N,5,0)</f>
        <v>DIRECTOR(A) DE GESTION HUMANA</v>
      </c>
      <c r="I1025" s="35" t="str">
        <f>VLOOKUP(O1025,[3]Gerentes!$A:$N,10,0)</f>
        <v>1. Gestión Humana</v>
      </c>
      <c r="J1025" s="35" t="str">
        <f>VLOOKUP(O1025,[3]Gerentes!$A:$AB,15,0)</f>
        <v>No Contratable</v>
      </c>
      <c r="K1025" s="36" t="str">
        <f t="shared" si="45"/>
        <v>Funcionamiento</v>
      </c>
      <c r="L1025" s="37" t="s">
        <v>207</v>
      </c>
      <c r="M1025" s="38" t="str">
        <f t="shared" si="46"/>
        <v>A-02-02</v>
      </c>
      <c r="N1025" s="34">
        <v>301</v>
      </c>
      <c r="O1025" s="35" t="str">
        <f t="shared" si="47"/>
        <v>A-02-02-02-010-301</v>
      </c>
      <c r="P1025" s="32" t="s">
        <v>206</v>
      </c>
      <c r="Q1025" s="39">
        <f>VLOOKUP($O1025,[3]Gerentes!$A:$I,7,0)</f>
        <v>0</v>
      </c>
      <c r="R1025" s="40">
        <f>VLOOKUP($O1025,[3]Gerentes!$A:$I,8,0)</f>
        <v>0</v>
      </c>
      <c r="S1025" s="34" t="s">
        <v>24</v>
      </c>
      <c r="T1025" s="34">
        <v>27</v>
      </c>
      <c r="U1025" s="34" t="s">
        <v>161</v>
      </c>
      <c r="V1025" s="34" t="s">
        <v>25</v>
      </c>
      <c r="W1025" s="41">
        <v>26522500</v>
      </c>
      <c r="X1025" s="41">
        <v>0</v>
      </c>
      <c r="Y1025" s="41">
        <v>0</v>
      </c>
      <c r="Z1025" s="41">
        <v>0</v>
      </c>
      <c r="AA1025" s="41">
        <v>0</v>
      </c>
      <c r="AB1025" s="42">
        <v>26522500</v>
      </c>
      <c r="AC1025" s="41">
        <v>26522500</v>
      </c>
      <c r="AD1025" s="41">
        <v>0</v>
      </c>
      <c r="AE1025" s="42">
        <v>5426316</v>
      </c>
      <c r="AF1025" s="42">
        <v>4777681</v>
      </c>
      <c r="AG1025" s="41">
        <v>4777681</v>
      </c>
      <c r="AH1025" s="41">
        <v>4777681</v>
      </c>
      <c r="AI1025" s="41">
        <v>0</v>
      </c>
      <c r="AJ1025" s="41">
        <v>0</v>
      </c>
      <c r="AK1025" s="42" t="str">
        <f>IFERROR(VLOOKUP(Exportar[[#This Row],[RUBRO]],[3]LISTAS!$A$1:$B$19,2,0),Exportar[[#This Row],[NOMBRE-Planeación_Proyecto]])</f>
        <v>Gastos Generales</v>
      </c>
      <c r="AL1025" s="41">
        <f>VLOOKUP(Exportar[[#This Row],[UNIDAD/SUB UNIDAD]],[3]!REGIONALES[[#All],[codigo_regional3]:[Columna1]],3,0)</f>
        <v>41</v>
      </c>
      <c r="AM1025" s="41">
        <f>Exportar[[#This Row],[COD]]</f>
        <v>41</v>
      </c>
      <c r="AN1025" s="41">
        <f>IFERROR(VLOOKUP(Exportar[[#This Row],[RUBRO completo]],'[3]CENTRO DE COSTOS'!$X:$X,1,0),0)</f>
        <v>0</v>
      </c>
      <c r="AO1025" s="43" t="str">
        <f>VLOOKUP(Exportar[[#This Row],[COD_REAL]],'[3]CENTRO DE COSTOS'!$M$4:$N$72,2,0)</f>
        <v>REGIONAL HUILA</v>
      </c>
    </row>
    <row r="1026" spans="1:41" x14ac:dyDescent="0.25">
      <c r="A1026" s="44">
        <v>45111</v>
      </c>
      <c r="B1026" s="32">
        <v>2023</v>
      </c>
      <c r="C1026" s="33" t="str">
        <f>VLOOKUP(D1026,'[3]CENTRO DE COSTOS'!$E:$H,4,0)</f>
        <v>REGIONALES</v>
      </c>
      <c r="D1026" s="34" t="s">
        <v>65</v>
      </c>
      <c r="E1026" s="34" t="s">
        <v>66</v>
      </c>
      <c r="F1026" s="34" t="s">
        <v>195</v>
      </c>
      <c r="G1026" s="35" t="str">
        <f>VLOOKUP(O1026,[3]Gerentes!$A:$N,4,0)</f>
        <v>FUNCIONAMIENTO</v>
      </c>
      <c r="H1026" s="35" t="str">
        <f>VLOOKUP(O1026,[3]Gerentes!$A:$N,5,0)</f>
        <v>DIRECTOR(A) ADMINISTRATIVO</v>
      </c>
      <c r="I1026" s="35" t="str">
        <f>VLOOKUP(O1026,[3]Gerentes!$A:$N,10,0)</f>
        <v>2. Administrativa</v>
      </c>
      <c r="J1026" s="35" t="str">
        <f>VLOOKUP(O1026,[3]Gerentes!$A:$AB,15,0)</f>
        <v>No Contratable</v>
      </c>
      <c r="K1026" s="36" t="str">
        <f t="shared" si="45"/>
        <v>Funcionamiento</v>
      </c>
      <c r="L1026" s="37" t="s">
        <v>205</v>
      </c>
      <c r="M1026" s="38" t="str">
        <f t="shared" si="46"/>
        <v>A-02-02</v>
      </c>
      <c r="N1026" s="34">
        <v>302</v>
      </c>
      <c r="O1026" s="35" t="str">
        <f t="shared" si="47"/>
        <v>A-02-02-01-003-003-302</v>
      </c>
      <c r="P1026" s="32" t="s">
        <v>204</v>
      </c>
      <c r="Q1026" s="39">
        <f>VLOOKUP($O1026,[3]Gerentes!$A:$I,7,0)</f>
        <v>0</v>
      </c>
      <c r="R1026" s="40">
        <f>VLOOKUP($O1026,[3]Gerentes!$A:$I,8,0)</f>
        <v>0</v>
      </c>
      <c r="S1026" s="34" t="s">
        <v>24</v>
      </c>
      <c r="T1026" s="34">
        <v>27</v>
      </c>
      <c r="U1026" s="34" t="s">
        <v>161</v>
      </c>
      <c r="V1026" s="34" t="s">
        <v>25</v>
      </c>
      <c r="W1026" s="41">
        <v>7511400</v>
      </c>
      <c r="X1026" s="41">
        <v>0</v>
      </c>
      <c r="Y1026" s="41">
        <v>0</v>
      </c>
      <c r="Z1026" s="41">
        <v>0</v>
      </c>
      <c r="AA1026" s="41">
        <v>0</v>
      </c>
      <c r="AB1026" s="42">
        <v>7511400</v>
      </c>
      <c r="AC1026" s="41">
        <v>7511400</v>
      </c>
      <c r="AD1026" s="41">
        <v>0</v>
      </c>
      <c r="AE1026" s="42">
        <v>7511400</v>
      </c>
      <c r="AF1026" s="42">
        <v>2969527</v>
      </c>
      <c r="AG1026" s="41">
        <v>2969527</v>
      </c>
      <c r="AH1026" s="41">
        <v>2969527</v>
      </c>
      <c r="AI1026" s="41">
        <v>0</v>
      </c>
      <c r="AJ1026" s="41">
        <v>0</v>
      </c>
      <c r="AK1026" s="42" t="str">
        <f>IFERROR(VLOOKUP(Exportar[[#This Row],[RUBRO]],[3]LISTAS!$A$1:$B$19,2,0),Exportar[[#This Row],[NOMBRE-Planeación_Proyecto]])</f>
        <v>Gastos Generales</v>
      </c>
      <c r="AL1026" s="41">
        <f>VLOOKUP(Exportar[[#This Row],[UNIDAD/SUB UNIDAD]],[3]!REGIONALES[[#All],[codigo_regional3]:[Columna1]],3,0)</f>
        <v>41</v>
      </c>
      <c r="AM1026" s="41">
        <f>Exportar[[#This Row],[COD]]</f>
        <v>41</v>
      </c>
      <c r="AN1026" s="41">
        <f>IFERROR(VLOOKUP(Exportar[[#This Row],[RUBRO completo]],'[3]CENTRO DE COSTOS'!$X:$X,1,0),0)</f>
        <v>0</v>
      </c>
      <c r="AO1026" s="43" t="str">
        <f>VLOOKUP(Exportar[[#This Row],[COD_REAL]],'[3]CENTRO DE COSTOS'!$M$4:$N$72,2,0)</f>
        <v>REGIONAL HUILA</v>
      </c>
    </row>
    <row r="1027" spans="1:41" x14ac:dyDescent="0.25">
      <c r="A1027" s="44">
        <v>45111</v>
      </c>
      <c r="B1027" s="32">
        <v>2023</v>
      </c>
      <c r="C1027" s="33" t="str">
        <f>VLOOKUP(D1027,'[3]CENTRO DE COSTOS'!$E:$H,4,0)</f>
        <v>REGIONALES</v>
      </c>
      <c r="D1027" s="34" t="s">
        <v>65</v>
      </c>
      <c r="E1027" s="34" t="s">
        <v>66</v>
      </c>
      <c r="F1027" s="34" t="s">
        <v>195</v>
      </c>
      <c r="G1027" s="35" t="str">
        <f>VLOOKUP(O1027,[3]Gerentes!$A:$N,4,0)</f>
        <v>FUNCIONAMIENTO</v>
      </c>
      <c r="H1027" s="35" t="str">
        <f>VLOOKUP(O1027,[3]Gerentes!$A:$N,5,0)</f>
        <v>DIRECTOR(A) ADMINISTRATIVO</v>
      </c>
      <c r="I1027" s="35" t="str">
        <f>VLOOKUP(O1027,[3]Gerentes!$A:$N,10,0)</f>
        <v>2. Administrativa</v>
      </c>
      <c r="J1027" s="35" t="str">
        <f>VLOOKUP(O1027,[3]Gerentes!$A:$AB,15,0)</f>
        <v>No Contratable</v>
      </c>
      <c r="K1027" s="36" t="str">
        <f t="shared" si="45"/>
        <v>Funcionamiento</v>
      </c>
      <c r="L1027" s="37" t="s">
        <v>203</v>
      </c>
      <c r="M1027" s="38" t="str">
        <f t="shared" si="46"/>
        <v>A-02-02</v>
      </c>
      <c r="N1027" s="34">
        <v>302</v>
      </c>
      <c r="O1027" s="35" t="str">
        <f t="shared" si="47"/>
        <v>A-02-02-02-006-009-302</v>
      </c>
      <c r="P1027" s="32" t="s">
        <v>202</v>
      </c>
      <c r="Q1027" s="39">
        <f>VLOOKUP($O1027,[3]Gerentes!$A:$I,7,0)</f>
        <v>0</v>
      </c>
      <c r="R1027" s="40">
        <f>VLOOKUP($O1027,[3]Gerentes!$A:$I,8,0)</f>
        <v>0</v>
      </c>
      <c r="S1027" s="34" t="s">
        <v>24</v>
      </c>
      <c r="T1027" s="34">
        <v>27</v>
      </c>
      <c r="U1027" s="34" t="s">
        <v>161</v>
      </c>
      <c r="V1027" s="34" t="s">
        <v>25</v>
      </c>
      <c r="W1027" s="41">
        <v>2984200</v>
      </c>
      <c r="X1027" s="41">
        <v>0</v>
      </c>
      <c r="Y1027" s="41">
        <v>0</v>
      </c>
      <c r="Z1027" s="41">
        <v>0</v>
      </c>
      <c r="AA1027" s="41">
        <v>0</v>
      </c>
      <c r="AB1027" s="42">
        <v>2984200</v>
      </c>
      <c r="AC1027" s="41">
        <v>2969680</v>
      </c>
      <c r="AD1027" s="41">
        <v>14520</v>
      </c>
      <c r="AE1027" s="42">
        <v>2969680</v>
      </c>
      <c r="AF1027" s="42">
        <v>2969680</v>
      </c>
      <c r="AG1027" s="41">
        <v>2969680</v>
      </c>
      <c r="AH1027" s="41">
        <v>2969680</v>
      </c>
      <c r="AI1027" s="41">
        <v>0</v>
      </c>
      <c r="AJ1027" s="41">
        <v>0</v>
      </c>
      <c r="AK1027" s="42" t="str">
        <f>IFERROR(VLOOKUP(Exportar[[#This Row],[RUBRO]],[3]LISTAS!$A$1:$B$19,2,0),Exportar[[#This Row],[NOMBRE-Planeación_Proyecto]])</f>
        <v>Gastos Generales</v>
      </c>
      <c r="AL1027" s="41">
        <f>VLOOKUP(Exportar[[#This Row],[UNIDAD/SUB UNIDAD]],[3]!REGIONALES[[#All],[codigo_regional3]:[Columna1]],3,0)</f>
        <v>41</v>
      </c>
      <c r="AM1027" s="41">
        <f>Exportar[[#This Row],[COD]]</f>
        <v>41</v>
      </c>
      <c r="AN1027" s="41">
        <f>IFERROR(VLOOKUP(Exportar[[#This Row],[RUBRO completo]],'[3]CENTRO DE COSTOS'!$X:$X,1,0),0)</f>
        <v>0</v>
      </c>
      <c r="AO1027" s="43" t="str">
        <f>VLOOKUP(Exportar[[#This Row],[COD_REAL]],'[3]CENTRO DE COSTOS'!$M$4:$N$72,2,0)</f>
        <v>REGIONAL HUILA</v>
      </c>
    </row>
    <row r="1028" spans="1:41" x14ac:dyDescent="0.25">
      <c r="A1028" s="44">
        <v>45111</v>
      </c>
      <c r="B1028" s="32">
        <v>2023</v>
      </c>
      <c r="C1028" s="33" t="str">
        <f>VLOOKUP(D1028,'[3]CENTRO DE COSTOS'!$E:$H,4,0)</f>
        <v>REGIONALES</v>
      </c>
      <c r="D1028" s="34" t="s">
        <v>65</v>
      </c>
      <c r="E1028" s="34" t="s">
        <v>66</v>
      </c>
      <c r="F1028" s="34" t="s">
        <v>195</v>
      </c>
      <c r="G1028" s="35" t="str">
        <f>VLOOKUP(O1028,[3]Gerentes!$A:$N,4,0)</f>
        <v>FUNCIONAMIENTO</v>
      </c>
      <c r="H1028" s="35" t="str">
        <f>VLOOKUP(O1028,[3]Gerentes!$A:$N,5,0)</f>
        <v>DIRECTOR(A) ADMINISTRATIVO</v>
      </c>
      <c r="I1028" s="35" t="str">
        <f>VLOOKUP(O1028,[3]Gerentes!$A:$N,10,0)</f>
        <v>2. Administrativa</v>
      </c>
      <c r="J1028" s="35" t="str">
        <f>VLOOKUP(O1028,[3]Gerentes!$A:$AB,15,0)</f>
        <v>No Contratable</v>
      </c>
      <c r="K1028" s="36" t="str">
        <f t="shared" ref="K1028:K1091" si="48">IF(OR(LEFT(L1028,1)="A",LEFT(L1028,1)="B"),"Funcionamiento","Inversión")</f>
        <v>Funcionamiento</v>
      </c>
      <c r="L1028" s="37" t="s">
        <v>201</v>
      </c>
      <c r="M1028" s="38" t="str">
        <f t="shared" ref="M1028:M1091" si="49">IF(LEFT(L1028,4)="A-01",LEFT(L1028,10),IF(LEFT(L1028,4)="A-02",LEFT(L1028,7),IF(LEFT(L1028,4)="A-03",LEFT(L1028,14),IF(LEFT(L1028,7)="A-08-01",LEFT(L1028,7),IF(LEFT(L1028,7)="A-08-04",LEFT(L1028,10),IF(AND(LEFT(LEFT(L1028,14),1)="C",RIGHT(LEFT(L1028,14),1)="-"),LEFT(L1028,13),LEFT(L1028,14)))))))</f>
        <v>A-02-02</v>
      </c>
      <c r="N1028" s="34">
        <v>302</v>
      </c>
      <c r="O1028" s="35" t="str">
        <f t="shared" ref="O1028:O1091" si="50">IF(LEN(N1028)&gt;3,L1028,L1028&amp;IF(N1028&lt;&gt;"","-"&amp;N1028,""))</f>
        <v>A-02-02-02-008-004-302</v>
      </c>
      <c r="P1028" s="32" t="s">
        <v>200</v>
      </c>
      <c r="Q1028" s="39">
        <f>VLOOKUP($O1028,[3]Gerentes!$A:$I,7,0)</f>
        <v>0</v>
      </c>
      <c r="R1028" s="40">
        <f>VLOOKUP($O1028,[3]Gerentes!$A:$I,8,0)</f>
        <v>0</v>
      </c>
      <c r="S1028" s="34" t="s">
        <v>24</v>
      </c>
      <c r="T1028" s="34">
        <v>27</v>
      </c>
      <c r="U1028" s="34" t="s">
        <v>161</v>
      </c>
      <c r="V1028" s="34" t="s">
        <v>25</v>
      </c>
      <c r="W1028" s="41">
        <v>18473800</v>
      </c>
      <c r="X1028" s="41">
        <v>0</v>
      </c>
      <c r="Y1028" s="41">
        <v>0</v>
      </c>
      <c r="Z1028" s="41">
        <v>0</v>
      </c>
      <c r="AA1028" s="41">
        <v>0</v>
      </c>
      <c r="AB1028" s="42">
        <v>18473800</v>
      </c>
      <c r="AC1028" s="41">
        <v>18473800</v>
      </c>
      <c r="AD1028" s="41">
        <v>0</v>
      </c>
      <c r="AE1028" s="42">
        <v>8070120.04</v>
      </c>
      <c r="AF1028" s="42">
        <v>8070120.04</v>
      </c>
      <c r="AG1028" s="41">
        <v>8070120.04</v>
      </c>
      <c r="AH1028" s="41">
        <v>8070120.04</v>
      </c>
      <c r="AI1028" s="41">
        <v>0</v>
      </c>
      <c r="AJ1028" s="41">
        <v>0</v>
      </c>
      <c r="AK1028" s="42" t="str">
        <f>IFERROR(VLOOKUP(Exportar[[#This Row],[RUBRO]],[3]LISTAS!$A$1:$B$19,2,0),Exportar[[#This Row],[NOMBRE-Planeación_Proyecto]])</f>
        <v>Gastos Generales</v>
      </c>
      <c r="AL1028" s="41">
        <f>VLOOKUP(Exportar[[#This Row],[UNIDAD/SUB UNIDAD]],[3]!REGIONALES[[#All],[codigo_regional3]:[Columna1]],3,0)</f>
        <v>41</v>
      </c>
      <c r="AM1028" s="41">
        <f>Exportar[[#This Row],[COD]]</f>
        <v>41</v>
      </c>
      <c r="AN1028" s="41">
        <f>IFERROR(VLOOKUP(Exportar[[#This Row],[RUBRO completo]],'[3]CENTRO DE COSTOS'!$X:$X,1,0),0)</f>
        <v>0</v>
      </c>
      <c r="AO1028" s="43" t="str">
        <f>VLOOKUP(Exportar[[#This Row],[COD_REAL]],'[3]CENTRO DE COSTOS'!$M$4:$N$72,2,0)</f>
        <v>REGIONAL HUILA</v>
      </c>
    </row>
    <row r="1029" spans="1:41" x14ac:dyDescent="0.25">
      <c r="A1029" s="44">
        <v>45111</v>
      </c>
      <c r="B1029" s="32">
        <v>2023</v>
      </c>
      <c r="C1029" s="33" t="str">
        <f>VLOOKUP(D1029,'[3]CENTRO DE COSTOS'!$E:$H,4,0)</f>
        <v>REGIONALES</v>
      </c>
      <c r="D1029" s="34" t="s">
        <v>65</v>
      </c>
      <c r="E1029" s="34" t="s">
        <v>66</v>
      </c>
      <c r="F1029" s="34" t="s">
        <v>195</v>
      </c>
      <c r="G1029" s="35" t="str">
        <f>VLOOKUP(O1029,[3]Gerentes!$A:$N,4,0)</f>
        <v>FUNCIONAMIENTO</v>
      </c>
      <c r="H1029" s="35" t="str">
        <f>VLOOKUP(O1029,[3]Gerentes!$A:$N,5,0)</f>
        <v>DIRECTOR(A) ADMINISTRATIVO</v>
      </c>
      <c r="I1029" s="35" t="str">
        <f>VLOOKUP(O1029,[3]Gerentes!$A:$N,10,0)</f>
        <v>2. Administrativa</v>
      </c>
      <c r="J1029" s="35" t="str">
        <f>VLOOKUP(O1029,[3]Gerentes!$A:$AB,15,0)</f>
        <v>No Contratable</v>
      </c>
      <c r="K1029" s="36" t="str">
        <f t="shared" si="48"/>
        <v>Funcionamiento</v>
      </c>
      <c r="L1029" s="37" t="s">
        <v>199</v>
      </c>
      <c r="M1029" s="38" t="str">
        <f t="shared" si="49"/>
        <v>A-02-02</v>
      </c>
      <c r="N1029" s="34">
        <v>302</v>
      </c>
      <c r="O1029" s="35" t="str">
        <f t="shared" si="50"/>
        <v>A-02-02-02-008-007-302</v>
      </c>
      <c r="P1029" s="32" t="s">
        <v>198</v>
      </c>
      <c r="Q1029" s="39">
        <f>VLOOKUP($O1029,[3]Gerentes!$A:$I,7,0)</f>
        <v>0</v>
      </c>
      <c r="R1029" s="40">
        <f>VLOOKUP($O1029,[3]Gerentes!$A:$I,8,0)</f>
        <v>0</v>
      </c>
      <c r="S1029" s="34" t="s">
        <v>24</v>
      </c>
      <c r="T1029" s="34">
        <v>27</v>
      </c>
      <c r="U1029" s="34" t="s">
        <v>161</v>
      </c>
      <c r="V1029" s="34" t="s">
        <v>25</v>
      </c>
      <c r="W1029" s="41">
        <v>14412800</v>
      </c>
      <c r="X1029" s="41">
        <v>0</v>
      </c>
      <c r="Y1029" s="41">
        <v>0</v>
      </c>
      <c r="Z1029" s="41">
        <v>0</v>
      </c>
      <c r="AA1029" s="41">
        <v>0</v>
      </c>
      <c r="AB1029" s="42">
        <v>14412800</v>
      </c>
      <c r="AC1029" s="41">
        <v>14412800</v>
      </c>
      <c r="AD1029" s="41">
        <v>0</v>
      </c>
      <c r="AE1029" s="42">
        <v>10000000</v>
      </c>
      <c r="AF1029" s="42">
        <v>0</v>
      </c>
      <c r="AG1029" s="41">
        <v>0</v>
      </c>
      <c r="AH1029" s="41">
        <v>0</v>
      </c>
      <c r="AI1029" s="41">
        <v>0</v>
      </c>
      <c r="AJ1029" s="41">
        <v>0</v>
      </c>
      <c r="AK1029" s="42" t="str">
        <f>IFERROR(VLOOKUP(Exportar[[#This Row],[RUBRO]],[3]LISTAS!$A$1:$B$19,2,0),Exportar[[#This Row],[NOMBRE-Planeación_Proyecto]])</f>
        <v>Gastos Generales</v>
      </c>
      <c r="AL1029" s="41">
        <f>VLOOKUP(Exportar[[#This Row],[UNIDAD/SUB UNIDAD]],[3]!REGIONALES[[#All],[codigo_regional3]:[Columna1]],3,0)</f>
        <v>41</v>
      </c>
      <c r="AM1029" s="41">
        <f>Exportar[[#This Row],[COD]]</f>
        <v>41</v>
      </c>
      <c r="AN1029" s="41">
        <f>IFERROR(VLOOKUP(Exportar[[#This Row],[RUBRO completo]],'[3]CENTRO DE COSTOS'!$X:$X,1,0),0)</f>
        <v>0</v>
      </c>
      <c r="AO1029" s="43" t="str">
        <f>VLOOKUP(Exportar[[#This Row],[COD_REAL]],'[3]CENTRO DE COSTOS'!$M$4:$N$72,2,0)</f>
        <v>REGIONAL HUILA</v>
      </c>
    </row>
    <row r="1030" spans="1:41" x14ac:dyDescent="0.25">
      <c r="A1030" s="44">
        <v>45111</v>
      </c>
      <c r="B1030" s="32">
        <v>2023</v>
      </c>
      <c r="C1030" s="33" t="str">
        <f>VLOOKUP(D1030,'[3]CENTRO DE COSTOS'!$E:$H,4,0)</f>
        <v>REGIONALES</v>
      </c>
      <c r="D1030" s="34" t="s">
        <v>65</v>
      </c>
      <c r="E1030" s="34" t="s">
        <v>66</v>
      </c>
      <c r="F1030" s="34" t="s">
        <v>195</v>
      </c>
      <c r="G1030" s="35" t="str">
        <f>VLOOKUP(O1030,[3]Gerentes!$A:$N,4,0)</f>
        <v>FUNCIONAMIENTO</v>
      </c>
      <c r="H1030" s="35" t="str">
        <f>VLOOKUP(O1030,[3]Gerentes!$A:$N,5,0)</f>
        <v>DIRECTOR(A) ADMINISTRATIVO</v>
      </c>
      <c r="I1030" s="35" t="str">
        <f>VLOOKUP(O1030,[3]Gerentes!$A:$N,10,0)</f>
        <v>2. Administrativa</v>
      </c>
      <c r="J1030" s="35" t="str">
        <f>VLOOKUP(O1030,[3]Gerentes!$A:$AB,15,0)</f>
        <v>No Contratable</v>
      </c>
      <c r="K1030" s="36" t="str">
        <f t="shared" si="48"/>
        <v>Funcionamiento</v>
      </c>
      <c r="L1030" s="37" t="s">
        <v>197</v>
      </c>
      <c r="M1030" s="38" t="str">
        <f t="shared" si="49"/>
        <v>A-02-02</v>
      </c>
      <c r="N1030" s="34">
        <v>302</v>
      </c>
      <c r="O1030" s="35" t="str">
        <f t="shared" si="50"/>
        <v>A-02-02-02-009-004-302</v>
      </c>
      <c r="P1030" s="32" t="s">
        <v>196</v>
      </c>
      <c r="Q1030" s="39">
        <f>VLOOKUP($O1030,[3]Gerentes!$A:$I,7,0)</f>
        <v>0</v>
      </c>
      <c r="R1030" s="40">
        <f>VLOOKUP($O1030,[3]Gerentes!$A:$I,8,0)</f>
        <v>0</v>
      </c>
      <c r="S1030" s="34" t="s">
        <v>24</v>
      </c>
      <c r="T1030" s="34">
        <v>27</v>
      </c>
      <c r="U1030" s="34" t="s">
        <v>161</v>
      </c>
      <c r="V1030" s="34" t="s">
        <v>25</v>
      </c>
      <c r="W1030" s="41">
        <v>122500</v>
      </c>
      <c r="X1030" s="41">
        <v>0</v>
      </c>
      <c r="Y1030" s="41">
        <v>3200</v>
      </c>
      <c r="Z1030" s="41">
        <v>0</v>
      </c>
      <c r="AA1030" s="41">
        <v>0</v>
      </c>
      <c r="AB1030" s="42">
        <v>119300</v>
      </c>
      <c r="AC1030" s="41">
        <v>119300</v>
      </c>
      <c r="AD1030" s="41">
        <v>0</v>
      </c>
      <c r="AE1030" s="42">
        <v>119300</v>
      </c>
      <c r="AF1030" s="42">
        <v>119300</v>
      </c>
      <c r="AG1030" s="41">
        <v>119300</v>
      </c>
      <c r="AH1030" s="41">
        <v>119300</v>
      </c>
      <c r="AI1030" s="41">
        <v>0</v>
      </c>
      <c r="AJ1030" s="41">
        <v>0</v>
      </c>
      <c r="AK1030" s="42" t="str">
        <f>IFERROR(VLOOKUP(Exportar[[#This Row],[RUBRO]],[3]LISTAS!$A$1:$B$19,2,0),Exportar[[#This Row],[NOMBRE-Planeación_Proyecto]])</f>
        <v>Gastos Generales</v>
      </c>
      <c r="AL1030" s="41">
        <f>VLOOKUP(Exportar[[#This Row],[UNIDAD/SUB UNIDAD]],[3]!REGIONALES[[#All],[codigo_regional3]:[Columna1]],3,0)</f>
        <v>41</v>
      </c>
      <c r="AM1030" s="41">
        <f>Exportar[[#This Row],[COD]]</f>
        <v>41</v>
      </c>
      <c r="AN1030" s="41">
        <f>IFERROR(VLOOKUP(Exportar[[#This Row],[RUBRO completo]],'[3]CENTRO DE COSTOS'!$X:$X,1,0),0)</f>
        <v>0</v>
      </c>
      <c r="AO1030" s="43" t="str">
        <f>VLOOKUP(Exportar[[#This Row],[COD_REAL]],'[3]CENTRO DE COSTOS'!$M$4:$N$72,2,0)</f>
        <v>REGIONAL HUILA</v>
      </c>
    </row>
    <row r="1031" spans="1:41" x14ac:dyDescent="0.25">
      <c r="A1031" s="44">
        <v>45111</v>
      </c>
      <c r="B1031" s="32">
        <v>2023</v>
      </c>
      <c r="C1031" s="33" t="str">
        <f>VLOOKUP(D1031,'[3]CENTRO DE COSTOS'!$E:$H,4,0)</f>
        <v>REGIONALES</v>
      </c>
      <c r="D1031" s="34" t="s">
        <v>65</v>
      </c>
      <c r="E1031" s="34" t="s">
        <v>66</v>
      </c>
      <c r="F1031" s="34" t="s">
        <v>195</v>
      </c>
      <c r="G1031" s="35" t="str">
        <f>VLOOKUP(O1031,[3]Gerentes!$A:$N,4,0)</f>
        <v>FUNCIONAMIENTO</v>
      </c>
      <c r="H1031" s="35" t="str">
        <f>VLOOKUP(O1031,[3]Gerentes!$A:$N,5,0)</f>
        <v>DIRECTOR(A) ADMINISTRATIVO</v>
      </c>
      <c r="I1031" s="35" t="str">
        <f>VLOOKUP(O1031,[3]Gerentes!$A:$N,10,0)</f>
        <v>2. Administrativa</v>
      </c>
      <c r="J1031" s="35" t="str">
        <f>VLOOKUP(O1031,[3]Gerentes!$A:$AB,15,0)</f>
        <v>No Contratable</v>
      </c>
      <c r="K1031" s="36" t="str">
        <f t="shared" si="48"/>
        <v>Funcionamiento</v>
      </c>
      <c r="L1031" s="37" t="s">
        <v>194</v>
      </c>
      <c r="M1031" s="38" t="str">
        <f t="shared" si="49"/>
        <v>A-08-01</v>
      </c>
      <c r="N1031" s="34">
        <v>302</v>
      </c>
      <c r="O1031" s="35" t="str">
        <f t="shared" si="50"/>
        <v>A-08-01-02-001-302</v>
      </c>
      <c r="P1031" s="32" t="s">
        <v>193</v>
      </c>
      <c r="Q1031" s="39">
        <f>VLOOKUP($O1031,[3]Gerentes!$A:$I,7,0)</f>
        <v>0</v>
      </c>
      <c r="R1031" s="40">
        <f>VLOOKUP($O1031,[3]Gerentes!$A:$I,8,0)</f>
        <v>0</v>
      </c>
      <c r="S1031" s="34" t="s">
        <v>24</v>
      </c>
      <c r="T1031" s="34">
        <v>27</v>
      </c>
      <c r="U1031" s="34" t="s">
        <v>161</v>
      </c>
      <c r="V1031" s="34" t="s">
        <v>25</v>
      </c>
      <c r="W1031" s="41">
        <v>50640600</v>
      </c>
      <c r="X1031" s="41">
        <v>0</v>
      </c>
      <c r="Y1031" s="41">
        <v>0</v>
      </c>
      <c r="Z1031" s="41">
        <v>0</v>
      </c>
      <c r="AA1031" s="41">
        <v>0</v>
      </c>
      <c r="AB1031" s="42">
        <v>50640600</v>
      </c>
      <c r="AC1031" s="41">
        <v>50640600</v>
      </c>
      <c r="AD1031" s="41">
        <v>0</v>
      </c>
      <c r="AE1031" s="42">
        <v>3596200</v>
      </c>
      <c r="AF1031" s="42">
        <v>3596200</v>
      </c>
      <c r="AG1031" s="41">
        <v>3596200</v>
      </c>
      <c r="AH1031" s="41">
        <v>3596200</v>
      </c>
      <c r="AI1031" s="41">
        <v>0</v>
      </c>
      <c r="AJ1031" s="41">
        <v>0</v>
      </c>
      <c r="AK1031" s="42" t="str">
        <f>IFERROR(VLOOKUP(Exportar[[#This Row],[RUBRO]],[3]LISTAS!$A$1:$B$19,2,0),Exportar[[#This Row],[NOMBRE-Planeación_Proyecto]])</f>
        <v>Otros Gastos</v>
      </c>
      <c r="AL1031" s="41">
        <f>VLOOKUP(Exportar[[#This Row],[UNIDAD/SUB UNIDAD]],[3]!REGIONALES[[#All],[codigo_regional3]:[Columna1]],3,0)</f>
        <v>41</v>
      </c>
      <c r="AM1031" s="41">
        <f>Exportar[[#This Row],[COD]]</f>
        <v>41</v>
      </c>
      <c r="AN1031" s="41">
        <f>IFERROR(VLOOKUP(Exportar[[#This Row],[RUBRO completo]],'[3]CENTRO DE COSTOS'!$X:$X,1,0),0)</f>
        <v>0</v>
      </c>
      <c r="AO1031" s="43" t="str">
        <f>VLOOKUP(Exportar[[#This Row],[COD_REAL]],'[3]CENTRO DE COSTOS'!$M$4:$N$72,2,0)</f>
        <v>REGIONAL HUILA</v>
      </c>
    </row>
    <row r="1032" spans="1:41" x14ac:dyDescent="0.25">
      <c r="A1032" s="44">
        <v>45111</v>
      </c>
      <c r="B1032" s="32">
        <v>2023</v>
      </c>
      <c r="C1032" s="33" t="str">
        <f>VLOOKUP(D1032,'[3]CENTRO DE COSTOS'!$E:$H,4,0)</f>
        <v>REGIONALES</v>
      </c>
      <c r="D1032" s="34" t="s">
        <v>65</v>
      </c>
      <c r="E1032" s="34" t="s">
        <v>66</v>
      </c>
      <c r="F1032" s="34" t="s">
        <v>260</v>
      </c>
      <c r="G1032" s="35" t="str">
        <f>VLOOKUP(O1032,[3]Gerentes!$A:$N,4,0)</f>
        <v>FUNCIONAMIENTO</v>
      </c>
      <c r="H1032" s="35" t="str">
        <f>VLOOKUP(O1032,[3]Gerentes!$A:$N,5,0)</f>
        <v>JEFE (A) OFICINA ASESORA JURIDICA</v>
      </c>
      <c r="I1032" s="35" t="str">
        <f>VLOOKUP(O1032,[3]Gerentes!$A:$N,10,0)</f>
        <v>4. Jurídica</v>
      </c>
      <c r="J1032" s="35" t="str">
        <f>VLOOKUP(O1032,[3]Gerentes!$A:$AB,15,0)</f>
        <v>Contratable</v>
      </c>
      <c r="K1032" s="36" t="str">
        <f t="shared" si="48"/>
        <v>Funcionamiento</v>
      </c>
      <c r="L1032" s="37" t="s">
        <v>259</v>
      </c>
      <c r="M1032" s="38" t="str">
        <f t="shared" si="49"/>
        <v>A-02-02</v>
      </c>
      <c r="N1032" s="34">
        <v>304</v>
      </c>
      <c r="O1032" s="35" t="str">
        <f t="shared" si="50"/>
        <v>A-02-02-02-008-002-304</v>
      </c>
      <c r="P1032" s="32" t="s">
        <v>258</v>
      </c>
      <c r="Q1032" s="39">
        <f>VLOOKUP($O1032,[3]Gerentes!$A:$I,7,0)</f>
        <v>0</v>
      </c>
      <c r="R1032" s="40">
        <f>VLOOKUP($O1032,[3]Gerentes!$A:$I,8,0)</f>
        <v>0</v>
      </c>
      <c r="S1032" s="34" t="s">
        <v>24</v>
      </c>
      <c r="T1032" s="34">
        <v>27</v>
      </c>
      <c r="U1032" s="34" t="s">
        <v>161</v>
      </c>
      <c r="V1032" s="34" t="s">
        <v>25</v>
      </c>
      <c r="W1032" s="41">
        <v>0</v>
      </c>
      <c r="X1032" s="41">
        <v>1000000</v>
      </c>
      <c r="Y1032" s="41">
        <v>0</v>
      </c>
      <c r="Z1032" s="41">
        <v>0</v>
      </c>
      <c r="AA1032" s="41">
        <v>0</v>
      </c>
      <c r="AB1032" s="42">
        <v>1000000</v>
      </c>
      <c r="AC1032" s="41">
        <v>1000000</v>
      </c>
      <c r="AD1032" s="41">
        <v>0</v>
      </c>
      <c r="AE1032" s="42">
        <v>0</v>
      </c>
      <c r="AF1032" s="42">
        <v>0</v>
      </c>
      <c r="AG1032" s="41">
        <v>0</v>
      </c>
      <c r="AH1032" s="41">
        <v>0</v>
      </c>
      <c r="AI1032" s="41">
        <v>0</v>
      </c>
      <c r="AJ1032" s="41">
        <v>0</v>
      </c>
      <c r="AK1032" s="42" t="str">
        <f>IFERROR(VLOOKUP(Exportar[[#This Row],[RUBRO]],[3]LISTAS!$A$1:$B$19,2,0),Exportar[[#This Row],[NOMBRE-Planeación_Proyecto]])</f>
        <v>Gastos Generales</v>
      </c>
      <c r="AL1032" s="41">
        <f>VLOOKUP(Exportar[[#This Row],[UNIDAD/SUB UNIDAD]],[3]!REGIONALES[[#All],[codigo_regional3]:[Columna1]],3,0)</f>
        <v>41</v>
      </c>
      <c r="AM1032" s="41">
        <f>Exportar[[#This Row],[COD]]</f>
        <v>41</v>
      </c>
      <c r="AN1032" s="41">
        <f>IFERROR(VLOOKUP(Exportar[[#This Row],[RUBRO completo]],'[3]CENTRO DE COSTOS'!$X:$X,1,0),0)</f>
        <v>0</v>
      </c>
      <c r="AO1032" s="43" t="str">
        <f>VLOOKUP(Exportar[[#This Row],[COD_REAL]],'[3]CENTRO DE COSTOS'!$M$4:$N$72,2,0)</f>
        <v>REGIONAL HUILA</v>
      </c>
    </row>
    <row r="1033" spans="1:41" x14ac:dyDescent="0.25">
      <c r="A1033" s="44">
        <v>45111</v>
      </c>
      <c r="B1033" s="32">
        <v>2023</v>
      </c>
      <c r="C1033" s="33" t="str">
        <f>VLOOKUP(D1033,'[3]CENTRO DE COSTOS'!$E:$H,4,0)</f>
        <v>REGIONALES</v>
      </c>
      <c r="D1033" s="34" t="s">
        <v>65</v>
      </c>
      <c r="E1033" s="34" t="s">
        <v>66</v>
      </c>
      <c r="F1033" s="34" t="s">
        <v>192</v>
      </c>
      <c r="G1033" s="35" t="str">
        <f>VLOOKUP(O1033,[3]Gerentes!$A:$N,4,0)</f>
        <v>PROTECCIÓN SRPA</v>
      </c>
      <c r="H1033" s="35" t="str">
        <f>VLOOKUP(O1033,[3]Gerentes!$A:$N,5,0)</f>
        <v>DIRECTOR(A) DE PROTECCION</v>
      </c>
      <c r="I1033" s="35" t="str">
        <f>VLOOKUP(O1033,[3]Gerentes!$A:$N,10,0)</f>
        <v>3. Protección SRPA</v>
      </c>
      <c r="J1033" s="35" t="str">
        <f>VLOOKUP(O1033,[3]Gerentes!$A:$AB,15,0)</f>
        <v>Contratable</v>
      </c>
      <c r="K1033" s="36" t="str">
        <f t="shared" si="48"/>
        <v>Inversión</v>
      </c>
      <c r="L1033" s="37" t="s">
        <v>187</v>
      </c>
      <c r="M1033" s="38" t="str">
        <f t="shared" si="49"/>
        <v>C-4102-1500-13</v>
      </c>
      <c r="N1033" s="34">
        <v>991</v>
      </c>
      <c r="O1033" s="35" t="str">
        <f t="shared" si="50"/>
        <v>C-4102-1500-13-0-4102038-02-991</v>
      </c>
      <c r="P1033" s="32" t="s">
        <v>186</v>
      </c>
      <c r="Q1033" s="39">
        <f>VLOOKUP($O1033,[3]Gerentes!$A:$I,7,0)</f>
        <v>4102038</v>
      </c>
      <c r="R1033" s="40" t="str">
        <f>VLOOKUP($O1033,[3]Gerentes!$A:$I,8,0)</f>
        <v>SERVICIO DIRIGIDOS A LA ATENCION DE NIÑOS, NIÑAS, ADOLESCENTES Y JOVENES, CON ENFOQUE PEDAGOGICO Y RESTAURATIVO ENCAMINADOS A LA INCLUSION SOCIAL</v>
      </c>
      <c r="S1033" s="34" t="s">
        <v>24</v>
      </c>
      <c r="T1033" s="34">
        <v>27</v>
      </c>
      <c r="U1033" s="34" t="s">
        <v>161</v>
      </c>
      <c r="V1033" s="34" t="s">
        <v>25</v>
      </c>
      <c r="W1033" s="41">
        <v>366587949</v>
      </c>
      <c r="X1033" s="41">
        <v>0</v>
      </c>
      <c r="Y1033" s="41">
        <v>4867849</v>
      </c>
      <c r="Z1033" s="41">
        <v>0</v>
      </c>
      <c r="AA1033" s="41">
        <v>0</v>
      </c>
      <c r="AB1033" s="42">
        <v>361720100</v>
      </c>
      <c r="AC1033" s="41">
        <v>361625467</v>
      </c>
      <c r="AD1033" s="41">
        <v>94633</v>
      </c>
      <c r="AE1033" s="42">
        <v>361625467</v>
      </c>
      <c r="AF1033" s="42">
        <v>138489967</v>
      </c>
      <c r="AG1033" s="41">
        <v>138489967</v>
      </c>
      <c r="AH1033" s="41">
        <v>138489967</v>
      </c>
      <c r="AI1033" s="41">
        <v>0</v>
      </c>
      <c r="AJ1033" s="41">
        <v>0</v>
      </c>
      <c r="AK1033" s="42" t="str">
        <f>IFERROR(VLOOKUP(Exportar[[#This Row],[RUBRO]],[3]LISTAS!$A$1:$B$19,2,0),Exportar[[#This Row],[NOMBRE-Planeación_Proyecto]])</f>
        <v>3. Protección SRPA</v>
      </c>
      <c r="AL1033" s="41">
        <f>VLOOKUP(Exportar[[#This Row],[UNIDAD/SUB UNIDAD]],[3]!REGIONALES[[#All],[codigo_regional3]:[Columna1]],3,0)</f>
        <v>41</v>
      </c>
      <c r="AM1033" s="41">
        <f>Exportar[[#This Row],[COD]]</f>
        <v>41</v>
      </c>
      <c r="AN1033" s="41">
        <f>IFERROR(VLOOKUP(Exportar[[#This Row],[RUBRO completo]],'[3]CENTRO DE COSTOS'!$X:$X,1,0),0)</f>
        <v>0</v>
      </c>
      <c r="AO1033" s="43" t="str">
        <f>VLOOKUP(Exportar[[#This Row],[COD_REAL]],'[3]CENTRO DE COSTOS'!$M$4:$N$72,2,0)</f>
        <v>REGIONAL HUILA</v>
      </c>
    </row>
    <row r="1034" spans="1:41" x14ac:dyDescent="0.25">
      <c r="A1034" s="44">
        <v>45111</v>
      </c>
      <c r="B1034" s="32">
        <v>2023</v>
      </c>
      <c r="C1034" s="33" t="str">
        <f>VLOOKUP(D1034,'[3]CENTRO DE COSTOS'!$E:$H,4,0)</f>
        <v>REGIONALES</v>
      </c>
      <c r="D1034" s="34" t="s">
        <v>65</v>
      </c>
      <c r="E1034" s="34" t="s">
        <v>66</v>
      </c>
      <c r="F1034" s="34" t="s">
        <v>192</v>
      </c>
      <c r="G1034" s="35" t="str">
        <f>VLOOKUP(O1034,[3]Gerentes!$A:$N,4,0)</f>
        <v xml:space="preserve">PROTECCIÓN RESTABLECIMIENTO </v>
      </c>
      <c r="H1034" s="35" t="str">
        <f>VLOOKUP(O1034,[3]Gerentes!$A:$N,5,0)</f>
        <v>DIRECTOR(A) DE PROTECCION</v>
      </c>
      <c r="I1034" s="35" t="str">
        <f>VLOOKUP(O1034,[3]Gerentes!$A:$N,10,0)</f>
        <v>2. Protección PARD</v>
      </c>
      <c r="J1034" s="35" t="str">
        <f>VLOOKUP(O1034,[3]Gerentes!$A:$AB,15,0)</f>
        <v>Contratable</v>
      </c>
      <c r="K1034" s="36" t="str">
        <f t="shared" si="48"/>
        <v>Inversión</v>
      </c>
      <c r="L1034" s="37" t="s">
        <v>173</v>
      </c>
      <c r="M1034" s="38" t="str">
        <f t="shared" si="49"/>
        <v>C-4102-1500-14</v>
      </c>
      <c r="N1034" s="34">
        <v>991</v>
      </c>
      <c r="O1034" s="35" t="str">
        <f t="shared" si="50"/>
        <v>C-4102-1500-14-0-4102037-02-991</v>
      </c>
      <c r="P1034" s="32" t="s">
        <v>172</v>
      </c>
      <c r="Q1034" s="39">
        <f>VLOOKUP($O1034,[3]Gerentes!$A:$I,7,0)</f>
        <v>4102037</v>
      </c>
      <c r="R1034" s="40" t="str">
        <f>VLOOKUP($O1034,[3]Gerentes!$A:$I,8,0)</f>
        <v>SERVICIO DE PROTECCION PARA EL RESTABLECIMIENTO DE DERECHOS DE NIÑOS, NIÑAS, ADOLESCENTES Y JOVENES</v>
      </c>
      <c r="S1034" s="34" t="s">
        <v>24</v>
      </c>
      <c r="T1034" s="34">
        <v>21</v>
      </c>
      <c r="U1034" s="34" t="s">
        <v>185</v>
      </c>
      <c r="V1034" s="34" t="s">
        <v>25</v>
      </c>
      <c r="W1034" s="41">
        <v>1128991379</v>
      </c>
      <c r="X1034" s="41">
        <v>0</v>
      </c>
      <c r="Y1034" s="41">
        <v>12467246</v>
      </c>
      <c r="Z1034" s="41">
        <v>0</v>
      </c>
      <c r="AA1034" s="41">
        <v>0</v>
      </c>
      <c r="AB1034" s="42">
        <v>1116524133</v>
      </c>
      <c r="AC1034" s="41">
        <v>1107669499</v>
      </c>
      <c r="AD1034" s="41">
        <v>8854634</v>
      </c>
      <c r="AE1034" s="42">
        <v>1107669499</v>
      </c>
      <c r="AF1034" s="42">
        <v>420454999</v>
      </c>
      <c r="AG1034" s="41">
        <v>420454999</v>
      </c>
      <c r="AH1034" s="41">
        <v>420454999</v>
      </c>
      <c r="AI1034" s="41">
        <v>0</v>
      </c>
      <c r="AJ1034" s="41">
        <v>0</v>
      </c>
      <c r="AK1034" s="42" t="str">
        <f>IFERROR(VLOOKUP(Exportar[[#This Row],[RUBRO]],[3]LISTAS!$A$1:$B$19,2,0),Exportar[[#This Row],[NOMBRE-Planeación_Proyecto]])</f>
        <v>2. Protección PARD</v>
      </c>
      <c r="AL1034" s="41">
        <f>VLOOKUP(Exportar[[#This Row],[UNIDAD/SUB UNIDAD]],[3]!REGIONALES[[#All],[codigo_regional3]:[Columna1]],3,0)</f>
        <v>41</v>
      </c>
      <c r="AM1034" s="41">
        <f>Exportar[[#This Row],[COD]]</f>
        <v>41</v>
      </c>
      <c r="AN1034" s="41">
        <f>IFERROR(VLOOKUP(Exportar[[#This Row],[RUBRO completo]],'[3]CENTRO DE COSTOS'!$X:$X,1,0),0)</f>
        <v>0</v>
      </c>
      <c r="AO1034" s="43" t="str">
        <f>VLOOKUP(Exportar[[#This Row],[COD_REAL]],'[3]CENTRO DE COSTOS'!$M$4:$N$72,2,0)</f>
        <v>REGIONAL HUILA</v>
      </c>
    </row>
    <row r="1035" spans="1:41" x14ac:dyDescent="0.25">
      <c r="A1035" s="44">
        <v>45111</v>
      </c>
      <c r="B1035" s="32">
        <v>2023</v>
      </c>
      <c r="C1035" s="33" t="str">
        <f>VLOOKUP(D1035,'[3]CENTRO DE COSTOS'!$E:$H,4,0)</f>
        <v>REGIONALES</v>
      </c>
      <c r="D1035" s="34" t="s">
        <v>65</v>
      </c>
      <c r="E1035" s="34" t="s">
        <v>66</v>
      </c>
      <c r="F1035" s="34" t="s">
        <v>192</v>
      </c>
      <c r="G1035" s="35" t="str">
        <f>VLOOKUP(O1035,[3]Gerentes!$A:$N,4,0)</f>
        <v>SNBF</v>
      </c>
      <c r="H1035" s="35" t="str">
        <f>VLOOKUP(O1035,[3]Gerentes!$A:$N,5,0)</f>
        <v>DIRECTOR(A) DE SISTEMA NACIONAL DE BIENESTAR FAMILIAR</v>
      </c>
      <c r="I1035" s="35" t="str">
        <f>VLOOKUP(O1035,[3]Gerentes!$A:$N,10,0)</f>
        <v>7. SNBF</v>
      </c>
      <c r="J1035" s="35" t="str">
        <f>VLOOKUP(O1035,[3]Gerentes!$A:$AB,15,0)</f>
        <v>Contratable</v>
      </c>
      <c r="K1035" s="36" t="str">
        <f t="shared" si="48"/>
        <v>Inversión</v>
      </c>
      <c r="L1035" s="37" t="s">
        <v>168</v>
      </c>
      <c r="M1035" s="38" t="str">
        <f t="shared" si="49"/>
        <v>C-4102-1500-15</v>
      </c>
      <c r="N1035" s="34">
        <v>991</v>
      </c>
      <c r="O1035" s="35" t="str">
        <f t="shared" si="50"/>
        <v>C-4102-1500-15-0-4102024-02-991</v>
      </c>
      <c r="P1035" s="32" t="s">
        <v>167</v>
      </c>
      <c r="Q1035" s="39">
        <f>VLOOKUP($O1035,[3]Gerentes!$A:$I,7,0)</f>
        <v>4102024</v>
      </c>
      <c r="R1035" s="40" t="str">
        <f>VLOOKUP($O1035,[3]Gerentes!$A:$I,8,0)</f>
        <v>SERVICIO DE ASISTENCIA TECNICA EN EL CICLO DE POLITICAS PUBLICAS DE INFANCIA Y ADOLESCENCIA</v>
      </c>
      <c r="S1035" s="34" t="s">
        <v>24</v>
      </c>
      <c r="T1035" s="34">
        <v>27</v>
      </c>
      <c r="U1035" s="34" t="s">
        <v>161</v>
      </c>
      <c r="V1035" s="34" t="s">
        <v>25</v>
      </c>
      <c r="W1035" s="41">
        <v>253373800</v>
      </c>
      <c r="X1035" s="41">
        <v>0</v>
      </c>
      <c r="Y1035" s="41">
        <v>25233</v>
      </c>
      <c r="Z1035" s="41">
        <v>0</v>
      </c>
      <c r="AA1035" s="41">
        <v>0</v>
      </c>
      <c r="AB1035" s="42">
        <v>253348567</v>
      </c>
      <c r="AC1035" s="41">
        <v>253348567</v>
      </c>
      <c r="AD1035" s="41">
        <v>0</v>
      </c>
      <c r="AE1035" s="42">
        <v>253348567</v>
      </c>
      <c r="AF1035" s="42">
        <v>100847000</v>
      </c>
      <c r="AG1035" s="41">
        <v>100847000</v>
      </c>
      <c r="AH1035" s="41">
        <v>100847000</v>
      </c>
      <c r="AI1035" s="41">
        <v>0</v>
      </c>
      <c r="AJ1035" s="41">
        <v>0</v>
      </c>
      <c r="AK1035" s="42" t="str">
        <f>IFERROR(VLOOKUP(Exportar[[#This Row],[RUBRO]],[3]LISTAS!$A$1:$B$19,2,0),Exportar[[#This Row],[NOMBRE-Planeación_Proyecto]])</f>
        <v>7. SNBF</v>
      </c>
      <c r="AL1035" s="41">
        <f>VLOOKUP(Exportar[[#This Row],[UNIDAD/SUB UNIDAD]],[3]!REGIONALES[[#All],[codigo_regional3]:[Columna1]],3,0)</f>
        <v>41</v>
      </c>
      <c r="AM1035" s="41">
        <f>Exportar[[#This Row],[COD]]</f>
        <v>41</v>
      </c>
      <c r="AN1035" s="41">
        <f>IFERROR(VLOOKUP(Exportar[[#This Row],[RUBRO completo]],'[3]CENTRO DE COSTOS'!$X:$X,1,0),0)</f>
        <v>0</v>
      </c>
      <c r="AO1035" s="43" t="str">
        <f>VLOOKUP(Exportar[[#This Row],[COD_REAL]],'[3]CENTRO DE COSTOS'!$M$4:$N$72,2,0)</f>
        <v>REGIONAL HUILA</v>
      </c>
    </row>
    <row r="1036" spans="1:41" x14ac:dyDescent="0.25">
      <c r="A1036" s="44">
        <v>45111</v>
      </c>
      <c r="B1036" s="32">
        <v>2023</v>
      </c>
      <c r="C1036" s="33" t="str">
        <f>VLOOKUP(D1036,'[3]CENTRO DE COSTOS'!$E:$H,4,0)</f>
        <v>REGIONALES</v>
      </c>
      <c r="D1036" s="34" t="s">
        <v>65</v>
      </c>
      <c r="E1036" s="34" t="s">
        <v>66</v>
      </c>
      <c r="F1036" s="34" t="s">
        <v>192</v>
      </c>
      <c r="G1036" s="35" t="str">
        <f>VLOOKUP(O1036,[3]Gerentes!$A:$N,4,0)</f>
        <v>FAMILIA Y COMUNIDADES</v>
      </c>
      <c r="H1036" s="35" t="str">
        <f>VLOOKUP(O1036,[3]Gerentes!$A:$N,5,0)</f>
        <v>DIRECTOR(A) DE FAMILIA Y COMUNIDADES</v>
      </c>
      <c r="I1036" s="35" t="str">
        <f>VLOOKUP(O1036,[3]Gerentes!$A:$N,10,0)</f>
        <v>6. Familia y Comunidades</v>
      </c>
      <c r="J1036" s="35" t="str">
        <f>VLOOKUP(O1036,[3]Gerentes!$A:$AB,15,0)</f>
        <v>Contratable</v>
      </c>
      <c r="K1036" s="36" t="str">
        <f t="shared" si="48"/>
        <v>Inversión</v>
      </c>
      <c r="L1036" s="37" t="s">
        <v>184</v>
      </c>
      <c r="M1036" s="38" t="str">
        <f t="shared" si="49"/>
        <v>C-4102-1500-16</v>
      </c>
      <c r="N1036" s="34">
        <v>991</v>
      </c>
      <c r="O1036" s="35" t="str">
        <f t="shared" si="50"/>
        <v>C-4102-1500-16-0-4102041-02-991</v>
      </c>
      <c r="P1036" s="32" t="s">
        <v>183</v>
      </c>
      <c r="Q1036" s="39">
        <f>VLOOKUP($O1036,[3]Gerentes!$A:$I,7,0)</f>
        <v>4102041</v>
      </c>
      <c r="R1036" s="40" t="str">
        <f>VLOOKUP($O1036,[3]Gerentes!$A:$I,8,0)</f>
        <v>SERVICIO DE ASISTENCIA TECNICA EN EL CICLO DE POLITICAS PUBLICAS DE FAMILIA Y OTRAS RELACIONADAS</v>
      </c>
      <c r="S1036" s="34" t="s">
        <v>24</v>
      </c>
      <c r="T1036" s="34">
        <v>27</v>
      </c>
      <c r="U1036" s="34" t="s">
        <v>161</v>
      </c>
      <c r="V1036" s="34" t="s">
        <v>25</v>
      </c>
      <c r="W1036" s="41">
        <v>92388266</v>
      </c>
      <c r="X1036" s="41">
        <v>0</v>
      </c>
      <c r="Y1036" s="41">
        <v>3280832</v>
      </c>
      <c r="Z1036" s="41">
        <v>0</v>
      </c>
      <c r="AA1036" s="41">
        <v>0</v>
      </c>
      <c r="AB1036" s="42">
        <v>89107434</v>
      </c>
      <c r="AC1036" s="41">
        <v>89107434</v>
      </c>
      <c r="AD1036" s="41">
        <v>0</v>
      </c>
      <c r="AE1036" s="42">
        <v>89107434</v>
      </c>
      <c r="AF1036" s="42">
        <v>33989434</v>
      </c>
      <c r="AG1036" s="41">
        <v>33989434</v>
      </c>
      <c r="AH1036" s="41">
        <v>33989434</v>
      </c>
      <c r="AI1036" s="41">
        <v>0</v>
      </c>
      <c r="AJ1036" s="41">
        <v>0</v>
      </c>
      <c r="AK1036" s="42" t="str">
        <f>IFERROR(VLOOKUP(Exportar[[#This Row],[RUBRO]],[3]LISTAS!$A$1:$B$19,2,0),Exportar[[#This Row],[NOMBRE-Planeación_Proyecto]])</f>
        <v>6. Familia y Comunidades</v>
      </c>
      <c r="AL1036" s="41">
        <f>VLOOKUP(Exportar[[#This Row],[UNIDAD/SUB UNIDAD]],[3]!REGIONALES[[#All],[codigo_regional3]:[Columna1]],3,0)</f>
        <v>41</v>
      </c>
      <c r="AM1036" s="41">
        <f>Exportar[[#This Row],[COD]]</f>
        <v>41</v>
      </c>
      <c r="AN1036" s="41">
        <f>IFERROR(VLOOKUP(Exportar[[#This Row],[RUBRO completo]],'[3]CENTRO DE COSTOS'!$X:$X,1,0),0)</f>
        <v>0</v>
      </c>
      <c r="AO1036" s="43" t="str">
        <f>VLOOKUP(Exportar[[#This Row],[COD_REAL]],'[3]CENTRO DE COSTOS'!$M$4:$N$72,2,0)</f>
        <v>REGIONAL HUILA</v>
      </c>
    </row>
    <row r="1037" spans="1:41" x14ac:dyDescent="0.25">
      <c r="A1037" s="44">
        <v>45111</v>
      </c>
      <c r="B1037" s="32">
        <v>2023</v>
      </c>
      <c r="C1037" s="33" t="str">
        <f>VLOOKUP(D1037,'[3]CENTRO DE COSTOS'!$E:$H,4,0)</f>
        <v>REGIONALES</v>
      </c>
      <c r="D1037" s="34" t="s">
        <v>65</v>
      </c>
      <c r="E1037" s="34" t="s">
        <v>66</v>
      </c>
      <c r="F1037" s="34" t="s">
        <v>192</v>
      </c>
      <c r="G1037" s="35" t="str">
        <f>VLOOKUP(O1037,[3]Gerentes!$A:$N,4,0)</f>
        <v>PRIMERA INFANCIA</v>
      </c>
      <c r="H1037" s="35" t="str">
        <f>VLOOKUP(O1037,[3]Gerentes!$A:$N,5,0)</f>
        <v>DIRECTOR(A) DE PRIMERA INFANCIA</v>
      </c>
      <c r="I1037" s="35" t="str">
        <f>VLOOKUP(O1037,[3]Gerentes!$A:$N,10,0)</f>
        <v>1. Primera Infancia</v>
      </c>
      <c r="J1037" s="35" t="str">
        <f>VLOOKUP(O1037,[3]Gerentes!$A:$AB,15,0)</f>
        <v>Contratable</v>
      </c>
      <c r="K1037" s="36" t="str">
        <f t="shared" si="48"/>
        <v>Inversión</v>
      </c>
      <c r="L1037" s="37" t="s">
        <v>166</v>
      </c>
      <c r="M1037" s="38" t="str">
        <f t="shared" si="49"/>
        <v>C-4102-1500-18</v>
      </c>
      <c r="N1037" s="34">
        <v>991</v>
      </c>
      <c r="O1037" s="35" t="str">
        <f t="shared" si="50"/>
        <v>C-4102-1500-18-0-4102040-02-991</v>
      </c>
      <c r="P1037" s="32" t="s">
        <v>165</v>
      </c>
      <c r="Q1037" s="39">
        <f>VLOOKUP($O1037,[3]Gerentes!$A:$I,7,0)</f>
        <v>4102040</v>
      </c>
      <c r="R1037" s="40" t="str">
        <f>VLOOKUP($O1037,[3]Gerentes!$A:$I,8,0)</f>
        <v>DOCUMENTOS METODOLOGICOS</v>
      </c>
      <c r="S1037" s="34" t="s">
        <v>24</v>
      </c>
      <c r="T1037" s="34">
        <v>27</v>
      </c>
      <c r="U1037" s="34" t="s">
        <v>161</v>
      </c>
      <c r="V1037" s="34" t="s">
        <v>25</v>
      </c>
      <c r="W1037" s="41">
        <v>1651352121</v>
      </c>
      <c r="X1037" s="41">
        <v>0</v>
      </c>
      <c r="Y1037" s="41">
        <v>76387890</v>
      </c>
      <c r="Z1037" s="41">
        <v>0</v>
      </c>
      <c r="AA1037" s="41">
        <v>0</v>
      </c>
      <c r="AB1037" s="42">
        <v>1574964231</v>
      </c>
      <c r="AC1037" s="41">
        <v>1574838065</v>
      </c>
      <c r="AD1037" s="41">
        <v>126166</v>
      </c>
      <c r="AE1037" s="42">
        <v>1574838065</v>
      </c>
      <c r="AF1037" s="42">
        <v>605189064</v>
      </c>
      <c r="AG1037" s="41">
        <v>605189064</v>
      </c>
      <c r="AH1037" s="41">
        <v>605189064</v>
      </c>
      <c r="AI1037" s="41">
        <v>0</v>
      </c>
      <c r="AJ1037" s="41">
        <v>0</v>
      </c>
      <c r="AK1037" s="42" t="str">
        <f>IFERROR(VLOOKUP(Exportar[[#This Row],[RUBRO]],[3]LISTAS!$A$1:$B$19,2,0),Exportar[[#This Row],[NOMBRE-Planeación_Proyecto]])</f>
        <v>1. Primera Infancia</v>
      </c>
      <c r="AL1037" s="41">
        <f>VLOOKUP(Exportar[[#This Row],[UNIDAD/SUB UNIDAD]],[3]!REGIONALES[[#All],[codigo_regional3]:[Columna1]],3,0)</f>
        <v>41</v>
      </c>
      <c r="AM1037" s="41">
        <f>Exportar[[#This Row],[COD]]</f>
        <v>41</v>
      </c>
      <c r="AN1037" s="41">
        <f>IFERROR(VLOOKUP(Exportar[[#This Row],[RUBRO completo]],'[3]CENTRO DE COSTOS'!$X:$X,1,0),0)</f>
        <v>0</v>
      </c>
      <c r="AO1037" s="43" t="str">
        <f>VLOOKUP(Exportar[[#This Row],[COD_REAL]],'[3]CENTRO DE COSTOS'!$M$4:$N$72,2,0)</f>
        <v>REGIONAL HUILA</v>
      </c>
    </row>
    <row r="1038" spans="1:41" x14ac:dyDescent="0.25">
      <c r="A1038" s="44">
        <v>45111</v>
      </c>
      <c r="B1038" s="32">
        <v>2023</v>
      </c>
      <c r="C1038" s="33" t="str">
        <f>VLOOKUP(D1038,'[3]CENTRO DE COSTOS'!$E:$H,4,0)</f>
        <v>REGIONALES</v>
      </c>
      <c r="D1038" s="34" t="s">
        <v>65</v>
      </c>
      <c r="E1038" s="34" t="s">
        <v>66</v>
      </c>
      <c r="F1038" s="34" t="s">
        <v>192</v>
      </c>
      <c r="G1038" s="35" t="str">
        <f>VLOOKUP(O1038,[3]Gerentes!$A:$N,4,0)</f>
        <v>INFANCIA</v>
      </c>
      <c r="H1038" s="35" t="str">
        <f>VLOOKUP(O1038,[3]Gerentes!$A:$N,5,0)</f>
        <v>DIRECTOR(A) DE INFANCIA</v>
      </c>
      <c r="I1038" s="35" t="str">
        <f>VLOOKUP(O1038,[3]Gerentes!$A:$N,10,0)</f>
        <v>7. Infancia</v>
      </c>
      <c r="J1038" s="35" t="str">
        <f>VLOOKUP(O1038,[3]Gerentes!$A:$AB,15,0)</f>
        <v>Contratable</v>
      </c>
      <c r="K1038" s="36" t="str">
        <f t="shared" si="48"/>
        <v>Inversión</v>
      </c>
      <c r="L1038" s="37" t="s">
        <v>182</v>
      </c>
      <c r="M1038" s="38" t="str">
        <f t="shared" si="49"/>
        <v>C-4102-1500-20</v>
      </c>
      <c r="N1038" s="34">
        <v>991</v>
      </c>
      <c r="O1038" s="35" t="str">
        <f t="shared" si="50"/>
        <v>C-4102-1500-20-0-4102045-02-991</v>
      </c>
      <c r="P1038" s="32" t="s">
        <v>181</v>
      </c>
      <c r="Q1038" s="39">
        <f>VLOOKUP($O1038,[3]Gerentes!$A:$I,7,0)</f>
        <v>4102045</v>
      </c>
      <c r="R1038" s="40" t="str">
        <f>VLOOKUP($O1038,[3]Gerentes!$A:$I,8,0)</f>
        <v>SERVICIOS DE EDUCACIÓN INFORMAL A NIÑOS, NIÑAS, ADOLESCENTES  Y JÓVENES PARA EL RECONOCIMIENTO DE SUS DERECHOS</v>
      </c>
      <c r="S1038" s="34" t="s">
        <v>24</v>
      </c>
      <c r="T1038" s="34">
        <v>27</v>
      </c>
      <c r="U1038" s="34" t="s">
        <v>161</v>
      </c>
      <c r="V1038" s="34" t="s">
        <v>25</v>
      </c>
      <c r="W1038" s="41">
        <v>46263866</v>
      </c>
      <c r="X1038" s="41">
        <v>0</v>
      </c>
      <c r="Y1038" s="41">
        <v>1429199</v>
      </c>
      <c r="Z1038" s="41">
        <v>0</v>
      </c>
      <c r="AA1038" s="41">
        <v>0</v>
      </c>
      <c r="AB1038" s="42">
        <v>44834667</v>
      </c>
      <c r="AC1038" s="41">
        <v>44834667</v>
      </c>
      <c r="AD1038" s="41">
        <v>0</v>
      </c>
      <c r="AE1038" s="42">
        <v>44834667</v>
      </c>
      <c r="AF1038" s="42">
        <v>17464667</v>
      </c>
      <c r="AG1038" s="41">
        <v>17464667</v>
      </c>
      <c r="AH1038" s="41">
        <v>17464667</v>
      </c>
      <c r="AI1038" s="41">
        <v>0</v>
      </c>
      <c r="AJ1038" s="41">
        <v>0</v>
      </c>
      <c r="AK1038" s="42" t="str">
        <f>IFERROR(VLOOKUP(Exportar[[#This Row],[RUBRO]],[3]LISTAS!$A$1:$B$19,2,0),Exportar[[#This Row],[NOMBRE-Planeación_Proyecto]])</f>
        <v>7. Infancia</v>
      </c>
      <c r="AL1038" s="41">
        <f>VLOOKUP(Exportar[[#This Row],[UNIDAD/SUB UNIDAD]],[3]!REGIONALES[[#All],[codigo_regional3]:[Columna1]],3,0)</f>
        <v>41</v>
      </c>
      <c r="AM1038" s="41">
        <f>Exportar[[#This Row],[COD]]</f>
        <v>41</v>
      </c>
      <c r="AN1038" s="41">
        <f>IFERROR(VLOOKUP(Exportar[[#This Row],[RUBRO completo]],'[3]CENTRO DE COSTOS'!$X:$X,1,0),0)</f>
        <v>0</v>
      </c>
      <c r="AO1038" s="43" t="str">
        <f>VLOOKUP(Exportar[[#This Row],[COD_REAL]],'[3]CENTRO DE COSTOS'!$M$4:$N$72,2,0)</f>
        <v>REGIONAL HUILA</v>
      </c>
    </row>
    <row r="1039" spans="1:41" x14ac:dyDescent="0.25">
      <c r="A1039" s="44">
        <v>45111</v>
      </c>
      <c r="B1039" s="32">
        <v>2023</v>
      </c>
      <c r="C1039" s="33" t="str">
        <f>VLOOKUP(D1039,'[3]CENTRO DE COSTOS'!$E:$H,4,0)</f>
        <v>REGIONALES</v>
      </c>
      <c r="D1039" s="34" t="s">
        <v>65</v>
      </c>
      <c r="E1039" s="34" t="s">
        <v>66</v>
      </c>
      <c r="F1039" s="34" t="s">
        <v>192</v>
      </c>
      <c r="G1039" s="35" t="str">
        <f>VLOOKUP(O1039,[3]Gerentes!$A:$N,4,0)</f>
        <v>ADOLESCENCIA Y JUVENTUD</v>
      </c>
      <c r="H1039" s="35" t="str">
        <f>VLOOKUP(O1039,[3]Gerentes!$A:$N,5,0)</f>
        <v xml:space="preserve">DIRECTOR(A) DE ADOLESCENCIA Y JUVENTUD </v>
      </c>
      <c r="I1039" s="35" t="str">
        <f>VLOOKUP(O1039,[3]Gerentes!$A:$N,10,0)</f>
        <v>8. Adolescencia y Juventud</v>
      </c>
      <c r="J1039" s="35" t="str">
        <f>VLOOKUP(O1039,[3]Gerentes!$A:$AB,15,0)</f>
        <v>Contratable</v>
      </c>
      <c r="K1039" s="36" t="str">
        <f t="shared" si="48"/>
        <v>Inversión</v>
      </c>
      <c r="L1039" s="37" t="s">
        <v>180</v>
      </c>
      <c r="M1039" s="38" t="str">
        <f t="shared" si="49"/>
        <v>C-4102-1500-21</v>
      </c>
      <c r="N1039" s="34">
        <v>991</v>
      </c>
      <c r="O1039" s="35" t="str">
        <f t="shared" si="50"/>
        <v>C-4102-1500-21-0-4102045-02-00-991</v>
      </c>
      <c r="P1039" s="32" t="s">
        <v>179</v>
      </c>
      <c r="Q1039" s="39">
        <f>VLOOKUP($O1039,[3]Gerentes!$A:$I,7,0)</f>
        <v>4102045</v>
      </c>
      <c r="R1039" s="40" t="str">
        <f>VLOOKUP($O1039,[3]Gerentes!$A:$I,8,0)</f>
        <v>SERVICIOS DE EDUCACIÓN INFORMAL A NIÑOS, NIÑAS, ADOLESCENTES  Y JÓVENES PARA EL RECONOCIMIENTO DE SUS DERECHOS</v>
      </c>
      <c r="S1039" s="34" t="s">
        <v>24</v>
      </c>
      <c r="T1039" s="34">
        <v>27</v>
      </c>
      <c r="U1039" s="34" t="s">
        <v>161</v>
      </c>
      <c r="V1039" s="34" t="s">
        <v>25</v>
      </c>
      <c r="W1039" s="41">
        <v>92797334</v>
      </c>
      <c r="X1039" s="41">
        <v>0</v>
      </c>
      <c r="Y1039" s="41">
        <v>4170667</v>
      </c>
      <c r="Z1039" s="41">
        <v>0</v>
      </c>
      <c r="AA1039" s="41">
        <v>0</v>
      </c>
      <c r="AB1039" s="42">
        <v>88626667</v>
      </c>
      <c r="AC1039" s="41">
        <v>88626667</v>
      </c>
      <c r="AD1039" s="41">
        <v>0</v>
      </c>
      <c r="AE1039" s="42">
        <v>88626667</v>
      </c>
      <c r="AF1039" s="42">
        <v>33886667</v>
      </c>
      <c r="AG1039" s="41">
        <v>33886667</v>
      </c>
      <c r="AH1039" s="41">
        <v>33886667</v>
      </c>
      <c r="AI1039" s="41">
        <v>0</v>
      </c>
      <c r="AJ1039" s="41">
        <v>0</v>
      </c>
      <c r="AK1039" s="42" t="str">
        <f>IFERROR(VLOOKUP(Exportar[[#This Row],[RUBRO]],[3]LISTAS!$A$1:$B$19,2,0),Exportar[[#This Row],[NOMBRE-Planeación_Proyecto]])</f>
        <v>8. Adolescencia y Juventud</v>
      </c>
      <c r="AL1039" s="41">
        <f>VLOOKUP(Exportar[[#This Row],[UNIDAD/SUB UNIDAD]],[3]!REGIONALES[[#All],[codigo_regional3]:[Columna1]],3,0)</f>
        <v>41</v>
      </c>
      <c r="AM1039" s="41">
        <f>Exportar[[#This Row],[COD]]</f>
        <v>41</v>
      </c>
      <c r="AN1039" s="41">
        <f>IFERROR(VLOOKUP(Exportar[[#This Row],[RUBRO completo]],'[3]CENTRO DE COSTOS'!$X:$X,1,0),0)</f>
        <v>0</v>
      </c>
      <c r="AO1039" s="43" t="str">
        <f>VLOOKUP(Exportar[[#This Row],[COD_REAL]],'[3]CENTRO DE COSTOS'!$M$4:$N$72,2,0)</f>
        <v>REGIONAL HUILA</v>
      </c>
    </row>
    <row r="1040" spans="1:41" x14ac:dyDescent="0.25">
      <c r="A1040" s="44">
        <v>45111</v>
      </c>
      <c r="B1040" s="32">
        <v>2023</v>
      </c>
      <c r="C1040" s="33" t="str">
        <f>VLOOKUP(D1040,'[3]CENTRO DE COSTOS'!$E:$H,4,0)</f>
        <v>REGIONALES</v>
      </c>
      <c r="D1040" s="34" t="s">
        <v>65</v>
      </c>
      <c r="E1040" s="34" t="s">
        <v>66</v>
      </c>
      <c r="F1040" s="34" t="s">
        <v>192</v>
      </c>
      <c r="G1040" s="35" t="str">
        <f>VLOOKUP(O1040,[3]Gerentes!$A:$N,4,0)</f>
        <v>TECNOLOGÍA</v>
      </c>
      <c r="H1040" s="35" t="str">
        <f>VLOOKUP(O1040,[3]Gerentes!$A:$N,5,0)</f>
        <v>DIRECTOR(A) DE INFORMACION Y TECNOLOGIA</v>
      </c>
      <c r="I1040" s="35" t="str">
        <f>VLOOKUP(O1040,[3]Gerentes!$A:$N,10,0)</f>
        <v>9. Tecnología</v>
      </c>
      <c r="J1040" s="35" t="str">
        <f>VLOOKUP(O1040,[3]Gerentes!$A:$AB,15,0)</f>
        <v>Contratable</v>
      </c>
      <c r="K1040" s="36" t="str">
        <f t="shared" si="48"/>
        <v>Inversión</v>
      </c>
      <c r="L1040" s="37" t="s">
        <v>178</v>
      </c>
      <c r="M1040" s="38" t="str">
        <f t="shared" si="49"/>
        <v>C-4199-1500-7</v>
      </c>
      <c r="N1040" s="34">
        <v>991</v>
      </c>
      <c r="O1040" s="35" t="str">
        <f t="shared" si="50"/>
        <v>C-4199-1500-7-0-4199062-02-991</v>
      </c>
      <c r="P1040" s="32" t="s">
        <v>177</v>
      </c>
      <c r="Q1040" s="39">
        <f>VLOOKUP($O1040,[3]Gerentes!$A:$I,7,0)</f>
        <v>4199062</v>
      </c>
      <c r="R1040" s="40" t="str">
        <f>VLOOKUP($O1040,[3]Gerentes!$A:$I,8,0)</f>
        <v>SERVICIOS TECNOLOGICOS</v>
      </c>
      <c r="S1040" s="34" t="s">
        <v>24</v>
      </c>
      <c r="T1040" s="34">
        <v>27</v>
      </c>
      <c r="U1040" s="34" t="s">
        <v>161</v>
      </c>
      <c r="V1040" s="34" t="s">
        <v>25</v>
      </c>
      <c r="W1040" s="41">
        <v>46930275</v>
      </c>
      <c r="X1040" s="41">
        <v>1958008</v>
      </c>
      <c r="Y1040" s="41">
        <v>3916016</v>
      </c>
      <c r="Z1040" s="41">
        <v>0</v>
      </c>
      <c r="AA1040" s="41">
        <v>0</v>
      </c>
      <c r="AB1040" s="42">
        <v>44972267</v>
      </c>
      <c r="AC1040" s="41">
        <v>44972267</v>
      </c>
      <c r="AD1040" s="41">
        <v>0</v>
      </c>
      <c r="AE1040" s="42">
        <v>44972267</v>
      </c>
      <c r="AF1040" s="42">
        <v>17518267</v>
      </c>
      <c r="AG1040" s="41">
        <v>17518267</v>
      </c>
      <c r="AH1040" s="41">
        <v>17518267</v>
      </c>
      <c r="AI1040" s="41">
        <v>0</v>
      </c>
      <c r="AJ1040" s="41">
        <v>0</v>
      </c>
      <c r="AK1040" s="42" t="str">
        <f>IFERROR(VLOOKUP(Exportar[[#This Row],[RUBRO]],[3]LISTAS!$A$1:$B$19,2,0),Exportar[[#This Row],[NOMBRE-Planeación_Proyecto]])</f>
        <v>9. Tecnología</v>
      </c>
      <c r="AL1040" s="41">
        <f>VLOOKUP(Exportar[[#This Row],[UNIDAD/SUB UNIDAD]],[3]!REGIONALES[[#All],[codigo_regional3]:[Columna1]],3,0)</f>
        <v>41</v>
      </c>
      <c r="AM1040" s="41">
        <f>Exportar[[#This Row],[COD]]</f>
        <v>41</v>
      </c>
      <c r="AN1040" s="41">
        <f>IFERROR(VLOOKUP(Exportar[[#This Row],[RUBRO completo]],'[3]CENTRO DE COSTOS'!$X:$X,1,0),0)</f>
        <v>0</v>
      </c>
      <c r="AO1040" s="43" t="str">
        <f>VLOOKUP(Exportar[[#This Row],[COD_REAL]],'[3]CENTRO DE COSTOS'!$M$4:$N$72,2,0)</f>
        <v>REGIONAL HUILA</v>
      </c>
    </row>
    <row r="1041" spans="1:41" x14ac:dyDescent="0.25">
      <c r="A1041" s="44">
        <v>45111</v>
      </c>
      <c r="B1041" s="32">
        <v>2023</v>
      </c>
      <c r="C1041" s="33" t="str">
        <f>VLOOKUP(D1041,'[3]CENTRO DE COSTOS'!$E:$H,4,0)</f>
        <v>REGIONALES</v>
      </c>
      <c r="D1041" s="34" t="s">
        <v>65</v>
      </c>
      <c r="E1041" s="34" t="s">
        <v>66</v>
      </c>
      <c r="F1041" s="34" t="s">
        <v>192</v>
      </c>
      <c r="G1041" s="35" t="str">
        <f>VLOOKUP(O1041,[3]Gerentes!$A:$N,4,0)</f>
        <v>FORTALECIMIENTO</v>
      </c>
      <c r="H1041" s="35" t="str">
        <f>VLOOKUP(O1041,[3]Gerentes!$A:$N,5,0)</f>
        <v>DIRECTOR(A) DE GESTION HUMANA</v>
      </c>
      <c r="I1041" s="35" t="str">
        <f>VLOOKUP(O1041,[3]Gerentes!$A:$N,10,0)</f>
        <v>8. Fortalecimiento</v>
      </c>
      <c r="J1041" s="35" t="str">
        <f>VLOOKUP(O1041,[3]Gerentes!$A:$AB,15,0)</f>
        <v>Contratable</v>
      </c>
      <c r="K1041" s="36" t="str">
        <f t="shared" si="48"/>
        <v>Inversión</v>
      </c>
      <c r="L1041" s="37" t="s">
        <v>175</v>
      </c>
      <c r="M1041" s="38" t="str">
        <f t="shared" si="49"/>
        <v>C-4199-1500-8</v>
      </c>
      <c r="N1041" s="34">
        <v>991</v>
      </c>
      <c r="O1041" s="35" t="str">
        <f t="shared" si="50"/>
        <v>C-4199-1500-8-0-4199064-02-991</v>
      </c>
      <c r="P1041" s="32" t="s">
        <v>174</v>
      </c>
      <c r="Q1041" s="39">
        <f>VLOOKUP($O1041,[3]Gerentes!$A:$I,7,0)</f>
        <v>4199064</v>
      </c>
      <c r="R1041" s="40" t="str">
        <f>VLOOKUP($O1041,[3]Gerentes!$A:$I,8,0)</f>
        <v>SERVICIO DE IMPLEMENTACION DE SISTEMAS DE GESTION</v>
      </c>
      <c r="S1041" s="34" t="s">
        <v>24</v>
      </c>
      <c r="T1041" s="34">
        <v>27</v>
      </c>
      <c r="U1041" s="34" t="s">
        <v>161</v>
      </c>
      <c r="V1041" s="34" t="s">
        <v>25</v>
      </c>
      <c r="W1041" s="41">
        <v>608963598</v>
      </c>
      <c r="X1041" s="41">
        <v>0</v>
      </c>
      <c r="Y1041" s="41">
        <v>9888100</v>
      </c>
      <c r="Z1041" s="41">
        <v>0</v>
      </c>
      <c r="AA1041" s="41">
        <v>0</v>
      </c>
      <c r="AB1041" s="42">
        <v>599075498</v>
      </c>
      <c r="AC1041" s="41">
        <v>599075498</v>
      </c>
      <c r="AD1041" s="41">
        <v>0</v>
      </c>
      <c r="AE1041" s="42">
        <v>599075498</v>
      </c>
      <c r="AF1041" s="42">
        <v>237280498</v>
      </c>
      <c r="AG1041" s="41">
        <v>237280498</v>
      </c>
      <c r="AH1041" s="41">
        <v>237280498</v>
      </c>
      <c r="AI1041" s="41">
        <v>0</v>
      </c>
      <c r="AJ1041" s="41">
        <v>0</v>
      </c>
      <c r="AK1041" s="42" t="str">
        <f>IFERROR(VLOOKUP(Exportar[[#This Row],[RUBRO]],[3]LISTAS!$A$1:$B$19,2,0),Exportar[[#This Row],[NOMBRE-Planeación_Proyecto]])</f>
        <v>8. Fortalecimiento</v>
      </c>
      <c r="AL1041" s="41">
        <f>VLOOKUP(Exportar[[#This Row],[UNIDAD/SUB UNIDAD]],[3]!REGIONALES[[#All],[codigo_regional3]:[Columna1]],3,0)</f>
        <v>41</v>
      </c>
      <c r="AM1041" s="41">
        <f>Exportar[[#This Row],[COD]]</f>
        <v>41</v>
      </c>
      <c r="AN1041" s="41">
        <f>IFERROR(VLOOKUP(Exportar[[#This Row],[RUBRO completo]],'[3]CENTRO DE COSTOS'!$X:$X,1,0),0)</f>
        <v>0</v>
      </c>
      <c r="AO1041" s="43" t="str">
        <f>VLOOKUP(Exportar[[#This Row],[COD_REAL]],'[3]CENTRO DE COSTOS'!$M$4:$N$72,2,0)</f>
        <v>REGIONAL HUILA</v>
      </c>
    </row>
    <row r="1042" spans="1:41" x14ac:dyDescent="0.25">
      <c r="A1042" s="44">
        <v>45111</v>
      </c>
      <c r="B1042" s="32">
        <v>2023</v>
      </c>
      <c r="C1042" s="33" t="str">
        <f>VLOOKUP(D1042,'[3]CENTRO DE COSTOS'!$E:$H,4,0)</f>
        <v>REGIONALES</v>
      </c>
      <c r="D1042" s="34" t="s">
        <v>65</v>
      </c>
      <c r="E1042" s="34" t="s">
        <v>66</v>
      </c>
      <c r="F1042" s="34" t="s">
        <v>176</v>
      </c>
      <c r="G1042" s="35" t="str">
        <f>VLOOKUP(O1042,[3]Gerentes!$A:$N,4,0)</f>
        <v>NUTRICIÓN</v>
      </c>
      <c r="H1042" s="35" t="str">
        <f>VLOOKUP(O1042,[3]Gerentes!$A:$N,5,0)</f>
        <v>DIRECTOR(A) DE NUTRICION</v>
      </c>
      <c r="I1042" s="35" t="str">
        <f>VLOOKUP(O1042,[3]Gerentes!$A:$N,10,0)</f>
        <v>4. Nutrición</v>
      </c>
      <c r="J1042" s="35" t="str">
        <f>VLOOKUP(O1042,[3]Gerentes!$A:$AB,15,0)</f>
        <v>No Contratable</v>
      </c>
      <c r="K1042" s="36" t="str">
        <f t="shared" si="48"/>
        <v>Inversión</v>
      </c>
      <c r="L1042" s="37" t="s">
        <v>191</v>
      </c>
      <c r="M1042" s="38" t="str">
        <f t="shared" si="49"/>
        <v>C-4102-1500-12</v>
      </c>
      <c r="N1042" s="34">
        <v>992</v>
      </c>
      <c r="O1042" s="35" t="str">
        <f t="shared" si="50"/>
        <v>C-4102-1500-12-0-4102014-02-992</v>
      </c>
      <c r="P1042" s="32" t="s">
        <v>190</v>
      </c>
      <c r="Q1042" s="39">
        <f>VLOOKUP($O1042,[3]Gerentes!$A:$I,7,0)</f>
        <v>4102014</v>
      </c>
      <c r="R1042" s="40" t="str">
        <f>VLOOKUP($O1042,[3]Gerentes!$A:$I,8,0)</f>
        <v>SERVICIO DE DISTRIBUCION DE ALIMENTOS SOLIDOS DE ALTO VALOR NUTRICIONAL</v>
      </c>
      <c r="S1042" s="34" t="s">
        <v>24</v>
      </c>
      <c r="T1042" s="34">
        <v>27</v>
      </c>
      <c r="U1042" s="34" t="s">
        <v>161</v>
      </c>
      <c r="V1042" s="34" t="s">
        <v>25</v>
      </c>
      <c r="W1042" s="41">
        <v>4000000</v>
      </c>
      <c r="X1042" s="41">
        <v>0</v>
      </c>
      <c r="Y1042" s="41">
        <v>0</v>
      </c>
      <c r="Z1042" s="41">
        <v>0</v>
      </c>
      <c r="AA1042" s="41">
        <v>0</v>
      </c>
      <c r="AB1042" s="42">
        <v>4000000</v>
      </c>
      <c r="AC1042" s="41">
        <v>4000000</v>
      </c>
      <c r="AD1042" s="41">
        <v>0</v>
      </c>
      <c r="AE1042" s="42">
        <v>1610283</v>
      </c>
      <c r="AF1042" s="42">
        <v>1399003</v>
      </c>
      <c r="AG1042" s="41">
        <v>1399003</v>
      </c>
      <c r="AH1042" s="41">
        <v>1399003</v>
      </c>
      <c r="AI1042" s="41">
        <v>0</v>
      </c>
      <c r="AJ1042" s="41">
        <v>0</v>
      </c>
      <c r="AK1042" s="42" t="str">
        <f>IFERROR(VLOOKUP(Exportar[[#This Row],[RUBRO]],[3]LISTAS!$A$1:$B$19,2,0),Exportar[[#This Row],[NOMBRE-Planeación_Proyecto]])</f>
        <v>4. Nutrición</v>
      </c>
      <c r="AL1042" s="41">
        <f>VLOOKUP(Exportar[[#This Row],[UNIDAD/SUB UNIDAD]],[3]!REGIONALES[[#All],[codigo_regional3]:[Columna1]],3,0)</f>
        <v>41</v>
      </c>
      <c r="AM1042" s="41">
        <f>Exportar[[#This Row],[COD]]</f>
        <v>41</v>
      </c>
      <c r="AN1042" s="41">
        <f>IFERROR(VLOOKUP(Exportar[[#This Row],[RUBRO completo]],'[3]CENTRO DE COSTOS'!$X:$X,1,0),0)</f>
        <v>0</v>
      </c>
      <c r="AO1042" s="43" t="str">
        <f>VLOOKUP(Exportar[[#This Row],[COD_REAL]],'[3]CENTRO DE COSTOS'!$M$4:$N$72,2,0)</f>
        <v>REGIONAL HUILA</v>
      </c>
    </row>
    <row r="1043" spans="1:41" x14ac:dyDescent="0.25">
      <c r="A1043" s="44">
        <v>45111</v>
      </c>
      <c r="B1043" s="32">
        <v>2023</v>
      </c>
      <c r="C1043" s="33" t="str">
        <f>VLOOKUP(D1043,'[3]CENTRO DE COSTOS'!$E:$H,4,0)</f>
        <v>REGIONALES</v>
      </c>
      <c r="D1043" s="34" t="s">
        <v>65</v>
      </c>
      <c r="E1043" s="34" t="s">
        <v>66</v>
      </c>
      <c r="F1043" s="34" t="s">
        <v>176</v>
      </c>
      <c r="G1043" s="35" t="str">
        <f>VLOOKUP(O1043,[3]Gerentes!$A:$N,4,0)</f>
        <v>NUTRICIÓN</v>
      </c>
      <c r="H1043" s="35" t="str">
        <f>VLOOKUP(O1043,[3]Gerentes!$A:$N,5,0)</f>
        <v>DIRECTOR(A) DE NUTRICION</v>
      </c>
      <c r="I1043" s="35" t="str">
        <f>VLOOKUP(O1043,[3]Gerentes!$A:$N,10,0)</f>
        <v>4. Nutrición</v>
      </c>
      <c r="J1043" s="35" t="str">
        <f>VLOOKUP(O1043,[3]Gerentes!$A:$AB,15,0)</f>
        <v>No Contratable</v>
      </c>
      <c r="K1043" s="36" t="str">
        <f t="shared" si="48"/>
        <v>Inversión</v>
      </c>
      <c r="L1043" s="37" t="s">
        <v>189</v>
      </c>
      <c r="M1043" s="38" t="str">
        <f t="shared" si="49"/>
        <v>C-4102-1500-12</v>
      </c>
      <c r="N1043" s="34">
        <v>992</v>
      </c>
      <c r="O1043" s="35" t="str">
        <f t="shared" si="50"/>
        <v>C-4102-1500-12-0-4102016-02-992</v>
      </c>
      <c r="P1043" s="32" t="s">
        <v>188</v>
      </c>
      <c r="Q1043" s="39">
        <f>VLOOKUP($O1043,[3]Gerentes!$A:$I,7,0)</f>
        <v>4102016</v>
      </c>
      <c r="R1043" s="40" t="str">
        <f>VLOOKUP($O1043,[3]Gerentes!$A:$I,8,0)</f>
        <v>SERVICIO DE ATENCION Y PREVENCION A LA DESNUTRICION DESDE EL SECTOR INCLUSION SOCIAL</v>
      </c>
      <c r="S1043" s="34" t="s">
        <v>24</v>
      </c>
      <c r="T1043" s="34">
        <v>27</v>
      </c>
      <c r="U1043" s="34" t="s">
        <v>161</v>
      </c>
      <c r="V1043" s="34" t="s">
        <v>25</v>
      </c>
      <c r="W1043" s="41">
        <v>1500000</v>
      </c>
      <c r="X1043" s="41">
        <v>0</v>
      </c>
      <c r="Y1043" s="41">
        <v>0</v>
      </c>
      <c r="Z1043" s="41">
        <v>0</v>
      </c>
      <c r="AA1043" s="41">
        <v>0</v>
      </c>
      <c r="AB1043" s="42">
        <v>1500000</v>
      </c>
      <c r="AC1043" s="41">
        <v>1500000</v>
      </c>
      <c r="AD1043" s="41">
        <v>0</v>
      </c>
      <c r="AE1043" s="42">
        <v>168150</v>
      </c>
      <c r="AF1043" s="42">
        <v>0</v>
      </c>
      <c r="AG1043" s="41">
        <v>0</v>
      </c>
      <c r="AH1043" s="41">
        <v>0</v>
      </c>
      <c r="AI1043" s="41">
        <v>0</v>
      </c>
      <c r="AJ1043" s="41">
        <v>0</v>
      </c>
      <c r="AK1043" s="42" t="str">
        <f>IFERROR(VLOOKUP(Exportar[[#This Row],[RUBRO]],[3]LISTAS!$A$1:$B$19,2,0),Exportar[[#This Row],[NOMBRE-Planeación_Proyecto]])</f>
        <v>4. Nutrición</v>
      </c>
      <c r="AL1043" s="41">
        <f>VLOOKUP(Exportar[[#This Row],[UNIDAD/SUB UNIDAD]],[3]!REGIONALES[[#All],[codigo_regional3]:[Columna1]],3,0)</f>
        <v>41</v>
      </c>
      <c r="AM1043" s="41">
        <f>Exportar[[#This Row],[COD]]</f>
        <v>41</v>
      </c>
      <c r="AN1043" s="41">
        <f>IFERROR(VLOOKUP(Exportar[[#This Row],[RUBRO completo]],'[3]CENTRO DE COSTOS'!$X:$X,1,0),0)</f>
        <v>0</v>
      </c>
      <c r="AO1043" s="43" t="str">
        <f>VLOOKUP(Exportar[[#This Row],[COD_REAL]],'[3]CENTRO DE COSTOS'!$M$4:$N$72,2,0)</f>
        <v>REGIONAL HUILA</v>
      </c>
    </row>
    <row r="1044" spans="1:41" x14ac:dyDescent="0.25">
      <c r="A1044" s="44">
        <v>45111</v>
      </c>
      <c r="B1044" s="32">
        <v>2023</v>
      </c>
      <c r="C1044" s="33" t="str">
        <f>VLOOKUP(D1044,'[3]CENTRO DE COSTOS'!$E:$H,4,0)</f>
        <v>REGIONALES</v>
      </c>
      <c r="D1044" s="34" t="s">
        <v>65</v>
      </c>
      <c r="E1044" s="34" t="s">
        <v>66</v>
      </c>
      <c r="F1044" s="34" t="s">
        <v>176</v>
      </c>
      <c r="G1044" s="35" t="str">
        <f>VLOOKUP(O1044,[3]Gerentes!$A:$N,4,0)</f>
        <v>PROTECCIÓN SRPA</v>
      </c>
      <c r="H1044" s="35" t="str">
        <f>VLOOKUP(O1044,[3]Gerentes!$A:$N,5,0)</f>
        <v>DIRECTOR(A) DE PROTECCION</v>
      </c>
      <c r="I1044" s="35" t="str">
        <f>VLOOKUP(O1044,[3]Gerentes!$A:$N,10,0)</f>
        <v>3. Protección SRPA</v>
      </c>
      <c r="J1044" s="35" t="str">
        <f>VLOOKUP(O1044,[3]Gerentes!$A:$AB,15,0)</f>
        <v>No Contratable</v>
      </c>
      <c r="K1044" s="36" t="str">
        <f t="shared" si="48"/>
        <v>Inversión</v>
      </c>
      <c r="L1044" s="37" t="s">
        <v>187</v>
      </c>
      <c r="M1044" s="38" t="str">
        <f t="shared" si="49"/>
        <v>C-4102-1500-13</v>
      </c>
      <c r="N1044" s="34">
        <v>992</v>
      </c>
      <c r="O1044" s="35" t="str">
        <f t="shared" si="50"/>
        <v>C-4102-1500-13-0-4102038-02-992</v>
      </c>
      <c r="P1044" s="32" t="s">
        <v>186</v>
      </c>
      <c r="Q1044" s="39">
        <f>VLOOKUP($O1044,[3]Gerentes!$A:$I,7,0)</f>
        <v>4102038</v>
      </c>
      <c r="R1044" s="40" t="str">
        <f>VLOOKUP($O1044,[3]Gerentes!$A:$I,8,0)</f>
        <v>SERVICIO DIRIGIDOS A LA ATENCION DE NIÑOS, NIÑAS, ADOLESCENTES Y JOVENES, CON ENFOQUE PEDAGOGICO Y RESTAURATIVO ENCAMINADOS A LA INCLUSION SOCIAL</v>
      </c>
      <c r="S1044" s="34" t="s">
        <v>24</v>
      </c>
      <c r="T1044" s="34">
        <v>27</v>
      </c>
      <c r="U1044" s="34" t="s">
        <v>161</v>
      </c>
      <c r="V1044" s="34" t="s">
        <v>25</v>
      </c>
      <c r="W1044" s="41">
        <v>8533511</v>
      </c>
      <c r="X1044" s="41">
        <v>15000000</v>
      </c>
      <c r="Y1044" s="41">
        <v>0</v>
      </c>
      <c r="Z1044" s="41">
        <v>0</v>
      </c>
      <c r="AA1044" s="41">
        <v>0</v>
      </c>
      <c r="AB1044" s="42">
        <v>23533511</v>
      </c>
      <c r="AC1044" s="41">
        <v>23533511</v>
      </c>
      <c r="AD1044" s="41">
        <v>0</v>
      </c>
      <c r="AE1044" s="42">
        <v>12862381</v>
      </c>
      <c r="AF1044" s="42">
        <v>12449295</v>
      </c>
      <c r="AG1044" s="41">
        <v>12449295</v>
      </c>
      <c r="AH1044" s="41">
        <v>12449295</v>
      </c>
      <c r="AI1044" s="41">
        <v>0</v>
      </c>
      <c r="AJ1044" s="41">
        <v>0</v>
      </c>
      <c r="AK1044" s="42" t="str">
        <f>IFERROR(VLOOKUP(Exportar[[#This Row],[RUBRO]],[3]LISTAS!$A$1:$B$19,2,0),Exportar[[#This Row],[NOMBRE-Planeación_Proyecto]])</f>
        <v>3. Protección SRPA</v>
      </c>
      <c r="AL1044" s="41">
        <f>VLOOKUP(Exportar[[#This Row],[UNIDAD/SUB UNIDAD]],[3]!REGIONALES[[#All],[codigo_regional3]:[Columna1]],3,0)</f>
        <v>41</v>
      </c>
      <c r="AM1044" s="41">
        <f>Exportar[[#This Row],[COD]]</f>
        <v>41</v>
      </c>
      <c r="AN1044" s="41">
        <f>IFERROR(VLOOKUP(Exportar[[#This Row],[RUBRO completo]],'[3]CENTRO DE COSTOS'!$X:$X,1,0),0)</f>
        <v>0</v>
      </c>
      <c r="AO1044" s="43" t="str">
        <f>VLOOKUP(Exportar[[#This Row],[COD_REAL]],'[3]CENTRO DE COSTOS'!$M$4:$N$72,2,0)</f>
        <v>REGIONAL HUILA</v>
      </c>
    </row>
    <row r="1045" spans="1:41" x14ac:dyDescent="0.25">
      <c r="A1045" s="44">
        <v>45111</v>
      </c>
      <c r="B1045" s="32">
        <v>2023</v>
      </c>
      <c r="C1045" s="33" t="str">
        <f>VLOOKUP(D1045,'[3]CENTRO DE COSTOS'!$E:$H,4,0)</f>
        <v>REGIONALES</v>
      </c>
      <c r="D1045" s="34" t="s">
        <v>65</v>
      </c>
      <c r="E1045" s="34" t="s">
        <v>66</v>
      </c>
      <c r="F1045" s="34" t="s">
        <v>176</v>
      </c>
      <c r="G1045" s="35" t="str">
        <f>VLOOKUP(O1045,[3]Gerentes!$A:$N,4,0)</f>
        <v xml:space="preserve">PROTECCIÓN RESTABLECIMIENTO </v>
      </c>
      <c r="H1045" s="35" t="str">
        <f>VLOOKUP(O1045,[3]Gerentes!$A:$N,5,0)</f>
        <v>DIRECTOR(A) DE PROTECCION</v>
      </c>
      <c r="I1045" s="35" t="str">
        <f>VLOOKUP(O1045,[3]Gerentes!$A:$N,10,0)</f>
        <v>2. Protección PARD</v>
      </c>
      <c r="J1045" s="35" t="str">
        <f>VLOOKUP(O1045,[3]Gerentes!$A:$AB,15,0)</f>
        <v>No Contratable</v>
      </c>
      <c r="K1045" s="36" t="str">
        <f t="shared" si="48"/>
        <v>Inversión</v>
      </c>
      <c r="L1045" s="37" t="s">
        <v>173</v>
      </c>
      <c r="M1045" s="38" t="str">
        <f t="shared" si="49"/>
        <v>C-4102-1500-14</v>
      </c>
      <c r="N1045" s="34">
        <v>992</v>
      </c>
      <c r="O1045" s="35" t="str">
        <f t="shared" si="50"/>
        <v>C-4102-1500-14-0-4102037-02-992</v>
      </c>
      <c r="P1045" s="32" t="s">
        <v>172</v>
      </c>
      <c r="Q1045" s="39">
        <f>VLOOKUP($O1045,[3]Gerentes!$A:$I,7,0)</f>
        <v>4102037</v>
      </c>
      <c r="R1045" s="40" t="str">
        <f>VLOOKUP($O1045,[3]Gerentes!$A:$I,8,0)</f>
        <v>SERVICIO DE PROTECCION PARA EL RESTABLECIMIENTO DE DERECHOS DE NIÑOS, NIÑAS, ADOLESCENTES Y JOVENES</v>
      </c>
      <c r="S1045" s="34" t="s">
        <v>24</v>
      </c>
      <c r="T1045" s="34">
        <v>21</v>
      </c>
      <c r="U1045" s="34" t="s">
        <v>185</v>
      </c>
      <c r="V1045" s="34" t="s">
        <v>25</v>
      </c>
      <c r="W1045" s="41">
        <v>88043174</v>
      </c>
      <c r="X1045" s="41">
        <v>130000000</v>
      </c>
      <c r="Y1045" s="41">
        <v>0</v>
      </c>
      <c r="Z1045" s="41">
        <v>0</v>
      </c>
      <c r="AA1045" s="41">
        <v>0</v>
      </c>
      <c r="AB1045" s="42">
        <v>218043174</v>
      </c>
      <c r="AC1045" s="41">
        <v>218043174</v>
      </c>
      <c r="AD1045" s="41">
        <v>0</v>
      </c>
      <c r="AE1045" s="42">
        <v>144577579</v>
      </c>
      <c r="AF1045" s="42">
        <v>119648542</v>
      </c>
      <c r="AG1045" s="41">
        <v>119648542</v>
      </c>
      <c r="AH1045" s="41">
        <v>119648542</v>
      </c>
      <c r="AI1045" s="41">
        <v>0</v>
      </c>
      <c r="AJ1045" s="41">
        <v>0</v>
      </c>
      <c r="AK1045" s="42" t="str">
        <f>IFERROR(VLOOKUP(Exportar[[#This Row],[RUBRO]],[3]LISTAS!$A$1:$B$19,2,0),Exportar[[#This Row],[NOMBRE-Planeación_Proyecto]])</f>
        <v>2. Protección PARD</v>
      </c>
      <c r="AL1045" s="41">
        <f>VLOOKUP(Exportar[[#This Row],[UNIDAD/SUB UNIDAD]],[3]!REGIONALES[[#All],[codigo_regional3]:[Columna1]],3,0)</f>
        <v>41</v>
      </c>
      <c r="AM1045" s="41">
        <f>Exportar[[#This Row],[COD]]</f>
        <v>41</v>
      </c>
      <c r="AN1045" s="41">
        <f>IFERROR(VLOOKUP(Exportar[[#This Row],[RUBRO completo]],'[3]CENTRO DE COSTOS'!$X:$X,1,0),0)</f>
        <v>0</v>
      </c>
      <c r="AO1045" s="43" t="str">
        <f>VLOOKUP(Exportar[[#This Row],[COD_REAL]],'[3]CENTRO DE COSTOS'!$M$4:$N$72,2,0)</f>
        <v>REGIONAL HUILA</v>
      </c>
    </row>
    <row r="1046" spans="1:41" x14ac:dyDescent="0.25">
      <c r="A1046" s="44">
        <v>45111</v>
      </c>
      <c r="B1046" s="32">
        <v>2023</v>
      </c>
      <c r="C1046" s="33" t="str">
        <f>VLOOKUP(D1046,'[3]CENTRO DE COSTOS'!$E:$H,4,0)</f>
        <v>REGIONALES</v>
      </c>
      <c r="D1046" s="34" t="s">
        <v>65</v>
      </c>
      <c r="E1046" s="34" t="s">
        <v>66</v>
      </c>
      <c r="F1046" s="34" t="s">
        <v>176</v>
      </c>
      <c r="G1046" s="35" t="str">
        <f>VLOOKUP(O1046,[3]Gerentes!$A:$N,4,0)</f>
        <v>SNBF</v>
      </c>
      <c r="H1046" s="35" t="str">
        <f>VLOOKUP(O1046,[3]Gerentes!$A:$N,5,0)</f>
        <v>DIRECTOR(A) DE SISTEMA NACIONAL DE BIENESTAR FAMILIAR</v>
      </c>
      <c r="I1046" s="35" t="str">
        <f>VLOOKUP(O1046,[3]Gerentes!$A:$N,10,0)</f>
        <v>7. SNBF</v>
      </c>
      <c r="J1046" s="35" t="str">
        <f>VLOOKUP(O1046,[3]Gerentes!$A:$AB,15,0)</f>
        <v>No Contratable</v>
      </c>
      <c r="K1046" s="36" t="str">
        <f t="shared" si="48"/>
        <v>Inversión</v>
      </c>
      <c r="L1046" s="37" t="s">
        <v>168</v>
      </c>
      <c r="M1046" s="38" t="str">
        <f t="shared" si="49"/>
        <v>C-4102-1500-15</v>
      </c>
      <c r="N1046" s="34">
        <v>992</v>
      </c>
      <c r="O1046" s="35" t="str">
        <f t="shared" si="50"/>
        <v>C-4102-1500-15-0-4102024-02-992</v>
      </c>
      <c r="P1046" s="32" t="s">
        <v>167</v>
      </c>
      <c r="Q1046" s="39">
        <f>VLOOKUP($O1046,[3]Gerentes!$A:$I,7,0)</f>
        <v>4102024</v>
      </c>
      <c r="R1046" s="40" t="str">
        <f>VLOOKUP($O1046,[3]Gerentes!$A:$I,8,0)</f>
        <v>SERVICIO DE ASISTENCIA TECNICA EN EL CICLO DE POLITICAS PUBLICAS DE INFANCIA Y ADOLESCENCIA</v>
      </c>
      <c r="S1046" s="34" t="s">
        <v>24</v>
      </c>
      <c r="T1046" s="34">
        <v>27</v>
      </c>
      <c r="U1046" s="34" t="s">
        <v>161</v>
      </c>
      <c r="V1046" s="34" t="s">
        <v>25</v>
      </c>
      <c r="W1046" s="41">
        <v>12000000</v>
      </c>
      <c r="X1046" s="41">
        <v>20000000</v>
      </c>
      <c r="Y1046" s="41">
        <v>0</v>
      </c>
      <c r="Z1046" s="41">
        <v>0</v>
      </c>
      <c r="AA1046" s="41">
        <v>0</v>
      </c>
      <c r="AB1046" s="42">
        <v>32000000</v>
      </c>
      <c r="AC1046" s="41">
        <v>32000000</v>
      </c>
      <c r="AD1046" s="41">
        <v>0</v>
      </c>
      <c r="AE1046" s="42">
        <v>15745011</v>
      </c>
      <c r="AF1046" s="42">
        <v>12900159</v>
      </c>
      <c r="AG1046" s="41">
        <v>12900159</v>
      </c>
      <c r="AH1046" s="41">
        <v>12900159</v>
      </c>
      <c r="AI1046" s="41">
        <v>0</v>
      </c>
      <c r="AJ1046" s="41">
        <v>0</v>
      </c>
      <c r="AK1046" s="42" t="str">
        <f>IFERROR(VLOOKUP(Exportar[[#This Row],[RUBRO]],[3]LISTAS!$A$1:$B$19,2,0),Exportar[[#This Row],[NOMBRE-Planeación_Proyecto]])</f>
        <v>7. SNBF</v>
      </c>
      <c r="AL1046" s="41">
        <f>VLOOKUP(Exportar[[#This Row],[UNIDAD/SUB UNIDAD]],[3]!REGIONALES[[#All],[codigo_regional3]:[Columna1]],3,0)</f>
        <v>41</v>
      </c>
      <c r="AM1046" s="41">
        <f>Exportar[[#This Row],[COD]]</f>
        <v>41</v>
      </c>
      <c r="AN1046" s="41">
        <f>IFERROR(VLOOKUP(Exportar[[#This Row],[RUBRO completo]],'[3]CENTRO DE COSTOS'!$X:$X,1,0),0)</f>
        <v>0</v>
      </c>
      <c r="AO1046" s="43" t="str">
        <f>VLOOKUP(Exportar[[#This Row],[COD_REAL]],'[3]CENTRO DE COSTOS'!$M$4:$N$72,2,0)</f>
        <v>REGIONAL HUILA</v>
      </c>
    </row>
    <row r="1047" spans="1:41" x14ac:dyDescent="0.25">
      <c r="A1047" s="44">
        <v>45111</v>
      </c>
      <c r="B1047" s="32">
        <v>2023</v>
      </c>
      <c r="C1047" s="33" t="str">
        <f>VLOOKUP(D1047,'[3]CENTRO DE COSTOS'!$E:$H,4,0)</f>
        <v>REGIONALES</v>
      </c>
      <c r="D1047" s="34" t="s">
        <v>65</v>
      </c>
      <c r="E1047" s="34" t="s">
        <v>66</v>
      </c>
      <c r="F1047" s="34" t="s">
        <v>176</v>
      </c>
      <c r="G1047" s="35" t="str">
        <f>VLOOKUP(O1047,[3]Gerentes!$A:$N,4,0)</f>
        <v>FAMILIA Y COMUNIDADES</v>
      </c>
      <c r="H1047" s="35" t="str">
        <f>VLOOKUP(O1047,[3]Gerentes!$A:$N,5,0)</f>
        <v>DIRECTOR(A) DE FAMILIA Y COMUNIDADES</v>
      </c>
      <c r="I1047" s="35" t="str">
        <f>VLOOKUP(O1047,[3]Gerentes!$A:$N,10,0)</f>
        <v>6. Familia y Comunidades</v>
      </c>
      <c r="J1047" s="35" t="str">
        <f>VLOOKUP(O1047,[3]Gerentes!$A:$AB,15,0)</f>
        <v>No Contratable</v>
      </c>
      <c r="K1047" s="36" t="str">
        <f t="shared" si="48"/>
        <v>Inversión</v>
      </c>
      <c r="L1047" s="37" t="s">
        <v>184</v>
      </c>
      <c r="M1047" s="38" t="str">
        <f t="shared" si="49"/>
        <v>C-4102-1500-16</v>
      </c>
      <c r="N1047" s="34">
        <v>992</v>
      </c>
      <c r="O1047" s="35" t="str">
        <f t="shared" si="50"/>
        <v>C-4102-1500-16-0-4102041-02-992</v>
      </c>
      <c r="P1047" s="32" t="s">
        <v>183</v>
      </c>
      <c r="Q1047" s="39">
        <f>VLOOKUP($O1047,[3]Gerentes!$A:$I,7,0)</f>
        <v>4102041</v>
      </c>
      <c r="R1047" s="40" t="str">
        <f>VLOOKUP($O1047,[3]Gerentes!$A:$I,8,0)</f>
        <v>SERVICIO DE ASISTENCIA TECNICA EN EL CICLO DE POLITICAS PUBLICAS DE FAMILIA Y OTRAS RELACIONADAS</v>
      </c>
      <c r="S1047" s="34" t="s">
        <v>24</v>
      </c>
      <c r="T1047" s="34">
        <v>27</v>
      </c>
      <c r="U1047" s="34" t="s">
        <v>161</v>
      </c>
      <c r="V1047" s="34" t="s">
        <v>25</v>
      </c>
      <c r="W1047" s="41">
        <v>20000000</v>
      </c>
      <c r="X1047" s="41">
        <v>0</v>
      </c>
      <c r="Y1047" s="41">
        <v>0</v>
      </c>
      <c r="Z1047" s="41">
        <v>0</v>
      </c>
      <c r="AA1047" s="41">
        <v>0</v>
      </c>
      <c r="AB1047" s="42">
        <v>20000000</v>
      </c>
      <c r="AC1047" s="41">
        <v>20000000</v>
      </c>
      <c r="AD1047" s="41">
        <v>0</v>
      </c>
      <c r="AE1047" s="42">
        <v>5738636</v>
      </c>
      <c r="AF1047" s="42">
        <v>4201236</v>
      </c>
      <c r="AG1047" s="41">
        <v>4201236</v>
      </c>
      <c r="AH1047" s="41">
        <v>4201236</v>
      </c>
      <c r="AI1047" s="41">
        <v>0</v>
      </c>
      <c r="AJ1047" s="41">
        <v>0</v>
      </c>
      <c r="AK1047" s="42" t="str">
        <f>IFERROR(VLOOKUP(Exportar[[#This Row],[RUBRO]],[3]LISTAS!$A$1:$B$19,2,0),Exportar[[#This Row],[NOMBRE-Planeación_Proyecto]])</f>
        <v>6. Familia y Comunidades</v>
      </c>
      <c r="AL1047" s="41">
        <f>VLOOKUP(Exportar[[#This Row],[UNIDAD/SUB UNIDAD]],[3]!REGIONALES[[#All],[codigo_regional3]:[Columna1]],3,0)</f>
        <v>41</v>
      </c>
      <c r="AM1047" s="41">
        <f>Exportar[[#This Row],[COD]]</f>
        <v>41</v>
      </c>
      <c r="AN1047" s="41">
        <f>IFERROR(VLOOKUP(Exportar[[#This Row],[RUBRO completo]],'[3]CENTRO DE COSTOS'!$X:$X,1,0),0)</f>
        <v>0</v>
      </c>
      <c r="AO1047" s="43" t="str">
        <f>VLOOKUP(Exportar[[#This Row],[COD_REAL]],'[3]CENTRO DE COSTOS'!$M$4:$N$72,2,0)</f>
        <v>REGIONAL HUILA</v>
      </c>
    </row>
    <row r="1048" spans="1:41" x14ac:dyDescent="0.25">
      <c r="A1048" s="44">
        <v>45111</v>
      </c>
      <c r="B1048" s="32">
        <v>2023</v>
      </c>
      <c r="C1048" s="33" t="str">
        <f>VLOOKUP(D1048,'[3]CENTRO DE COSTOS'!$E:$H,4,0)</f>
        <v>REGIONALES</v>
      </c>
      <c r="D1048" s="34" t="s">
        <v>65</v>
      </c>
      <c r="E1048" s="34" t="s">
        <v>66</v>
      </c>
      <c r="F1048" s="34" t="s">
        <v>176</v>
      </c>
      <c r="G1048" s="35" t="str">
        <f>VLOOKUP(O1048,[3]Gerentes!$A:$N,4,0)</f>
        <v>PRIMERA INFANCIA</v>
      </c>
      <c r="H1048" s="35" t="str">
        <f>VLOOKUP(O1048,[3]Gerentes!$A:$N,5,0)</f>
        <v>DIRECTOR(A) DE PRIMERA INFANCIA</v>
      </c>
      <c r="I1048" s="35" t="str">
        <f>VLOOKUP(O1048,[3]Gerentes!$A:$N,10,0)</f>
        <v>1. Primera Infancia</v>
      </c>
      <c r="J1048" s="35" t="str">
        <f>VLOOKUP(O1048,[3]Gerentes!$A:$AB,15,0)</f>
        <v>No Contratable</v>
      </c>
      <c r="K1048" s="36" t="str">
        <f t="shared" si="48"/>
        <v>Inversión</v>
      </c>
      <c r="L1048" s="37" t="s">
        <v>166</v>
      </c>
      <c r="M1048" s="38" t="str">
        <f t="shared" si="49"/>
        <v>C-4102-1500-18</v>
      </c>
      <c r="N1048" s="34">
        <v>992</v>
      </c>
      <c r="O1048" s="35" t="str">
        <f t="shared" si="50"/>
        <v>C-4102-1500-18-0-4102040-02-992</v>
      </c>
      <c r="P1048" s="32" t="s">
        <v>165</v>
      </c>
      <c r="Q1048" s="39">
        <f>VLOOKUP($O1048,[3]Gerentes!$A:$I,7,0)</f>
        <v>4102040</v>
      </c>
      <c r="R1048" s="40" t="str">
        <f>VLOOKUP($O1048,[3]Gerentes!$A:$I,8,0)</f>
        <v>DOCUMENTOS METODOLOGICOS</v>
      </c>
      <c r="S1048" s="34" t="s">
        <v>24</v>
      </c>
      <c r="T1048" s="34">
        <v>20</v>
      </c>
      <c r="U1048" s="34" t="s">
        <v>392</v>
      </c>
      <c r="V1048" s="34" t="s">
        <v>25</v>
      </c>
      <c r="W1048" s="41">
        <v>4000000</v>
      </c>
      <c r="X1048" s="41">
        <v>50840536</v>
      </c>
      <c r="Y1048" s="41">
        <v>0</v>
      </c>
      <c r="Z1048" s="41">
        <v>0</v>
      </c>
      <c r="AA1048" s="41">
        <v>0</v>
      </c>
      <c r="AB1048" s="42">
        <v>54840536</v>
      </c>
      <c r="AC1048" s="41">
        <v>54840536</v>
      </c>
      <c r="AD1048" s="41">
        <v>0</v>
      </c>
      <c r="AE1048" s="42">
        <v>30998734</v>
      </c>
      <c r="AF1048" s="42">
        <v>13481124</v>
      </c>
      <c r="AG1048" s="41">
        <v>13481124</v>
      </c>
      <c r="AH1048" s="41">
        <v>13481124</v>
      </c>
      <c r="AI1048" s="41">
        <v>0</v>
      </c>
      <c r="AJ1048" s="41">
        <v>0</v>
      </c>
      <c r="AK1048" s="42" t="str">
        <f>IFERROR(VLOOKUP(Exportar[[#This Row],[RUBRO]],[3]LISTAS!$A$1:$B$19,2,0),Exportar[[#This Row],[NOMBRE-Planeación_Proyecto]])</f>
        <v>1. Primera Infancia</v>
      </c>
      <c r="AL1048" s="41">
        <f>VLOOKUP(Exportar[[#This Row],[UNIDAD/SUB UNIDAD]],[3]!REGIONALES[[#All],[codigo_regional3]:[Columna1]],3,0)</f>
        <v>41</v>
      </c>
      <c r="AM1048" s="41">
        <f>Exportar[[#This Row],[COD]]</f>
        <v>41</v>
      </c>
      <c r="AN1048" s="41">
        <f>IFERROR(VLOOKUP(Exportar[[#This Row],[RUBRO completo]],'[3]CENTRO DE COSTOS'!$X:$X,1,0),0)</f>
        <v>0</v>
      </c>
      <c r="AO1048" s="43" t="str">
        <f>VLOOKUP(Exportar[[#This Row],[COD_REAL]],'[3]CENTRO DE COSTOS'!$M$4:$N$72,2,0)</f>
        <v>REGIONAL HUILA</v>
      </c>
    </row>
    <row r="1049" spans="1:41" x14ac:dyDescent="0.25">
      <c r="A1049" s="44">
        <v>45111</v>
      </c>
      <c r="B1049" s="32">
        <v>2023</v>
      </c>
      <c r="C1049" s="33" t="str">
        <f>VLOOKUP(D1049,'[3]CENTRO DE COSTOS'!$E:$H,4,0)</f>
        <v>REGIONALES</v>
      </c>
      <c r="D1049" s="34" t="s">
        <v>65</v>
      </c>
      <c r="E1049" s="34" t="s">
        <v>66</v>
      </c>
      <c r="F1049" s="34" t="s">
        <v>176</v>
      </c>
      <c r="G1049" s="35" t="str">
        <f>VLOOKUP(O1049,[3]Gerentes!$A:$N,4,0)</f>
        <v>PRIMERA INFANCIA</v>
      </c>
      <c r="H1049" s="35" t="str">
        <f>VLOOKUP(O1049,[3]Gerentes!$A:$N,5,0)</f>
        <v>DIRECTOR(A) DE PRIMERA INFANCIA</v>
      </c>
      <c r="I1049" s="35" t="str">
        <f>VLOOKUP(O1049,[3]Gerentes!$A:$N,10,0)</f>
        <v>1. Primera Infancia</v>
      </c>
      <c r="J1049" s="35" t="str">
        <f>VLOOKUP(O1049,[3]Gerentes!$A:$AB,15,0)</f>
        <v>No Contratable</v>
      </c>
      <c r="K1049" s="36" t="str">
        <f t="shared" si="48"/>
        <v>Inversión</v>
      </c>
      <c r="L1049" s="37" t="s">
        <v>166</v>
      </c>
      <c r="M1049" s="38" t="str">
        <f t="shared" si="49"/>
        <v>C-4102-1500-18</v>
      </c>
      <c r="N1049" s="34">
        <v>992</v>
      </c>
      <c r="O1049" s="35" t="str">
        <f t="shared" si="50"/>
        <v>C-4102-1500-18-0-4102040-02-992</v>
      </c>
      <c r="P1049" s="32" t="s">
        <v>165</v>
      </c>
      <c r="Q1049" s="39">
        <f>VLOOKUP($O1049,[3]Gerentes!$A:$I,7,0)</f>
        <v>4102040</v>
      </c>
      <c r="R1049" s="40" t="str">
        <f>VLOOKUP($O1049,[3]Gerentes!$A:$I,8,0)</f>
        <v>DOCUMENTOS METODOLOGICOS</v>
      </c>
      <c r="S1049" s="34" t="s">
        <v>24</v>
      </c>
      <c r="T1049" s="34">
        <v>27</v>
      </c>
      <c r="U1049" s="34" t="s">
        <v>161</v>
      </c>
      <c r="V1049" s="34" t="s">
        <v>25</v>
      </c>
      <c r="W1049" s="41">
        <v>0</v>
      </c>
      <c r="X1049" s="41">
        <v>37964548</v>
      </c>
      <c r="Y1049" s="41">
        <v>0</v>
      </c>
      <c r="Z1049" s="41">
        <v>0</v>
      </c>
      <c r="AA1049" s="41">
        <v>0</v>
      </c>
      <c r="AB1049" s="42">
        <v>37964548</v>
      </c>
      <c r="AC1049" s="41">
        <v>37964548</v>
      </c>
      <c r="AD1049" s="41">
        <v>0</v>
      </c>
      <c r="AE1049" s="42">
        <v>37930512</v>
      </c>
      <c r="AF1049" s="42">
        <v>37142347</v>
      </c>
      <c r="AG1049" s="41">
        <v>37142347</v>
      </c>
      <c r="AH1049" s="41">
        <v>37142347</v>
      </c>
      <c r="AI1049" s="41">
        <v>0</v>
      </c>
      <c r="AJ1049" s="41">
        <v>0</v>
      </c>
      <c r="AK1049" s="42" t="str">
        <f>IFERROR(VLOOKUP(Exportar[[#This Row],[RUBRO]],[3]LISTAS!$A$1:$B$19,2,0),Exportar[[#This Row],[NOMBRE-Planeación_Proyecto]])</f>
        <v>1. Primera Infancia</v>
      </c>
      <c r="AL1049" s="41">
        <f>VLOOKUP(Exportar[[#This Row],[UNIDAD/SUB UNIDAD]],[3]!REGIONALES[[#All],[codigo_regional3]:[Columna1]],3,0)</f>
        <v>41</v>
      </c>
      <c r="AM1049" s="41">
        <f>Exportar[[#This Row],[COD]]</f>
        <v>41</v>
      </c>
      <c r="AN1049" s="41">
        <f>IFERROR(VLOOKUP(Exportar[[#This Row],[RUBRO completo]],'[3]CENTRO DE COSTOS'!$X:$X,1,0),0)</f>
        <v>0</v>
      </c>
      <c r="AO1049" s="43" t="str">
        <f>VLOOKUP(Exportar[[#This Row],[COD_REAL]],'[3]CENTRO DE COSTOS'!$M$4:$N$72,2,0)</f>
        <v>REGIONAL HUILA</v>
      </c>
    </row>
    <row r="1050" spans="1:41" x14ac:dyDescent="0.25">
      <c r="A1050" s="44">
        <v>45111</v>
      </c>
      <c r="B1050" s="32">
        <v>2023</v>
      </c>
      <c r="C1050" s="33" t="str">
        <f>VLOOKUP(D1050,'[3]CENTRO DE COSTOS'!$E:$H,4,0)</f>
        <v>REGIONALES</v>
      </c>
      <c r="D1050" s="34" t="s">
        <v>65</v>
      </c>
      <c r="E1050" s="34" t="s">
        <v>66</v>
      </c>
      <c r="F1050" s="34" t="s">
        <v>176</v>
      </c>
      <c r="G1050" s="35" t="str">
        <f>VLOOKUP(O1050,[3]Gerentes!$A:$N,4,0)</f>
        <v>INFANCIA</v>
      </c>
      <c r="H1050" s="35" t="str">
        <f>VLOOKUP(O1050,[3]Gerentes!$A:$N,5,0)</f>
        <v>DIRECTOR(A) DE INFANCIA</v>
      </c>
      <c r="I1050" s="35" t="str">
        <f>VLOOKUP(O1050,[3]Gerentes!$A:$N,10,0)</f>
        <v>7. Infancia</v>
      </c>
      <c r="J1050" s="35" t="str">
        <f>VLOOKUP(O1050,[3]Gerentes!$A:$AB,15,0)</f>
        <v>No Contratable</v>
      </c>
      <c r="K1050" s="36" t="str">
        <f t="shared" si="48"/>
        <v>Inversión</v>
      </c>
      <c r="L1050" s="37" t="s">
        <v>182</v>
      </c>
      <c r="M1050" s="38" t="str">
        <f t="shared" si="49"/>
        <v>C-4102-1500-20</v>
      </c>
      <c r="N1050" s="34">
        <v>992</v>
      </c>
      <c r="O1050" s="35" t="str">
        <f t="shared" si="50"/>
        <v>C-4102-1500-20-0-4102045-02-992</v>
      </c>
      <c r="P1050" s="32" t="s">
        <v>181</v>
      </c>
      <c r="Q1050" s="39">
        <f>VLOOKUP($O1050,[3]Gerentes!$A:$I,7,0)</f>
        <v>4102045</v>
      </c>
      <c r="R1050" s="40" t="str">
        <f>VLOOKUP($O1050,[3]Gerentes!$A:$I,8,0)</f>
        <v>SERVICIOS DE EDUCACIÓN INFORMAL A NIÑOS, NIÑAS, ADOLESCENTES  Y JÓVENES PARA EL RECONOCIMIENTO DE SUS DERECHOS</v>
      </c>
      <c r="S1050" s="34" t="s">
        <v>24</v>
      </c>
      <c r="T1050" s="34">
        <v>27</v>
      </c>
      <c r="U1050" s="34" t="s">
        <v>161</v>
      </c>
      <c r="V1050" s="34" t="s">
        <v>25</v>
      </c>
      <c r="W1050" s="41">
        <v>5150000</v>
      </c>
      <c r="X1050" s="41">
        <v>0</v>
      </c>
      <c r="Y1050" s="41">
        <v>0</v>
      </c>
      <c r="Z1050" s="41">
        <v>0</v>
      </c>
      <c r="AA1050" s="41">
        <v>0</v>
      </c>
      <c r="AB1050" s="42">
        <v>5150000</v>
      </c>
      <c r="AC1050" s="41">
        <v>5150000</v>
      </c>
      <c r="AD1050" s="41">
        <v>0</v>
      </c>
      <c r="AE1050" s="42">
        <v>2547080</v>
      </c>
      <c r="AF1050" s="42">
        <v>2547080</v>
      </c>
      <c r="AG1050" s="41">
        <v>2547080</v>
      </c>
      <c r="AH1050" s="41">
        <v>2547080</v>
      </c>
      <c r="AI1050" s="41">
        <v>0</v>
      </c>
      <c r="AJ1050" s="41">
        <v>0</v>
      </c>
      <c r="AK1050" s="42" t="str">
        <f>IFERROR(VLOOKUP(Exportar[[#This Row],[RUBRO]],[3]LISTAS!$A$1:$B$19,2,0),Exportar[[#This Row],[NOMBRE-Planeación_Proyecto]])</f>
        <v>7. Infancia</v>
      </c>
      <c r="AL1050" s="41">
        <f>VLOOKUP(Exportar[[#This Row],[UNIDAD/SUB UNIDAD]],[3]!REGIONALES[[#All],[codigo_regional3]:[Columna1]],3,0)</f>
        <v>41</v>
      </c>
      <c r="AM1050" s="41">
        <f>Exportar[[#This Row],[COD]]</f>
        <v>41</v>
      </c>
      <c r="AN1050" s="41">
        <f>IFERROR(VLOOKUP(Exportar[[#This Row],[RUBRO completo]],'[3]CENTRO DE COSTOS'!$X:$X,1,0),0)</f>
        <v>0</v>
      </c>
      <c r="AO1050" s="43" t="str">
        <f>VLOOKUP(Exportar[[#This Row],[COD_REAL]],'[3]CENTRO DE COSTOS'!$M$4:$N$72,2,0)</f>
        <v>REGIONAL HUILA</v>
      </c>
    </row>
    <row r="1051" spans="1:41" x14ac:dyDescent="0.25">
      <c r="A1051" s="44">
        <v>45111</v>
      </c>
      <c r="B1051" s="32">
        <v>2023</v>
      </c>
      <c r="C1051" s="33" t="str">
        <f>VLOOKUP(D1051,'[3]CENTRO DE COSTOS'!$E:$H,4,0)</f>
        <v>REGIONALES</v>
      </c>
      <c r="D1051" s="34" t="s">
        <v>65</v>
      </c>
      <c r="E1051" s="34" t="s">
        <v>66</v>
      </c>
      <c r="F1051" s="34" t="s">
        <v>176</v>
      </c>
      <c r="G1051" s="35" t="str">
        <f>VLOOKUP(O1051,[3]Gerentes!$A:$N,4,0)</f>
        <v>ADOLESCENCIA Y JUVENTUD</v>
      </c>
      <c r="H1051" s="35" t="str">
        <f>VLOOKUP(O1051,[3]Gerentes!$A:$N,5,0)</f>
        <v xml:space="preserve">DIRECTOR(A) DE ADOLESCENCIA Y JUVENTUD </v>
      </c>
      <c r="I1051" s="35" t="str">
        <f>VLOOKUP(O1051,[3]Gerentes!$A:$N,10,0)</f>
        <v>8. Adolescencia y Juventud</v>
      </c>
      <c r="J1051" s="35" t="str">
        <f>VLOOKUP(O1051,[3]Gerentes!$A:$AB,15,0)</f>
        <v>No Contratable</v>
      </c>
      <c r="K1051" s="36" t="str">
        <f t="shared" si="48"/>
        <v>Inversión</v>
      </c>
      <c r="L1051" s="37" t="s">
        <v>180</v>
      </c>
      <c r="M1051" s="38" t="str">
        <f t="shared" si="49"/>
        <v>C-4102-1500-21</v>
      </c>
      <c r="N1051" s="34">
        <v>992</v>
      </c>
      <c r="O1051" s="35" t="str">
        <f t="shared" si="50"/>
        <v>C-4102-1500-21-0-4102045-02-00-992</v>
      </c>
      <c r="P1051" s="32" t="s">
        <v>179</v>
      </c>
      <c r="Q1051" s="39">
        <f>VLOOKUP($O1051,[3]Gerentes!$A:$I,7,0)</f>
        <v>4102045</v>
      </c>
      <c r="R1051" s="40" t="str">
        <f>VLOOKUP($O1051,[3]Gerentes!$A:$I,8,0)</f>
        <v>SERVICIOS DE EDUCACIÓN INFORMAL A NIÑOS, NIÑAS, ADOLESCENTES  Y JÓVENES PARA EL RECONOCIMIENTO DE SUS DERECHOS</v>
      </c>
      <c r="S1051" s="34" t="s">
        <v>24</v>
      </c>
      <c r="T1051" s="34">
        <v>27</v>
      </c>
      <c r="U1051" s="34" t="s">
        <v>161</v>
      </c>
      <c r="V1051" s="34" t="s">
        <v>25</v>
      </c>
      <c r="W1051" s="41">
        <v>3000000</v>
      </c>
      <c r="X1051" s="41">
        <v>0</v>
      </c>
      <c r="Y1051" s="41">
        <v>0</v>
      </c>
      <c r="Z1051" s="41">
        <v>0</v>
      </c>
      <c r="AA1051" s="41">
        <v>0</v>
      </c>
      <c r="AB1051" s="42">
        <v>3000000</v>
      </c>
      <c r="AC1051" s="41">
        <v>3000000</v>
      </c>
      <c r="AD1051" s="41">
        <v>0</v>
      </c>
      <c r="AE1051" s="42">
        <v>2641986</v>
      </c>
      <c r="AF1051" s="42">
        <v>2234648</v>
      </c>
      <c r="AG1051" s="41">
        <v>2234648</v>
      </c>
      <c r="AH1051" s="41">
        <v>2234648</v>
      </c>
      <c r="AI1051" s="41">
        <v>0</v>
      </c>
      <c r="AJ1051" s="41">
        <v>0</v>
      </c>
      <c r="AK1051" s="42" t="str">
        <f>IFERROR(VLOOKUP(Exportar[[#This Row],[RUBRO]],[3]LISTAS!$A$1:$B$19,2,0),Exportar[[#This Row],[NOMBRE-Planeación_Proyecto]])</f>
        <v>8. Adolescencia y Juventud</v>
      </c>
      <c r="AL1051" s="41">
        <f>VLOOKUP(Exportar[[#This Row],[UNIDAD/SUB UNIDAD]],[3]!REGIONALES[[#All],[codigo_regional3]:[Columna1]],3,0)</f>
        <v>41</v>
      </c>
      <c r="AM1051" s="41">
        <f>Exportar[[#This Row],[COD]]</f>
        <v>41</v>
      </c>
      <c r="AN1051" s="41">
        <f>IFERROR(VLOOKUP(Exportar[[#This Row],[RUBRO completo]],'[3]CENTRO DE COSTOS'!$X:$X,1,0),0)</f>
        <v>0</v>
      </c>
      <c r="AO1051" s="43" t="str">
        <f>VLOOKUP(Exportar[[#This Row],[COD_REAL]],'[3]CENTRO DE COSTOS'!$M$4:$N$72,2,0)</f>
        <v>REGIONAL HUILA</v>
      </c>
    </row>
    <row r="1052" spans="1:41" x14ac:dyDescent="0.25">
      <c r="A1052" s="44">
        <v>45111</v>
      </c>
      <c r="B1052" s="32">
        <v>2023</v>
      </c>
      <c r="C1052" s="33" t="str">
        <f>VLOOKUP(D1052,'[3]CENTRO DE COSTOS'!$E:$H,4,0)</f>
        <v>REGIONALES</v>
      </c>
      <c r="D1052" s="34" t="s">
        <v>65</v>
      </c>
      <c r="E1052" s="34" t="s">
        <v>66</v>
      </c>
      <c r="F1052" s="34" t="s">
        <v>176</v>
      </c>
      <c r="G1052" s="35" t="str">
        <f>VLOOKUP(O1052,[3]Gerentes!$A:$N,4,0)</f>
        <v>TECNOLOGÍA</v>
      </c>
      <c r="H1052" s="35" t="str">
        <f>VLOOKUP(O1052,[3]Gerentes!$A:$N,5,0)</f>
        <v>DIRECTOR(A) DE INFORMACION Y TECNOLOGIA</v>
      </c>
      <c r="I1052" s="35" t="str">
        <f>VLOOKUP(O1052,[3]Gerentes!$A:$N,10,0)</f>
        <v>9. Tecnología</v>
      </c>
      <c r="J1052" s="35" t="str">
        <f>VLOOKUP(O1052,[3]Gerentes!$A:$AB,15,0)</f>
        <v>No Contratable</v>
      </c>
      <c r="K1052" s="36" t="str">
        <f t="shared" si="48"/>
        <v>Inversión</v>
      </c>
      <c r="L1052" s="37" t="s">
        <v>178</v>
      </c>
      <c r="M1052" s="38" t="str">
        <f t="shared" si="49"/>
        <v>C-4199-1500-7</v>
      </c>
      <c r="N1052" s="34">
        <v>992</v>
      </c>
      <c r="O1052" s="35" t="str">
        <f t="shared" si="50"/>
        <v>C-4199-1500-7-0-4199062-02-992</v>
      </c>
      <c r="P1052" s="32" t="s">
        <v>177</v>
      </c>
      <c r="Q1052" s="39">
        <f>VLOOKUP($O1052,[3]Gerentes!$A:$I,7,0)</f>
        <v>4199062</v>
      </c>
      <c r="R1052" s="40" t="str">
        <f>VLOOKUP($O1052,[3]Gerentes!$A:$I,8,0)</f>
        <v>SERVICIOS TECNOLOGICOS</v>
      </c>
      <c r="S1052" s="34" t="s">
        <v>24</v>
      </c>
      <c r="T1052" s="34">
        <v>27</v>
      </c>
      <c r="U1052" s="34" t="s">
        <v>161</v>
      </c>
      <c r="V1052" s="34" t="s">
        <v>25</v>
      </c>
      <c r="W1052" s="41">
        <v>3891237</v>
      </c>
      <c r="X1052" s="41">
        <v>0</v>
      </c>
      <c r="Y1052" s="41">
        <v>0</v>
      </c>
      <c r="Z1052" s="41">
        <v>0</v>
      </c>
      <c r="AA1052" s="41">
        <v>0</v>
      </c>
      <c r="AB1052" s="42">
        <v>3891237</v>
      </c>
      <c r="AC1052" s="41">
        <v>3891237</v>
      </c>
      <c r="AD1052" s="41">
        <v>0</v>
      </c>
      <c r="AE1052" s="42">
        <v>2663785</v>
      </c>
      <c r="AF1052" s="42">
        <v>2663785</v>
      </c>
      <c r="AG1052" s="41">
        <v>2663785</v>
      </c>
      <c r="AH1052" s="41">
        <v>2663785</v>
      </c>
      <c r="AI1052" s="41">
        <v>0</v>
      </c>
      <c r="AJ1052" s="41">
        <v>0</v>
      </c>
      <c r="AK1052" s="42" t="str">
        <f>IFERROR(VLOOKUP(Exportar[[#This Row],[RUBRO]],[3]LISTAS!$A$1:$B$19,2,0),Exportar[[#This Row],[NOMBRE-Planeación_Proyecto]])</f>
        <v>9. Tecnología</v>
      </c>
      <c r="AL1052" s="41">
        <f>VLOOKUP(Exportar[[#This Row],[UNIDAD/SUB UNIDAD]],[3]!REGIONALES[[#All],[codigo_regional3]:[Columna1]],3,0)</f>
        <v>41</v>
      </c>
      <c r="AM1052" s="41">
        <f>Exportar[[#This Row],[COD]]</f>
        <v>41</v>
      </c>
      <c r="AN1052" s="41">
        <f>IFERROR(VLOOKUP(Exportar[[#This Row],[RUBRO completo]],'[3]CENTRO DE COSTOS'!$X:$X,1,0),0)</f>
        <v>0</v>
      </c>
      <c r="AO1052" s="43" t="str">
        <f>VLOOKUP(Exportar[[#This Row],[COD_REAL]],'[3]CENTRO DE COSTOS'!$M$4:$N$72,2,0)</f>
        <v>REGIONAL HUILA</v>
      </c>
    </row>
    <row r="1053" spans="1:41" x14ac:dyDescent="0.25">
      <c r="A1053" s="44">
        <v>45111</v>
      </c>
      <c r="B1053" s="32">
        <v>2023</v>
      </c>
      <c r="C1053" s="33" t="str">
        <f>VLOOKUP(D1053,'[3]CENTRO DE COSTOS'!$E:$H,4,0)</f>
        <v>REGIONALES</v>
      </c>
      <c r="D1053" s="34" t="s">
        <v>65</v>
      </c>
      <c r="E1053" s="34" t="s">
        <v>66</v>
      </c>
      <c r="F1053" s="34" t="s">
        <v>176</v>
      </c>
      <c r="G1053" s="35" t="str">
        <f>VLOOKUP(O1053,[3]Gerentes!$A:$N,4,0)</f>
        <v>FORTALECIMIENTO</v>
      </c>
      <c r="H1053" s="35" t="str">
        <f>VLOOKUP(O1053,[3]Gerentes!$A:$N,5,0)</f>
        <v>DIRECTOR(A) DE GESTION HUMANA</v>
      </c>
      <c r="I1053" s="35" t="str">
        <f>VLOOKUP(O1053,[3]Gerentes!$A:$N,10,0)</f>
        <v>8. Fortalecimiento</v>
      </c>
      <c r="J1053" s="35" t="str">
        <f>VLOOKUP(O1053,[3]Gerentes!$A:$AB,15,0)</f>
        <v>No Contratable</v>
      </c>
      <c r="K1053" s="36" t="str">
        <f t="shared" si="48"/>
        <v>Inversión</v>
      </c>
      <c r="L1053" s="37" t="s">
        <v>175</v>
      </c>
      <c r="M1053" s="38" t="str">
        <f t="shared" si="49"/>
        <v>C-4199-1500-8</v>
      </c>
      <c r="N1053" s="34">
        <v>992</v>
      </c>
      <c r="O1053" s="35" t="str">
        <f t="shared" si="50"/>
        <v>C-4199-1500-8-0-4199064-02-992</v>
      </c>
      <c r="P1053" s="32" t="s">
        <v>174</v>
      </c>
      <c r="Q1053" s="39">
        <f>VLOOKUP($O1053,[3]Gerentes!$A:$I,7,0)</f>
        <v>4199064</v>
      </c>
      <c r="R1053" s="40" t="str">
        <f>VLOOKUP($O1053,[3]Gerentes!$A:$I,8,0)</f>
        <v>SERVICIO DE IMPLEMENTACION DE SISTEMAS DE GESTION</v>
      </c>
      <c r="S1053" s="34" t="s">
        <v>24</v>
      </c>
      <c r="T1053" s="34">
        <v>27</v>
      </c>
      <c r="U1053" s="34" t="s">
        <v>161</v>
      </c>
      <c r="V1053" s="34" t="s">
        <v>25</v>
      </c>
      <c r="W1053" s="41">
        <v>56650000</v>
      </c>
      <c r="X1053" s="41">
        <v>0</v>
      </c>
      <c r="Y1053" s="41">
        <v>0</v>
      </c>
      <c r="Z1053" s="41">
        <v>0</v>
      </c>
      <c r="AA1053" s="41">
        <v>0</v>
      </c>
      <c r="AB1053" s="42">
        <v>56650000</v>
      </c>
      <c r="AC1053" s="41">
        <v>56650000</v>
      </c>
      <c r="AD1053" s="41">
        <v>0</v>
      </c>
      <c r="AE1053" s="42">
        <v>16383933</v>
      </c>
      <c r="AF1053" s="42">
        <v>11116727</v>
      </c>
      <c r="AG1053" s="41">
        <v>11116727</v>
      </c>
      <c r="AH1053" s="41">
        <v>11116727</v>
      </c>
      <c r="AI1053" s="41">
        <v>0</v>
      </c>
      <c r="AJ1053" s="41">
        <v>0</v>
      </c>
      <c r="AK1053" s="42" t="str">
        <f>IFERROR(VLOOKUP(Exportar[[#This Row],[RUBRO]],[3]LISTAS!$A$1:$B$19,2,0),Exportar[[#This Row],[NOMBRE-Planeación_Proyecto]])</f>
        <v>8. Fortalecimiento</v>
      </c>
      <c r="AL1053" s="41">
        <f>VLOOKUP(Exportar[[#This Row],[UNIDAD/SUB UNIDAD]],[3]!REGIONALES[[#All],[codigo_regional3]:[Columna1]],3,0)</f>
        <v>41</v>
      </c>
      <c r="AM1053" s="41">
        <f>Exportar[[#This Row],[COD]]</f>
        <v>41</v>
      </c>
      <c r="AN1053" s="41">
        <f>IFERROR(VLOOKUP(Exportar[[#This Row],[RUBRO completo]],'[3]CENTRO DE COSTOS'!$X:$X,1,0),0)</f>
        <v>0</v>
      </c>
      <c r="AO1053" s="43" t="str">
        <f>VLOOKUP(Exportar[[#This Row],[COD_REAL]],'[3]CENTRO DE COSTOS'!$M$4:$N$72,2,0)</f>
        <v>REGIONAL HUILA</v>
      </c>
    </row>
    <row r="1054" spans="1:41" x14ac:dyDescent="0.25">
      <c r="A1054" s="44">
        <v>45111</v>
      </c>
      <c r="B1054" s="32">
        <v>2023</v>
      </c>
      <c r="C1054" s="33" t="str">
        <f>VLOOKUP(D1054,'[3]CENTRO DE COSTOS'!$E:$H,4,0)</f>
        <v>REGIONALES</v>
      </c>
      <c r="D1054" s="34" t="s">
        <v>65</v>
      </c>
      <c r="E1054" s="34" t="s">
        <v>66</v>
      </c>
      <c r="F1054" s="34" t="s">
        <v>164</v>
      </c>
      <c r="G1054" s="35" t="str">
        <f>VLOOKUP(O1054,[3]Gerentes!$A:$N,4,0)</f>
        <v>PROTECCIÓN SRPA</v>
      </c>
      <c r="H1054" s="35" t="str">
        <f>VLOOKUP(O1054,[3]Gerentes!$A:$N,5,0)</f>
        <v>DIRECTOR(A) DE PROTECCION</v>
      </c>
      <c r="I1054" s="35" t="str">
        <f>VLOOKUP(O1054,[3]Gerentes!$A:$N,10,0)</f>
        <v>3. Protección SRPA</v>
      </c>
      <c r="J1054" s="35" t="str">
        <f>VLOOKUP(O1054,[3]Gerentes!$A:$AB,15,0)</f>
        <v>No Contratable</v>
      </c>
      <c r="K1054" s="36" t="str">
        <f t="shared" si="48"/>
        <v>Inversión</v>
      </c>
      <c r="L1054" s="37" t="s">
        <v>187</v>
      </c>
      <c r="M1054" s="38" t="str">
        <f t="shared" si="49"/>
        <v>C-4102-1500-13</v>
      </c>
      <c r="N1054" s="34">
        <v>999</v>
      </c>
      <c r="O1054" s="35" t="str">
        <f t="shared" si="50"/>
        <v>C-4102-1500-13-0-4102038-02-999</v>
      </c>
      <c r="P1054" s="32" t="s">
        <v>186</v>
      </c>
      <c r="Q1054" s="39">
        <f>VLOOKUP($O1054,[3]Gerentes!$A:$I,7,0)</f>
        <v>4102038</v>
      </c>
      <c r="R1054" s="40" t="str">
        <f>VLOOKUP($O1054,[3]Gerentes!$A:$I,8,0)</f>
        <v>SERVICIO DIRIGIDOS A LA ATENCION DE NIÑOS, NIÑAS, ADOLESCENTES Y JOVENES, CON ENFOQUE PEDAGOGICO Y RESTAURATIVO ENCAMINADOS A LA INCLUSION SOCIAL</v>
      </c>
      <c r="S1054" s="34" t="s">
        <v>24</v>
      </c>
      <c r="T1054" s="34">
        <v>27</v>
      </c>
      <c r="U1054" s="34" t="s">
        <v>161</v>
      </c>
      <c r="V1054" s="34" t="s">
        <v>25</v>
      </c>
      <c r="W1054" s="41">
        <v>2000</v>
      </c>
      <c r="X1054" s="41">
        <v>0</v>
      </c>
      <c r="Y1054" s="41">
        <v>2000</v>
      </c>
      <c r="Z1054" s="41">
        <v>0</v>
      </c>
      <c r="AA1054" s="41">
        <v>0</v>
      </c>
      <c r="AB1054" s="42">
        <v>0</v>
      </c>
      <c r="AC1054" s="41">
        <v>0</v>
      </c>
      <c r="AD1054" s="41">
        <v>0</v>
      </c>
      <c r="AE1054" s="42">
        <v>0</v>
      </c>
      <c r="AF1054" s="42">
        <v>0</v>
      </c>
      <c r="AG1054" s="41">
        <v>0</v>
      </c>
      <c r="AH1054" s="41">
        <v>0</v>
      </c>
      <c r="AI1054" s="41">
        <v>0</v>
      </c>
      <c r="AJ1054" s="41">
        <v>0</v>
      </c>
      <c r="AK1054" s="42" t="str">
        <f>IFERROR(VLOOKUP(Exportar[[#This Row],[RUBRO]],[3]LISTAS!$A$1:$B$19,2,0),Exportar[[#This Row],[NOMBRE-Planeación_Proyecto]])</f>
        <v>3. Protección SRPA</v>
      </c>
      <c r="AL1054" s="41">
        <f>VLOOKUP(Exportar[[#This Row],[UNIDAD/SUB UNIDAD]],[3]!REGIONALES[[#All],[codigo_regional3]:[Columna1]],3,0)</f>
        <v>41</v>
      </c>
      <c r="AM1054" s="41">
        <f>Exportar[[#This Row],[COD]]</f>
        <v>41</v>
      </c>
      <c r="AN1054" s="41">
        <f>IFERROR(VLOOKUP(Exportar[[#This Row],[RUBRO completo]],'[3]CENTRO DE COSTOS'!$X:$X,1,0),0)</f>
        <v>0</v>
      </c>
      <c r="AO1054" s="43" t="str">
        <f>VLOOKUP(Exportar[[#This Row],[COD_REAL]],'[3]CENTRO DE COSTOS'!$M$4:$N$72,2,0)</f>
        <v>REGIONAL HUILA</v>
      </c>
    </row>
    <row r="1055" spans="1:41" x14ac:dyDescent="0.25">
      <c r="A1055" s="44">
        <v>45111</v>
      </c>
      <c r="B1055" s="32">
        <v>2023</v>
      </c>
      <c r="C1055" s="33" t="str">
        <f>VLOOKUP(D1055,'[3]CENTRO DE COSTOS'!$E:$H,4,0)</f>
        <v>REGIONALES</v>
      </c>
      <c r="D1055" s="34" t="s">
        <v>65</v>
      </c>
      <c r="E1055" s="34" t="s">
        <v>66</v>
      </c>
      <c r="F1055" s="34" t="s">
        <v>164</v>
      </c>
      <c r="G1055" s="35" t="str">
        <f>VLOOKUP(O1055,[3]Gerentes!$A:$N,4,0)</f>
        <v xml:space="preserve">PROTECCIÓN RESTABLECIMIENTO </v>
      </c>
      <c r="H1055" s="35" t="str">
        <f>VLOOKUP(O1055,[3]Gerentes!$A:$N,5,0)</f>
        <v>DIRECTOR(A) DE PROTECCION</v>
      </c>
      <c r="I1055" s="35" t="str">
        <f>VLOOKUP(O1055,[3]Gerentes!$A:$N,10,0)</f>
        <v>2. Protección PARD</v>
      </c>
      <c r="J1055" s="35" t="str">
        <f>VLOOKUP(O1055,[3]Gerentes!$A:$AB,15,0)</f>
        <v>No Contratable</v>
      </c>
      <c r="K1055" s="36" t="str">
        <f t="shared" si="48"/>
        <v>Inversión</v>
      </c>
      <c r="L1055" s="37" t="s">
        <v>173</v>
      </c>
      <c r="M1055" s="38" t="str">
        <f t="shared" si="49"/>
        <v>C-4102-1500-14</v>
      </c>
      <c r="N1055" s="34">
        <v>999</v>
      </c>
      <c r="O1055" s="35" t="str">
        <f t="shared" si="50"/>
        <v>C-4102-1500-14-0-4102037-02-999</v>
      </c>
      <c r="P1055" s="32" t="s">
        <v>172</v>
      </c>
      <c r="Q1055" s="39">
        <f>VLOOKUP($O1055,[3]Gerentes!$A:$I,7,0)</f>
        <v>4102037</v>
      </c>
      <c r="R1055" s="40" t="str">
        <f>VLOOKUP($O1055,[3]Gerentes!$A:$I,8,0)</f>
        <v>SERVICIO DE PROTECCION PARA EL RESTABLECIMIENTO DE DERECHOS DE NIÑOS, NIÑAS, ADOLESCENTES Y JOVENES</v>
      </c>
      <c r="S1055" s="34" t="s">
        <v>24</v>
      </c>
      <c r="T1055" s="34">
        <v>27</v>
      </c>
      <c r="U1055" s="34" t="s">
        <v>161</v>
      </c>
      <c r="V1055" s="34" t="s">
        <v>25</v>
      </c>
      <c r="W1055" s="41">
        <v>5000</v>
      </c>
      <c r="X1055" s="41">
        <v>0</v>
      </c>
      <c r="Y1055" s="41">
        <v>5000</v>
      </c>
      <c r="Z1055" s="41">
        <v>0</v>
      </c>
      <c r="AA1055" s="41">
        <v>0</v>
      </c>
      <c r="AB1055" s="42">
        <v>0</v>
      </c>
      <c r="AC1055" s="41">
        <v>0</v>
      </c>
      <c r="AD1055" s="41">
        <v>0</v>
      </c>
      <c r="AE1055" s="42">
        <v>0</v>
      </c>
      <c r="AF1055" s="42">
        <v>0</v>
      </c>
      <c r="AG1055" s="41">
        <v>0</v>
      </c>
      <c r="AH1055" s="41">
        <v>0</v>
      </c>
      <c r="AI1055" s="41">
        <v>0</v>
      </c>
      <c r="AJ1055" s="41">
        <v>0</v>
      </c>
      <c r="AK1055" s="42" t="str">
        <f>IFERROR(VLOOKUP(Exportar[[#This Row],[RUBRO]],[3]LISTAS!$A$1:$B$19,2,0),Exportar[[#This Row],[NOMBRE-Planeación_Proyecto]])</f>
        <v>2. Protección PARD</v>
      </c>
      <c r="AL1055" s="41">
        <f>VLOOKUP(Exportar[[#This Row],[UNIDAD/SUB UNIDAD]],[3]!REGIONALES[[#All],[codigo_regional3]:[Columna1]],3,0)</f>
        <v>41</v>
      </c>
      <c r="AM1055" s="41">
        <f>Exportar[[#This Row],[COD]]</f>
        <v>41</v>
      </c>
      <c r="AN1055" s="41">
        <f>IFERROR(VLOOKUP(Exportar[[#This Row],[RUBRO completo]],'[3]CENTRO DE COSTOS'!$X:$X,1,0),0)</f>
        <v>0</v>
      </c>
      <c r="AO1055" s="43" t="str">
        <f>VLOOKUP(Exportar[[#This Row],[COD_REAL]],'[3]CENTRO DE COSTOS'!$M$4:$N$72,2,0)</f>
        <v>REGIONAL HUILA</v>
      </c>
    </row>
    <row r="1056" spans="1:41" x14ac:dyDescent="0.25">
      <c r="A1056" s="44">
        <v>45111</v>
      </c>
      <c r="B1056" s="32">
        <v>2023</v>
      </c>
      <c r="C1056" s="33" t="str">
        <f>VLOOKUP(D1056,'[3]CENTRO DE COSTOS'!$E:$H,4,0)</f>
        <v>REGIONALES</v>
      </c>
      <c r="D1056" s="34" t="s">
        <v>67</v>
      </c>
      <c r="E1056" s="34" t="s">
        <v>68</v>
      </c>
      <c r="F1056" s="34" t="s">
        <v>239</v>
      </c>
      <c r="G1056" s="35" t="str">
        <f>VLOOKUP(O1056,[3]Gerentes!$A:$N,4,0)</f>
        <v>NUTRICIÓN</v>
      </c>
      <c r="H1056" s="35" t="str">
        <f>VLOOKUP(O1056,[3]Gerentes!$A:$N,5,0)</f>
        <v>DIRECTOR(A) DE NUTRICION</v>
      </c>
      <c r="I1056" s="35" t="str">
        <f>VLOOKUP(O1056,[3]Gerentes!$A:$N,10,0)</f>
        <v>4. Nutrición</v>
      </c>
      <c r="J1056" s="35" t="str">
        <f>VLOOKUP(O1056,[3]Gerentes!$A:$AB,15,0)</f>
        <v>Contratable</v>
      </c>
      <c r="K1056" s="36" t="str">
        <f t="shared" si="48"/>
        <v>Inversión</v>
      </c>
      <c r="L1056" s="37" t="s">
        <v>189</v>
      </c>
      <c r="M1056" s="38" t="str">
        <f t="shared" si="49"/>
        <v>C-4102-1500-12</v>
      </c>
      <c r="N1056" s="34">
        <v>101</v>
      </c>
      <c r="O1056" s="35" t="str">
        <f t="shared" si="50"/>
        <v>C-4102-1500-12-0-4102016-02-101</v>
      </c>
      <c r="P1056" s="32" t="s">
        <v>188</v>
      </c>
      <c r="Q1056" s="39">
        <f>VLOOKUP($O1056,[3]Gerentes!$A:$I,7,0)</f>
        <v>4102016</v>
      </c>
      <c r="R1056" s="40" t="str">
        <f>VLOOKUP($O1056,[3]Gerentes!$A:$I,8,0)</f>
        <v>SERVICIO DE ATENCION Y PREVENCION A LA DESNUTRICION DESDE EL SECTOR INCLUSION SOCIAL</v>
      </c>
      <c r="S1056" s="34" t="s">
        <v>24</v>
      </c>
      <c r="T1056" s="34">
        <v>27</v>
      </c>
      <c r="U1056" s="34" t="s">
        <v>161</v>
      </c>
      <c r="V1056" s="34" t="s">
        <v>25</v>
      </c>
      <c r="W1056" s="41">
        <v>15766995111</v>
      </c>
      <c r="X1056" s="41">
        <v>4452820884</v>
      </c>
      <c r="Y1056" s="41">
        <v>0</v>
      </c>
      <c r="Z1056" s="41">
        <v>0</v>
      </c>
      <c r="AA1056" s="41">
        <v>0</v>
      </c>
      <c r="AB1056" s="42">
        <v>20219815995</v>
      </c>
      <c r="AC1056" s="41">
        <v>18956794968</v>
      </c>
      <c r="AD1056" s="41">
        <v>1263021027</v>
      </c>
      <c r="AE1056" s="42">
        <v>16908194743</v>
      </c>
      <c r="AF1056" s="42">
        <v>7125773036.0799999</v>
      </c>
      <c r="AG1056" s="41">
        <v>7125773036.0799999</v>
      </c>
      <c r="AH1056" s="41">
        <v>7125773036.0799999</v>
      </c>
      <c r="AI1056" s="41">
        <v>0</v>
      </c>
      <c r="AJ1056" s="41">
        <v>0</v>
      </c>
      <c r="AK1056" s="42" t="str">
        <f>IFERROR(VLOOKUP(Exportar[[#This Row],[RUBRO]],[3]LISTAS!$A$1:$B$19,2,0),Exportar[[#This Row],[NOMBRE-Planeación_Proyecto]])</f>
        <v>4. Nutrición</v>
      </c>
      <c r="AL1056" s="41">
        <f>VLOOKUP(Exportar[[#This Row],[UNIDAD/SUB UNIDAD]],[3]!REGIONALES[[#All],[codigo_regional3]:[Columna1]],3,0)</f>
        <v>44</v>
      </c>
      <c r="AM1056" s="41">
        <f>Exportar[[#This Row],[COD]]</f>
        <v>44</v>
      </c>
      <c r="AN1056" s="41" t="str">
        <f>IFERROR(VLOOKUP(Exportar[[#This Row],[RUBRO completo]],'[3]CENTRO DE COSTOS'!$X:$X,1,0),0)</f>
        <v>C-4102-1500-12-0-4102016-02-101</v>
      </c>
      <c r="AO1056" s="43" t="str">
        <f>VLOOKUP(Exportar[[#This Row],[COD_REAL]],'[3]CENTRO DE COSTOS'!$M$4:$N$72,2,0)</f>
        <v>REGIONAL GUAJIRA</v>
      </c>
    </row>
    <row r="1057" spans="1:41" x14ac:dyDescent="0.25">
      <c r="A1057" s="44">
        <v>45111</v>
      </c>
      <c r="B1057" s="32">
        <v>2023</v>
      </c>
      <c r="C1057" s="33" t="str">
        <f>VLOOKUP(D1057,'[3]CENTRO DE COSTOS'!$E:$H,4,0)</f>
        <v>REGIONALES</v>
      </c>
      <c r="D1057" s="34" t="s">
        <v>67</v>
      </c>
      <c r="E1057" s="34" t="s">
        <v>68</v>
      </c>
      <c r="F1057" s="34" t="s">
        <v>238</v>
      </c>
      <c r="G1057" s="35" t="str">
        <f>VLOOKUP(O1057,[3]Gerentes!$A:$N,4,0)</f>
        <v>NUTRICIÓN</v>
      </c>
      <c r="H1057" s="35" t="str">
        <f>VLOOKUP(O1057,[3]Gerentes!$A:$N,5,0)</f>
        <v>DIRECTOR(A) DE NUTRICION</v>
      </c>
      <c r="I1057" s="35" t="str">
        <f>VLOOKUP(O1057,[3]Gerentes!$A:$N,10,0)</f>
        <v>4. Nutrición</v>
      </c>
      <c r="J1057" s="35" t="str">
        <f>VLOOKUP(O1057,[3]Gerentes!$A:$AB,15,0)</f>
        <v>Contratable</v>
      </c>
      <c r="K1057" s="36" t="str">
        <f t="shared" si="48"/>
        <v>Inversión</v>
      </c>
      <c r="L1057" s="37" t="s">
        <v>191</v>
      </c>
      <c r="M1057" s="38" t="str">
        <f t="shared" si="49"/>
        <v>C-4102-1500-12</v>
      </c>
      <c r="N1057" s="34">
        <v>105</v>
      </c>
      <c r="O1057" s="35" t="str">
        <f t="shared" si="50"/>
        <v>C-4102-1500-12-0-4102014-02-105</v>
      </c>
      <c r="P1057" s="32" t="s">
        <v>190</v>
      </c>
      <c r="Q1057" s="39">
        <f>VLOOKUP($O1057,[3]Gerentes!$A:$I,7,0)</f>
        <v>4102014</v>
      </c>
      <c r="R1057" s="40" t="str">
        <f>VLOOKUP($O1057,[3]Gerentes!$A:$I,8,0)</f>
        <v>SERVICIO DE DISTRIBUCION DE ALIMENTOS SOLIDOS DE ALTO VALOR NUTRICIONAL</v>
      </c>
      <c r="S1057" s="34" t="s">
        <v>24</v>
      </c>
      <c r="T1057" s="34">
        <v>27</v>
      </c>
      <c r="U1057" s="34" t="s">
        <v>161</v>
      </c>
      <c r="V1057" s="34" t="s">
        <v>25</v>
      </c>
      <c r="W1057" s="41">
        <v>68901100</v>
      </c>
      <c r="X1057" s="41">
        <v>0</v>
      </c>
      <c r="Y1057" s="41">
        <v>200100</v>
      </c>
      <c r="Z1057" s="41">
        <v>0</v>
      </c>
      <c r="AA1057" s="41">
        <v>0</v>
      </c>
      <c r="AB1057" s="42">
        <v>68701000</v>
      </c>
      <c r="AC1057" s="41">
        <v>68701000</v>
      </c>
      <c r="AD1057" s="41">
        <v>0</v>
      </c>
      <c r="AE1057" s="42">
        <v>68701000</v>
      </c>
      <c r="AF1057" s="42">
        <v>26746700</v>
      </c>
      <c r="AG1057" s="41">
        <v>26746700</v>
      </c>
      <c r="AH1057" s="41">
        <v>26746700</v>
      </c>
      <c r="AI1057" s="41">
        <v>0</v>
      </c>
      <c r="AJ1057" s="41">
        <v>0</v>
      </c>
      <c r="AK1057" s="42" t="str">
        <f>IFERROR(VLOOKUP(Exportar[[#This Row],[RUBRO]],[3]LISTAS!$A$1:$B$19,2,0),Exportar[[#This Row],[NOMBRE-Planeación_Proyecto]])</f>
        <v>4. Nutrición</v>
      </c>
      <c r="AL1057" s="41">
        <f>VLOOKUP(Exportar[[#This Row],[UNIDAD/SUB UNIDAD]],[3]!REGIONALES[[#All],[codigo_regional3]:[Columna1]],3,0)</f>
        <v>44</v>
      </c>
      <c r="AM1057" s="41">
        <f>Exportar[[#This Row],[COD]]</f>
        <v>44</v>
      </c>
      <c r="AN1057" s="41">
        <f>IFERROR(VLOOKUP(Exportar[[#This Row],[RUBRO completo]],'[3]CENTRO DE COSTOS'!$X:$X,1,0),0)</f>
        <v>0</v>
      </c>
      <c r="AO1057" s="43" t="str">
        <f>VLOOKUP(Exportar[[#This Row],[COD_REAL]],'[3]CENTRO DE COSTOS'!$M$4:$N$72,2,0)</f>
        <v>REGIONAL GUAJIRA</v>
      </c>
    </row>
    <row r="1058" spans="1:41" x14ac:dyDescent="0.25">
      <c r="A1058" s="44">
        <v>45111</v>
      </c>
      <c r="B1058" s="32">
        <v>2023</v>
      </c>
      <c r="C1058" s="33" t="str">
        <f>VLOOKUP(D1058,'[3]CENTRO DE COSTOS'!$E:$H,4,0)</f>
        <v>REGIONALES</v>
      </c>
      <c r="D1058" s="34" t="s">
        <v>67</v>
      </c>
      <c r="E1058" s="34" t="s">
        <v>68</v>
      </c>
      <c r="F1058" s="34" t="s">
        <v>243</v>
      </c>
      <c r="G1058" s="35" t="str">
        <f>VLOOKUP(O1058,[3]Gerentes!$A:$N,4,0)</f>
        <v xml:space="preserve">PROTECCIÓN RESTABLECIMIENTO </v>
      </c>
      <c r="H1058" s="35" t="str">
        <f>VLOOKUP(O1058,[3]Gerentes!$A:$N,5,0)</f>
        <v>DIRECTOR(A) DE PROTECCION</v>
      </c>
      <c r="I1058" s="35" t="str">
        <f>VLOOKUP(O1058,[3]Gerentes!$A:$N,10,0)</f>
        <v>2. Protección PARD</v>
      </c>
      <c r="J1058" s="35" t="str">
        <f>VLOOKUP(O1058,[3]Gerentes!$A:$AB,15,0)</f>
        <v>Contratable</v>
      </c>
      <c r="K1058" s="36" t="str">
        <f t="shared" si="48"/>
        <v>Inversión</v>
      </c>
      <c r="L1058" s="37" t="s">
        <v>173</v>
      </c>
      <c r="M1058" s="38" t="str">
        <f t="shared" si="49"/>
        <v>C-4102-1500-14</v>
      </c>
      <c r="N1058" s="34">
        <v>111</v>
      </c>
      <c r="O1058" s="35" t="str">
        <f t="shared" si="50"/>
        <v>C-4102-1500-14-0-4102037-02-111</v>
      </c>
      <c r="P1058" s="32" t="s">
        <v>172</v>
      </c>
      <c r="Q1058" s="39">
        <f>VLOOKUP($O1058,[3]Gerentes!$A:$I,7,0)</f>
        <v>4102037</v>
      </c>
      <c r="R1058" s="40" t="str">
        <f>VLOOKUP($O1058,[3]Gerentes!$A:$I,8,0)</f>
        <v>SERVICIO DE PROTECCION PARA EL RESTABLECIMIENTO DE DERECHOS DE NIÑOS, NIÑAS, ADOLESCENTES Y JOVENES</v>
      </c>
      <c r="S1058" s="34" t="s">
        <v>24</v>
      </c>
      <c r="T1058" s="34">
        <v>21</v>
      </c>
      <c r="U1058" s="34" t="s">
        <v>185</v>
      </c>
      <c r="V1058" s="34" t="s">
        <v>25</v>
      </c>
      <c r="W1058" s="41">
        <v>39468569</v>
      </c>
      <c r="X1058" s="41">
        <v>0</v>
      </c>
      <c r="Y1058" s="41">
        <v>0</v>
      </c>
      <c r="Z1058" s="41">
        <v>0</v>
      </c>
      <c r="AA1058" s="41">
        <v>0</v>
      </c>
      <c r="AB1058" s="42">
        <v>39468569</v>
      </c>
      <c r="AC1058" s="41">
        <v>2433000</v>
      </c>
      <c r="AD1058" s="41">
        <v>37035569</v>
      </c>
      <c r="AE1058" s="42">
        <v>1463000</v>
      </c>
      <c r="AF1058" s="42">
        <v>1463000</v>
      </c>
      <c r="AG1058" s="41">
        <v>1463000</v>
      </c>
      <c r="AH1058" s="41">
        <v>1463000</v>
      </c>
      <c r="AI1058" s="41">
        <v>0</v>
      </c>
      <c r="AJ1058" s="41">
        <v>0</v>
      </c>
      <c r="AK1058" s="42" t="str">
        <f>IFERROR(VLOOKUP(Exportar[[#This Row],[RUBRO]],[3]LISTAS!$A$1:$B$19,2,0),Exportar[[#This Row],[NOMBRE-Planeación_Proyecto]])</f>
        <v>2. Protección PARD</v>
      </c>
      <c r="AL1058" s="41">
        <f>VLOOKUP(Exportar[[#This Row],[UNIDAD/SUB UNIDAD]],[3]!REGIONALES[[#All],[codigo_regional3]:[Columna1]],3,0)</f>
        <v>44</v>
      </c>
      <c r="AM1058" s="41">
        <f>Exportar[[#This Row],[COD]]</f>
        <v>44</v>
      </c>
      <c r="AN1058" s="41">
        <f>IFERROR(VLOOKUP(Exportar[[#This Row],[RUBRO completo]],'[3]CENTRO DE COSTOS'!$X:$X,1,0),0)</f>
        <v>0</v>
      </c>
      <c r="AO1058" s="43" t="str">
        <f>VLOOKUP(Exportar[[#This Row],[COD_REAL]],'[3]CENTRO DE COSTOS'!$M$4:$N$72,2,0)</f>
        <v>REGIONAL GUAJIRA</v>
      </c>
    </row>
    <row r="1059" spans="1:41" x14ac:dyDescent="0.25">
      <c r="A1059" s="44">
        <v>45111</v>
      </c>
      <c r="B1059" s="32">
        <v>2023</v>
      </c>
      <c r="C1059" s="33" t="str">
        <f>VLOOKUP(D1059,'[3]CENTRO DE COSTOS'!$E:$H,4,0)</f>
        <v>REGIONALES</v>
      </c>
      <c r="D1059" s="34" t="s">
        <v>67</v>
      </c>
      <c r="E1059" s="34" t="s">
        <v>68</v>
      </c>
      <c r="F1059" s="34" t="s">
        <v>237</v>
      </c>
      <c r="G1059" s="35" t="str">
        <f>VLOOKUP(O1059,[3]Gerentes!$A:$N,4,0)</f>
        <v>PROTECCIÓN SRPA</v>
      </c>
      <c r="H1059" s="35" t="str">
        <f>VLOOKUP(O1059,[3]Gerentes!$A:$N,5,0)</f>
        <v>DIRECTOR(A) DE PROTECCION</v>
      </c>
      <c r="I1059" s="35" t="str">
        <f>VLOOKUP(O1059,[3]Gerentes!$A:$N,10,0)</f>
        <v>3. Protección SRPA</v>
      </c>
      <c r="J1059" s="35" t="str">
        <f>VLOOKUP(O1059,[3]Gerentes!$A:$AB,15,0)</f>
        <v>No Contratable</v>
      </c>
      <c r="K1059" s="36" t="str">
        <f t="shared" si="48"/>
        <v>Inversión</v>
      </c>
      <c r="L1059" s="37" t="s">
        <v>187</v>
      </c>
      <c r="M1059" s="38" t="str">
        <f t="shared" si="49"/>
        <v>C-4102-1500-13</v>
      </c>
      <c r="N1059" s="34">
        <v>112</v>
      </c>
      <c r="O1059" s="35" t="str">
        <f t="shared" si="50"/>
        <v>C-4102-1500-13-0-4102038-02-112</v>
      </c>
      <c r="P1059" s="32" t="s">
        <v>186</v>
      </c>
      <c r="Q1059" s="39">
        <f>VLOOKUP($O1059,[3]Gerentes!$A:$I,7,0)</f>
        <v>4102038</v>
      </c>
      <c r="R1059" s="40" t="str">
        <f>VLOOKUP($O1059,[3]Gerentes!$A:$I,8,0)</f>
        <v>SERVICIO DIRIGIDOS A LA ATENCION DE NIÑOS, NIÑAS, ADOLESCENTES Y JOVENES, CON ENFOQUE PEDAGOGICO Y RESTAURATIVO ENCAMINADOS A LA INCLUSION SOCIAL</v>
      </c>
      <c r="S1059" s="34" t="s">
        <v>38</v>
      </c>
      <c r="T1059" s="34">
        <v>16</v>
      </c>
      <c r="U1059" s="34" t="s">
        <v>249</v>
      </c>
      <c r="V1059" s="34" t="s">
        <v>25</v>
      </c>
      <c r="W1059" s="41">
        <v>12600000</v>
      </c>
      <c r="X1059" s="41">
        <v>0</v>
      </c>
      <c r="Y1059" s="41">
        <v>0</v>
      </c>
      <c r="Z1059" s="41">
        <v>0</v>
      </c>
      <c r="AA1059" s="41">
        <v>0</v>
      </c>
      <c r="AB1059" s="42">
        <v>12600000</v>
      </c>
      <c r="AC1059" s="41">
        <v>0</v>
      </c>
      <c r="AD1059" s="41">
        <v>12600000</v>
      </c>
      <c r="AE1059" s="42">
        <v>0</v>
      </c>
      <c r="AF1059" s="42">
        <v>0</v>
      </c>
      <c r="AG1059" s="41">
        <v>0</v>
      </c>
      <c r="AH1059" s="41">
        <v>0</v>
      </c>
      <c r="AI1059" s="41">
        <v>0</v>
      </c>
      <c r="AJ1059" s="41">
        <v>0</v>
      </c>
      <c r="AK1059" s="42" t="str">
        <f>IFERROR(VLOOKUP(Exportar[[#This Row],[RUBRO]],[3]LISTAS!$A$1:$B$19,2,0),Exportar[[#This Row],[NOMBRE-Planeación_Proyecto]])</f>
        <v>3. Protección SRPA</v>
      </c>
      <c r="AL1059" s="41">
        <f>VLOOKUP(Exportar[[#This Row],[UNIDAD/SUB UNIDAD]],[3]!REGIONALES[[#All],[codigo_regional3]:[Columna1]],3,0)</f>
        <v>44</v>
      </c>
      <c r="AM1059" s="41">
        <f>Exportar[[#This Row],[COD]]</f>
        <v>44</v>
      </c>
      <c r="AN1059" s="41">
        <f>IFERROR(VLOOKUP(Exportar[[#This Row],[RUBRO completo]],'[3]CENTRO DE COSTOS'!$X:$X,1,0),0)</f>
        <v>0</v>
      </c>
      <c r="AO1059" s="43" t="str">
        <f>VLOOKUP(Exportar[[#This Row],[COD_REAL]],'[3]CENTRO DE COSTOS'!$M$4:$N$72,2,0)</f>
        <v>REGIONAL GUAJIRA</v>
      </c>
    </row>
    <row r="1060" spans="1:41" x14ac:dyDescent="0.25">
      <c r="A1060" s="44">
        <v>45111</v>
      </c>
      <c r="B1060" s="32">
        <v>2023</v>
      </c>
      <c r="C1060" s="33" t="str">
        <f>VLOOKUP(D1060,'[3]CENTRO DE COSTOS'!$E:$H,4,0)</f>
        <v>REGIONALES</v>
      </c>
      <c r="D1060" s="34" t="s">
        <v>67</v>
      </c>
      <c r="E1060" s="34" t="s">
        <v>68</v>
      </c>
      <c r="F1060" s="34" t="s">
        <v>237</v>
      </c>
      <c r="G1060" s="35" t="str">
        <f>VLOOKUP(O1060,[3]Gerentes!$A:$N,4,0)</f>
        <v xml:space="preserve">PROTECCIÓN RESTABLECIMIENTO </v>
      </c>
      <c r="H1060" s="35" t="str">
        <f>VLOOKUP(O1060,[3]Gerentes!$A:$N,5,0)</f>
        <v>DIRECTOR(A) DE PROTECCION</v>
      </c>
      <c r="I1060" s="35" t="str">
        <f>VLOOKUP(O1060,[3]Gerentes!$A:$N,10,0)</f>
        <v>2. Protección PARD</v>
      </c>
      <c r="J1060" s="35" t="str">
        <f>VLOOKUP(O1060,[3]Gerentes!$A:$AB,15,0)</f>
        <v>No Contratable</v>
      </c>
      <c r="K1060" s="36" t="str">
        <f t="shared" si="48"/>
        <v>Inversión</v>
      </c>
      <c r="L1060" s="37" t="s">
        <v>173</v>
      </c>
      <c r="M1060" s="38" t="str">
        <f t="shared" si="49"/>
        <v>C-4102-1500-14</v>
      </c>
      <c r="N1060" s="34">
        <v>112</v>
      </c>
      <c r="O1060" s="35" t="str">
        <f t="shared" si="50"/>
        <v>C-4102-1500-14-0-4102037-02-112</v>
      </c>
      <c r="P1060" s="32" t="s">
        <v>172</v>
      </c>
      <c r="Q1060" s="39">
        <f>VLOOKUP($O1060,[3]Gerentes!$A:$I,7,0)</f>
        <v>4102037</v>
      </c>
      <c r="R1060" s="40" t="str">
        <f>VLOOKUP($O1060,[3]Gerentes!$A:$I,8,0)</f>
        <v>SERVICIO DE PROTECCION PARA EL RESTABLECIMIENTO DE DERECHOS DE NIÑOS, NIÑAS, ADOLESCENTES Y JOVENES</v>
      </c>
      <c r="S1060" s="34" t="s">
        <v>24</v>
      </c>
      <c r="T1060" s="34">
        <v>27</v>
      </c>
      <c r="U1060" s="34" t="s">
        <v>161</v>
      </c>
      <c r="V1060" s="34" t="s">
        <v>25</v>
      </c>
      <c r="W1060" s="41">
        <v>20000000</v>
      </c>
      <c r="X1060" s="41">
        <v>40000000</v>
      </c>
      <c r="Y1060" s="41">
        <v>0</v>
      </c>
      <c r="Z1060" s="41">
        <v>0</v>
      </c>
      <c r="AA1060" s="41">
        <v>0</v>
      </c>
      <c r="AB1060" s="42">
        <v>60000000</v>
      </c>
      <c r="AC1060" s="41">
        <v>39814700</v>
      </c>
      <c r="AD1060" s="41">
        <v>20185300</v>
      </c>
      <c r="AE1060" s="42">
        <v>35959947</v>
      </c>
      <c r="AF1060" s="42">
        <v>16225397</v>
      </c>
      <c r="AG1060" s="41">
        <v>16225397</v>
      </c>
      <c r="AH1060" s="41">
        <v>16225397</v>
      </c>
      <c r="AI1060" s="41">
        <v>0</v>
      </c>
      <c r="AJ1060" s="41">
        <v>0</v>
      </c>
      <c r="AK1060" s="42" t="str">
        <f>IFERROR(VLOOKUP(Exportar[[#This Row],[RUBRO]],[3]LISTAS!$A$1:$B$19,2,0),Exportar[[#This Row],[NOMBRE-Planeación_Proyecto]])</f>
        <v>2. Protección PARD</v>
      </c>
      <c r="AL1060" s="41">
        <f>VLOOKUP(Exportar[[#This Row],[UNIDAD/SUB UNIDAD]],[3]!REGIONALES[[#All],[codigo_regional3]:[Columna1]],3,0)</f>
        <v>44</v>
      </c>
      <c r="AM1060" s="41">
        <f>Exportar[[#This Row],[COD]]</f>
        <v>44</v>
      </c>
      <c r="AN1060" s="41">
        <f>IFERROR(VLOOKUP(Exportar[[#This Row],[RUBRO completo]],'[3]CENTRO DE COSTOS'!$X:$X,1,0),0)</f>
        <v>0</v>
      </c>
      <c r="AO1060" s="43" t="str">
        <f>VLOOKUP(Exportar[[#This Row],[COD_REAL]],'[3]CENTRO DE COSTOS'!$M$4:$N$72,2,0)</f>
        <v>REGIONAL GUAJIRA</v>
      </c>
    </row>
    <row r="1061" spans="1:41" x14ac:dyDescent="0.25">
      <c r="A1061" s="44">
        <v>45111</v>
      </c>
      <c r="B1061" s="32">
        <v>2023</v>
      </c>
      <c r="C1061" s="33" t="str">
        <f>VLOOKUP(D1061,'[3]CENTRO DE COSTOS'!$E:$H,4,0)</f>
        <v>REGIONALES</v>
      </c>
      <c r="D1061" s="34" t="s">
        <v>67</v>
      </c>
      <c r="E1061" s="34" t="s">
        <v>68</v>
      </c>
      <c r="F1061" s="34" t="s">
        <v>393</v>
      </c>
      <c r="G1061" s="35" t="str">
        <f>VLOOKUP(O1061,[3]Gerentes!$A:$N,4,0)</f>
        <v xml:space="preserve">PROTECCIÓN RESTABLECIMIENTO </v>
      </c>
      <c r="H1061" s="35" t="str">
        <f>VLOOKUP(O1061,[3]Gerentes!$A:$N,5,0)</f>
        <v>DIRECTOR(A) ADMINISTRATIVO</v>
      </c>
      <c r="I1061" s="35" t="str">
        <f>VLOOKUP(O1061,[3]Gerentes!$A:$N,10,0)</f>
        <v>2. Protección PARD</v>
      </c>
      <c r="J1061" s="35" t="str">
        <f>VLOOKUP(O1061,[3]Gerentes!$A:$AB,15,0)</f>
        <v>Contratable</v>
      </c>
      <c r="K1061" s="36" t="str">
        <f t="shared" si="48"/>
        <v>Inversión</v>
      </c>
      <c r="L1061" s="37" t="s">
        <v>173</v>
      </c>
      <c r="M1061" s="38" t="str">
        <f t="shared" si="49"/>
        <v>C-4102-1500-14</v>
      </c>
      <c r="N1061" s="34">
        <v>114</v>
      </c>
      <c r="O1061" s="35" t="str">
        <f t="shared" si="50"/>
        <v>C-4102-1500-14-0-4102037-02-114</v>
      </c>
      <c r="P1061" s="32" t="s">
        <v>172</v>
      </c>
      <c r="Q1061" s="39">
        <f>VLOOKUP($O1061,[3]Gerentes!$A:$I,7,0)</f>
        <v>4102037</v>
      </c>
      <c r="R1061" s="40" t="str">
        <f>VLOOKUP($O1061,[3]Gerentes!$A:$I,8,0)</f>
        <v>SERVICIO DE PROTECCION PARA EL RESTABLECIMIENTO DE DERECHOS DE NIÑOS, NIÑAS, ADOLESCENTES Y JOVENES</v>
      </c>
      <c r="S1061" s="34" t="s">
        <v>24</v>
      </c>
      <c r="T1061" s="34">
        <v>21</v>
      </c>
      <c r="U1061" s="34" t="s">
        <v>185</v>
      </c>
      <c r="V1061" s="34" t="s">
        <v>25</v>
      </c>
      <c r="W1061" s="41">
        <v>0</v>
      </c>
      <c r="X1061" s="41">
        <v>44800000</v>
      </c>
      <c r="Y1061" s="41">
        <v>0</v>
      </c>
      <c r="Z1061" s="41">
        <v>0</v>
      </c>
      <c r="AA1061" s="41">
        <v>0</v>
      </c>
      <c r="AB1061" s="42">
        <v>44800000</v>
      </c>
      <c r="AC1061" s="41">
        <v>0</v>
      </c>
      <c r="AD1061" s="41">
        <v>44800000</v>
      </c>
      <c r="AE1061" s="42">
        <v>0</v>
      </c>
      <c r="AF1061" s="42">
        <v>0</v>
      </c>
      <c r="AG1061" s="41">
        <v>0</v>
      </c>
      <c r="AH1061" s="41">
        <v>0</v>
      </c>
      <c r="AI1061" s="41">
        <v>0</v>
      </c>
      <c r="AJ1061" s="41">
        <v>0</v>
      </c>
      <c r="AK1061" s="42" t="str">
        <f>IFERROR(VLOOKUP(Exportar[[#This Row],[RUBRO]],[3]LISTAS!$A$1:$B$19,2,0),Exportar[[#This Row],[NOMBRE-Planeación_Proyecto]])</f>
        <v>2. Protección PARD</v>
      </c>
      <c r="AL1061" s="41">
        <f>VLOOKUP(Exportar[[#This Row],[UNIDAD/SUB UNIDAD]],[3]!REGIONALES[[#All],[codigo_regional3]:[Columna1]],3,0)</f>
        <v>44</v>
      </c>
      <c r="AM1061" s="41">
        <f>Exportar[[#This Row],[COD]]</f>
        <v>44</v>
      </c>
      <c r="AN1061" s="41">
        <f>IFERROR(VLOOKUP(Exportar[[#This Row],[RUBRO completo]],'[3]CENTRO DE COSTOS'!$X:$X,1,0),0)</f>
        <v>0</v>
      </c>
      <c r="AO1061" s="43" t="str">
        <f>VLOOKUP(Exportar[[#This Row],[COD_REAL]],'[3]CENTRO DE COSTOS'!$M$4:$N$72,2,0)</f>
        <v>REGIONAL GUAJIRA</v>
      </c>
    </row>
    <row r="1062" spans="1:41" x14ac:dyDescent="0.25">
      <c r="A1062" s="44">
        <v>45111</v>
      </c>
      <c r="B1062" s="32">
        <v>2023</v>
      </c>
      <c r="C1062" s="33" t="str">
        <f>VLOOKUP(D1062,'[3]CENTRO DE COSTOS'!$E:$H,4,0)</f>
        <v>REGIONALES</v>
      </c>
      <c r="D1062" s="34" t="s">
        <v>67</v>
      </c>
      <c r="E1062" s="34" t="s">
        <v>68</v>
      </c>
      <c r="F1062" s="34" t="s">
        <v>248</v>
      </c>
      <c r="G1062" s="35" t="str">
        <f>VLOOKUP(O1062,[3]Gerentes!$A:$N,4,0)</f>
        <v>PROTECCIÓN SRPA</v>
      </c>
      <c r="H1062" s="35" t="str">
        <f>VLOOKUP(O1062,[3]Gerentes!$A:$N,5,0)</f>
        <v>DIRECTOR(A) DE PROTECCION</v>
      </c>
      <c r="I1062" s="35" t="str">
        <f>VLOOKUP(O1062,[3]Gerentes!$A:$N,10,0)</f>
        <v>3. Protección SRPA</v>
      </c>
      <c r="J1062" s="35" t="str">
        <f>VLOOKUP(O1062,[3]Gerentes!$A:$AB,15,0)</f>
        <v>Contratable</v>
      </c>
      <c r="K1062" s="36" t="str">
        <f t="shared" si="48"/>
        <v>Inversión</v>
      </c>
      <c r="L1062" s="37" t="s">
        <v>187</v>
      </c>
      <c r="M1062" s="38" t="str">
        <f t="shared" si="49"/>
        <v>C-4102-1500-13</v>
      </c>
      <c r="N1062" s="34">
        <v>120</v>
      </c>
      <c r="O1062" s="35" t="str">
        <f t="shared" si="50"/>
        <v>C-4102-1500-13-0-4102038-02-120</v>
      </c>
      <c r="P1062" s="32" t="s">
        <v>186</v>
      </c>
      <c r="Q1062" s="39">
        <f>VLOOKUP($O1062,[3]Gerentes!$A:$I,7,0)</f>
        <v>4102038</v>
      </c>
      <c r="R1062" s="40" t="str">
        <f>VLOOKUP($O1062,[3]Gerentes!$A:$I,8,0)</f>
        <v>SERVICIO DIRIGIDOS A LA ATENCION DE NIÑOS, NIÑAS, ADOLESCENTES Y JOVENES, CON ENFOQUE PEDAGOGICO Y RESTAURATIVO ENCAMINADOS A LA INCLUSION SOCIAL</v>
      </c>
      <c r="S1062" s="34" t="s">
        <v>38</v>
      </c>
      <c r="T1062" s="34">
        <v>16</v>
      </c>
      <c r="U1062" s="34" t="s">
        <v>249</v>
      </c>
      <c r="V1062" s="34" t="s">
        <v>25</v>
      </c>
      <c r="W1062" s="41">
        <v>1065632700</v>
      </c>
      <c r="X1062" s="41">
        <v>0</v>
      </c>
      <c r="Y1062" s="41">
        <v>0</v>
      </c>
      <c r="Z1062" s="41">
        <v>0</v>
      </c>
      <c r="AA1062" s="41">
        <v>0</v>
      </c>
      <c r="AB1062" s="42">
        <v>1065632700</v>
      </c>
      <c r="AC1062" s="41">
        <v>1065632700</v>
      </c>
      <c r="AD1062" s="41">
        <v>0</v>
      </c>
      <c r="AE1062" s="42">
        <v>1065632700</v>
      </c>
      <c r="AF1062" s="42">
        <v>553727808</v>
      </c>
      <c r="AG1062" s="41">
        <v>553727808</v>
      </c>
      <c r="AH1062" s="41">
        <v>553727808</v>
      </c>
      <c r="AI1062" s="41">
        <v>0</v>
      </c>
      <c r="AJ1062" s="41">
        <v>0</v>
      </c>
      <c r="AK1062" s="42" t="str">
        <f>IFERROR(VLOOKUP(Exportar[[#This Row],[RUBRO]],[3]LISTAS!$A$1:$B$19,2,0),Exportar[[#This Row],[NOMBRE-Planeación_Proyecto]])</f>
        <v>3. Protección SRPA</v>
      </c>
      <c r="AL1062" s="41">
        <f>VLOOKUP(Exportar[[#This Row],[UNIDAD/SUB UNIDAD]],[3]!REGIONALES[[#All],[codigo_regional3]:[Columna1]],3,0)</f>
        <v>44</v>
      </c>
      <c r="AM1062" s="41">
        <f>Exportar[[#This Row],[COD]]</f>
        <v>44</v>
      </c>
      <c r="AN1062" s="41" t="str">
        <f>IFERROR(VLOOKUP(Exportar[[#This Row],[RUBRO completo]],'[3]CENTRO DE COSTOS'!$X:$X,1,0),0)</f>
        <v>C-4102-1500-13-0-4102038-02-120</v>
      </c>
      <c r="AO1062" s="43" t="str">
        <f>VLOOKUP(Exportar[[#This Row],[COD_REAL]],'[3]CENTRO DE COSTOS'!$M$4:$N$72,2,0)</f>
        <v>REGIONAL GUAJIRA</v>
      </c>
    </row>
    <row r="1063" spans="1:41" x14ac:dyDescent="0.25">
      <c r="A1063" s="44">
        <v>45111</v>
      </c>
      <c r="B1063" s="32">
        <v>2023</v>
      </c>
      <c r="C1063" s="33" t="str">
        <f>VLOOKUP(D1063,'[3]CENTRO DE COSTOS'!$E:$H,4,0)</f>
        <v>REGIONALES</v>
      </c>
      <c r="D1063" s="34" t="s">
        <v>67</v>
      </c>
      <c r="E1063" s="34" t="s">
        <v>68</v>
      </c>
      <c r="F1063" s="34" t="s">
        <v>430</v>
      </c>
      <c r="G1063" s="35" t="str">
        <f>VLOOKUP(O1063,[3]Gerentes!$A:$N,4,0)</f>
        <v xml:space="preserve">PROTECCIÓN RESTABLECIMIENTO </v>
      </c>
      <c r="H1063" s="35" t="str">
        <f>VLOOKUP(O1063,[3]Gerentes!$A:$N,5,0)</f>
        <v>DIRECTOR(A) DE PROTECCION</v>
      </c>
      <c r="I1063" s="35" t="str">
        <f>VLOOKUP(O1063,[3]Gerentes!$A:$N,10,0)</f>
        <v>2. Protección PARD</v>
      </c>
      <c r="J1063" s="35" t="str">
        <f>VLOOKUP(O1063,[3]Gerentes!$A:$AB,15,0)</f>
        <v>Contratable</v>
      </c>
      <c r="K1063" s="36" t="str">
        <f t="shared" si="48"/>
        <v>Inversión</v>
      </c>
      <c r="L1063" s="37" t="s">
        <v>173</v>
      </c>
      <c r="M1063" s="38" t="str">
        <f t="shared" si="49"/>
        <v>C-4102-1500-14</v>
      </c>
      <c r="N1063" s="34">
        <v>122</v>
      </c>
      <c r="O1063" s="35" t="str">
        <f t="shared" si="50"/>
        <v>C-4102-1500-14-0-4102037-02-122</v>
      </c>
      <c r="P1063" s="32" t="s">
        <v>172</v>
      </c>
      <c r="Q1063" s="39">
        <f>VLOOKUP($O1063,[3]Gerentes!$A:$I,7,0)</f>
        <v>4102037</v>
      </c>
      <c r="R1063" s="40" t="str">
        <f>VLOOKUP($O1063,[3]Gerentes!$A:$I,8,0)</f>
        <v>SERVICIO DE PROTECCION PARA EL RESTABLECIMIENTO DE DERECHOS DE NIÑOS, NIÑAS, ADOLESCENTES Y JOVENES</v>
      </c>
      <c r="S1063" s="34" t="s">
        <v>24</v>
      </c>
      <c r="T1063" s="34">
        <v>27</v>
      </c>
      <c r="U1063" s="34" t="s">
        <v>161</v>
      </c>
      <c r="V1063" s="34" t="s">
        <v>25</v>
      </c>
      <c r="W1063" s="41">
        <v>39919200</v>
      </c>
      <c r="X1063" s="41">
        <v>95181200</v>
      </c>
      <c r="Y1063" s="41">
        <v>0</v>
      </c>
      <c r="Z1063" s="41">
        <v>0</v>
      </c>
      <c r="AA1063" s="41">
        <v>0</v>
      </c>
      <c r="AB1063" s="42">
        <v>135100400</v>
      </c>
      <c r="AC1063" s="41">
        <v>131107500</v>
      </c>
      <c r="AD1063" s="41">
        <v>3992900</v>
      </c>
      <c r="AE1063" s="42">
        <v>35926300</v>
      </c>
      <c r="AF1063" s="42">
        <v>15967680</v>
      </c>
      <c r="AG1063" s="41">
        <v>15967680</v>
      </c>
      <c r="AH1063" s="41">
        <v>15967680</v>
      </c>
      <c r="AI1063" s="41">
        <v>0</v>
      </c>
      <c r="AJ1063" s="41">
        <v>0</v>
      </c>
      <c r="AK1063" s="42" t="str">
        <f>IFERROR(VLOOKUP(Exportar[[#This Row],[RUBRO]],[3]LISTAS!$A$1:$B$19,2,0),Exportar[[#This Row],[NOMBRE-Planeación_Proyecto]])</f>
        <v>2. Protección PARD</v>
      </c>
      <c r="AL1063" s="41">
        <f>VLOOKUP(Exportar[[#This Row],[UNIDAD/SUB UNIDAD]],[3]!REGIONALES[[#All],[codigo_regional3]:[Columna1]],3,0)</f>
        <v>44</v>
      </c>
      <c r="AM1063" s="41">
        <f>Exportar[[#This Row],[COD]]</f>
        <v>44</v>
      </c>
      <c r="AN1063" s="41" t="str">
        <f>IFERROR(VLOOKUP(Exportar[[#This Row],[RUBRO completo]],'[3]CENTRO DE COSTOS'!$X:$X,1,0),0)</f>
        <v>C-4102-1500-14-0-4102037-02-122</v>
      </c>
      <c r="AO1063" s="43" t="str">
        <f>VLOOKUP(Exportar[[#This Row],[COD_REAL]],'[3]CENTRO DE COSTOS'!$M$4:$N$72,2,0)</f>
        <v>REGIONAL GUAJIRA</v>
      </c>
    </row>
    <row r="1064" spans="1:41" x14ac:dyDescent="0.25">
      <c r="A1064" s="44">
        <v>45111</v>
      </c>
      <c r="B1064" s="32">
        <v>2023</v>
      </c>
      <c r="C1064" s="33" t="str">
        <f>VLOOKUP(D1064,'[3]CENTRO DE COSTOS'!$E:$H,4,0)</f>
        <v>REGIONALES</v>
      </c>
      <c r="D1064" s="34" t="s">
        <v>67</v>
      </c>
      <c r="E1064" s="34" t="s">
        <v>68</v>
      </c>
      <c r="F1064" s="34" t="s">
        <v>428</v>
      </c>
      <c r="G1064" s="35" t="str">
        <f>VLOOKUP(O1064,[3]Gerentes!$A:$N,4,0)</f>
        <v xml:space="preserve">PROTECCIÓN RESTABLECIMIENTO </v>
      </c>
      <c r="H1064" s="35" t="str">
        <f>VLOOKUP(O1064,[3]Gerentes!$A:$N,5,0)</f>
        <v>DIRECTOR(A) DE PROTECCION</v>
      </c>
      <c r="I1064" s="35" t="str">
        <f>VLOOKUP(O1064,[3]Gerentes!$A:$N,10,0)</f>
        <v>2. Protección PARD</v>
      </c>
      <c r="J1064" s="35" t="str">
        <f>VLOOKUP(O1064,[3]Gerentes!$A:$AB,15,0)</f>
        <v>Contratable</v>
      </c>
      <c r="K1064" s="36" t="str">
        <f t="shared" si="48"/>
        <v>Inversión</v>
      </c>
      <c r="L1064" s="37" t="s">
        <v>173</v>
      </c>
      <c r="M1064" s="38" t="str">
        <f t="shared" si="49"/>
        <v>C-4102-1500-14</v>
      </c>
      <c r="N1064" s="34">
        <v>123</v>
      </c>
      <c r="O1064" s="35" t="str">
        <f t="shared" si="50"/>
        <v>C-4102-1500-14-0-4102037-02-123</v>
      </c>
      <c r="P1064" s="32" t="s">
        <v>172</v>
      </c>
      <c r="Q1064" s="39">
        <f>VLOOKUP($O1064,[3]Gerentes!$A:$I,7,0)</f>
        <v>4102037</v>
      </c>
      <c r="R1064" s="40" t="str">
        <f>VLOOKUP($O1064,[3]Gerentes!$A:$I,8,0)</f>
        <v>SERVICIO DE PROTECCION PARA EL RESTABLECIMIENTO DE DERECHOS DE NIÑOS, NIÑAS, ADOLESCENTES Y JOVENES</v>
      </c>
      <c r="S1064" s="34" t="s">
        <v>24</v>
      </c>
      <c r="T1064" s="34">
        <v>27</v>
      </c>
      <c r="U1064" s="34" t="s">
        <v>161</v>
      </c>
      <c r="V1064" s="34" t="s">
        <v>25</v>
      </c>
      <c r="W1064" s="41">
        <v>3455062960</v>
      </c>
      <c r="X1064" s="41">
        <v>45500000</v>
      </c>
      <c r="Y1064" s="41">
        <v>0</v>
      </c>
      <c r="Z1064" s="41">
        <v>0</v>
      </c>
      <c r="AA1064" s="41">
        <v>0</v>
      </c>
      <c r="AB1064" s="42">
        <v>3500562960</v>
      </c>
      <c r="AC1064" s="41">
        <v>3472275760</v>
      </c>
      <c r="AD1064" s="41">
        <v>28287200</v>
      </c>
      <c r="AE1064" s="42">
        <v>3441075760</v>
      </c>
      <c r="AF1064" s="42">
        <v>1557437305</v>
      </c>
      <c r="AG1064" s="41">
        <v>1557437305</v>
      </c>
      <c r="AH1064" s="41">
        <v>1557437305</v>
      </c>
      <c r="AI1064" s="41">
        <v>0</v>
      </c>
      <c r="AJ1064" s="41">
        <v>0</v>
      </c>
      <c r="AK1064" s="42" t="str">
        <f>IFERROR(VLOOKUP(Exportar[[#This Row],[RUBRO]],[3]LISTAS!$A$1:$B$19,2,0),Exportar[[#This Row],[NOMBRE-Planeación_Proyecto]])</f>
        <v>2. Protección PARD</v>
      </c>
      <c r="AL1064" s="41">
        <f>VLOOKUP(Exportar[[#This Row],[UNIDAD/SUB UNIDAD]],[3]!REGIONALES[[#All],[codigo_regional3]:[Columna1]],3,0)</f>
        <v>44</v>
      </c>
      <c r="AM1064" s="41">
        <f>Exportar[[#This Row],[COD]]</f>
        <v>44</v>
      </c>
      <c r="AN1064" s="41" t="str">
        <f>IFERROR(VLOOKUP(Exportar[[#This Row],[RUBRO completo]],'[3]CENTRO DE COSTOS'!$X:$X,1,0),0)</f>
        <v>C-4102-1500-14-0-4102037-02-123</v>
      </c>
      <c r="AO1064" s="43" t="str">
        <f>VLOOKUP(Exportar[[#This Row],[COD_REAL]],'[3]CENTRO DE COSTOS'!$M$4:$N$72,2,0)</f>
        <v>REGIONAL GUAJIRA</v>
      </c>
    </row>
    <row r="1065" spans="1:41" x14ac:dyDescent="0.25">
      <c r="A1065" s="44">
        <v>45111</v>
      </c>
      <c r="B1065" s="32">
        <v>2023</v>
      </c>
      <c r="C1065" s="33" t="str">
        <f>VLOOKUP(D1065,'[3]CENTRO DE COSTOS'!$E:$H,4,0)</f>
        <v>REGIONALES</v>
      </c>
      <c r="D1065" s="34" t="s">
        <v>67</v>
      </c>
      <c r="E1065" s="34" t="s">
        <v>68</v>
      </c>
      <c r="F1065" s="34" t="s">
        <v>233</v>
      </c>
      <c r="G1065" s="35" t="str">
        <f>VLOOKUP(O1065,[3]Gerentes!$A:$N,4,0)</f>
        <v>FAMILIA Y COMUNIDADES</v>
      </c>
      <c r="H1065" s="35" t="str">
        <f>VLOOKUP(O1065,[3]Gerentes!$A:$N,5,0)</f>
        <v>DIRECTOR(A) DE FAMILIA Y COMUNIDADES</v>
      </c>
      <c r="I1065" s="35" t="str">
        <f>VLOOKUP(O1065,[3]Gerentes!$A:$N,10,0)</f>
        <v>6. Familia y Comunidades</v>
      </c>
      <c r="J1065" s="35" t="str">
        <f>VLOOKUP(O1065,[3]Gerentes!$A:$AB,15,0)</f>
        <v>Contratable</v>
      </c>
      <c r="K1065" s="36" t="str">
        <f t="shared" si="48"/>
        <v>Inversión</v>
      </c>
      <c r="L1065" s="37" t="s">
        <v>232</v>
      </c>
      <c r="M1065" s="38" t="str">
        <f t="shared" si="49"/>
        <v>C-4102-1500-16</v>
      </c>
      <c r="N1065" s="34">
        <v>142</v>
      </c>
      <c r="O1065" s="35" t="str">
        <f t="shared" si="50"/>
        <v>C-4102-1500-16-0-4102042-02-142</v>
      </c>
      <c r="P1065" s="32" t="s">
        <v>231</v>
      </c>
      <c r="Q1065" s="39">
        <f>VLOOKUP($O1065,[3]Gerentes!$A:$I,7,0)</f>
        <v>4102042</v>
      </c>
      <c r="R1065" s="40" t="str">
        <f>VLOOKUP($O1065,[3]Gerentes!$A:$I,8,0)</f>
        <v>SERVICIO DE ASISTENCIA TECNICA A COMUNIDADES EN TEMAS DE FORTALECIMIENTO DEL TEJIDO SOCIAL Y CONSTRUCCION DE ESCENARIOS COMUNITARIOS PROTECTORES DE DERECHOS</v>
      </c>
      <c r="S1065" s="34" t="s">
        <v>24</v>
      </c>
      <c r="T1065" s="34">
        <v>27</v>
      </c>
      <c r="U1065" s="34" t="s">
        <v>161</v>
      </c>
      <c r="V1065" s="34" t="s">
        <v>25</v>
      </c>
      <c r="W1065" s="41">
        <v>3803700000</v>
      </c>
      <c r="X1065" s="41">
        <v>0</v>
      </c>
      <c r="Y1065" s="41">
        <v>0</v>
      </c>
      <c r="Z1065" s="41">
        <v>0</v>
      </c>
      <c r="AA1065" s="41">
        <v>0</v>
      </c>
      <c r="AB1065" s="42">
        <v>3803700000</v>
      </c>
      <c r="AC1065" s="41">
        <v>3803700000</v>
      </c>
      <c r="AD1065" s="41">
        <v>0</v>
      </c>
      <c r="AE1065" s="42">
        <v>3803700000</v>
      </c>
      <c r="AF1065" s="42">
        <v>579540000</v>
      </c>
      <c r="AG1065" s="41">
        <v>553140000</v>
      </c>
      <c r="AH1065" s="41">
        <v>553140000</v>
      </c>
      <c r="AI1065" s="41">
        <v>0</v>
      </c>
      <c r="AJ1065" s="41">
        <v>0</v>
      </c>
      <c r="AK1065" s="42" t="str">
        <f>IFERROR(VLOOKUP(Exportar[[#This Row],[RUBRO]],[3]LISTAS!$A$1:$B$19,2,0),Exportar[[#This Row],[NOMBRE-Planeación_Proyecto]])</f>
        <v>6. Familia y Comunidades</v>
      </c>
      <c r="AL1065" s="41">
        <f>VLOOKUP(Exportar[[#This Row],[UNIDAD/SUB UNIDAD]],[3]!REGIONALES[[#All],[codigo_regional3]:[Columna1]],3,0)</f>
        <v>44</v>
      </c>
      <c r="AM1065" s="41">
        <f>Exportar[[#This Row],[COD]]</f>
        <v>44</v>
      </c>
      <c r="AN1065" s="41" t="str">
        <f>IFERROR(VLOOKUP(Exportar[[#This Row],[RUBRO completo]],'[3]CENTRO DE COSTOS'!$X:$X,1,0),0)</f>
        <v>C-4102-1500-16-0-4102042-02-142</v>
      </c>
      <c r="AO1065" s="43" t="str">
        <f>VLOOKUP(Exportar[[#This Row],[COD_REAL]],'[3]CENTRO DE COSTOS'!$M$4:$N$72,2,0)</f>
        <v>REGIONAL GUAJIRA</v>
      </c>
    </row>
    <row r="1066" spans="1:41" x14ac:dyDescent="0.25">
      <c r="A1066" s="44">
        <v>45111</v>
      </c>
      <c r="B1066" s="32">
        <v>2023</v>
      </c>
      <c r="C1066" s="33" t="str">
        <f>VLOOKUP(D1066,'[3]CENTRO DE COSTOS'!$E:$H,4,0)</f>
        <v>REGIONALES</v>
      </c>
      <c r="D1066" s="34" t="s">
        <v>67</v>
      </c>
      <c r="E1066" s="34" t="s">
        <v>68</v>
      </c>
      <c r="F1066" s="34" t="s">
        <v>230</v>
      </c>
      <c r="G1066" s="35" t="str">
        <f>VLOOKUP(O1066,[3]Gerentes!$A:$N,4,0)</f>
        <v>INFANCIA</v>
      </c>
      <c r="H1066" s="35" t="str">
        <f>VLOOKUP(O1066,[3]Gerentes!$A:$N,5,0)</f>
        <v>DIRECTOR(A) DE INFANCIA</v>
      </c>
      <c r="I1066" s="35" t="str">
        <f>VLOOKUP(O1066,[3]Gerentes!$A:$N,10,0)</f>
        <v>7. Infancia</v>
      </c>
      <c r="J1066" s="35" t="str">
        <f>VLOOKUP(O1066,[3]Gerentes!$A:$AB,15,0)</f>
        <v>Contratable</v>
      </c>
      <c r="K1066" s="36" t="str">
        <f t="shared" si="48"/>
        <v>Inversión</v>
      </c>
      <c r="L1066" s="37" t="s">
        <v>182</v>
      </c>
      <c r="M1066" s="38" t="str">
        <f t="shared" si="49"/>
        <v>C-4102-1500-20</v>
      </c>
      <c r="N1066" s="34">
        <v>152</v>
      </c>
      <c r="O1066" s="35" t="str">
        <f t="shared" si="50"/>
        <v>C-4102-1500-20-0-4102045-02-152</v>
      </c>
      <c r="P1066" s="32" t="s">
        <v>181</v>
      </c>
      <c r="Q1066" s="39">
        <f>VLOOKUP($O1066,[3]Gerentes!$A:$I,7,0)</f>
        <v>4102045</v>
      </c>
      <c r="R1066" s="40" t="str">
        <f>VLOOKUP($O1066,[3]Gerentes!$A:$I,8,0)</f>
        <v>SERVICIOS DE EDUCACIÓN INFORMAL A NIÑOS, NIÑAS, ADOLESCENTES  Y JÓVENES PARA EL RECONOCIMIENTO DE SUS DERECHOS</v>
      </c>
      <c r="S1066" s="34" t="s">
        <v>24</v>
      </c>
      <c r="T1066" s="34">
        <v>27</v>
      </c>
      <c r="U1066" s="34" t="s">
        <v>161</v>
      </c>
      <c r="V1066" s="34" t="s">
        <v>25</v>
      </c>
      <c r="W1066" s="41">
        <v>3847042800</v>
      </c>
      <c r="X1066" s="41">
        <v>0</v>
      </c>
      <c r="Y1066" s="41">
        <v>0</v>
      </c>
      <c r="Z1066" s="41">
        <v>0</v>
      </c>
      <c r="AA1066" s="41">
        <v>0</v>
      </c>
      <c r="AB1066" s="42">
        <v>3847042800</v>
      </c>
      <c r="AC1066" s="41">
        <v>0</v>
      </c>
      <c r="AD1066" s="41">
        <v>3847042800</v>
      </c>
      <c r="AE1066" s="42">
        <v>0</v>
      </c>
      <c r="AF1066" s="42">
        <v>0</v>
      </c>
      <c r="AG1066" s="41">
        <v>0</v>
      </c>
      <c r="AH1066" s="41">
        <v>0</v>
      </c>
      <c r="AI1066" s="41">
        <v>0</v>
      </c>
      <c r="AJ1066" s="41">
        <v>0</v>
      </c>
      <c r="AK1066" s="42" t="str">
        <f>IFERROR(VLOOKUP(Exportar[[#This Row],[RUBRO]],[3]LISTAS!$A$1:$B$19,2,0),Exportar[[#This Row],[NOMBRE-Planeación_Proyecto]])</f>
        <v>7. Infancia</v>
      </c>
      <c r="AL1066" s="41">
        <f>VLOOKUP(Exportar[[#This Row],[UNIDAD/SUB UNIDAD]],[3]!REGIONALES[[#All],[codigo_regional3]:[Columna1]],3,0)</f>
        <v>44</v>
      </c>
      <c r="AM1066" s="41">
        <f>Exportar[[#This Row],[COD]]</f>
        <v>44</v>
      </c>
      <c r="AN1066" s="41" t="str">
        <f>IFERROR(VLOOKUP(Exportar[[#This Row],[RUBRO completo]],'[3]CENTRO DE COSTOS'!$X:$X,1,0),0)</f>
        <v>C-4102-1500-20-0-4102045-02-152</v>
      </c>
      <c r="AO1066" s="43" t="str">
        <f>VLOOKUP(Exportar[[#This Row],[COD_REAL]],'[3]CENTRO DE COSTOS'!$M$4:$N$72,2,0)</f>
        <v>REGIONAL GUAJIRA</v>
      </c>
    </row>
    <row r="1067" spans="1:41" x14ac:dyDescent="0.25">
      <c r="A1067" s="44">
        <v>45111</v>
      </c>
      <c r="B1067" s="32">
        <v>2023</v>
      </c>
      <c r="C1067" s="33" t="str">
        <f>VLOOKUP(D1067,'[3]CENTRO DE COSTOS'!$E:$H,4,0)</f>
        <v>REGIONALES</v>
      </c>
      <c r="D1067" s="34" t="s">
        <v>67</v>
      </c>
      <c r="E1067" s="34" t="s">
        <v>68</v>
      </c>
      <c r="F1067" s="34" t="s">
        <v>146</v>
      </c>
      <c r="G1067" s="35" t="str">
        <f>VLOOKUP(O1067,[3]Gerentes!$A:$N,4,0)</f>
        <v>ADOLESCENCIA Y JUVENTUD</v>
      </c>
      <c r="H1067" s="35" t="str">
        <f>VLOOKUP(O1067,[3]Gerentes!$A:$N,5,0)</f>
        <v xml:space="preserve">DIRECTOR(A) DE ADOLESCENCIA Y JUVENTUD </v>
      </c>
      <c r="I1067" s="35" t="str">
        <f>VLOOKUP(O1067,[3]Gerentes!$A:$N,10,0)</f>
        <v>8. Adolescencia y Juventud</v>
      </c>
      <c r="J1067" s="35" t="str">
        <f>VLOOKUP(O1067,[3]Gerentes!$A:$AB,15,0)</f>
        <v>Contratable</v>
      </c>
      <c r="K1067" s="36" t="str">
        <f t="shared" si="48"/>
        <v>Inversión</v>
      </c>
      <c r="L1067" s="37" t="s">
        <v>180</v>
      </c>
      <c r="M1067" s="38" t="str">
        <f t="shared" si="49"/>
        <v>C-4102-1500-21</v>
      </c>
      <c r="N1067" s="34">
        <v>153</v>
      </c>
      <c r="O1067" s="35" t="str">
        <f t="shared" si="50"/>
        <v>C-4102-1500-21-0-4102045-02-00-153</v>
      </c>
      <c r="P1067" s="32" t="s">
        <v>179</v>
      </c>
      <c r="Q1067" s="39">
        <f>VLOOKUP($O1067,[3]Gerentes!$A:$I,7,0)</f>
        <v>4102045</v>
      </c>
      <c r="R1067" s="40" t="str">
        <f>VLOOKUP($O1067,[3]Gerentes!$A:$I,8,0)</f>
        <v>SERVICIOS DE EDUCACIÓN INFORMAL A NIÑOS, NIÑAS, ADOLESCENTES  Y JÓVENES PARA EL RECONOCIMIENTO DE SUS DERECHOS</v>
      </c>
      <c r="S1067" s="34" t="s">
        <v>24</v>
      </c>
      <c r="T1067" s="34">
        <v>27</v>
      </c>
      <c r="U1067" s="34" t="s">
        <v>161</v>
      </c>
      <c r="V1067" s="34" t="s">
        <v>25</v>
      </c>
      <c r="W1067" s="41">
        <v>3535087200</v>
      </c>
      <c r="X1067" s="41">
        <v>0</v>
      </c>
      <c r="Y1067" s="41">
        <v>0</v>
      </c>
      <c r="Z1067" s="41">
        <v>0</v>
      </c>
      <c r="AA1067" s="41">
        <v>0</v>
      </c>
      <c r="AB1067" s="42">
        <v>3535087200</v>
      </c>
      <c r="AC1067" s="41">
        <v>0</v>
      </c>
      <c r="AD1067" s="41">
        <v>3535087200</v>
      </c>
      <c r="AE1067" s="42">
        <v>0</v>
      </c>
      <c r="AF1067" s="42">
        <v>0</v>
      </c>
      <c r="AG1067" s="41">
        <v>0</v>
      </c>
      <c r="AH1067" s="41">
        <v>0</v>
      </c>
      <c r="AI1067" s="41">
        <v>0</v>
      </c>
      <c r="AJ1067" s="41">
        <v>0</v>
      </c>
      <c r="AK1067" s="42" t="str">
        <f>IFERROR(VLOOKUP(Exportar[[#This Row],[RUBRO]],[3]LISTAS!$A$1:$B$19,2,0),Exportar[[#This Row],[NOMBRE-Planeación_Proyecto]])</f>
        <v>8. Adolescencia y Juventud</v>
      </c>
      <c r="AL1067" s="41">
        <f>VLOOKUP(Exportar[[#This Row],[UNIDAD/SUB UNIDAD]],[3]!REGIONALES[[#All],[codigo_regional3]:[Columna1]],3,0)</f>
        <v>44</v>
      </c>
      <c r="AM1067" s="41">
        <f>Exportar[[#This Row],[COD]]</f>
        <v>44</v>
      </c>
      <c r="AN1067" s="41" t="str">
        <f>IFERROR(VLOOKUP(Exportar[[#This Row],[RUBRO completo]],'[3]CENTRO DE COSTOS'!$X:$X,1,0),0)</f>
        <v>C-4102-1500-21-0-4102045-02-00-153</v>
      </c>
      <c r="AO1067" s="43" t="str">
        <f>VLOOKUP(Exportar[[#This Row],[COD_REAL]],'[3]CENTRO DE COSTOS'!$M$4:$N$72,2,0)</f>
        <v>REGIONAL GUAJIRA</v>
      </c>
    </row>
    <row r="1068" spans="1:41" x14ac:dyDescent="0.25">
      <c r="A1068" s="44">
        <v>45111</v>
      </c>
      <c r="B1068" s="32">
        <v>2023</v>
      </c>
      <c r="C1068" s="33" t="str">
        <f>VLOOKUP(D1068,'[3]CENTRO DE COSTOS'!$E:$H,4,0)</f>
        <v>REGIONALES</v>
      </c>
      <c r="D1068" s="34" t="s">
        <v>67</v>
      </c>
      <c r="E1068" s="34" t="s">
        <v>68</v>
      </c>
      <c r="F1068" s="34" t="s">
        <v>229</v>
      </c>
      <c r="G1068" s="35" t="str">
        <f>VLOOKUP(O1068,[3]Gerentes!$A:$N,4,0)</f>
        <v>PRIMERA INFANCIA</v>
      </c>
      <c r="H1068" s="35" t="str">
        <f>VLOOKUP(O1068,[3]Gerentes!$A:$N,5,0)</f>
        <v>DIRECTOR(A) DE PRIMERA INFANCIA</v>
      </c>
      <c r="I1068" s="35" t="str">
        <f>VLOOKUP(O1068,[3]Gerentes!$A:$N,10,0)</f>
        <v>1. Primera Infancia</v>
      </c>
      <c r="J1068" s="35" t="str">
        <f>VLOOKUP(O1068,[3]Gerentes!$A:$AB,15,0)</f>
        <v>Contratable</v>
      </c>
      <c r="K1068" s="36" t="str">
        <f t="shared" si="48"/>
        <v>Inversión</v>
      </c>
      <c r="L1068" s="37" t="s">
        <v>228</v>
      </c>
      <c r="M1068" s="38" t="str">
        <f t="shared" si="49"/>
        <v>C-4102-1500-18</v>
      </c>
      <c r="N1068" s="34">
        <v>161</v>
      </c>
      <c r="O1068" s="35" t="str">
        <f t="shared" si="50"/>
        <v>C-4102-1500-18-0-4102001-02-161</v>
      </c>
      <c r="P1068" s="32" t="s">
        <v>227</v>
      </c>
      <c r="Q1068" s="39">
        <f>VLOOKUP($O1068,[3]Gerentes!$A:$I,7,0)</f>
        <v>4102001</v>
      </c>
      <c r="R1068" s="40" t="str">
        <f>VLOOKUP($O1068,[3]Gerentes!$A:$I,8,0)</f>
        <v>SERVICIO DE ATENCION INTEGRAL A LA PRIMERA INFANCIA</v>
      </c>
      <c r="S1068" s="34" t="s">
        <v>38</v>
      </c>
      <c r="T1068" s="34">
        <v>10</v>
      </c>
      <c r="U1068" s="34" t="s">
        <v>223</v>
      </c>
      <c r="V1068" s="34" t="s">
        <v>25</v>
      </c>
      <c r="W1068" s="41">
        <v>293877483822</v>
      </c>
      <c r="X1068" s="41">
        <v>26480930937</v>
      </c>
      <c r="Y1068" s="41">
        <v>0</v>
      </c>
      <c r="Z1068" s="41">
        <v>0</v>
      </c>
      <c r="AA1068" s="41">
        <v>0</v>
      </c>
      <c r="AB1068" s="42">
        <v>320358414759</v>
      </c>
      <c r="AC1068" s="41">
        <v>319347907111</v>
      </c>
      <c r="AD1068" s="41">
        <v>1010507648</v>
      </c>
      <c r="AE1068" s="42">
        <v>319347907111</v>
      </c>
      <c r="AF1068" s="42">
        <v>146793859856</v>
      </c>
      <c r="AG1068" s="41">
        <v>146793859856</v>
      </c>
      <c r="AH1068" s="41">
        <v>146793859856</v>
      </c>
      <c r="AI1068" s="41">
        <v>0</v>
      </c>
      <c r="AJ1068" s="41">
        <v>0</v>
      </c>
      <c r="AK1068" s="42" t="str">
        <f>IFERROR(VLOOKUP(Exportar[[#This Row],[RUBRO]],[3]LISTAS!$A$1:$B$19,2,0),Exportar[[#This Row],[NOMBRE-Planeación_Proyecto]])</f>
        <v>1. Primera Infancia</v>
      </c>
      <c r="AL1068" s="41">
        <f>VLOOKUP(Exportar[[#This Row],[UNIDAD/SUB UNIDAD]],[3]!REGIONALES[[#All],[codigo_regional3]:[Columna1]],3,0)</f>
        <v>44</v>
      </c>
      <c r="AM1068" s="41">
        <f>Exportar[[#This Row],[COD]]</f>
        <v>44</v>
      </c>
      <c r="AN1068" s="41" t="str">
        <f>IFERROR(VLOOKUP(Exportar[[#This Row],[RUBRO completo]],'[3]CENTRO DE COSTOS'!$X:$X,1,0),0)</f>
        <v>C-4102-1500-18-0-4102001-02-161</v>
      </c>
      <c r="AO1068" s="43" t="str">
        <f>VLOOKUP(Exportar[[#This Row],[COD_REAL]],'[3]CENTRO DE COSTOS'!$M$4:$N$72,2,0)</f>
        <v>REGIONAL GUAJIRA</v>
      </c>
    </row>
    <row r="1069" spans="1:41" x14ac:dyDescent="0.25">
      <c r="A1069" s="44">
        <v>45111</v>
      </c>
      <c r="B1069" s="32">
        <v>2023</v>
      </c>
      <c r="C1069" s="33" t="str">
        <f>VLOOKUP(D1069,'[3]CENTRO DE COSTOS'!$E:$H,4,0)</f>
        <v>REGIONALES</v>
      </c>
      <c r="D1069" s="34" t="s">
        <v>67</v>
      </c>
      <c r="E1069" s="34" t="s">
        <v>68</v>
      </c>
      <c r="F1069" s="34" t="s">
        <v>226</v>
      </c>
      <c r="G1069" s="35" t="str">
        <f>VLOOKUP(O1069,[3]Gerentes!$A:$N,4,0)</f>
        <v>PRIMERA INFANCIA</v>
      </c>
      <c r="H1069" s="35" t="str">
        <f>VLOOKUP(O1069,[3]Gerentes!$A:$N,5,0)</f>
        <v>DIRECTOR(A) DE PRIMERA INFANCIA</v>
      </c>
      <c r="I1069" s="35" t="str">
        <f>VLOOKUP(O1069,[3]Gerentes!$A:$N,10,0)</f>
        <v>1. Primera Infancia</v>
      </c>
      <c r="J1069" s="35" t="str">
        <f>VLOOKUP(O1069,[3]Gerentes!$A:$AB,15,0)</f>
        <v>Contratable</v>
      </c>
      <c r="K1069" s="36" t="str">
        <f t="shared" si="48"/>
        <v>Inversión</v>
      </c>
      <c r="L1069" s="37" t="s">
        <v>225</v>
      </c>
      <c r="M1069" s="38" t="str">
        <f t="shared" si="49"/>
        <v>C-4102-1500-18</v>
      </c>
      <c r="N1069" s="34">
        <v>162</v>
      </c>
      <c r="O1069" s="35" t="str">
        <f t="shared" si="50"/>
        <v>C-4102-1500-18-0-4102002-02-162</v>
      </c>
      <c r="P1069" s="32" t="s">
        <v>224</v>
      </c>
      <c r="Q1069" s="39">
        <f>VLOOKUP($O1069,[3]Gerentes!$A:$I,7,0)</f>
        <v>4102002</v>
      </c>
      <c r="R1069" s="40" t="str">
        <f>VLOOKUP($O1069,[3]Gerentes!$A:$I,8,0)</f>
        <v>SERVICIO DE ATENCION TRADICIONAL A LA PRIMERA INFANCIA</v>
      </c>
      <c r="S1069" s="34" t="s">
        <v>38</v>
      </c>
      <c r="T1069" s="34">
        <v>10</v>
      </c>
      <c r="U1069" s="34" t="s">
        <v>223</v>
      </c>
      <c r="V1069" s="34" t="s">
        <v>25</v>
      </c>
      <c r="W1069" s="41">
        <v>21233011250</v>
      </c>
      <c r="X1069" s="41">
        <v>1756741099</v>
      </c>
      <c r="Y1069" s="41">
        <v>0</v>
      </c>
      <c r="Z1069" s="41">
        <v>0</v>
      </c>
      <c r="AA1069" s="41">
        <v>0</v>
      </c>
      <c r="AB1069" s="42">
        <v>22989752349</v>
      </c>
      <c r="AC1069" s="41">
        <v>22986641817</v>
      </c>
      <c r="AD1069" s="41">
        <v>3110532</v>
      </c>
      <c r="AE1069" s="42">
        <v>22986641817</v>
      </c>
      <c r="AF1069" s="42">
        <v>12653554339</v>
      </c>
      <c r="AG1069" s="41">
        <v>12653554339</v>
      </c>
      <c r="AH1069" s="41">
        <v>12653554339</v>
      </c>
      <c r="AI1069" s="41">
        <v>0</v>
      </c>
      <c r="AJ1069" s="41">
        <v>0</v>
      </c>
      <c r="AK1069" s="42" t="str">
        <f>IFERROR(VLOOKUP(Exportar[[#This Row],[RUBRO]],[3]LISTAS!$A$1:$B$19,2,0),Exportar[[#This Row],[NOMBRE-Planeación_Proyecto]])</f>
        <v>1. Primera Infancia</v>
      </c>
      <c r="AL1069" s="41">
        <f>VLOOKUP(Exportar[[#This Row],[UNIDAD/SUB UNIDAD]],[3]!REGIONALES[[#All],[codigo_regional3]:[Columna1]],3,0)</f>
        <v>44</v>
      </c>
      <c r="AM1069" s="41">
        <f>Exportar[[#This Row],[COD]]</f>
        <v>44</v>
      </c>
      <c r="AN1069" s="41" t="str">
        <f>IFERROR(VLOOKUP(Exportar[[#This Row],[RUBRO completo]],'[3]CENTRO DE COSTOS'!$X:$X,1,0),0)</f>
        <v>C-4102-1500-18-0-4102002-02-162</v>
      </c>
      <c r="AO1069" s="43" t="str">
        <f>VLOOKUP(Exportar[[#This Row],[COD_REAL]],'[3]CENTRO DE COSTOS'!$M$4:$N$72,2,0)</f>
        <v>REGIONAL GUAJIRA</v>
      </c>
    </row>
    <row r="1070" spans="1:41" x14ac:dyDescent="0.25">
      <c r="A1070" s="44">
        <v>45111</v>
      </c>
      <c r="B1070" s="32">
        <v>2023</v>
      </c>
      <c r="C1070" s="33" t="str">
        <f>VLOOKUP(D1070,'[3]CENTRO DE COSTOS'!$E:$H,4,0)</f>
        <v>REGIONALES</v>
      </c>
      <c r="D1070" s="34" t="s">
        <v>67</v>
      </c>
      <c r="E1070" s="34" t="s">
        <v>68</v>
      </c>
      <c r="F1070" s="34" t="s">
        <v>222</v>
      </c>
      <c r="G1070" s="35" t="str">
        <f>VLOOKUP(O1070,[3]Gerentes!$A:$N,4,0)</f>
        <v>FORTALECIMIENTO</v>
      </c>
      <c r="H1070" s="35" t="str">
        <f>VLOOKUP(O1070,[3]Gerentes!$A:$N,5,0)</f>
        <v>DIRECTOR(A) ADMINISTRATIVO</v>
      </c>
      <c r="I1070" s="35" t="str">
        <f>VLOOKUP(O1070,[3]Gerentes!$A:$N,10,0)</f>
        <v>8. Fortalecimiento</v>
      </c>
      <c r="J1070" s="35" t="str">
        <f>VLOOKUP(O1070,[3]Gerentes!$A:$AB,15,0)</f>
        <v>Contratable</v>
      </c>
      <c r="K1070" s="36" t="str">
        <f t="shared" si="48"/>
        <v>Inversión</v>
      </c>
      <c r="L1070" s="37" t="s">
        <v>175</v>
      </c>
      <c r="M1070" s="38" t="str">
        <f t="shared" si="49"/>
        <v>C-4199-1500-8</v>
      </c>
      <c r="N1070" s="34">
        <v>184</v>
      </c>
      <c r="O1070" s="35" t="str">
        <f t="shared" si="50"/>
        <v>C-4199-1500-8-0-4199064-02-184</v>
      </c>
      <c r="P1070" s="32" t="s">
        <v>174</v>
      </c>
      <c r="Q1070" s="39">
        <f>VLOOKUP($O1070,[3]Gerentes!$A:$I,7,0)</f>
        <v>4199064</v>
      </c>
      <c r="R1070" s="40" t="str">
        <f>VLOOKUP($O1070,[3]Gerentes!$A:$I,8,0)</f>
        <v>SERVICIO DE IMPLEMENTACION DE SISTEMAS DE GESTION</v>
      </c>
      <c r="S1070" s="34" t="s">
        <v>24</v>
      </c>
      <c r="T1070" s="34">
        <v>27</v>
      </c>
      <c r="U1070" s="34" t="s">
        <v>161</v>
      </c>
      <c r="V1070" s="34" t="s">
        <v>25</v>
      </c>
      <c r="W1070" s="41">
        <v>71853392</v>
      </c>
      <c r="X1070" s="41">
        <v>17400000</v>
      </c>
      <c r="Y1070" s="41">
        <v>0</v>
      </c>
      <c r="Z1070" s="41">
        <v>0</v>
      </c>
      <c r="AA1070" s="41">
        <v>0</v>
      </c>
      <c r="AB1070" s="42">
        <v>89253392</v>
      </c>
      <c r="AC1070" s="41">
        <v>89055000</v>
      </c>
      <c r="AD1070" s="41">
        <v>198392</v>
      </c>
      <c r="AE1070" s="42">
        <v>88910000</v>
      </c>
      <c r="AF1070" s="42">
        <v>34100000</v>
      </c>
      <c r="AG1070" s="41">
        <v>34100000</v>
      </c>
      <c r="AH1070" s="41">
        <v>34100000</v>
      </c>
      <c r="AI1070" s="41">
        <v>0</v>
      </c>
      <c r="AJ1070" s="41">
        <v>0</v>
      </c>
      <c r="AK1070" s="42" t="str">
        <f>IFERROR(VLOOKUP(Exportar[[#This Row],[RUBRO]],[3]LISTAS!$A$1:$B$19,2,0),Exportar[[#This Row],[NOMBRE-Planeación_Proyecto]])</f>
        <v>8. Fortalecimiento</v>
      </c>
      <c r="AL1070" s="41">
        <f>VLOOKUP(Exportar[[#This Row],[UNIDAD/SUB UNIDAD]],[3]!REGIONALES[[#All],[codigo_regional3]:[Columna1]],3,0)</f>
        <v>44</v>
      </c>
      <c r="AM1070" s="41">
        <f>Exportar[[#This Row],[COD]]</f>
        <v>44</v>
      </c>
      <c r="AN1070" s="41">
        <f>IFERROR(VLOOKUP(Exportar[[#This Row],[RUBRO completo]],'[3]CENTRO DE COSTOS'!$X:$X,1,0),0)</f>
        <v>0</v>
      </c>
      <c r="AO1070" s="43" t="str">
        <f>VLOOKUP(Exportar[[#This Row],[COD_REAL]],'[3]CENTRO DE COSTOS'!$M$4:$N$72,2,0)</f>
        <v>REGIONAL GUAJIRA</v>
      </c>
    </row>
    <row r="1071" spans="1:41" x14ac:dyDescent="0.25">
      <c r="A1071" s="44">
        <v>45111</v>
      </c>
      <c r="B1071" s="32">
        <v>2023</v>
      </c>
      <c r="C1071" s="33" t="str">
        <f>VLOOKUP(D1071,'[3]CENTRO DE COSTOS'!$E:$H,4,0)</f>
        <v>REGIONALES</v>
      </c>
      <c r="D1071" s="34" t="s">
        <v>67</v>
      </c>
      <c r="E1071" s="34" t="s">
        <v>68</v>
      </c>
      <c r="F1071" s="34" t="s">
        <v>221</v>
      </c>
      <c r="G1071" s="35" t="str">
        <f>VLOOKUP(O1071,[3]Gerentes!$A:$N,4,0)</f>
        <v>FORTALECIMIENTO</v>
      </c>
      <c r="H1071" s="35" t="str">
        <f>VLOOKUP(O1071,[3]Gerentes!$A:$N,5,0)</f>
        <v>DIRECTOR(A) ADMINISTRATIVO</v>
      </c>
      <c r="I1071" s="35" t="str">
        <f>VLOOKUP(O1071,[3]Gerentes!$A:$N,10,0)</f>
        <v>8. Fortalecimiento</v>
      </c>
      <c r="J1071" s="35" t="str">
        <f>VLOOKUP(O1071,[3]Gerentes!$A:$AB,15,0)</f>
        <v>Contratable</v>
      </c>
      <c r="K1071" s="36" t="str">
        <f t="shared" si="48"/>
        <v>Inversión</v>
      </c>
      <c r="L1071" s="37" t="s">
        <v>175</v>
      </c>
      <c r="M1071" s="38" t="str">
        <f t="shared" si="49"/>
        <v>C-4199-1500-8</v>
      </c>
      <c r="N1071" s="34">
        <v>186</v>
      </c>
      <c r="O1071" s="35" t="str">
        <f t="shared" si="50"/>
        <v>C-4199-1500-8-0-4199064-02-186</v>
      </c>
      <c r="P1071" s="32" t="s">
        <v>174</v>
      </c>
      <c r="Q1071" s="39">
        <f>VLOOKUP($O1071,[3]Gerentes!$A:$I,7,0)</f>
        <v>4199064</v>
      </c>
      <c r="R1071" s="40" t="str">
        <f>VLOOKUP($O1071,[3]Gerentes!$A:$I,8,0)</f>
        <v>SERVICIO DE IMPLEMENTACION DE SISTEMAS DE GESTION</v>
      </c>
      <c r="S1071" s="34" t="s">
        <v>24</v>
      </c>
      <c r="T1071" s="34">
        <v>27</v>
      </c>
      <c r="U1071" s="34" t="s">
        <v>161</v>
      </c>
      <c r="V1071" s="34" t="s">
        <v>25</v>
      </c>
      <c r="W1071" s="41">
        <v>262766519</v>
      </c>
      <c r="X1071" s="41">
        <v>0</v>
      </c>
      <c r="Y1071" s="41">
        <v>0</v>
      </c>
      <c r="Z1071" s="41">
        <v>0</v>
      </c>
      <c r="AA1071" s="41">
        <v>0</v>
      </c>
      <c r="AB1071" s="42">
        <v>262766519</v>
      </c>
      <c r="AC1071" s="41">
        <v>262766519</v>
      </c>
      <c r="AD1071" s="41">
        <v>0</v>
      </c>
      <c r="AE1071" s="42">
        <v>161044485</v>
      </c>
      <c r="AF1071" s="42">
        <v>161044485</v>
      </c>
      <c r="AG1071" s="41">
        <v>161044485</v>
      </c>
      <c r="AH1071" s="41">
        <v>161044485</v>
      </c>
      <c r="AI1071" s="41">
        <v>0</v>
      </c>
      <c r="AJ1071" s="41">
        <v>0</v>
      </c>
      <c r="AK1071" s="42" t="str">
        <f>IFERROR(VLOOKUP(Exportar[[#This Row],[RUBRO]],[3]LISTAS!$A$1:$B$19,2,0),Exportar[[#This Row],[NOMBRE-Planeación_Proyecto]])</f>
        <v>8. Fortalecimiento</v>
      </c>
      <c r="AL1071" s="41">
        <f>VLOOKUP(Exportar[[#This Row],[UNIDAD/SUB UNIDAD]],[3]!REGIONALES[[#All],[codigo_regional3]:[Columna1]],3,0)</f>
        <v>44</v>
      </c>
      <c r="AM1071" s="41">
        <f>Exportar[[#This Row],[COD]]</f>
        <v>44</v>
      </c>
      <c r="AN1071" s="41">
        <f>IFERROR(VLOOKUP(Exportar[[#This Row],[RUBRO completo]],'[3]CENTRO DE COSTOS'!$X:$X,1,0),0)</f>
        <v>0</v>
      </c>
      <c r="AO1071" s="43" t="str">
        <f>VLOOKUP(Exportar[[#This Row],[COD_REAL]],'[3]CENTRO DE COSTOS'!$M$4:$N$72,2,0)</f>
        <v>REGIONAL GUAJIRA</v>
      </c>
    </row>
    <row r="1072" spans="1:41" x14ac:dyDescent="0.25">
      <c r="A1072" s="44">
        <v>45111</v>
      </c>
      <c r="B1072" s="32">
        <v>2023</v>
      </c>
      <c r="C1072" s="33" t="str">
        <f>VLOOKUP(D1072,'[3]CENTRO DE COSTOS'!$E:$H,4,0)</f>
        <v>REGIONALES</v>
      </c>
      <c r="D1072" s="34" t="s">
        <v>67</v>
      </c>
      <c r="E1072" s="34" t="s">
        <v>68</v>
      </c>
      <c r="F1072" s="34" t="s">
        <v>220</v>
      </c>
      <c r="G1072" s="35" t="str">
        <f>VLOOKUP(O1072,[3]Gerentes!$A:$N,4,0)</f>
        <v>FORTALECIMIENTO</v>
      </c>
      <c r="H1072" s="35" t="str">
        <f>VLOOKUP(O1072,[3]Gerentes!$A:$N,5,0)</f>
        <v>DIRECTOR(A) DE GESTION HUMANA</v>
      </c>
      <c r="I1072" s="35" t="str">
        <f>VLOOKUP(O1072,[3]Gerentes!$A:$N,10,0)</f>
        <v>8. Fortalecimiento</v>
      </c>
      <c r="J1072" s="35" t="str">
        <f>VLOOKUP(O1072,[3]Gerentes!$A:$AB,15,0)</f>
        <v>Contratable</v>
      </c>
      <c r="K1072" s="36" t="str">
        <f t="shared" si="48"/>
        <v>Inversión</v>
      </c>
      <c r="L1072" s="37" t="s">
        <v>215</v>
      </c>
      <c r="M1072" s="38" t="str">
        <f t="shared" si="49"/>
        <v>C-4199-1500-8</v>
      </c>
      <c r="N1072" s="34">
        <v>192</v>
      </c>
      <c r="O1072" s="35" t="str">
        <f t="shared" si="50"/>
        <v>C-4199-1500-8-0-4199053-02-192</v>
      </c>
      <c r="P1072" s="32" t="s">
        <v>214</v>
      </c>
      <c r="Q1072" s="39">
        <f>VLOOKUP($O1072,[3]Gerentes!$A:$I,7,0)</f>
        <v>4199053</v>
      </c>
      <c r="R1072" s="40" t="str">
        <f>VLOOKUP($O1072,[3]Gerentes!$A:$I,8,0)</f>
        <v>DOCUMENTOS DE LINEAMIENTOS TECNICOS</v>
      </c>
      <c r="S1072" s="34" t="s">
        <v>24</v>
      </c>
      <c r="T1072" s="34">
        <v>27</v>
      </c>
      <c r="U1072" s="34" t="s">
        <v>161</v>
      </c>
      <c r="V1072" s="34" t="s">
        <v>25</v>
      </c>
      <c r="W1072" s="41">
        <v>28976784</v>
      </c>
      <c r="X1072" s="41">
        <v>13809353</v>
      </c>
      <c r="Y1072" s="41">
        <v>0</v>
      </c>
      <c r="Z1072" s="41">
        <v>0</v>
      </c>
      <c r="AA1072" s="41">
        <v>0</v>
      </c>
      <c r="AB1072" s="42">
        <v>42786137</v>
      </c>
      <c r="AC1072" s="41">
        <v>42786137</v>
      </c>
      <c r="AD1072" s="41">
        <v>0</v>
      </c>
      <c r="AE1072" s="42">
        <v>36319000</v>
      </c>
      <c r="AF1072" s="42">
        <v>0</v>
      </c>
      <c r="AG1072" s="41">
        <v>0</v>
      </c>
      <c r="AH1072" s="41">
        <v>0</v>
      </c>
      <c r="AI1072" s="41">
        <v>0</v>
      </c>
      <c r="AJ1072" s="41">
        <v>0</v>
      </c>
      <c r="AK1072" s="42" t="str">
        <f>IFERROR(VLOOKUP(Exportar[[#This Row],[RUBRO]],[3]LISTAS!$A$1:$B$19,2,0),Exportar[[#This Row],[NOMBRE-Planeación_Proyecto]])</f>
        <v>8. Fortalecimiento</v>
      </c>
      <c r="AL1072" s="41">
        <f>VLOOKUP(Exportar[[#This Row],[UNIDAD/SUB UNIDAD]],[3]!REGIONALES[[#All],[codigo_regional3]:[Columna1]],3,0)</f>
        <v>44</v>
      </c>
      <c r="AM1072" s="41">
        <f>Exportar[[#This Row],[COD]]</f>
        <v>44</v>
      </c>
      <c r="AN1072" s="41">
        <f>IFERROR(VLOOKUP(Exportar[[#This Row],[RUBRO completo]],'[3]CENTRO DE COSTOS'!$X:$X,1,0),0)</f>
        <v>0</v>
      </c>
      <c r="AO1072" s="43" t="str">
        <f>VLOOKUP(Exportar[[#This Row],[COD_REAL]],'[3]CENTRO DE COSTOS'!$M$4:$N$72,2,0)</f>
        <v>REGIONAL GUAJIRA</v>
      </c>
    </row>
    <row r="1073" spans="1:41" x14ac:dyDescent="0.25">
      <c r="A1073" s="44">
        <v>45111</v>
      </c>
      <c r="B1073" s="32">
        <v>2023</v>
      </c>
      <c r="C1073" s="33" t="str">
        <f>VLOOKUP(D1073,'[3]CENTRO DE COSTOS'!$E:$H,4,0)</f>
        <v>REGIONALES</v>
      </c>
      <c r="D1073" s="34" t="s">
        <v>67</v>
      </c>
      <c r="E1073" s="34" t="s">
        <v>68</v>
      </c>
      <c r="F1073" s="34" t="s">
        <v>219</v>
      </c>
      <c r="G1073" s="35" t="str">
        <f>VLOOKUP(O1073,[3]Gerentes!$A:$N,4,0)</f>
        <v>FORTALECIMIENTO</v>
      </c>
      <c r="H1073" s="35" t="str">
        <f>VLOOKUP(O1073,[3]Gerentes!$A:$N,5,0)</f>
        <v>DIRECTOR(A) ADMINISTRATIVO</v>
      </c>
      <c r="I1073" s="35" t="str">
        <f>VLOOKUP(O1073,[3]Gerentes!$A:$N,10,0)</f>
        <v>8. Fortalecimiento</v>
      </c>
      <c r="J1073" s="35" t="str">
        <f>VLOOKUP(O1073,[3]Gerentes!$A:$AB,15,0)</f>
        <v>Contratable</v>
      </c>
      <c r="K1073" s="36" t="str">
        <f t="shared" si="48"/>
        <v>Inversión</v>
      </c>
      <c r="L1073" s="37" t="s">
        <v>218</v>
      </c>
      <c r="M1073" s="38" t="str">
        <f t="shared" si="49"/>
        <v>C-4199-1500-8</v>
      </c>
      <c r="N1073" s="34">
        <v>197</v>
      </c>
      <c r="O1073" s="35" t="str">
        <f t="shared" si="50"/>
        <v>C-4199-1500-8-0-4199016-02-197</v>
      </c>
      <c r="P1073" s="32" t="s">
        <v>217</v>
      </c>
      <c r="Q1073" s="39">
        <f>VLOOKUP($O1073,[3]Gerentes!$A:$I,7,0)</f>
        <v>4199016</v>
      </c>
      <c r="R1073" s="40" t="str">
        <f>VLOOKUP($O1073,[3]Gerentes!$A:$I,8,0)</f>
        <v>SEDES MANTENIDAS</v>
      </c>
      <c r="S1073" s="34" t="s">
        <v>24</v>
      </c>
      <c r="T1073" s="34">
        <v>27</v>
      </c>
      <c r="U1073" s="34" t="s">
        <v>161</v>
      </c>
      <c r="V1073" s="34" t="s">
        <v>25</v>
      </c>
      <c r="W1073" s="41">
        <v>93959989</v>
      </c>
      <c r="X1073" s="41">
        <v>116000000</v>
      </c>
      <c r="Y1073" s="41">
        <v>0</v>
      </c>
      <c r="Z1073" s="41">
        <v>0</v>
      </c>
      <c r="AA1073" s="41">
        <v>0</v>
      </c>
      <c r="AB1073" s="42">
        <v>209959989</v>
      </c>
      <c r="AC1073" s="41">
        <v>65674633</v>
      </c>
      <c r="AD1073" s="41">
        <v>144285356</v>
      </c>
      <c r="AE1073" s="42">
        <v>65674633</v>
      </c>
      <c r="AF1073" s="42">
        <v>17296239</v>
      </c>
      <c r="AG1073" s="41">
        <v>17296239</v>
      </c>
      <c r="AH1073" s="41">
        <v>17296239</v>
      </c>
      <c r="AI1073" s="41">
        <v>0</v>
      </c>
      <c r="AJ1073" s="41">
        <v>0</v>
      </c>
      <c r="AK1073" s="42" t="str">
        <f>IFERROR(VLOOKUP(Exportar[[#This Row],[RUBRO]],[3]LISTAS!$A$1:$B$19,2,0),Exportar[[#This Row],[NOMBRE-Planeación_Proyecto]])</f>
        <v>8. Fortalecimiento</v>
      </c>
      <c r="AL1073" s="41">
        <f>VLOOKUP(Exportar[[#This Row],[UNIDAD/SUB UNIDAD]],[3]!REGIONALES[[#All],[codigo_regional3]:[Columna1]],3,0)</f>
        <v>44</v>
      </c>
      <c r="AM1073" s="41">
        <f>Exportar[[#This Row],[COD]]</f>
        <v>44</v>
      </c>
      <c r="AN1073" s="41">
        <f>IFERROR(VLOOKUP(Exportar[[#This Row],[RUBRO completo]],'[3]CENTRO DE COSTOS'!$X:$X,1,0),0)</f>
        <v>0</v>
      </c>
      <c r="AO1073" s="43" t="str">
        <f>VLOOKUP(Exportar[[#This Row],[COD_REAL]],'[3]CENTRO DE COSTOS'!$M$4:$N$72,2,0)</f>
        <v>REGIONAL GUAJIRA</v>
      </c>
    </row>
    <row r="1074" spans="1:41" x14ac:dyDescent="0.25">
      <c r="A1074" s="44">
        <v>45111</v>
      </c>
      <c r="B1074" s="32">
        <v>2023</v>
      </c>
      <c r="C1074" s="33" t="str">
        <f>VLOOKUP(D1074,'[3]CENTRO DE COSTOS'!$E:$H,4,0)</f>
        <v>REGIONALES</v>
      </c>
      <c r="D1074" s="34" t="s">
        <v>67</v>
      </c>
      <c r="E1074" s="34" t="s">
        <v>68</v>
      </c>
      <c r="F1074" s="34" t="s">
        <v>216</v>
      </c>
      <c r="G1074" s="35" t="str">
        <f>VLOOKUP(O1074,[3]Gerentes!$A:$N,4,0)</f>
        <v>FORTALECIMIENTO</v>
      </c>
      <c r="H1074" s="35" t="str">
        <f>VLOOKUP(O1074,[3]Gerentes!$A:$N,5,0)</f>
        <v>DIRECTOR(A) ADMINISTRATIVO</v>
      </c>
      <c r="I1074" s="35" t="str">
        <f>VLOOKUP(O1074,[3]Gerentes!$A:$N,10,0)</f>
        <v>8. Fortalecimiento</v>
      </c>
      <c r="J1074" s="35" t="str">
        <f>VLOOKUP(O1074,[3]Gerentes!$A:$AB,15,0)</f>
        <v>Contratable</v>
      </c>
      <c r="K1074" s="36" t="str">
        <f t="shared" si="48"/>
        <v>Inversión</v>
      </c>
      <c r="L1074" s="37" t="s">
        <v>215</v>
      </c>
      <c r="M1074" s="38" t="str">
        <f t="shared" si="49"/>
        <v>C-4199-1500-8</v>
      </c>
      <c r="N1074" s="34">
        <v>199</v>
      </c>
      <c r="O1074" s="35" t="str">
        <f t="shared" si="50"/>
        <v>C-4199-1500-8-0-4199053-02-199</v>
      </c>
      <c r="P1074" s="32" t="s">
        <v>214</v>
      </c>
      <c r="Q1074" s="39">
        <f>VLOOKUP($O1074,[3]Gerentes!$A:$I,7,0)</f>
        <v>4199053</v>
      </c>
      <c r="R1074" s="40" t="str">
        <f>VLOOKUP($O1074,[3]Gerentes!$A:$I,8,0)</f>
        <v>DOCUMENTOS DE LINEAMIENTOS TECNICOS</v>
      </c>
      <c r="S1074" s="34" t="s">
        <v>24</v>
      </c>
      <c r="T1074" s="34">
        <v>27</v>
      </c>
      <c r="U1074" s="34" t="s">
        <v>161</v>
      </c>
      <c r="V1074" s="34" t="s">
        <v>25</v>
      </c>
      <c r="W1074" s="41">
        <v>7000000</v>
      </c>
      <c r="X1074" s="41">
        <v>0</v>
      </c>
      <c r="Y1074" s="41">
        <v>0</v>
      </c>
      <c r="Z1074" s="41">
        <v>0</v>
      </c>
      <c r="AA1074" s="41">
        <v>0</v>
      </c>
      <c r="AB1074" s="42">
        <v>7000000</v>
      </c>
      <c r="AC1074" s="41">
        <v>7000000</v>
      </c>
      <c r="AD1074" s="41">
        <v>0</v>
      </c>
      <c r="AE1074" s="42">
        <v>0</v>
      </c>
      <c r="AF1074" s="42">
        <v>0</v>
      </c>
      <c r="AG1074" s="41">
        <v>0</v>
      </c>
      <c r="AH1074" s="41">
        <v>0</v>
      </c>
      <c r="AI1074" s="41">
        <v>0</v>
      </c>
      <c r="AJ1074" s="41">
        <v>0</v>
      </c>
      <c r="AK1074" s="42" t="str">
        <f>IFERROR(VLOOKUP(Exportar[[#This Row],[RUBRO]],[3]LISTAS!$A$1:$B$19,2,0),Exportar[[#This Row],[NOMBRE-Planeación_Proyecto]])</f>
        <v>8. Fortalecimiento</v>
      </c>
      <c r="AL1074" s="41">
        <f>VLOOKUP(Exportar[[#This Row],[UNIDAD/SUB UNIDAD]],[3]!REGIONALES[[#All],[codigo_regional3]:[Columna1]],3,0)</f>
        <v>44</v>
      </c>
      <c r="AM1074" s="41">
        <f>Exportar[[#This Row],[COD]]</f>
        <v>44</v>
      </c>
      <c r="AN1074" s="41">
        <f>IFERROR(VLOOKUP(Exportar[[#This Row],[RUBRO completo]],'[3]CENTRO DE COSTOS'!$X:$X,1,0),0)</f>
        <v>0</v>
      </c>
      <c r="AO1074" s="43" t="str">
        <f>VLOOKUP(Exportar[[#This Row],[COD_REAL]],'[3]CENTRO DE COSTOS'!$M$4:$N$72,2,0)</f>
        <v>REGIONAL GUAJIRA</v>
      </c>
    </row>
    <row r="1075" spans="1:41" x14ac:dyDescent="0.25">
      <c r="A1075" s="44">
        <v>45111</v>
      </c>
      <c r="B1075" s="32">
        <v>2023</v>
      </c>
      <c r="C1075" s="33" t="str">
        <f>VLOOKUP(D1075,'[3]CENTRO DE COSTOS'!$E:$H,4,0)</f>
        <v>REGIONALES</v>
      </c>
      <c r="D1075" s="34" t="s">
        <v>67</v>
      </c>
      <c r="E1075" s="34" t="s">
        <v>68</v>
      </c>
      <c r="F1075" s="34" t="s">
        <v>213</v>
      </c>
      <c r="G1075" s="35" t="str">
        <f>VLOOKUP(O1075,[3]Gerentes!$A:$N,4,0)</f>
        <v>FORTALECIMIENTO</v>
      </c>
      <c r="H1075" s="35" t="str">
        <f>VLOOKUP(O1075,[3]Gerentes!$A:$N,5,0)</f>
        <v>DIRECTOR(A) ADMINISTRATIVO</v>
      </c>
      <c r="I1075" s="35" t="str">
        <f>VLOOKUP(O1075,[3]Gerentes!$A:$N,10,0)</f>
        <v>8. Fortalecimiento</v>
      </c>
      <c r="J1075" s="35" t="str">
        <f>VLOOKUP(O1075,[3]Gerentes!$A:$AB,15,0)</f>
        <v>Contratable</v>
      </c>
      <c r="K1075" s="36" t="str">
        <f t="shared" si="48"/>
        <v>Inversión</v>
      </c>
      <c r="L1075" s="37" t="s">
        <v>175</v>
      </c>
      <c r="M1075" s="38" t="str">
        <f t="shared" si="49"/>
        <v>C-4199-1500-8</v>
      </c>
      <c r="N1075" s="34">
        <v>201</v>
      </c>
      <c r="O1075" s="35" t="str">
        <f t="shared" si="50"/>
        <v>C-4199-1500-8-0-4199064-02-201</v>
      </c>
      <c r="P1075" s="32" t="s">
        <v>174</v>
      </c>
      <c r="Q1075" s="39">
        <f>VLOOKUP($O1075,[3]Gerentes!$A:$I,7,0)</f>
        <v>4199064</v>
      </c>
      <c r="R1075" s="40" t="str">
        <f>VLOOKUP($O1075,[3]Gerentes!$A:$I,8,0)</f>
        <v>SERVICIO DE IMPLEMENTACION DE SISTEMAS DE GESTION</v>
      </c>
      <c r="S1075" s="34" t="s">
        <v>24</v>
      </c>
      <c r="T1075" s="34">
        <v>27</v>
      </c>
      <c r="U1075" s="34" t="s">
        <v>161</v>
      </c>
      <c r="V1075" s="34" t="s">
        <v>25</v>
      </c>
      <c r="W1075" s="41">
        <v>0</v>
      </c>
      <c r="X1075" s="41">
        <v>81392999</v>
      </c>
      <c r="Y1075" s="41">
        <v>0</v>
      </c>
      <c r="Z1075" s="41">
        <v>0</v>
      </c>
      <c r="AA1075" s="41">
        <v>0</v>
      </c>
      <c r="AB1075" s="42">
        <v>81392999</v>
      </c>
      <c r="AC1075" s="41">
        <v>80651996</v>
      </c>
      <c r="AD1075" s="41">
        <v>741003</v>
      </c>
      <c r="AE1075" s="42">
        <v>80651996</v>
      </c>
      <c r="AF1075" s="42">
        <v>80651996</v>
      </c>
      <c r="AG1075" s="41">
        <v>80651996</v>
      </c>
      <c r="AH1075" s="41">
        <v>80651996</v>
      </c>
      <c r="AI1075" s="41">
        <v>0</v>
      </c>
      <c r="AJ1075" s="41">
        <v>0</v>
      </c>
      <c r="AK1075" s="42" t="str">
        <f>IFERROR(VLOOKUP(Exportar[[#This Row],[RUBRO]],[3]LISTAS!$A$1:$B$19,2,0),Exportar[[#This Row],[NOMBRE-Planeación_Proyecto]])</f>
        <v>8. Fortalecimiento</v>
      </c>
      <c r="AL1075" s="41">
        <f>VLOOKUP(Exportar[[#This Row],[UNIDAD/SUB UNIDAD]],[3]!REGIONALES[[#All],[codigo_regional3]:[Columna1]],3,0)</f>
        <v>44</v>
      </c>
      <c r="AM1075" s="41">
        <f>Exportar[[#This Row],[COD]]</f>
        <v>44</v>
      </c>
      <c r="AN1075" s="41">
        <f>IFERROR(VLOOKUP(Exportar[[#This Row],[RUBRO completo]],'[3]CENTRO DE COSTOS'!$X:$X,1,0),0)</f>
        <v>0</v>
      </c>
      <c r="AO1075" s="43" t="str">
        <f>VLOOKUP(Exportar[[#This Row],[COD_REAL]],'[3]CENTRO DE COSTOS'!$M$4:$N$72,2,0)</f>
        <v>REGIONAL GUAJIRA</v>
      </c>
    </row>
    <row r="1076" spans="1:41" x14ac:dyDescent="0.25">
      <c r="A1076" s="44">
        <v>45111</v>
      </c>
      <c r="B1076" s="32">
        <v>2023</v>
      </c>
      <c r="C1076" s="33" t="str">
        <f>VLOOKUP(D1076,'[3]CENTRO DE COSTOS'!$E:$H,4,0)</f>
        <v>REGIONALES</v>
      </c>
      <c r="D1076" s="34" t="s">
        <v>67</v>
      </c>
      <c r="E1076" s="34" t="s">
        <v>68</v>
      </c>
      <c r="F1076" s="34" t="s">
        <v>208</v>
      </c>
      <c r="G1076" s="35" t="str">
        <f>VLOOKUP(O1076,[3]Gerentes!$A:$N,4,0)</f>
        <v>FUNCIONAMIENTO</v>
      </c>
      <c r="H1076" s="35" t="str">
        <f>VLOOKUP(O1076,[3]Gerentes!$A:$N,5,0)</f>
        <v>DIRECTOR(A) DE GESTION HUMANA</v>
      </c>
      <c r="I1076" s="35" t="str">
        <f>VLOOKUP(O1076,[3]Gerentes!$A:$N,10,0)</f>
        <v>1. Gestión Humana</v>
      </c>
      <c r="J1076" s="35" t="str">
        <f>VLOOKUP(O1076,[3]Gerentes!$A:$AB,15,0)</f>
        <v>Contratable</v>
      </c>
      <c r="K1076" s="36" t="str">
        <f t="shared" si="48"/>
        <v>Funcionamiento</v>
      </c>
      <c r="L1076" s="37" t="s">
        <v>212</v>
      </c>
      <c r="M1076" s="38" t="str">
        <f t="shared" si="49"/>
        <v>A-02-02</v>
      </c>
      <c r="N1076" s="34">
        <v>301</v>
      </c>
      <c r="O1076" s="35" t="str">
        <f t="shared" si="50"/>
        <v>A-02-02-01-002-008-301</v>
      </c>
      <c r="P1076" s="32" t="s">
        <v>211</v>
      </c>
      <c r="Q1076" s="39">
        <f>VLOOKUP($O1076,[3]Gerentes!$A:$I,7,0)</f>
        <v>0</v>
      </c>
      <c r="R1076" s="40">
        <f>VLOOKUP($O1076,[3]Gerentes!$A:$I,8,0)</f>
        <v>0</v>
      </c>
      <c r="S1076" s="34" t="s">
        <v>24</v>
      </c>
      <c r="T1076" s="34">
        <v>27</v>
      </c>
      <c r="U1076" s="34" t="s">
        <v>161</v>
      </c>
      <c r="V1076" s="34" t="s">
        <v>25</v>
      </c>
      <c r="W1076" s="41">
        <v>30766100</v>
      </c>
      <c r="X1076" s="41">
        <v>0</v>
      </c>
      <c r="Y1076" s="41">
        <v>0</v>
      </c>
      <c r="Z1076" s="41">
        <v>0</v>
      </c>
      <c r="AA1076" s="41">
        <v>0</v>
      </c>
      <c r="AB1076" s="42">
        <v>30766100</v>
      </c>
      <c r="AC1076" s="41">
        <v>0</v>
      </c>
      <c r="AD1076" s="41">
        <v>30766100</v>
      </c>
      <c r="AE1076" s="42">
        <v>0</v>
      </c>
      <c r="AF1076" s="42">
        <v>0</v>
      </c>
      <c r="AG1076" s="41">
        <v>0</v>
      </c>
      <c r="AH1076" s="41">
        <v>0</v>
      </c>
      <c r="AI1076" s="41">
        <v>0</v>
      </c>
      <c r="AJ1076" s="41">
        <v>0</v>
      </c>
      <c r="AK1076" s="42" t="str">
        <f>IFERROR(VLOOKUP(Exportar[[#This Row],[RUBRO]],[3]LISTAS!$A$1:$B$19,2,0),Exportar[[#This Row],[NOMBRE-Planeación_Proyecto]])</f>
        <v>Gastos Generales</v>
      </c>
      <c r="AL1076" s="41">
        <f>VLOOKUP(Exportar[[#This Row],[UNIDAD/SUB UNIDAD]],[3]!REGIONALES[[#All],[codigo_regional3]:[Columna1]],3,0)</f>
        <v>44</v>
      </c>
      <c r="AM1076" s="41">
        <f>Exportar[[#This Row],[COD]]</f>
        <v>44</v>
      </c>
      <c r="AN1076" s="41">
        <f>IFERROR(VLOOKUP(Exportar[[#This Row],[RUBRO completo]],'[3]CENTRO DE COSTOS'!$X:$X,1,0),0)</f>
        <v>0</v>
      </c>
      <c r="AO1076" s="43" t="str">
        <f>VLOOKUP(Exportar[[#This Row],[COD_REAL]],'[3]CENTRO DE COSTOS'!$M$4:$N$72,2,0)</f>
        <v>REGIONAL GUAJIRA</v>
      </c>
    </row>
    <row r="1077" spans="1:41" x14ac:dyDescent="0.25">
      <c r="A1077" s="44">
        <v>45111</v>
      </c>
      <c r="B1077" s="32">
        <v>2023</v>
      </c>
      <c r="C1077" s="33" t="str">
        <f>VLOOKUP(D1077,'[3]CENTRO DE COSTOS'!$E:$H,4,0)</f>
        <v>REGIONALES</v>
      </c>
      <c r="D1077" s="34" t="s">
        <v>67</v>
      </c>
      <c r="E1077" s="34" t="s">
        <v>68</v>
      </c>
      <c r="F1077" s="34" t="s">
        <v>208</v>
      </c>
      <c r="G1077" s="35" t="str">
        <f>VLOOKUP(O1077,[3]Gerentes!$A:$N,4,0)</f>
        <v>FUNCIONAMIENTO</v>
      </c>
      <c r="H1077" s="35" t="str">
        <f>VLOOKUP(O1077,[3]Gerentes!$A:$N,5,0)</f>
        <v>DIRECTOR(A) DE GESTION HUMANA</v>
      </c>
      <c r="I1077" s="35" t="str">
        <f>VLOOKUP(O1077,[3]Gerentes!$A:$N,10,0)</f>
        <v>1. Gestión Humana</v>
      </c>
      <c r="J1077" s="35" t="str">
        <f>VLOOKUP(O1077,[3]Gerentes!$A:$AB,15,0)</f>
        <v>No Contratable</v>
      </c>
      <c r="K1077" s="36" t="str">
        <f t="shared" si="48"/>
        <v>Funcionamiento</v>
      </c>
      <c r="L1077" s="37" t="s">
        <v>210</v>
      </c>
      <c r="M1077" s="38" t="str">
        <f t="shared" si="49"/>
        <v>A-02-02</v>
      </c>
      <c r="N1077" s="34">
        <v>301</v>
      </c>
      <c r="O1077" s="35" t="str">
        <f t="shared" si="50"/>
        <v>A-02-02-02-009-006-301</v>
      </c>
      <c r="P1077" s="32" t="s">
        <v>209</v>
      </c>
      <c r="Q1077" s="39">
        <f>VLOOKUP($O1077,[3]Gerentes!$A:$I,7,0)</f>
        <v>0</v>
      </c>
      <c r="R1077" s="40">
        <f>VLOOKUP($O1077,[3]Gerentes!$A:$I,8,0)</f>
        <v>0</v>
      </c>
      <c r="S1077" s="34" t="s">
        <v>24</v>
      </c>
      <c r="T1077" s="34">
        <v>27</v>
      </c>
      <c r="U1077" s="34" t="s">
        <v>161</v>
      </c>
      <c r="V1077" s="34" t="s">
        <v>25</v>
      </c>
      <c r="W1077" s="41">
        <v>46265618</v>
      </c>
      <c r="X1077" s="41">
        <v>12127881</v>
      </c>
      <c r="Y1077" s="41">
        <v>0</v>
      </c>
      <c r="Z1077" s="41">
        <v>0</v>
      </c>
      <c r="AA1077" s="41">
        <v>0</v>
      </c>
      <c r="AB1077" s="42">
        <v>58393499</v>
      </c>
      <c r="AC1077" s="41">
        <v>0</v>
      </c>
      <c r="AD1077" s="41">
        <v>58393499</v>
      </c>
      <c r="AE1077" s="42">
        <v>0</v>
      </c>
      <c r="AF1077" s="42">
        <v>0</v>
      </c>
      <c r="AG1077" s="41">
        <v>0</v>
      </c>
      <c r="AH1077" s="41">
        <v>0</v>
      </c>
      <c r="AI1077" s="41">
        <v>0</v>
      </c>
      <c r="AJ1077" s="41">
        <v>0</v>
      </c>
      <c r="AK1077" s="42" t="str">
        <f>IFERROR(VLOOKUP(Exportar[[#This Row],[RUBRO]],[3]LISTAS!$A$1:$B$19,2,0),Exportar[[#This Row],[NOMBRE-Planeación_Proyecto]])</f>
        <v>Gastos Generales</v>
      </c>
      <c r="AL1077" s="41">
        <f>VLOOKUP(Exportar[[#This Row],[UNIDAD/SUB UNIDAD]],[3]!REGIONALES[[#All],[codigo_regional3]:[Columna1]],3,0)</f>
        <v>44</v>
      </c>
      <c r="AM1077" s="41">
        <f>Exportar[[#This Row],[COD]]</f>
        <v>44</v>
      </c>
      <c r="AN1077" s="41">
        <f>IFERROR(VLOOKUP(Exportar[[#This Row],[RUBRO completo]],'[3]CENTRO DE COSTOS'!$X:$X,1,0),0)</f>
        <v>0</v>
      </c>
      <c r="AO1077" s="43" t="str">
        <f>VLOOKUP(Exportar[[#This Row],[COD_REAL]],'[3]CENTRO DE COSTOS'!$M$4:$N$72,2,0)</f>
        <v>REGIONAL GUAJIRA</v>
      </c>
    </row>
    <row r="1078" spans="1:41" x14ac:dyDescent="0.25">
      <c r="A1078" s="44">
        <v>45111</v>
      </c>
      <c r="B1078" s="32">
        <v>2023</v>
      </c>
      <c r="C1078" s="33" t="str">
        <f>VLOOKUP(D1078,'[3]CENTRO DE COSTOS'!$E:$H,4,0)</f>
        <v>REGIONALES</v>
      </c>
      <c r="D1078" s="34" t="s">
        <v>67</v>
      </c>
      <c r="E1078" s="34" t="s">
        <v>68</v>
      </c>
      <c r="F1078" s="34" t="s">
        <v>208</v>
      </c>
      <c r="G1078" s="35" t="str">
        <f>VLOOKUP(O1078,[3]Gerentes!$A:$N,4,0)</f>
        <v>FUNCIONAMIENTO</v>
      </c>
      <c r="H1078" s="35" t="str">
        <f>VLOOKUP(O1078,[3]Gerentes!$A:$N,5,0)</f>
        <v>DIRECTOR(A) DE GESTION HUMANA</v>
      </c>
      <c r="I1078" s="35" t="str">
        <f>VLOOKUP(O1078,[3]Gerentes!$A:$N,10,0)</f>
        <v>1. Gestión Humana</v>
      </c>
      <c r="J1078" s="35" t="str">
        <f>VLOOKUP(O1078,[3]Gerentes!$A:$AB,15,0)</f>
        <v>No Contratable</v>
      </c>
      <c r="K1078" s="36" t="str">
        <f t="shared" si="48"/>
        <v>Funcionamiento</v>
      </c>
      <c r="L1078" s="37" t="s">
        <v>207</v>
      </c>
      <c r="M1078" s="38" t="str">
        <f t="shared" si="49"/>
        <v>A-02-02</v>
      </c>
      <c r="N1078" s="34">
        <v>301</v>
      </c>
      <c r="O1078" s="35" t="str">
        <f t="shared" si="50"/>
        <v>A-02-02-02-010-301</v>
      </c>
      <c r="P1078" s="32" t="s">
        <v>206</v>
      </c>
      <c r="Q1078" s="39">
        <f>VLOOKUP($O1078,[3]Gerentes!$A:$I,7,0)</f>
        <v>0</v>
      </c>
      <c r="R1078" s="40">
        <f>VLOOKUP($O1078,[3]Gerentes!$A:$I,8,0)</f>
        <v>0</v>
      </c>
      <c r="S1078" s="34" t="s">
        <v>24</v>
      </c>
      <c r="T1078" s="34">
        <v>27</v>
      </c>
      <c r="U1078" s="34" t="s">
        <v>161</v>
      </c>
      <c r="V1078" s="34" t="s">
        <v>25</v>
      </c>
      <c r="W1078" s="41">
        <v>13791700</v>
      </c>
      <c r="X1078" s="41">
        <v>0</v>
      </c>
      <c r="Y1078" s="41">
        <v>0</v>
      </c>
      <c r="Z1078" s="41">
        <v>0</v>
      </c>
      <c r="AA1078" s="41">
        <v>0</v>
      </c>
      <c r="AB1078" s="42">
        <v>13791700</v>
      </c>
      <c r="AC1078" s="41">
        <v>6448296</v>
      </c>
      <c r="AD1078" s="41">
        <v>7343404</v>
      </c>
      <c r="AE1078" s="42">
        <v>5042412</v>
      </c>
      <c r="AF1078" s="42">
        <v>5042412</v>
      </c>
      <c r="AG1078" s="41">
        <v>5042412</v>
      </c>
      <c r="AH1078" s="41">
        <v>5042412</v>
      </c>
      <c r="AI1078" s="41">
        <v>0</v>
      </c>
      <c r="AJ1078" s="41">
        <v>0</v>
      </c>
      <c r="AK1078" s="42" t="str">
        <f>IFERROR(VLOOKUP(Exportar[[#This Row],[RUBRO]],[3]LISTAS!$A$1:$B$19,2,0),Exportar[[#This Row],[NOMBRE-Planeación_Proyecto]])</f>
        <v>Gastos Generales</v>
      </c>
      <c r="AL1078" s="41">
        <f>VLOOKUP(Exportar[[#This Row],[UNIDAD/SUB UNIDAD]],[3]!REGIONALES[[#All],[codigo_regional3]:[Columna1]],3,0)</f>
        <v>44</v>
      </c>
      <c r="AM1078" s="41">
        <f>Exportar[[#This Row],[COD]]</f>
        <v>44</v>
      </c>
      <c r="AN1078" s="41">
        <f>IFERROR(VLOOKUP(Exportar[[#This Row],[RUBRO completo]],'[3]CENTRO DE COSTOS'!$X:$X,1,0),0)</f>
        <v>0</v>
      </c>
      <c r="AO1078" s="43" t="str">
        <f>VLOOKUP(Exportar[[#This Row],[COD_REAL]],'[3]CENTRO DE COSTOS'!$M$4:$N$72,2,0)</f>
        <v>REGIONAL GUAJIRA</v>
      </c>
    </row>
    <row r="1079" spans="1:41" x14ac:dyDescent="0.25">
      <c r="A1079" s="44">
        <v>45111</v>
      </c>
      <c r="B1079" s="32">
        <v>2023</v>
      </c>
      <c r="C1079" s="33" t="str">
        <f>VLOOKUP(D1079,'[3]CENTRO DE COSTOS'!$E:$H,4,0)</f>
        <v>REGIONALES</v>
      </c>
      <c r="D1079" s="34" t="s">
        <v>67</v>
      </c>
      <c r="E1079" s="34" t="s">
        <v>68</v>
      </c>
      <c r="F1079" s="34" t="s">
        <v>195</v>
      </c>
      <c r="G1079" s="35" t="str">
        <f>VLOOKUP(O1079,[3]Gerentes!$A:$N,4,0)</f>
        <v>FUNCIONAMIENTO</v>
      </c>
      <c r="H1079" s="35" t="str">
        <f>VLOOKUP(O1079,[3]Gerentes!$A:$N,5,0)</f>
        <v>DIRECTOR(A) ADMINISTRATIVO</v>
      </c>
      <c r="I1079" s="35" t="str">
        <f>VLOOKUP(O1079,[3]Gerentes!$A:$N,10,0)</f>
        <v>2. Administrativa</v>
      </c>
      <c r="J1079" s="35" t="str">
        <f>VLOOKUP(O1079,[3]Gerentes!$A:$AB,15,0)</f>
        <v>No Contratable</v>
      </c>
      <c r="K1079" s="36" t="str">
        <f t="shared" si="48"/>
        <v>Funcionamiento</v>
      </c>
      <c r="L1079" s="37" t="s">
        <v>205</v>
      </c>
      <c r="M1079" s="38" t="str">
        <f t="shared" si="49"/>
        <v>A-02-02</v>
      </c>
      <c r="N1079" s="34">
        <v>302</v>
      </c>
      <c r="O1079" s="35" t="str">
        <f t="shared" si="50"/>
        <v>A-02-02-01-003-003-302</v>
      </c>
      <c r="P1079" s="32" t="s">
        <v>204</v>
      </c>
      <c r="Q1079" s="39">
        <f>VLOOKUP($O1079,[3]Gerentes!$A:$I,7,0)</f>
        <v>0</v>
      </c>
      <c r="R1079" s="40">
        <f>VLOOKUP($O1079,[3]Gerentes!$A:$I,8,0)</f>
        <v>0</v>
      </c>
      <c r="S1079" s="34" t="s">
        <v>24</v>
      </c>
      <c r="T1079" s="34">
        <v>27</v>
      </c>
      <c r="U1079" s="34" t="s">
        <v>161</v>
      </c>
      <c r="V1079" s="34" t="s">
        <v>25</v>
      </c>
      <c r="W1079" s="41">
        <v>29721000</v>
      </c>
      <c r="X1079" s="41">
        <v>0</v>
      </c>
      <c r="Y1079" s="41">
        <v>0</v>
      </c>
      <c r="Z1079" s="41">
        <v>0</v>
      </c>
      <c r="AA1079" s="41">
        <v>0</v>
      </c>
      <c r="AB1079" s="42">
        <v>29721000</v>
      </c>
      <c r="AC1079" s="41">
        <v>0</v>
      </c>
      <c r="AD1079" s="41">
        <v>29721000</v>
      </c>
      <c r="AE1079" s="42">
        <v>0</v>
      </c>
      <c r="AF1079" s="42">
        <v>0</v>
      </c>
      <c r="AG1079" s="41">
        <v>0</v>
      </c>
      <c r="AH1079" s="41">
        <v>0</v>
      </c>
      <c r="AI1079" s="41">
        <v>0</v>
      </c>
      <c r="AJ1079" s="41">
        <v>0</v>
      </c>
      <c r="AK1079" s="42" t="str">
        <f>IFERROR(VLOOKUP(Exportar[[#This Row],[RUBRO]],[3]LISTAS!$A$1:$B$19,2,0),Exportar[[#This Row],[NOMBRE-Planeación_Proyecto]])</f>
        <v>Gastos Generales</v>
      </c>
      <c r="AL1079" s="41">
        <f>VLOOKUP(Exportar[[#This Row],[UNIDAD/SUB UNIDAD]],[3]!REGIONALES[[#All],[codigo_regional3]:[Columna1]],3,0)</f>
        <v>44</v>
      </c>
      <c r="AM1079" s="41">
        <f>Exportar[[#This Row],[COD]]</f>
        <v>44</v>
      </c>
      <c r="AN1079" s="41">
        <f>IFERROR(VLOOKUP(Exportar[[#This Row],[RUBRO completo]],'[3]CENTRO DE COSTOS'!$X:$X,1,0),0)</f>
        <v>0</v>
      </c>
      <c r="AO1079" s="43" t="str">
        <f>VLOOKUP(Exportar[[#This Row],[COD_REAL]],'[3]CENTRO DE COSTOS'!$M$4:$N$72,2,0)</f>
        <v>REGIONAL GUAJIRA</v>
      </c>
    </row>
    <row r="1080" spans="1:41" x14ac:dyDescent="0.25">
      <c r="A1080" s="44">
        <v>45111</v>
      </c>
      <c r="B1080" s="32">
        <v>2023</v>
      </c>
      <c r="C1080" s="33" t="str">
        <f>VLOOKUP(D1080,'[3]CENTRO DE COSTOS'!$E:$H,4,0)</f>
        <v>REGIONALES</v>
      </c>
      <c r="D1080" s="34" t="s">
        <v>67</v>
      </c>
      <c r="E1080" s="34" t="s">
        <v>68</v>
      </c>
      <c r="F1080" s="34" t="s">
        <v>195</v>
      </c>
      <c r="G1080" s="35" t="str">
        <f>VLOOKUP(O1080,[3]Gerentes!$A:$N,4,0)</f>
        <v>FUNCIONAMIENTO</v>
      </c>
      <c r="H1080" s="35" t="str">
        <f>VLOOKUP(O1080,[3]Gerentes!$A:$N,5,0)</f>
        <v>DIRECTOR(A) ADMINISTRATIVO</v>
      </c>
      <c r="I1080" s="35" t="str">
        <f>VLOOKUP(O1080,[3]Gerentes!$A:$N,10,0)</f>
        <v>2. Administrativa</v>
      </c>
      <c r="J1080" s="35" t="str">
        <f>VLOOKUP(O1080,[3]Gerentes!$A:$AB,15,0)</f>
        <v>No Contratable</v>
      </c>
      <c r="K1080" s="36" t="str">
        <f t="shared" si="48"/>
        <v>Funcionamiento</v>
      </c>
      <c r="L1080" s="37" t="s">
        <v>203</v>
      </c>
      <c r="M1080" s="38" t="str">
        <f t="shared" si="49"/>
        <v>A-02-02</v>
      </c>
      <c r="N1080" s="34">
        <v>302</v>
      </c>
      <c r="O1080" s="35" t="str">
        <f t="shared" si="50"/>
        <v>A-02-02-02-006-009-302</v>
      </c>
      <c r="P1080" s="32" t="s">
        <v>202</v>
      </c>
      <c r="Q1080" s="39">
        <f>VLOOKUP($O1080,[3]Gerentes!$A:$I,7,0)</f>
        <v>0</v>
      </c>
      <c r="R1080" s="40">
        <f>VLOOKUP($O1080,[3]Gerentes!$A:$I,8,0)</f>
        <v>0</v>
      </c>
      <c r="S1080" s="34" t="s">
        <v>24</v>
      </c>
      <c r="T1080" s="34">
        <v>27</v>
      </c>
      <c r="U1080" s="34" t="s">
        <v>161</v>
      </c>
      <c r="V1080" s="34" t="s">
        <v>25</v>
      </c>
      <c r="W1080" s="41">
        <v>2800800</v>
      </c>
      <c r="X1080" s="41">
        <v>0</v>
      </c>
      <c r="Y1080" s="41">
        <v>0</v>
      </c>
      <c r="Z1080" s="41">
        <v>0</v>
      </c>
      <c r="AA1080" s="41">
        <v>0</v>
      </c>
      <c r="AB1080" s="42">
        <v>2800800</v>
      </c>
      <c r="AC1080" s="41">
        <v>2800800</v>
      </c>
      <c r="AD1080" s="41">
        <v>0</v>
      </c>
      <c r="AE1080" s="42">
        <v>1816582.33</v>
      </c>
      <c r="AF1080" s="42">
        <v>1505030.33</v>
      </c>
      <c r="AG1080" s="41">
        <v>1505030.33</v>
      </c>
      <c r="AH1080" s="41">
        <v>1505030.33</v>
      </c>
      <c r="AI1080" s="41">
        <v>0</v>
      </c>
      <c r="AJ1080" s="41">
        <v>0</v>
      </c>
      <c r="AK1080" s="42" t="str">
        <f>IFERROR(VLOOKUP(Exportar[[#This Row],[RUBRO]],[3]LISTAS!$A$1:$B$19,2,0),Exportar[[#This Row],[NOMBRE-Planeación_Proyecto]])</f>
        <v>Gastos Generales</v>
      </c>
      <c r="AL1080" s="41">
        <f>VLOOKUP(Exportar[[#This Row],[UNIDAD/SUB UNIDAD]],[3]!REGIONALES[[#All],[codigo_regional3]:[Columna1]],3,0)</f>
        <v>44</v>
      </c>
      <c r="AM1080" s="41">
        <f>Exportar[[#This Row],[COD]]</f>
        <v>44</v>
      </c>
      <c r="AN1080" s="41">
        <f>IFERROR(VLOOKUP(Exportar[[#This Row],[RUBRO completo]],'[3]CENTRO DE COSTOS'!$X:$X,1,0),0)</f>
        <v>0</v>
      </c>
      <c r="AO1080" s="43" t="str">
        <f>VLOOKUP(Exportar[[#This Row],[COD_REAL]],'[3]CENTRO DE COSTOS'!$M$4:$N$72,2,0)</f>
        <v>REGIONAL GUAJIRA</v>
      </c>
    </row>
    <row r="1081" spans="1:41" x14ac:dyDescent="0.25">
      <c r="A1081" s="44">
        <v>45111</v>
      </c>
      <c r="B1081" s="32">
        <v>2023</v>
      </c>
      <c r="C1081" s="33" t="str">
        <f>VLOOKUP(D1081,'[3]CENTRO DE COSTOS'!$E:$H,4,0)</f>
        <v>REGIONALES</v>
      </c>
      <c r="D1081" s="34" t="s">
        <v>67</v>
      </c>
      <c r="E1081" s="34" t="s">
        <v>68</v>
      </c>
      <c r="F1081" s="34" t="s">
        <v>195</v>
      </c>
      <c r="G1081" s="35" t="str">
        <f>VLOOKUP(O1081,[3]Gerentes!$A:$N,4,0)</f>
        <v>FUNCIONAMIENTO</v>
      </c>
      <c r="H1081" s="35" t="str">
        <f>VLOOKUP(O1081,[3]Gerentes!$A:$N,5,0)</f>
        <v>DIRECTOR(A) ADMINISTRATIVO</v>
      </c>
      <c r="I1081" s="35" t="str">
        <f>VLOOKUP(O1081,[3]Gerentes!$A:$N,10,0)</f>
        <v>2. Administrativa</v>
      </c>
      <c r="J1081" s="35" t="str">
        <f>VLOOKUP(O1081,[3]Gerentes!$A:$AB,15,0)</f>
        <v>No Contratable</v>
      </c>
      <c r="K1081" s="36" t="str">
        <f t="shared" si="48"/>
        <v>Funcionamiento</v>
      </c>
      <c r="L1081" s="37" t="s">
        <v>201</v>
      </c>
      <c r="M1081" s="38" t="str">
        <f t="shared" si="49"/>
        <v>A-02-02</v>
      </c>
      <c r="N1081" s="34">
        <v>302</v>
      </c>
      <c r="O1081" s="35" t="str">
        <f t="shared" si="50"/>
        <v>A-02-02-02-008-004-302</v>
      </c>
      <c r="P1081" s="32" t="s">
        <v>200</v>
      </c>
      <c r="Q1081" s="39">
        <f>VLOOKUP($O1081,[3]Gerentes!$A:$I,7,0)</f>
        <v>0</v>
      </c>
      <c r="R1081" s="40">
        <f>VLOOKUP($O1081,[3]Gerentes!$A:$I,8,0)</f>
        <v>0</v>
      </c>
      <c r="S1081" s="34" t="s">
        <v>24</v>
      </c>
      <c r="T1081" s="34">
        <v>27</v>
      </c>
      <c r="U1081" s="34" t="s">
        <v>161</v>
      </c>
      <c r="V1081" s="34" t="s">
        <v>25</v>
      </c>
      <c r="W1081" s="41">
        <v>3619100</v>
      </c>
      <c r="X1081" s="41">
        <v>0</v>
      </c>
      <c r="Y1081" s="41">
        <v>0</v>
      </c>
      <c r="Z1081" s="41">
        <v>0</v>
      </c>
      <c r="AA1081" s="41">
        <v>0</v>
      </c>
      <c r="AB1081" s="42">
        <v>3619100</v>
      </c>
      <c r="AC1081" s="41">
        <v>3619100</v>
      </c>
      <c r="AD1081" s="41">
        <v>0</v>
      </c>
      <c r="AE1081" s="42">
        <v>1441880</v>
      </c>
      <c r="AF1081" s="42">
        <v>1441880</v>
      </c>
      <c r="AG1081" s="41">
        <v>1441880</v>
      </c>
      <c r="AH1081" s="41">
        <v>1441880</v>
      </c>
      <c r="AI1081" s="41">
        <v>0</v>
      </c>
      <c r="AJ1081" s="41">
        <v>0</v>
      </c>
      <c r="AK1081" s="42" t="str">
        <f>IFERROR(VLOOKUP(Exportar[[#This Row],[RUBRO]],[3]LISTAS!$A$1:$B$19,2,0),Exportar[[#This Row],[NOMBRE-Planeación_Proyecto]])</f>
        <v>Gastos Generales</v>
      </c>
      <c r="AL1081" s="41">
        <f>VLOOKUP(Exportar[[#This Row],[UNIDAD/SUB UNIDAD]],[3]!REGIONALES[[#All],[codigo_regional3]:[Columna1]],3,0)</f>
        <v>44</v>
      </c>
      <c r="AM1081" s="41">
        <f>Exportar[[#This Row],[COD]]</f>
        <v>44</v>
      </c>
      <c r="AN1081" s="41">
        <f>IFERROR(VLOOKUP(Exportar[[#This Row],[RUBRO completo]],'[3]CENTRO DE COSTOS'!$X:$X,1,0),0)</f>
        <v>0</v>
      </c>
      <c r="AO1081" s="43" t="str">
        <f>VLOOKUP(Exportar[[#This Row],[COD_REAL]],'[3]CENTRO DE COSTOS'!$M$4:$N$72,2,0)</f>
        <v>REGIONAL GUAJIRA</v>
      </c>
    </row>
    <row r="1082" spans="1:41" x14ac:dyDescent="0.25">
      <c r="A1082" s="44">
        <v>45111</v>
      </c>
      <c r="B1082" s="32">
        <v>2023</v>
      </c>
      <c r="C1082" s="33" t="str">
        <f>VLOOKUP(D1082,'[3]CENTRO DE COSTOS'!$E:$H,4,0)</f>
        <v>REGIONALES</v>
      </c>
      <c r="D1082" s="34" t="s">
        <v>67</v>
      </c>
      <c r="E1082" s="34" t="s">
        <v>68</v>
      </c>
      <c r="F1082" s="34" t="s">
        <v>195</v>
      </c>
      <c r="G1082" s="35" t="str">
        <f>VLOOKUP(O1082,[3]Gerentes!$A:$N,4,0)</f>
        <v>FUNCIONAMIENTO</v>
      </c>
      <c r="H1082" s="35" t="str">
        <f>VLOOKUP(O1082,[3]Gerentes!$A:$N,5,0)</f>
        <v>DIRECTOR(A) ADMINISTRATIVO</v>
      </c>
      <c r="I1082" s="35" t="str">
        <f>VLOOKUP(O1082,[3]Gerentes!$A:$N,10,0)</f>
        <v>2. Administrativa</v>
      </c>
      <c r="J1082" s="35" t="str">
        <f>VLOOKUP(O1082,[3]Gerentes!$A:$AB,15,0)</f>
        <v>No Contratable</v>
      </c>
      <c r="K1082" s="36" t="str">
        <f t="shared" si="48"/>
        <v>Funcionamiento</v>
      </c>
      <c r="L1082" s="37" t="s">
        <v>199</v>
      </c>
      <c r="M1082" s="38" t="str">
        <f t="shared" si="49"/>
        <v>A-02-02</v>
      </c>
      <c r="N1082" s="34">
        <v>302</v>
      </c>
      <c r="O1082" s="35" t="str">
        <f t="shared" si="50"/>
        <v>A-02-02-02-008-007-302</v>
      </c>
      <c r="P1082" s="32" t="s">
        <v>198</v>
      </c>
      <c r="Q1082" s="39">
        <f>VLOOKUP($O1082,[3]Gerentes!$A:$I,7,0)</f>
        <v>0</v>
      </c>
      <c r="R1082" s="40">
        <f>VLOOKUP($O1082,[3]Gerentes!$A:$I,8,0)</f>
        <v>0</v>
      </c>
      <c r="S1082" s="34" t="s">
        <v>24</v>
      </c>
      <c r="T1082" s="34">
        <v>27</v>
      </c>
      <c r="U1082" s="34" t="s">
        <v>161</v>
      </c>
      <c r="V1082" s="34" t="s">
        <v>25</v>
      </c>
      <c r="W1082" s="41">
        <v>9146400</v>
      </c>
      <c r="X1082" s="41">
        <v>0</v>
      </c>
      <c r="Y1082" s="41">
        <v>0</v>
      </c>
      <c r="Z1082" s="41">
        <v>0</v>
      </c>
      <c r="AA1082" s="41">
        <v>0</v>
      </c>
      <c r="AB1082" s="42">
        <v>9146400</v>
      </c>
      <c r="AC1082" s="41">
        <v>0</v>
      </c>
      <c r="AD1082" s="41">
        <v>9146400</v>
      </c>
      <c r="AE1082" s="42">
        <v>0</v>
      </c>
      <c r="AF1082" s="42">
        <v>0</v>
      </c>
      <c r="AG1082" s="41">
        <v>0</v>
      </c>
      <c r="AH1082" s="41">
        <v>0</v>
      </c>
      <c r="AI1082" s="41">
        <v>0</v>
      </c>
      <c r="AJ1082" s="41">
        <v>0</v>
      </c>
      <c r="AK1082" s="42" t="str">
        <f>IFERROR(VLOOKUP(Exportar[[#This Row],[RUBRO]],[3]LISTAS!$A$1:$B$19,2,0),Exportar[[#This Row],[NOMBRE-Planeación_Proyecto]])</f>
        <v>Gastos Generales</v>
      </c>
      <c r="AL1082" s="41">
        <f>VLOOKUP(Exportar[[#This Row],[UNIDAD/SUB UNIDAD]],[3]!REGIONALES[[#All],[codigo_regional3]:[Columna1]],3,0)</f>
        <v>44</v>
      </c>
      <c r="AM1082" s="41">
        <f>Exportar[[#This Row],[COD]]</f>
        <v>44</v>
      </c>
      <c r="AN1082" s="41">
        <f>IFERROR(VLOOKUP(Exportar[[#This Row],[RUBRO completo]],'[3]CENTRO DE COSTOS'!$X:$X,1,0),0)</f>
        <v>0</v>
      </c>
      <c r="AO1082" s="43" t="str">
        <f>VLOOKUP(Exportar[[#This Row],[COD_REAL]],'[3]CENTRO DE COSTOS'!$M$4:$N$72,2,0)</f>
        <v>REGIONAL GUAJIRA</v>
      </c>
    </row>
    <row r="1083" spans="1:41" x14ac:dyDescent="0.25">
      <c r="A1083" s="44">
        <v>45111</v>
      </c>
      <c r="B1083" s="32">
        <v>2023</v>
      </c>
      <c r="C1083" s="33" t="str">
        <f>VLOOKUP(D1083,'[3]CENTRO DE COSTOS'!$E:$H,4,0)</f>
        <v>REGIONALES</v>
      </c>
      <c r="D1083" s="34" t="s">
        <v>67</v>
      </c>
      <c r="E1083" s="34" t="s">
        <v>68</v>
      </c>
      <c r="F1083" s="34" t="s">
        <v>195</v>
      </c>
      <c r="G1083" s="35" t="str">
        <f>VLOOKUP(O1083,[3]Gerentes!$A:$N,4,0)</f>
        <v>FUNCIONAMIENTO</v>
      </c>
      <c r="H1083" s="35" t="str">
        <f>VLOOKUP(O1083,[3]Gerentes!$A:$N,5,0)</f>
        <v>DIRECTOR(A) ADMINISTRATIVO</v>
      </c>
      <c r="I1083" s="35" t="str">
        <f>VLOOKUP(O1083,[3]Gerentes!$A:$N,10,0)</f>
        <v>2. Administrativa</v>
      </c>
      <c r="J1083" s="35" t="str">
        <f>VLOOKUP(O1083,[3]Gerentes!$A:$AB,15,0)</f>
        <v>No Contratable</v>
      </c>
      <c r="K1083" s="36" t="str">
        <f t="shared" si="48"/>
        <v>Funcionamiento</v>
      </c>
      <c r="L1083" s="37" t="s">
        <v>197</v>
      </c>
      <c r="M1083" s="38" t="str">
        <f t="shared" si="49"/>
        <v>A-02-02</v>
      </c>
      <c r="N1083" s="34">
        <v>302</v>
      </c>
      <c r="O1083" s="35" t="str">
        <f t="shared" si="50"/>
        <v>A-02-02-02-009-004-302</v>
      </c>
      <c r="P1083" s="32" t="s">
        <v>196</v>
      </c>
      <c r="Q1083" s="39">
        <f>VLOOKUP($O1083,[3]Gerentes!$A:$I,7,0)</f>
        <v>0</v>
      </c>
      <c r="R1083" s="40">
        <f>VLOOKUP($O1083,[3]Gerentes!$A:$I,8,0)</f>
        <v>0</v>
      </c>
      <c r="S1083" s="34" t="s">
        <v>24</v>
      </c>
      <c r="T1083" s="34">
        <v>27</v>
      </c>
      <c r="U1083" s="34" t="s">
        <v>161</v>
      </c>
      <c r="V1083" s="34" t="s">
        <v>25</v>
      </c>
      <c r="W1083" s="41">
        <v>73500</v>
      </c>
      <c r="X1083" s="41">
        <v>0</v>
      </c>
      <c r="Y1083" s="41">
        <v>0</v>
      </c>
      <c r="Z1083" s="41">
        <v>0</v>
      </c>
      <c r="AA1083" s="41">
        <v>0</v>
      </c>
      <c r="AB1083" s="42">
        <v>73500</v>
      </c>
      <c r="AC1083" s="41">
        <v>73500</v>
      </c>
      <c r="AD1083" s="41">
        <v>0</v>
      </c>
      <c r="AE1083" s="42">
        <v>0</v>
      </c>
      <c r="AF1083" s="42">
        <v>0</v>
      </c>
      <c r="AG1083" s="41">
        <v>0</v>
      </c>
      <c r="AH1083" s="41">
        <v>0</v>
      </c>
      <c r="AI1083" s="41">
        <v>0</v>
      </c>
      <c r="AJ1083" s="41">
        <v>0</v>
      </c>
      <c r="AK1083" s="42" t="str">
        <f>IFERROR(VLOOKUP(Exportar[[#This Row],[RUBRO]],[3]LISTAS!$A$1:$B$19,2,0),Exportar[[#This Row],[NOMBRE-Planeación_Proyecto]])</f>
        <v>Gastos Generales</v>
      </c>
      <c r="AL1083" s="41">
        <f>VLOOKUP(Exportar[[#This Row],[UNIDAD/SUB UNIDAD]],[3]!REGIONALES[[#All],[codigo_regional3]:[Columna1]],3,0)</f>
        <v>44</v>
      </c>
      <c r="AM1083" s="41">
        <f>Exportar[[#This Row],[COD]]</f>
        <v>44</v>
      </c>
      <c r="AN1083" s="41">
        <f>IFERROR(VLOOKUP(Exportar[[#This Row],[RUBRO completo]],'[3]CENTRO DE COSTOS'!$X:$X,1,0),0)</f>
        <v>0</v>
      </c>
      <c r="AO1083" s="43" t="str">
        <f>VLOOKUP(Exportar[[#This Row],[COD_REAL]],'[3]CENTRO DE COSTOS'!$M$4:$N$72,2,0)</f>
        <v>REGIONAL GUAJIRA</v>
      </c>
    </row>
    <row r="1084" spans="1:41" x14ac:dyDescent="0.25">
      <c r="A1084" s="44">
        <v>45111</v>
      </c>
      <c r="B1084" s="32">
        <v>2023</v>
      </c>
      <c r="C1084" s="33" t="str">
        <f>VLOOKUP(D1084,'[3]CENTRO DE COSTOS'!$E:$H,4,0)</f>
        <v>REGIONALES</v>
      </c>
      <c r="D1084" s="34" t="s">
        <v>67</v>
      </c>
      <c r="E1084" s="34" t="s">
        <v>68</v>
      </c>
      <c r="F1084" s="34" t="s">
        <v>195</v>
      </c>
      <c r="G1084" s="35" t="str">
        <f>VLOOKUP(O1084,[3]Gerentes!$A:$N,4,0)</f>
        <v>FUNCIONAMIENTO</v>
      </c>
      <c r="H1084" s="35" t="str">
        <f>VLOOKUP(O1084,[3]Gerentes!$A:$N,5,0)</f>
        <v>DIRECTOR(A) ADMINISTRATIVO</v>
      </c>
      <c r="I1084" s="35" t="str">
        <f>VLOOKUP(O1084,[3]Gerentes!$A:$N,10,0)</f>
        <v>2. Administrativa</v>
      </c>
      <c r="J1084" s="35" t="str">
        <f>VLOOKUP(O1084,[3]Gerentes!$A:$AB,15,0)</f>
        <v>No Contratable</v>
      </c>
      <c r="K1084" s="36" t="str">
        <f t="shared" si="48"/>
        <v>Funcionamiento</v>
      </c>
      <c r="L1084" s="37" t="s">
        <v>194</v>
      </c>
      <c r="M1084" s="38" t="str">
        <f t="shared" si="49"/>
        <v>A-08-01</v>
      </c>
      <c r="N1084" s="34">
        <v>302</v>
      </c>
      <c r="O1084" s="35" t="str">
        <f t="shared" si="50"/>
        <v>A-08-01-02-001-302</v>
      </c>
      <c r="P1084" s="32" t="s">
        <v>193</v>
      </c>
      <c r="Q1084" s="39">
        <f>VLOOKUP($O1084,[3]Gerentes!$A:$I,7,0)</f>
        <v>0</v>
      </c>
      <c r="R1084" s="40">
        <f>VLOOKUP($O1084,[3]Gerentes!$A:$I,8,0)</f>
        <v>0</v>
      </c>
      <c r="S1084" s="34" t="s">
        <v>24</v>
      </c>
      <c r="T1084" s="34">
        <v>27</v>
      </c>
      <c r="U1084" s="34" t="s">
        <v>161</v>
      </c>
      <c r="V1084" s="34" t="s">
        <v>25</v>
      </c>
      <c r="W1084" s="41">
        <v>84342800</v>
      </c>
      <c r="X1084" s="41">
        <v>0</v>
      </c>
      <c r="Y1084" s="41">
        <v>0</v>
      </c>
      <c r="Z1084" s="41">
        <v>0</v>
      </c>
      <c r="AA1084" s="41">
        <v>0</v>
      </c>
      <c r="AB1084" s="42">
        <v>84342800</v>
      </c>
      <c r="AC1084" s="41">
        <v>84342800</v>
      </c>
      <c r="AD1084" s="41">
        <v>0</v>
      </c>
      <c r="AE1084" s="42">
        <v>77282292</v>
      </c>
      <c r="AF1084" s="42">
        <v>77282292</v>
      </c>
      <c r="AG1084" s="41">
        <v>77282292</v>
      </c>
      <c r="AH1084" s="41">
        <v>77282292</v>
      </c>
      <c r="AI1084" s="41">
        <v>0</v>
      </c>
      <c r="AJ1084" s="41">
        <v>0</v>
      </c>
      <c r="AK1084" s="42" t="str">
        <f>IFERROR(VLOOKUP(Exportar[[#This Row],[RUBRO]],[3]LISTAS!$A$1:$B$19,2,0),Exportar[[#This Row],[NOMBRE-Planeación_Proyecto]])</f>
        <v>Otros Gastos</v>
      </c>
      <c r="AL1084" s="41">
        <f>VLOOKUP(Exportar[[#This Row],[UNIDAD/SUB UNIDAD]],[3]!REGIONALES[[#All],[codigo_regional3]:[Columna1]],3,0)</f>
        <v>44</v>
      </c>
      <c r="AM1084" s="41">
        <f>Exportar[[#This Row],[COD]]</f>
        <v>44</v>
      </c>
      <c r="AN1084" s="41">
        <f>IFERROR(VLOOKUP(Exportar[[#This Row],[RUBRO completo]],'[3]CENTRO DE COSTOS'!$X:$X,1,0),0)</f>
        <v>0</v>
      </c>
      <c r="AO1084" s="43" t="str">
        <f>VLOOKUP(Exportar[[#This Row],[COD_REAL]],'[3]CENTRO DE COSTOS'!$M$4:$N$72,2,0)</f>
        <v>REGIONAL GUAJIRA</v>
      </c>
    </row>
    <row r="1085" spans="1:41" x14ac:dyDescent="0.25">
      <c r="A1085" s="44">
        <v>45111</v>
      </c>
      <c r="B1085" s="32">
        <v>2023</v>
      </c>
      <c r="C1085" s="33" t="str">
        <f>VLOOKUP(D1085,'[3]CENTRO DE COSTOS'!$E:$H,4,0)</f>
        <v>REGIONALES</v>
      </c>
      <c r="D1085" s="34" t="s">
        <v>67</v>
      </c>
      <c r="E1085" s="34" t="s">
        <v>68</v>
      </c>
      <c r="F1085" s="34" t="s">
        <v>195</v>
      </c>
      <c r="G1085" s="35" t="str">
        <f>VLOOKUP(O1085,[3]Gerentes!$A:$N,4,0)</f>
        <v>FUNCIONAMIENTO</v>
      </c>
      <c r="H1085" s="35" t="str">
        <f>VLOOKUP(O1085,[3]Gerentes!$A:$N,5,0)</f>
        <v>DIRECTOR(A) ADMINISTRATIVO</v>
      </c>
      <c r="I1085" s="35" t="str">
        <f>VLOOKUP(O1085,[3]Gerentes!$A:$N,10,0)</f>
        <v>2. Administrativa</v>
      </c>
      <c r="J1085" s="35" t="str">
        <f>VLOOKUP(O1085,[3]Gerentes!$A:$AB,15,0)</f>
        <v>No Contratable</v>
      </c>
      <c r="K1085" s="36" t="str">
        <f t="shared" si="48"/>
        <v>Funcionamiento</v>
      </c>
      <c r="L1085" s="37" t="s">
        <v>241</v>
      </c>
      <c r="M1085" s="38" t="str">
        <f t="shared" si="49"/>
        <v>A-08-01</v>
      </c>
      <c r="N1085" s="34">
        <v>302</v>
      </c>
      <c r="O1085" s="35" t="str">
        <f t="shared" si="50"/>
        <v>A-08-01-02-006-302</v>
      </c>
      <c r="P1085" s="32" t="s">
        <v>240</v>
      </c>
      <c r="Q1085" s="39">
        <f>VLOOKUP($O1085,[3]Gerentes!$A:$I,7,0)</f>
        <v>0</v>
      </c>
      <c r="R1085" s="40">
        <f>VLOOKUP($O1085,[3]Gerentes!$A:$I,8,0)</f>
        <v>0</v>
      </c>
      <c r="S1085" s="34" t="s">
        <v>24</v>
      </c>
      <c r="T1085" s="34">
        <v>27</v>
      </c>
      <c r="U1085" s="34" t="s">
        <v>161</v>
      </c>
      <c r="V1085" s="34" t="s">
        <v>25</v>
      </c>
      <c r="W1085" s="41">
        <v>74400</v>
      </c>
      <c r="X1085" s="41">
        <v>2600</v>
      </c>
      <c r="Y1085" s="41">
        <v>0</v>
      </c>
      <c r="Z1085" s="41">
        <v>0</v>
      </c>
      <c r="AA1085" s="41">
        <v>0</v>
      </c>
      <c r="AB1085" s="42">
        <v>77000</v>
      </c>
      <c r="AC1085" s="41">
        <v>77000</v>
      </c>
      <c r="AD1085" s="41">
        <v>0</v>
      </c>
      <c r="AE1085" s="42">
        <v>77000</v>
      </c>
      <c r="AF1085" s="42">
        <v>77000</v>
      </c>
      <c r="AG1085" s="41">
        <v>77000</v>
      </c>
      <c r="AH1085" s="41">
        <v>77000</v>
      </c>
      <c r="AI1085" s="41">
        <v>0</v>
      </c>
      <c r="AJ1085" s="41">
        <v>0</v>
      </c>
      <c r="AK1085" s="42" t="str">
        <f>IFERROR(VLOOKUP(Exportar[[#This Row],[RUBRO]],[3]LISTAS!$A$1:$B$19,2,0),Exportar[[#This Row],[NOMBRE-Planeación_Proyecto]])</f>
        <v>Otros Gastos</v>
      </c>
      <c r="AL1085" s="41">
        <f>VLOOKUP(Exportar[[#This Row],[UNIDAD/SUB UNIDAD]],[3]!REGIONALES[[#All],[codigo_regional3]:[Columna1]],3,0)</f>
        <v>44</v>
      </c>
      <c r="AM1085" s="41">
        <f>Exportar[[#This Row],[COD]]</f>
        <v>44</v>
      </c>
      <c r="AN1085" s="41">
        <f>IFERROR(VLOOKUP(Exportar[[#This Row],[RUBRO completo]],'[3]CENTRO DE COSTOS'!$X:$X,1,0),0)</f>
        <v>0</v>
      </c>
      <c r="AO1085" s="43" t="str">
        <f>VLOOKUP(Exportar[[#This Row],[COD_REAL]],'[3]CENTRO DE COSTOS'!$M$4:$N$72,2,0)</f>
        <v>REGIONAL GUAJIRA</v>
      </c>
    </row>
    <row r="1086" spans="1:41" x14ac:dyDescent="0.25">
      <c r="A1086" s="44">
        <v>45111</v>
      </c>
      <c r="B1086" s="32">
        <v>2023</v>
      </c>
      <c r="C1086" s="33" t="str">
        <f>VLOOKUP(D1086,'[3]CENTRO DE COSTOS'!$E:$H,4,0)</f>
        <v>REGIONALES</v>
      </c>
      <c r="D1086" s="34" t="s">
        <v>67</v>
      </c>
      <c r="E1086" s="34" t="s">
        <v>68</v>
      </c>
      <c r="F1086" s="34" t="s">
        <v>192</v>
      </c>
      <c r="G1086" s="35" t="str">
        <f>VLOOKUP(O1086,[3]Gerentes!$A:$N,4,0)</f>
        <v>NUTRICIÓN</v>
      </c>
      <c r="H1086" s="35" t="str">
        <f>VLOOKUP(O1086,[3]Gerentes!$A:$N,5,0)</f>
        <v>DIRECTOR(A) DE NUTRICION</v>
      </c>
      <c r="I1086" s="35" t="str">
        <f>VLOOKUP(O1086,[3]Gerentes!$A:$N,10,0)</f>
        <v>4. Nutrición</v>
      </c>
      <c r="J1086" s="35" t="str">
        <f>VLOOKUP(O1086,[3]Gerentes!$A:$AB,15,0)</f>
        <v>Contratable</v>
      </c>
      <c r="K1086" s="36" t="str">
        <f t="shared" si="48"/>
        <v>Inversión</v>
      </c>
      <c r="L1086" s="37" t="s">
        <v>189</v>
      </c>
      <c r="M1086" s="38" t="str">
        <f t="shared" si="49"/>
        <v>C-4102-1500-12</v>
      </c>
      <c r="N1086" s="34">
        <v>991</v>
      </c>
      <c r="O1086" s="35" t="str">
        <f t="shared" si="50"/>
        <v>C-4102-1500-12-0-4102016-02-991</v>
      </c>
      <c r="P1086" s="32" t="s">
        <v>188</v>
      </c>
      <c r="Q1086" s="39">
        <f>VLOOKUP($O1086,[3]Gerentes!$A:$I,7,0)</f>
        <v>4102016</v>
      </c>
      <c r="R1086" s="40" t="str">
        <f>VLOOKUP($O1086,[3]Gerentes!$A:$I,8,0)</f>
        <v>SERVICIO DE ATENCION Y PREVENCION A LA DESNUTRICION DESDE EL SECTOR INCLUSION SOCIAL</v>
      </c>
      <c r="S1086" s="34" t="s">
        <v>24</v>
      </c>
      <c r="T1086" s="34">
        <v>27</v>
      </c>
      <c r="U1086" s="34" t="s">
        <v>161</v>
      </c>
      <c r="V1086" s="34" t="s">
        <v>25</v>
      </c>
      <c r="W1086" s="41">
        <v>297514601</v>
      </c>
      <c r="X1086" s="41">
        <v>0</v>
      </c>
      <c r="Y1086" s="41">
        <v>4766134</v>
      </c>
      <c r="Z1086" s="41">
        <v>0</v>
      </c>
      <c r="AA1086" s="41">
        <v>0</v>
      </c>
      <c r="AB1086" s="42">
        <v>292748467</v>
      </c>
      <c r="AC1086" s="41">
        <v>292748467</v>
      </c>
      <c r="AD1086" s="41">
        <v>0</v>
      </c>
      <c r="AE1086" s="42">
        <v>292748467</v>
      </c>
      <c r="AF1086" s="42">
        <v>111885600</v>
      </c>
      <c r="AG1086" s="41">
        <v>111885600</v>
      </c>
      <c r="AH1086" s="41">
        <v>111885600</v>
      </c>
      <c r="AI1086" s="41">
        <v>0</v>
      </c>
      <c r="AJ1086" s="41">
        <v>0</v>
      </c>
      <c r="AK1086" s="42" t="str">
        <f>IFERROR(VLOOKUP(Exportar[[#This Row],[RUBRO]],[3]LISTAS!$A$1:$B$19,2,0),Exportar[[#This Row],[NOMBRE-Planeación_Proyecto]])</f>
        <v>4. Nutrición</v>
      </c>
      <c r="AL1086" s="41">
        <f>VLOOKUP(Exportar[[#This Row],[UNIDAD/SUB UNIDAD]],[3]!REGIONALES[[#All],[codigo_regional3]:[Columna1]],3,0)</f>
        <v>44</v>
      </c>
      <c r="AM1086" s="41">
        <f>Exportar[[#This Row],[COD]]</f>
        <v>44</v>
      </c>
      <c r="AN1086" s="41">
        <f>IFERROR(VLOOKUP(Exportar[[#This Row],[RUBRO completo]],'[3]CENTRO DE COSTOS'!$X:$X,1,0),0)</f>
        <v>0</v>
      </c>
      <c r="AO1086" s="43" t="str">
        <f>VLOOKUP(Exportar[[#This Row],[COD_REAL]],'[3]CENTRO DE COSTOS'!$M$4:$N$72,2,0)</f>
        <v>REGIONAL GUAJIRA</v>
      </c>
    </row>
    <row r="1087" spans="1:41" x14ac:dyDescent="0.25">
      <c r="A1087" s="44">
        <v>45111</v>
      </c>
      <c r="B1087" s="32">
        <v>2023</v>
      </c>
      <c r="C1087" s="33" t="str">
        <f>VLOOKUP(D1087,'[3]CENTRO DE COSTOS'!$E:$H,4,0)</f>
        <v>REGIONALES</v>
      </c>
      <c r="D1087" s="34" t="s">
        <v>67</v>
      </c>
      <c r="E1087" s="34" t="s">
        <v>68</v>
      </c>
      <c r="F1087" s="34" t="s">
        <v>192</v>
      </c>
      <c r="G1087" s="35" t="str">
        <f>VLOOKUP(O1087,[3]Gerentes!$A:$N,4,0)</f>
        <v>PROTECCIÓN SRPA</v>
      </c>
      <c r="H1087" s="35" t="str">
        <f>VLOOKUP(O1087,[3]Gerentes!$A:$N,5,0)</f>
        <v>DIRECTOR(A) DE PROTECCION</v>
      </c>
      <c r="I1087" s="35" t="str">
        <f>VLOOKUP(O1087,[3]Gerentes!$A:$N,10,0)</f>
        <v>3. Protección SRPA</v>
      </c>
      <c r="J1087" s="35" t="str">
        <f>VLOOKUP(O1087,[3]Gerentes!$A:$AB,15,0)</f>
        <v>Contratable</v>
      </c>
      <c r="K1087" s="36" t="str">
        <f t="shared" si="48"/>
        <v>Inversión</v>
      </c>
      <c r="L1087" s="37" t="s">
        <v>187</v>
      </c>
      <c r="M1087" s="38" t="str">
        <f t="shared" si="49"/>
        <v>C-4102-1500-13</v>
      </c>
      <c r="N1087" s="34">
        <v>991</v>
      </c>
      <c r="O1087" s="35" t="str">
        <f t="shared" si="50"/>
        <v>C-4102-1500-13-0-4102038-02-991</v>
      </c>
      <c r="P1087" s="32" t="s">
        <v>186</v>
      </c>
      <c r="Q1087" s="39">
        <f>VLOOKUP($O1087,[3]Gerentes!$A:$I,7,0)</f>
        <v>4102038</v>
      </c>
      <c r="R1087" s="40" t="str">
        <f>VLOOKUP($O1087,[3]Gerentes!$A:$I,8,0)</f>
        <v>SERVICIO DIRIGIDOS A LA ATENCION DE NIÑOS, NIÑAS, ADOLESCENTES Y JOVENES, CON ENFOQUE PEDAGOGICO Y RESTAURATIVO ENCAMINADOS A LA INCLUSION SOCIAL</v>
      </c>
      <c r="S1087" s="34" t="s">
        <v>24</v>
      </c>
      <c r="T1087" s="34">
        <v>27</v>
      </c>
      <c r="U1087" s="34" t="s">
        <v>161</v>
      </c>
      <c r="V1087" s="34" t="s">
        <v>25</v>
      </c>
      <c r="W1087" s="41">
        <v>278345659</v>
      </c>
      <c r="X1087" s="41">
        <v>0</v>
      </c>
      <c r="Y1087" s="41">
        <v>0</v>
      </c>
      <c r="Z1087" s="41">
        <v>0</v>
      </c>
      <c r="AA1087" s="41">
        <v>0</v>
      </c>
      <c r="AB1087" s="42">
        <v>278345659</v>
      </c>
      <c r="AC1087" s="41">
        <v>242655836</v>
      </c>
      <c r="AD1087" s="41">
        <v>35689823</v>
      </c>
      <c r="AE1087" s="42">
        <v>242655836</v>
      </c>
      <c r="AF1087" s="42">
        <v>105126249.5</v>
      </c>
      <c r="AG1087" s="41">
        <v>105126249.5</v>
      </c>
      <c r="AH1087" s="41">
        <v>105126249.5</v>
      </c>
      <c r="AI1087" s="41">
        <v>0</v>
      </c>
      <c r="AJ1087" s="41">
        <v>0</v>
      </c>
      <c r="AK1087" s="42" t="str">
        <f>IFERROR(VLOOKUP(Exportar[[#This Row],[RUBRO]],[3]LISTAS!$A$1:$B$19,2,0),Exportar[[#This Row],[NOMBRE-Planeación_Proyecto]])</f>
        <v>3. Protección SRPA</v>
      </c>
      <c r="AL1087" s="41">
        <f>VLOOKUP(Exportar[[#This Row],[UNIDAD/SUB UNIDAD]],[3]!REGIONALES[[#All],[codigo_regional3]:[Columna1]],3,0)</f>
        <v>44</v>
      </c>
      <c r="AM1087" s="41">
        <f>Exportar[[#This Row],[COD]]</f>
        <v>44</v>
      </c>
      <c r="AN1087" s="41">
        <f>IFERROR(VLOOKUP(Exportar[[#This Row],[RUBRO completo]],'[3]CENTRO DE COSTOS'!$X:$X,1,0),0)</f>
        <v>0</v>
      </c>
      <c r="AO1087" s="43" t="str">
        <f>VLOOKUP(Exportar[[#This Row],[COD_REAL]],'[3]CENTRO DE COSTOS'!$M$4:$N$72,2,0)</f>
        <v>REGIONAL GUAJIRA</v>
      </c>
    </row>
    <row r="1088" spans="1:41" x14ac:dyDescent="0.25">
      <c r="A1088" s="44">
        <v>45111</v>
      </c>
      <c r="B1088" s="32">
        <v>2023</v>
      </c>
      <c r="C1088" s="33" t="str">
        <f>VLOOKUP(D1088,'[3]CENTRO DE COSTOS'!$E:$H,4,0)</f>
        <v>REGIONALES</v>
      </c>
      <c r="D1088" s="34" t="s">
        <v>67</v>
      </c>
      <c r="E1088" s="34" t="s">
        <v>68</v>
      </c>
      <c r="F1088" s="34" t="s">
        <v>192</v>
      </c>
      <c r="G1088" s="35" t="str">
        <f>VLOOKUP(O1088,[3]Gerentes!$A:$N,4,0)</f>
        <v xml:space="preserve">PROTECCIÓN RESTABLECIMIENTO </v>
      </c>
      <c r="H1088" s="35" t="str">
        <f>VLOOKUP(O1088,[3]Gerentes!$A:$N,5,0)</f>
        <v>DIRECTOR(A) DE PROTECCION</v>
      </c>
      <c r="I1088" s="35" t="str">
        <f>VLOOKUP(O1088,[3]Gerentes!$A:$N,10,0)</f>
        <v>2. Protección PARD</v>
      </c>
      <c r="J1088" s="35" t="str">
        <f>VLOOKUP(O1088,[3]Gerentes!$A:$AB,15,0)</f>
        <v>Contratable</v>
      </c>
      <c r="K1088" s="36" t="str">
        <f t="shared" si="48"/>
        <v>Inversión</v>
      </c>
      <c r="L1088" s="37" t="s">
        <v>173</v>
      </c>
      <c r="M1088" s="38" t="str">
        <f t="shared" si="49"/>
        <v>C-4102-1500-14</v>
      </c>
      <c r="N1088" s="34">
        <v>991</v>
      </c>
      <c r="O1088" s="35" t="str">
        <f t="shared" si="50"/>
        <v>C-4102-1500-14-0-4102037-02-991</v>
      </c>
      <c r="P1088" s="32" t="s">
        <v>172</v>
      </c>
      <c r="Q1088" s="39">
        <f>VLOOKUP($O1088,[3]Gerentes!$A:$I,7,0)</f>
        <v>4102037</v>
      </c>
      <c r="R1088" s="40" t="str">
        <f>VLOOKUP($O1088,[3]Gerentes!$A:$I,8,0)</f>
        <v>SERVICIO DE PROTECCION PARA EL RESTABLECIMIENTO DE DERECHOS DE NIÑOS, NIÑAS, ADOLESCENTES Y JOVENES</v>
      </c>
      <c r="S1088" s="34" t="s">
        <v>24</v>
      </c>
      <c r="T1088" s="34">
        <v>21</v>
      </c>
      <c r="U1088" s="34" t="s">
        <v>185</v>
      </c>
      <c r="V1088" s="34" t="s">
        <v>25</v>
      </c>
      <c r="W1088" s="41">
        <v>1068359783</v>
      </c>
      <c r="X1088" s="41">
        <v>126856500</v>
      </c>
      <c r="Y1088" s="41">
        <v>0</v>
      </c>
      <c r="Z1088" s="41">
        <v>0</v>
      </c>
      <c r="AA1088" s="41">
        <v>0</v>
      </c>
      <c r="AB1088" s="42">
        <v>1195216283</v>
      </c>
      <c r="AC1088" s="41">
        <v>928036037</v>
      </c>
      <c r="AD1088" s="41">
        <v>267180246</v>
      </c>
      <c r="AE1088" s="42">
        <v>928036037</v>
      </c>
      <c r="AF1088" s="42">
        <v>407138973.5</v>
      </c>
      <c r="AG1088" s="41">
        <v>407138973.5</v>
      </c>
      <c r="AH1088" s="41">
        <v>407138973.5</v>
      </c>
      <c r="AI1088" s="41">
        <v>0</v>
      </c>
      <c r="AJ1088" s="41">
        <v>0</v>
      </c>
      <c r="AK1088" s="42" t="str">
        <f>IFERROR(VLOOKUP(Exportar[[#This Row],[RUBRO]],[3]LISTAS!$A$1:$B$19,2,0),Exportar[[#This Row],[NOMBRE-Planeación_Proyecto]])</f>
        <v>2. Protección PARD</v>
      </c>
      <c r="AL1088" s="41">
        <f>VLOOKUP(Exportar[[#This Row],[UNIDAD/SUB UNIDAD]],[3]!REGIONALES[[#All],[codigo_regional3]:[Columna1]],3,0)</f>
        <v>44</v>
      </c>
      <c r="AM1088" s="41">
        <f>Exportar[[#This Row],[COD]]</f>
        <v>44</v>
      </c>
      <c r="AN1088" s="41">
        <f>IFERROR(VLOOKUP(Exportar[[#This Row],[RUBRO completo]],'[3]CENTRO DE COSTOS'!$X:$X,1,0),0)</f>
        <v>0</v>
      </c>
      <c r="AO1088" s="43" t="str">
        <f>VLOOKUP(Exportar[[#This Row],[COD_REAL]],'[3]CENTRO DE COSTOS'!$M$4:$N$72,2,0)</f>
        <v>REGIONAL GUAJIRA</v>
      </c>
    </row>
    <row r="1089" spans="1:41" x14ac:dyDescent="0.25">
      <c r="A1089" s="44">
        <v>45111</v>
      </c>
      <c r="B1089" s="32">
        <v>2023</v>
      </c>
      <c r="C1089" s="33" t="str">
        <f>VLOOKUP(D1089,'[3]CENTRO DE COSTOS'!$E:$H,4,0)</f>
        <v>REGIONALES</v>
      </c>
      <c r="D1089" s="34" t="s">
        <v>67</v>
      </c>
      <c r="E1089" s="34" t="s">
        <v>68</v>
      </c>
      <c r="F1089" s="34" t="s">
        <v>192</v>
      </c>
      <c r="G1089" s="35" t="str">
        <f>VLOOKUP(O1089,[3]Gerentes!$A:$N,4,0)</f>
        <v>SNBF</v>
      </c>
      <c r="H1089" s="35" t="str">
        <f>VLOOKUP(O1089,[3]Gerentes!$A:$N,5,0)</f>
        <v>DIRECTOR(A) DE SISTEMA NACIONAL DE BIENESTAR FAMILIAR</v>
      </c>
      <c r="I1089" s="35" t="str">
        <f>VLOOKUP(O1089,[3]Gerentes!$A:$N,10,0)</f>
        <v>7. SNBF</v>
      </c>
      <c r="J1089" s="35" t="str">
        <f>VLOOKUP(O1089,[3]Gerentes!$A:$AB,15,0)</f>
        <v>Contratable</v>
      </c>
      <c r="K1089" s="36" t="str">
        <f t="shared" si="48"/>
        <v>Inversión</v>
      </c>
      <c r="L1089" s="37" t="s">
        <v>168</v>
      </c>
      <c r="M1089" s="38" t="str">
        <f t="shared" si="49"/>
        <v>C-4102-1500-15</v>
      </c>
      <c r="N1089" s="34">
        <v>991</v>
      </c>
      <c r="O1089" s="35" t="str">
        <f t="shared" si="50"/>
        <v>C-4102-1500-15-0-4102024-02-991</v>
      </c>
      <c r="P1089" s="32" t="s">
        <v>167</v>
      </c>
      <c r="Q1089" s="39">
        <f>VLOOKUP($O1089,[3]Gerentes!$A:$I,7,0)</f>
        <v>4102024</v>
      </c>
      <c r="R1089" s="40" t="str">
        <f>VLOOKUP($O1089,[3]Gerentes!$A:$I,8,0)</f>
        <v>SERVICIO DE ASISTENCIA TECNICA EN EL CICLO DE POLITICAS PUBLICAS DE INFANCIA Y ADOLESCENCIA</v>
      </c>
      <c r="S1089" s="34" t="s">
        <v>24</v>
      </c>
      <c r="T1089" s="34">
        <v>27</v>
      </c>
      <c r="U1089" s="34" t="s">
        <v>161</v>
      </c>
      <c r="V1089" s="34" t="s">
        <v>25</v>
      </c>
      <c r="W1089" s="41">
        <v>253373800</v>
      </c>
      <c r="X1089" s="41">
        <v>25734</v>
      </c>
      <c r="Y1089" s="41">
        <v>7405468</v>
      </c>
      <c r="Z1089" s="41">
        <v>0</v>
      </c>
      <c r="AA1089" s="41">
        <v>0</v>
      </c>
      <c r="AB1089" s="42">
        <v>245994066</v>
      </c>
      <c r="AC1089" s="41">
        <v>245994066</v>
      </c>
      <c r="AD1089" s="41">
        <v>0</v>
      </c>
      <c r="AE1089" s="42">
        <v>245994066</v>
      </c>
      <c r="AF1089" s="42">
        <v>93860699</v>
      </c>
      <c r="AG1089" s="41">
        <v>93860699</v>
      </c>
      <c r="AH1089" s="41">
        <v>93860699</v>
      </c>
      <c r="AI1089" s="41">
        <v>0</v>
      </c>
      <c r="AJ1089" s="41">
        <v>0</v>
      </c>
      <c r="AK1089" s="42" t="str">
        <f>IFERROR(VLOOKUP(Exportar[[#This Row],[RUBRO]],[3]LISTAS!$A$1:$B$19,2,0),Exportar[[#This Row],[NOMBRE-Planeación_Proyecto]])</f>
        <v>7. SNBF</v>
      </c>
      <c r="AL1089" s="41">
        <f>VLOOKUP(Exportar[[#This Row],[UNIDAD/SUB UNIDAD]],[3]!REGIONALES[[#All],[codigo_regional3]:[Columna1]],3,0)</f>
        <v>44</v>
      </c>
      <c r="AM1089" s="41">
        <f>Exportar[[#This Row],[COD]]</f>
        <v>44</v>
      </c>
      <c r="AN1089" s="41">
        <f>IFERROR(VLOOKUP(Exportar[[#This Row],[RUBRO completo]],'[3]CENTRO DE COSTOS'!$X:$X,1,0),0)</f>
        <v>0</v>
      </c>
      <c r="AO1089" s="43" t="str">
        <f>VLOOKUP(Exportar[[#This Row],[COD_REAL]],'[3]CENTRO DE COSTOS'!$M$4:$N$72,2,0)</f>
        <v>REGIONAL GUAJIRA</v>
      </c>
    </row>
    <row r="1090" spans="1:41" x14ac:dyDescent="0.25">
      <c r="A1090" s="44">
        <v>45111</v>
      </c>
      <c r="B1090" s="32">
        <v>2023</v>
      </c>
      <c r="C1090" s="33" t="str">
        <f>VLOOKUP(D1090,'[3]CENTRO DE COSTOS'!$E:$H,4,0)</f>
        <v>REGIONALES</v>
      </c>
      <c r="D1090" s="34" t="s">
        <v>67</v>
      </c>
      <c r="E1090" s="34" t="s">
        <v>68</v>
      </c>
      <c r="F1090" s="34" t="s">
        <v>192</v>
      </c>
      <c r="G1090" s="35" t="str">
        <f>VLOOKUP(O1090,[3]Gerentes!$A:$N,4,0)</f>
        <v>FAMILIA Y COMUNIDADES</v>
      </c>
      <c r="H1090" s="35" t="str">
        <f>VLOOKUP(O1090,[3]Gerentes!$A:$N,5,0)</f>
        <v>DIRECTOR(A) DE FAMILIA Y COMUNIDADES</v>
      </c>
      <c r="I1090" s="35" t="str">
        <f>VLOOKUP(O1090,[3]Gerentes!$A:$N,10,0)</f>
        <v>6. Familia y Comunidades</v>
      </c>
      <c r="J1090" s="35" t="str">
        <f>VLOOKUP(O1090,[3]Gerentes!$A:$AB,15,0)</f>
        <v>Contratable</v>
      </c>
      <c r="K1090" s="36" t="str">
        <f t="shared" si="48"/>
        <v>Inversión</v>
      </c>
      <c r="L1090" s="37" t="s">
        <v>184</v>
      </c>
      <c r="M1090" s="38" t="str">
        <f t="shared" si="49"/>
        <v>C-4102-1500-16</v>
      </c>
      <c r="N1090" s="34">
        <v>991</v>
      </c>
      <c r="O1090" s="35" t="str">
        <f t="shared" si="50"/>
        <v>C-4102-1500-16-0-4102041-02-991</v>
      </c>
      <c r="P1090" s="32" t="s">
        <v>183</v>
      </c>
      <c r="Q1090" s="39">
        <f>VLOOKUP($O1090,[3]Gerentes!$A:$I,7,0)</f>
        <v>4102041</v>
      </c>
      <c r="R1090" s="40" t="str">
        <f>VLOOKUP($O1090,[3]Gerentes!$A:$I,8,0)</f>
        <v>SERVICIO DE ASISTENCIA TECNICA EN EL CICLO DE POLITICAS PUBLICAS DE FAMILIA Y OTRAS RELACIONADAS</v>
      </c>
      <c r="S1090" s="34" t="s">
        <v>24</v>
      </c>
      <c r="T1090" s="34">
        <v>27</v>
      </c>
      <c r="U1090" s="34" t="s">
        <v>161</v>
      </c>
      <c r="V1090" s="34" t="s">
        <v>25</v>
      </c>
      <c r="W1090" s="41">
        <v>138582399</v>
      </c>
      <c r="X1090" s="41">
        <v>0</v>
      </c>
      <c r="Y1090" s="41">
        <v>0</v>
      </c>
      <c r="Z1090" s="41">
        <v>0</v>
      </c>
      <c r="AA1090" s="41">
        <v>0</v>
      </c>
      <c r="AB1090" s="42">
        <v>138582399</v>
      </c>
      <c r="AC1090" s="41">
        <v>137401299</v>
      </c>
      <c r="AD1090" s="41">
        <v>1181100</v>
      </c>
      <c r="AE1090" s="42">
        <v>137401299</v>
      </c>
      <c r="AF1090" s="42">
        <v>54724299</v>
      </c>
      <c r="AG1090" s="41">
        <v>54724299</v>
      </c>
      <c r="AH1090" s="41">
        <v>54724299</v>
      </c>
      <c r="AI1090" s="41">
        <v>0</v>
      </c>
      <c r="AJ1090" s="41">
        <v>0</v>
      </c>
      <c r="AK1090" s="42" t="str">
        <f>IFERROR(VLOOKUP(Exportar[[#This Row],[RUBRO]],[3]LISTAS!$A$1:$B$19,2,0),Exportar[[#This Row],[NOMBRE-Planeación_Proyecto]])</f>
        <v>6. Familia y Comunidades</v>
      </c>
      <c r="AL1090" s="41">
        <f>VLOOKUP(Exportar[[#This Row],[UNIDAD/SUB UNIDAD]],[3]!REGIONALES[[#All],[codigo_regional3]:[Columna1]],3,0)</f>
        <v>44</v>
      </c>
      <c r="AM1090" s="41">
        <f>Exportar[[#This Row],[COD]]</f>
        <v>44</v>
      </c>
      <c r="AN1090" s="41">
        <f>IFERROR(VLOOKUP(Exportar[[#This Row],[RUBRO completo]],'[3]CENTRO DE COSTOS'!$X:$X,1,0),0)</f>
        <v>0</v>
      </c>
      <c r="AO1090" s="43" t="str">
        <f>VLOOKUP(Exportar[[#This Row],[COD_REAL]],'[3]CENTRO DE COSTOS'!$M$4:$N$72,2,0)</f>
        <v>REGIONAL GUAJIRA</v>
      </c>
    </row>
    <row r="1091" spans="1:41" x14ac:dyDescent="0.25">
      <c r="A1091" s="44">
        <v>45111</v>
      </c>
      <c r="B1091" s="32">
        <v>2023</v>
      </c>
      <c r="C1091" s="33" t="str">
        <f>VLOOKUP(D1091,'[3]CENTRO DE COSTOS'!$E:$H,4,0)</f>
        <v>REGIONALES</v>
      </c>
      <c r="D1091" s="34" t="s">
        <v>67</v>
      </c>
      <c r="E1091" s="34" t="s">
        <v>68</v>
      </c>
      <c r="F1091" s="34" t="s">
        <v>192</v>
      </c>
      <c r="G1091" s="35" t="str">
        <f>VLOOKUP(O1091,[3]Gerentes!$A:$N,4,0)</f>
        <v>PRIMERA INFANCIA</v>
      </c>
      <c r="H1091" s="35" t="str">
        <f>VLOOKUP(O1091,[3]Gerentes!$A:$N,5,0)</f>
        <v>DIRECTOR(A) DE PRIMERA INFANCIA</v>
      </c>
      <c r="I1091" s="35" t="str">
        <f>VLOOKUP(O1091,[3]Gerentes!$A:$N,10,0)</f>
        <v>1. Primera Infancia</v>
      </c>
      <c r="J1091" s="35" t="str">
        <f>VLOOKUP(O1091,[3]Gerentes!$A:$AB,15,0)</f>
        <v>Contratable</v>
      </c>
      <c r="K1091" s="36" t="str">
        <f t="shared" si="48"/>
        <v>Inversión</v>
      </c>
      <c r="L1091" s="37" t="s">
        <v>166</v>
      </c>
      <c r="M1091" s="38" t="str">
        <f t="shared" si="49"/>
        <v>C-4102-1500-18</v>
      </c>
      <c r="N1091" s="34">
        <v>991</v>
      </c>
      <c r="O1091" s="35" t="str">
        <f t="shared" si="50"/>
        <v>C-4102-1500-18-0-4102040-02-991</v>
      </c>
      <c r="P1091" s="32" t="s">
        <v>165</v>
      </c>
      <c r="Q1091" s="39">
        <f>VLOOKUP($O1091,[3]Gerentes!$A:$I,7,0)</f>
        <v>4102040</v>
      </c>
      <c r="R1091" s="40" t="str">
        <f>VLOOKUP($O1091,[3]Gerentes!$A:$I,8,0)</f>
        <v>DOCUMENTOS METODOLOGICOS</v>
      </c>
      <c r="S1091" s="34" t="s">
        <v>24</v>
      </c>
      <c r="T1091" s="34">
        <v>27</v>
      </c>
      <c r="U1091" s="34" t="s">
        <v>161</v>
      </c>
      <c r="V1091" s="34" t="s">
        <v>25</v>
      </c>
      <c r="W1091" s="41">
        <v>2169018152</v>
      </c>
      <c r="X1091" s="41">
        <v>0</v>
      </c>
      <c r="Y1091" s="41">
        <v>0</v>
      </c>
      <c r="Z1091" s="41">
        <v>0</v>
      </c>
      <c r="AA1091" s="41">
        <v>0</v>
      </c>
      <c r="AB1091" s="42">
        <v>2169018152</v>
      </c>
      <c r="AC1091" s="41">
        <v>2082343056</v>
      </c>
      <c r="AD1091" s="41">
        <v>86675096</v>
      </c>
      <c r="AE1091" s="42">
        <v>2081485087</v>
      </c>
      <c r="AF1091" s="42">
        <v>792121334</v>
      </c>
      <c r="AG1091" s="41">
        <v>792121334</v>
      </c>
      <c r="AH1091" s="41">
        <v>792121334</v>
      </c>
      <c r="AI1091" s="41">
        <v>0</v>
      </c>
      <c r="AJ1091" s="41">
        <v>0</v>
      </c>
      <c r="AK1091" s="42" t="str">
        <f>IFERROR(VLOOKUP(Exportar[[#This Row],[RUBRO]],[3]LISTAS!$A$1:$B$19,2,0),Exportar[[#This Row],[NOMBRE-Planeación_Proyecto]])</f>
        <v>1. Primera Infancia</v>
      </c>
      <c r="AL1091" s="41">
        <f>VLOOKUP(Exportar[[#This Row],[UNIDAD/SUB UNIDAD]],[3]!REGIONALES[[#All],[codigo_regional3]:[Columna1]],3,0)</f>
        <v>44</v>
      </c>
      <c r="AM1091" s="41">
        <f>Exportar[[#This Row],[COD]]</f>
        <v>44</v>
      </c>
      <c r="AN1091" s="41">
        <f>IFERROR(VLOOKUP(Exportar[[#This Row],[RUBRO completo]],'[3]CENTRO DE COSTOS'!$X:$X,1,0),0)</f>
        <v>0</v>
      </c>
      <c r="AO1091" s="43" t="str">
        <f>VLOOKUP(Exportar[[#This Row],[COD_REAL]],'[3]CENTRO DE COSTOS'!$M$4:$N$72,2,0)</f>
        <v>REGIONAL GUAJIRA</v>
      </c>
    </row>
    <row r="1092" spans="1:41" x14ac:dyDescent="0.25">
      <c r="A1092" s="44">
        <v>45111</v>
      </c>
      <c r="B1092" s="32">
        <v>2023</v>
      </c>
      <c r="C1092" s="33" t="str">
        <f>VLOOKUP(D1092,'[3]CENTRO DE COSTOS'!$E:$H,4,0)</f>
        <v>REGIONALES</v>
      </c>
      <c r="D1092" s="34" t="s">
        <v>67</v>
      </c>
      <c r="E1092" s="34" t="s">
        <v>68</v>
      </c>
      <c r="F1092" s="34" t="s">
        <v>192</v>
      </c>
      <c r="G1092" s="35" t="str">
        <f>VLOOKUP(O1092,[3]Gerentes!$A:$N,4,0)</f>
        <v>INFANCIA</v>
      </c>
      <c r="H1092" s="35" t="str">
        <f>VLOOKUP(O1092,[3]Gerentes!$A:$N,5,0)</f>
        <v>DIRECTOR(A) DE INFANCIA</v>
      </c>
      <c r="I1092" s="35" t="str">
        <f>VLOOKUP(O1092,[3]Gerentes!$A:$N,10,0)</f>
        <v>7. Infancia</v>
      </c>
      <c r="J1092" s="35" t="str">
        <f>VLOOKUP(O1092,[3]Gerentes!$A:$AB,15,0)</f>
        <v>Contratable</v>
      </c>
      <c r="K1092" s="36" t="str">
        <f t="shared" ref="K1092:K1155" si="51">IF(OR(LEFT(L1092,1)="A",LEFT(L1092,1)="B"),"Funcionamiento","Inversión")</f>
        <v>Inversión</v>
      </c>
      <c r="L1092" s="37" t="s">
        <v>182</v>
      </c>
      <c r="M1092" s="38" t="str">
        <f t="shared" ref="M1092:M1155" si="52">IF(LEFT(L1092,4)="A-01",LEFT(L1092,10),IF(LEFT(L1092,4)="A-02",LEFT(L1092,7),IF(LEFT(L1092,4)="A-03",LEFT(L1092,14),IF(LEFT(L1092,7)="A-08-01",LEFT(L1092,7),IF(LEFT(L1092,7)="A-08-04",LEFT(L1092,10),IF(AND(LEFT(LEFT(L1092,14),1)="C",RIGHT(LEFT(L1092,14),1)="-"),LEFT(L1092,13),LEFT(L1092,14)))))))</f>
        <v>C-4102-1500-20</v>
      </c>
      <c r="N1092" s="34">
        <v>991</v>
      </c>
      <c r="O1092" s="35" t="str">
        <f t="shared" ref="O1092:O1155" si="53">IF(LEN(N1092)&gt;3,L1092,L1092&amp;IF(N1092&lt;&gt;"","-"&amp;N1092,""))</f>
        <v>C-4102-1500-20-0-4102045-02-991</v>
      </c>
      <c r="P1092" s="32" t="s">
        <v>181</v>
      </c>
      <c r="Q1092" s="39">
        <f>VLOOKUP($O1092,[3]Gerentes!$A:$I,7,0)</f>
        <v>4102045</v>
      </c>
      <c r="R1092" s="40" t="str">
        <f>VLOOKUP($O1092,[3]Gerentes!$A:$I,8,0)</f>
        <v>SERVICIOS DE EDUCACIÓN INFORMAL A NIÑOS, NIÑAS, ADOLESCENTES  Y JÓVENES PARA EL RECONOCIMIENTO DE SUS DERECHOS</v>
      </c>
      <c r="S1092" s="34" t="s">
        <v>24</v>
      </c>
      <c r="T1092" s="34">
        <v>27</v>
      </c>
      <c r="U1092" s="34" t="s">
        <v>161</v>
      </c>
      <c r="V1092" s="34" t="s">
        <v>25</v>
      </c>
      <c r="W1092" s="41">
        <v>46263866</v>
      </c>
      <c r="X1092" s="41">
        <v>0</v>
      </c>
      <c r="Y1092" s="41">
        <v>1298866</v>
      </c>
      <c r="Z1092" s="41">
        <v>0</v>
      </c>
      <c r="AA1092" s="41">
        <v>0</v>
      </c>
      <c r="AB1092" s="42">
        <v>44965000</v>
      </c>
      <c r="AC1092" s="41">
        <v>44965000</v>
      </c>
      <c r="AD1092" s="41">
        <v>0</v>
      </c>
      <c r="AE1092" s="42">
        <v>44965000</v>
      </c>
      <c r="AF1092" s="42">
        <v>17595000</v>
      </c>
      <c r="AG1092" s="41">
        <v>17595000</v>
      </c>
      <c r="AH1092" s="41">
        <v>17595000</v>
      </c>
      <c r="AI1092" s="41">
        <v>0</v>
      </c>
      <c r="AJ1092" s="41">
        <v>0</v>
      </c>
      <c r="AK1092" s="42" t="str">
        <f>IFERROR(VLOOKUP(Exportar[[#This Row],[RUBRO]],[3]LISTAS!$A$1:$B$19,2,0),Exportar[[#This Row],[NOMBRE-Planeación_Proyecto]])</f>
        <v>7. Infancia</v>
      </c>
      <c r="AL1092" s="41">
        <f>VLOOKUP(Exportar[[#This Row],[UNIDAD/SUB UNIDAD]],[3]!REGIONALES[[#All],[codigo_regional3]:[Columna1]],3,0)</f>
        <v>44</v>
      </c>
      <c r="AM1092" s="41">
        <f>Exportar[[#This Row],[COD]]</f>
        <v>44</v>
      </c>
      <c r="AN1092" s="41">
        <f>IFERROR(VLOOKUP(Exportar[[#This Row],[RUBRO completo]],'[3]CENTRO DE COSTOS'!$X:$X,1,0),0)</f>
        <v>0</v>
      </c>
      <c r="AO1092" s="43" t="str">
        <f>VLOOKUP(Exportar[[#This Row],[COD_REAL]],'[3]CENTRO DE COSTOS'!$M$4:$N$72,2,0)</f>
        <v>REGIONAL GUAJIRA</v>
      </c>
    </row>
    <row r="1093" spans="1:41" x14ac:dyDescent="0.25">
      <c r="A1093" s="44">
        <v>45111</v>
      </c>
      <c r="B1093" s="32">
        <v>2023</v>
      </c>
      <c r="C1093" s="33" t="str">
        <f>VLOOKUP(D1093,'[3]CENTRO DE COSTOS'!$E:$H,4,0)</f>
        <v>REGIONALES</v>
      </c>
      <c r="D1093" s="34" t="s">
        <v>67</v>
      </c>
      <c r="E1093" s="34" t="s">
        <v>68</v>
      </c>
      <c r="F1093" s="34" t="s">
        <v>192</v>
      </c>
      <c r="G1093" s="35" t="str">
        <f>VLOOKUP(O1093,[3]Gerentes!$A:$N,4,0)</f>
        <v>ADOLESCENCIA Y JUVENTUD</v>
      </c>
      <c r="H1093" s="35" t="str">
        <f>VLOOKUP(O1093,[3]Gerentes!$A:$N,5,0)</f>
        <v xml:space="preserve">DIRECTOR(A) DE ADOLESCENCIA Y JUVENTUD </v>
      </c>
      <c r="I1093" s="35" t="str">
        <f>VLOOKUP(O1093,[3]Gerentes!$A:$N,10,0)</f>
        <v>8. Adolescencia y Juventud</v>
      </c>
      <c r="J1093" s="35" t="str">
        <f>VLOOKUP(O1093,[3]Gerentes!$A:$AB,15,0)</f>
        <v>Contratable</v>
      </c>
      <c r="K1093" s="36" t="str">
        <f t="shared" si="51"/>
        <v>Inversión</v>
      </c>
      <c r="L1093" s="37" t="s">
        <v>180</v>
      </c>
      <c r="M1093" s="38" t="str">
        <f t="shared" si="52"/>
        <v>C-4102-1500-21</v>
      </c>
      <c r="N1093" s="34">
        <v>991</v>
      </c>
      <c r="O1093" s="35" t="str">
        <f t="shared" si="53"/>
        <v>C-4102-1500-21-0-4102045-02-00-991</v>
      </c>
      <c r="P1093" s="32" t="s">
        <v>179</v>
      </c>
      <c r="Q1093" s="39">
        <f>VLOOKUP($O1093,[3]Gerentes!$A:$I,7,0)</f>
        <v>4102045</v>
      </c>
      <c r="R1093" s="40" t="str">
        <f>VLOOKUP($O1093,[3]Gerentes!$A:$I,8,0)</f>
        <v>SERVICIOS DE EDUCACIÓN INFORMAL A NIÑOS, NIÑAS, ADOLESCENTES  Y JÓVENES PARA EL RECONOCIMIENTO DE SUS DERECHOS</v>
      </c>
      <c r="S1093" s="34" t="s">
        <v>24</v>
      </c>
      <c r="T1093" s="34">
        <v>27</v>
      </c>
      <c r="U1093" s="34" t="s">
        <v>161</v>
      </c>
      <c r="V1093" s="34" t="s">
        <v>25</v>
      </c>
      <c r="W1093" s="41">
        <v>92797334</v>
      </c>
      <c r="X1093" s="41">
        <v>0</v>
      </c>
      <c r="Y1093" s="41">
        <v>0</v>
      </c>
      <c r="Z1093" s="41">
        <v>0</v>
      </c>
      <c r="AA1093" s="41">
        <v>0</v>
      </c>
      <c r="AB1093" s="42">
        <v>92797334</v>
      </c>
      <c r="AC1093" s="41">
        <v>89921328</v>
      </c>
      <c r="AD1093" s="41">
        <v>2876006</v>
      </c>
      <c r="AE1093" s="42">
        <v>89921328</v>
      </c>
      <c r="AF1093" s="42">
        <v>35186606</v>
      </c>
      <c r="AG1093" s="41">
        <v>35186606</v>
      </c>
      <c r="AH1093" s="41">
        <v>35186606</v>
      </c>
      <c r="AI1093" s="41">
        <v>0</v>
      </c>
      <c r="AJ1093" s="41">
        <v>0</v>
      </c>
      <c r="AK1093" s="42" t="str">
        <f>IFERROR(VLOOKUP(Exportar[[#This Row],[RUBRO]],[3]LISTAS!$A$1:$B$19,2,0),Exportar[[#This Row],[NOMBRE-Planeación_Proyecto]])</f>
        <v>8. Adolescencia y Juventud</v>
      </c>
      <c r="AL1093" s="41">
        <f>VLOOKUP(Exportar[[#This Row],[UNIDAD/SUB UNIDAD]],[3]!REGIONALES[[#All],[codigo_regional3]:[Columna1]],3,0)</f>
        <v>44</v>
      </c>
      <c r="AM1093" s="41">
        <f>Exportar[[#This Row],[COD]]</f>
        <v>44</v>
      </c>
      <c r="AN1093" s="41">
        <f>IFERROR(VLOOKUP(Exportar[[#This Row],[RUBRO completo]],'[3]CENTRO DE COSTOS'!$X:$X,1,0),0)</f>
        <v>0</v>
      </c>
      <c r="AO1093" s="43" t="str">
        <f>VLOOKUP(Exportar[[#This Row],[COD_REAL]],'[3]CENTRO DE COSTOS'!$M$4:$N$72,2,0)</f>
        <v>REGIONAL GUAJIRA</v>
      </c>
    </row>
    <row r="1094" spans="1:41" x14ac:dyDescent="0.25">
      <c r="A1094" s="44">
        <v>45111</v>
      </c>
      <c r="B1094" s="32">
        <v>2023</v>
      </c>
      <c r="C1094" s="33" t="str">
        <f>VLOOKUP(D1094,'[3]CENTRO DE COSTOS'!$E:$H,4,0)</f>
        <v>REGIONALES</v>
      </c>
      <c r="D1094" s="34" t="s">
        <v>67</v>
      </c>
      <c r="E1094" s="34" t="s">
        <v>68</v>
      </c>
      <c r="F1094" s="34" t="s">
        <v>192</v>
      </c>
      <c r="G1094" s="35" t="str">
        <f>VLOOKUP(O1094,[3]Gerentes!$A:$N,4,0)</f>
        <v>TECNOLOGÍA</v>
      </c>
      <c r="H1094" s="35" t="str">
        <f>VLOOKUP(O1094,[3]Gerentes!$A:$N,5,0)</f>
        <v>DIRECTOR(A) DE INFORMACION Y TECNOLOGIA</v>
      </c>
      <c r="I1094" s="35" t="str">
        <f>VLOOKUP(O1094,[3]Gerentes!$A:$N,10,0)</f>
        <v>9. Tecnología</v>
      </c>
      <c r="J1094" s="35" t="str">
        <f>VLOOKUP(O1094,[3]Gerentes!$A:$AB,15,0)</f>
        <v>Contratable</v>
      </c>
      <c r="K1094" s="36" t="str">
        <f t="shared" si="51"/>
        <v>Inversión</v>
      </c>
      <c r="L1094" s="37" t="s">
        <v>178</v>
      </c>
      <c r="M1094" s="38" t="str">
        <f t="shared" si="52"/>
        <v>C-4199-1500-7</v>
      </c>
      <c r="N1094" s="34">
        <v>991</v>
      </c>
      <c r="O1094" s="35" t="str">
        <f t="shared" si="53"/>
        <v>C-4199-1500-7-0-4199062-02-991</v>
      </c>
      <c r="P1094" s="32" t="s">
        <v>177</v>
      </c>
      <c r="Q1094" s="39">
        <f>VLOOKUP($O1094,[3]Gerentes!$A:$I,7,0)</f>
        <v>4199062</v>
      </c>
      <c r="R1094" s="40" t="str">
        <f>VLOOKUP($O1094,[3]Gerentes!$A:$I,8,0)</f>
        <v>SERVICIOS TECNOLOGICOS</v>
      </c>
      <c r="S1094" s="34" t="s">
        <v>24</v>
      </c>
      <c r="T1094" s="34">
        <v>27</v>
      </c>
      <c r="U1094" s="34" t="s">
        <v>161</v>
      </c>
      <c r="V1094" s="34" t="s">
        <v>25</v>
      </c>
      <c r="W1094" s="41">
        <v>59620925</v>
      </c>
      <c r="X1094" s="41">
        <v>0</v>
      </c>
      <c r="Y1094" s="41">
        <v>0</v>
      </c>
      <c r="Z1094" s="41">
        <v>0</v>
      </c>
      <c r="AA1094" s="41">
        <v>0</v>
      </c>
      <c r="AB1094" s="42">
        <v>59620925</v>
      </c>
      <c r="AC1094" s="41">
        <v>57126933</v>
      </c>
      <c r="AD1094" s="41">
        <v>2493992</v>
      </c>
      <c r="AE1094" s="42">
        <v>57126933</v>
      </c>
      <c r="AF1094" s="42">
        <v>22252933</v>
      </c>
      <c r="AG1094" s="41">
        <v>22252933</v>
      </c>
      <c r="AH1094" s="41">
        <v>22252933</v>
      </c>
      <c r="AI1094" s="41">
        <v>0</v>
      </c>
      <c r="AJ1094" s="41">
        <v>0</v>
      </c>
      <c r="AK1094" s="42" t="str">
        <f>IFERROR(VLOOKUP(Exportar[[#This Row],[RUBRO]],[3]LISTAS!$A$1:$B$19,2,0),Exportar[[#This Row],[NOMBRE-Planeación_Proyecto]])</f>
        <v>9. Tecnología</v>
      </c>
      <c r="AL1094" s="41">
        <f>VLOOKUP(Exportar[[#This Row],[UNIDAD/SUB UNIDAD]],[3]!REGIONALES[[#All],[codigo_regional3]:[Columna1]],3,0)</f>
        <v>44</v>
      </c>
      <c r="AM1094" s="41">
        <f>Exportar[[#This Row],[COD]]</f>
        <v>44</v>
      </c>
      <c r="AN1094" s="41">
        <f>IFERROR(VLOOKUP(Exportar[[#This Row],[RUBRO completo]],'[3]CENTRO DE COSTOS'!$X:$X,1,0),0)</f>
        <v>0</v>
      </c>
      <c r="AO1094" s="43" t="str">
        <f>VLOOKUP(Exportar[[#This Row],[COD_REAL]],'[3]CENTRO DE COSTOS'!$M$4:$N$72,2,0)</f>
        <v>REGIONAL GUAJIRA</v>
      </c>
    </row>
    <row r="1095" spans="1:41" x14ac:dyDescent="0.25">
      <c r="A1095" s="44">
        <v>45111</v>
      </c>
      <c r="B1095" s="32">
        <v>2023</v>
      </c>
      <c r="C1095" s="33" t="str">
        <f>VLOOKUP(D1095,'[3]CENTRO DE COSTOS'!$E:$H,4,0)</f>
        <v>REGIONALES</v>
      </c>
      <c r="D1095" s="34" t="s">
        <v>67</v>
      </c>
      <c r="E1095" s="34" t="s">
        <v>68</v>
      </c>
      <c r="F1095" s="34" t="s">
        <v>192</v>
      </c>
      <c r="G1095" s="35" t="str">
        <f>VLOOKUP(O1095,[3]Gerentes!$A:$N,4,0)</f>
        <v>FORTALECIMIENTO</v>
      </c>
      <c r="H1095" s="35" t="str">
        <f>VLOOKUP(O1095,[3]Gerentes!$A:$N,5,0)</f>
        <v>DIRECTOR(A) DE GESTION HUMANA</v>
      </c>
      <c r="I1095" s="35" t="str">
        <f>VLOOKUP(O1095,[3]Gerentes!$A:$N,10,0)</f>
        <v>8. Fortalecimiento</v>
      </c>
      <c r="J1095" s="35" t="str">
        <f>VLOOKUP(O1095,[3]Gerentes!$A:$AB,15,0)</f>
        <v>Contratable</v>
      </c>
      <c r="K1095" s="36" t="str">
        <f t="shared" si="51"/>
        <v>Inversión</v>
      </c>
      <c r="L1095" s="37" t="s">
        <v>175</v>
      </c>
      <c r="M1095" s="38" t="str">
        <f t="shared" si="52"/>
        <v>C-4199-1500-8</v>
      </c>
      <c r="N1095" s="34">
        <v>991</v>
      </c>
      <c r="O1095" s="35" t="str">
        <f t="shared" si="53"/>
        <v>C-4199-1500-8-0-4199064-02-991</v>
      </c>
      <c r="P1095" s="32" t="s">
        <v>174</v>
      </c>
      <c r="Q1095" s="39">
        <f>VLOOKUP($O1095,[3]Gerentes!$A:$I,7,0)</f>
        <v>4199064</v>
      </c>
      <c r="R1095" s="40" t="str">
        <f>VLOOKUP($O1095,[3]Gerentes!$A:$I,8,0)</f>
        <v>SERVICIO DE IMPLEMENTACION DE SISTEMAS DE GESTION</v>
      </c>
      <c r="S1095" s="34" t="s">
        <v>24</v>
      </c>
      <c r="T1095" s="34">
        <v>27</v>
      </c>
      <c r="U1095" s="34" t="s">
        <v>161</v>
      </c>
      <c r="V1095" s="34" t="s">
        <v>25</v>
      </c>
      <c r="W1095" s="41">
        <v>650140575</v>
      </c>
      <c r="X1095" s="41">
        <v>0</v>
      </c>
      <c r="Y1095" s="41">
        <v>9012744</v>
      </c>
      <c r="Z1095" s="41">
        <v>0</v>
      </c>
      <c r="AA1095" s="41">
        <v>0</v>
      </c>
      <c r="AB1095" s="42">
        <v>641127831</v>
      </c>
      <c r="AC1095" s="41">
        <v>641127831</v>
      </c>
      <c r="AD1095" s="41">
        <v>0</v>
      </c>
      <c r="AE1095" s="42">
        <v>641127831</v>
      </c>
      <c r="AF1095" s="42">
        <v>255245869</v>
      </c>
      <c r="AG1095" s="41">
        <v>255245869</v>
      </c>
      <c r="AH1095" s="41">
        <v>255245869</v>
      </c>
      <c r="AI1095" s="41">
        <v>0</v>
      </c>
      <c r="AJ1095" s="41">
        <v>0</v>
      </c>
      <c r="AK1095" s="42" t="str">
        <f>IFERROR(VLOOKUP(Exportar[[#This Row],[RUBRO]],[3]LISTAS!$A$1:$B$19,2,0),Exportar[[#This Row],[NOMBRE-Planeación_Proyecto]])</f>
        <v>8. Fortalecimiento</v>
      </c>
      <c r="AL1095" s="41">
        <f>VLOOKUP(Exportar[[#This Row],[UNIDAD/SUB UNIDAD]],[3]!REGIONALES[[#All],[codigo_regional3]:[Columna1]],3,0)</f>
        <v>44</v>
      </c>
      <c r="AM1095" s="41">
        <f>Exportar[[#This Row],[COD]]</f>
        <v>44</v>
      </c>
      <c r="AN1095" s="41">
        <f>IFERROR(VLOOKUP(Exportar[[#This Row],[RUBRO completo]],'[3]CENTRO DE COSTOS'!$X:$X,1,0),0)</f>
        <v>0</v>
      </c>
      <c r="AO1095" s="43" t="str">
        <f>VLOOKUP(Exportar[[#This Row],[COD_REAL]],'[3]CENTRO DE COSTOS'!$M$4:$N$72,2,0)</f>
        <v>REGIONAL GUAJIRA</v>
      </c>
    </row>
    <row r="1096" spans="1:41" x14ac:dyDescent="0.25">
      <c r="A1096" s="44">
        <v>45111</v>
      </c>
      <c r="B1096" s="32">
        <v>2023</v>
      </c>
      <c r="C1096" s="33" t="str">
        <f>VLOOKUP(D1096,'[3]CENTRO DE COSTOS'!$E:$H,4,0)</f>
        <v>REGIONALES</v>
      </c>
      <c r="D1096" s="34" t="s">
        <v>67</v>
      </c>
      <c r="E1096" s="34" t="s">
        <v>68</v>
      </c>
      <c r="F1096" s="34" t="s">
        <v>176</v>
      </c>
      <c r="G1096" s="35" t="str">
        <f>VLOOKUP(O1096,[3]Gerentes!$A:$N,4,0)</f>
        <v>NUTRICIÓN</v>
      </c>
      <c r="H1096" s="35" t="str">
        <f>VLOOKUP(O1096,[3]Gerentes!$A:$N,5,0)</f>
        <v>DIRECTOR(A) DE NUTRICION</v>
      </c>
      <c r="I1096" s="35" t="str">
        <f>VLOOKUP(O1096,[3]Gerentes!$A:$N,10,0)</f>
        <v>4. Nutrición</v>
      </c>
      <c r="J1096" s="35" t="str">
        <f>VLOOKUP(O1096,[3]Gerentes!$A:$AB,15,0)</f>
        <v>No Contratable</v>
      </c>
      <c r="K1096" s="36" t="str">
        <f t="shared" si="51"/>
        <v>Inversión</v>
      </c>
      <c r="L1096" s="37" t="s">
        <v>191</v>
      </c>
      <c r="M1096" s="38" t="str">
        <f t="shared" si="52"/>
        <v>C-4102-1500-12</v>
      </c>
      <c r="N1096" s="34">
        <v>992</v>
      </c>
      <c r="O1096" s="35" t="str">
        <f t="shared" si="53"/>
        <v>C-4102-1500-12-0-4102014-02-992</v>
      </c>
      <c r="P1096" s="32" t="s">
        <v>190</v>
      </c>
      <c r="Q1096" s="39">
        <f>VLOOKUP($O1096,[3]Gerentes!$A:$I,7,0)</f>
        <v>4102014</v>
      </c>
      <c r="R1096" s="40" t="str">
        <f>VLOOKUP($O1096,[3]Gerentes!$A:$I,8,0)</f>
        <v>SERVICIO DE DISTRIBUCION DE ALIMENTOS SOLIDOS DE ALTO VALOR NUTRICIONAL</v>
      </c>
      <c r="S1096" s="34" t="s">
        <v>24</v>
      </c>
      <c r="T1096" s="34">
        <v>27</v>
      </c>
      <c r="U1096" s="34" t="s">
        <v>161</v>
      </c>
      <c r="V1096" s="34" t="s">
        <v>25</v>
      </c>
      <c r="W1096" s="41">
        <v>6000000</v>
      </c>
      <c r="X1096" s="41">
        <v>2500000</v>
      </c>
      <c r="Y1096" s="41">
        <v>0</v>
      </c>
      <c r="Z1096" s="41">
        <v>0</v>
      </c>
      <c r="AA1096" s="41">
        <v>0</v>
      </c>
      <c r="AB1096" s="42">
        <v>8500000</v>
      </c>
      <c r="AC1096" s="41">
        <v>8500000</v>
      </c>
      <c r="AD1096" s="41">
        <v>0</v>
      </c>
      <c r="AE1096" s="42">
        <v>4480571</v>
      </c>
      <c r="AF1096" s="42">
        <v>3591091</v>
      </c>
      <c r="AG1096" s="41">
        <v>3591091</v>
      </c>
      <c r="AH1096" s="41">
        <v>3591091</v>
      </c>
      <c r="AI1096" s="41">
        <v>0</v>
      </c>
      <c r="AJ1096" s="41">
        <v>0</v>
      </c>
      <c r="AK1096" s="42" t="str">
        <f>IFERROR(VLOOKUP(Exportar[[#This Row],[RUBRO]],[3]LISTAS!$A$1:$B$19,2,0),Exportar[[#This Row],[NOMBRE-Planeación_Proyecto]])</f>
        <v>4. Nutrición</v>
      </c>
      <c r="AL1096" s="41">
        <f>VLOOKUP(Exportar[[#This Row],[UNIDAD/SUB UNIDAD]],[3]!REGIONALES[[#All],[codigo_regional3]:[Columna1]],3,0)</f>
        <v>44</v>
      </c>
      <c r="AM1096" s="41">
        <f>Exportar[[#This Row],[COD]]</f>
        <v>44</v>
      </c>
      <c r="AN1096" s="41">
        <f>IFERROR(VLOOKUP(Exportar[[#This Row],[RUBRO completo]],'[3]CENTRO DE COSTOS'!$X:$X,1,0),0)</f>
        <v>0</v>
      </c>
      <c r="AO1096" s="43" t="str">
        <f>VLOOKUP(Exportar[[#This Row],[COD_REAL]],'[3]CENTRO DE COSTOS'!$M$4:$N$72,2,0)</f>
        <v>REGIONAL GUAJIRA</v>
      </c>
    </row>
    <row r="1097" spans="1:41" x14ac:dyDescent="0.25">
      <c r="A1097" s="44">
        <v>45111</v>
      </c>
      <c r="B1097" s="32">
        <v>2023</v>
      </c>
      <c r="C1097" s="33" t="str">
        <f>VLOOKUP(D1097,'[3]CENTRO DE COSTOS'!$E:$H,4,0)</f>
        <v>REGIONALES</v>
      </c>
      <c r="D1097" s="34" t="s">
        <v>67</v>
      </c>
      <c r="E1097" s="34" t="s">
        <v>68</v>
      </c>
      <c r="F1097" s="34" t="s">
        <v>176</v>
      </c>
      <c r="G1097" s="35" t="str">
        <f>VLOOKUP(O1097,[3]Gerentes!$A:$N,4,0)</f>
        <v>NUTRICIÓN</v>
      </c>
      <c r="H1097" s="35" t="str">
        <f>VLOOKUP(O1097,[3]Gerentes!$A:$N,5,0)</f>
        <v>DIRECTOR(A) DE NUTRICION</v>
      </c>
      <c r="I1097" s="35" t="str">
        <f>VLOOKUP(O1097,[3]Gerentes!$A:$N,10,0)</f>
        <v>4. Nutrición</v>
      </c>
      <c r="J1097" s="35" t="str">
        <f>VLOOKUP(O1097,[3]Gerentes!$A:$AB,15,0)</f>
        <v>No Contratable</v>
      </c>
      <c r="K1097" s="36" t="str">
        <f t="shared" si="51"/>
        <v>Inversión</v>
      </c>
      <c r="L1097" s="37" t="s">
        <v>189</v>
      </c>
      <c r="M1097" s="38" t="str">
        <f t="shared" si="52"/>
        <v>C-4102-1500-12</v>
      </c>
      <c r="N1097" s="34">
        <v>992</v>
      </c>
      <c r="O1097" s="35" t="str">
        <f t="shared" si="53"/>
        <v>C-4102-1500-12-0-4102016-02-992</v>
      </c>
      <c r="P1097" s="32" t="s">
        <v>188</v>
      </c>
      <c r="Q1097" s="39">
        <f>VLOOKUP($O1097,[3]Gerentes!$A:$I,7,0)</f>
        <v>4102016</v>
      </c>
      <c r="R1097" s="40" t="str">
        <f>VLOOKUP($O1097,[3]Gerentes!$A:$I,8,0)</f>
        <v>SERVICIO DE ATENCION Y PREVENCION A LA DESNUTRICION DESDE EL SECTOR INCLUSION SOCIAL</v>
      </c>
      <c r="S1097" s="34" t="s">
        <v>24</v>
      </c>
      <c r="T1097" s="34">
        <v>27</v>
      </c>
      <c r="U1097" s="34" t="s">
        <v>161</v>
      </c>
      <c r="V1097" s="34" t="s">
        <v>25</v>
      </c>
      <c r="W1097" s="41">
        <v>12000000</v>
      </c>
      <c r="X1097" s="41">
        <v>8000000</v>
      </c>
      <c r="Y1097" s="41">
        <v>0</v>
      </c>
      <c r="Z1097" s="41">
        <v>0</v>
      </c>
      <c r="AA1097" s="41">
        <v>0</v>
      </c>
      <c r="AB1097" s="42">
        <v>20000000</v>
      </c>
      <c r="AC1097" s="41">
        <v>20000000</v>
      </c>
      <c r="AD1097" s="41">
        <v>0</v>
      </c>
      <c r="AE1097" s="42">
        <v>11777923</v>
      </c>
      <c r="AF1097" s="42">
        <v>10092722</v>
      </c>
      <c r="AG1097" s="41">
        <v>10092722</v>
      </c>
      <c r="AH1097" s="41">
        <v>10092722</v>
      </c>
      <c r="AI1097" s="41">
        <v>0</v>
      </c>
      <c r="AJ1097" s="41">
        <v>0</v>
      </c>
      <c r="AK1097" s="42" t="str">
        <f>IFERROR(VLOOKUP(Exportar[[#This Row],[RUBRO]],[3]LISTAS!$A$1:$B$19,2,0),Exportar[[#This Row],[NOMBRE-Planeación_Proyecto]])</f>
        <v>4. Nutrición</v>
      </c>
      <c r="AL1097" s="41">
        <f>VLOOKUP(Exportar[[#This Row],[UNIDAD/SUB UNIDAD]],[3]!REGIONALES[[#All],[codigo_regional3]:[Columna1]],3,0)</f>
        <v>44</v>
      </c>
      <c r="AM1097" s="41">
        <f>Exportar[[#This Row],[COD]]</f>
        <v>44</v>
      </c>
      <c r="AN1097" s="41">
        <f>IFERROR(VLOOKUP(Exportar[[#This Row],[RUBRO completo]],'[3]CENTRO DE COSTOS'!$X:$X,1,0),0)</f>
        <v>0</v>
      </c>
      <c r="AO1097" s="43" t="str">
        <f>VLOOKUP(Exportar[[#This Row],[COD_REAL]],'[3]CENTRO DE COSTOS'!$M$4:$N$72,2,0)</f>
        <v>REGIONAL GUAJIRA</v>
      </c>
    </row>
    <row r="1098" spans="1:41" x14ac:dyDescent="0.25">
      <c r="A1098" s="44">
        <v>45111</v>
      </c>
      <c r="B1098" s="32">
        <v>2023</v>
      </c>
      <c r="C1098" s="33" t="str">
        <f>VLOOKUP(D1098,'[3]CENTRO DE COSTOS'!$E:$H,4,0)</f>
        <v>REGIONALES</v>
      </c>
      <c r="D1098" s="34" t="s">
        <v>67</v>
      </c>
      <c r="E1098" s="34" t="s">
        <v>68</v>
      </c>
      <c r="F1098" s="34" t="s">
        <v>176</v>
      </c>
      <c r="G1098" s="35" t="str">
        <f>VLOOKUP(O1098,[3]Gerentes!$A:$N,4,0)</f>
        <v>PROTECCIÓN SRPA</v>
      </c>
      <c r="H1098" s="35" t="str">
        <f>VLOOKUP(O1098,[3]Gerentes!$A:$N,5,0)</f>
        <v>DIRECTOR(A) DE PROTECCION</v>
      </c>
      <c r="I1098" s="35" t="str">
        <f>VLOOKUP(O1098,[3]Gerentes!$A:$N,10,0)</f>
        <v>3. Protección SRPA</v>
      </c>
      <c r="J1098" s="35" t="str">
        <f>VLOOKUP(O1098,[3]Gerentes!$A:$AB,15,0)</f>
        <v>No Contratable</v>
      </c>
      <c r="K1098" s="36" t="str">
        <f t="shared" si="51"/>
        <v>Inversión</v>
      </c>
      <c r="L1098" s="37" t="s">
        <v>187</v>
      </c>
      <c r="M1098" s="38" t="str">
        <f t="shared" si="52"/>
        <v>C-4102-1500-13</v>
      </c>
      <c r="N1098" s="34">
        <v>992</v>
      </c>
      <c r="O1098" s="35" t="str">
        <f t="shared" si="53"/>
        <v>C-4102-1500-13-0-4102038-02-992</v>
      </c>
      <c r="P1098" s="32" t="s">
        <v>186</v>
      </c>
      <c r="Q1098" s="39">
        <f>VLOOKUP($O1098,[3]Gerentes!$A:$I,7,0)</f>
        <v>4102038</v>
      </c>
      <c r="R1098" s="40" t="str">
        <f>VLOOKUP($O1098,[3]Gerentes!$A:$I,8,0)</f>
        <v>SERVICIO DIRIGIDOS A LA ATENCION DE NIÑOS, NIÑAS, ADOLESCENTES Y JOVENES, CON ENFOQUE PEDAGOGICO Y RESTAURATIVO ENCAMINADOS A LA INCLUSION SOCIAL</v>
      </c>
      <c r="S1098" s="34" t="s">
        <v>24</v>
      </c>
      <c r="T1098" s="34">
        <v>27</v>
      </c>
      <c r="U1098" s="34" t="s">
        <v>161</v>
      </c>
      <c r="V1098" s="34" t="s">
        <v>25</v>
      </c>
      <c r="W1098" s="41">
        <v>13175095</v>
      </c>
      <c r="X1098" s="41">
        <v>0</v>
      </c>
      <c r="Y1098" s="41">
        <v>0</v>
      </c>
      <c r="Z1098" s="41">
        <v>0</v>
      </c>
      <c r="AA1098" s="41">
        <v>0</v>
      </c>
      <c r="AB1098" s="42">
        <v>13175095</v>
      </c>
      <c r="AC1098" s="41">
        <v>11175095</v>
      </c>
      <c r="AD1098" s="41">
        <v>2000000</v>
      </c>
      <c r="AE1098" s="42">
        <v>8286484</v>
      </c>
      <c r="AF1098" s="42">
        <v>5964268</v>
      </c>
      <c r="AG1098" s="41">
        <v>5964268</v>
      </c>
      <c r="AH1098" s="41">
        <v>5964268</v>
      </c>
      <c r="AI1098" s="41">
        <v>0</v>
      </c>
      <c r="AJ1098" s="41">
        <v>0</v>
      </c>
      <c r="AK1098" s="42" t="str">
        <f>IFERROR(VLOOKUP(Exportar[[#This Row],[RUBRO]],[3]LISTAS!$A$1:$B$19,2,0),Exportar[[#This Row],[NOMBRE-Planeación_Proyecto]])</f>
        <v>3. Protección SRPA</v>
      </c>
      <c r="AL1098" s="41">
        <f>VLOOKUP(Exportar[[#This Row],[UNIDAD/SUB UNIDAD]],[3]!REGIONALES[[#All],[codigo_regional3]:[Columna1]],3,0)</f>
        <v>44</v>
      </c>
      <c r="AM1098" s="41">
        <f>Exportar[[#This Row],[COD]]</f>
        <v>44</v>
      </c>
      <c r="AN1098" s="41">
        <f>IFERROR(VLOOKUP(Exportar[[#This Row],[RUBRO completo]],'[3]CENTRO DE COSTOS'!$X:$X,1,0),0)</f>
        <v>0</v>
      </c>
      <c r="AO1098" s="43" t="str">
        <f>VLOOKUP(Exportar[[#This Row],[COD_REAL]],'[3]CENTRO DE COSTOS'!$M$4:$N$72,2,0)</f>
        <v>REGIONAL GUAJIRA</v>
      </c>
    </row>
    <row r="1099" spans="1:41" x14ac:dyDescent="0.25">
      <c r="A1099" s="44">
        <v>45111</v>
      </c>
      <c r="B1099" s="32">
        <v>2023</v>
      </c>
      <c r="C1099" s="33" t="str">
        <f>VLOOKUP(D1099,'[3]CENTRO DE COSTOS'!$E:$H,4,0)</f>
        <v>REGIONALES</v>
      </c>
      <c r="D1099" s="34" t="s">
        <v>67</v>
      </c>
      <c r="E1099" s="34" t="s">
        <v>68</v>
      </c>
      <c r="F1099" s="34" t="s">
        <v>176</v>
      </c>
      <c r="G1099" s="35" t="str">
        <f>VLOOKUP(O1099,[3]Gerentes!$A:$N,4,0)</f>
        <v xml:space="preserve">PROTECCIÓN RESTABLECIMIENTO </v>
      </c>
      <c r="H1099" s="35" t="str">
        <f>VLOOKUP(O1099,[3]Gerentes!$A:$N,5,0)</f>
        <v>DIRECTOR(A) DE PROTECCION</v>
      </c>
      <c r="I1099" s="35" t="str">
        <f>VLOOKUP(O1099,[3]Gerentes!$A:$N,10,0)</f>
        <v>2. Protección PARD</v>
      </c>
      <c r="J1099" s="35" t="str">
        <f>VLOOKUP(O1099,[3]Gerentes!$A:$AB,15,0)</f>
        <v>No Contratable</v>
      </c>
      <c r="K1099" s="36" t="str">
        <f t="shared" si="51"/>
        <v>Inversión</v>
      </c>
      <c r="L1099" s="37" t="s">
        <v>173</v>
      </c>
      <c r="M1099" s="38" t="str">
        <f t="shared" si="52"/>
        <v>C-4102-1500-14</v>
      </c>
      <c r="N1099" s="34">
        <v>992</v>
      </c>
      <c r="O1099" s="35" t="str">
        <f t="shared" si="53"/>
        <v>C-4102-1500-14-0-4102037-02-992</v>
      </c>
      <c r="P1099" s="32" t="s">
        <v>172</v>
      </c>
      <c r="Q1099" s="39">
        <f>VLOOKUP($O1099,[3]Gerentes!$A:$I,7,0)</f>
        <v>4102037</v>
      </c>
      <c r="R1099" s="40" t="str">
        <f>VLOOKUP($O1099,[3]Gerentes!$A:$I,8,0)</f>
        <v>SERVICIO DE PROTECCION PARA EL RESTABLECIMIENTO DE DERECHOS DE NIÑOS, NIÑAS, ADOLESCENTES Y JOVENES</v>
      </c>
      <c r="S1099" s="34" t="s">
        <v>24</v>
      </c>
      <c r="T1099" s="34">
        <v>21</v>
      </c>
      <c r="U1099" s="34" t="s">
        <v>185</v>
      </c>
      <c r="V1099" s="34" t="s">
        <v>25</v>
      </c>
      <c r="W1099" s="41">
        <v>87912026</v>
      </c>
      <c r="X1099" s="41">
        <v>100000000</v>
      </c>
      <c r="Y1099" s="41">
        <v>0</v>
      </c>
      <c r="Z1099" s="41">
        <v>0</v>
      </c>
      <c r="AA1099" s="41">
        <v>0</v>
      </c>
      <c r="AB1099" s="42">
        <v>187912026</v>
      </c>
      <c r="AC1099" s="41">
        <v>165548157</v>
      </c>
      <c r="AD1099" s="41">
        <v>22363869</v>
      </c>
      <c r="AE1099" s="42">
        <v>148391921</v>
      </c>
      <c r="AF1099" s="42">
        <v>125712790</v>
      </c>
      <c r="AG1099" s="41">
        <v>125712790</v>
      </c>
      <c r="AH1099" s="41">
        <v>125712790</v>
      </c>
      <c r="AI1099" s="41">
        <v>0</v>
      </c>
      <c r="AJ1099" s="41">
        <v>0</v>
      </c>
      <c r="AK1099" s="42" t="str">
        <f>IFERROR(VLOOKUP(Exportar[[#This Row],[RUBRO]],[3]LISTAS!$A$1:$B$19,2,0),Exportar[[#This Row],[NOMBRE-Planeación_Proyecto]])</f>
        <v>2. Protección PARD</v>
      </c>
      <c r="AL1099" s="41">
        <f>VLOOKUP(Exportar[[#This Row],[UNIDAD/SUB UNIDAD]],[3]!REGIONALES[[#All],[codigo_regional3]:[Columna1]],3,0)</f>
        <v>44</v>
      </c>
      <c r="AM1099" s="41">
        <f>Exportar[[#This Row],[COD]]</f>
        <v>44</v>
      </c>
      <c r="AN1099" s="41">
        <f>IFERROR(VLOOKUP(Exportar[[#This Row],[RUBRO completo]],'[3]CENTRO DE COSTOS'!$X:$X,1,0),0)</f>
        <v>0</v>
      </c>
      <c r="AO1099" s="43" t="str">
        <f>VLOOKUP(Exportar[[#This Row],[COD_REAL]],'[3]CENTRO DE COSTOS'!$M$4:$N$72,2,0)</f>
        <v>REGIONAL GUAJIRA</v>
      </c>
    </row>
    <row r="1100" spans="1:41" x14ac:dyDescent="0.25">
      <c r="A1100" s="44">
        <v>45111</v>
      </c>
      <c r="B1100" s="32">
        <v>2023</v>
      </c>
      <c r="C1100" s="33" t="str">
        <f>VLOOKUP(D1100,'[3]CENTRO DE COSTOS'!$E:$H,4,0)</f>
        <v>REGIONALES</v>
      </c>
      <c r="D1100" s="34" t="s">
        <v>67</v>
      </c>
      <c r="E1100" s="34" t="s">
        <v>68</v>
      </c>
      <c r="F1100" s="34" t="s">
        <v>176</v>
      </c>
      <c r="G1100" s="35" t="str">
        <f>VLOOKUP(O1100,[3]Gerentes!$A:$N,4,0)</f>
        <v>SNBF</v>
      </c>
      <c r="H1100" s="35" t="str">
        <f>VLOOKUP(O1100,[3]Gerentes!$A:$N,5,0)</f>
        <v>DIRECTOR(A) DE SISTEMA NACIONAL DE BIENESTAR FAMILIAR</v>
      </c>
      <c r="I1100" s="35" t="str">
        <f>VLOOKUP(O1100,[3]Gerentes!$A:$N,10,0)</f>
        <v>7. SNBF</v>
      </c>
      <c r="J1100" s="35" t="str">
        <f>VLOOKUP(O1100,[3]Gerentes!$A:$AB,15,0)</f>
        <v>No Contratable</v>
      </c>
      <c r="K1100" s="36" t="str">
        <f t="shared" si="51"/>
        <v>Inversión</v>
      </c>
      <c r="L1100" s="37" t="s">
        <v>168</v>
      </c>
      <c r="M1100" s="38" t="str">
        <f t="shared" si="52"/>
        <v>C-4102-1500-15</v>
      </c>
      <c r="N1100" s="34">
        <v>992</v>
      </c>
      <c r="O1100" s="35" t="str">
        <f t="shared" si="53"/>
        <v>C-4102-1500-15-0-4102024-02-992</v>
      </c>
      <c r="P1100" s="32" t="s">
        <v>167</v>
      </c>
      <c r="Q1100" s="39">
        <f>VLOOKUP($O1100,[3]Gerentes!$A:$I,7,0)</f>
        <v>4102024</v>
      </c>
      <c r="R1100" s="40" t="str">
        <f>VLOOKUP($O1100,[3]Gerentes!$A:$I,8,0)</f>
        <v>SERVICIO DE ASISTENCIA TECNICA EN EL CICLO DE POLITICAS PUBLICAS DE INFANCIA Y ADOLESCENCIA</v>
      </c>
      <c r="S1100" s="34" t="s">
        <v>24</v>
      </c>
      <c r="T1100" s="34">
        <v>27</v>
      </c>
      <c r="U1100" s="34" t="s">
        <v>161</v>
      </c>
      <c r="V1100" s="34" t="s">
        <v>25</v>
      </c>
      <c r="W1100" s="41">
        <v>6000000</v>
      </c>
      <c r="X1100" s="41">
        <v>20000000</v>
      </c>
      <c r="Y1100" s="41">
        <v>0</v>
      </c>
      <c r="Z1100" s="41">
        <v>0</v>
      </c>
      <c r="AA1100" s="41">
        <v>0</v>
      </c>
      <c r="AB1100" s="42">
        <v>26000000</v>
      </c>
      <c r="AC1100" s="41">
        <v>20124080</v>
      </c>
      <c r="AD1100" s="41">
        <v>5875920</v>
      </c>
      <c r="AE1100" s="42">
        <v>17619395</v>
      </c>
      <c r="AF1100" s="42">
        <v>12060399</v>
      </c>
      <c r="AG1100" s="41">
        <v>12060399</v>
      </c>
      <c r="AH1100" s="41">
        <v>12060399</v>
      </c>
      <c r="AI1100" s="41">
        <v>0</v>
      </c>
      <c r="AJ1100" s="41">
        <v>0</v>
      </c>
      <c r="AK1100" s="42" t="str">
        <f>IFERROR(VLOOKUP(Exportar[[#This Row],[RUBRO]],[3]LISTAS!$A$1:$B$19,2,0),Exportar[[#This Row],[NOMBRE-Planeación_Proyecto]])</f>
        <v>7. SNBF</v>
      </c>
      <c r="AL1100" s="41">
        <f>VLOOKUP(Exportar[[#This Row],[UNIDAD/SUB UNIDAD]],[3]!REGIONALES[[#All],[codigo_regional3]:[Columna1]],3,0)</f>
        <v>44</v>
      </c>
      <c r="AM1100" s="41">
        <f>Exportar[[#This Row],[COD]]</f>
        <v>44</v>
      </c>
      <c r="AN1100" s="41">
        <f>IFERROR(VLOOKUP(Exportar[[#This Row],[RUBRO completo]],'[3]CENTRO DE COSTOS'!$X:$X,1,0),0)</f>
        <v>0</v>
      </c>
      <c r="AO1100" s="43" t="str">
        <f>VLOOKUP(Exportar[[#This Row],[COD_REAL]],'[3]CENTRO DE COSTOS'!$M$4:$N$72,2,0)</f>
        <v>REGIONAL GUAJIRA</v>
      </c>
    </row>
    <row r="1101" spans="1:41" x14ac:dyDescent="0.25">
      <c r="A1101" s="44">
        <v>45111</v>
      </c>
      <c r="B1101" s="32">
        <v>2023</v>
      </c>
      <c r="C1101" s="33" t="str">
        <f>VLOOKUP(D1101,'[3]CENTRO DE COSTOS'!$E:$H,4,0)</f>
        <v>REGIONALES</v>
      </c>
      <c r="D1101" s="34" t="s">
        <v>67</v>
      </c>
      <c r="E1101" s="34" t="s">
        <v>68</v>
      </c>
      <c r="F1101" s="34" t="s">
        <v>176</v>
      </c>
      <c r="G1101" s="35" t="str">
        <f>VLOOKUP(O1101,[3]Gerentes!$A:$N,4,0)</f>
        <v>FAMILIA Y COMUNIDADES</v>
      </c>
      <c r="H1101" s="35" t="str">
        <f>VLOOKUP(O1101,[3]Gerentes!$A:$N,5,0)</f>
        <v>DIRECTOR(A) DE FAMILIA Y COMUNIDADES</v>
      </c>
      <c r="I1101" s="35" t="str">
        <f>VLOOKUP(O1101,[3]Gerentes!$A:$N,10,0)</f>
        <v>6. Familia y Comunidades</v>
      </c>
      <c r="J1101" s="35" t="str">
        <f>VLOOKUP(O1101,[3]Gerentes!$A:$AB,15,0)</f>
        <v>No Contratable</v>
      </c>
      <c r="K1101" s="36" t="str">
        <f t="shared" si="51"/>
        <v>Inversión</v>
      </c>
      <c r="L1101" s="37" t="s">
        <v>184</v>
      </c>
      <c r="M1101" s="38" t="str">
        <f t="shared" si="52"/>
        <v>C-4102-1500-16</v>
      </c>
      <c r="N1101" s="34">
        <v>992</v>
      </c>
      <c r="O1101" s="35" t="str">
        <f t="shared" si="53"/>
        <v>C-4102-1500-16-0-4102041-02-992</v>
      </c>
      <c r="P1101" s="32" t="s">
        <v>183</v>
      </c>
      <c r="Q1101" s="39">
        <f>VLOOKUP($O1101,[3]Gerentes!$A:$I,7,0)</f>
        <v>4102041</v>
      </c>
      <c r="R1101" s="40" t="str">
        <f>VLOOKUP($O1101,[3]Gerentes!$A:$I,8,0)</f>
        <v>SERVICIO DE ASISTENCIA TECNICA EN EL CICLO DE POLITICAS PUBLICAS DE FAMILIA Y OTRAS RELACIONADAS</v>
      </c>
      <c r="S1101" s="34" t="s">
        <v>24</v>
      </c>
      <c r="T1101" s="34">
        <v>27</v>
      </c>
      <c r="U1101" s="34" t="s">
        <v>161</v>
      </c>
      <c r="V1101" s="34" t="s">
        <v>25</v>
      </c>
      <c r="W1101" s="41">
        <v>28000000</v>
      </c>
      <c r="X1101" s="41">
        <v>0</v>
      </c>
      <c r="Y1101" s="41">
        <v>0</v>
      </c>
      <c r="Z1101" s="41">
        <v>0</v>
      </c>
      <c r="AA1101" s="41">
        <v>0</v>
      </c>
      <c r="AB1101" s="42">
        <v>28000000</v>
      </c>
      <c r="AC1101" s="41">
        <v>14000000</v>
      </c>
      <c r="AD1101" s="41">
        <v>14000000</v>
      </c>
      <c r="AE1101" s="42">
        <v>12897815</v>
      </c>
      <c r="AF1101" s="42">
        <v>8426709</v>
      </c>
      <c r="AG1101" s="41">
        <v>8426709</v>
      </c>
      <c r="AH1101" s="41">
        <v>8426709</v>
      </c>
      <c r="AI1101" s="41">
        <v>0</v>
      </c>
      <c r="AJ1101" s="41">
        <v>0</v>
      </c>
      <c r="AK1101" s="42" t="str">
        <f>IFERROR(VLOOKUP(Exportar[[#This Row],[RUBRO]],[3]LISTAS!$A$1:$B$19,2,0),Exportar[[#This Row],[NOMBRE-Planeación_Proyecto]])</f>
        <v>6. Familia y Comunidades</v>
      </c>
      <c r="AL1101" s="41">
        <f>VLOOKUP(Exportar[[#This Row],[UNIDAD/SUB UNIDAD]],[3]!REGIONALES[[#All],[codigo_regional3]:[Columna1]],3,0)</f>
        <v>44</v>
      </c>
      <c r="AM1101" s="41">
        <f>Exportar[[#This Row],[COD]]</f>
        <v>44</v>
      </c>
      <c r="AN1101" s="41">
        <f>IFERROR(VLOOKUP(Exportar[[#This Row],[RUBRO completo]],'[3]CENTRO DE COSTOS'!$X:$X,1,0),0)</f>
        <v>0</v>
      </c>
      <c r="AO1101" s="43" t="str">
        <f>VLOOKUP(Exportar[[#This Row],[COD_REAL]],'[3]CENTRO DE COSTOS'!$M$4:$N$72,2,0)</f>
        <v>REGIONAL GUAJIRA</v>
      </c>
    </row>
    <row r="1102" spans="1:41" x14ac:dyDescent="0.25">
      <c r="A1102" s="44">
        <v>45111</v>
      </c>
      <c r="B1102" s="32">
        <v>2023</v>
      </c>
      <c r="C1102" s="33" t="str">
        <f>VLOOKUP(D1102,'[3]CENTRO DE COSTOS'!$E:$H,4,0)</f>
        <v>REGIONALES</v>
      </c>
      <c r="D1102" s="34" t="s">
        <v>67</v>
      </c>
      <c r="E1102" s="34" t="s">
        <v>68</v>
      </c>
      <c r="F1102" s="34" t="s">
        <v>176</v>
      </c>
      <c r="G1102" s="35" t="str">
        <f>VLOOKUP(O1102,[3]Gerentes!$A:$N,4,0)</f>
        <v>PRIMERA INFANCIA</v>
      </c>
      <c r="H1102" s="35" t="str">
        <f>VLOOKUP(O1102,[3]Gerentes!$A:$N,5,0)</f>
        <v>DIRECTOR(A) DE PRIMERA INFANCIA</v>
      </c>
      <c r="I1102" s="35" t="str">
        <f>VLOOKUP(O1102,[3]Gerentes!$A:$N,10,0)</f>
        <v>1. Primera Infancia</v>
      </c>
      <c r="J1102" s="35" t="str">
        <f>VLOOKUP(O1102,[3]Gerentes!$A:$AB,15,0)</f>
        <v>No Contratable</v>
      </c>
      <c r="K1102" s="36" t="str">
        <f t="shared" si="51"/>
        <v>Inversión</v>
      </c>
      <c r="L1102" s="37" t="s">
        <v>166</v>
      </c>
      <c r="M1102" s="38" t="str">
        <f t="shared" si="52"/>
        <v>C-4102-1500-18</v>
      </c>
      <c r="N1102" s="34">
        <v>992</v>
      </c>
      <c r="O1102" s="35" t="str">
        <f t="shared" si="53"/>
        <v>C-4102-1500-18-0-4102040-02-992</v>
      </c>
      <c r="P1102" s="32" t="s">
        <v>165</v>
      </c>
      <c r="Q1102" s="39">
        <f>VLOOKUP($O1102,[3]Gerentes!$A:$I,7,0)</f>
        <v>4102040</v>
      </c>
      <c r="R1102" s="40" t="str">
        <f>VLOOKUP($O1102,[3]Gerentes!$A:$I,8,0)</f>
        <v>DOCUMENTOS METODOLOGICOS</v>
      </c>
      <c r="S1102" s="34" t="s">
        <v>24</v>
      </c>
      <c r="T1102" s="34">
        <v>27</v>
      </c>
      <c r="U1102" s="34" t="s">
        <v>161</v>
      </c>
      <c r="V1102" s="34" t="s">
        <v>25</v>
      </c>
      <c r="W1102" s="41">
        <v>0</v>
      </c>
      <c r="X1102" s="41">
        <v>180905365</v>
      </c>
      <c r="Y1102" s="41">
        <v>0</v>
      </c>
      <c r="Z1102" s="41">
        <v>0</v>
      </c>
      <c r="AA1102" s="41">
        <v>0</v>
      </c>
      <c r="AB1102" s="42">
        <v>180905365</v>
      </c>
      <c r="AC1102" s="41">
        <v>180680677</v>
      </c>
      <c r="AD1102" s="41">
        <v>224688</v>
      </c>
      <c r="AE1102" s="42">
        <v>149661350</v>
      </c>
      <c r="AF1102" s="42">
        <v>121138266</v>
      </c>
      <c r="AG1102" s="41">
        <v>121138266</v>
      </c>
      <c r="AH1102" s="41">
        <v>121138266</v>
      </c>
      <c r="AI1102" s="41">
        <v>0</v>
      </c>
      <c r="AJ1102" s="41">
        <v>0</v>
      </c>
      <c r="AK1102" s="42" t="str">
        <f>IFERROR(VLOOKUP(Exportar[[#This Row],[RUBRO]],[3]LISTAS!$A$1:$B$19,2,0),Exportar[[#This Row],[NOMBRE-Planeación_Proyecto]])</f>
        <v>1. Primera Infancia</v>
      </c>
      <c r="AL1102" s="41">
        <f>VLOOKUP(Exportar[[#This Row],[UNIDAD/SUB UNIDAD]],[3]!REGIONALES[[#All],[codigo_regional3]:[Columna1]],3,0)</f>
        <v>44</v>
      </c>
      <c r="AM1102" s="41">
        <f>Exportar[[#This Row],[COD]]</f>
        <v>44</v>
      </c>
      <c r="AN1102" s="41">
        <f>IFERROR(VLOOKUP(Exportar[[#This Row],[RUBRO completo]],'[3]CENTRO DE COSTOS'!$X:$X,1,0),0)</f>
        <v>0</v>
      </c>
      <c r="AO1102" s="43" t="str">
        <f>VLOOKUP(Exportar[[#This Row],[COD_REAL]],'[3]CENTRO DE COSTOS'!$M$4:$N$72,2,0)</f>
        <v>REGIONAL GUAJIRA</v>
      </c>
    </row>
    <row r="1103" spans="1:41" x14ac:dyDescent="0.25">
      <c r="A1103" s="44">
        <v>45111</v>
      </c>
      <c r="B1103" s="32">
        <v>2023</v>
      </c>
      <c r="C1103" s="33" t="str">
        <f>VLOOKUP(D1103,'[3]CENTRO DE COSTOS'!$E:$H,4,0)</f>
        <v>REGIONALES</v>
      </c>
      <c r="D1103" s="34" t="s">
        <v>67</v>
      </c>
      <c r="E1103" s="34" t="s">
        <v>68</v>
      </c>
      <c r="F1103" s="34" t="s">
        <v>176</v>
      </c>
      <c r="G1103" s="35" t="str">
        <f>VLOOKUP(O1103,[3]Gerentes!$A:$N,4,0)</f>
        <v>PRIMERA INFANCIA</v>
      </c>
      <c r="H1103" s="35" t="str">
        <f>VLOOKUP(O1103,[3]Gerentes!$A:$N,5,0)</f>
        <v>DIRECTOR(A) DE PRIMERA INFANCIA</v>
      </c>
      <c r="I1103" s="35" t="str">
        <f>VLOOKUP(O1103,[3]Gerentes!$A:$N,10,0)</f>
        <v>1. Primera Infancia</v>
      </c>
      <c r="J1103" s="35" t="str">
        <f>VLOOKUP(O1103,[3]Gerentes!$A:$AB,15,0)</f>
        <v>No Contratable</v>
      </c>
      <c r="K1103" s="36" t="str">
        <f t="shared" si="51"/>
        <v>Inversión</v>
      </c>
      <c r="L1103" s="37" t="s">
        <v>166</v>
      </c>
      <c r="M1103" s="38" t="str">
        <f t="shared" si="52"/>
        <v>C-4102-1500-18</v>
      </c>
      <c r="N1103" s="34">
        <v>992</v>
      </c>
      <c r="O1103" s="35" t="str">
        <f t="shared" si="53"/>
        <v>C-4102-1500-18-0-4102040-02-992</v>
      </c>
      <c r="P1103" s="32" t="s">
        <v>165</v>
      </c>
      <c r="Q1103" s="39">
        <f>VLOOKUP($O1103,[3]Gerentes!$A:$I,7,0)</f>
        <v>4102040</v>
      </c>
      <c r="R1103" s="40" t="str">
        <f>VLOOKUP($O1103,[3]Gerentes!$A:$I,8,0)</f>
        <v>DOCUMENTOS METODOLOGICOS</v>
      </c>
      <c r="S1103" s="34" t="s">
        <v>24</v>
      </c>
      <c r="T1103" s="34">
        <v>20</v>
      </c>
      <c r="U1103" s="34" t="s">
        <v>392</v>
      </c>
      <c r="V1103" s="34" t="s">
        <v>25</v>
      </c>
      <c r="W1103" s="41">
        <v>4000000</v>
      </c>
      <c r="X1103" s="41">
        <v>105128447</v>
      </c>
      <c r="Y1103" s="41">
        <v>0</v>
      </c>
      <c r="Z1103" s="41">
        <v>0</v>
      </c>
      <c r="AA1103" s="41">
        <v>0</v>
      </c>
      <c r="AB1103" s="42">
        <v>109128447</v>
      </c>
      <c r="AC1103" s="41">
        <v>108163971</v>
      </c>
      <c r="AD1103" s="41">
        <v>964476</v>
      </c>
      <c r="AE1103" s="42">
        <v>40618683</v>
      </c>
      <c r="AF1103" s="42">
        <v>4776972</v>
      </c>
      <c r="AG1103" s="41">
        <v>4776972</v>
      </c>
      <c r="AH1103" s="41">
        <v>4776972</v>
      </c>
      <c r="AI1103" s="41">
        <v>0</v>
      </c>
      <c r="AJ1103" s="41">
        <v>0</v>
      </c>
      <c r="AK1103" s="42" t="str">
        <f>IFERROR(VLOOKUP(Exportar[[#This Row],[RUBRO]],[3]LISTAS!$A$1:$B$19,2,0),Exportar[[#This Row],[NOMBRE-Planeación_Proyecto]])</f>
        <v>1. Primera Infancia</v>
      </c>
      <c r="AL1103" s="41">
        <f>VLOOKUP(Exportar[[#This Row],[UNIDAD/SUB UNIDAD]],[3]!REGIONALES[[#All],[codigo_regional3]:[Columna1]],3,0)</f>
        <v>44</v>
      </c>
      <c r="AM1103" s="41">
        <f>Exportar[[#This Row],[COD]]</f>
        <v>44</v>
      </c>
      <c r="AN1103" s="41">
        <f>IFERROR(VLOOKUP(Exportar[[#This Row],[RUBRO completo]],'[3]CENTRO DE COSTOS'!$X:$X,1,0),0)</f>
        <v>0</v>
      </c>
      <c r="AO1103" s="43" t="str">
        <f>VLOOKUP(Exportar[[#This Row],[COD_REAL]],'[3]CENTRO DE COSTOS'!$M$4:$N$72,2,0)</f>
        <v>REGIONAL GUAJIRA</v>
      </c>
    </row>
    <row r="1104" spans="1:41" x14ac:dyDescent="0.25">
      <c r="A1104" s="44">
        <v>45111</v>
      </c>
      <c r="B1104" s="32">
        <v>2023</v>
      </c>
      <c r="C1104" s="33" t="str">
        <f>VLOOKUP(D1104,'[3]CENTRO DE COSTOS'!$E:$H,4,0)</f>
        <v>REGIONALES</v>
      </c>
      <c r="D1104" s="34" t="s">
        <v>67</v>
      </c>
      <c r="E1104" s="34" t="s">
        <v>68</v>
      </c>
      <c r="F1104" s="34" t="s">
        <v>176</v>
      </c>
      <c r="G1104" s="35" t="str">
        <f>VLOOKUP(O1104,[3]Gerentes!$A:$N,4,0)</f>
        <v>INFANCIA</v>
      </c>
      <c r="H1104" s="35" t="str">
        <f>VLOOKUP(O1104,[3]Gerentes!$A:$N,5,0)</f>
        <v>DIRECTOR(A) DE INFANCIA</v>
      </c>
      <c r="I1104" s="35" t="str">
        <f>VLOOKUP(O1104,[3]Gerentes!$A:$N,10,0)</f>
        <v>7. Infancia</v>
      </c>
      <c r="J1104" s="35" t="str">
        <f>VLOOKUP(O1104,[3]Gerentes!$A:$AB,15,0)</f>
        <v>No Contratable</v>
      </c>
      <c r="K1104" s="36" t="str">
        <f t="shared" si="51"/>
        <v>Inversión</v>
      </c>
      <c r="L1104" s="37" t="s">
        <v>182</v>
      </c>
      <c r="M1104" s="38" t="str">
        <f t="shared" si="52"/>
        <v>C-4102-1500-20</v>
      </c>
      <c r="N1104" s="34">
        <v>992</v>
      </c>
      <c r="O1104" s="35" t="str">
        <f t="shared" si="53"/>
        <v>C-4102-1500-20-0-4102045-02-992</v>
      </c>
      <c r="P1104" s="32" t="s">
        <v>181</v>
      </c>
      <c r="Q1104" s="39">
        <f>VLOOKUP($O1104,[3]Gerentes!$A:$I,7,0)</f>
        <v>4102045</v>
      </c>
      <c r="R1104" s="40" t="str">
        <f>VLOOKUP($O1104,[3]Gerentes!$A:$I,8,0)</f>
        <v>SERVICIOS DE EDUCACIÓN INFORMAL A NIÑOS, NIÑAS, ADOLESCENTES  Y JÓVENES PARA EL RECONOCIMIENTO DE SUS DERECHOS</v>
      </c>
      <c r="S1104" s="34" t="s">
        <v>24</v>
      </c>
      <c r="T1104" s="34">
        <v>27</v>
      </c>
      <c r="U1104" s="34" t="s">
        <v>161</v>
      </c>
      <c r="V1104" s="34" t="s">
        <v>25</v>
      </c>
      <c r="W1104" s="41">
        <v>5150000</v>
      </c>
      <c r="X1104" s="41">
        <v>0</v>
      </c>
      <c r="Y1104" s="41">
        <v>0</v>
      </c>
      <c r="Z1104" s="41">
        <v>0</v>
      </c>
      <c r="AA1104" s="41">
        <v>0</v>
      </c>
      <c r="AB1104" s="42">
        <v>5150000</v>
      </c>
      <c r="AC1104" s="41">
        <v>5150000</v>
      </c>
      <c r="AD1104" s="41">
        <v>0</v>
      </c>
      <c r="AE1104" s="42">
        <v>347338</v>
      </c>
      <c r="AF1104" s="42">
        <v>0</v>
      </c>
      <c r="AG1104" s="41">
        <v>0</v>
      </c>
      <c r="AH1104" s="41">
        <v>0</v>
      </c>
      <c r="AI1104" s="41">
        <v>0</v>
      </c>
      <c r="AJ1104" s="41">
        <v>0</v>
      </c>
      <c r="AK1104" s="42" t="str">
        <f>IFERROR(VLOOKUP(Exportar[[#This Row],[RUBRO]],[3]LISTAS!$A$1:$B$19,2,0),Exportar[[#This Row],[NOMBRE-Planeación_Proyecto]])</f>
        <v>7. Infancia</v>
      </c>
      <c r="AL1104" s="41">
        <f>VLOOKUP(Exportar[[#This Row],[UNIDAD/SUB UNIDAD]],[3]!REGIONALES[[#All],[codigo_regional3]:[Columna1]],3,0)</f>
        <v>44</v>
      </c>
      <c r="AM1104" s="41">
        <f>Exportar[[#This Row],[COD]]</f>
        <v>44</v>
      </c>
      <c r="AN1104" s="41">
        <f>IFERROR(VLOOKUP(Exportar[[#This Row],[RUBRO completo]],'[3]CENTRO DE COSTOS'!$X:$X,1,0),0)</f>
        <v>0</v>
      </c>
      <c r="AO1104" s="43" t="str">
        <f>VLOOKUP(Exportar[[#This Row],[COD_REAL]],'[3]CENTRO DE COSTOS'!$M$4:$N$72,2,0)</f>
        <v>REGIONAL GUAJIRA</v>
      </c>
    </row>
    <row r="1105" spans="1:41" x14ac:dyDescent="0.25">
      <c r="A1105" s="44">
        <v>45111</v>
      </c>
      <c r="B1105" s="32">
        <v>2023</v>
      </c>
      <c r="C1105" s="33" t="str">
        <f>VLOOKUP(D1105,'[3]CENTRO DE COSTOS'!$E:$H,4,0)</f>
        <v>REGIONALES</v>
      </c>
      <c r="D1105" s="34" t="s">
        <v>67</v>
      </c>
      <c r="E1105" s="34" t="s">
        <v>68</v>
      </c>
      <c r="F1105" s="34" t="s">
        <v>176</v>
      </c>
      <c r="G1105" s="35" t="str">
        <f>VLOOKUP(O1105,[3]Gerentes!$A:$N,4,0)</f>
        <v>ADOLESCENCIA Y JUVENTUD</v>
      </c>
      <c r="H1105" s="35" t="str">
        <f>VLOOKUP(O1105,[3]Gerentes!$A:$N,5,0)</f>
        <v xml:space="preserve">DIRECTOR(A) DE ADOLESCENCIA Y JUVENTUD </v>
      </c>
      <c r="I1105" s="35" t="str">
        <f>VLOOKUP(O1105,[3]Gerentes!$A:$N,10,0)</f>
        <v>8. Adolescencia y Juventud</v>
      </c>
      <c r="J1105" s="35" t="str">
        <f>VLOOKUP(O1105,[3]Gerentes!$A:$AB,15,0)</f>
        <v>No Contratable</v>
      </c>
      <c r="K1105" s="36" t="str">
        <f t="shared" si="51"/>
        <v>Inversión</v>
      </c>
      <c r="L1105" s="37" t="s">
        <v>180</v>
      </c>
      <c r="M1105" s="38" t="str">
        <f t="shared" si="52"/>
        <v>C-4102-1500-21</v>
      </c>
      <c r="N1105" s="34">
        <v>992</v>
      </c>
      <c r="O1105" s="35" t="str">
        <f t="shared" si="53"/>
        <v>C-4102-1500-21-0-4102045-02-00-992</v>
      </c>
      <c r="P1105" s="32" t="s">
        <v>179</v>
      </c>
      <c r="Q1105" s="39">
        <f>VLOOKUP($O1105,[3]Gerentes!$A:$I,7,0)</f>
        <v>4102045</v>
      </c>
      <c r="R1105" s="40" t="str">
        <f>VLOOKUP($O1105,[3]Gerentes!$A:$I,8,0)</f>
        <v>SERVICIOS DE EDUCACIÓN INFORMAL A NIÑOS, NIÑAS, ADOLESCENTES  Y JÓVENES PARA EL RECONOCIMIENTO DE SUS DERECHOS</v>
      </c>
      <c r="S1105" s="34" t="s">
        <v>24</v>
      </c>
      <c r="T1105" s="34">
        <v>27</v>
      </c>
      <c r="U1105" s="34" t="s">
        <v>161</v>
      </c>
      <c r="V1105" s="34" t="s">
        <v>25</v>
      </c>
      <c r="W1105" s="41">
        <v>3000000</v>
      </c>
      <c r="X1105" s="41">
        <v>0</v>
      </c>
      <c r="Y1105" s="41">
        <v>0</v>
      </c>
      <c r="Z1105" s="41">
        <v>0</v>
      </c>
      <c r="AA1105" s="41">
        <v>0</v>
      </c>
      <c r="AB1105" s="42">
        <v>3000000</v>
      </c>
      <c r="AC1105" s="41">
        <v>3000000</v>
      </c>
      <c r="AD1105" s="41">
        <v>0</v>
      </c>
      <c r="AE1105" s="42">
        <v>904518</v>
      </c>
      <c r="AF1105" s="42">
        <v>557180</v>
      </c>
      <c r="AG1105" s="41">
        <v>557180</v>
      </c>
      <c r="AH1105" s="41">
        <v>557180</v>
      </c>
      <c r="AI1105" s="41">
        <v>0</v>
      </c>
      <c r="AJ1105" s="41">
        <v>0</v>
      </c>
      <c r="AK1105" s="42" t="str">
        <f>IFERROR(VLOOKUP(Exportar[[#This Row],[RUBRO]],[3]LISTAS!$A$1:$B$19,2,0),Exportar[[#This Row],[NOMBRE-Planeación_Proyecto]])</f>
        <v>8. Adolescencia y Juventud</v>
      </c>
      <c r="AL1105" s="41">
        <f>VLOOKUP(Exportar[[#This Row],[UNIDAD/SUB UNIDAD]],[3]!REGIONALES[[#All],[codigo_regional3]:[Columna1]],3,0)</f>
        <v>44</v>
      </c>
      <c r="AM1105" s="41">
        <f>Exportar[[#This Row],[COD]]</f>
        <v>44</v>
      </c>
      <c r="AN1105" s="41">
        <f>IFERROR(VLOOKUP(Exportar[[#This Row],[RUBRO completo]],'[3]CENTRO DE COSTOS'!$X:$X,1,0),0)</f>
        <v>0</v>
      </c>
      <c r="AO1105" s="43" t="str">
        <f>VLOOKUP(Exportar[[#This Row],[COD_REAL]],'[3]CENTRO DE COSTOS'!$M$4:$N$72,2,0)</f>
        <v>REGIONAL GUAJIRA</v>
      </c>
    </row>
    <row r="1106" spans="1:41" x14ac:dyDescent="0.25">
      <c r="A1106" s="44">
        <v>45111</v>
      </c>
      <c r="B1106" s="32">
        <v>2023</v>
      </c>
      <c r="C1106" s="33" t="str">
        <f>VLOOKUP(D1106,'[3]CENTRO DE COSTOS'!$E:$H,4,0)</f>
        <v>REGIONALES</v>
      </c>
      <c r="D1106" s="34" t="s">
        <v>67</v>
      </c>
      <c r="E1106" s="34" t="s">
        <v>68</v>
      </c>
      <c r="F1106" s="34" t="s">
        <v>176</v>
      </c>
      <c r="G1106" s="35" t="str">
        <f>VLOOKUP(O1106,[3]Gerentes!$A:$N,4,0)</f>
        <v>TECNOLOGÍA</v>
      </c>
      <c r="H1106" s="35" t="str">
        <f>VLOOKUP(O1106,[3]Gerentes!$A:$N,5,0)</f>
        <v>DIRECTOR(A) DE INFORMACION Y TECNOLOGIA</v>
      </c>
      <c r="I1106" s="35" t="str">
        <f>VLOOKUP(O1106,[3]Gerentes!$A:$N,10,0)</f>
        <v>9. Tecnología</v>
      </c>
      <c r="J1106" s="35" t="str">
        <f>VLOOKUP(O1106,[3]Gerentes!$A:$AB,15,0)</f>
        <v>No Contratable</v>
      </c>
      <c r="K1106" s="36" t="str">
        <f t="shared" si="51"/>
        <v>Inversión</v>
      </c>
      <c r="L1106" s="37" t="s">
        <v>178</v>
      </c>
      <c r="M1106" s="38" t="str">
        <f t="shared" si="52"/>
        <v>C-4199-1500-7</v>
      </c>
      <c r="N1106" s="34">
        <v>992</v>
      </c>
      <c r="O1106" s="35" t="str">
        <f t="shared" si="53"/>
        <v>C-4199-1500-7-0-4199062-02-992</v>
      </c>
      <c r="P1106" s="32" t="s">
        <v>177</v>
      </c>
      <c r="Q1106" s="39">
        <f>VLOOKUP($O1106,[3]Gerentes!$A:$I,7,0)</f>
        <v>4199062</v>
      </c>
      <c r="R1106" s="40" t="str">
        <f>VLOOKUP($O1106,[3]Gerentes!$A:$I,8,0)</f>
        <v>SERVICIOS TECNOLOGICOS</v>
      </c>
      <c r="S1106" s="34" t="s">
        <v>24</v>
      </c>
      <c r="T1106" s="34">
        <v>27</v>
      </c>
      <c r="U1106" s="34" t="s">
        <v>161</v>
      </c>
      <c r="V1106" s="34" t="s">
        <v>25</v>
      </c>
      <c r="W1106" s="41">
        <v>4595294</v>
      </c>
      <c r="X1106" s="41">
        <v>0</v>
      </c>
      <c r="Y1106" s="41">
        <v>0</v>
      </c>
      <c r="Z1106" s="41">
        <v>0</v>
      </c>
      <c r="AA1106" s="41">
        <v>0</v>
      </c>
      <c r="AB1106" s="42">
        <v>4595294</v>
      </c>
      <c r="AC1106" s="41">
        <v>644680</v>
      </c>
      <c r="AD1106" s="41">
        <v>3950614</v>
      </c>
      <c r="AE1106" s="42">
        <v>644680</v>
      </c>
      <c r="AF1106" s="42">
        <v>476221</v>
      </c>
      <c r="AG1106" s="41">
        <v>476221</v>
      </c>
      <c r="AH1106" s="41">
        <v>476221</v>
      </c>
      <c r="AI1106" s="41">
        <v>0</v>
      </c>
      <c r="AJ1106" s="41">
        <v>0</v>
      </c>
      <c r="AK1106" s="42" t="str">
        <f>IFERROR(VLOOKUP(Exportar[[#This Row],[RUBRO]],[3]LISTAS!$A$1:$B$19,2,0),Exportar[[#This Row],[NOMBRE-Planeación_Proyecto]])</f>
        <v>9. Tecnología</v>
      </c>
      <c r="AL1106" s="41">
        <f>VLOOKUP(Exportar[[#This Row],[UNIDAD/SUB UNIDAD]],[3]!REGIONALES[[#All],[codigo_regional3]:[Columna1]],3,0)</f>
        <v>44</v>
      </c>
      <c r="AM1106" s="41">
        <f>Exportar[[#This Row],[COD]]</f>
        <v>44</v>
      </c>
      <c r="AN1106" s="41">
        <f>IFERROR(VLOOKUP(Exportar[[#This Row],[RUBRO completo]],'[3]CENTRO DE COSTOS'!$X:$X,1,0),0)</f>
        <v>0</v>
      </c>
      <c r="AO1106" s="43" t="str">
        <f>VLOOKUP(Exportar[[#This Row],[COD_REAL]],'[3]CENTRO DE COSTOS'!$M$4:$N$72,2,0)</f>
        <v>REGIONAL GUAJIRA</v>
      </c>
    </row>
    <row r="1107" spans="1:41" x14ac:dyDescent="0.25">
      <c r="A1107" s="44">
        <v>45111</v>
      </c>
      <c r="B1107" s="32">
        <v>2023</v>
      </c>
      <c r="C1107" s="33" t="str">
        <f>VLOOKUP(D1107,'[3]CENTRO DE COSTOS'!$E:$H,4,0)</f>
        <v>REGIONALES</v>
      </c>
      <c r="D1107" s="34" t="s">
        <v>67</v>
      </c>
      <c r="E1107" s="34" t="s">
        <v>68</v>
      </c>
      <c r="F1107" s="34" t="s">
        <v>176</v>
      </c>
      <c r="G1107" s="35" t="str">
        <f>VLOOKUP(O1107,[3]Gerentes!$A:$N,4,0)</f>
        <v>FORTALECIMIENTO</v>
      </c>
      <c r="H1107" s="35" t="str">
        <f>VLOOKUP(O1107,[3]Gerentes!$A:$N,5,0)</f>
        <v>DIRECTOR(A) DE GESTION HUMANA</v>
      </c>
      <c r="I1107" s="35" t="str">
        <f>VLOOKUP(O1107,[3]Gerentes!$A:$N,10,0)</f>
        <v>8. Fortalecimiento</v>
      </c>
      <c r="J1107" s="35" t="str">
        <f>VLOOKUP(O1107,[3]Gerentes!$A:$AB,15,0)</f>
        <v>No Contratable</v>
      </c>
      <c r="K1107" s="36" t="str">
        <f t="shared" si="51"/>
        <v>Inversión</v>
      </c>
      <c r="L1107" s="37" t="s">
        <v>175</v>
      </c>
      <c r="M1107" s="38" t="str">
        <f t="shared" si="52"/>
        <v>C-4199-1500-8</v>
      </c>
      <c r="N1107" s="34">
        <v>992</v>
      </c>
      <c r="O1107" s="35" t="str">
        <f t="shared" si="53"/>
        <v>C-4199-1500-8-0-4199064-02-992</v>
      </c>
      <c r="P1107" s="32" t="s">
        <v>174</v>
      </c>
      <c r="Q1107" s="39">
        <f>VLOOKUP($O1107,[3]Gerentes!$A:$I,7,0)</f>
        <v>4199064</v>
      </c>
      <c r="R1107" s="40" t="str">
        <f>VLOOKUP($O1107,[3]Gerentes!$A:$I,8,0)</f>
        <v>SERVICIO DE IMPLEMENTACION DE SISTEMAS DE GESTION</v>
      </c>
      <c r="S1107" s="34" t="s">
        <v>24</v>
      </c>
      <c r="T1107" s="34">
        <v>27</v>
      </c>
      <c r="U1107" s="34" t="s">
        <v>161</v>
      </c>
      <c r="V1107" s="34" t="s">
        <v>25</v>
      </c>
      <c r="W1107" s="41">
        <v>58710000</v>
      </c>
      <c r="X1107" s="41">
        <v>0</v>
      </c>
      <c r="Y1107" s="41">
        <v>0</v>
      </c>
      <c r="Z1107" s="41">
        <v>0</v>
      </c>
      <c r="AA1107" s="41">
        <v>0</v>
      </c>
      <c r="AB1107" s="42">
        <v>58710000</v>
      </c>
      <c r="AC1107" s="41">
        <v>19248041</v>
      </c>
      <c r="AD1107" s="41">
        <v>39461959</v>
      </c>
      <c r="AE1107" s="42">
        <v>12240311</v>
      </c>
      <c r="AF1107" s="42">
        <v>5966162</v>
      </c>
      <c r="AG1107" s="41">
        <v>5966162</v>
      </c>
      <c r="AH1107" s="41">
        <v>5966162</v>
      </c>
      <c r="AI1107" s="41">
        <v>0</v>
      </c>
      <c r="AJ1107" s="41">
        <v>0</v>
      </c>
      <c r="AK1107" s="42" t="str">
        <f>IFERROR(VLOOKUP(Exportar[[#This Row],[RUBRO]],[3]LISTAS!$A$1:$B$19,2,0),Exportar[[#This Row],[NOMBRE-Planeación_Proyecto]])</f>
        <v>8. Fortalecimiento</v>
      </c>
      <c r="AL1107" s="41">
        <f>VLOOKUP(Exportar[[#This Row],[UNIDAD/SUB UNIDAD]],[3]!REGIONALES[[#All],[codigo_regional3]:[Columna1]],3,0)</f>
        <v>44</v>
      </c>
      <c r="AM1107" s="41">
        <f>Exportar[[#This Row],[COD]]</f>
        <v>44</v>
      </c>
      <c r="AN1107" s="41">
        <f>IFERROR(VLOOKUP(Exportar[[#This Row],[RUBRO completo]],'[3]CENTRO DE COSTOS'!$X:$X,1,0),0)</f>
        <v>0</v>
      </c>
      <c r="AO1107" s="43" t="str">
        <f>VLOOKUP(Exportar[[#This Row],[COD_REAL]],'[3]CENTRO DE COSTOS'!$M$4:$N$72,2,0)</f>
        <v>REGIONAL GUAJIRA</v>
      </c>
    </row>
    <row r="1108" spans="1:41" x14ac:dyDescent="0.25">
      <c r="A1108" s="44">
        <v>45111</v>
      </c>
      <c r="B1108" s="32">
        <v>2023</v>
      </c>
      <c r="C1108" s="33" t="str">
        <f>VLOOKUP(D1108,'[3]CENTRO DE COSTOS'!$E:$H,4,0)</f>
        <v>REGIONALES</v>
      </c>
      <c r="D1108" s="34" t="s">
        <v>67</v>
      </c>
      <c r="E1108" s="34" t="s">
        <v>68</v>
      </c>
      <c r="F1108" s="34" t="s">
        <v>150</v>
      </c>
      <c r="G1108" s="35" t="str">
        <f>VLOOKUP(O1108,[3]Gerentes!$A:$N,4,0)</f>
        <v>PRIMERA INFANCIA</v>
      </c>
      <c r="H1108" s="35" t="str">
        <f>VLOOKUP(O1108,[3]Gerentes!$A:$N,5,0)</f>
        <v>DIRECTOR(A) ADMINISTRATIVO</v>
      </c>
      <c r="I1108" s="35" t="str">
        <f>VLOOKUP(O1108,[3]Gerentes!$A:$N,10,0)</f>
        <v>1. Primera Infancia</v>
      </c>
      <c r="J1108" s="35" t="str">
        <f>VLOOKUP(O1108,[3]Gerentes!$A:$AB,15,0)</f>
        <v>Contratable</v>
      </c>
      <c r="K1108" s="36" t="str">
        <f t="shared" si="51"/>
        <v>Inversión</v>
      </c>
      <c r="L1108" s="37" t="s">
        <v>257</v>
      </c>
      <c r="M1108" s="38" t="str">
        <f t="shared" si="52"/>
        <v>C-4102-1500-18</v>
      </c>
      <c r="N1108" s="34">
        <v>997</v>
      </c>
      <c r="O1108" s="35" t="str">
        <f t="shared" si="53"/>
        <v>C-4102-1500-18-0-4102004-02-997</v>
      </c>
      <c r="P1108" s="32" t="s">
        <v>256</v>
      </c>
      <c r="Q1108" s="39">
        <f>VLOOKUP($O1108,[3]Gerentes!$A:$I,7,0)</f>
        <v>4102004</v>
      </c>
      <c r="R1108" s="40" t="str">
        <f>VLOOKUP($O1108,[3]Gerentes!$A:$I,8,0)</f>
        <v>EDIFICACIONES PARA LA ATENCION INTEGRAL A LA PRIMERA INFANCIA CONSTRUIDAS</v>
      </c>
      <c r="S1108" s="34" t="s">
        <v>38</v>
      </c>
      <c r="T1108" s="34">
        <v>10</v>
      </c>
      <c r="U1108" s="34" t="s">
        <v>223</v>
      </c>
      <c r="V1108" s="34" t="s">
        <v>25</v>
      </c>
      <c r="W1108" s="41">
        <v>100000000</v>
      </c>
      <c r="X1108" s="41">
        <v>0</v>
      </c>
      <c r="Y1108" s="41">
        <v>0</v>
      </c>
      <c r="Z1108" s="41">
        <v>0</v>
      </c>
      <c r="AA1108" s="41">
        <v>0</v>
      </c>
      <c r="AB1108" s="42">
        <v>100000000</v>
      </c>
      <c r="AC1108" s="41">
        <v>0</v>
      </c>
      <c r="AD1108" s="41">
        <v>100000000</v>
      </c>
      <c r="AE1108" s="42">
        <v>0</v>
      </c>
      <c r="AF1108" s="42">
        <v>0</v>
      </c>
      <c r="AG1108" s="41">
        <v>0</v>
      </c>
      <c r="AH1108" s="41">
        <v>0</v>
      </c>
      <c r="AI1108" s="41">
        <v>0</v>
      </c>
      <c r="AJ1108" s="41">
        <v>0</v>
      </c>
      <c r="AK1108" s="42" t="str">
        <f>IFERROR(VLOOKUP(Exportar[[#This Row],[RUBRO]],[3]LISTAS!$A$1:$B$19,2,0),Exportar[[#This Row],[NOMBRE-Planeación_Proyecto]])</f>
        <v>1. Primera Infancia</v>
      </c>
      <c r="AL1108" s="41">
        <f>VLOOKUP(Exportar[[#This Row],[UNIDAD/SUB UNIDAD]],[3]!REGIONALES[[#All],[codigo_regional3]:[Columna1]],3,0)</f>
        <v>44</v>
      </c>
      <c r="AM1108" s="41">
        <f>Exportar[[#This Row],[COD]]</f>
        <v>44</v>
      </c>
      <c r="AN1108" s="41">
        <f>IFERROR(VLOOKUP(Exportar[[#This Row],[RUBRO completo]],'[3]CENTRO DE COSTOS'!$X:$X,1,0),0)</f>
        <v>0</v>
      </c>
      <c r="AO1108" s="43" t="str">
        <f>VLOOKUP(Exportar[[#This Row],[COD_REAL]],'[3]CENTRO DE COSTOS'!$M$4:$N$72,2,0)</f>
        <v>REGIONAL GUAJIRA</v>
      </c>
    </row>
    <row r="1109" spans="1:41" x14ac:dyDescent="0.25">
      <c r="A1109" s="44">
        <v>45111</v>
      </c>
      <c r="B1109" s="32">
        <v>2023</v>
      </c>
      <c r="C1109" s="33" t="str">
        <f>VLOOKUP(D1109,'[3]CENTRO DE COSTOS'!$E:$H,4,0)</f>
        <v>REGIONALES</v>
      </c>
      <c r="D1109" s="34" t="s">
        <v>67</v>
      </c>
      <c r="E1109" s="34" t="s">
        <v>68</v>
      </c>
      <c r="F1109" s="34" t="s">
        <v>164</v>
      </c>
      <c r="G1109" s="35" t="str">
        <f>VLOOKUP(O1109,[3]Gerentes!$A:$N,4,0)</f>
        <v>PROTECCIÓN SRPA</v>
      </c>
      <c r="H1109" s="35" t="str">
        <f>VLOOKUP(O1109,[3]Gerentes!$A:$N,5,0)</f>
        <v>DIRECTOR(A) DE PROTECCION</v>
      </c>
      <c r="I1109" s="35" t="str">
        <f>VLOOKUP(O1109,[3]Gerentes!$A:$N,10,0)</f>
        <v>3. Protección SRPA</v>
      </c>
      <c r="J1109" s="35" t="str">
        <f>VLOOKUP(O1109,[3]Gerentes!$A:$AB,15,0)</f>
        <v>No Contratable</v>
      </c>
      <c r="K1109" s="36" t="str">
        <f t="shared" si="51"/>
        <v>Inversión</v>
      </c>
      <c r="L1109" s="37" t="s">
        <v>187</v>
      </c>
      <c r="M1109" s="38" t="str">
        <f t="shared" si="52"/>
        <v>C-4102-1500-13</v>
      </c>
      <c r="N1109" s="34">
        <v>999</v>
      </c>
      <c r="O1109" s="35" t="str">
        <f t="shared" si="53"/>
        <v>C-4102-1500-13-0-4102038-02-999</v>
      </c>
      <c r="P1109" s="32" t="s">
        <v>186</v>
      </c>
      <c r="Q1109" s="39">
        <f>VLOOKUP($O1109,[3]Gerentes!$A:$I,7,0)</f>
        <v>4102038</v>
      </c>
      <c r="R1109" s="40" t="str">
        <f>VLOOKUP($O1109,[3]Gerentes!$A:$I,8,0)</f>
        <v>SERVICIO DIRIGIDOS A LA ATENCION DE NIÑOS, NIÑAS, ADOLESCENTES Y JOVENES, CON ENFOQUE PEDAGOGICO Y RESTAURATIVO ENCAMINADOS A LA INCLUSION SOCIAL</v>
      </c>
      <c r="S1109" s="34" t="s">
        <v>24</v>
      </c>
      <c r="T1109" s="34">
        <v>27</v>
      </c>
      <c r="U1109" s="34" t="s">
        <v>161</v>
      </c>
      <c r="V1109" s="34" t="s">
        <v>25</v>
      </c>
      <c r="W1109" s="41">
        <v>2000</v>
      </c>
      <c r="X1109" s="41">
        <v>0</v>
      </c>
      <c r="Y1109" s="41">
        <v>2000</v>
      </c>
      <c r="Z1109" s="41">
        <v>0</v>
      </c>
      <c r="AA1109" s="41">
        <v>0</v>
      </c>
      <c r="AB1109" s="42">
        <v>0</v>
      </c>
      <c r="AC1109" s="41">
        <v>0</v>
      </c>
      <c r="AD1109" s="41">
        <v>0</v>
      </c>
      <c r="AE1109" s="42">
        <v>0</v>
      </c>
      <c r="AF1109" s="42">
        <v>0</v>
      </c>
      <c r="AG1109" s="41">
        <v>0</v>
      </c>
      <c r="AH1109" s="41">
        <v>0</v>
      </c>
      <c r="AI1109" s="41">
        <v>0</v>
      </c>
      <c r="AJ1109" s="41">
        <v>0</v>
      </c>
      <c r="AK1109" s="42" t="str">
        <f>IFERROR(VLOOKUP(Exportar[[#This Row],[RUBRO]],[3]LISTAS!$A$1:$B$19,2,0),Exportar[[#This Row],[NOMBRE-Planeación_Proyecto]])</f>
        <v>3. Protección SRPA</v>
      </c>
      <c r="AL1109" s="41">
        <f>VLOOKUP(Exportar[[#This Row],[UNIDAD/SUB UNIDAD]],[3]!REGIONALES[[#All],[codigo_regional3]:[Columna1]],3,0)</f>
        <v>44</v>
      </c>
      <c r="AM1109" s="41">
        <f>Exportar[[#This Row],[COD]]</f>
        <v>44</v>
      </c>
      <c r="AN1109" s="41">
        <f>IFERROR(VLOOKUP(Exportar[[#This Row],[RUBRO completo]],'[3]CENTRO DE COSTOS'!$X:$X,1,0),0)</f>
        <v>0</v>
      </c>
      <c r="AO1109" s="43" t="str">
        <f>VLOOKUP(Exportar[[#This Row],[COD_REAL]],'[3]CENTRO DE COSTOS'!$M$4:$N$72,2,0)</f>
        <v>REGIONAL GUAJIRA</v>
      </c>
    </row>
    <row r="1110" spans="1:41" x14ac:dyDescent="0.25">
      <c r="A1110" s="44">
        <v>45111</v>
      </c>
      <c r="B1110" s="32">
        <v>2023</v>
      </c>
      <c r="C1110" s="33" t="str">
        <f>VLOOKUP(D1110,'[3]CENTRO DE COSTOS'!$E:$H,4,0)</f>
        <v>REGIONALES</v>
      </c>
      <c r="D1110" s="34" t="s">
        <v>67</v>
      </c>
      <c r="E1110" s="34" t="s">
        <v>68</v>
      </c>
      <c r="F1110" s="34" t="s">
        <v>164</v>
      </c>
      <c r="G1110" s="35" t="str">
        <f>VLOOKUP(O1110,[3]Gerentes!$A:$N,4,0)</f>
        <v xml:space="preserve">PROTECCIÓN RESTABLECIMIENTO </v>
      </c>
      <c r="H1110" s="35" t="str">
        <f>VLOOKUP(O1110,[3]Gerentes!$A:$N,5,0)</f>
        <v>DIRECTOR(A) DE PROTECCION</v>
      </c>
      <c r="I1110" s="35" t="str">
        <f>VLOOKUP(O1110,[3]Gerentes!$A:$N,10,0)</f>
        <v>2. Protección PARD</v>
      </c>
      <c r="J1110" s="35" t="str">
        <f>VLOOKUP(O1110,[3]Gerentes!$A:$AB,15,0)</f>
        <v>No Contratable</v>
      </c>
      <c r="K1110" s="36" t="str">
        <f t="shared" si="51"/>
        <v>Inversión</v>
      </c>
      <c r="L1110" s="37" t="s">
        <v>173</v>
      </c>
      <c r="M1110" s="38" t="str">
        <f t="shared" si="52"/>
        <v>C-4102-1500-14</v>
      </c>
      <c r="N1110" s="34">
        <v>999</v>
      </c>
      <c r="O1110" s="35" t="str">
        <f t="shared" si="53"/>
        <v>C-4102-1500-14-0-4102037-02-999</v>
      </c>
      <c r="P1110" s="32" t="s">
        <v>172</v>
      </c>
      <c r="Q1110" s="39">
        <f>VLOOKUP($O1110,[3]Gerentes!$A:$I,7,0)</f>
        <v>4102037</v>
      </c>
      <c r="R1110" s="40" t="str">
        <f>VLOOKUP($O1110,[3]Gerentes!$A:$I,8,0)</f>
        <v>SERVICIO DE PROTECCION PARA EL RESTABLECIMIENTO DE DERECHOS DE NIÑOS, NIÑAS, ADOLESCENTES Y JOVENES</v>
      </c>
      <c r="S1110" s="34" t="s">
        <v>24</v>
      </c>
      <c r="T1110" s="34">
        <v>27</v>
      </c>
      <c r="U1110" s="34" t="s">
        <v>161</v>
      </c>
      <c r="V1110" s="34" t="s">
        <v>25</v>
      </c>
      <c r="W1110" s="41">
        <v>5000</v>
      </c>
      <c r="X1110" s="41">
        <v>0</v>
      </c>
      <c r="Y1110" s="41">
        <v>5000</v>
      </c>
      <c r="Z1110" s="41">
        <v>0</v>
      </c>
      <c r="AA1110" s="41">
        <v>0</v>
      </c>
      <c r="AB1110" s="42">
        <v>0</v>
      </c>
      <c r="AC1110" s="41">
        <v>0</v>
      </c>
      <c r="AD1110" s="41">
        <v>0</v>
      </c>
      <c r="AE1110" s="42">
        <v>0</v>
      </c>
      <c r="AF1110" s="42">
        <v>0</v>
      </c>
      <c r="AG1110" s="41">
        <v>0</v>
      </c>
      <c r="AH1110" s="41">
        <v>0</v>
      </c>
      <c r="AI1110" s="41">
        <v>0</v>
      </c>
      <c r="AJ1110" s="41">
        <v>0</v>
      </c>
      <c r="AK1110" s="42" t="str">
        <f>IFERROR(VLOOKUP(Exportar[[#This Row],[RUBRO]],[3]LISTAS!$A$1:$B$19,2,0),Exportar[[#This Row],[NOMBRE-Planeación_Proyecto]])</f>
        <v>2. Protección PARD</v>
      </c>
      <c r="AL1110" s="41">
        <f>VLOOKUP(Exportar[[#This Row],[UNIDAD/SUB UNIDAD]],[3]!REGIONALES[[#All],[codigo_regional3]:[Columna1]],3,0)</f>
        <v>44</v>
      </c>
      <c r="AM1110" s="41">
        <f>Exportar[[#This Row],[COD]]</f>
        <v>44</v>
      </c>
      <c r="AN1110" s="41">
        <f>IFERROR(VLOOKUP(Exportar[[#This Row],[RUBRO completo]],'[3]CENTRO DE COSTOS'!$X:$X,1,0),0)</f>
        <v>0</v>
      </c>
      <c r="AO1110" s="43" t="str">
        <f>VLOOKUP(Exportar[[#This Row],[COD_REAL]],'[3]CENTRO DE COSTOS'!$M$4:$N$72,2,0)</f>
        <v>REGIONAL GUAJIRA</v>
      </c>
    </row>
    <row r="1111" spans="1:41" x14ac:dyDescent="0.25">
      <c r="A1111" s="44">
        <v>45111</v>
      </c>
      <c r="B1111" s="32">
        <v>2023</v>
      </c>
      <c r="C1111" s="33" t="str">
        <f>VLOOKUP(D1111,'[3]CENTRO DE COSTOS'!$E:$H,4,0)</f>
        <v>REGIONALES</v>
      </c>
      <c r="D1111" s="34" t="s">
        <v>69</v>
      </c>
      <c r="E1111" s="34" t="s">
        <v>70</v>
      </c>
      <c r="F1111" s="34" t="s">
        <v>239</v>
      </c>
      <c r="G1111" s="35" t="str">
        <f>VLOOKUP(O1111,[3]Gerentes!$A:$N,4,0)</f>
        <v>NUTRICIÓN</v>
      </c>
      <c r="H1111" s="35" t="str">
        <f>VLOOKUP(O1111,[3]Gerentes!$A:$N,5,0)</f>
        <v>DIRECTOR(A) DE NUTRICION</v>
      </c>
      <c r="I1111" s="35" t="str">
        <f>VLOOKUP(O1111,[3]Gerentes!$A:$N,10,0)</f>
        <v>4. Nutrición</v>
      </c>
      <c r="J1111" s="35" t="str">
        <f>VLOOKUP(O1111,[3]Gerentes!$A:$AB,15,0)</f>
        <v>Contratable</v>
      </c>
      <c r="K1111" s="36" t="str">
        <f t="shared" si="51"/>
        <v>Inversión</v>
      </c>
      <c r="L1111" s="37" t="s">
        <v>189</v>
      </c>
      <c r="M1111" s="38" t="str">
        <f t="shared" si="52"/>
        <v>C-4102-1500-12</v>
      </c>
      <c r="N1111" s="34">
        <v>101</v>
      </c>
      <c r="O1111" s="35" t="str">
        <f t="shared" si="53"/>
        <v>C-4102-1500-12-0-4102016-02-101</v>
      </c>
      <c r="P1111" s="32" t="s">
        <v>188</v>
      </c>
      <c r="Q1111" s="39">
        <f>VLOOKUP($O1111,[3]Gerentes!$A:$I,7,0)</f>
        <v>4102016</v>
      </c>
      <c r="R1111" s="40" t="str">
        <f>VLOOKUP($O1111,[3]Gerentes!$A:$I,8,0)</f>
        <v>SERVICIO DE ATENCION Y PREVENCION A LA DESNUTRICION DESDE EL SECTOR INCLUSION SOCIAL</v>
      </c>
      <c r="S1111" s="34" t="s">
        <v>24</v>
      </c>
      <c r="T1111" s="34">
        <v>27</v>
      </c>
      <c r="U1111" s="34" t="s">
        <v>161</v>
      </c>
      <c r="V1111" s="34" t="s">
        <v>25</v>
      </c>
      <c r="W1111" s="41">
        <v>5204398534</v>
      </c>
      <c r="X1111" s="41">
        <v>0</v>
      </c>
      <c r="Y1111" s="41">
        <v>0</v>
      </c>
      <c r="Z1111" s="41">
        <v>0</v>
      </c>
      <c r="AA1111" s="41">
        <v>0</v>
      </c>
      <c r="AB1111" s="42">
        <v>5204398534</v>
      </c>
      <c r="AC1111" s="41">
        <v>5204398534</v>
      </c>
      <c r="AD1111" s="41">
        <v>0</v>
      </c>
      <c r="AE1111" s="42">
        <v>5204398534</v>
      </c>
      <c r="AF1111" s="42">
        <v>2198876021</v>
      </c>
      <c r="AG1111" s="41">
        <v>2198876021</v>
      </c>
      <c r="AH1111" s="41">
        <v>2198876021</v>
      </c>
      <c r="AI1111" s="41">
        <v>0</v>
      </c>
      <c r="AJ1111" s="41">
        <v>0</v>
      </c>
      <c r="AK1111" s="42" t="str">
        <f>IFERROR(VLOOKUP(Exportar[[#This Row],[RUBRO]],[3]LISTAS!$A$1:$B$19,2,0),Exportar[[#This Row],[NOMBRE-Planeación_Proyecto]])</f>
        <v>4. Nutrición</v>
      </c>
      <c r="AL1111" s="41">
        <f>VLOOKUP(Exportar[[#This Row],[UNIDAD/SUB UNIDAD]],[3]!REGIONALES[[#All],[codigo_regional3]:[Columna1]],3,0)</f>
        <v>47</v>
      </c>
      <c r="AM1111" s="41">
        <f>Exportar[[#This Row],[COD]]</f>
        <v>47</v>
      </c>
      <c r="AN1111" s="41" t="str">
        <f>IFERROR(VLOOKUP(Exportar[[#This Row],[RUBRO completo]],'[3]CENTRO DE COSTOS'!$X:$X,1,0),0)</f>
        <v>C-4102-1500-12-0-4102016-02-101</v>
      </c>
      <c r="AO1111" s="43" t="str">
        <f>VLOOKUP(Exportar[[#This Row],[COD_REAL]],'[3]CENTRO DE COSTOS'!$M$4:$N$72,2,0)</f>
        <v>REGIONAL MAGDALENA</v>
      </c>
    </row>
    <row r="1112" spans="1:41" x14ac:dyDescent="0.25">
      <c r="A1112" s="44">
        <v>45111</v>
      </c>
      <c r="B1112" s="32">
        <v>2023</v>
      </c>
      <c r="C1112" s="33" t="str">
        <f>VLOOKUP(D1112,'[3]CENTRO DE COSTOS'!$E:$H,4,0)</f>
        <v>REGIONALES</v>
      </c>
      <c r="D1112" s="34" t="s">
        <v>69</v>
      </c>
      <c r="E1112" s="34" t="s">
        <v>70</v>
      </c>
      <c r="F1112" s="34" t="s">
        <v>243</v>
      </c>
      <c r="G1112" s="35" t="str">
        <f>VLOOKUP(O1112,[3]Gerentes!$A:$N,4,0)</f>
        <v>PROTECCIÓN SRPA</v>
      </c>
      <c r="H1112" s="35" t="str">
        <f>VLOOKUP(O1112,[3]Gerentes!$A:$N,5,0)</f>
        <v>DIRECTOR(A) DE PROTECCION</v>
      </c>
      <c r="I1112" s="35" t="str">
        <f>VLOOKUP(O1112,[3]Gerentes!$A:$N,10,0)</f>
        <v>3. Protección SRPA</v>
      </c>
      <c r="J1112" s="35" t="str">
        <f>VLOOKUP(O1112,[3]Gerentes!$A:$AB,15,0)</f>
        <v>Contratable</v>
      </c>
      <c r="K1112" s="36" t="str">
        <f t="shared" si="51"/>
        <v>Inversión</v>
      </c>
      <c r="L1112" s="37" t="s">
        <v>187</v>
      </c>
      <c r="M1112" s="38" t="str">
        <f t="shared" si="52"/>
        <v>C-4102-1500-13</v>
      </c>
      <c r="N1112" s="34">
        <v>111</v>
      </c>
      <c r="O1112" s="35" t="str">
        <f t="shared" si="53"/>
        <v>C-4102-1500-13-0-4102038-02-111</v>
      </c>
      <c r="P1112" s="32" t="s">
        <v>186</v>
      </c>
      <c r="Q1112" s="39">
        <f>VLOOKUP($O1112,[3]Gerentes!$A:$I,7,0)</f>
        <v>4102038</v>
      </c>
      <c r="R1112" s="40" t="str">
        <f>VLOOKUP($O1112,[3]Gerentes!$A:$I,8,0)</f>
        <v>SERVICIO DIRIGIDOS A LA ATENCION DE NIÑOS, NIÑAS, ADOLESCENTES Y JOVENES, CON ENFOQUE PEDAGOGICO Y RESTAURATIVO ENCAMINADOS A LA INCLUSION SOCIAL</v>
      </c>
      <c r="S1112" s="34" t="s">
        <v>24</v>
      </c>
      <c r="T1112" s="34">
        <v>27</v>
      </c>
      <c r="U1112" s="34" t="s">
        <v>161</v>
      </c>
      <c r="V1112" s="34" t="s">
        <v>25</v>
      </c>
      <c r="W1112" s="41">
        <v>37270366</v>
      </c>
      <c r="X1112" s="41">
        <v>0</v>
      </c>
      <c r="Y1112" s="41">
        <v>0</v>
      </c>
      <c r="Z1112" s="41">
        <v>0</v>
      </c>
      <c r="AA1112" s="41">
        <v>0</v>
      </c>
      <c r="AB1112" s="42">
        <v>37270366</v>
      </c>
      <c r="AC1112" s="41">
        <v>37270366</v>
      </c>
      <c r="AD1112" s="41">
        <v>0</v>
      </c>
      <c r="AE1112" s="42">
        <v>17440440</v>
      </c>
      <c r="AF1112" s="42">
        <v>16258350</v>
      </c>
      <c r="AG1112" s="41">
        <v>16258350</v>
      </c>
      <c r="AH1112" s="41">
        <v>16258350</v>
      </c>
      <c r="AI1112" s="41">
        <v>0</v>
      </c>
      <c r="AJ1112" s="41">
        <v>0</v>
      </c>
      <c r="AK1112" s="42" t="str">
        <f>IFERROR(VLOOKUP(Exportar[[#This Row],[RUBRO]],[3]LISTAS!$A$1:$B$19,2,0),Exportar[[#This Row],[NOMBRE-Planeación_Proyecto]])</f>
        <v>3. Protección SRPA</v>
      </c>
      <c r="AL1112" s="41">
        <f>VLOOKUP(Exportar[[#This Row],[UNIDAD/SUB UNIDAD]],[3]!REGIONALES[[#All],[codigo_regional3]:[Columna1]],3,0)</f>
        <v>47</v>
      </c>
      <c r="AM1112" s="41">
        <f>Exportar[[#This Row],[COD]]</f>
        <v>47</v>
      </c>
      <c r="AN1112" s="41">
        <f>IFERROR(VLOOKUP(Exportar[[#This Row],[RUBRO completo]],'[3]CENTRO DE COSTOS'!$X:$X,1,0),0)</f>
        <v>0</v>
      </c>
      <c r="AO1112" s="43" t="str">
        <f>VLOOKUP(Exportar[[#This Row],[COD_REAL]],'[3]CENTRO DE COSTOS'!$M$4:$N$72,2,0)</f>
        <v>REGIONAL MAGDALENA</v>
      </c>
    </row>
    <row r="1113" spans="1:41" x14ac:dyDescent="0.25">
      <c r="A1113" s="44">
        <v>45111</v>
      </c>
      <c r="B1113" s="32">
        <v>2023</v>
      </c>
      <c r="C1113" s="33" t="str">
        <f>VLOOKUP(D1113,'[3]CENTRO DE COSTOS'!$E:$H,4,0)</f>
        <v>REGIONALES</v>
      </c>
      <c r="D1113" s="34" t="s">
        <v>69</v>
      </c>
      <c r="E1113" s="34" t="s">
        <v>70</v>
      </c>
      <c r="F1113" s="34" t="s">
        <v>243</v>
      </c>
      <c r="G1113" s="35" t="str">
        <f>VLOOKUP(O1113,[3]Gerentes!$A:$N,4,0)</f>
        <v xml:space="preserve">PROTECCIÓN RESTABLECIMIENTO </v>
      </c>
      <c r="H1113" s="35" t="str">
        <f>VLOOKUP(O1113,[3]Gerentes!$A:$N,5,0)</f>
        <v>DIRECTOR(A) DE PROTECCION</v>
      </c>
      <c r="I1113" s="35" t="str">
        <f>VLOOKUP(O1113,[3]Gerentes!$A:$N,10,0)</f>
        <v>2. Protección PARD</v>
      </c>
      <c r="J1113" s="35" t="str">
        <f>VLOOKUP(O1113,[3]Gerentes!$A:$AB,15,0)</f>
        <v>Contratable</v>
      </c>
      <c r="K1113" s="36" t="str">
        <f t="shared" si="51"/>
        <v>Inversión</v>
      </c>
      <c r="L1113" s="37" t="s">
        <v>173</v>
      </c>
      <c r="M1113" s="38" t="str">
        <f t="shared" si="52"/>
        <v>C-4102-1500-14</v>
      </c>
      <c r="N1113" s="34">
        <v>111</v>
      </c>
      <c r="O1113" s="35" t="str">
        <f t="shared" si="53"/>
        <v>C-4102-1500-14-0-4102037-02-111</v>
      </c>
      <c r="P1113" s="32" t="s">
        <v>172</v>
      </c>
      <c r="Q1113" s="39">
        <f>VLOOKUP($O1113,[3]Gerentes!$A:$I,7,0)</f>
        <v>4102037</v>
      </c>
      <c r="R1113" s="40" t="str">
        <f>VLOOKUP($O1113,[3]Gerentes!$A:$I,8,0)</f>
        <v>SERVICIO DE PROTECCION PARA EL RESTABLECIMIENTO DE DERECHOS DE NIÑOS, NIÑAS, ADOLESCENTES Y JOVENES</v>
      </c>
      <c r="S1113" s="34" t="s">
        <v>24</v>
      </c>
      <c r="T1113" s="34">
        <v>21</v>
      </c>
      <c r="U1113" s="34" t="s">
        <v>185</v>
      </c>
      <c r="V1113" s="34" t="s">
        <v>25</v>
      </c>
      <c r="W1113" s="41">
        <v>32674224</v>
      </c>
      <c r="X1113" s="41">
        <v>22255484</v>
      </c>
      <c r="Y1113" s="41">
        <v>0</v>
      </c>
      <c r="Z1113" s="41">
        <v>0</v>
      </c>
      <c r="AA1113" s="41">
        <v>0</v>
      </c>
      <c r="AB1113" s="42">
        <v>54929708</v>
      </c>
      <c r="AC1113" s="41">
        <v>54929708</v>
      </c>
      <c r="AD1113" s="41">
        <v>0</v>
      </c>
      <c r="AE1113" s="42">
        <v>52905708</v>
      </c>
      <c r="AF1113" s="42">
        <v>38632409</v>
      </c>
      <c r="AG1113" s="41">
        <v>38632409</v>
      </c>
      <c r="AH1113" s="41">
        <v>38632409</v>
      </c>
      <c r="AI1113" s="41">
        <v>0</v>
      </c>
      <c r="AJ1113" s="41">
        <v>0</v>
      </c>
      <c r="AK1113" s="42" t="str">
        <f>IFERROR(VLOOKUP(Exportar[[#This Row],[RUBRO]],[3]LISTAS!$A$1:$B$19,2,0),Exportar[[#This Row],[NOMBRE-Planeación_Proyecto]])</f>
        <v>2. Protección PARD</v>
      </c>
      <c r="AL1113" s="41">
        <f>VLOOKUP(Exportar[[#This Row],[UNIDAD/SUB UNIDAD]],[3]!REGIONALES[[#All],[codigo_regional3]:[Columna1]],3,0)</f>
        <v>47</v>
      </c>
      <c r="AM1113" s="41">
        <f>Exportar[[#This Row],[COD]]</f>
        <v>47</v>
      </c>
      <c r="AN1113" s="41">
        <f>IFERROR(VLOOKUP(Exportar[[#This Row],[RUBRO completo]],'[3]CENTRO DE COSTOS'!$X:$X,1,0),0)</f>
        <v>0</v>
      </c>
      <c r="AO1113" s="43" t="str">
        <f>VLOOKUP(Exportar[[#This Row],[COD_REAL]],'[3]CENTRO DE COSTOS'!$M$4:$N$72,2,0)</f>
        <v>REGIONAL MAGDALENA</v>
      </c>
    </row>
    <row r="1114" spans="1:41" x14ac:dyDescent="0.25">
      <c r="A1114" s="44">
        <v>45111</v>
      </c>
      <c r="B1114" s="32">
        <v>2023</v>
      </c>
      <c r="C1114" s="33" t="str">
        <f>VLOOKUP(D1114,'[3]CENTRO DE COSTOS'!$E:$H,4,0)</f>
        <v>REGIONALES</v>
      </c>
      <c r="D1114" s="34" t="s">
        <v>69</v>
      </c>
      <c r="E1114" s="34" t="s">
        <v>70</v>
      </c>
      <c r="F1114" s="34" t="s">
        <v>237</v>
      </c>
      <c r="G1114" s="35" t="str">
        <f>VLOOKUP(O1114,[3]Gerentes!$A:$N,4,0)</f>
        <v>PROTECCIÓN SRPA</v>
      </c>
      <c r="H1114" s="35" t="str">
        <f>VLOOKUP(O1114,[3]Gerentes!$A:$N,5,0)</f>
        <v>DIRECTOR(A) DE PROTECCION</v>
      </c>
      <c r="I1114" s="35" t="str">
        <f>VLOOKUP(O1114,[3]Gerentes!$A:$N,10,0)</f>
        <v>3. Protección SRPA</v>
      </c>
      <c r="J1114" s="35" t="str">
        <f>VLOOKUP(O1114,[3]Gerentes!$A:$AB,15,0)</f>
        <v>No Contratable</v>
      </c>
      <c r="K1114" s="36" t="str">
        <f t="shared" si="51"/>
        <v>Inversión</v>
      </c>
      <c r="L1114" s="37" t="s">
        <v>187</v>
      </c>
      <c r="M1114" s="38" t="str">
        <f t="shared" si="52"/>
        <v>C-4102-1500-13</v>
      </c>
      <c r="N1114" s="34">
        <v>112</v>
      </c>
      <c r="O1114" s="35" t="str">
        <f t="shared" si="53"/>
        <v>C-4102-1500-13-0-4102038-02-112</v>
      </c>
      <c r="P1114" s="32" t="s">
        <v>186</v>
      </c>
      <c r="Q1114" s="39">
        <f>VLOOKUP($O1114,[3]Gerentes!$A:$I,7,0)</f>
        <v>4102038</v>
      </c>
      <c r="R1114" s="40" t="str">
        <f>VLOOKUP($O1114,[3]Gerentes!$A:$I,8,0)</f>
        <v>SERVICIO DIRIGIDOS A LA ATENCION DE NIÑOS, NIÑAS, ADOLESCENTES Y JOVENES, CON ENFOQUE PEDAGOGICO Y RESTAURATIVO ENCAMINADOS A LA INCLUSION SOCIAL</v>
      </c>
      <c r="S1114" s="34" t="s">
        <v>38</v>
      </c>
      <c r="T1114" s="34">
        <v>16</v>
      </c>
      <c r="U1114" s="34" t="s">
        <v>249</v>
      </c>
      <c r="V1114" s="34" t="s">
        <v>25</v>
      </c>
      <c r="W1114" s="41">
        <v>5000000</v>
      </c>
      <c r="X1114" s="41">
        <v>0</v>
      </c>
      <c r="Y1114" s="41">
        <v>0</v>
      </c>
      <c r="Z1114" s="41">
        <v>0</v>
      </c>
      <c r="AA1114" s="41">
        <v>0</v>
      </c>
      <c r="AB1114" s="42">
        <v>5000000</v>
      </c>
      <c r="AC1114" s="41">
        <v>0</v>
      </c>
      <c r="AD1114" s="41">
        <v>5000000</v>
      </c>
      <c r="AE1114" s="42">
        <v>0</v>
      </c>
      <c r="AF1114" s="42">
        <v>0</v>
      </c>
      <c r="AG1114" s="41">
        <v>0</v>
      </c>
      <c r="AH1114" s="41">
        <v>0</v>
      </c>
      <c r="AI1114" s="41">
        <v>0</v>
      </c>
      <c r="AJ1114" s="41">
        <v>0</v>
      </c>
      <c r="AK1114" s="42" t="str">
        <f>IFERROR(VLOOKUP(Exportar[[#This Row],[RUBRO]],[3]LISTAS!$A$1:$B$19,2,0),Exportar[[#This Row],[NOMBRE-Planeación_Proyecto]])</f>
        <v>3. Protección SRPA</v>
      </c>
      <c r="AL1114" s="41">
        <f>VLOOKUP(Exportar[[#This Row],[UNIDAD/SUB UNIDAD]],[3]!REGIONALES[[#All],[codigo_regional3]:[Columna1]],3,0)</f>
        <v>47</v>
      </c>
      <c r="AM1114" s="41">
        <f>Exportar[[#This Row],[COD]]</f>
        <v>47</v>
      </c>
      <c r="AN1114" s="41">
        <f>IFERROR(VLOOKUP(Exportar[[#This Row],[RUBRO completo]],'[3]CENTRO DE COSTOS'!$X:$X,1,0),0)</f>
        <v>0</v>
      </c>
      <c r="AO1114" s="43" t="str">
        <f>VLOOKUP(Exportar[[#This Row],[COD_REAL]],'[3]CENTRO DE COSTOS'!$M$4:$N$72,2,0)</f>
        <v>REGIONAL MAGDALENA</v>
      </c>
    </row>
    <row r="1115" spans="1:41" x14ac:dyDescent="0.25">
      <c r="A1115" s="44">
        <v>45111</v>
      </c>
      <c r="B1115" s="32">
        <v>2023</v>
      </c>
      <c r="C1115" s="33" t="str">
        <f>VLOOKUP(D1115,'[3]CENTRO DE COSTOS'!$E:$H,4,0)</f>
        <v>REGIONALES</v>
      </c>
      <c r="D1115" s="34" t="s">
        <v>69</v>
      </c>
      <c r="E1115" s="34" t="s">
        <v>70</v>
      </c>
      <c r="F1115" s="34" t="s">
        <v>237</v>
      </c>
      <c r="G1115" s="35" t="str">
        <f>VLOOKUP(O1115,[3]Gerentes!$A:$N,4,0)</f>
        <v xml:space="preserve">PROTECCIÓN RESTABLECIMIENTO </v>
      </c>
      <c r="H1115" s="35" t="str">
        <f>VLOOKUP(O1115,[3]Gerentes!$A:$N,5,0)</f>
        <v>DIRECTOR(A) DE PROTECCION</v>
      </c>
      <c r="I1115" s="35" t="str">
        <f>VLOOKUP(O1115,[3]Gerentes!$A:$N,10,0)</f>
        <v>2. Protección PARD</v>
      </c>
      <c r="J1115" s="35" t="str">
        <f>VLOOKUP(O1115,[3]Gerentes!$A:$AB,15,0)</f>
        <v>No Contratable</v>
      </c>
      <c r="K1115" s="36" t="str">
        <f t="shared" si="51"/>
        <v>Inversión</v>
      </c>
      <c r="L1115" s="37" t="s">
        <v>173</v>
      </c>
      <c r="M1115" s="38" t="str">
        <f t="shared" si="52"/>
        <v>C-4102-1500-14</v>
      </c>
      <c r="N1115" s="34">
        <v>112</v>
      </c>
      <c r="O1115" s="35" t="str">
        <f t="shared" si="53"/>
        <v>C-4102-1500-14-0-4102037-02-112</v>
      </c>
      <c r="P1115" s="32" t="s">
        <v>172</v>
      </c>
      <c r="Q1115" s="39">
        <f>VLOOKUP($O1115,[3]Gerentes!$A:$I,7,0)</f>
        <v>4102037</v>
      </c>
      <c r="R1115" s="40" t="str">
        <f>VLOOKUP($O1115,[3]Gerentes!$A:$I,8,0)</f>
        <v>SERVICIO DE PROTECCION PARA EL RESTABLECIMIENTO DE DERECHOS DE NIÑOS, NIÑAS, ADOLESCENTES Y JOVENES</v>
      </c>
      <c r="S1115" s="34" t="s">
        <v>24</v>
      </c>
      <c r="T1115" s="34">
        <v>27</v>
      </c>
      <c r="U1115" s="34" t="s">
        <v>161</v>
      </c>
      <c r="V1115" s="34" t="s">
        <v>25</v>
      </c>
      <c r="W1115" s="41">
        <v>15000000</v>
      </c>
      <c r="X1115" s="41">
        <v>240000</v>
      </c>
      <c r="Y1115" s="41">
        <v>0</v>
      </c>
      <c r="Z1115" s="41">
        <v>0</v>
      </c>
      <c r="AA1115" s="41">
        <v>0</v>
      </c>
      <c r="AB1115" s="42">
        <v>15240000</v>
      </c>
      <c r="AC1115" s="41">
        <v>15240000</v>
      </c>
      <c r="AD1115" s="41">
        <v>0</v>
      </c>
      <c r="AE1115" s="42">
        <v>15240000</v>
      </c>
      <c r="AF1115" s="42">
        <v>15240000</v>
      </c>
      <c r="AG1115" s="41">
        <v>15240000</v>
      </c>
      <c r="AH1115" s="41">
        <v>15240000</v>
      </c>
      <c r="AI1115" s="41">
        <v>0</v>
      </c>
      <c r="AJ1115" s="41">
        <v>0</v>
      </c>
      <c r="AK1115" s="42" t="str">
        <f>IFERROR(VLOOKUP(Exportar[[#This Row],[RUBRO]],[3]LISTAS!$A$1:$B$19,2,0),Exportar[[#This Row],[NOMBRE-Planeación_Proyecto]])</f>
        <v>2. Protección PARD</v>
      </c>
      <c r="AL1115" s="41">
        <f>VLOOKUP(Exportar[[#This Row],[UNIDAD/SUB UNIDAD]],[3]!REGIONALES[[#All],[codigo_regional3]:[Columna1]],3,0)</f>
        <v>47</v>
      </c>
      <c r="AM1115" s="41">
        <f>Exportar[[#This Row],[COD]]</f>
        <v>47</v>
      </c>
      <c r="AN1115" s="41">
        <f>IFERROR(VLOOKUP(Exportar[[#This Row],[RUBRO completo]],'[3]CENTRO DE COSTOS'!$X:$X,1,0),0)</f>
        <v>0</v>
      </c>
      <c r="AO1115" s="43" t="str">
        <f>VLOOKUP(Exportar[[#This Row],[COD_REAL]],'[3]CENTRO DE COSTOS'!$M$4:$N$72,2,0)</f>
        <v>REGIONAL MAGDALENA</v>
      </c>
    </row>
    <row r="1116" spans="1:41" x14ac:dyDescent="0.25">
      <c r="A1116" s="44">
        <v>45111</v>
      </c>
      <c r="B1116" s="32">
        <v>2023</v>
      </c>
      <c r="C1116" s="33" t="str">
        <f>VLOOKUP(D1116,'[3]CENTRO DE COSTOS'!$E:$H,4,0)</f>
        <v>REGIONALES</v>
      </c>
      <c r="D1116" s="34" t="s">
        <v>69</v>
      </c>
      <c r="E1116" s="34" t="s">
        <v>70</v>
      </c>
      <c r="F1116" s="34" t="s">
        <v>393</v>
      </c>
      <c r="G1116" s="35" t="str">
        <f>VLOOKUP(O1116,[3]Gerentes!$A:$N,4,0)</f>
        <v xml:space="preserve">PROTECCIÓN RESTABLECIMIENTO </v>
      </c>
      <c r="H1116" s="35" t="str">
        <f>VLOOKUP(O1116,[3]Gerentes!$A:$N,5,0)</f>
        <v>DIRECTOR(A) ADMINISTRATIVO</v>
      </c>
      <c r="I1116" s="35" t="str">
        <f>VLOOKUP(O1116,[3]Gerentes!$A:$N,10,0)</f>
        <v>2. Protección PARD</v>
      </c>
      <c r="J1116" s="35" t="str">
        <f>VLOOKUP(O1116,[3]Gerentes!$A:$AB,15,0)</f>
        <v>Contratable</v>
      </c>
      <c r="K1116" s="36" t="str">
        <f t="shared" si="51"/>
        <v>Inversión</v>
      </c>
      <c r="L1116" s="37" t="s">
        <v>173</v>
      </c>
      <c r="M1116" s="38" t="str">
        <f t="shared" si="52"/>
        <v>C-4102-1500-14</v>
      </c>
      <c r="N1116" s="34">
        <v>114</v>
      </c>
      <c r="O1116" s="35" t="str">
        <f t="shared" si="53"/>
        <v>C-4102-1500-14-0-4102037-02-114</v>
      </c>
      <c r="P1116" s="32" t="s">
        <v>172</v>
      </c>
      <c r="Q1116" s="39">
        <f>VLOOKUP($O1116,[3]Gerentes!$A:$I,7,0)</f>
        <v>4102037</v>
      </c>
      <c r="R1116" s="40" t="str">
        <f>VLOOKUP($O1116,[3]Gerentes!$A:$I,8,0)</f>
        <v>SERVICIO DE PROTECCION PARA EL RESTABLECIMIENTO DE DERECHOS DE NIÑOS, NIÑAS, ADOLESCENTES Y JOVENES</v>
      </c>
      <c r="S1116" s="34" t="s">
        <v>24</v>
      </c>
      <c r="T1116" s="34">
        <v>21</v>
      </c>
      <c r="U1116" s="34" t="s">
        <v>185</v>
      </c>
      <c r="V1116" s="34" t="s">
        <v>25</v>
      </c>
      <c r="W1116" s="41">
        <v>0</v>
      </c>
      <c r="X1116" s="41">
        <v>47380000</v>
      </c>
      <c r="Y1116" s="41">
        <v>0</v>
      </c>
      <c r="Z1116" s="41">
        <v>0</v>
      </c>
      <c r="AA1116" s="41">
        <v>0</v>
      </c>
      <c r="AB1116" s="42">
        <v>47380000</v>
      </c>
      <c r="AC1116" s="41">
        <v>0</v>
      </c>
      <c r="AD1116" s="41">
        <v>47380000</v>
      </c>
      <c r="AE1116" s="42">
        <v>0</v>
      </c>
      <c r="AF1116" s="42">
        <v>0</v>
      </c>
      <c r="AG1116" s="41">
        <v>0</v>
      </c>
      <c r="AH1116" s="41">
        <v>0</v>
      </c>
      <c r="AI1116" s="41">
        <v>0</v>
      </c>
      <c r="AJ1116" s="41">
        <v>0</v>
      </c>
      <c r="AK1116" s="42" t="str">
        <f>IFERROR(VLOOKUP(Exportar[[#This Row],[RUBRO]],[3]LISTAS!$A$1:$B$19,2,0),Exportar[[#This Row],[NOMBRE-Planeación_Proyecto]])</f>
        <v>2. Protección PARD</v>
      </c>
      <c r="AL1116" s="41">
        <f>VLOOKUP(Exportar[[#This Row],[UNIDAD/SUB UNIDAD]],[3]!REGIONALES[[#All],[codigo_regional3]:[Columna1]],3,0)</f>
        <v>47</v>
      </c>
      <c r="AM1116" s="41">
        <f>Exportar[[#This Row],[COD]]</f>
        <v>47</v>
      </c>
      <c r="AN1116" s="41">
        <f>IFERROR(VLOOKUP(Exportar[[#This Row],[RUBRO completo]],'[3]CENTRO DE COSTOS'!$X:$X,1,0),0)</f>
        <v>0</v>
      </c>
      <c r="AO1116" s="43" t="str">
        <f>VLOOKUP(Exportar[[#This Row],[COD_REAL]],'[3]CENTRO DE COSTOS'!$M$4:$N$72,2,0)</f>
        <v>REGIONAL MAGDALENA</v>
      </c>
    </row>
    <row r="1117" spans="1:41" x14ac:dyDescent="0.25">
      <c r="A1117" s="44">
        <v>45111</v>
      </c>
      <c r="B1117" s="32">
        <v>2023</v>
      </c>
      <c r="C1117" s="33" t="str">
        <f>VLOOKUP(D1117,'[3]CENTRO DE COSTOS'!$E:$H,4,0)</f>
        <v>REGIONALES</v>
      </c>
      <c r="D1117" s="34" t="s">
        <v>69</v>
      </c>
      <c r="E1117" s="34" t="s">
        <v>70</v>
      </c>
      <c r="F1117" s="34" t="s">
        <v>248</v>
      </c>
      <c r="G1117" s="35" t="str">
        <f>VLOOKUP(O1117,[3]Gerentes!$A:$N,4,0)</f>
        <v>PROTECCIÓN SRPA</v>
      </c>
      <c r="H1117" s="35" t="str">
        <f>VLOOKUP(O1117,[3]Gerentes!$A:$N,5,0)</f>
        <v>DIRECTOR(A) DE PROTECCION</v>
      </c>
      <c r="I1117" s="35" t="str">
        <f>VLOOKUP(O1117,[3]Gerentes!$A:$N,10,0)</f>
        <v>3. Protección SRPA</v>
      </c>
      <c r="J1117" s="35" t="str">
        <f>VLOOKUP(O1117,[3]Gerentes!$A:$AB,15,0)</f>
        <v>Contratable</v>
      </c>
      <c r="K1117" s="36" t="str">
        <f t="shared" si="51"/>
        <v>Inversión</v>
      </c>
      <c r="L1117" s="37" t="s">
        <v>187</v>
      </c>
      <c r="M1117" s="38" t="str">
        <f t="shared" si="52"/>
        <v>C-4102-1500-13</v>
      </c>
      <c r="N1117" s="34">
        <v>120</v>
      </c>
      <c r="O1117" s="35" t="str">
        <f t="shared" si="53"/>
        <v>C-4102-1500-13-0-4102038-02-120</v>
      </c>
      <c r="P1117" s="32" t="s">
        <v>186</v>
      </c>
      <c r="Q1117" s="39">
        <f>VLOOKUP($O1117,[3]Gerentes!$A:$I,7,0)</f>
        <v>4102038</v>
      </c>
      <c r="R1117" s="40" t="str">
        <f>VLOOKUP($O1117,[3]Gerentes!$A:$I,8,0)</f>
        <v>SERVICIO DIRIGIDOS A LA ATENCION DE NIÑOS, NIÑAS, ADOLESCENTES Y JOVENES, CON ENFOQUE PEDAGOGICO Y RESTAURATIVO ENCAMINADOS A LA INCLUSION SOCIAL</v>
      </c>
      <c r="S1117" s="34" t="s">
        <v>38</v>
      </c>
      <c r="T1117" s="34">
        <v>16</v>
      </c>
      <c r="U1117" s="34" t="s">
        <v>249</v>
      </c>
      <c r="V1117" s="34" t="s">
        <v>25</v>
      </c>
      <c r="W1117" s="41">
        <v>1329054030</v>
      </c>
      <c r="X1117" s="41">
        <v>0</v>
      </c>
      <c r="Y1117" s="41">
        <v>0</v>
      </c>
      <c r="Z1117" s="41">
        <v>0</v>
      </c>
      <c r="AA1117" s="41">
        <v>0</v>
      </c>
      <c r="AB1117" s="42">
        <v>1329054030</v>
      </c>
      <c r="AC1117" s="41">
        <v>1329054030</v>
      </c>
      <c r="AD1117" s="41">
        <v>0</v>
      </c>
      <c r="AE1117" s="42">
        <v>1329054030</v>
      </c>
      <c r="AF1117" s="42">
        <v>741453682</v>
      </c>
      <c r="AG1117" s="41">
        <v>741453682</v>
      </c>
      <c r="AH1117" s="41">
        <v>741453682</v>
      </c>
      <c r="AI1117" s="41">
        <v>0</v>
      </c>
      <c r="AJ1117" s="41">
        <v>0</v>
      </c>
      <c r="AK1117" s="42" t="str">
        <f>IFERROR(VLOOKUP(Exportar[[#This Row],[RUBRO]],[3]LISTAS!$A$1:$B$19,2,0),Exportar[[#This Row],[NOMBRE-Planeación_Proyecto]])</f>
        <v>3. Protección SRPA</v>
      </c>
      <c r="AL1117" s="41">
        <f>VLOOKUP(Exportar[[#This Row],[UNIDAD/SUB UNIDAD]],[3]!REGIONALES[[#All],[codigo_regional3]:[Columna1]],3,0)</f>
        <v>47</v>
      </c>
      <c r="AM1117" s="41">
        <f>Exportar[[#This Row],[COD]]</f>
        <v>47</v>
      </c>
      <c r="AN1117" s="41" t="str">
        <f>IFERROR(VLOOKUP(Exportar[[#This Row],[RUBRO completo]],'[3]CENTRO DE COSTOS'!$X:$X,1,0),0)</f>
        <v>C-4102-1500-13-0-4102038-02-120</v>
      </c>
      <c r="AO1117" s="43" t="str">
        <f>VLOOKUP(Exportar[[#This Row],[COD_REAL]],'[3]CENTRO DE COSTOS'!$M$4:$N$72,2,0)</f>
        <v>REGIONAL MAGDALENA</v>
      </c>
    </row>
    <row r="1118" spans="1:41" x14ac:dyDescent="0.25">
      <c r="A1118" s="44">
        <v>45111</v>
      </c>
      <c r="B1118" s="32">
        <v>2023</v>
      </c>
      <c r="C1118" s="33" t="str">
        <f>VLOOKUP(D1118,'[3]CENTRO DE COSTOS'!$E:$H,4,0)</f>
        <v>REGIONALES</v>
      </c>
      <c r="D1118" s="34" t="s">
        <v>69</v>
      </c>
      <c r="E1118" s="34" t="s">
        <v>70</v>
      </c>
      <c r="F1118" s="34" t="s">
        <v>430</v>
      </c>
      <c r="G1118" s="35" t="str">
        <f>VLOOKUP(O1118,[3]Gerentes!$A:$N,4,0)</f>
        <v xml:space="preserve">PROTECCIÓN RESTABLECIMIENTO </v>
      </c>
      <c r="H1118" s="35" t="str">
        <f>VLOOKUP(O1118,[3]Gerentes!$A:$N,5,0)</f>
        <v>DIRECTOR(A) DE PROTECCION</v>
      </c>
      <c r="I1118" s="35" t="str">
        <f>VLOOKUP(O1118,[3]Gerentes!$A:$N,10,0)</f>
        <v>2. Protección PARD</v>
      </c>
      <c r="J1118" s="35" t="str">
        <f>VLOOKUP(O1118,[3]Gerentes!$A:$AB,15,0)</f>
        <v>Contratable</v>
      </c>
      <c r="K1118" s="36" t="str">
        <f t="shared" si="51"/>
        <v>Inversión</v>
      </c>
      <c r="L1118" s="37" t="s">
        <v>173</v>
      </c>
      <c r="M1118" s="38" t="str">
        <f t="shared" si="52"/>
        <v>C-4102-1500-14</v>
      </c>
      <c r="N1118" s="34">
        <v>122</v>
      </c>
      <c r="O1118" s="35" t="str">
        <f t="shared" si="53"/>
        <v>C-4102-1500-14-0-4102037-02-122</v>
      </c>
      <c r="P1118" s="32" t="s">
        <v>172</v>
      </c>
      <c r="Q1118" s="39">
        <f>VLOOKUP($O1118,[3]Gerentes!$A:$I,7,0)</f>
        <v>4102037</v>
      </c>
      <c r="R1118" s="40" t="str">
        <f>VLOOKUP($O1118,[3]Gerentes!$A:$I,8,0)</f>
        <v>SERVICIO DE PROTECCION PARA EL RESTABLECIMIENTO DE DERECHOS DE NIÑOS, NIÑAS, ADOLESCENTES Y JOVENES</v>
      </c>
      <c r="S1118" s="34" t="s">
        <v>24</v>
      </c>
      <c r="T1118" s="34">
        <v>27</v>
      </c>
      <c r="U1118" s="34" t="s">
        <v>161</v>
      </c>
      <c r="V1118" s="34" t="s">
        <v>25</v>
      </c>
      <c r="W1118" s="41">
        <v>3556944290</v>
      </c>
      <c r="X1118" s="41">
        <v>0</v>
      </c>
      <c r="Y1118" s="41">
        <v>0</v>
      </c>
      <c r="Z1118" s="41">
        <v>0</v>
      </c>
      <c r="AA1118" s="41">
        <v>0</v>
      </c>
      <c r="AB1118" s="42">
        <v>3556944290</v>
      </c>
      <c r="AC1118" s="41">
        <v>3548960450</v>
      </c>
      <c r="AD1118" s="41">
        <v>7983840</v>
      </c>
      <c r="AE1118" s="42">
        <v>3548960450</v>
      </c>
      <c r="AF1118" s="42">
        <v>2101835195</v>
      </c>
      <c r="AG1118" s="41">
        <v>2101835195</v>
      </c>
      <c r="AH1118" s="41">
        <v>2101835195</v>
      </c>
      <c r="AI1118" s="41">
        <v>0</v>
      </c>
      <c r="AJ1118" s="41">
        <v>0</v>
      </c>
      <c r="AK1118" s="42" t="str">
        <f>IFERROR(VLOOKUP(Exportar[[#This Row],[RUBRO]],[3]LISTAS!$A$1:$B$19,2,0),Exportar[[#This Row],[NOMBRE-Planeación_Proyecto]])</f>
        <v>2. Protección PARD</v>
      </c>
      <c r="AL1118" s="41">
        <f>VLOOKUP(Exportar[[#This Row],[UNIDAD/SUB UNIDAD]],[3]!REGIONALES[[#All],[codigo_regional3]:[Columna1]],3,0)</f>
        <v>47</v>
      </c>
      <c r="AM1118" s="41">
        <f>Exportar[[#This Row],[COD]]</f>
        <v>47</v>
      </c>
      <c r="AN1118" s="41" t="str">
        <f>IFERROR(VLOOKUP(Exportar[[#This Row],[RUBRO completo]],'[3]CENTRO DE COSTOS'!$X:$X,1,0),0)</f>
        <v>C-4102-1500-14-0-4102037-02-122</v>
      </c>
      <c r="AO1118" s="43" t="str">
        <f>VLOOKUP(Exportar[[#This Row],[COD_REAL]],'[3]CENTRO DE COSTOS'!$M$4:$N$72,2,0)</f>
        <v>REGIONAL MAGDALENA</v>
      </c>
    </row>
    <row r="1119" spans="1:41" x14ac:dyDescent="0.25">
      <c r="A1119" s="44">
        <v>45111</v>
      </c>
      <c r="B1119" s="32">
        <v>2023</v>
      </c>
      <c r="C1119" s="33" t="str">
        <f>VLOOKUP(D1119,'[3]CENTRO DE COSTOS'!$E:$H,4,0)</f>
        <v>REGIONALES</v>
      </c>
      <c r="D1119" s="34" t="s">
        <v>69</v>
      </c>
      <c r="E1119" s="34" t="s">
        <v>70</v>
      </c>
      <c r="F1119" s="34" t="s">
        <v>428</v>
      </c>
      <c r="G1119" s="35" t="str">
        <f>VLOOKUP(O1119,[3]Gerentes!$A:$N,4,0)</f>
        <v xml:space="preserve">PROTECCIÓN RESTABLECIMIENTO </v>
      </c>
      <c r="H1119" s="35" t="str">
        <f>VLOOKUP(O1119,[3]Gerentes!$A:$N,5,0)</f>
        <v>DIRECTOR(A) DE PROTECCION</v>
      </c>
      <c r="I1119" s="35" t="str">
        <f>VLOOKUP(O1119,[3]Gerentes!$A:$N,10,0)</f>
        <v>2. Protección PARD</v>
      </c>
      <c r="J1119" s="35" t="str">
        <f>VLOOKUP(O1119,[3]Gerentes!$A:$AB,15,0)</f>
        <v>Contratable</v>
      </c>
      <c r="K1119" s="36" t="str">
        <f t="shared" si="51"/>
        <v>Inversión</v>
      </c>
      <c r="L1119" s="37" t="s">
        <v>173</v>
      </c>
      <c r="M1119" s="38" t="str">
        <f t="shared" si="52"/>
        <v>C-4102-1500-14</v>
      </c>
      <c r="N1119" s="34">
        <v>123</v>
      </c>
      <c r="O1119" s="35" t="str">
        <f t="shared" si="53"/>
        <v>C-4102-1500-14-0-4102037-02-123</v>
      </c>
      <c r="P1119" s="32" t="s">
        <v>172</v>
      </c>
      <c r="Q1119" s="39">
        <f>VLOOKUP($O1119,[3]Gerentes!$A:$I,7,0)</f>
        <v>4102037</v>
      </c>
      <c r="R1119" s="40" t="str">
        <f>VLOOKUP($O1119,[3]Gerentes!$A:$I,8,0)</f>
        <v>SERVICIO DE PROTECCION PARA EL RESTABLECIMIENTO DE DERECHOS DE NIÑOS, NIÑAS, ADOLESCENTES Y JOVENES</v>
      </c>
      <c r="S1119" s="34" t="s">
        <v>24</v>
      </c>
      <c r="T1119" s="34">
        <v>27</v>
      </c>
      <c r="U1119" s="34" t="s">
        <v>161</v>
      </c>
      <c r="V1119" s="34" t="s">
        <v>25</v>
      </c>
      <c r="W1119" s="41">
        <v>4491875120</v>
      </c>
      <c r="X1119" s="41">
        <v>119383333</v>
      </c>
      <c r="Y1119" s="41">
        <v>0</v>
      </c>
      <c r="Z1119" s="41">
        <v>0</v>
      </c>
      <c r="AA1119" s="41">
        <v>0</v>
      </c>
      <c r="AB1119" s="42">
        <v>4611258453</v>
      </c>
      <c r="AC1119" s="41">
        <v>4611258453</v>
      </c>
      <c r="AD1119" s="41">
        <v>0</v>
      </c>
      <c r="AE1119" s="42">
        <v>4491875120</v>
      </c>
      <c r="AF1119" s="42">
        <v>2509846480</v>
      </c>
      <c r="AG1119" s="41">
        <v>2509846480</v>
      </c>
      <c r="AH1119" s="41">
        <v>2509846480</v>
      </c>
      <c r="AI1119" s="41">
        <v>0</v>
      </c>
      <c r="AJ1119" s="41">
        <v>0</v>
      </c>
      <c r="AK1119" s="42" t="str">
        <f>IFERROR(VLOOKUP(Exportar[[#This Row],[RUBRO]],[3]LISTAS!$A$1:$B$19,2,0),Exportar[[#This Row],[NOMBRE-Planeación_Proyecto]])</f>
        <v>2. Protección PARD</v>
      </c>
      <c r="AL1119" s="41">
        <f>VLOOKUP(Exportar[[#This Row],[UNIDAD/SUB UNIDAD]],[3]!REGIONALES[[#All],[codigo_regional3]:[Columna1]],3,0)</f>
        <v>47</v>
      </c>
      <c r="AM1119" s="41">
        <f>Exportar[[#This Row],[COD]]</f>
        <v>47</v>
      </c>
      <c r="AN1119" s="41" t="str">
        <f>IFERROR(VLOOKUP(Exportar[[#This Row],[RUBRO completo]],'[3]CENTRO DE COSTOS'!$X:$X,1,0),0)</f>
        <v>C-4102-1500-14-0-4102037-02-123</v>
      </c>
      <c r="AO1119" s="43" t="str">
        <f>VLOOKUP(Exportar[[#This Row],[COD_REAL]],'[3]CENTRO DE COSTOS'!$M$4:$N$72,2,0)</f>
        <v>REGIONAL MAGDALENA</v>
      </c>
    </row>
    <row r="1120" spans="1:41" x14ac:dyDescent="0.25">
      <c r="A1120" s="44">
        <v>45111</v>
      </c>
      <c r="B1120" s="32">
        <v>2023</v>
      </c>
      <c r="C1120" s="33" t="str">
        <f>VLOOKUP(D1120,'[3]CENTRO DE COSTOS'!$E:$H,4,0)</f>
        <v>REGIONALES</v>
      </c>
      <c r="D1120" s="34" t="s">
        <v>69</v>
      </c>
      <c r="E1120" s="34" t="s">
        <v>70</v>
      </c>
      <c r="F1120" s="34" t="s">
        <v>233</v>
      </c>
      <c r="G1120" s="35" t="str">
        <f>VLOOKUP(O1120,[3]Gerentes!$A:$N,4,0)</f>
        <v>FAMILIA Y COMUNIDADES</v>
      </c>
      <c r="H1120" s="35" t="str">
        <f>VLOOKUP(O1120,[3]Gerentes!$A:$N,5,0)</f>
        <v>DIRECTOR(A) DE FAMILIA Y COMUNIDADES</v>
      </c>
      <c r="I1120" s="35" t="str">
        <f>VLOOKUP(O1120,[3]Gerentes!$A:$N,10,0)</f>
        <v>6. Familia y Comunidades</v>
      </c>
      <c r="J1120" s="35" t="str">
        <f>VLOOKUP(O1120,[3]Gerentes!$A:$AB,15,0)</f>
        <v>Contratable</v>
      </c>
      <c r="K1120" s="36" t="str">
        <f t="shared" si="51"/>
        <v>Inversión</v>
      </c>
      <c r="L1120" s="37" t="s">
        <v>232</v>
      </c>
      <c r="M1120" s="38" t="str">
        <f t="shared" si="52"/>
        <v>C-4102-1500-16</v>
      </c>
      <c r="N1120" s="34">
        <v>142</v>
      </c>
      <c r="O1120" s="35" t="str">
        <f t="shared" si="53"/>
        <v>C-4102-1500-16-0-4102042-02-142</v>
      </c>
      <c r="P1120" s="32" t="s">
        <v>231</v>
      </c>
      <c r="Q1120" s="39">
        <f>VLOOKUP($O1120,[3]Gerentes!$A:$I,7,0)</f>
        <v>4102042</v>
      </c>
      <c r="R1120" s="40" t="str">
        <f>VLOOKUP($O1120,[3]Gerentes!$A:$I,8,0)</f>
        <v>SERVICIO DE ASISTENCIA TECNICA A COMUNIDADES EN TEMAS DE FORTALECIMIENTO DEL TEJIDO SOCIAL Y CONSTRUCCION DE ESCENARIOS COMUNITARIOS PROTECTORES DE DERECHOS</v>
      </c>
      <c r="S1120" s="34" t="s">
        <v>24</v>
      </c>
      <c r="T1120" s="34">
        <v>27</v>
      </c>
      <c r="U1120" s="34" t="s">
        <v>161</v>
      </c>
      <c r="V1120" s="34" t="s">
        <v>25</v>
      </c>
      <c r="W1120" s="41">
        <v>1578900000</v>
      </c>
      <c r="X1120" s="41">
        <v>0</v>
      </c>
      <c r="Y1120" s="41">
        <v>0</v>
      </c>
      <c r="Z1120" s="41">
        <v>0</v>
      </c>
      <c r="AA1120" s="41">
        <v>0</v>
      </c>
      <c r="AB1120" s="42">
        <v>1578900000</v>
      </c>
      <c r="AC1120" s="41">
        <v>1578900000</v>
      </c>
      <c r="AD1120" s="41">
        <v>0</v>
      </c>
      <c r="AE1120" s="42">
        <v>1578900000</v>
      </c>
      <c r="AF1120" s="42">
        <v>315780000</v>
      </c>
      <c r="AG1120" s="41">
        <v>315780000</v>
      </c>
      <c r="AH1120" s="41">
        <v>315780000</v>
      </c>
      <c r="AI1120" s="41">
        <v>0</v>
      </c>
      <c r="AJ1120" s="41">
        <v>0</v>
      </c>
      <c r="AK1120" s="42" t="str">
        <f>IFERROR(VLOOKUP(Exportar[[#This Row],[RUBRO]],[3]LISTAS!$A$1:$B$19,2,0),Exportar[[#This Row],[NOMBRE-Planeación_Proyecto]])</f>
        <v>6. Familia y Comunidades</v>
      </c>
      <c r="AL1120" s="41">
        <f>VLOOKUP(Exportar[[#This Row],[UNIDAD/SUB UNIDAD]],[3]!REGIONALES[[#All],[codigo_regional3]:[Columna1]],3,0)</f>
        <v>47</v>
      </c>
      <c r="AM1120" s="41">
        <f>Exportar[[#This Row],[COD]]</f>
        <v>47</v>
      </c>
      <c r="AN1120" s="41" t="str">
        <f>IFERROR(VLOOKUP(Exportar[[#This Row],[RUBRO completo]],'[3]CENTRO DE COSTOS'!$X:$X,1,0),0)</f>
        <v>C-4102-1500-16-0-4102042-02-142</v>
      </c>
      <c r="AO1120" s="43" t="str">
        <f>VLOOKUP(Exportar[[#This Row],[COD_REAL]],'[3]CENTRO DE COSTOS'!$M$4:$N$72,2,0)</f>
        <v>REGIONAL MAGDALENA</v>
      </c>
    </row>
    <row r="1121" spans="1:41" x14ac:dyDescent="0.25">
      <c r="A1121" s="44">
        <v>45111</v>
      </c>
      <c r="B1121" s="32">
        <v>2023</v>
      </c>
      <c r="C1121" s="33" t="str">
        <f>VLOOKUP(D1121,'[3]CENTRO DE COSTOS'!$E:$H,4,0)</f>
        <v>REGIONALES</v>
      </c>
      <c r="D1121" s="34" t="s">
        <v>69</v>
      </c>
      <c r="E1121" s="34" t="s">
        <v>70</v>
      </c>
      <c r="F1121" s="34" t="s">
        <v>230</v>
      </c>
      <c r="G1121" s="35" t="str">
        <f>VLOOKUP(O1121,[3]Gerentes!$A:$N,4,0)</f>
        <v>INFANCIA</v>
      </c>
      <c r="H1121" s="35" t="str">
        <f>VLOOKUP(O1121,[3]Gerentes!$A:$N,5,0)</f>
        <v>DIRECTOR(A) DE INFANCIA</v>
      </c>
      <c r="I1121" s="35" t="str">
        <f>VLOOKUP(O1121,[3]Gerentes!$A:$N,10,0)</f>
        <v>7. Infancia</v>
      </c>
      <c r="J1121" s="35" t="str">
        <f>VLOOKUP(O1121,[3]Gerentes!$A:$AB,15,0)</f>
        <v>Contratable</v>
      </c>
      <c r="K1121" s="36" t="str">
        <f t="shared" si="51"/>
        <v>Inversión</v>
      </c>
      <c r="L1121" s="37" t="s">
        <v>182</v>
      </c>
      <c r="M1121" s="38" t="str">
        <f t="shared" si="52"/>
        <v>C-4102-1500-20</v>
      </c>
      <c r="N1121" s="34">
        <v>152</v>
      </c>
      <c r="O1121" s="35" t="str">
        <f t="shared" si="53"/>
        <v>C-4102-1500-20-0-4102045-02-152</v>
      </c>
      <c r="P1121" s="32" t="s">
        <v>181</v>
      </c>
      <c r="Q1121" s="39">
        <f>VLOOKUP($O1121,[3]Gerentes!$A:$I,7,0)</f>
        <v>4102045</v>
      </c>
      <c r="R1121" s="40" t="str">
        <f>VLOOKUP($O1121,[3]Gerentes!$A:$I,8,0)</f>
        <v>SERVICIOS DE EDUCACIÓN INFORMAL A NIÑOS, NIÑAS, ADOLESCENTES  Y JÓVENES PARA EL RECONOCIMIENTO DE SUS DERECHOS</v>
      </c>
      <c r="S1121" s="34" t="s">
        <v>24</v>
      </c>
      <c r="T1121" s="34">
        <v>27</v>
      </c>
      <c r="U1121" s="34" t="s">
        <v>161</v>
      </c>
      <c r="V1121" s="34" t="s">
        <v>25</v>
      </c>
      <c r="W1121" s="41">
        <v>5933295125</v>
      </c>
      <c r="X1121" s="41">
        <v>0</v>
      </c>
      <c r="Y1121" s="41">
        <v>0</v>
      </c>
      <c r="Z1121" s="41">
        <v>0</v>
      </c>
      <c r="AA1121" s="41">
        <v>0</v>
      </c>
      <c r="AB1121" s="42">
        <v>5933295125</v>
      </c>
      <c r="AC1121" s="41">
        <v>375636300</v>
      </c>
      <c r="AD1121" s="41">
        <v>5557658825</v>
      </c>
      <c r="AE1121" s="42">
        <v>375636300</v>
      </c>
      <c r="AF1121" s="42">
        <v>185108383</v>
      </c>
      <c r="AG1121" s="41">
        <v>185108383</v>
      </c>
      <c r="AH1121" s="41">
        <v>185108383</v>
      </c>
      <c r="AI1121" s="41">
        <v>0</v>
      </c>
      <c r="AJ1121" s="41">
        <v>0</v>
      </c>
      <c r="AK1121" s="42" t="str">
        <f>IFERROR(VLOOKUP(Exportar[[#This Row],[RUBRO]],[3]LISTAS!$A$1:$B$19,2,0),Exportar[[#This Row],[NOMBRE-Planeación_Proyecto]])</f>
        <v>7. Infancia</v>
      </c>
      <c r="AL1121" s="41">
        <f>VLOOKUP(Exportar[[#This Row],[UNIDAD/SUB UNIDAD]],[3]!REGIONALES[[#All],[codigo_regional3]:[Columna1]],3,0)</f>
        <v>47</v>
      </c>
      <c r="AM1121" s="41">
        <f>Exportar[[#This Row],[COD]]</f>
        <v>47</v>
      </c>
      <c r="AN1121" s="41" t="str">
        <f>IFERROR(VLOOKUP(Exportar[[#This Row],[RUBRO completo]],'[3]CENTRO DE COSTOS'!$X:$X,1,0),0)</f>
        <v>C-4102-1500-20-0-4102045-02-152</v>
      </c>
      <c r="AO1121" s="43" t="str">
        <f>VLOOKUP(Exportar[[#This Row],[COD_REAL]],'[3]CENTRO DE COSTOS'!$M$4:$N$72,2,0)</f>
        <v>REGIONAL MAGDALENA</v>
      </c>
    </row>
    <row r="1122" spans="1:41" x14ac:dyDescent="0.25">
      <c r="A1122" s="44">
        <v>45111</v>
      </c>
      <c r="B1122" s="32">
        <v>2023</v>
      </c>
      <c r="C1122" s="33" t="str">
        <f>VLOOKUP(D1122,'[3]CENTRO DE COSTOS'!$E:$H,4,0)</f>
        <v>REGIONALES</v>
      </c>
      <c r="D1122" s="34" t="s">
        <v>69</v>
      </c>
      <c r="E1122" s="34" t="s">
        <v>70</v>
      </c>
      <c r="F1122" s="34" t="s">
        <v>146</v>
      </c>
      <c r="G1122" s="35" t="str">
        <f>VLOOKUP(O1122,[3]Gerentes!$A:$N,4,0)</f>
        <v>ADOLESCENCIA Y JUVENTUD</v>
      </c>
      <c r="H1122" s="35" t="str">
        <f>VLOOKUP(O1122,[3]Gerentes!$A:$N,5,0)</f>
        <v xml:space="preserve">DIRECTOR(A) DE ADOLESCENCIA Y JUVENTUD </v>
      </c>
      <c r="I1122" s="35" t="str">
        <f>VLOOKUP(O1122,[3]Gerentes!$A:$N,10,0)</f>
        <v>8. Adolescencia y Juventud</v>
      </c>
      <c r="J1122" s="35" t="str">
        <f>VLOOKUP(O1122,[3]Gerentes!$A:$AB,15,0)</f>
        <v>Contratable</v>
      </c>
      <c r="K1122" s="36" t="str">
        <f t="shared" si="51"/>
        <v>Inversión</v>
      </c>
      <c r="L1122" s="37" t="s">
        <v>180</v>
      </c>
      <c r="M1122" s="38" t="str">
        <f t="shared" si="52"/>
        <v>C-4102-1500-21</v>
      </c>
      <c r="N1122" s="34">
        <v>153</v>
      </c>
      <c r="O1122" s="35" t="str">
        <f t="shared" si="53"/>
        <v>C-4102-1500-21-0-4102045-02-00-153</v>
      </c>
      <c r="P1122" s="32" t="s">
        <v>179</v>
      </c>
      <c r="Q1122" s="39">
        <f>VLOOKUP($O1122,[3]Gerentes!$A:$I,7,0)</f>
        <v>4102045</v>
      </c>
      <c r="R1122" s="40" t="str">
        <f>VLOOKUP($O1122,[3]Gerentes!$A:$I,8,0)</f>
        <v>SERVICIOS DE EDUCACIÓN INFORMAL A NIÑOS, NIÑAS, ADOLESCENTES  Y JÓVENES PARA EL RECONOCIMIENTO DE SUS DERECHOS</v>
      </c>
      <c r="S1122" s="34" t="s">
        <v>24</v>
      </c>
      <c r="T1122" s="34">
        <v>27</v>
      </c>
      <c r="U1122" s="34" t="s">
        <v>161</v>
      </c>
      <c r="V1122" s="34" t="s">
        <v>25</v>
      </c>
      <c r="W1122" s="41">
        <v>3891952280</v>
      </c>
      <c r="X1122" s="41">
        <v>0</v>
      </c>
      <c r="Y1122" s="41">
        <v>0</v>
      </c>
      <c r="Z1122" s="41">
        <v>0</v>
      </c>
      <c r="AA1122" s="41">
        <v>0</v>
      </c>
      <c r="AB1122" s="42">
        <v>3891952280</v>
      </c>
      <c r="AC1122" s="41">
        <v>414163100</v>
      </c>
      <c r="AD1122" s="41">
        <v>3477789180</v>
      </c>
      <c r="AE1122" s="42">
        <v>414163100</v>
      </c>
      <c r="AF1122" s="42">
        <v>204093859</v>
      </c>
      <c r="AG1122" s="41">
        <v>204093859</v>
      </c>
      <c r="AH1122" s="41">
        <v>204093859</v>
      </c>
      <c r="AI1122" s="41">
        <v>0</v>
      </c>
      <c r="AJ1122" s="41">
        <v>0</v>
      </c>
      <c r="AK1122" s="42" t="str">
        <f>IFERROR(VLOOKUP(Exportar[[#This Row],[RUBRO]],[3]LISTAS!$A$1:$B$19,2,0),Exportar[[#This Row],[NOMBRE-Planeación_Proyecto]])</f>
        <v>8. Adolescencia y Juventud</v>
      </c>
      <c r="AL1122" s="41">
        <f>VLOOKUP(Exportar[[#This Row],[UNIDAD/SUB UNIDAD]],[3]!REGIONALES[[#All],[codigo_regional3]:[Columna1]],3,0)</f>
        <v>47</v>
      </c>
      <c r="AM1122" s="41">
        <f>Exportar[[#This Row],[COD]]</f>
        <v>47</v>
      </c>
      <c r="AN1122" s="41" t="str">
        <f>IFERROR(VLOOKUP(Exportar[[#This Row],[RUBRO completo]],'[3]CENTRO DE COSTOS'!$X:$X,1,0),0)</f>
        <v>C-4102-1500-21-0-4102045-02-00-153</v>
      </c>
      <c r="AO1122" s="43" t="str">
        <f>VLOOKUP(Exportar[[#This Row],[COD_REAL]],'[3]CENTRO DE COSTOS'!$M$4:$N$72,2,0)</f>
        <v>REGIONAL MAGDALENA</v>
      </c>
    </row>
    <row r="1123" spans="1:41" x14ac:dyDescent="0.25">
      <c r="A1123" s="44">
        <v>45111</v>
      </c>
      <c r="B1123" s="32">
        <v>2023</v>
      </c>
      <c r="C1123" s="33" t="str">
        <f>VLOOKUP(D1123,'[3]CENTRO DE COSTOS'!$E:$H,4,0)</f>
        <v>REGIONALES</v>
      </c>
      <c r="D1123" s="34" t="s">
        <v>69</v>
      </c>
      <c r="E1123" s="34" t="s">
        <v>70</v>
      </c>
      <c r="F1123" s="34" t="s">
        <v>229</v>
      </c>
      <c r="G1123" s="35" t="str">
        <f>VLOOKUP(O1123,[3]Gerentes!$A:$N,4,0)</f>
        <v>PRIMERA INFANCIA</v>
      </c>
      <c r="H1123" s="35" t="str">
        <f>VLOOKUP(O1123,[3]Gerentes!$A:$N,5,0)</f>
        <v>DIRECTOR(A) DE PRIMERA INFANCIA</v>
      </c>
      <c r="I1123" s="35" t="str">
        <f>VLOOKUP(O1123,[3]Gerentes!$A:$N,10,0)</f>
        <v>1. Primera Infancia</v>
      </c>
      <c r="J1123" s="35" t="str">
        <f>VLOOKUP(O1123,[3]Gerentes!$A:$AB,15,0)</f>
        <v>Contratable</v>
      </c>
      <c r="K1123" s="36" t="str">
        <f t="shared" si="51"/>
        <v>Inversión</v>
      </c>
      <c r="L1123" s="37" t="s">
        <v>228</v>
      </c>
      <c r="M1123" s="38" t="str">
        <f t="shared" si="52"/>
        <v>C-4102-1500-18</v>
      </c>
      <c r="N1123" s="34">
        <v>161</v>
      </c>
      <c r="O1123" s="35" t="str">
        <f t="shared" si="53"/>
        <v>C-4102-1500-18-0-4102001-02-161</v>
      </c>
      <c r="P1123" s="32" t="s">
        <v>227</v>
      </c>
      <c r="Q1123" s="39">
        <f>VLOOKUP($O1123,[3]Gerentes!$A:$I,7,0)</f>
        <v>4102001</v>
      </c>
      <c r="R1123" s="40" t="str">
        <f>VLOOKUP($O1123,[3]Gerentes!$A:$I,8,0)</f>
        <v>SERVICIO DE ATENCION INTEGRAL A LA PRIMERA INFANCIA</v>
      </c>
      <c r="S1123" s="34" t="s">
        <v>38</v>
      </c>
      <c r="T1123" s="34">
        <v>10</v>
      </c>
      <c r="U1123" s="34" t="s">
        <v>223</v>
      </c>
      <c r="V1123" s="34" t="s">
        <v>25</v>
      </c>
      <c r="W1123" s="41">
        <v>115857509460</v>
      </c>
      <c r="X1123" s="41">
        <v>7151296385</v>
      </c>
      <c r="Y1123" s="41">
        <v>0</v>
      </c>
      <c r="Z1123" s="41">
        <v>0</v>
      </c>
      <c r="AA1123" s="41">
        <v>0</v>
      </c>
      <c r="AB1123" s="42">
        <v>123008805845</v>
      </c>
      <c r="AC1123" s="41">
        <v>122902400284</v>
      </c>
      <c r="AD1123" s="41">
        <v>106405561</v>
      </c>
      <c r="AE1123" s="42">
        <v>122902400284</v>
      </c>
      <c r="AF1123" s="42">
        <v>82022383073</v>
      </c>
      <c r="AG1123" s="41">
        <v>82022383073</v>
      </c>
      <c r="AH1123" s="41">
        <v>82022383073</v>
      </c>
      <c r="AI1123" s="41">
        <v>0</v>
      </c>
      <c r="AJ1123" s="41">
        <v>0</v>
      </c>
      <c r="AK1123" s="42" t="str">
        <f>IFERROR(VLOOKUP(Exportar[[#This Row],[RUBRO]],[3]LISTAS!$A$1:$B$19,2,0),Exportar[[#This Row],[NOMBRE-Planeación_Proyecto]])</f>
        <v>1. Primera Infancia</v>
      </c>
      <c r="AL1123" s="41">
        <f>VLOOKUP(Exportar[[#This Row],[UNIDAD/SUB UNIDAD]],[3]!REGIONALES[[#All],[codigo_regional3]:[Columna1]],3,0)</f>
        <v>47</v>
      </c>
      <c r="AM1123" s="41">
        <f>Exportar[[#This Row],[COD]]</f>
        <v>47</v>
      </c>
      <c r="AN1123" s="41" t="str">
        <f>IFERROR(VLOOKUP(Exportar[[#This Row],[RUBRO completo]],'[3]CENTRO DE COSTOS'!$X:$X,1,0),0)</f>
        <v>C-4102-1500-18-0-4102001-02-161</v>
      </c>
      <c r="AO1123" s="43" t="str">
        <f>VLOOKUP(Exportar[[#This Row],[COD_REAL]],'[3]CENTRO DE COSTOS'!$M$4:$N$72,2,0)</f>
        <v>REGIONAL MAGDALENA</v>
      </c>
    </row>
    <row r="1124" spans="1:41" x14ac:dyDescent="0.25">
      <c r="A1124" s="44">
        <v>45111</v>
      </c>
      <c r="B1124" s="32">
        <v>2023</v>
      </c>
      <c r="C1124" s="33" t="str">
        <f>VLOOKUP(D1124,'[3]CENTRO DE COSTOS'!$E:$H,4,0)</f>
        <v>REGIONALES</v>
      </c>
      <c r="D1124" s="34" t="s">
        <v>69</v>
      </c>
      <c r="E1124" s="34" t="s">
        <v>70</v>
      </c>
      <c r="F1124" s="34" t="s">
        <v>226</v>
      </c>
      <c r="G1124" s="35" t="str">
        <f>VLOOKUP(O1124,[3]Gerentes!$A:$N,4,0)</f>
        <v>PRIMERA INFANCIA</v>
      </c>
      <c r="H1124" s="35" t="str">
        <f>VLOOKUP(O1124,[3]Gerentes!$A:$N,5,0)</f>
        <v>DIRECTOR(A) DE PRIMERA INFANCIA</v>
      </c>
      <c r="I1124" s="35" t="str">
        <f>VLOOKUP(O1124,[3]Gerentes!$A:$N,10,0)</f>
        <v>1. Primera Infancia</v>
      </c>
      <c r="J1124" s="35" t="str">
        <f>VLOOKUP(O1124,[3]Gerentes!$A:$AB,15,0)</f>
        <v>Contratable</v>
      </c>
      <c r="K1124" s="36" t="str">
        <f t="shared" si="51"/>
        <v>Inversión</v>
      </c>
      <c r="L1124" s="37" t="s">
        <v>225</v>
      </c>
      <c r="M1124" s="38" t="str">
        <f t="shared" si="52"/>
        <v>C-4102-1500-18</v>
      </c>
      <c r="N1124" s="34">
        <v>162</v>
      </c>
      <c r="O1124" s="35" t="str">
        <f t="shared" si="53"/>
        <v>C-4102-1500-18-0-4102002-02-162</v>
      </c>
      <c r="P1124" s="32" t="s">
        <v>224</v>
      </c>
      <c r="Q1124" s="39">
        <f>VLOOKUP($O1124,[3]Gerentes!$A:$I,7,0)</f>
        <v>4102002</v>
      </c>
      <c r="R1124" s="40" t="str">
        <f>VLOOKUP($O1124,[3]Gerentes!$A:$I,8,0)</f>
        <v>SERVICIO DE ATENCION TRADICIONAL A LA PRIMERA INFANCIA</v>
      </c>
      <c r="S1124" s="34" t="s">
        <v>38</v>
      </c>
      <c r="T1124" s="34">
        <v>10</v>
      </c>
      <c r="U1124" s="34" t="s">
        <v>223</v>
      </c>
      <c r="V1124" s="34" t="s">
        <v>25</v>
      </c>
      <c r="W1124" s="41">
        <v>79894426475</v>
      </c>
      <c r="X1124" s="41">
        <v>5961632777</v>
      </c>
      <c r="Y1124" s="41">
        <v>1229471490</v>
      </c>
      <c r="Z1124" s="41">
        <v>0</v>
      </c>
      <c r="AA1124" s="41">
        <v>0</v>
      </c>
      <c r="AB1124" s="42">
        <v>84626587762</v>
      </c>
      <c r="AC1124" s="41">
        <v>84585252339</v>
      </c>
      <c r="AD1124" s="41">
        <v>41335423</v>
      </c>
      <c r="AE1124" s="42">
        <v>84585252339</v>
      </c>
      <c r="AF1124" s="42">
        <v>45681129834</v>
      </c>
      <c r="AG1124" s="41">
        <v>45681129834</v>
      </c>
      <c r="AH1124" s="41">
        <v>45681129834</v>
      </c>
      <c r="AI1124" s="41">
        <v>0</v>
      </c>
      <c r="AJ1124" s="41">
        <v>0</v>
      </c>
      <c r="AK1124" s="42" t="str">
        <f>IFERROR(VLOOKUP(Exportar[[#This Row],[RUBRO]],[3]LISTAS!$A$1:$B$19,2,0),Exportar[[#This Row],[NOMBRE-Planeación_Proyecto]])</f>
        <v>1. Primera Infancia</v>
      </c>
      <c r="AL1124" s="41">
        <f>VLOOKUP(Exportar[[#This Row],[UNIDAD/SUB UNIDAD]],[3]!REGIONALES[[#All],[codigo_regional3]:[Columna1]],3,0)</f>
        <v>47</v>
      </c>
      <c r="AM1124" s="41">
        <f>Exportar[[#This Row],[COD]]</f>
        <v>47</v>
      </c>
      <c r="AN1124" s="41" t="str">
        <f>IFERROR(VLOOKUP(Exportar[[#This Row],[RUBRO completo]],'[3]CENTRO DE COSTOS'!$X:$X,1,0),0)</f>
        <v>C-4102-1500-18-0-4102002-02-162</v>
      </c>
      <c r="AO1124" s="43" t="str">
        <f>VLOOKUP(Exportar[[#This Row],[COD_REAL]],'[3]CENTRO DE COSTOS'!$M$4:$N$72,2,0)</f>
        <v>REGIONAL MAGDALENA</v>
      </c>
    </row>
    <row r="1125" spans="1:41" x14ac:dyDescent="0.25">
      <c r="A1125" s="44">
        <v>45111</v>
      </c>
      <c r="B1125" s="32">
        <v>2023</v>
      </c>
      <c r="C1125" s="33" t="str">
        <f>VLOOKUP(D1125,'[3]CENTRO DE COSTOS'!$E:$H,4,0)</f>
        <v>REGIONALES</v>
      </c>
      <c r="D1125" s="34" t="s">
        <v>69</v>
      </c>
      <c r="E1125" s="34" t="s">
        <v>70</v>
      </c>
      <c r="F1125" s="34" t="s">
        <v>431</v>
      </c>
      <c r="G1125" s="35" t="str">
        <f>VLOOKUP(O1125,[3]Gerentes!$A:$N,4,0)</f>
        <v>PRIMERA INFANCIA</v>
      </c>
      <c r="H1125" s="35" t="str">
        <f>VLOOKUP(O1125,[3]Gerentes!$A:$N,5,0)</f>
        <v>DIRECTOR(A) DE PRIMERA INFANCIA</v>
      </c>
      <c r="I1125" s="35" t="str">
        <f>VLOOKUP(O1125,[3]Gerentes!$A:$N,10,0)</f>
        <v>1. Primera Infancia</v>
      </c>
      <c r="J1125" s="35" t="str">
        <f>VLOOKUP(O1125,[3]Gerentes!$A:$AB,15,0)</f>
        <v>Contratable</v>
      </c>
      <c r="K1125" s="36" t="str">
        <f t="shared" si="51"/>
        <v>Inversión</v>
      </c>
      <c r="L1125" s="37" t="s">
        <v>225</v>
      </c>
      <c r="M1125" s="38" t="str">
        <f t="shared" si="52"/>
        <v>C-4102-1500-18</v>
      </c>
      <c r="N1125" s="34">
        <v>166</v>
      </c>
      <c r="O1125" s="35" t="str">
        <f t="shared" si="53"/>
        <v>C-4102-1500-18-0-4102002-02-166</v>
      </c>
      <c r="P1125" s="32" t="s">
        <v>224</v>
      </c>
      <c r="Q1125" s="39">
        <f>VLOOKUP($O1125,[3]Gerentes!$A:$I,7,0)</f>
        <v>4102002</v>
      </c>
      <c r="R1125" s="40" t="str">
        <f>VLOOKUP($O1125,[3]Gerentes!$A:$I,8,0)</f>
        <v>SERVICIO DE ATENCION TRADICIONAL A LA PRIMERA INFANCIA</v>
      </c>
      <c r="S1125" s="34" t="s">
        <v>38</v>
      </c>
      <c r="T1125" s="34">
        <v>10</v>
      </c>
      <c r="U1125" s="34" t="s">
        <v>223</v>
      </c>
      <c r="V1125" s="34" t="s">
        <v>25</v>
      </c>
      <c r="W1125" s="41">
        <v>0</v>
      </c>
      <c r="X1125" s="41">
        <v>1258309</v>
      </c>
      <c r="Y1125" s="41">
        <v>0</v>
      </c>
      <c r="Z1125" s="41">
        <v>0</v>
      </c>
      <c r="AA1125" s="41">
        <v>0</v>
      </c>
      <c r="AB1125" s="42">
        <v>1258309</v>
      </c>
      <c r="AC1125" s="41">
        <v>1258309</v>
      </c>
      <c r="AD1125" s="41">
        <v>0</v>
      </c>
      <c r="AE1125" s="42">
        <v>1258309</v>
      </c>
      <c r="AF1125" s="42">
        <v>0</v>
      </c>
      <c r="AG1125" s="41">
        <v>0</v>
      </c>
      <c r="AH1125" s="41">
        <v>0</v>
      </c>
      <c r="AI1125" s="41">
        <v>0</v>
      </c>
      <c r="AJ1125" s="41">
        <v>0</v>
      </c>
      <c r="AK1125" s="42" t="str">
        <f>IFERROR(VLOOKUP(Exportar[[#This Row],[RUBRO]],[3]LISTAS!$A$1:$B$19,2,0),Exportar[[#This Row],[NOMBRE-Planeación_Proyecto]])</f>
        <v>1. Primera Infancia</v>
      </c>
      <c r="AL1125" s="41">
        <f>VLOOKUP(Exportar[[#This Row],[UNIDAD/SUB UNIDAD]],[3]!REGIONALES[[#All],[codigo_regional3]:[Columna1]],3,0)</f>
        <v>47</v>
      </c>
      <c r="AM1125" s="41">
        <f>Exportar[[#This Row],[COD]]</f>
        <v>47</v>
      </c>
      <c r="AN1125" s="41">
        <f>IFERROR(VLOOKUP(Exportar[[#This Row],[RUBRO completo]],'[3]CENTRO DE COSTOS'!$X:$X,1,0),0)</f>
        <v>0</v>
      </c>
      <c r="AO1125" s="43" t="str">
        <f>VLOOKUP(Exportar[[#This Row],[COD_REAL]],'[3]CENTRO DE COSTOS'!$M$4:$N$72,2,0)</f>
        <v>REGIONAL MAGDALENA</v>
      </c>
    </row>
    <row r="1126" spans="1:41" x14ac:dyDescent="0.25">
      <c r="A1126" s="44">
        <v>45111</v>
      </c>
      <c r="B1126" s="32">
        <v>2023</v>
      </c>
      <c r="C1126" s="33" t="str">
        <f>VLOOKUP(D1126,'[3]CENTRO DE COSTOS'!$E:$H,4,0)</f>
        <v>REGIONALES</v>
      </c>
      <c r="D1126" s="34" t="s">
        <v>69</v>
      </c>
      <c r="E1126" s="34" t="s">
        <v>70</v>
      </c>
      <c r="F1126" s="34" t="s">
        <v>222</v>
      </c>
      <c r="G1126" s="35" t="str">
        <f>VLOOKUP(O1126,[3]Gerentes!$A:$N,4,0)</f>
        <v>FORTALECIMIENTO</v>
      </c>
      <c r="H1126" s="35" t="str">
        <f>VLOOKUP(O1126,[3]Gerentes!$A:$N,5,0)</f>
        <v>DIRECTOR(A) ADMINISTRATIVO</v>
      </c>
      <c r="I1126" s="35" t="str">
        <f>VLOOKUP(O1126,[3]Gerentes!$A:$N,10,0)</f>
        <v>8. Fortalecimiento</v>
      </c>
      <c r="J1126" s="35" t="str">
        <f>VLOOKUP(O1126,[3]Gerentes!$A:$AB,15,0)</f>
        <v>Contratable</v>
      </c>
      <c r="K1126" s="36" t="str">
        <f t="shared" si="51"/>
        <v>Inversión</v>
      </c>
      <c r="L1126" s="37" t="s">
        <v>175</v>
      </c>
      <c r="M1126" s="38" t="str">
        <f t="shared" si="52"/>
        <v>C-4199-1500-8</v>
      </c>
      <c r="N1126" s="34">
        <v>184</v>
      </c>
      <c r="O1126" s="35" t="str">
        <f t="shared" si="53"/>
        <v>C-4199-1500-8-0-4199064-02-184</v>
      </c>
      <c r="P1126" s="32" t="s">
        <v>174</v>
      </c>
      <c r="Q1126" s="39">
        <f>VLOOKUP($O1126,[3]Gerentes!$A:$I,7,0)</f>
        <v>4199064</v>
      </c>
      <c r="R1126" s="40" t="str">
        <f>VLOOKUP($O1126,[3]Gerentes!$A:$I,8,0)</f>
        <v>SERVICIO DE IMPLEMENTACION DE SISTEMAS DE GESTION</v>
      </c>
      <c r="S1126" s="34" t="s">
        <v>24</v>
      </c>
      <c r="T1126" s="34">
        <v>27</v>
      </c>
      <c r="U1126" s="34" t="s">
        <v>161</v>
      </c>
      <c r="V1126" s="34" t="s">
        <v>25</v>
      </c>
      <c r="W1126" s="41">
        <v>381618484</v>
      </c>
      <c r="X1126" s="41">
        <v>0</v>
      </c>
      <c r="Y1126" s="41">
        <v>0</v>
      </c>
      <c r="Z1126" s="41">
        <v>0</v>
      </c>
      <c r="AA1126" s="41">
        <v>0</v>
      </c>
      <c r="AB1126" s="42">
        <v>381618484</v>
      </c>
      <c r="AC1126" s="41">
        <v>379168133</v>
      </c>
      <c r="AD1126" s="41">
        <v>2450351</v>
      </c>
      <c r="AE1126" s="42">
        <v>379168133</v>
      </c>
      <c r="AF1126" s="42">
        <v>164855710</v>
      </c>
      <c r="AG1126" s="41">
        <v>164855710</v>
      </c>
      <c r="AH1126" s="41">
        <v>164855710</v>
      </c>
      <c r="AI1126" s="41">
        <v>0</v>
      </c>
      <c r="AJ1126" s="41">
        <v>0</v>
      </c>
      <c r="AK1126" s="42" t="str">
        <f>IFERROR(VLOOKUP(Exportar[[#This Row],[RUBRO]],[3]LISTAS!$A$1:$B$19,2,0),Exportar[[#This Row],[NOMBRE-Planeación_Proyecto]])</f>
        <v>8. Fortalecimiento</v>
      </c>
      <c r="AL1126" s="41">
        <f>VLOOKUP(Exportar[[#This Row],[UNIDAD/SUB UNIDAD]],[3]!REGIONALES[[#All],[codigo_regional3]:[Columna1]],3,0)</f>
        <v>47</v>
      </c>
      <c r="AM1126" s="41">
        <f>Exportar[[#This Row],[COD]]</f>
        <v>47</v>
      </c>
      <c r="AN1126" s="41">
        <f>IFERROR(VLOOKUP(Exportar[[#This Row],[RUBRO completo]],'[3]CENTRO DE COSTOS'!$X:$X,1,0),0)</f>
        <v>0</v>
      </c>
      <c r="AO1126" s="43" t="str">
        <f>VLOOKUP(Exportar[[#This Row],[COD_REAL]],'[3]CENTRO DE COSTOS'!$M$4:$N$72,2,0)</f>
        <v>REGIONAL MAGDALENA</v>
      </c>
    </row>
    <row r="1127" spans="1:41" x14ac:dyDescent="0.25">
      <c r="A1127" s="44">
        <v>45111</v>
      </c>
      <c r="B1127" s="32">
        <v>2023</v>
      </c>
      <c r="C1127" s="33" t="str">
        <f>VLOOKUP(D1127,'[3]CENTRO DE COSTOS'!$E:$H,4,0)</f>
        <v>REGIONALES</v>
      </c>
      <c r="D1127" s="34" t="s">
        <v>69</v>
      </c>
      <c r="E1127" s="34" t="s">
        <v>70</v>
      </c>
      <c r="F1127" s="34" t="s">
        <v>221</v>
      </c>
      <c r="G1127" s="35" t="str">
        <f>VLOOKUP(O1127,[3]Gerentes!$A:$N,4,0)</f>
        <v>FORTALECIMIENTO</v>
      </c>
      <c r="H1127" s="35" t="str">
        <f>VLOOKUP(O1127,[3]Gerentes!$A:$N,5,0)</f>
        <v>DIRECTOR(A) ADMINISTRATIVO</v>
      </c>
      <c r="I1127" s="35" t="str">
        <f>VLOOKUP(O1127,[3]Gerentes!$A:$N,10,0)</f>
        <v>8. Fortalecimiento</v>
      </c>
      <c r="J1127" s="35" t="str">
        <f>VLOOKUP(O1127,[3]Gerentes!$A:$AB,15,0)</f>
        <v>Contratable</v>
      </c>
      <c r="K1127" s="36" t="str">
        <f t="shared" si="51"/>
        <v>Inversión</v>
      </c>
      <c r="L1127" s="37" t="s">
        <v>175</v>
      </c>
      <c r="M1127" s="38" t="str">
        <f t="shared" si="52"/>
        <v>C-4199-1500-8</v>
      </c>
      <c r="N1127" s="34">
        <v>186</v>
      </c>
      <c r="O1127" s="35" t="str">
        <f t="shared" si="53"/>
        <v>C-4199-1500-8-0-4199064-02-186</v>
      </c>
      <c r="P1127" s="32" t="s">
        <v>174</v>
      </c>
      <c r="Q1127" s="39">
        <f>VLOOKUP($O1127,[3]Gerentes!$A:$I,7,0)</f>
        <v>4199064</v>
      </c>
      <c r="R1127" s="40" t="str">
        <f>VLOOKUP($O1127,[3]Gerentes!$A:$I,8,0)</f>
        <v>SERVICIO DE IMPLEMENTACION DE SISTEMAS DE GESTION</v>
      </c>
      <c r="S1127" s="34" t="s">
        <v>24</v>
      </c>
      <c r="T1127" s="34">
        <v>27</v>
      </c>
      <c r="U1127" s="34" t="s">
        <v>161</v>
      </c>
      <c r="V1127" s="34" t="s">
        <v>25</v>
      </c>
      <c r="W1127" s="41">
        <v>459832603</v>
      </c>
      <c r="X1127" s="41">
        <v>0</v>
      </c>
      <c r="Y1127" s="41">
        <v>0</v>
      </c>
      <c r="Z1127" s="41">
        <v>0</v>
      </c>
      <c r="AA1127" s="41">
        <v>0</v>
      </c>
      <c r="AB1127" s="42">
        <v>459832603</v>
      </c>
      <c r="AC1127" s="41">
        <v>459832603</v>
      </c>
      <c r="AD1127" s="41">
        <v>0</v>
      </c>
      <c r="AE1127" s="42">
        <v>274546787</v>
      </c>
      <c r="AF1127" s="42">
        <v>273705237</v>
      </c>
      <c r="AG1127" s="41">
        <v>273705237</v>
      </c>
      <c r="AH1127" s="41">
        <v>273705237</v>
      </c>
      <c r="AI1127" s="41">
        <v>0</v>
      </c>
      <c r="AJ1127" s="41">
        <v>0</v>
      </c>
      <c r="AK1127" s="42" t="str">
        <f>IFERROR(VLOOKUP(Exportar[[#This Row],[RUBRO]],[3]LISTAS!$A$1:$B$19,2,0),Exportar[[#This Row],[NOMBRE-Planeación_Proyecto]])</f>
        <v>8. Fortalecimiento</v>
      </c>
      <c r="AL1127" s="41">
        <f>VLOOKUP(Exportar[[#This Row],[UNIDAD/SUB UNIDAD]],[3]!REGIONALES[[#All],[codigo_regional3]:[Columna1]],3,0)</f>
        <v>47</v>
      </c>
      <c r="AM1127" s="41">
        <f>Exportar[[#This Row],[COD]]</f>
        <v>47</v>
      </c>
      <c r="AN1127" s="41">
        <f>IFERROR(VLOOKUP(Exportar[[#This Row],[RUBRO completo]],'[3]CENTRO DE COSTOS'!$X:$X,1,0),0)</f>
        <v>0</v>
      </c>
      <c r="AO1127" s="43" t="str">
        <f>VLOOKUP(Exportar[[#This Row],[COD_REAL]],'[3]CENTRO DE COSTOS'!$M$4:$N$72,2,0)</f>
        <v>REGIONAL MAGDALENA</v>
      </c>
    </row>
    <row r="1128" spans="1:41" x14ac:dyDescent="0.25">
      <c r="A1128" s="44">
        <v>45111</v>
      </c>
      <c r="B1128" s="32">
        <v>2023</v>
      </c>
      <c r="C1128" s="33" t="str">
        <f>VLOOKUP(D1128,'[3]CENTRO DE COSTOS'!$E:$H,4,0)</f>
        <v>REGIONALES</v>
      </c>
      <c r="D1128" s="34" t="s">
        <v>69</v>
      </c>
      <c r="E1128" s="34" t="s">
        <v>70</v>
      </c>
      <c r="F1128" s="34" t="s">
        <v>220</v>
      </c>
      <c r="G1128" s="35" t="str">
        <f>VLOOKUP(O1128,[3]Gerentes!$A:$N,4,0)</f>
        <v>FORTALECIMIENTO</v>
      </c>
      <c r="H1128" s="35" t="str">
        <f>VLOOKUP(O1128,[3]Gerentes!$A:$N,5,0)</f>
        <v>DIRECTOR(A) DE GESTION HUMANA</v>
      </c>
      <c r="I1128" s="35" t="str">
        <f>VLOOKUP(O1128,[3]Gerentes!$A:$N,10,0)</f>
        <v>8. Fortalecimiento</v>
      </c>
      <c r="J1128" s="35" t="str">
        <f>VLOOKUP(O1128,[3]Gerentes!$A:$AB,15,0)</f>
        <v>Contratable</v>
      </c>
      <c r="K1128" s="36" t="str">
        <f t="shared" si="51"/>
        <v>Inversión</v>
      </c>
      <c r="L1128" s="37" t="s">
        <v>215</v>
      </c>
      <c r="M1128" s="38" t="str">
        <f t="shared" si="52"/>
        <v>C-4199-1500-8</v>
      </c>
      <c r="N1128" s="34">
        <v>192</v>
      </c>
      <c r="O1128" s="35" t="str">
        <f t="shared" si="53"/>
        <v>C-4199-1500-8-0-4199053-02-192</v>
      </c>
      <c r="P1128" s="32" t="s">
        <v>214</v>
      </c>
      <c r="Q1128" s="39">
        <f>VLOOKUP($O1128,[3]Gerentes!$A:$I,7,0)</f>
        <v>4199053</v>
      </c>
      <c r="R1128" s="40" t="str">
        <f>VLOOKUP($O1128,[3]Gerentes!$A:$I,8,0)</f>
        <v>DOCUMENTOS DE LINEAMIENTOS TECNICOS</v>
      </c>
      <c r="S1128" s="34" t="s">
        <v>24</v>
      </c>
      <c r="T1128" s="34">
        <v>27</v>
      </c>
      <c r="U1128" s="34" t="s">
        <v>161</v>
      </c>
      <c r="V1128" s="34" t="s">
        <v>25</v>
      </c>
      <c r="W1128" s="41">
        <v>14904100</v>
      </c>
      <c r="X1128" s="41">
        <v>0</v>
      </c>
      <c r="Y1128" s="41">
        <v>0</v>
      </c>
      <c r="Z1128" s="41">
        <v>0</v>
      </c>
      <c r="AA1128" s="41">
        <v>0</v>
      </c>
      <c r="AB1128" s="42">
        <v>14904100</v>
      </c>
      <c r="AC1128" s="41">
        <v>14904100</v>
      </c>
      <c r="AD1128" s="41">
        <v>0</v>
      </c>
      <c r="AE1128" s="42">
        <v>12030000</v>
      </c>
      <c r="AF1128" s="42">
        <v>0</v>
      </c>
      <c r="AG1128" s="41">
        <v>0</v>
      </c>
      <c r="AH1128" s="41">
        <v>0</v>
      </c>
      <c r="AI1128" s="41">
        <v>0</v>
      </c>
      <c r="AJ1128" s="41">
        <v>0</v>
      </c>
      <c r="AK1128" s="42" t="str">
        <f>IFERROR(VLOOKUP(Exportar[[#This Row],[RUBRO]],[3]LISTAS!$A$1:$B$19,2,0),Exportar[[#This Row],[NOMBRE-Planeación_Proyecto]])</f>
        <v>8. Fortalecimiento</v>
      </c>
      <c r="AL1128" s="41">
        <f>VLOOKUP(Exportar[[#This Row],[UNIDAD/SUB UNIDAD]],[3]!REGIONALES[[#All],[codigo_regional3]:[Columna1]],3,0)</f>
        <v>47</v>
      </c>
      <c r="AM1128" s="41">
        <f>Exportar[[#This Row],[COD]]</f>
        <v>47</v>
      </c>
      <c r="AN1128" s="41">
        <f>IFERROR(VLOOKUP(Exportar[[#This Row],[RUBRO completo]],'[3]CENTRO DE COSTOS'!$X:$X,1,0),0)</f>
        <v>0</v>
      </c>
      <c r="AO1128" s="43" t="str">
        <f>VLOOKUP(Exportar[[#This Row],[COD_REAL]],'[3]CENTRO DE COSTOS'!$M$4:$N$72,2,0)</f>
        <v>REGIONAL MAGDALENA</v>
      </c>
    </row>
    <row r="1129" spans="1:41" x14ac:dyDescent="0.25">
      <c r="A1129" s="44">
        <v>45111</v>
      </c>
      <c r="B1129" s="32">
        <v>2023</v>
      </c>
      <c r="C1129" s="33" t="str">
        <f>VLOOKUP(D1129,'[3]CENTRO DE COSTOS'!$E:$H,4,0)</f>
        <v>REGIONALES</v>
      </c>
      <c r="D1129" s="34" t="s">
        <v>69</v>
      </c>
      <c r="E1129" s="34" t="s">
        <v>70</v>
      </c>
      <c r="F1129" s="34" t="s">
        <v>219</v>
      </c>
      <c r="G1129" s="35" t="str">
        <f>VLOOKUP(O1129,[3]Gerentes!$A:$N,4,0)</f>
        <v>FORTALECIMIENTO</v>
      </c>
      <c r="H1129" s="35" t="str">
        <f>VLOOKUP(O1129,[3]Gerentes!$A:$N,5,0)</f>
        <v>DIRECTOR(A) ADMINISTRATIVO</v>
      </c>
      <c r="I1129" s="35" t="str">
        <f>VLOOKUP(O1129,[3]Gerentes!$A:$N,10,0)</f>
        <v>8. Fortalecimiento</v>
      </c>
      <c r="J1129" s="35" t="str">
        <f>VLOOKUP(O1129,[3]Gerentes!$A:$AB,15,0)</f>
        <v>Contratable</v>
      </c>
      <c r="K1129" s="36" t="str">
        <f t="shared" si="51"/>
        <v>Inversión</v>
      </c>
      <c r="L1129" s="37" t="s">
        <v>218</v>
      </c>
      <c r="M1129" s="38" t="str">
        <f t="shared" si="52"/>
        <v>C-4199-1500-8</v>
      </c>
      <c r="N1129" s="34">
        <v>197</v>
      </c>
      <c r="O1129" s="35" t="str">
        <f t="shared" si="53"/>
        <v>C-4199-1500-8-0-4199016-02-197</v>
      </c>
      <c r="P1129" s="32" t="s">
        <v>217</v>
      </c>
      <c r="Q1129" s="39">
        <f>VLOOKUP($O1129,[3]Gerentes!$A:$I,7,0)</f>
        <v>4199016</v>
      </c>
      <c r="R1129" s="40" t="str">
        <f>VLOOKUP($O1129,[3]Gerentes!$A:$I,8,0)</f>
        <v>SEDES MANTENIDAS</v>
      </c>
      <c r="S1129" s="34" t="s">
        <v>24</v>
      </c>
      <c r="T1129" s="34">
        <v>27</v>
      </c>
      <c r="U1129" s="34" t="s">
        <v>161</v>
      </c>
      <c r="V1129" s="34" t="s">
        <v>25</v>
      </c>
      <c r="W1129" s="41">
        <v>275651309</v>
      </c>
      <c r="X1129" s="41">
        <v>0</v>
      </c>
      <c r="Y1129" s="41">
        <v>0</v>
      </c>
      <c r="Z1129" s="41">
        <v>0</v>
      </c>
      <c r="AA1129" s="41">
        <v>0</v>
      </c>
      <c r="AB1129" s="42">
        <v>275651309</v>
      </c>
      <c r="AC1129" s="41">
        <v>240995382</v>
      </c>
      <c r="AD1129" s="41">
        <v>34655927</v>
      </c>
      <c r="AE1129" s="42">
        <v>117066834</v>
      </c>
      <c r="AF1129" s="42">
        <v>73421215</v>
      </c>
      <c r="AG1129" s="41">
        <v>73421215</v>
      </c>
      <c r="AH1129" s="41">
        <v>73421215</v>
      </c>
      <c r="AI1129" s="41">
        <v>0</v>
      </c>
      <c r="AJ1129" s="41">
        <v>0</v>
      </c>
      <c r="AK1129" s="42" t="str">
        <f>IFERROR(VLOOKUP(Exportar[[#This Row],[RUBRO]],[3]LISTAS!$A$1:$B$19,2,0),Exportar[[#This Row],[NOMBRE-Planeación_Proyecto]])</f>
        <v>8. Fortalecimiento</v>
      </c>
      <c r="AL1129" s="41">
        <f>VLOOKUP(Exportar[[#This Row],[UNIDAD/SUB UNIDAD]],[3]!REGIONALES[[#All],[codigo_regional3]:[Columna1]],3,0)</f>
        <v>47</v>
      </c>
      <c r="AM1129" s="41">
        <f>Exportar[[#This Row],[COD]]</f>
        <v>47</v>
      </c>
      <c r="AN1129" s="41">
        <f>IFERROR(VLOOKUP(Exportar[[#This Row],[RUBRO completo]],'[3]CENTRO DE COSTOS'!$X:$X,1,0),0)</f>
        <v>0</v>
      </c>
      <c r="AO1129" s="43" t="str">
        <f>VLOOKUP(Exportar[[#This Row],[COD_REAL]],'[3]CENTRO DE COSTOS'!$M$4:$N$72,2,0)</f>
        <v>REGIONAL MAGDALENA</v>
      </c>
    </row>
    <row r="1130" spans="1:41" x14ac:dyDescent="0.25">
      <c r="A1130" s="44">
        <v>45111</v>
      </c>
      <c r="B1130" s="32">
        <v>2023</v>
      </c>
      <c r="C1130" s="33" t="str">
        <f>VLOOKUP(D1130,'[3]CENTRO DE COSTOS'!$E:$H,4,0)</f>
        <v>REGIONALES</v>
      </c>
      <c r="D1130" s="34" t="s">
        <v>69</v>
      </c>
      <c r="E1130" s="34" t="s">
        <v>70</v>
      </c>
      <c r="F1130" s="34" t="s">
        <v>216</v>
      </c>
      <c r="G1130" s="35" t="str">
        <f>VLOOKUP(O1130,[3]Gerentes!$A:$N,4,0)</f>
        <v>FORTALECIMIENTO</v>
      </c>
      <c r="H1130" s="35" t="str">
        <f>VLOOKUP(O1130,[3]Gerentes!$A:$N,5,0)</f>
        <v>DIRECTOR(A) ADMINISTRATIVO</v>
      </c>
      <c r="I1130" s="35" t="str">
        <f>VLOOKUP(O1130,[3]Gerentes!$A:$N,10,0)</f>
        <v>8. Fortalecimiento</v>
      </c>
      <c r="J1130" s="35" t="str">
        <f>VLOOKUP(O1130,[3]Gerentes!$A:$AB,15,0)</f>
        <v>Contratable</v>
      </c>
      <c r="K1130" s="36" t="str">
        <f t="shared" si="51"/>
        <v>Inversión</v>
      </c>
      <c r="L1130" s="37" t="s">
        <v>215</v>
      </c>
      <c r="M1130" s="38" t="str">
        <f t="shared" si="52"/>
        <v>C-4199-1500-8</v>
      </c>
      <c r="N1130" s="34">
        <v>199</v>
      </c>
      <c r="O1130" s="35" t="str">
        <f t="shared" si="53"/>
        <v>C-4199-1500-8-0-4199053-02-199</v>
      </c>
      <c r="P1130" s="32" t="s">
        <v>214</v>
      </c>
      <c r="Q1130" s="39">
        <f>VLOOKUP($O1130,[3]Gerentes!$A:$I,7,0)</f>
        <v>4199053</v>
      </c>
      <c r="R1130" s="40" t="str">
        <f>VLOOKUP($O1130,[3]Gerentes!$A:$I,8,0)</f>
        <v>DOCUMENTOS DE LINEAMIENTOS TECNICOS</v>
      </c>
      <c r="S1130" s="34" t="s">
        <v>24</v>
      </c>
      <c r="T1130" s="34">
        <v>27</v>
      </c>
      <c r="U1130" s="34" t="s">
        <v>161</v>
      </c>
      <c r="V1130" s="34" t="s">
        <v>25</v>
      </c>
      <c r="W1130" s="41">
        <v>15000000</v>
      </c>
      <c r="X1130" s="41">
        <v>0</v>
      </c>
      <c r="Y1130" s="41">
        <v>0</v>
      </c>
      <c r="Z1130" s="41">
        <v>0</v>
      </c>
      <c r="AA1130" s="41">
        <v>0</v>
      </c>
      <c r="AB1130" s="42">
        <v>15000000</v>
      </c>
      <c r="AC1130" s="41">
        <v>14791575</v>
      </c>
      <c r="AD1130" s="41">
        <v>208425</v>
      </c>
      <c r="AE1130" s="42">
        <v>10767120</v>
      </c>
      <c r="AF1130" s="42">
        <v>0</v>
      </c>
      <c r="AG1130" s="41">
        <v>0</v>
      </c>
      <c r="AH1130" s="41">
        <v>0</v>
      </c>
      <c r="AI1130" s="41">
        <v>0</v>
      </c>
      <c r="AJ1130" s="41">
        <v>0</v>
      </c>
      <c r="AK1130" s="42" t="str">
        <f>IFERROR(VLOOKUP(Exportar[[#This Row],[RUBRO]],[3]LISTAS!$A$1:$B$19,2,0),Exportar[[#This Row],[NOMBRE-Planeación_Proyecto]])</f>
        <v>8. Fortalecimiento</v>
      </c>
      <c r="AL1130" s="41">
        <f>VLOOKUP(Exportar[[#This Row],[UNIDAD/SUB UNIDAD]],[3]!REGIONALES[[#All],[codigo_regional3]:[Columna1]],3,0)</f>
        <v>47</v>
      </c>
      <c r="AM1130" s="41">
        <f>Exportar[[#This Row],[COD]]</f>
        <v>47</v>
      </c>
      <c r="AN1130" s="41">
        <f>IFERROR(VLOOKUP(Exportar[[#This Row],[RUBRO completo]],'[3]CENTRO DE COSTOS'!$X:$X,1,0),0)</f>
        <v>0</v>
      </c>
      <c r="AO1130" s="43" t="str">
        <f>VLOOKUP(Exportar[[#This Row],[COD_REAL]],'[3]CENTRO DE COSTOS'!$M$4:$N$72,2,0)</f>
        <v>REGIONAL MAGDALENA</v>
      </c>
    </row>
    <row r="1131" spans="1:41" x14ac:dyDescent="0.25">
      <c r="A1131" s="44">
        <v>45111</v>
      </c>
      <c r="B1131" s="32">
        <v>2023</v>
      </c>
      <c r="C1131" s="33" t="str">
        <f>VLOOKUP(D1131,'[3]CENTRO DE COSTOS'!$E:$H,4,0)</f>
        <v>REGIONALES</v>
      </c>
      <c r="D1131" s="34" t="s">
        <v>69</v>
      </c>
      <c r="E1131" s="34" t="s">
        <v>70</v>
      </c>
      <c r="F1131" s="34" t="s">
        <v>213</v>
      </c>
      <c r="G1131" s="35" t="str">
        <f>VLOOKUP(O1131,[3]Gerentes!$A:$N,4,0)</f>
        <v>FORTALECIMIENTO</v>
      </c>
      <c r="H1131" s="35" t="str">
        <f>VLOOKUP(O1131,[3]Gerentes!$A:$N,5,0)</f>
        <v>DIRECTOR(A) ADMINISTRATIVO</v>
      </c>
      <c r="I1131" s="35" t="str">
        <f>VLOOKUP(O1131,[3]Gerentes!$A:$N,10,0)</f>
        <v>8. Fortalecimiento</v>
      </c>
      <c r="J1131" s="35" t="str">
        <f>VLOOKUP(O1131,[3]Gerentes!$A:$AB,15,0)</f>
        <v>Contratable</v>
      </c>
      <c r="K1131" s="36" t="str">
        <f t="shared" si="51"/>
        <v>Inversión</v>
      </c>
      <c r="L1131" s="37" t="s">
        <v>175</v>
      </c>
      <c r="M1131" s="38" t="str">
        <f t="shared" si="52"/>
        <v>C-4199-1500-8</v>
      </c>
      <c r="N1131" s="34">
        <v>201</v>
      </c>
      <c r="O1131" s="35" t="str">
        <f t="shared" si="53"/>
        <v>C-4199-1500-8-0-4199064-02-201</v>
      </c>
      <c r="P1131" s="32" t="s">
        <v>174</v>
      </c>
      <c r="Q1131" s="39">
        <f>VLOOKUP($O1131,[3]Gerentes!$A:$I,7,0)</f>
        <v>4199064</v>
      </c>
      <c r="R1131" s="40" t="str">
        <f>VLOOKUP($O1131,[3]Gerentes!$A:$I,8,0)</f>
        <v>SERVICIO DE IMPLEMENTACION DE SISTEMAS DE GESTION</v>
      </c>
      <c r="S1131" s="34" t="s">
        <v>24</v>
      </c>
      <c r="T1131" s="34">
        <v>27</v>
      </c>
      <c r="U1131" s="34" t="s">
        <v>161</v>
      </c>
      <c r="V1131" s="34" t="s">
        <v>25</v>
      </c>
      <c r="W1131" s="41">
        <v>12000000</v>
      </c>
      <c r="X1131" s="41">
        <v>108692305</v>
      </c>
      <c r="Y1131" s="41">
        <v>0</v>
      </c>
      <c r="Z1131" s="41">
        <v>0</v>
      </c>
      <c r="AA1131" s="41">
        <v>0</v>
      </c>
      <c r="AB1131" s="42">
        <v>120692305</v>
      </c>
      <c r="AC1131" s="41">
        <v>108690913</v>
      </c>
      <c r="AD1131" s="41">
        <v>12001392</v>
      </c>
      <c r="AE1131" s="42">
        <v>108690913</v>
      </c>
      <c r="AF1131" s="42">
        <v>108688890.84</v>
      </c>
      <c r="AG1131" s="41">
        <v>108688890.84</v>
      </c>
      <c r="AH1131" s="41">
        <v>108688890.84</v>
      </c>
      <c r="AI1131" s="41">
        <v>0</v>
      </c>
      <c r="AJ1131" s="41">
        <v>0</v>
      </c>
      <c r="AK1131" s="42" t="str">
        <f>IFERROR(VLOOKUP(Exportar[[#This Row],[RUBRO]],[3]LISTAS!$A$1:$B$19,2,0),Exportar[[#This Row],[NOMBRE-Planeación_Proyecto]])</f>
        <v>8. Fortalecimiento</v>
      </c>
      <c r="AL1131" s="41">
        <f>VLOOKUP(Exportar[[#This Row],[UNIDAD/SUB UNIDAD]],[3]!REGIONALES[[#All],[codigo_regional3]:[Columna1]],3,0)</f>
        <v>47</v>
      </c>
      <c r="AM1131" s="41">
        <f>Exportar[[#This Row],[COD]]</f>
        <v>47</v>
      </c>
      <c r="AN1131" s="41">
        <f>IFERROR(VLOOKUP(Exportar[[#This Row],[RUBRO completo]],'[3]CENTRO DE COSTOS'!$X:$X,1,0),0)</f>
        <v>0</v>
      </c>
      <c r="AO1131" s="43" t="str">
        <f>VLOOKUP(Exportar[[#This Row],[COD_REAL]],'[3]CENTRO DE COSTOS'!$M$4:$N$72,2,0)</f>
        <v>REGIONAL MAGDALENA</v>
      </c>
    </row>
    <row r="1132" spans="1:41" x14ac:dyDescent="0.25">
      <c r="A1132" s="44">
        <v>45111</v>
      </c>
      <c r="B1132" s="32">
        <v>2023</v>
      </c>
      <c r="C1132" s="33" t="str">
        <f>VLOOKUP(D1132,'[3]CENTRO DE COSTOS'!$E:$H,4,0)</f>
        <v>REGIONALES</v>
      </c>
      <c r="D1132" s="34" t="s">
        <v>69</v>
      </c>
      <c r="E1132" s="34" t="s">
        <v>70</v>
      </c>
      <c r="F1132" s="34" t="s">
        <v>208</v>
      </c>
      <c r="G1132" s="35" t="str">
        <f>VLOOKUP(O1132,[3]Gerentes!$A:$N,4,0)</f>
        <v>FUNCIONAMIENTO</v>
      </c>
      <c r="H1132" s="35" t="str">
        <f>VLOOKUP(O1132,[3]Gerentes!$A:$N,5,0)</f>
        <v>DIRECTOR(A) DE GESTION HUMANA</v>
      </c>
      <c r="I1132" s="35" t="str">
        <f>VLOOKUP(O1132,[3]Gerentes!$A:$N,10,0)</f>
        <v>1. Gestión Humana</v>
      </c>
      <c r="J1132" s="35" t="str">
        <f>VLOOKUP(O1132,[3]Gerentes!$A:$AB,15,0)</f>
        <v>Contratable</v>
      </c>
      <c r="K1132" s="36" t="str">
        <f t="shared" si="51"/>
        <v>Funcionamiento</v>
      </c>
      <c r="L1132" s="37" t="s">
        <v>212</v>
      </c>
      <c r="M1132" s="38" t="str">
        <f t="shared" si="52"/>
        <v>A-02-02</v>
      </c>
      <c r="N1132" s="34">
        <v>301</v>
      </c>
      <c r="O1132" s="35" t="str">
        <f t="shared" si="53"/>
        <v>A-02-02-01-002-008-301</v>
      </c>
      <c r="P1132" s="32" t="s">
        <v>211</v>
      </c>
      <c r="Q1132" s="39">
        <f>VLOOKUP($O1132,[3]Gerentes!$A:$I,7,0)</f>
        <v>0</v>
      </c>
      <c r="R1132" s="40">
        <f>VLOOKUP($O1132,[3]Gerentes!$A:$I,8,0)</f>
        <v>0</v>
      </c>
      <c r="S1132" s="34" t="s">
        <v>24</v>
      </c>
      <c r="T1132" s="34">
        <v>27</v>
      </c>
      <c r="U1132" s="34" t="s">
        <v>161</v>
      </c>
      <c r="V1132" s="34" t="s">
        <v>25</v>
      </c>
      <c r="W1132" s="41">
        <v>27583400</v>
      </c>
      <c r="X1132" s="41">
        <v>0</v>
      </c>
      <c r="Y1132" s="41">
        <v>0</v>
      </c>
      <c r="Z1132" s="41">
        <v>0</v>
      </c>
      <c r="AA1132" s="41">
        <v>0</v>
      </c>
      <c r="AB1132" s="42">
        <v>27583400</v>
      </c>
      <c r="AC1132" s="41">
        <v>27503034</v>
      </c>
      <c r="AD1132" s="41">
        <v>80366</v>
      </c>
      <c r="AE1132" s="42">
        <v>0</v>
      </c>
      <c r="AF1132" s="42">
        <v>0</v>
      </c>
      <c r="AG1132" s="41">
        <v>0</v>
      </c>
      <c r="AH1132" s="41">
        <v>0</v>
      </c>
      <c r="AI1132" s="41">
        <v>0</v>
      </c>
      <c r="AJ1132" s="41">
        <v>0</v>
      </c>
      <c r="AK1132" s="42" t="str">
        <f>IFERROR(VLOOKUP(Exportar[[#This Row],[RUBRO]],[3]LISTAS!$A$1:$B$19,2,0),Exportar[[#This Row],[NOMBRE-Planeación_Proyecto]])</f>
        <v>Gastos Generales</v>
      </c>
      <c r="AL1132" s="41">
        <f>VLOOKUP(Exportar[[#This Row],[UNIDAD/SUB UNIDAD]],[3]!REGIONALES[[#All],[codigo_regional3]:[Columna1]],3,0)</f>
        <v>47</v>
      </c>
      <c r="AM1132" s="41">
        <f>Exportar[[#This Row],[COD]]</f>
        <v>47</v>
      </c>
      <c r="AN1132" s="41">
        <f>IFERROR(VLOOKUP(Exportar[[#This Row],[RUBRO completo]],'[3]CENTRO DE COSTOS'!$X:$X,1,0),0)</f>
        <v>0</v>
      </c>
      <c r="AO1132" s="43" t="str">
        <f>VLOOKUP(Exportar[[#This Row],[COD_REAL]],'[3]CENTRO DE COSTOS'!$M$4:$N$72,2,0)</f>
        <v>REGIONAL MAGDALENA</v>
      </c>
    </row>
    <row r="1133" spans="1:41" x14ac:dyDescent="0.25">
      <c r="A1133" s="44">
        <v>45111</v>
      </c>
      <c r="B1133" s="32">
        <v>2023</v>
      </c>
      <c r="C1133" s="33" t="str">
        <f>VLOOKUP(D1133,'[3]CENTRO DE COSTOS'!$E:$H,4,0)</f>
        <v>REGIONALES</v>
      </c>
      <c r="D1133" s="34" t="s">
        <v>69</v>
      </c>
      <c r="E1133" s="34" t="s">
        <v>70</v>
      </c>
      <c r="F1133" s="34" t="s">
        <v>208</v>
      </c>
      <c r="G1133" s="35" t="str">
        <f>VLOOKUP(O1133,[3]Gerentes!$A:$N,4,0)</f>
        <v>FUNCIONAMIENTO</v>
      </c>
      <c r="H1133" s="35" t="str">
        <f>VLOOKUP(O1133,[3]Gerentes!$A:$N,5,0)</f>
        <v>DIRECTOR(A) DE GESTION HUMANA</v>
      </c>
      <c r="I1133" s="35" t="str">
        <f>VLOOKUP(O1133,[3]Gerentes!$A:$N,10,0)</f>
        <v>1. Gestión Humana</v>
      </c>
      <c r="J1133" s="35" t="str">
        <f>VLOOKUP(O1133,[3]Gerentes!$A:$AB,15,0)</f>
        <v>No Contratable</v>
      </c>
      <c r="K1133" s="36" t="str">
        <f t="shared" si="51"/>
        <v>Funcionamiento</v>
      </c>
      <c r="L1133" s="37" t="s">
        <v>210</v>
      </c>
      <c r="M1133" s="38" t="str">
        <f t="shared" si="52"/>
        <v>A-02-02</v>
      </c>
      <c r="N1133" s="34">
        <v>301</v>
      </c>
      <c r="O1133" s="35" t="str">
        <f t="shared" si="53"/>
        <v>A-02-02-02-009-006-301</v>
      </c>
      <c r="P1133" s="32" t="s">
        <v>209</v>
      </c>
      <c r="Q1133" s="39">
        <f>VLOOKUP($O1133,[3]Gerentes!$A:$I,7,0)</f>
        <v>0</v>
      </c>
      <c r="R1133" s="40">
        <f>VLOOKUP($O1133,[3]Gerentes!$A:$I,8,0)</f>
        <v>0</v>
      </c>
      <c r="S1133" s="34" t="s">
        <v>24</v>
      </c>
      <c r="T1133" s="34">
        <v>27</v>
      </c>
      <c r="U1133" s="34" t="s">
        <v>161</v>
      </c>
      <c r="V1133" s="34" t="s">
        <v>25</v>
      </c>
      <c r="W1133" s="41">
        <v>59301789</v>
      </c>
      <c r="X1133" s="41">
        <v>15545129</v>
      </c>
      <c r="Y1133" s="41">
        <v>0</v>
      </c>
      <c r="Z1133" s="41">
        <v>0</v>
      </c>
      <c r="AA1133" s="41">
        <v>0</v>
      </c>
      <c r="AB1133" s="42">
        <v>74846918</v>
      </c>
      <c r="AC1133" s="41">
        <v>74846918</v>
      </c>
      <c r="AD1133" s="41">
        <v>0</v>
      </c>
      <c r="AE1133" s="42">
        <v>0</v>
      </c>
      <c r="AF1133" s="42">
        <v>0</v>
      </c>
      <c r="AG1133" s="41">
        <v>0</v>
      </c>
      <c r="AH1133" s="41">
        <v>0</v>
      </c>
      <c r="AI1133" s="41">
        <v>0</v>
      </c>
      <c r="AJ1133" s="41">
        <v>0</v>
      </c>
      <c r="AK1133" s="42" t="str">
        <f>IFERROR(VLOOKUP(Exportar[[#This Row],[RUBRO]],[3]LISTAS!$A$1:$B$19,2,0),Exportar[[#This Row],[NOMBRE-Planeación_Proyecto]])</f>
        <v>Gastos Generales</v>
      </c>
      <c r="AL1133" s="41">
        <f>VLOOKUP(Exportar[[#This Row],[UNIDAD/SUB UNIDAD]],[3]!REGIONALES[[#All],[codigo_regional3]:[Columna1]],3,0)</f>
        <v>47</v>
      </c>
      <c r="AM1133" s="41">
        <f>Exportar[[#This Row],[COD]]</f>
        <v>47</v>
      </c>
      <c r="AN1133" s="41">
        <f>IFERROR(VLOOKUP(Exportar[[#This Row],[RUBRO completo]],'[3]CENTRO DE COSTOS'!$X:$X,1,0),0)</f>
        <v>0</v>
      </c>
      <c r="AO1133" s="43" t="str">
        <f>VLOOKUP(Exportar[[#This Row],[COD_REAL]],'[3]CENTRO DE COSTOS'!$M$4:$N$72,2,0)</f>
        <v>REGIONAL MAGDALENA</v>
      </c>
    </row>
    <row r="1134" spans="1:41" x14ac:dyDescent="0.25">
      <c r="A1134" s="44">
        <v>45111</v>
      </c>
      <c r="B1134" s="32">
        <v>2023</v>
      </c>
      <c r="C1134" s="33" t="str">
        <f>VLOOKUP(D1134,'[3]CENTRO DE COSTOS'!$E:$H,4,0)</f>
        <v>REGIONALES</v>
      </c>
      <c r="D1134" s="34" t="s">
        <v>69</v>
      </c>
      <c r="E1134" s="34" t="s">
        <v>70</v>
      </c>
      <c r="F1134" s="34" t="s">
        <v>208</v>
      </c>
      <c r="G1134" s="35" t="str">
        <f>VLOOKUP(O1134,[3]Gerentes!$A:$N,4,0)</f>
        <v>FUNCIONAMIENTO</v>
      </c>
      <c r="H1134" s="35" t="str">
        <f>VLOOKUP(O1134,[3]Gerentes!$A:$N,5,0)</f>
        <v>DIRECTOR(A) DE GESTION HUMANA</v>
      </c>
      <c r="I1134" s="35" t="str">
        <f>VLOOKUP(O1134,[3]Gerentes!$A:$N,10,0)</f>
        <v>1. Gestión Humana</v>
      </c>
      <c r="J1134" s="35" t="str">
        <f>VLOOKUP(O1134,[3]Gerentes!$A:$AB,15,0)</f>
        <v>No Contratable</v>
      </c>
      <c r="K1134" s="36" t="str">
        <f t="shared" si="51"/>
        <v>Funcionamiento</v>
      </c>
      <c r="L1134" s="37" t="s">
        <v>207</v>
      </c>
      <c r="M1134" s="38" t="str">
        <f t="shared" si="52"/>
        <v>A-02-02</v>
      </c>
      <c r="N1134" s="34">
        <v>301</v>
      </c>
      <c r="O1134" s="35" t="str">
        <f t="shared" si="53"/>
        <v>A-02-02-02-010-301</v>
      </c>
      <c r="P1134" s="32" t="s">
        <v>206</v>
      </c>
      <c r="Q1134" s="39">
        <f>VLOOKUP($O1134,[3]Gerentes!$A:$I,7,0)</f>
        <v>0</v>
      </c>
      <c r="R1134" s="40">
        <f>VLOOKUP($O1134,[3]Gerentes!$A:$I,8,0)</f>
        <v>0</v>
      </c>
      <c r="S1134" s="34" t="s">
        <v>24</v>
      </c>
      <c r="T1134" s="34">
        <v>27</v>
      </c>
      <c r="U1134" s="34" t="s">
        <v>161</v>
      </c>
      <c r="V1134" s="34" t="s">
        <v>25</v>
      </c>
      <c r="W1134" s="41">
        <v>13791700</v>
      </c>
      <c r="X1134" s="41">
        <v>0</v>
      </c>
      <c r="Y1134" s="41">
        <v>0</v>
      </c>
      <c r="Z1134" s="41">
        <v>0</v>
      </c>
      <c r="AA1134" s="41">
        <v>0</v>
      </c>
      <c r="AB1134" s="42">
        <v>13791700</v>
      </c>
      <c r="AC1134" s="41">
        <v>13791700</v>
      </c>
      <c r="AD1134" s="41">
        <v>0</v>
      </c>
      <c r="AE1134" s="42">
        <v>2006993</v>
      </c>
      <c r="AF1134" s="42">
        <v>2006993</v>
      </c>
      <c r="AG1134" s="41">
        <v>2006993</v>
      </c>
      <c r="AH1134" s="41">
        <v>2006993</v>
      </c>
      <c r="AI1134" s="41">
        <v>0</v>
      </c>
      <c r="AJ1134" s="41">
        <v>0</v>
      </c>
      <c r="AK1134" s="42" t="str">
        <f>IFERROR(VLOOKUP(Exportar[[#This Row],[RUBRO]],[3]LISTAS!$A$1:$B$19,2,0),Exportar[[#This Row],[NOMBRE-Planeación_Proyecto]])</f>
        <v>Gastos Generales</v>
      </c>
      <c r="AL1134" s="41">
        <f>VLOOKUP(Exportar[[#This Row],[UNIDAD/SUB UNIDAD]],[3]!REGIONALES[[#All],[codigo_regional3]:[Columna1]],3,0)</f>
        <v>47</v>
      </c>
      <c r="AM1134" s="41">
        <f>Exportar[[#This Row],[COD]]</f>
        <v>47</v>
      </c>
      <c r="AN1134" s="41">
        <f>IFERROR(VLOOKUP(Exportar[[#This Row],[RUBRO completo]],'[3]CENTRO DE COSTOS'!$X:$X,1,0),0)</f>
        <v>0</v>
      </c>
      <c r="AO1134" s="43" t="str">
        <f>VLOOKUP(Exportar[[#This Row],[COD_REAL]],'[3]CENTRO DE COSTOS'!$M$4:$N$72,2,0)</f>
        <v>REGIONAL MAGDALENA</v>
      </c>
    </row>
    <row r="1135" spans="1:41" x14ac:dyDescent="0.25">
      <c r="A1135" s="44">
        <v>45111</v>
      </c>
      <c r="B1135" s="32">
        <v>2023</v>
      </c>
      <c r="C1135" s="33" t="str">
        <f>VLOOKUP(D1135,'[3]CENTRO DE COSTOS'!$E:$H,4,0)</f>
        <v>REGIONALES</v>
      </c>
      <c r="D1135" s="34" t="s">
        <v>69</v>
      </c>
      <c r="E1135" s="34" t="s">
        <v>70</v>
      </c>
      <c r="F1135" s="34" t="s">
        <v>195</v>
      </c>
      <c r="G1135" s="35" t="str">
        <f>VLOOKUP(O1135,[3]Gerentes!$A:$N,4,0)</f>
        <v>FUNCIONAMIENTO</v>
      </c>
      <c r="H1135" s="35" t="str">
        <f>VLOOKUP(O1135,[3]Gerentes!$A:$N,5,0)</f>
        <v>DIRECTOR(A) ADMINISTRATIVO</v>
      </c>
      <c r="I1135" s="35" t="str">
        <f>VLOOKUP(O1135,[3]Gerentes!$A:$N,10,0)</f>
        <v>2. Administrativa</v>
      </c>
      <c r="J1135" s="35" t="str">
        <f>VLOOKUP(O1135,[3]Gerentes!$A:$AB,15,0)</f>
        <v>No Contratable</v>
      </c>
      <c r="K1135" s="36" t="str">
        <f t="shared" si="51"/>
        <v>Funcionamiento</v>
      </c>
      <c r="L1135" s="37" t="s">
        <v>205</v>
      </c>
      <c r="M1135" s="38" t="str">
        <f t="shared" si="52"/>
        <v>A-02-02</v>
      </c>
      <c r="N1135" s="34">
        <v>302</v>
      </c>
      <c r="O1135" s="35" t="str">
        <f t="shared" si="53"/>
        <v>A-02-02-01-003-003-302</v>
      </c>
      <c r="P1135" s="32" t="s">
        <v>204</v>
      </c>
      <c r="Q1135" s="39">
        <f>VLOOKUP($O1135,[3]Gerentes!$A:$I,7,0)</f>
        <v>0</v>
      </c>
      <c r="R1135" s="40">
        <f>VLOOKUP($O1135,[3]Gerentes!$A:$I,8,0)</f>
        <v>0</v>
      </c>
      <c r="S1135" s="34" t="s">
        <v>24</v>
      </c>
      <c r="T1135" s="34">
        <v>27</v>
      </c>
      <c r="U1135" s="34" t="s">
        <v>161</v>
      </c>
      <c r="V1135" s="34" t="s">
        <v>25</v>
      </c>
      <c r="W1135" s="41">
        <v>18064100</v>
      </c>
      <c r="X1135" s="41">
        <v>0</v>
      </c>
      <c r="Y1135" s="41">
        <v>0</v>
      </c>
      <c r="Z1135" s="41">
        <v>0</v>
      </c>
      <c r="AA1135" s="41">
        <v>0</v>
      </c>
      <c r="AB1135" s="42">
        <v>18064100</v>
      </c>
      <c r="AC1135" s="41">
        <v>18064100</v>
      </c>
      <c r="AD1135" s="41">
        <v>0</v>
      </c>
      <c r="AE1135" s="42">
        <v>18064100</v>
      </c>
      <c r="AF1135" s="42">
        <v>4182536</v>
      </c>
      <c r="AG1135" s="41">
        <v>4182536</v>
      </c>
      <c r="AH1135" s="41">
        <v>4182536</v>
      </c>
      <c r="AI1135" s="41">
        <v>0</v>
      </c>
      <c r="AJ1135" s="41">
        <v>0</v>
      </c>
      <c r="AK1135" s="42" t="str">
        <f>IFERROR(VLOOKUP(Exportar[[#This Row],[RUBRO]],[3]LISTAS!$A$1:$B$19,2,0),Exportar[[#This Row],[NOMBRE-Planeación_Proyecto]])</f>
        <v>Gastos Generales</v>
      </c>
      <c r="AL1135" s="41">
        <f>VLOOKUP(Exportar[[#This Row],[UNIDAD/SUB UNIDAD]],[3]!REGIONALES[[#All],[codigo_regional3]:[Columna1]],3,0)</f>
        <v>47</v>
      </c>
      <c r="AM1135" s="41">
        <f>Exportar[[#This Row],[COD]]</f>
        <v>47</v>
      </c>
      <c r="AN1135" s="41">
        <f>IFERROR(VLOOKUP(Exportar[[#This Row],[RUBRO completo]],'[3]CENTRO DE COSTOS'!$X:$X,1,0),0)</f>
        <v>0</v>
      </c>
      <c r="AO1135" s="43" t="str">
        <f>VLOOKUP(Exportar[[#This Row],[COD_REAL]],'[3]CENTRO DE COSTOS'!$M$4:$N$72,2,0)</f>
        <v>REGIONAL MAGDALENA</v>
      </c>
    </row>
    <row r="1136" spans="1:41" x14ac:dyDescent="0.25">
      <c r="A1136" s="44">
        <v>45111</v>
      </c>
      <c r="B1136" s="32">
        <v>2023</v>
      </c>
      <c r="C1136" s="33" t="str">
        <f>VLOOKUP(D1136,'[3]CENTRO DE COSTOS'!$E:$H,4,0)</f>
        <v>REGIONALES</v>
      </c>
      <c r="D1136" s="34" t="s">
        <v>69</v>
      </c>
      <c r="E1136" s="34" t="s">
        <v>70</v>
      </c>
      <c r="F1136" s="34" t="s">
        <v>195</v>
      </c>
      <c r="G1136" s="35" t="str">
        <f>VLOOKUP(O1136,[3]Gerentes!$A:$N,4,0)</f>
        <v>FUNCIONAMIENTO</v>
      </c>
      <c r="H1136" s="35" t="str">
        <f>VLOOKUP(O1136,[3]Gerentes!$A:$N,5,0)</f>
        <v>DIRECTOR(A) ADMINISTRATIVO</v>
      </c>
      <c r="I1136" s="35" t="str">
        <f>VLOOKUP(O1136,[3]Gerentes!$A:$N,10,0)</f>
        <v>2. Administrativa</v>
      </c>
      <c r="J1136" s="35" t="str">
        <f>VLOOKUP(O1136,[3]Gerentes!$A:$AB,15,0)</f>
        <v>No Contratable</v>
      </c>
      <c r="K1136" s="36" t="str">
        <f t="shared" si="51"/>
        <v>Funcionamiento</v>
      </c>
      <c r="L1136" s="37" t="s">
        <v>203</v>
      </c>
      <c r="M1136" s="38" t="str">
        <f t="shared" si="52"/>
        <v>A-02-02</v>
      </c>
      <c r="N1136" s="34">
        <v>302</v>
      </c>
      <c r="O1136" s="35" t="str">
        <f t="shared" si="53"/>
        <v>A-02-02-02-006-009-302</v>
      </c>
      <c r="P1136" s="32" t="s">
        <v>202</v>
      </c>
      <c r="Q1136" s="39">
        <f>VLOOKUP($O1136,[3]Gerentes!$A:$I,7,0)</f>
        <v>0</v>
      </c>
      <c r="R1136" s="40">
        <f>VLOOKUP($O1136,[3]Gerentes!$A:$I,8,0)</f>
        <v>0</v>
      </c>
      <c r="S1136" s="34" t="s">
        <v>24</v>
      </c>
      <c r="T1136" s="34">
        <v>27</v>
      </c>
      <c r="U1136" s="34" t="s">
        <v>161</v>
      </c>
      <c r="V1136" s="34" t="s">
        <v>25</v>
      </c>
      <c r="W1136" s="41">
        <v>3792900</v>
      </c>
      <c r="X1136" s="41">
        <v>0</v>
      </c>
      <c r="Y1136" s="41">
        <v>0</v>
      </c>
      <c r="Z1136" s="41">
        <v>0</v>
      </c>
      <c r="AA1136" s="41">
        <v>0</v>
      </c>
      <c r="AB1136" s="42">
        <v>3792900</v>
      </c>
      <c r="AC1136" s="41">
        <v>3792900</v>
      </c>
      <c r="AD1136" s="41">
        <v>0</v>
      </c>
      <c r="AE1136" s="42">
        <v>3792900</v>
      </c>
      <c r="AF1136" s="42">
        <v>3792900</v>
      </c>
      <c r="AG1136" s="41">
        <v>3792900</v>
      </c>
      <c r="AH1136" s="41">
        <v>3792900</v>
      </c>
      <c r="AI1136" s="41">
        <v>0</v>
      </c>
      <c r="AJ1136" s="41">
        <v>0</v>
      </c>
      <c r="AK1136" s="42" t="str">
        <f>IFERROR(VLOOKUP(Exportar[[#This Row],[RUBRO]],[3]LISTAS!$A$1:$B$19,2,0),Exportar[[#This Row],[NOMBRE-Planeación_Proyecto]])</f>
        <v>Gastos Generales</v>
      </c>
      <c r="AL1136" s="41">
        <f>VLOOKUP(Exportar[[#This Row],[UNIDAD/SUB UNIDAD]],[3]!REGIONALES[[#All],[codigo_regional3]:[Columna1]],3,0)</f>
        <v>47</v>
      </c>
      <c r="AM1136" s="41">
        <f>Exportar[[#This Row],[COD]]</f>
        <v>47</v>
      </c>
      <c r="AN1136" s="41">
        <f>IFERROR(VLOOKUP(Exportar[[#This Row],[RUBRO completo]],'[3]CENTRO DE COSTOS'!$X:$X,1,0),0)</f>
        <v>0</v>
      </c>
      <c r="AO1136" s="43" t="str">
        <f>VLOOKUP(Exportar[[#This Row],[COD_REAL]],'[3]CENTRO DE COSTOS'!$M$4:$N$72,2,0)</f>
        <v>REGIONAL MAGDALENA</v>
      </c>
    </row>
    <row r="1137" spans="1:41" x14ac:dyDescent="0.25">
      <c r="A1137" s="44">
        <v>45111</v>
      </c>
      <c r="B1137" s="32">
        <v>2023</v>
      </c>
      <c r="C1137" s="33" t="str">
        <f>VLOOKUP(D1137,'[3]CENTRO DE COSTOS'!$E:$H,4,0)</f>
        <v>REGIONALES</v>
      </c>
      <c r="D1137" s="34" t="s">
        <v>69</v>
      </c>
      <c r="E1137" s="34" t="s">
        <v>70</v>
      </c>
      <c r="F1137" s="34" t="s">
        <v>195</v>
      </c>
      <c r="G1137" s="35" t="str">
        <f>VLOOKUP(O1137,[3]Gerentes!$A:$N,4,0)</f>
        <v>FUNCIONAMIENTO</v>
      </c>
      <c r="H1137" s="35" t="str">
        <f>VLOOKUP(O1137,[3]Gerentes!$A:$N,5,0)</f>
        <v>DIRECTOR(A) ADMINISTRATIVO</v>
      </c>
      <c r="I1137" s="35" t="str">
        <f>VLOOKUP(O1137,[3]Gerentes!$A:$N,10,0)</f>
        <v>2. Administrativa</v>
      </c>
      <c r="J1137" s="35" t="str">
        <f>VLOOKUP(O1137,[3]Gerentes!$A:$AB,15,0)</f>
        <v>No Contratable</v>
      </c>
      <c r="K1137" s="36" t="str">
        <f t="shared" si="51"/>
        <v>Funcionamiento</v>
      </c>
      <c r="L1137" s="37" t="s">
        <v>199</v>
      </c>
      <c r="M1137" s="38" t="str">
        <f t="shared" si="52"/>
        <v>A-02-02</v>
      </c>
      <c r="N1137" s="34">
        <v>302</v>
      </c>
      <c r="O1137" s="35" t="str">
        <f t="shared" si="53"/>
        <v>A-02-02-02-008-007-302</v>
      </c>
      <c r="P1137" s="32" t="s">
        <v>198</v>
      </c>
      <c r="Q1137" s="39">
        <f>VLOOKUP($O1137,[3]Gerentes!$A:$I,7,0)</f>
        <v>0</v>
      </c>
      <c r="R1137" s="40">
        <f>VLOOKUP($O1137,[3]Gerentes!$A:$I,8,0)</f>
        <v>0</v>
      </c>
      <c r="S1137" s="34" t="s">
        <v>24</v>
      </c>
      <c r="T1137" s="34">
        <v>27</v>
      </c>
      <c r="U1137" s="34" t="s">
        <v>161</v>
      </c>
      <c r="V1137" s="34" t="s">
        <v>25</v>
      </c>
      <c r="W1137" s="41">
        <v>16508600</v>
      </c>
      <c r="X1137" s="41">
        <v>0</v>
      </c>
      <c r="Y1137" s="41">
        <v>0</v>
      </c>
      <c r="Z1137" s="41">
        <v>0</v>
      </c>
      <c r="AA1137" s="41">
        <v>0</v>
      </c>
      <c r="AB1137" s="42">
        <v>16508600</v>
      </c>
      <c r="AC1137" s="41">
        <v>16277060</v>
      </c>
      <c r="AD1137" s="41">
        <v>231540</v>
      </c>
      <c r="AE1137" s="42">
        <v>1768460</v>
      </c>
      <c r="AF1137" s="42">
        <v>0</v>
      </c>
      <c r="AG1137" s="41">
        <v>0</v>
      </c>
      <c r="AH1137" s="41">
        <v>0</v>
      </c>
      <c r="AI1137" s="41">
        <v>0</v>
      </c>
      <c r="AJ1137" s="41">
        <v>0</v>
      </c>
      <c r="AK1137" s="42" t="str">
        <f>IFERROR(VLOOKUP(Exportar[[#This Row],[RUBRO]],[3]LISTAS!$A$1:$B$19,2,0),Exportar[[#This Row],[NOMBRE-Planeación_Proyecto]])</f>
        <v>Gastos Generales</v>
      </c>
      <c r="AL1137" s="41">
        <f>VLOOKUP(Exportar[[#This Row],[UNIDAD/SUB UNIDAD]],[3]!REGIONALES[[#All],[codigo_regional3]:[Columna1]],3,0)</f>
        <v>47</v>
      </c>
      <c r="AM1137" s="41">
        <f>Exportar[[#This Row],[COD]]</f>
        <v>47</v>
      </c>
      <c r="AN1137" s="41">
        <f>IFERROR(VLOOKUP(Exportar[[#This Row],[RUBRO completo]],'[3]CENTRO DE COSTOS'!$X:$X,1,0),0)</f>
        <v>0</v>
      </c>
      <c r="AO1137" s="43" t="str">
        <f>VLOOKUP(Exportar[[#This Row],[COD_REAL]],'[3]CENTRO DE COSTOS'!$M$4:$N$72,2,0)</f>
        <v>REGIONAL MAGDALENA</v>
      </c>
    </row>
    <row r="1138" spans="1:41" x14ac:dyDescent="0.25">
      <c r="A1138" s="44">
        <v>45111</v>
      </c>
      <c r="B1138" s="32">
        <v>2023</v>
      </c>
      <c r="C1138" s="33" t="str">
        <f>VLOOKUP(D1138,'[3]CENTRO DE COSTOS'!$E:$H,4,0)</f>
        <v>REGIONALES</v>
      </c>
      <c r="D1138" s="34" t="s">
        <v>69</v>
      </c>
      <c r="E1138" s="34" t="s">
        <v>70</v>
      </c>
      <c r="F1138" s="34" t="s">
        <v>195</v>
      </c>
      <c r="G1138" s="35" t="str">
        <f>VLOOKUP(O1138,[3]Gerentes!$A:$N,4,0)</f>
        <v>FUNCIONAMIENTO</v>
      </c>
      <c r="H1138" s="35" t="str">
        <f>VLOOKUP(O1138,[3]Gerentes!$A:$N,5,0)</f>
        <v>DIRECTOR(A) ADMINISTRATIVO</v>
      </c>
      <c r="I1138" s="35" t="str">
        <f>VLOOKUP(O1138,[3]Gerentes!$A:$N,10,0)</f>
        <v>2. Administrativa</v>
      </c>
      <c r="J1138" s="35" t="str">
        <f>VLOOKUP(O1138,[3]Gerentes!$A:$AB,15,0)</f>
        <v>No Contratable</v>
      </c>
      <c r="K1138" s="36" t="str">
        <f t="shared" si="51"/>
        <v>Funcionamiento</v>
      </c>
      <c r="L1138" s="37" t="s">
        <v>197</v>
      </c>
      <c r="M1138" s="38" t="str">
        <f t="shared" si="52"/>
        <v>A-02-02</v>
      </c>
      <c r="N1138" s="34">
        <v>302</v>
      </c>
      <c r="O1138" s="35" t="str">
        <f t="shared" si="53"/>
        <v>A-02-02-02-009-004-302</v>
      </c>
      <c r="P1138" s="32" t="s">
        <v>196</v>
      </c>
      <c r="Q1138" s="39">
        <f>VLOOKUP($O1138,[3]Gerentes!$A:$I,7,0)</f>
        <v>0</v>
      </c>
      <c r="R1138" s="40">
        <f>VLOOKUP($O1138,[3]Gerentes!$A:$I,8,0)</f>
        <v>0</v>
      </c>
      <c r="S1138" s="34" t="s">
        <v>24</v>
      </c>
      <c r="T1138" s="34">
        <v>27</v>
      </c>
      <c r="U1138" s="34" t="s">
        <v>161</v>
      </c>
      <c r="V1138" s="34" t="s">
        <v>25</v>
      </c>
      <c r="W1138" s="41">
        <v>321000</v>
      </c>
      <c r="X1138" s="41">
        <v>0</v>
      </c>
      <c r="Y1138" s="41">
        <v>0</v>
      </c>
      <c r="Z1138" s="41">
        <v>0</v>
      </c>
      <c r="AA1138" s="41">
        <v>0</v>
      </c>
      <c r="AB1138" s="42">
        <v>321000</v>
      </c>
      <c r="AC1138" s="41">
        <v>321000</v>
      </c>
      <c r="AD1138" s="41">
        <v>0</v>
      </c>
      <c r="AE1138" s="42">
        <v>321000</v>
      </c>
      <c r="AF1138" s="42">
        <v>321000</v>
      </c>
      <c r="AG1138" s="41">
        <v>321000</v>
      </c>
      <c r="AH1138" s="41">
        <v>321000</v>
      </c>
      <c r="AI1138" s="41">
        <v>0</v>
      </c>
      <c r="AJ1138" s="41">
        <v>0</v>
      </c>
      <c r="AK1138" s="42" t="str">
        <f>IFERROR(VLOOKUP(Exportar[[#This Row],[RUBRO]],[3]LISTAS!$A$1:$B$19,2,0),Exportar[[#This Row],[NOMBRE-Planeación_Proyecto]])</f>
        <v>Gastos Generales</v>
      </c>
      <c r="AL1138" s="41">
        <f>VLOOKUP(Exportar[[#This Row],[UNIDAD/SUB UNIDAD]],[3]!REGIONALES[[#All],[codigo_regional3]:[Columna1]],3,0)</f>
        <v>47</v>
      </c>
      <c r="AM1138" s="41">
        <f>Exportar[[#This Row],[COD]]</f>
        <v>47</v>
      </c>
      <c r="AN1138" s="41">
        <f>IFERROR(VLOOKUP(Exportar[[#This Row],[RUBRO completo]],'[3]CENTRO DE COSTOS'!$X:$X,1,0),0)</f>
        <v>0</v>
      </c>
      <c r="AO1138" s="43" t="str">
        <f>VLOOKUP(Exportar[[#This Row],[COD_REAL]],'[3]CENTRO DE COSTOS'!$M$4:$N$72,2,0)</f>
        <v>REGIONAL MAGDALENA</v>
      </c>
    </row>
    <row r="1139" spans="1:41" x14ac:dyDescent="0.25">
      <c r="A1139" s="44">
        <v>45111</v>
      </c>
      <c r="B1139" s="32">
        <v>2023</v>
      </c>
      <c r="C1139" s="33" t="str">
        <f>VLOOKUP(D1139,'[3]CENTRO DE COSTOS'!$E:$H,4,0)</f>
        <v>REGIONALES</v>
      </c>
      <c r="D1139" s="34" t="s">
        <v>69</v>
      </c>
      <c r="E1139" s="34" t="s">
        <v>70</v>
      </c>
      <c r="F1139" s="34" t="s">
        <v>195</v>
      </c>
      <c r="G1139" s="35" t="str">
        <f>VLOOKUP(O1139,[3]Gerentes!$A:$N,4,0)</f>
        <v>FUNCIONAMIENTO</v>
      </c>
      <c r="H1139" s="35" t="str">
        <f>VLOOKUP(O1139,[3]Gerentes!$A:$N,5,0)</f>
        <v>DIRECTOR(A) ADMINISTRATIVO</v>
      </c>
      <c r="I1139" s="35" t="str">
        <f>VLOOKUP(O1139,[3]Gerentes!$A:$N,10,0)</f>
        <v>2. Administrativa</v>
      </c>
      <c r="J1139" s="35" t="str">
        <f>VLOOKUP(O1139,[3]Gerentes!$A:$AB,15,0)</f>
        <v>No Contratable</v>
      </c>
      <c r="K1139" s="36" t="str">
        <f t="shared" si="51"/>
        <v>Funcionamiento</v>
      </c>
      <c r="L1139" s="37" t="s">
        <v>194</v>
      </c>
      <c r="M1139" s="38" t="str">
        <f t="shared" si="52"/>
        <v>A-08-01</v>
      </c>
      <c r="N1139" s="34">
        <v>302</v>
      </c>
      <c r="O1139" s="35" t="str">
        <f t="shared" si="53"/>
        <v>A-08-01-02-001-302</v>
      </c>
      <c r="P1139" s="32" t="s">
        <v>193</v>
      </c>
      <c r="Q1139" s="39">
        <f>VLOOKUP($O1139,[3]Gerentes!$A:$I,7,0)</f>
        <v>0</v>
      </c>
      <c r="R1139" s="40">
        <f>VLOOKUP($O1139,[3]Gerentes!$A:$I,8,0)</f>
        <v>0</v>
      </c>
      <c r="S1139" s="34" t="s">
        <v>24</v>
      </c>
      <c r="T1139" s="34">
        <v>27</v>
      </c>
      <c r="U1139" s="34" t="s">
        <v>161</v>
      </c>
      <c r="V1139" s="34" t="s">
        <v>25</v>
      </c>
      <c r="W1139" s="41">
        <v>97658600</v>
      </c>
      <c r="X1139" s="41">
        <v>0</v>
      </c>
      <c r="Y1139" s="41">
        <v>0</v>
      </c>
      <c r="Z1139" s="41">
        <v>0</v>
      </c>
      <c r="AA1139" s="41">
        <v>0</v>
      </c>
      <c r="AB1139" s="42">
        <v>97658600</v>
      </c>
      <c r="AC1139" s="41">
        <v>97658600</v>
      </c>
      <c r="AD1139" s="41">
        <v>0</v>
      </c>
      <c r="AE1139" s="42">
        <v>64593440</v>
      </c>
      <c r="AF1139" s="42">
        <v>64593440</v>
      </c>
      <c r="AG1139" s="41">
        <v>64593440</v>
      </c>
      <c r="AH1139" s="41">
        <v>64593440</v>
      </c>
      <c r="AI1139" s="41">
        <v>0</v>
      </c>
      <c r="AJ1139" s="41">
        <v>0</v>
      </c>
      <c r="AK1139" s="42" t="str">
        <f>IFERROR(VLOOKUP(Exportar[[#This Row],[RUBRO]],[3]LISTAS!$A$1:$B$19,2,0),Exportar[[#This Row],[NOMBRE-Planeación_Proyecto]])</f>
        <v>Otros Gastos</v>
      </c>
      <c r="AL1139" s="41">
        <f>VLOOKUP(Exportar[[#This Row],[UNIDAD/SUB UNIDAD]],[3]!REGIONALES[[#All],[codigo_regional3]:[Columna1]],3,0)</f>
        <v>47</v>
      </c>
      <c r="AM1139" s="41">
        <f>Exportar[[#This Row],[COD]]</f>
        <v>47</v>
      </c>
      <c r="AN1139" s="41">
        <f>IFERROR(VLOOKUP(Exportar[[#This Row],[RUBRO completo]],'[3]CENTRO DE COSTOS'!$X:$X,1,0),0)</f>
        <v>0</v>
      </c>
      <c r="AO1139" s="43" t="str">
        <f>VLOOKUP(Exportar[[#This Row],[COD_REAL]],'[3]CENTRO DE COSTOS'!$M$4:$N$72,2,0)</f>
        <v>REGIONAL MAGDALENA</v>
      </c>
    </row>
    <row r="1140" spans="1:41" x14ac:dyDescent="0.25">
      <c r="A1140" s="44">
        <v>45111</v>
      </c>
      <c r="B1140" s="32">
        <v>2023</v>
      </c>
      <c r="C1140" s="33" t="str">
        <f>VLOOKUP(D1140,'[3]CENTRO DE COSTOS'!$E:$H,4,0)</f>
        <v>REGIONALES</v>
      </c>
      <c r="D1140" s="34" t="s">
        <v>69</v>
      </c>
      <c r="E1140" s="34" t="s">
        <v>70</v>
      </c>
      <c r="F1140" s="34" t="s">
        <v>192</v>
      </c>
      <c r="G1140" s="35" t="str">
        <f>VLOOKUP(O1140,[3]Gerentes!$A:$N,4,0)</f>
        <v>NUTRICIÓN</v>
      </c>
      <c r="H1140" s="35" t="str">
        <f>VLOOKUP(O1140,[3]Gerentes!$A:$N,5,0)</f>
        <v>DIRECTOR(A) DE NUTRICION</v>
      </c>
      <c r="I1140" s="35" t="str">
        <f>VLOOKUP(O1140,[3]Gerentes!$A:$N,10,0)</f>
        <v>4. Nutrición</v>
      </c>
      <c r="J1140" s="35" t="str">
        <f>VLOOKUP(O1140,[3]Gerentes!$A:$AB,15,0)</f>
        <v>Contratable</v>
      </c>
      <c r="K1140" s="36" t="str">
        <f t="shared" si="51"/>
        <v>Inversión</v>
      </c>
      <c r="L1140" s="37" t="s">
        <v>189</v>
      </c>
      <c r="M1140" s="38" t="str">
        <f t="shared" si="52"/>
        <v>C-4102-1500-12</v>
      </c>
      <c r="N1140" s="34">
        <v>991</v>
      </c>
      <c r="O1140" s="35" t="str">
        <f t="shared" si="53"/>
        <v>C-4102-1500-12-0-4102016-02-991</v>
      </c>
      <c r="P1140" s="32" t="s">
        <v>188</v>
      </c>
      <c r="Q1140" s="39">
        <f>VLOOKUP($O1140,[3]Gerentes!$A:$I,7,0)</f>
        <v>4102016</v>
      </c>
      <c r="R1140" s="40" t="str">
        <f>VLOOKUP($O1140,[3]Gerentes!$A:$I,8,0)</f>
        <v>SERVICIO DE ATENCION Y PREVENCION A LA DESNUTRICION DESDE EL SECTOR INCLUSION SOCIAL</v>
      </c>
      <c r="S1140" s="34" t="s">
        <v>24</v>
      </c>
      <c r="T1140" s="34">
        <v>27</v>
      </c>
      <c r="U1140" s="34" t="s">
        <v>161</v>
      </c>
      <c r="V1140" s="34" t="s">
        <v>25</v>
      </c>
      <c r="W1140" s="41">
        <v>84851366</v>
      </c>
      <c r="X1140" s="41">
        <v>0</v>
      </c>
      <c r="Y1140" s="41">
        <v>0</v>
      </c>
      <c r="Z1140" s="41">
        <v>0</v>
      </c>
      <c r="AA1140" s="41">
        <v>0</v>
      </c>
      <c r="AB1140" s="42">
        <v>84851366</v>
      </c>
      <c r="AC1140" s="41">
        <v>82615166</v>
      </c>
      <c r="AD1140" s="41">
        <v>2236200</v>
      </c>
      <c r="AE1140" s="42">
        <v>82615166</v>
      </c>
      <c r="AF1140" s="42">
        <v>30312933</v>
      </c>
      <c r="AG1140" s="41">
        <v>30312933</v>
      </c>
      <c r="AH1140" s="41">
        <v>30312933</v>
      </c>
      <c r="AI1140" s="41">
        <v>0</v>
      </c>
      <c r="AJ1140" s="41">
        <v>0</v>
      </c>
      <c r="AK1140" s="42" t="str">
        <f>IFERROR(VLOOKUP(Exportar[[#This Row],[RUBRO]],[3]LISTAS!$A$1:$B$19,2,0),Exportar[[#This Row],[NOMBRE-Planeación_Proyecto]])</f>
        <v>4. Nutrición</v>
      </c>
      <c r="AL1140" s="41">
        <f>VLOOKUP(Exportar[[#This Row],[UNIDAD/SUB UNIDAD]],[3]!REGIONALES[[#All],[codigo_regional3]:[Columna1]],3,0)</f>
        <v>47</v>
      </c>
      <c r="AM1140" s="41">
        <f>Exportar[[#This Row],[COD]]</f>
        <v>47</v>
      </c>
      <c r="AN1140" s="41">
        <f>IFERROR(VLOOKUP(Exportar[[#This Row],[RUBRO completo]],'[3]CENTRO DE COSTOS'!$X:$X,1,0),0)</f>
        <v>0</v>
      </c>
      <c r="AO1140" s="43" t="str">
        <f>VLOOKUP(Exportar[[#This Row],[COD_REAL]],'[3]CENTRO DE COSTOS'!$M$4:$N$72,2,0)</f>
        <v>REGIONAL MAGDALENA</v>
      </c>
    </row>
    <row r="1141" spans="1:41" x14ac:dyDescent="0.25">
      <c r="A1141" s="44">
        <v>45111</v>
      </c>
      <c r="B1141" s="32">
        <v>2023</v>
      </c>
      <c r="C1141" s="33" t="str">
        <f>VLOOKUP(D1141,'[3]CENTRO DE COSTOS'!$E:$H,4,0)</f>
        <v>REGIONALES</v>
      </c>
      <c r="D1141" s="34" t="s">
        <v>69</v>
      </c>
      <c r="E1141" s="34" t="s">
        <v>70</v>
      </c>
      <c r="F1141" s="34" t="s">
        <v>192</v>
      </c>
      <c r="G1141" s="35" t="str">
        <f>VLOOKUP(O1141,[3]Gerentes!$A:$N,4,0)</f>
        <v>PROTECCIÓN SRPA</v>
      </c>
      <c r="H1141" s="35" t="str">
        <f>VLOOKUP(O1141,[3]Gerentes!$A:$N,5,0)</f>
        <v>DIRECTOR(A) DE PROTECCION</v>
      </c>
      <c r="I1141" s="35" t="str">
        <f>VLOOKUP(O1141,[3]Gerentes!$A:$N,10,0)</f>
        <v>3. Protección SRPA</v>
      </c>
      <c r="J1141" s="35" t="str">
        <f>VLOOKUP(O1141,[3]Gerentes!$A:$AB,15,0)</f>
        <v>Contratable</v>
      </c>
      <c r="K1141" s="36" t="str">
        <f t="shared" si="51"/>
        <v>Inversión</v>
      </c>
      <c r="L1141" s="37" t="s">
        <v>187</v>
      </c>
      <c r="M1141" s="38" t="str">
        <f t="shared" si="52"/>
        <v>C-4102-1500-13</v>
      </c>
      <c r="N1141" s="34">
        <v>991</v>
      </c>
      <c r="O1141" s="35" t="str">
        <f t="shared" si="53"/>
        <v>C-4102-1500-13-0-4102038-02-991</v>
      </c>
      <c r="P1141" s="32" t="s">
        <v>186</v>
      </c>
      <c r="Q1141" s="39">
        <f>VLOOKUP($O1141,[3]Gerentes!$A:$I,7,0)</f>
        <v>4102038</v>
      </c>
      <c r="R1141" s="40" t="str">
        <f>VLOOKUP($O1141,[3]Gerentes!$A:$I,8,0)</f>
        <v>SERVICIO DIRIGIDOS A LA ATENCION DE NIÑOS, NIÑAS, ADOLESCENTES Y JOVENES, CON ENFOQUE PEDAGOGICO Y RESTAURATIVO ENCAMINADOS A LA INCLUSION SOCIAL</v>
      </c>
      <c r="S1141" s="34" t="s">
        <v>24</v>
      </c>
      <c r="T1141" s="34">
        <v>27</v>
      </c>
      <c r="U1141" s="34" t="s">
        <v>161</v>
      </c>
      <c r="V1141" s="34" t="s">
        <v>25</v>
      </c>
      <c r="W1141" s="41">
        <v>395504553</v>
      </c>
      <c r="X1141" s="41">
        <v>0</v>
      </c>
      <c r="Y1141" s="41">
        <v>0</v>
      </c>
      <c r="Z1141" s="41">
        <v>0</v>
      </c>
      <c r="AA1141" s="41">
        <v>0</v>
      </c>
      <c r="AB1141" s="42">
        <v>395504553</v>
      </c>
      <c r="AC1141" s="41">
        <v>394809051</v>
      </c>
      <c r="AD1141" s="41">
        <v>695502</v>
      </c>
      <c r="AE1141" s="42">
        <v>391729921</v>
      </c>
      <c r="AF1141" s="42">
        <v>154201719</v>
      </c>
      <c r="AG1141" s="41">
        <v>154201719</v>
      </c>
      <c r="AH1141" s="41">
        <v>154201719</v>
      </c>
      <c r="AI1141" s="41">
        <v>0</v>
      </c>
      <c r="AJ1141" s="41">
        <v>0</v>
      </c>
      <c r="AK1141" s="42" t="str">
        <f>IFERROR(VLOOKUP(Exportar[[#This Row],[RUBRO]],[3]LISTAS!$A$1:$B$19,2,0),Exportar[[#This Row],[NOMBRE-Planeación_Proyecto]])</f>
        <v>3. Protección SRPA</v>
      </c>
      <c r="AL1141" s="41">
        <f>VLOOKUP(Exportar[[#This Row],[UNIDAD/SUB UNIDAD]],[3]!REGIONALES[[#All],[codigo_regional3]:[Columna1]],3,0)</f>
        <v>47</v>
      </c>
      <c r="AM1141" s="41">
        <f>Exportar[[#This Row],[COD]]</f>
        <v>47</v>
      </c>
      <c r="AN1141" s="41">
        <f>IFERROR(VLOOKUP(Exportar[[#This Row],[RUBRO completo]],'[3]CENTRO DE COSTOS'!$X:$X,1,0),0)</f>
        <v>0</v>
      </c>
      <c r="AO1141" s="43" t="str">
        <f>VLOOKUP(Exportar[[#This Row],[COD_REAL]],'[3]CENTRO DE COSTOS'!$M$4:$N$72,2,0)</f>
        <v>REGIONAL MAGDALENA</v>
      </c>
    </row>
    <row r="1142" spans="1:41" x14ac:dyDescent="0.25">
      <c r="A1142" s="44">
        <v>45111</v>
      </c>
      <c r="B1142" s="32">
        <v>2023</v>
      </c>
      <c r="C1142" s="33" t="str">
        <f>VLOOKUP(D1142,'[3]CENTRO DE COSTOS'!$E:$H,4,0)</f>
        <v>REGIONALES</v>
      </c>
      <c r="D1142" s="34" t="s">
        <v>69</v>
      </c>
      <c r="E1142" s="34" t="s">
        <v>70</v>
      </c>
      <c r="F1142" s="34" t="s">
        <v>192</v>
      </c>
      <c r="G1142" s="35" t="str">
        <f>VLOOKUP(O1142,[3]Gerentes!$A:$N,4,0)</f>
        <v xml:space="preserve">PROTECCIÓN RESTABLECIMIENTO </v>
      </c>
      <c r="H1142" s="35" t="str">
        <f>VLOOKUP(O1142,[3]Gerentes!$A:$N,5,0)</f>
        <v>DIRECTOR(A) DE PROTECCION</v>
      </c>
      <c r="I1142" s="35" t="str">
        <f>VLOOKUP(O1142,[3]Gerentes!$A:$N,10,0)</f>
        <v>2. Protección PARD</v>
      </c>
      <c r="J1142" s="35" t="str">
        <f>VLOOKUP(O1142,[3]Gerentes!$A:$AB,15,0)</f>
        <v>Contratable</v>
      </c>
      <c r="K1142" s="36" t="str">
        <f t="shared" si="51"/>
        <v>Inversión</v>
      </c>
      <c r="L1142" s="37" t="s">
        <v>173</v>
      </c>
      <c r="M1142" s="38" t="str">
        <f t="shared" si="52"/>
        <v>C-4102-1500-14</v>
      </c>
      <c r="N1142" s="34">
        <v>991</v>
      </c>
      <c r="O1142" s="35" t="str">
        <f t="shared" si="53"/>
        <v>C-4102-1500-14-0-4102037-02-991</v>
      </c>
      <c r="P1142" s="32" t="s">
        <v>172</v>
      </c>
      <c r="Q1142" s="39">
        <f>VLOOKUP($O1142,[3]Gerentes!$A:$I,7,0)</f>
        <v>4102037</v>
      </c>
      <c r="R1142" s="40" t="str">
        <f>VLOOKUP($O1142,[3]Gerentes!$A:$I,8,0)</f>
        <v>SERVICIO DE PROTECCION PARA EL RESTABLECIMIENTO DE DERECHOS DE NIÑOS, NIÑAS, ADOLESCENTES Y JOVENES</v>
      </c>
      <c r="S1142" s="34" t="s">
        <v>24</v>
      </c>
      <c r="T1142" s="34">
        <v>21</v>
      </c>
      <c r="U1142" s="34" t="s">
        <v>185</v>
      </c>
      <c r="V1142" s="34" t="s">
        <v>25</v>
      </c>
      <c r="W1142" s="41">
        <v>1201438359</v>
      </c>
      <c r="X1142" s="41">
        <v>0</v>
      </c>
      <c r="Y1142" s="41">
        <v>0</v>
      </c>
      <c r="Z1142" s="41">
        <v>0</v>
      </c>
      <c r="AA1142" s="41">
        <v>0</v>
      </c>
      <c r="AB1142" s="42">
        <v>1201438359</v>
      </c>
      <c r="AC1142" s="41">
        <v>1192137152</v>
      </c>
      <c r="AD1142" s="41">
        <v>9301207</v>
      </c>
      <c r="AE1142" s="42">
        <v>1188510924</v>
      </c>
      <c r="AF1142" s="42">
        <v>447956115</v>
      </c>
      <c r="AG1142" s="41">
        <v>447956115</v>
      </c>
      <c r="AH1142" s="41">
        <v>447956115</v>
      </c>
      <c r="AI1142" s="41">
        <v>0</v>
      </c>
      <c r="AJ1142" s="41">
        <v>0</v>
      </c>
      <c r="AK1142" s="42" t="str">
        <f>IFERROR(VLOOKUP(Exportar[[#This Row],[RUBRO]],[3]LISTAS!$A$1:$B$19,2,0),Exportar[[#This Row],[NOMBRE-Planeación_Proyecto]])</f>
        <v>2. Protección PARD</v>
      </c>
      <c r="AL1142" s="41">
        <f>VLOOKUP(Exportar[[#This Row],[UNIDAD/SUB UNIDAD]],[3]!REGIONALES[[#All],[codigo_regional3]:[Columna1]],3,0)</f>
        <v>47</v>
      </c>
      <c r="AM1142" s="41">
        <f>Exportar[[#This Row],[COD]]</f>
        <v>47</v>
      </c>
      <c r="AN1142" s="41">
        <f>IFERROR(VLOOKUP(Exportar[[#This Row],[RUBRO completo]],'[3]CENTRO DE COSTOS'!$X:$X,1,0),0)</f>
        <v>0</v>
      </c>
      <c r="AO1142" s="43" t="str">
        <f>VLOOKUP(Exportar[[#This Row],[COD_REAL]],'[3]CENTRO DE COSTOS'!$M$4:$N$72,2,0)</f>
        <v>REGIONAL MAGDALENA</v>
      </c>
    </row>
    <row r="1143" spans="1:41" x14ac:dyDescent="0.25">
      <c r="A1143" s="44">
        <v>45111</v>
      </c>
      <c r="B1143" s="32">
        <v>2023</v>
      </c>
      <c r="C1143" s="33" t="str">
        <f>VLOOKUP(D1143,'[3]CENTRO DE COSTOS'!$E:$H,4,0)</f>
        <v>REGIONALES</v>
      </c>
      <c r="D1143" s="34" t="s">
        <v>69</v>
      </c>
      <c r="E1143" s="34" t="s">
        <v>70</v>
      </c>
      <c r="F1143" s="34" t="s">
        <v>192</v>
      </c>
      <c r="G1143" s="35" t="str">
        <f>VLOOKUP(O1143,[3]Gerentes!$A:$N,4,0)</f>
        <v>SNBF</v>
      </c>
      <c r="H1143" s="35" t="str">
        <f>VLOOKUP(O1143,[3]Gerentes!$A:$N,5,0)</f>
        <v>DIRECTOR(A) DE SISTEMA NACIONAL DE BIENESTAR FAMILIAR</v>
      </c>
      <c r="I1143" s="35" t="str">
        <f>VLOOKUP(O1143,[3]Gerentes!$A:$N,10,0)</f>
        <v>7. SNBF</v>
      </c>
      <c r="J1143" s="35" t="str">
        <f>VLOOKUP(O1143,[3]Gerentes!$A:$AB,15,0)</f>
        <v>Contratable</v>
      </c>
      <c r="K1143" s="36" t="str">
        <f t="shared" si="51"/>
        <v>Inversión</v>
      </c>
      <c r="L1143" s="37" t="s">
        <v>168</v>
      </c>
      <c r="M1143" s="38" t="str">
        <f t="shared" si="52"/>
        <v>C-4102-1500-15</v>
      </c>
      <c r="N1143" s="34">
        <v>991</v>
      </c>
      <c r="O1143" s="35" t="str">
        <f t="shared" si="53"/>
        <v>C-4102-1500-15-0-4102024-02-991</v>
      </c>
      <c r="P1143" s="32" t="s">
        <v>167</v>
      </c>
      <c r="Q1143" s="39">
        <f>VLOOKUP($O1143,[3]Gerentes!$A:$I,7,0)</f>
        <v>4102024</v>
      </c>
      <c r="R1143" s="40" t="str">
        <f>VLOOKUP($O1143,[3]Gerentes!$A:$I,8,0)</f>
        <v>SERVICIO DE ASISTENCIA TECNICA EN EL CICLO DE POLITICAS PUBLICAS DE INFANCIA Y ADOLESCENCIA</v>
      </c>
      <c r="S1143" s="34" t="s">
        <v>24</v>
      </c>
      <c r="T1143" s="34">
        <v>27</v>
      </c>
      <c r="U1143" s="34" t="s">
        <v>161</v>
      </c>
      <c r="V1143" s="34" t="s">
        <v>25</v>
      </c>
      <c r="W1143" s="41">
        <v>344959600</v>
      </c>
      <c r="X1143" s="41">
        <v>6456366</v>
      </c>
      <c r="Y1143" s="41">
        <v>6456366</v>
      </c>
      <c r="Z1143" s="41">
        <v>0</v>
      </c>
      <c r="AA1143" s="41">
        <v>0</v>
      </c>
      <c r="AB1143" s="42">
        <v>344959600</v>
      </c>
      <c r="AC1143" s="41">
        <v>338258100</v>
      </c>
      <c r="AD1143" s="41">
        <v>6701500</v>
      </c>
      <c r="AE1143" s="42">
        <v>338258100</v>
      </c>
      <c r="AF1143" s="42">
        <v>114044432</v>
      </c>
      <c r="AG1143" s="41">
        <v>114044432</v>
      </c>
      <c r="AH1143" s="41">
        <v>114044432</v>
      </c>
      <c r="AI1143" s="41">
        <v>0</v>
      </c>
      <c r="AJ1143" s="41">
        <v>0</v>
      </c>
      <c r="AK1143" s="42" t="str">
        <f>IFERROR(VLOOKUP(Exportar[[#This Row],[RUBRO]],[3]LISTAS!$A$1:$B$19,2,0),Exportar[[#This Row],[NOMBRE-Planeación_Proyecto]])</f>
        <v>7. SNBF</v>
      </c>
      <c r="AL1143" s="41">
        <f>VLOOKUP(Exportar[[#This Row],[UNIDAD/SUB UNIDAD]],[3]!REGIONALES[[#All],[codigo_regional3]:[Columna1]],3,0)</f>
        <v>47</v>
      </c>
      <c r="AM1143" s="41">
        <f>Exportar[[#This Row],[COD]]</f>
        <v>47</v>
      </c>
      <c r="AN1143" s="41">
        <f>IFERROR(VLOOKUP(Exportar[[#This Row],[RUBRO completo]],'[3]CENTRO DE COSTOS'!$X:$X,1,0),0)</f>
        <v>0</v>
      </c>
      <c r="AO1143" s="43" t="str">
        <f>VLOOKUP(Exportar[[#This Row],[COD_REAL]],'[3]CENTRO DE COSTOS'!$M$4:$N$72,2,0)</f>
        <v>REGIONAL MAGDALENA</v>
      </c>
    </row>
    <row r="1144" spans="1:41" x14ac:dyDescent="0.25">
      <c r="A1144" s="44">
        <v>45111</v>
      </c>
      <c r="B1144" s="32">
        <v>2023</v>
      </c>
      <c r="C1144" s="33" t="str">
        <f>VLOOKUP(D1144,'[3]CENTRO DE COSTOS'!$E:$H,4,0)</f>
        <v>REGIONALES</v>
      </c>
      <c r="D1144" s="34" t="s">
        <v>69</v>
      </c>
      <c r="E1144" s="34" t="s">
        <v>70</v>
      </c>
      <c r="F1144" s="34" t="s">
        <v>192</v>
      </c>
      <c r="G1144" s="35" t="str">
        <f>VLOOKUP(O1144,[3]Gerentes!$A:$N,4,0)</f>
        <v>FAMILIA Y COMUNIDADES</v>
      </c>
      <c r="H1144" s="35" t="str">
        <f>VLOOKUP(O1144,[3]Gerentes!$A:$N,5,0)</f>
        <v>DIRECTOR(A) DE FAMILIA Y COMUNIDADES</v>
      </c>
      <c r="I1144" s="35" t="str">
        <f>VLOOKUP(O1144,[3]Gerentes!$A:$N,10,0)</f>
        <v>6. Familia y Comunidades</v>
      </c>
      <c r="J1144" s="35" t="str">
        <f>VLOOKUP(O1144,[3]Gerentes!$A:$AB,15,0)</f>
        <v>Contratable</v>
      </c>
      <c r="K1144" s="36" t="str">
        <f t="shared" si="51"/>
        <v>Inversión</v>
      </c>
      <c r="L1144" s="37" t="s">
        <v>184</v>
      </c>
      <c r="M1144" s="38" t="str">
        <f t="shared" si="52"/>
        <v>C-4102-1500-16</v>
      </c>
      <c r="N1144" s="34">
        <v>991</v>
      </c>
      <c r="O1144" s="35" t="str">
        <f t="shared" si="53"/>
        <v>C-4102-1500-16-0-4102041-02-991</v>
      </c>
      <c r="P1144" s="32" t="s">
        <v>183</v>
      </c>
      <c r="Q1144" s="39">
        <f>VLOOKUP($O1144,[3]Gerentes!$A:$I,7,0)</f>
        <v>4102041</v>
      </c>
      <c r="R1144" s="40" t="str">
        <f>VLOOKUP($O1144,[3]Gerentes!$A:$I,8,0)</f>
        <v>SERVICIO DE ASISTENCIA TECNICA EN EL CICLO DE POLITICAS PUBLICAS DE FAMILIA Y OTRAS RELACIONADAS</v>
      </c>
      <c r="S1144" s="34" t="s">
        <v>24</v>
      </c>
      <c r="T1144" s="34">
        <v>27</v>
      </c>
      <c r="U1144" s="34" t="s">
        <v>161</v>
      </c>
      <c r="V1144" s="34" t="s">
        <v>25</v>
      </c>
      <c r="W1144" s="41">
        <v>92388266</v>
      </c>
      <c r="X1144" s="41">
        <v>0</v>
      </c>
      <c r="Y1144" s="41">
        <v>0</v>
      </c>
      <c r="Z1144" s="41">
        <v>0</v>
      </c>
      <c r="AA1144" s="41">
        <v>0</v>
      </c>
      <c r="AB1144" s="42">
        <v>92388266</v>
      </c>
      <c r="AC1144" s="41">
        <v>90813466</v>
      </c>
      <c r="AD1144" s="41">
        <v>1574800</v>
      </c>
      <c r="AE1144" s="42">
        <v>90813466</v>
      </c>
      <c r="AF1144" s="42">
        <v>34908067</v>
      </c>
      <c r="AG1144" s="41">
        <v>34908067</v>
      </c>
      <c r="AH1144" s="41">
        <v>34908067</v>
      </c>
      <c r="AI1144" s="41">
        <v>0</v>
      </c>
      <c r="AJ1144" s="41">
        <v>0</v>
      </c>
      <c r="AK1144" s="42" t="str">
        <f>IFERROR(VLOOKUP(Exportar[[#This Row],[RUBRO]],[3]LISTAS!$A$1:$B$19,2,0),Exportar[[#This Row],[NOMBRE-Planeación_Proyecto]])</f>
        <v>6. Familia y Comunidades</v>
      </c>
      <c r="AL1144" s="41">
        <f>VLOOKUP(Exportar[[#This Row],[UNIDAD/SUB UNIDAD]],[3]!REGIONALES[[#All],[codigo_regional3]:[Columna1]],3,0)</f>
        <v>47</v>
      </c>
      <c r="AM1144" s="41">
        <f>Exportar[[#This Row],[COD]]</f>
        <v>47</v>
      </c>
      <c r="AN1144" s="41">
        <f>IFERROR(VLOOKUP(Exportar[[#This Row],[RUBRO completo]],'[3]CENTRO DE COSTOS'!$X:$X,1,0),0)</f>
        <v>0</v>
      </c>
      <c r="AO1144" s="43" t="str">
        <f>VLOOKUP(Exportar[[#This Row],[COD_REAL]],'[3]CENTRO DE COSTOS'!$M$4:$N$72,2,0)</f>
        <v>REGIONAL MAGDALENA</v>
      </c>
    </row>
    <row r="1145" spans="1:41" x14ac:dyDescent="0.25">
      <c r="A1145" s="44">
        <v>45111</v>
      </c>
      <c r="B1145" s="32">
        <v>2023</v>
      </c>
      <c r="C1145" s="33" t="str">
        <f>VLOOKUP(D1145,'[3]CENTRO DE COSTOS'!$E:$H,4,0)</f>
        <v>REGIONALES</v>
      </c>
      <c r="D1145" s="34" t="s">
        <v>69</v>
      </c>
      <c r="E1145" s="34" t="s">
        <v>70</v>
      </c>
      <c r="F1145" s="34" t="s">
        <v>192</v>
      </c>
      <c r="G1145" s="35" t="str">
        <f>VLOOKUP(O1145,[3]Gerentes!$A:$N,4,0)</f>
        <v>PRIMERA INFANCIA</v>
      </c>
      <c r="H1145" s="35" t="str">
        <f>VLOOKUP(O1145,[3]Gerentes!$A:$N,5,0)</f>
        <v>DIRECTOR(A) DE PRIMERA INFANCIA</v>
      </c>
      <c r="I1145" s="35" t="str">
        <f>VLOOKUP(O1145,[3]Gerentes!$A:$N,10,0)</f>
        <v>1. Primera Infancia</v>
      </c>
      <c r="J1145" s="35" t="str">
        <f>VLOOKUP(O1145,[3]Gerentes!$A:$AB,15,0)</f>
        <v>Contratable</v>
      </c>
      <c r="K1145" s="36" t="str">
        <f t="shared" si="51"/>
        <v>Inversión</v>
      </c>
      <c r="L1145" s="37" t="s">
        <v>166</v>
      </c>
      <c r="M1145" s="38" t="str">
        <f t="shared" si="52"/>
        <v>C-4102-1500-18</v>
      </c>
      <c r="N1145" s="34">
        <v>991</v>
      </c>
      <c r="O1145" s="35" t="str">
        <f t="shared" si="53"/>
        <v>C-4102-1500-18-0-4102040-02-991</v>
      </c>
      <c r="P1145" s="32" t="s">
        <v>165</v>
      </c>
      <c r="Q1145" s="39">
        <f>VLOOKUP($O1145,[3]Gerentes!$A:$I,7,0)</f>
        <v>4102040</v>
      </c>
      <c r="R1145" s="40" t="str">
        <f>VLOOKUP($O1145,[3]Gerentes!$A:$I,8,0)</f>
        <v>DOCUMENTOS METODOLOGICOS</v>
      </c>
      <c r="S1145" s="34" t="s">
        <v>24</v>
      </c>
      <c r="T1145" s="34">
        <v>27</v>
      </c>
      <c r="U1145" s="34" t="s">
        <v>161</v>
      </c>
      <c r="V1145" s="34" t="s">
        <v>25</v>
      </c>
      <c r="W1145" s="41">
        <v>2090074051</v>
      </c>
      <c r="X1145" s="41">
        <v>0</v>
      </c>
      <c r="Y1145" s="41">
        <v>70537242</v>
      </c>
      <c r="Z1145" s="41">
        <v>0</v>
      </c>
      <c r="AA1145" s="41">
        <v>0</v>
      </c>
      <c r="AB1145" s="42">
        <v>2019536809</v>
      </c>
      <c r="AC1145" s="41">
        <v>1971746533.6700001</v>
      </c>
      <c r="AD1145" s="41">
        <v>47790275.329999998</v>
      </c>
      <c r="AE1145" s="42">
        <v>1971746533.6700001</v>
      </c>
      <c r="AF1145" s="42">
        <v>723769221.66999996</v>
      </c>
      <c r="AG1145" s="41">
        <v>723769221.66999996</v>
      </c>
      <c r="AH1145" s="41">
        <v>723769221.66999996</v>
      </c>
      <c r="AI1145" s="41">
        <v>0</v>
      </c>
      <c r="AJ1145" s="41">
        <v>0</v>
      </c>
      <c r="AK1145" s="42" t="str">
        <f>IFERROR(VLOOKUP(Exportar[[#This Row],[RUBRO]],[3]LISTAS!$A$1:$B$19,2,0),Exportar[[#This Row],[NOMBRE-Planeación_Proyecto]])</f>
        <v>1. Primera Infancia</v>
      </c>
      <c r="AL1145" s="41">
        <f>VLOOKUP(Exportar[[#This Row],[UNIDAD/SUB UNIDAD]],[3]!REGIONALES[[#All],[codigo_regional3]:[Columna1]],3,0)</f>
        <v>47</v>
      </c>
      <c r="AM1145" s="41">
        <f>Exportar[[#This Row],[COD]]</f>
        <v>47</v>
      </c>
      <c r="AN1145" s="41">
        <f>IFERROR(VLOOKUP(Exportar[[#This Row],[RUBRO completo]],'[3]CENTRO DE COSTOS'!$X:$X,1,0),0)</f>
        <v>0</v>
      </c>
      <c r="AO1145" s="43" t="str">
        <f>VLOOKUP(Exportar[[#This Row],[COD_REAL]],'[3]CENTRO DE COSTOS'!$M$4:$N$72,2,0)</f>
        <v>REGIONAL MAGDALENA</v>
      </c>
    </row>
    <row r="1146" spans="1:41" x14ac:dyDescent="0.25">
      <c r="A1146" s="44">
        <v>45111</v>
      </c>
      <c r="B1146" s="32">
        <v>2023</v>
      </c>
      <c r="C1146" s="33" t="str">
        <f>VLOOKUP(D1146,'[3]CENTRO DE COSTOS'!$E:$H,4,0)</f>
        <v>REGIONALES</v>
      </c>
      <c r="D1146" s="34" t="s">
        <v>69</v>
      </c>
      <c r="E1146" s="34" t="s">
        <v>70</v>
      </c>
      <c r="F1146" s="34" t="s">
        <v>192</v>
      </c>
      <c r="G1146" s="35" t="str">
        <f>VLOOKUP(O1146,[3]Gerentes!$A:$N,4,0)</f>
        <v>INFANCIA</v>
      </c>
      <c r="H1146" s="35" t="str">
        <f>VLOOKUP(O1146,[3]Gerentes!$A:$N,5,0)</f>
        <v>DIRECTOR(A) DE INFANCIA</v>
      </c>
      <c r="I1146" s="35" t="str">
        <f>VLOOKUP(O1146,[3]Gerentes!$A:$N,10,0)</f>
        <v>7. Infancia</v>
      </c>
      <c r="J1146" s="35" t="str">
        <f>VLOOKUP(O1146,[3]Gerentes!$A:$AB,15,0)</f>
        <v>Contratable</v>
      </c>
      <c r="K1146" s="36" t="str">
        <f t="shared" si="51"/>
        <v>Inversión</v>
      </c>
      <c r="L1146" s="37" t="s">
        <v>182</v>
      </c>
      <c r="M1146" s="38" t="str">
        <f t="shared" si="52"/>
        <v>C-4102-1500-20</v>
      </c>
      <c r="N1146" s="34">
        <v>991</v>
      </c>
      <c r="O1146" s="35" t="str">
        <f t="shared" si="53"/>
        <v>C-4102-1500-20-0-4102045-02-991</v>
      </c>
      <c r="P1146" s="32" t="s">
        <v>181</v>
      </c>
      <c r="Q1146" s="39">
        <f>VLOOKUP($O1146,[3]Gerentes!$A:$I,7,0)</f>
        <v>4102045</v>
      </c>
      <c r="R1146" s="40" t="str">
        <f>VLOOKUP($O1146,[3]Gerentes!$A:$I,8,0)</f>
        <v>SERVICIOS DE EDUCACIÓN INFORMAL A NIÑOS, NIÑAS, ADOLESCENTES  Y JÓVENES PARA EL RECONOCIMIENTO DE SUS DERECHOS</v>
      </c>
      <c r="S1146" s="34" t="s">
        <v>24</v>
      </c>
      <c r="T1146" s="34">
        <v>27</v>
      </c>
      <c r="U1146" s="34" t="s">
        <v>161</v>
      </c>
      <c r="V1146" s="34" t="s">
        <v>25</v>
      </c>
      <c r="W1146" s="41">
        <v>91876129</v>
      </c>
      <c r="X1146" s="41">
        <v>0</v>
      </c>
      <c r="Y1146" s="41">
        <v>2597796</v>
      </c>
      <c r="Z1146" s="41">
        <v>0</v>
      </c>
      <c r="AA1146" s="41">
        <v>0</v>
      </c>
      <c r="AB1146" s="42">
        <v>89278333</v>
      </c>
      <c r="AC1146" s="41">
        <v>89278333</v>
      </c>
      <c r="AD1146" s="41">
        <v>0</v>
      </c>
      <c r="AE1146" s="42">
        <v>89278333</v>
      </c>
      <c r="AF1146" s="42">
        <v>34538333</v>
      </c>
      <c r="AG1146" s="41">
        <v>34538333</v>
      </c>
      <c r="AH1146" s="41">
        <v>34538333</v>
      </c>
      <c r="AI1146" s="41">
        <v>0</v>
      </c>
      <c r="AJ1146" s="41">
        <v>0</v>
      </c>
      <c r="AK1146" s="42" t="str">
        <f>IFERROR(VLOOKUP(Exportar[[#This Row],[RUBRO]],[3]LISTAS!$A$1:$B$19,2,0),Exportar[[#This Row],[NOMBRE-Planeación_Proyecto]])</f>
        <v>7. Infancia</v>
      </c>
      <c r="AL1146" s="41">
        <f>VLOOKUP(Exportar[[#This Row],[UNIDAD/SUB UNIDAD]],[3]!REGIONALES[[#All],[codigo_regional3]:[Columna1]],3,0)</f>
        <v>47</v>
      </c>
      <c r="AM1146" s="41">
        <f>Exportar[[#This Row],[COD]]</f>
        <v>47</v>
      </c>
      <c r="AN1146" s="41">
        <f>IFERROR(VLOOKUP(Exportar[[#This Row],[RUBRO completo]],'[3]CENTRO DE COSTOS'!$X:$X,1,0),0)</f>
        <v>0</v>
      </c>
      <c r="AO1146" s="43" t="str">
        <f>VLOOKUP(Exportar[[#This Row],[COD_REAL]],'[3]CENTRO DE COSTOS'!$M$4:$N$72,2,0)</f>
        <v>REGIONAL MAGDALENA</v>
      </c>
    </row>
    <row r="1147" spans="1:41" x14ac:dyDescent="0.25">
      <c r="A1147" s="44">
        <v>45111</v>
      </c>
      <c r="B1147" s="32">
        <v>2023</v>
      </c>
      <c r="C1147" s="33" t="str">
        <f>VLOOKUP(D1147,'[3]CENTRO DE COSTOS'!$E:$H,4,0)</f>
        <v>REGIONALES</v>
      </c>
      <c r="D1147" s="34" t="s">
        <v>69</v>
      </c>
      <c r="E1147" s="34" t="s">
        <v>70</v>
      </c>
      <c r="F1147" s="34" t="s">
        <v>192</v>
      </c>
      <c r="G1147" s="35" t="str">
        <f>VLOOKUP(O1147,[3]Gerentes!$A:$N,4,0)</f>
        <v>ADOLESCENCIA Y JUVENTUD</v>
      </c>
      <c r="H1147" s="35" t="str">
        <f>VLOOKUP(O1147,[3]Gerentes!$A:$N,5,0)</f>
        <v xml:space="preserve">DIRECTOR(A) DE ADOLESCENCIA Y JUVENTUD </v>
      </c>
      <c r="I1147" s="35" t="str">
        <f>VLOOKUP(O1147,[3]Gerentes!$A:$N,10,0)</f>
        <v>8. Adolescencia y Juventud</v>
      </c>
      <c r="J1147" s="35" t="str">
        <f>VLOOKUP(O1147,[3]Gerentes!$A:$AB,15,0)</f>
        <v>Contratable</v>
      </c>
      <c r="K1147" s="36" t="str">
        <f t="shared" si="51"/>
        <v>Inversión</v>
      </c>
      <c r="L1147" s="37" t="s">
        <v>180</v>
      </c>
      <c r="M1147" s="38" t="str">
        <f t="shared" si="52"/>
        <v>C-4102-1500-21</v>
      </c>
      <c r="N1147" s="34">
        <v>991</v>
      </c>
      <c r="O1147" s="35" t="str">
        <f t="shared" si="53"/>
        <v>C-4102-1500-21-0-4102045-02-00-991</v>
      </c>
      <c r="P1147" s="32" t="s">
        <v>179</v>
      </c>
      <c r="Q1147" s="39">
        <f>VLOOKUP($O1147,[3]Gerentes!$A:$I,7,0)</f>
        <v>4102045</v>
      </c>
      <c r="R1147" s="40" t="str">
        <f>VLOOKUP($O1147,[3]Gerentes!$A:$I,8,0)</f>
        <v>SERVICIOS DE EDUCACIÓN INFORMAL A NIÑOS, NIÑAS, ADOLESCENTES  Y JÓVENES PARA EL RECONOCIMIENTO DE SUS DERECHOS</v>
      </c>
      <c r="S1147" s="34" t="s">
        <v>24</v>
      </c>
      <c r="T1147" s="34">
        <v>27</v>
      </c>
      <c r="U1147" s="34" t="s">
        <v>161</v>
      </c>
      <c r="V1147" s="34" t="s">
        <v>25</v>
      </c>
      <c r="W1147" s="41">
        <v>92797334</v>
      </c>
      <c r="X1147" s="41">
        <v>0</v>
      </c>
      <c r="Y1147" s="41">
        <v>0</v>
      </c>
      <c r="Z1147" s="41">
        <v>0</v>
      </c>
      <c r="AA1147" s="41">
        <v>0</v>
      </c>
      <c r="AB1147" s="42">
        <v>92797334</v>
      </c>
      <c r="AC1147" s="41">
        <v>89408667</v>
      </c>
      <c r="AD1147" s="41">
        <v>3388667</v>
      </c>
      <c r="AE1147" s="42">
        <v>89408667</v>
      </c>
      <c r="AF1147" s="42">
        <v>34668667</v>
      </c>
      <c r="AG1147" s="41">
        <v>34668667</v>
      </c>
      <c r="AH1147" s="41">
        <v>34668667</v>
      </c>
      <c r="AI1147" s="41">
        <v>0</v>
      </c>
      <c r="AJ1147" s="41">
        <v>0</v>
      </c>
      <c r="AK1147" s="42" t="str">
        <f>IFERROR(VLOOKUP(Exportar[[#This Row],[RUBRO]],[3]LISTAS!$A$1:$B$19,2,0),Exportar[[#This Row],[NOMBRE-Planeación_Proyecto]])</f>
        <v>8. Adolescencia y Juventud</v>
      </c>
      <c r="AL1147" s="41">
        <f>VLOOKUP(Exportar[[#This Row],[UNIDAD/SUB UNIDAD]],[3]!REGIONALES[[#All],[codigo_regional3]:[Columna1]],3,0)</f>
        <v>47</v>
      </c>
      <c r="AM1147" s="41">
        <f>Exportar[[#This Row],[COD]]</f>
        <v>47</v>
      </c>
      <c r="AN1147" s="41">
        <f>IFERROR(VLOOKUP(Exportar[[#This Row],[RUBRO completo]],'[3]CENTRO DE COSTOS'!$X:$X,1,0),0)</f>
        <v>0</v>
      </c>
      <c r="AO1147" s="43" t="str">
        <f>VLOOKUP(Exportar[[#This Row],[COD_REAL]],'[3]CENTRO DE COSTOS'!$M$4:$N$72,2,0)</f>
        <v>REGIONAL MAGDALENA</v>
      </c>
    </row>
    <row r="1148" spans="1:41" x14ac:dyDescent="0.25">
      <c r="A1148" s="44">
        <v>45111</v>
      </c>
      <c r="B1148" s="32">
        <v>2023</v>
      </c>
      <c r="C1148" s="33" t="str">
        <f>VLOOKUP(D1148,'[3]CENTRO DE COSTOS'!$E:$H,4,0)</f>
        <v>REGIONALES</v>
      </c>
      <c r="D1148" s="34" t="s">
        <v>69</v>
      </c>
      <c r="E1148" s="34" t="s">
        <v>70</v>
      </c>
      <c r="F1148" s="34" t="s">
        <v>192</v>
      </c>
      <c r="G1148" s="35" t="str">
        <f>VLOOKUP(O1148,[3]Gerentes!$A:$N,4,0)</f>
        <v>TECNOLOGÍA</v>
      </c>
      <c r="H1148" s="35" t="str">
        <f>VLOOKUP(O1148,[3]Gerentes!$A:$N,5,0)</f>
        <v>DIRECTOR(A) DE INFORMACION Y TECNOLOGIA</v>
      </c>
      <c r="I1148" s="35" t="str">
        <f>VLOOKUP(O1148,[3]Gerentes!$A:$N,10,0)</f>
        <v>9. Tecnología</v>
      </c>
      <c r="J1148" s="35" t="str">
        <f>VLOOKUP(O1148,[3]Gerentes!$A:$AB,15,0)</f>
        <v>Contratable</v>
      </c>
      <c r="K1148" s="36" t="str">
        <f t="shared" si="51"/>
        <v>Inversión</v>
      </c>
      <c r="L1148" s="37" t="s">
        <v>178</v>
      </c>
      <c r="M1148" s="38" t="str">
        <f t="shared" si="52"/>
        <v>C-4199-1500-7</v>
      </c>
      <c r="N1148" s="34">
        <v>991</v>
      </c>
      <c r="O1148" s="35" t="str">
        <f t="shared" si="53"/>
        <v>C-4199-1500-7-0-4199062-02-991</v>
      </c>
      <c r="P1148" s="32" t="s">
        <v>177</v>
      </c>
      <c r="Q1148" s="39">
        <f>VLOOKUP($O1148,[3]Gerentes!$A:$I,7,0)</f>
        <v>4199062</v>
      </c>
      <c r="R1148" s="40" t="str">
        <f>VLOOKUP($O1148,[3]Gerentes!$A:$I,8,0)</f>
        <v>SERVICIOS TECNOLOGICOS</v>
      </c>
      <c r="S1148" s="34" t="s">
        <v>24</v>
      </c>
      <c r="T1148" s="34">
        <v>27</v>
      </c>
      <c r="U1148" s="34" t="s">
        <v>161</v>
      </c>
      <c r="V1148" s="34" t="s">
        <v>25</v>
      </c>
      <c r="W1148" s="41">
        <v>104917750</v>
      </c>
      <c r="X1148" s="41">
        <v>0</v>
      </c>
      <c r="Y1148" s="41">
        <v>0</v>
      </c>
      <c r="Z1148" s="41">
        <v>0</v>
      </c>
      <c r="AA1148" s="41">
        <v>0</v>
      </c>
      <c r="AB1148" s="42">
        <v>104917750</v>
      </c>
      <c r="AC1148" s="41">
        <v>100654433</v>
      </c>
      <c r="AD1148" s="41">
        <v>4263317</v>
      </c>
      <c r="AE1148" s="42">
        <v>100654433</v>
      </c>
      <c r="AF1148" s="42">
        <v>39033100</v>
      </c>
      <c r="AG1148" s="41">
        <v>39033100</v>
      </c>
      <c r="AH1148" s="41">
        <v>39033100</v>
      </c>
      <c r="AI1148" s="41">
        <v>0</v>
      </c>
      <c r="AJ1148" s="41">
        <v>0</v>
      </c>
      <c r="AK1148" s="42" t="str">
        <f>IFERROR(VLOOKUP(Exportar[[#This Row],[RUBRO]],[3]LISTAS!$A$1:$B$19,2,0),Exportar[[#This Row],[NOMBRE-Planeación_Proyecto]])</f>
        <v>9. Tecnología</v>
      </c>
      <c r="AL1148" s="41">
        <f>VLOOKUP(Exportar[[#This Row],[UNIDAD/SUB UNIDAD]],[3]!REGIONALES[[#All],[codigo_regional3]:[Columna1]],3,0)</f>
        <v>47</v>
      </c>
      <c r="AM1148" s="41">
        <f>Exportar[[#This Row],[COD]]</f>
        <v>47</v>
      </c>
      <c r="AN1148" s="41">
        <f>IFERROR(VLOOKUP(Exportar[[#This Row],[RUBRO completo]],'[3]CENTRO DE COSTOS'!$X:$X,1,0),0)</f>
        <v>0</v>
      </c>
      <c r="AO1148" s="43" t="str">
        <f>VLOOKUP(Exportar[[#This Row],[COD_REAL]],'[3]CENTRO DE COSTOS'!$M$4:$N$72,2,0)</f>
        <v>REGIONAL MAGDALENA</v>
      </c>
    </row>
    <row r="1149" spans="1:41" x14ac:dyDescent="0.25">
      <c r="A1149" s="44">
        <v>45111</v>
      </c>
      <c r="B1149" s="32">
        <v>2023</v>
      </c>
      <c r="C1149" s="33" t="str">
        <f>VLOOKUP(D1149,'[3]CENTRO DE COSTOS'!$E:$H,4,0)</f>
        <v>REGIONALES</v>
      </c>
      <c r="D1149" s="34" t="s">
        <v>69</v>
      </c>
      <c r="E1149" s="34" t="s">
        <v>70</v>
      </c>
      <c r="F1149" s="34" t="s">
        <v>192</v>
      </c>
      <c r="G1149" s="35" t="str">
        <f>VLOOKUP(O1149,[3]Gerentes!$A:$N,4,0)</f>
        <v>FORTALECIMIENTO</v>
      </c>
      <c r="H1149" s="35" t="str">
        <f>VLOOKUP(O1149,[3]Gerentes!$A:$N,5,0)</f>
        <v>DIRECTOR(A) DE GESTION HUMANA</v>
      </c>
      <c r="I1149" s="35" t="str">
        <f>VLOOKUP(O1149,[3]Gerentes!$A:$N,10,0)</f>
        <v>8. Fortalecimiento</v>
      </c>
      <c r="J1149" s="35" t="str">
        <f>VLOOKUP(O1149,[3]Gerentes!$A:$AB,15,0)</f>
        <v>Contratable</v>
      </c>
      <c r="K1149" s="36" t="str">
        <f t="shared" si="51"/>
        <v>Inversión</v>
      </c>
      <c r="L1149" s="37" t="s">
        <v>175</v>
      </c>
      <c r="M1149" s="38" t="str">
        <f t="shared" si="52"/>
        <v>C-4199-1500-8</v>
      </c>
      <c r="N1149" s="34">
        <v>991</v>
      </c>
      <c r="O1149" s="35" t="str">
        <f t="shared" si="53"/>
        <v>C-4199-1500-8-0-4199064-02-991</v>
      </c>
      <c r="P1149" s="32" t="s">
        <v>174</v>
      </c>
      <c r="Q1149" s="39">
        <f>VLOOKUP($O1149,[3]Gerentes!$A:$I,7,0)</f>
        <v>4199064</v>
      </c>
      <c r="R1149" s="40" t="str">
        <f>VLOOKUP($O1149,[3]Gerentes!$A:$I,8,0)</f>
        <v>SERVICIO DE IMPLEMENTACION DE SISTEMAS DE GESTION</v>
      </c>
      <c r="S1149" s="34" t="s">
        <v>24</v>
      </c>
      <c r="T1149" s="34">
        <v>27</v>
      </c>
      <c r="U1149" s="34" t="s">
        <v>161</v>
      </c>
      <c r="V1149" s="34" t="s">
        <v>25</v>
      </c>
      <c r="W1149" s="41">
        <v>597315251</v>
      </c>
      <c r="X1149" s="41">
        <v>0</v>
      </c>
      <c r="Y1149" s="41">
        <v>154053</v>
      </c>
      <c r="Z1149" s="41">
        <v>0</v>
      </c>
      <c r="AA1149" s="41">
        <v>0</v>
      </c>
      <c r="AB1149" s="42">
        <v>597161198</v>
      </c>
      <c r="AC1149" s="41">
        <v>595610564</v>
      </c>
      <c r="AD1149" s="41">
        <v>1550634</v>
      </c>
      <c r="AE1149" s="42">
        <v>595610564</v>
      </c>
      <c r="AF1149" s="42">
        <v>233650733</v>
      </c>
      <c r="AG1149" s="41">
        <v>233650733</v>
      </c>
      <c r="AH1149" s="41">
        <v>233650733</v>
      </c>
      <c r="AI1149" s="41">
        <v>0</v>
      </c>
      <c r="AJ1149" s="41">
        <v>0</v>
      </c>
      <c r="AK1149" s="42" t="str">
        <f>IFERROR(VLOOKUP(Exportar[[#This Row],[RUBRO]],[3]LISTAS!$A$1:$B$19,2,0),Exportar[[#This Row],[NOMBRE-Planeación_Proyecto]])</f>
        <v>8. Fortalecimiento</v>
      </c>
      <c r="AL1149" s="41">
        <f>VLOOKUP(Exportar[[#This Row],[UNIDAD/SUB UNIDAD]],[3]!REGIONALES[[#All],[codigo_regional3]:[Columna1]],3,0)</f>
        <v>47</v>
      </c>
      <c r="AM1149" s="41">
        <f>Exportar[[#This Row],[COD]]</f>
        <v>47</v>
      </c>
      <c r="AN1149" s="41">
        <f>IFERROR(VLOOKUP(Exportar[[#This Row],[RUBRO completo]],'[3]CENTRO DE COSTOS'!$X:$X,1,0),0)</f>
        <v>0</v>
      </c>
      <c r="AO1149" s="43" t="str">
        <f>VLOOKUP(Exportar[[#This Row],[COD_REAL]],'[3]CENTRO DE COSTOS'!$M$4:$N$72,2,0)</f>
        <v>REGIONAL MAGDALENA</v>
      </c>
    </row>
    <row r="1150" spans="1:41" x14ac:dyDescent="0.25">
      <c r="A1150" s="44">
        <v>45111</v>
      </c>
      <c r="B1150" s="32">
        <v>2023</v>
      </c>
      <c r="C1150" s="33" t="str">
        <f>VLOOKUP(D1150,'[3]CENTRO DE COSTOS'!$E:$H,4,0)</f>
        <v>REGIONALES</v>
      </c>
      <c r="D1150" s="34" t="s">
        <v>69</v>
      </c>
      <c r="E1150" s="34" t="s">
        <v>70</v>
      </c>
      <c r="F1150" s="34" t="s">
        <v>176</v>
      </c>
      <c r="G1150" s="35" t="str">
        <f>VLOOKUP(O1150,[3]Gerentes!$A:$N,4,0)</f>
        <v>NUTRICIÓN</v>
      </c>
      <c r="H1150" s="35" t="str">
        <f>VLOOKUP(O1150,[3]Gerentes!$A:$N,5,0)</f>
        <v>DIRECTOR(A) DE NUTRICION</v>
      </c>
      <c r="I1150" s="35" t="str">
        <f>VLOOKUP(O1150,[3]Gerentes!$A:$N,10,0)</f>
        <v>4. Nutrición</v>
      </c>
      <c r="J1150" s="35" t="str">
        <f>VLOOKUP(O1150,[3]Gerentes!$A:$AB,15,0)</f>
        <v>No Contratable</v>
      </c>
      <c r="K1150" s="36" t="str">
        <f t="shared" si="51"/>
        <v>Inversión</v>
      </c>
      <c r="L1150" s="37" t="s">
        <v>189</v>
      </c>
      <c r="M1150" s="38" t="str">
        <f t="shared" si="52"/>
        <v>C-4102-1500-12</v>
      </c>
      <c r="N1150" s="34">
        <v>992</v>
      </c>
      <c r="O1150" s="35" t="str">
        <f t="shared" si="53"/>
        <v>C-4102-1500-12-0-4102016-02-992</v>
      </c>
      <c r="P1150" s="32" t="s">
        <v>188</v>
      </c>
      <c r="Q1150" s="39">
        <f>VLOOKUP($O1150,[3]Gerentes!$A:$I,7,0)</f>
        <v>4102016</v>
      </c>
      <c r="R1150" s="40" t="str">
        <f>VLOOKUP($O1150,[3]Gerentes!$A:$I,8,0)</f>
        <v>SERVICIO DE ATENCION Y PREVENCION A LA DESNUTRICION DESDE EL SECTOR INCLUSION SOCIAL</v>
      </c>
      <c r="S1150" s="34" t="s">
        <v>24</v>
      </c>
      <c r="T1150" s="34">
        <v>27</v>
      </c>
      <c r="U1150" s="34" t="s">
        <v>161</v>
      </c>
      <c r="V1150" s="34" t="s">
        <v>25</v>
      </c>
      <c r="W1150" s="41">
        <v>4000000</v>
      </c>
      <c r="X1150" s="41">
        <v>0</v>
      </c>
      <c r="Y1150" s="41">
        <v>0</v>
      </c>
      <c r="Z1150" s="41">
        <v>0</v>
      </c>
      <c r="AA1150" s="41">
        <v>0</v>
      </c>
      <c r="AB1150" s="42">
        <v>4000000</v>
      </c>
      <c r="AC1150" s="41">
        <v>4000000</v>
      </c>
      <c r="AD1150" s="41">
        <v>0</v>
      </c>
      <c r="AE1150" s="42">
        <v>170668</v>
      </c>
      <c r="AF1150" s="42">
        <v>170668</v>
      </c>
      <c r="AG1150" s="41">
        <v>170668</v>
      </c>
      <c r="AH1150" s="41">
        <v>170668</v>
      </c>
      <c r="AI1150" s="41">
        <v>0</v>
      </c>
      <c r="AJ1150" s="41">
        <v>0</v>
      </c>
      <c r="AK1150" s="42" t="str">
        <f>IFERROR(VLOOKUP(Exportar[[#This Row],[RUBRO]],[3]LISTAS!$A$1:$B$19,2,0),Exportar[[#This Row],[NOMBRE-Planeación_Proyecto]])</f>
        <v>4. Nutrición</v>
      </c>
      <c r="AL1150" s="41">
        <f>VLOOKUP(Exportar[[#This Row],[UNIDAD/SUB UNIDAD]],[3]!REGIONALES[[#All],[codigo_regional3]:[Columna1]],3,0)</f>
        <v>47</v>
      </c>
      <c r="AM1150" s="41">
        <f>Exportar[[#This Row],[COD]]</f>
        <v>47</v>
      </c>
      <c r="AN1150" s="41">
        <f>IFERROR(VLOOKUP(Exportar[[#This Row],[RUBRO completo]],'[3]CENTRO DE COSTOS'!$X:$X,1,0),0)</f>
        <v>0</v>
      </c>
      <c r="AO1150" s="43" t="str">
        <f>VLOOKUP(Exportar[[#This Row],[COD_REAL]],'[3]CENTRO DE COSTOS'!$M$4:$N$72,2,0)</f>
        <v>REGIONAL MAGDALENA</v>
      </c>
    </row>
    <row r="1151" spans="1:41" x14ac:dyDescent="0.25">
      <c r="A1151" s="44">
        <v>45111</v>
      </c>
      <c r="B1151" s="32">
        <v>2023</v>
      </c>
      <c r="C1151" s="33" t="str">
        <f>VLOOKUP(D1151,'[3]CENTRO DE COSTOS'!$E:$H,4,0)</f>
        <v>REGIONALES</v>
      </c>
      <c r="D1151" s="34" t="s">
        <v>69</v>
      </c>
      <c r="E1151" s="34" t="s">
        <v>70</v>
      </c>
      <c r="F1151" s="34" t="s">
        <v>176</v>
      </c>
      <c r="G1151" s="35" t="str">
        <f>VLOOKUP(O1151,[3]Gerentes!$A:$N,4,0)</f>
        <v>PROTECCIÓN SRPA</v>
      </c>
      <c r="H1151" s="35" t="str">
        <f>VLOOKUP(O1151,[3]Gerentes!$A:$N,5,0)</f>
        <v>DIRECTOR(A) DE PROTECCION</v>
      </c>
      <c r="I1151" s="35" t="str">
        <f>VLOOKUP(O1151,[3]Gerentes!$A:$N,10,0)</f>
        <v>3. Protección SRPA</v>
      </c>
      <c r="J1151" s="35" t="str">
        <f>VLOOKUP(O1151,[3]Gerentes!$A:$AB,15,0)</f>
        <v>No Contratable</v>
      </c>
      <c r="K1151" s="36" t="str">
        <f t="shared" si="51"/>
        <v>Inversión</v>
      </c>
      <c r="L1151" s="37" t="s">
        <v>187</v>
      </c>
      <c r="M1151" s="38" t="str">
        <f t="shared" si="52"/>
        <v>C-4102-1500-13</v>
      </c>
      <c r="N1151" s="34">
        <v>992</v>
      </c>
      <c r="O1151" s="35" t="str">
        <f t="shared" si="53"/>
        <v>C-4102-1500-13-0-4102038-02-992</v>
      </c>
      <c r="P1151" s="32" t="s">
        <v>186</v>
      </c>
      <c r="Q1151" s="39">
        <f>VLOOKUP($O1151,[3]Gerentes!$A:$I,7,0)</f>
        <v>4102038</v>
      </c>
      <c r="R1151" s="40" t="str">
        <f>VLOOKUP($O1151,[3]Gerentes!$A:$I,8,0)</f>
        <v>SERVICIO DIRIGIDOS A LA ATENCION DE NIÑOS, NIÑAS, ADOLESCENTES Y JOVENES, CON ENFOQUE PEDAGOGICO Y RESTAURATIVO ENCAMINADOS A LA INCLUSION SOCIAL</v>
      </c>
      <c r="S1151" s="34" t="s">
        <v>24</v>
      </c>
      <c r="T1151" s="34">
        <v>27</v>
      </c>
      <c r="U1151" s="34" t="s">
        <v>161</v>
      </c>
      <c r="V1151" s="34" t="s">
        <v>25</v>
      </c>
      <c r="W1151" s="41">
        <v>13186276</v>
      </c>
      <c r="X1151" s="41">
        <v>15000000</v>
      </c>
      <c r="Y1151" s="41">
        <v>0</v>
      </c>
      <c r="Z1151" s="41">
        <v>0</v>
      </c>
      <c r="AA1151" s="41">
        <v>0</v>
      </c>
      <c r="AB1151" s="42">
        <v>28186276</v>
      </c>
      <c r="AC1151" s="41">
        <v>28186276</v>
      </c>
      <c r="AD1151" s="41">
        <v>0</v>
      </c>
      <c r="AE1151" s="42">
        <v>15757850</v>
      </c>
      <c r="AF1151" s="42">
        <v>12341156</v>
      </c>
      <c r="AG1151" s="41">
        <v>12341156</v>
      </c>
      <c r="AH1151" s="41">
        <v>12341156</v>
      </c>
      <c r="AI1151" s="41">
        <v>0</v>
      </c>
      <c r="AJ1151" s="41">
        <v>0</v>
      </c>
      <c r="AK1151" s="42" t="str">
        <f>IFERROR(VLOOKUP(Exportar[[#This Row],[RUBRO]],[3]LISTAS!$A$1:$B$19,2,0),Exportar[[#This Row],[NOMBRE-Planeación_Proyecto]])</f>
        <v>3. Protección SRPA</v>
      </c>
      <c r="AL1151" s="41">
        <f>VLOOKUP(Exportar[[#This Row],[UNIDAD/SUB UNIDAD]],[3]!REGIONALES[[#All],[codigo_regional3]:[Columna1]],3,0)</f>
        <v>47</v>
      </c>
      <c r="AM1151" s="41">
        <f>Exportar[[#This Row],[COD]]</f>
        <v>47</v>
      </c>
      <c r="AN1151" s="41">
        <f>IFERROR(VLOOKUP(Exportar[[#This Row],[RUBRO completo]],'[3]CENTRO DE COSTOS'!$X:$X,1,0),0)</f>
        <v>0</v>
      </c>
      <c r="AO1151" s="43" t="str">
        <f>VLOOKUP(Exportar[[#This Row],[COD_REAL]],'[3]CENTRO DE COSTOS'!$M$4:$N$72,2,0)</f>
        <v>REGIONAL MAGDALENA</v>
      </c>
    </row>
    <row r="1152" spans="1:41" x14ac:dyDescent="0.25">
      <c r="A1152" s="44">
        <v>45111</v>
      </c>
      <c r="B1152" s="32">
        <v>2023</v>
      </c>
      <c r="C1152" s="33" t="str">
        <f>VLOOKUP(D1152,'[3]CENTRO DE COSTOS'!$E:$H,4,0)</f>
        <v>REGIONALES</v>
      </c>
      <c r="D1152" s="34" t="s">
        <v>69</v>
      </c>
      <c r="E1152" s="34" t="s">
        <v>70</v>
      </c>
      <c r="F1152" s="34" t="s">
        <v>176</v>
      </c>
      <c r="G1152" s="35" t="str">
        <f>VLOOKUP(O1152,[3]Gerentes!$A:$N,4,0)</f>
        <v xml:space="preserve">PROTECCIÓN RESTABLECIMIENTO </v>
      </c>
      <c r="H1152" s="35" t="str">
        <f>VLOOKUP(O1152,[3]Gerentes!$A:$N,5,0)</f>
        <v>DIRECTOR(A) DE PROTECCION</v>
      </c>
      <c r="I1152" s="35" t="str">
        <f>VLOOKUP(O1152,[3]Gerentes!$A:$N,10,0)</f>
        <v>2. Protección PARD</v>
      </c>
      <c r="J1152" s="35" t="str">
        <f>VLOOKUP(O1152,[3]Gerentes!$A:$AB,15,0)</f>
        <v>No Contratable</v>
      </c>
      <c r="K1152" s="36" t="str">
        <f t="shared" si="51"/>
        <v>Inversión</v>
      </c>
      <c r="L1152" s="37" t="s">
        <v>173</v>
      </c>
      <c r="M1152" s="38" t="str">
        <f t="shared" si="52"/>
        <v>C-4102-1500-14</v>
      </c>
      <c r="N1152" s="34">
        <v>992</v>
      </c>
      <c r="O1152" s="35" t="str">
        <f t="shared" si="53"/>
        <v>C-4102-1500-14-0-4102037-02-992</v>
      </c>
      <c r="P1152" s="32" t="s">
        <v>172</v>
      </c>
      <c r="Q1152" s="39">
        <f>VLOOKUP($O1152,[3]Gerentes!$A:$I,7,0)</f>
        <v>4102037</v>
      </c>
      <c r="R1152" s="40" t="str">
        <f>VLOOKUP($O1152,[3]Gerentes!$A:$I,8,0)</f>
        <v>SERVICIO DE PROTECCION PARA EL RESTABLECIMIENTO DE DERECHOS DE NIÑOS, NIÑAS, ADOLESCENTES Y JOVENES</v>
      </c>
      <c r="S1152" s="34" t="s">
        <v>24</v>
      </c>
      <c r="T1152" s="34">
        <v>21</v>
      </c>
      <c r="U1152" s="34" t="s">
        <v>185</v>
      </c>
      <c r="V1152" s="34" t="s">
        <v>25</v>
      </c>
      <c r="W1152" s="41">
        <v>35793122</v>
      </c>
      <c r="X1152" s="41">
        <v>50000000</v>
      </c>
      <c r="Y1152" s="41">
        <v>0</v>
      </c>
      <c r="Z1152" s="41">
        <v>0</v>
      </c>
      <c r="AA1152" s="41">
        <v>0</v>
      </c>
      <c r="AB1152" s="42">
        <v>85793122</v>
      </c>
      <c r="AC1152" s="41">
        <v>85793122</v>
      </c>
      <c r="AD1152" s="41">
        <v>0</v>
      </c>
      <c r="AE1152" s="42">
        <v>67096473</v>
      </c>
      <c r="AF1152" s="42">
        <v>53654743</v>
      </c>
      <c r="AG1152" s="41">
        <v>53654743</v>
      </c>
      <c r="AH1152" s="41">
        <v>53654743</v>
      </c>
      <c r="AI1152" s="41">
        <v>0</v>
      </c>
      <c r="AJ1152" s="41">
        <v>0</v>
      </c>
      <c r="AK1152" s="42" t="str">
        <f>IFERROR(VLOOKUP(Exportar[[#This Row],[RUBRO]],[3]LISTAS!$A$1:$B$19,2,0),Exportar[[#This Row],[NOMBRE-Planeación_Proyecto]])</f>
        <v>2. Protección PARD</v>
      </c>
      <c r="AL1152" s="41">
        <f>VLOOKUP(Exportar[[#This Row],[UNIDAD/SUB UNIDAD]],[3]!REGIONALES[[#All],[codigo_regional3]:[Columna1]],3,0)</f>
        <v>47</v>
      </c>
      <c r="AM1152" s="41">
        <f>Exportar[[#This Row],[COD]]</f>
        <v>47</v>
      </c>
      <c r="AN1152" s="41">
        <f>IFERROR(VLOOKUP(Exportar[[#This Row],[RUBRO completo]],'[3]CENTRO DE COSTOS'!$X:$X,1,0),0)</f>
        <v>0</v>
      </c>
      <c r="AO1152" s="43" t="str">
        <f>VLOOKUP(Exportar[[#This Row],[COD_REAL]],'[3]CENTRO DE COSTOS'!$M$4:$N$72,2,0)</f>
        <v>REGIONAL MAGDALENA</v>
      </c>
    </row>
    <row r="1153" spans="1:41" x14ac:dyDescent="0.25">
      <c r="A1153" s="44">
        <v>45111</v>
      </c>
      <c r="B1153" s="32">
        <v>2023</v>
      </c>
      <c r="C1153" s="33" t="str">
        <f>VLOOKUP(D1153,'[3]CENTRO DE COSTOS'!$E:$H,4,0)</f>
        <v>REGIONALES</v>
      </c>
      <c r="D1153" s="34" t="s">
        <v>69</v>
      </c>
      <c r="E1153" s="34" t="s">
        <v>70</v>
      </c>
      <c r="F1153" s="34" t="s">
        <v>176</v>
      </c>
      <c r="G1153" s="35" t="str">
        <f>VLOOKUP(O1153,[3]Gerentes!$A:$N,4,0)</f>
        <v>SNBF</v>
      </c>
      <c r="H1153" s="35" t="str">
        <f>VLOOKUP(O1153,[3]Gerentes!$A:$N,5,0)</f>
        <v>DIRECTOR(A) DE SISTEMA NACIONAL DE BIENESTAR FAMILIAR</v>
      </c>
      <c r="I1153" s="35" t="str">
        <f>VLOOKUP(O1153,[3]Gerentes!$A:$N,10,0)</f>
        <v>7. SNBF</v>
      </c>
      <c r="J1153" s="35" t="str">
        <f>VLOOKUP(O1153,[3]Gerentes!$A:$AB,15,0)</f>
        <v>No Contratable</v>
      </c>
      <c r="K1153" s="36" t="str">
        <f t="shared" si="51"/>
        <v>Inversión</v>
      </c>
      <c r="L1153" s="37" t="s">
        <v>168</v>
      </c>
      <c r="M1153" s="38" t="str">
        <f t="shared" si="52"/>
        <v>C-4102-1500-15</v>
      </c>
      <c r="N1153" s="34">
        <v>992</v>
      </c>
      <c r="O1153" s="35" t="str">
        <f t="shared" si="53"/>
        <v>C-4102-1500-15-0-4102024-02-992</v>
      </c>
      <c r="P1153" s="32" t="s">
        <v>167</v>
      </c>
      <c r="Q1153" s="39">
        <f>VLOOKUP($O1153,[3]Gerentes!$A:$I,7,0)</f>
        <v>4102024</v>
      </c>
      <c r="R1153" s="40" t="str">
        <f>VLOOKUP($O1153,[3]Gerentes!$A:$I,8,0)</f>
        <v>SERVICIO DE ASISTENCIA TECNICA EN EL CICLO DE POLITICAS PUBLICAS DE INFANCIA Y ADOLESCENCIA</v>
      </c>
      <c r="S1153" s="34" t="s">
        <v>24</v>
      </c>
      <c r="T1153" s="34">
        <v>27</v>
      </c>
      <c r="U1153" s="34" t="s">
        <v>161</v>
      </c>
      <c r="V1153" s="34" t="s">
        <v>25</v>
      </c>
      <c r="W1153" s="41">
        <v>12000000</v>
      </c>
      <c r="X1153" s="41">
        <v>0</v>
      </c>
      <c r="Y1153" s="41">
        <v>0</v>
      </c>
      <c r="Z1153" s="41">
        <v>0</v>
      </c>
      <c r="AA1153" s="41">
        <v>0</v>
      </c>
      <c r="AB1153" s="42">
        <v>12000000</v>
      </c>
      <c r="AC1153" s="41">
        <v>12000000</v>
      </c>
      <c r="AD1153" s="41">
        <v>0</v>
      </c>
      <c r="AE1153" s="42">
        <v>7131263</v>
      </c>
      <c r="AF1153" s="42">
        <v>5684174</v>
      </c>
      <c r="AG1153" s="41">
        <v>5684174</v>
      </c>
      <c r="AH1153" s="41">
        <v>5684174</v>
      </c>
      <c r="AI1153" s="41">
        <v>0</v>
      </c>
      <c r="AJ1153" s="41">
        <v>0</v>
      </c>
      <c r="AK1153" s="42" t="str">
        <f>IFERROR(VLOOKUP(Exportar[[#This Row],[RUBRO]],[3]LISTAS!$A$1:$B$19,2,0),Exportar[[#This Row],[NOMBRE-Planeación_Proyecto]])</f>
        <v>7. SNBF</v>
      </c>
      <c r="AL1153" s="41">
        <f>VLOOKUP(Exportar[[#This Row],[UNIDAD/SUB UNIDAD]],[3]!REGIONALES[[#All],[codigo_regional3]:[Columna1]],3,0)</f>
        <v>47</v>
      </c>
      <c r="AM1153" s="41">
        <f>Exportar[[#This Row],[COD]]</f>
        <v>47</v>
      </c>
      <c r="AN1153" s="41">
        <f>IFERROR(VLOOKUP(Exportar[[#This Row],[RUBRO completo]],'[3]CENTRO DE COSTOS'!$X:$X,1,0),0)</f>
        <v>0</v>
      </c>
      <c r="AO1153" s="43" t="str">
        <f>VLOOKUP(Exportar[[#This Row],[COD_REAL]],'[3]CENTRO DE COSTOS'!$M$4:$N$72,2,0)</f>
        <v>REGIONAL MAGDALENA</v>
      </c>
    </row>
    <row r="1154" spans="1:41" x14ac:dyDescent="0.25">
      <c r="A1154" s="44">
        <v>45111</v>
      </c>
      <c r="B1154" s="32">
        <v>2023</v>
      </c>
      <c r="C1154" s="33" t="str">
        <f>VLOOKUP(D1154,'[3]CENTRO DE COSTOS'!$E:$H,4,0)</f>
        <v>REGIONALES</v>
      </c>
      <c r="D1154" s="34" t="s">
        <v>69</v>
      </c>
      <c r="E1154" s="34" t="s">
        <v>70</v>
      </c>
      <c r="F1154" s="34" t="s">
        <v>176</v>
      </c>
      <c r="G1154" s="35" t="str">
        <f>VLOOKUP(O1154,[3]Gerentes!$A:$N,4,0)</f>
        <v>FAMILIA Y COMUNIDADES</v>
      </c>
      <c r="H1154" s="35" t="str">
        <f>VLOOKUP(O1154,[3]Gerentes!$A:$N,5,0)</f>
        <v>DIRECTOR(A) DE FAMILIA Y COMUNIDADES</v>
      </c>
      <c r="I1154" s="35" t="str">
        <f>VLOOKUP(O1154,[3]Gerentes!$A:$N,10,0)</f>
        <v>6. Familia y Comunidades</v>
      </c>
      <c r="J1154" s="35" t="str">
        <f>VLOOKUP(O1154,[3]Gerentes!$A:$AB,15,0)</f>
        <v>No Contratable</v>
      </c>
      <c r="K1154" s="36" t="str">
        <f t="shared" si="51"/>
        <v>Inversión</v>
      </c>
      <c r="L1154" s="37" t="s">
        <v>184</v>
      </c>
      <c r="M1154" s="38" t="str">
        <f t="shared" si="52"/>
        <v>C-4102-1500-16</v>
      </c>
      <c r="N1154" s="34">
        <v>992</v>
      </c>
      <c r="O1154" s="35" t="str">
        <f t="shared" si="53"/>
        <v>C-4102-1500-16-0-4102041-02-992</v>
      </c>
      <c r="P1154" s="32" t="s">
        <v>183</v>
      </c>
      <c r="Q1154" s="39">
        <f>VLOOKUP($O1154,[3]Gerentes!$A:$I,7,0)</f>
        <v>4102041</v>
      </c>
      <c r="R1154" s="40" t="str">
        <f>VLOOKUP($O1154,[3]Gerentes!$A:$I,8,0)</f>
        <v>SERVICIO DE ASISTENCIA TECNICA EN EL CICLO DE POLITICAS PUBLICAS DE FAMILIA Y OTRAS RELACIONADAS</v>
      </c>
      <c r="S1154" s="34" t="s">
        <v>24</v>
      </c>
      <c r="T1154" s="34">
        <v>27</v>
      </c>
      <c r="U1154" s="34" t="s">
        <v>161</v>
      </c>
      <c r="V1154" s="34" t="s">
        <v>25</v>
      </c>
      <c r="W1154" s="41">
        <v>24000000</v>
      </c>
      <c r="X1154" s="41">
        <v>0</v>
      </c>
      <c r="Y1154" s="41">
        <v>0</v>
      </c>
      <c r="Z1154" s="41">
        <v>0</v>
      </c>
      <c r="AA1154" s="41">
        <v>0</v>
      </c>
      <c r="AB1154" s="42">
        <v>24000000</v>
      </c>
      <c r="AC1154" s="41">
        <v>24000000</v>
      </c>
      <c r="AD1154" s="41">
        <v>0</v>
      </c>
      <c r="AE1154" s="42">
        <v>2903727</v>
      </c>
      <c r="AF1154" s="42">
        <v>2585427</v>
      </c>
      <c r="AG1154" s="41">
        <v>2585427</v>
      </c>
      <c r="AH1154" s="41">
        <v>2585427</v>
      </c>
      <c r="AI1154" s="41">
        <v>0</v>
      </c>
      <c r="AJ1154" s="41">
        <v>0</v>
      </c>
      <c r="AK1154" s="42" t="str">
        <f>IFERROR(VLOOKUP(Exportar[[#This Row],[RUBRO]],[3]LISTAS!$A$1:$B$19,2,0),Exportar[[#This Row],[NOMBRE-Planeación_Proyecto]])</f>
        <v>6. Familia y Comunidades</v>
      </c>
      <c r="AL1154" s="41">
        <f>VLOOKUP(Exportar[[#This Row],[UNIDAD/SUB UNIDAD]],[3]!REGIONALES[[#All],[codigo_regional3]:[Columna1]],3,0)</f>
        <v>47</v>
      </c>
      <c r="AM1154" s="41">
        <f>Exportar[[#This Row],[COD]]</f>
        <v>47</v>
      </c>
      <c r="AN1154" s="41">
        <f>IFERROR(VLOOKUP(Exportar[[#This Row],[RUBRO completo]],'[3]CENTRO DE COSTOS'!$X:$X,1,0),0)</f>
        <v>0</v>
      </c>
      <c r="AO1154" s="43" t="str">
        <f>VLOOKUP(Exportar[[#This Row],[COD_REAL]],'[3]CENTRO DE COSTOS'!$M$4:$N$72,2,0)</f>
        <v>REGIONAL MAGDALENA</v>
      </c>
    </row>
    <row r="1155" spans="1:41" x14ac:dyDescent="0.25">
      <c r="A1155" s="44">
        <v>45111</v>
      </c>
      <c r="B1155" s="32">
        <v>2023</v>
      </c>
      <c r="C1155" s="33" t="str">
        <f>VLOOKUP(D1155,'[3]CENTRO DE COSTOS'!$E:$H,4,0)</f>
        <v>REGIONALES</v>
      </c>
      <c r="D1155" s="34" t="s">
        <v>69</v>
      </c>
      <c r="E1155" s="34" t="s">
        <v>70</v>
      </c>
      <c r="F1155" s="34" t="s">
        <v>176</v>
      </c>
      <c r="G1155" s="35" t="str">
        <f>VLOOKUP(O1155,[3]Gerentes!$A:$N,4,0)</f>
        <v>PRIMERA INFANCIA</v>
      </c>
      <c r="H1155" s="35" t="str">
        <f>VLOOKUP(O1155,[3]Gerentes!$A:$N,5,0)</f>
        <v>DIRECTOR(A) DE PRIMERA INFANCIA</v>
      </c>
      <c r="I1155" s="35" t="str">
        <f>VLOOKUP(O1155,[3]Gerentes!$A:$N,10,0)</f>
        <v>1. Primera Infancia</v>
      </c>
      <c r="J1155" s="35" t="str">
        <f>VLOOKUP(O1155,[3]Gerentes!$A:$AB,15,0)</f>
        <v>No Contratable</v>
      </c>
      <c r="K1155" s="36" t="str">
        <f t="shared" si="51"/>
        <v>Inversión</v>
      </c>
      <c r="L1155" s="37" t="s">
        <v>166</v>
      </c>
      <c r="M1155" s="38" t="str">
        <f t="shared" si="52"/>
        <v>C-4102-1500-18</v>
      </c>
      <c r="N1155" s="34">
        <v>992</v>
      </c>
      <c r="O1155" s="35" t="str">
        <f t="shared" si="53"/>
        <v>C-4102-1500-18-0-4102040-02-992</v>
      </c>
      <c r="P1155" s="32" t="s">
        <v>165</v>
      </c>
      <c r="Q1155" s="39">
        <f>VLOOKUP($O1155,[3]Gerentes!$A:$I,7,0)</f>
        <v>4102040</v>
      </c>
      <c r="R1155" s="40" t="str">
        <f>VLOOKUP($O1155,[3]Gerentes!$A:$I,8,0)</f>
        <v>DOCUMENTOS METODOLOGICOS</v>
      </c>
      <c r="S1155" s="34" t="s">
        <v>24</v>
      </c>
      <c r="T1155" s="34">
        <v>27</v>
      </c>
      <c r="U1155" s="34" t="s">
        <v>161</v>
      </c>
      <c r="V1155" s="34" t="s">
        <v>25</v>
      </c>
      <c r="W1155" s="41">
        <v>0</v>
      </c>
      <c r="X1155" s="41">
        <v>26396917</v>
      </c>
      <c r="Y1155" s="41">
        <v>0</v>
      </c>
      <c r="Z1155" s="41">
        <v>0</v>
      </c>
      <c r="AA1155" s="41">
        <v>0</v>
      </c>
      <c r="AB1155" s="42">
        <v>26396917</v>
      </c>
      <c r="AC1155" s="41">
        <v>26396917</v>
      </c>
      <c r="AD1155" s="41">
        <v>0</v>
      </c>
      <c r="AE1155" s="42">
        <v>26373521</v>
      </c>
      <c r="AF1155" s="42">
        <v>26373521</v>
      </c>
      <c r="AG1155" s="41">
        <v>26373521</v>
      </c>
      <c r="AH1155" s="41">
        <v>26373521</v>
      </c>
      <c r="AI1155" s="41">
        <v>0</v>
      </c>
      <c r="AJ1155" s="41">
        <v>0</v>
      </c>
      <c r="AK1155" s="42" t="str">
        <f>IFERROR(VLOOKUP(Exportar[[#This Row],[RUBRO]],[3]LISTAS!$A$1:$B$19,2,0),Exportar[[#This Row],[NOMBRE-Planeación_Proyecto]])</f>
        <v>1. Primera Infancia</v>
      </c>
      <c r="AL1155" s="41">
        <f>VLOOKUP(Exportar[[#This Row],[UNIDAD/SUB UNIDAD]],[3]!REGIONALES[[#All],[codigo_regional3]:[Columna1]],3,0)</f>
        <v>47</v>
      </c>
      <c r="AM1155" s="41">
        <f>Exportar[[#This Row],[COD]]</f>
        <v>47</v>
      </c>
      <c r="AN1155" s="41">
        <f>IFERROR(VLOOKUP(Exportar[[#This Row],[RUBRO completo]],'[3]CENTRO DE COSTOS'!$X:$X,1,0),0)</f>
        <v>0</v>
      </c>
      <c r="AO1155" s="43" t="str">
        <f>VLOOKUP(Exportar[[#This Row],[COD_REAL]],'[3]CENTRO DE COSTOS'!$M$4:$N$72,2,0)</f>
        <v>REGIONAL MAGDALENA</v>
      </c>
    </row>
    <row r="1156" spans="1:41" x14ac:dyDescent="0.25">
      <c r="A1156" s="44">
        <v>45111</v>
      </c>
      <c r="B1156" s="32">
        <v>2023</v>
      </c>
      <c r="C1156" s="33" t="str">
        <f>VLOOKUP(D1156,'[3]CENTRO DE COSTOS'!$E:$H,4,0)</f>
        <v>REGIONALES</v>
      </c>
      <c r="D1156" s="34" t="s">
        <v>69</v>
      </c>
      <c r="E1156" s="34" t="s">
        <v>70</v>
      </c>
      <c r="F1156" s="34" t="s">
        <v>176</v>
      </c>
      <c r="G1156" s="35" t="str">
        <f>VLOOKUP(O1156,[3]Gerentes!$A:$N,4,0)</f>
        <v>PRIMERA INFANCIA</v>
      </c>
      <c r="H1156" s="35" t="str">
        <f>VLOOKUP(O1156,[3]Gerentes!$A:$N,5,0)</f>
        <v>DIRECTOR(A) DE PRIMERA INFANCIA</v>
      </c>
      <c r="I1156" s="35" t="str">
        <f>VLOOKUP(O1156,[3]Gerentes!$A:$N,10,0)</f>
        <v>1. Primera Infancia</v>
      </c>
      <c r="J1156" s="35" t="str">
        <f>VLOOKUP(O1156,[3]Gerentes!$A:$AB,15,0)</f>
        <v>No Contratable</v>
      </c>
      <c r="K1156" s="36" t="str">
        <f t="shared" ref="K1156:K1219" si="54">IF(OR(LEFT(L1156,1)="A",LEFT(L1156,1)="B"),"Funcionamiento","Inversión")</f>
        <v>Inversión</v>
      </c>
      <c r="L1156" s="37" t="s">
        <v>166</v>
      </c>
      <c r="M1156" s="38" t="str">
        <f t="shared" ref="M1156:M1219" si="55">IF(LEFT(L1156,4)="A-01",LEFT(L1156,10),IF(LEFT(L1156,4)="A-02",LEFT(L1156,7),IF(LEFT(L1156,4)="A-03",LEFT(L1156,14),IF(LEFT(L1156,7)="A-08-01",LEFT(L1156,7),IF(LEFT(L1156,7)="A-08-04",LEFT(L1156,10),IF(AND(LEFT(LEFT(L1156,14),1)="C",RIGHT(LEFT(L1156,14),1)="-"),LEFT(L1156,13),LEFT(L1156,14)))))))</f>
        <v>C-4102-1500-18</v>
      </c>
      <c r="N1156" s="34">
        <v>992</v>
      </c>
      <c r="O1156" s="35" t="str">
        <f t="shared" ref="O1156:O1219" si="56">IF(LEN(N1156)&gt;3,L1156,L1156&amp;IF(N1156&lt;&gt;"","-"&amp;N1156,""))</f>
        <v>C-4102-1500-18-0-4102040-02-992</v>
      </c>
      <c r="P1156" s="32" t="s">
        <v>165</v>
      </c>
      <c r="Q1156" s="39">
        <f>VLOOKUP($O1156,[3]Gerentes!$A:$I,7,0)</f>
        <v>4102040</v>
      </c>
      <c r="R1156" s="40" t="str">
        <f>VLOOKUP($O1156,[3]Gerentes!$A:$I,8,0)</f>
        <v>DOCUMENTOS METODOLOGICOS</v>
      </c>
      <c r="S1156" s="34" t="s">
        <v>24</v>
      </c>
      <c r="T1156" s="34">
        <v>20</v>
      </c>
      <c r="U1156" s="34" t="s">
        <v>392</v>
      </c>
      <c r="V1156" s="34" t="s">
        <v>25</v>
      </c>
      <c r="W1156" s="41">
        <v>4000000</v>
      </c>
      <c r="X1156" s="41">
        <v>65537526</v>
      </c>
      <c r="Y1156" s="41">
        <v>0</v>
      </c>
      <c r="Z1156" s="41">
        <v>0</v>
      </c>
      <c r="AA1156" s="41">
        <v>0</v>
      </c>
      <c r="AB1156" s="42">
        <v>69537526</v>
      </c>
      <c r="AC1156" s="41">
        <v>69537526</v>
      </c>
      <c r="AD1156" s="41">
        <v>0</v>
      </c>
      <c r="AE1156" s="42">
        <v>53251921</v>
      </c>
      <c r="AF1156" s="42">
        <v>37544409</v>
      </c>
      <c r="AG1156" s="41">
        <v>37544409</v>
      </c>
      <c r="AH1156" s="41">
        <v>37544409</v>
      </c>
      <c r="AI1156" s="41">
        <v>0</v>
      </c>
      <c r="AJ1156" s="41">
        <v>0</v>
      </c>
      <c r="AK1156" s="42" t="str">
        <f>IFERROR(VLOOKUP(Exportar[[#This Row],[RUBRO]],[3]LISTAS!$A$1:$B$19,2,0),Exportar[[#This Row],[NOMBRE-Planeación_Proyecto]])</f>
        <v>1. Primera Infancia</v>
      </c>
      <c r="AL1156" s="41">
        <f>VLOOKUP(Exportar[[#This Row],[UNIDAD/SUB UNIDAD]],[3]!REGIONALES[[#All],[codigo_regional3]:[Columna1]],3,0)</f>
        <v>47</v>
      </c>
      <c r="AM1156" s="41">
        <f>Exportar[[#This Row],[COD]]</f>
        <v>47</v>
      </c>
      <c r="AN1156" s="41">
        <f>IFERROR(VLOOKUP(Exportar[[#This Row],[RUBRO completo]],'[3]CENTRO DE COSTOS'!$X:$X,1,0),0)</f>
        <v>0</v>
      </c>
      <c r="AO1156" s="43" t="str">
        <f>VLOOKUP(Exportar[[#This Row],[COD_REAL]],'[3]CENTRO DE COSTOS'!$M$4:$N$72,2,0)</f>
        <v>REGIONAL MAGDALENA</v>
      </c>
    </row>
    <row r="1157" spans="1:41" x14ac:dyDescent="0.25">
      <c r="A1157" s="44">
        <v>45111</v>
      </c>
      <c r="B1157" s="32">
        <v>2023</v>
      </c>
      <c r="C1157" s="33" t="str">
        <f>VLOOKUP(D1157,'[3]CENTRO DE COSTOS'!$E:$H,4,0)</f>
        <v>REGIONALES</v>
      </c>
      <c r="D1157" s="34" t="s">
        <v>69</v>
      </c>
      <c r="E1157" s="34" t="s">
        <v>70</v>
      </c>
      <c r="F1157" s="34" t="s">
        <v>176</v>
      </c>
      <c r="G1157" s="35" t="str">
        <f>VLOOKUP(O1157,[3]Gerentes!$A:$N,4,0)</f>
        <v>INFANCIA</v>
      </c>
      <c r="H1157" s="35" t="str">
        <f>VLOOKUP(O1157,[3]Gerentes!$A:$N,5,0)</f>
        <v>DIRECTOR(A) DE INFANCIA</v>
      </c>
      <c r="I1157" s="35" t="str">
        <f>VLOOKUP(O1157,[3]Gerentes!$A:$N,10,0)</f>
        <v>7. Infancia</v>
      </c>
      <c r="J1157" s="35" t="str">
        <f>VLOOKUP(O1157,[3]Gerentes!$A:$AB,15,0)</f>
        <v>No Contratable</v>
      </c>
      <c r="K1157" s="36" t="str">
        <f t="shared" si="54"/>
        <v>Inversión</v>
      </c>
      <c r="L1157" s="37" t="s">
        <v>182</v>
      </c>
      <c r="M1157" s="38" t="str">
        <f t="shared" si="55"/>
        <v>C-4102-1500-20</v>
      </c>
      <c r="N1157" s="34">
        <v>992</v>
      </c>
      <c r="O1157" s="35" t="str">
        <f t="shared" si="56"/>
        <v>C-4102-1500-20-0-4102045-02-992</v>
      </c>
      <c r="P1157" s="32" t="s">
        <v>181</v>
      </c>
      <c r="Q1157" s="39">
        <f>VLOOKUP($O1157,[3]Gerentes!$A:$I,7,0)</f>
        <v>4102045</v>
      </c>
      <c r="R1157" s="40" t="str">
        <f>VLOOKUP($O1157,[3]Gerentes!$A:$I,8,0)</f>
        <v>SERVICIOS DE EDUCACIÓN INFORMAL A NIÑOS, NIÑAS, ADOLESCENTES  Y JÓVENES PARA EL RECONOCIMIENTO DE SUS DERECHOS</v>
      </c>
      <c r="S1157" s="34" t="s">
        <v>24</v>
      </c>
      <c r="T1157" s="34">
        <v>27</v>
      </c>
      <c r="U1157" s="34" t="s">
        <v>161</v>
      </c>
      <c r="V1157" s="34" t="s">
        <v>25</v>
      </c>
      <c r="W1157" s="41">
        <v>5150000</v>
      </c>
      <c r="X1157" s="41">
        <v>0</v>
      </c>
      <c r="Y1157" s="41">
        <v>0</v>
      </c>
      <c r="Z1157" s="41">
        <v>0</v>
      </c>
      <c r="AA1157" s="41">
        <v>0</v>
      </c>
      <c r="AB1157" s="42">
        <v>5150000</v>
      </c>
      <c r="AC1157" s="41">
        <v>5150000</v>
      </c>
      <c r="AD1157" s="41">
        <v>0</v>
      </c>
      <c r="AE1157" s="42">
        <v>0</v>
      </c>
      <c r="AF1157" s="42">
        <v>0</v>
      </c>
      <c r="AG1157" s="41">
        <v>0</v>
      </c>
      <c r="AH1157" s="41">
        <v>0</v>
      </c>
      <c r="AI1157" s="41">
        <v>0</v>
      </c>
      <c r="AJ1157" s="41">
        <v>0</v>
      </c>
      <c r="AK1157" s="42" t="str">
        <f>IFERROR(VLOOKUP(Exportar[[#This Row],[RUBRO]],[3]LISTAS!$A$1:$B$19,2,0),Exportar[[#This Row],[NOMBRE-Planeación_Proyecto]])</f>
        <v>7. Infancia</v>
      </c>
      <c r="AL1157" s="41">
        <f>VLOOKUP(Exportar[[#This Row],[UNIDAD/SUB UNIDAD]],[3]!REGIONALES[[#All],[codigo_regional3]:[Columna1]],3,0)</f>
        <v>47</v>
      </c>
      <c r="AM1157" s="41">
        <f>Exportar[[#This Row],[COD]]</f>
        <v>47</v>
      </c>
      <c r="AN1157" s="41">
        <f>IFERROR(VLOOKUP(Exportar[[#This Row],[RUBRO completo]],'[3]CENTRO DE COSTOS'!$X:$X,1,0),0)</f>
        <v>0</v>
      </c>
      <c r="AO1157" s="43" t="str">
        <f>VLOOKUP(Exportar[[#This Row],[COD_REAL]],'[3]CENTRO DE COSTOS'!$M$4:$N$72,2,0)</f>
        <v>REGIONAL MAGDALENA</v>
      </c>
    </row>
    <row r="1158" spans="1:41" x14ac:dyDescent="0.25">
      <c r="A1158" s="44">
        <v>45111</v>
      </c>
      <c r="B1158" s="32">
        <v>2023</v>
      </c>
      <c r="C1158" s="33" t="str">
        <f>VLOOKUP(D1158,'[3]CENTRO DE COSTOS'!$E:$H,4,0)</f>
        <v>REGIONALES</v>
      </c>
      <c r="D1158" s="34" t="s">
        <v>69</v>
      </c>
      <c r="E1158" s="34" t="s">
        <v>70</v>
      </c>
      <c r="F1158" s="34" t="s">
        <v>176</v>
      </c>
      <c r="G1158" s="35" t="str">
        <f>VLOOKUP(O1158,[3]Gerentes!$A:$N,4,0)</f>
        <v>ADOLESCENCIA Y JUVENTUD</v>
      </c>
      <c r="H1158" s="35" t="str">
        <f>VLOOKUP(O1158,[3]Gerentes!$A:$N,5,0)</f>
        <v xml:space="preserve">DIRECTOR(A) DE ADOLESCENCIA Y JUVENTUD </v>
      </c>
      <c r="I1158" s="35" t="str">
        <f>VLOOKUP(O1158,[3]Gerentes!$A:$N,10,0)</f>
        <v>8. Adolescencia y Juventud</v>
      </c>
      <c r="J1158" s="35" t="str">
        <f>VLOOKUP(O1158,[3]Gerentes!$A:$AB,15,0)</f>
        <v>No Contratable</v>
      </c>
      <c r="K1158" s="36" t="str">
        <f t="shared" si="54"/>
        <v>Inversión</v>
      </c>
      <c r="L1158" s="37" t="s">
        <v>180</v>
      </c>
      <c r="M1158" s="38" t="str">
        <f t="shared" si="55"/>
        <v>C-4102-1500-21</v>
      </c>
      <c r="N1158" s="34">
        <v>992</v>
      </c>
      <c r="O1158" s="35" t="str">
        <f t="shared" si="56"/>
        <v>C-4102-1500-21-0-4102045-02-00-992</v>
      </c>
      <c r="P1158" s="32" t="s">
        <v>179</v>
      </c>
      <c r="Q1158" s="39">
        <f>VLOOKUP($O1158,[3]Gerentes!$A:$I,7,0)</f>
        <v>4102045</v>
      </c>
      <c r="R1158" s="40" t="str">
        <f>VLOOKUP($O1158,[3]Gerentes!$A:$I,8,0)</f>
        <v>SERVICIOS DE EDUCACIÓN INFORMAL A NIÑOS, NIÑAS, ADOLESCENTES  Y JÓVENES PARA EL RECONOCIMIENTO DE SUS DERECHOS</v>
      </c>
      <c r="S1158" s="34" t="s">
        <v>24</v>
      </c>
      <c r="T1158" s="34">
        <v>27</v>
      </c>
      <c r="U1158" s="34" t="s">
        <v>161</v>
      </c>
      <c r="V1158" s="34" t="s">
        <v>25</v>
      </c>
      <c r="W1158" s="41">
        <v>3000000</v>
      </c>
      <c r="X1158" s="41">
        <v>0</v>
      </c>
      <c r="Y1158" s="41">
        <v>0</v>
      </c>
      <c r="Z1158" s="41">
        <v>0</v>
      </c>
      <c r="AA1158" s="41">
        <v>0</v>
      </c>
      <c r="AB1158" s="42">
        <v>3000000</v>
      </c>
      <c r="AC1158" s="41">
        <v>3000000</v>
      </c>
      <c r="AD1158" s="41">
        <v>0</v>
      </c>
      <c r="AE1158" s="42">
        <v>1628853</v>
      </c>
      <c r="AF1158" s="42">
        <v>855065</v>
      </c>
      <c r="AG1158" s="41">
        <v>855065</v>
      </c>
      <c r="AH1158" s="41">
        <v>855065</v>
      </c>
      <c r="AI1158" s="41">
        <v>0</v>
      </c>
      <c r="AJ1158" s="41">
        <v>0</v>
      </c>
      <c r="AK1158" s="42" t="str">
        <f>IFERROR(VLOOKUP(Exportar[[#This Row],[RUBRO]],[3]LISTAS!$A$1:$B$19,2,0),Exportar[[#This Row],[NOMBRE-Planeación_Proyecto]])</f>
        <v>8. Adolescencia y Juventud</v>
      </c>
      <c r="AL1158" s="41">
        <f>VLOOKUP(Exportar[[#This Row],[UNIDAD/SUB UNIDAD]],[3]!REGIONALES[[#All],[codigo_regional3]:[Columna1]],3,0)</f>
        <v>47</v>
      </c>
      <c r="AM1158" s="41">
        <f>Exportar[[#This Row],[COD]]</f>
        <v>47</v>
      </c>
      <c r="AN1158" s="41">
        <f>IFERROR(VLOOKUP(Exportar[[#This Row],[RUBRO completo]],'[3]CENTRO DE COSTOS'!$X:$X,1,0),0)</f>
        <v>0</v>
      </c>
      <c r="AO1158" s="43" t="str">
        <f>VLOOKUP(Exportar[[#This Row],[COD_REAL]],'[3]CENTRO DE COSTOS'!$M$4:$N$72,2,0)</f>
        <v>REGIONAL MAGDALENA</v>
      </c>
    </row>
    <row r="1159" spans="1:41" x14ac:dyDescent="0.25">
      <c r="A1159" s="44">
        <v>45111</v>
      </c>
      <c r="B1159" s="32">
        <v>2023</v>
      </c>
      <c r="C1159" s="33" t="str">
        <f>VLOOKUP(D1159,'[3]CENTRO DE COSTOS'!$E:$H,4,0)</f>
        <v>REGIONALES</v>
      </c>
      <c r="D1159" s="34" t="s">
        <v>69</v>
      </c>
      <c r="E1159" s="34" t="s">
        <v>70</v>
      </c>
      <c r="F1159" s="34" t="s">
        <v>176</v>
      </c>
      <c r="G1159" s="35" t="str">
        <f>VLOOKUP(O1159,[3]Gerentes!$A:$N,4,0)</f>
        <v>TECNOLOGÍA</v>
      </c>
      <c r="H1159" s="35" t="str">
        <f>VLOOKUP(O1159,[3]Gerentes!$A:$N,5,0)</f>
        <v>DIRECTOR(A) DE INFORMACION Y TECNOLOGIA</v>
      </c>
      <c r="I1159" s="35" t="str">
        <f>VLOOKUP(O1159,[3]Gerentes!$A:$N,10,0)</f>
        <v>9. Tecnología</v>
      </c>
      <c r="J1159" s="35" t="str">
        <f>VLOOKUP(O1159,[3]Gerentes!$A:$AB,15,0)</f>
        <v>No Contratable</v>
      </c>
      <c r="K1159" s="36" t="str">
        <f t="shared" si="54"/>
        <v>Inversión</v>
      </c>
      <c r="L1159" s="37" t="s">
        <v>178</v>
      </c>
      <c r="M1159" s="38" t="str">
        <f t="shared" si="55"/>
        <v>C-4199-1500-7</v>
      </c>
      <c r="N1159" s="34">
        <v>992</v>
      </c>
      <c r="O1159" s="35" t="str">
        <f t="shared" si="56"/>
        <v>C-4199-1500-7-0-4199062-02-992</v>
      </c>
      <c r="P1159" s="32" t="s">
        <v>177</v>
      </c>
      <c r="Q1159" s="39">
        <f>VLOOKUP($O1159,[3]Gerentes!$A:$I,7,0)</f>
        <v>4199062</v>
      </c>
      <c r="R1159" s="40" t="str">
        <f>VLOOKUP($O1159,[3]Gerentes!$A:$I,8,0)</f>
        <v>SERVICIOS TECNOLOGICOS</v>
      </c>
      <c r="S1159" s="34" t="s">
        <v>24</v>
      </c>
      <c r="T1159" s="34">
        <v>27</v>
      </c>
      <c r="U1159" s="34" t="s">
        <v>161</v>
      </c>
      <c r="V1159" s="34" t="s">
        <v>25</v>
      </c>
      <c r="W1159" s="41">
        <v>8194526</v>
      </c>
      <c r="X1159" s="41">
        <v>0</v>
      </c>
      <c r="Y1159" s="41">
        <v>0</v>
      </c>
      <c r="Z1159" s="41">
        <v>0</v>
      </c>
      <c r="AA1159" s="41">
        <v>0</v>
      </c>
      <c r="AB1159" s="42">
        <v>8194526</v>
      </c>
      <c r="AC1159" s="41">
        <v>8194526</v>
      </c>
      <c r="AD1159" s="41">
        <v>0</v>
      </c>
      <c r="AE1159" s="42">
        <v>6222936</v>
      </c>
      <c r="AF1159" s="42">
        <v>6222936</v>
      </c>
      <c r="AG1159" s="41">
        <v>6222936</v>
      </c>
      <c r="AH1159" s="41">
        <v>6222936</v>
      </c>
      <c r="AI1159" s="41">
        <v>0</v>
      </c>
      <c r="AJ1159" s="41">
        <v>0</v>
      </c>
      <c r="AK1159" s="42" t="str">
        <f>IFERROR(VLOOKUP(Exportar[[#This Row],[RUBRO]],[3]LISTAS!$A$1:$B$19,2,0),Exportar[[#This Row],[NOMBRE-Planeación_Proyecto]])</f>
        <v>9. Tecnología</v>
      </c>
      <c r="AL1159" s="41">
        <f>VLOOKUP(Exportar[[#This Row],[UNIDAD/SUB UNIDAD]],[3]!REGIONALES[[#All],[codigo_regional3]:[Columna1]],3,0)</f>
        <v>47</v>
      </c>
      <c r="AM1159" s="41">
        <f>Exportar[[#This Row],[COD]]</f>
        <v>47</v>
      </c>
      <c r="AN1159" s="41">
        <f>IFERROR(VLOOKUP(Exportar[[#This Row],[RUBRO completo]],'[3]CENTRO DE COSTOS'!$X:$X,1,0),0)</f>
        <v>0</v>
      </c>
      <c r="AO1159" s="43" t="str">
        <f>VLOOKUP(Exportar[[#This Row],[COD_REAL]],'[3]CENTRO DE COSTOS'!$M$4:$N$72,2,0)</f>
        <v>REGIONAL MAGDALENA</v>
      </c>
    </row>
    <row r="1160" spans="1:41" x14ac:dyDescent="0.25">
      <c r="A1160" s="44">
        <v>45111</v>
      </c>
      <c r="B1160" s="32">
        <v>2023</v>
      </c>
      <c r="C1160" s="33" t="str">
        <f>VLOOKUP(D1160,'[3]CENTRO DE COSTOS'!$E:$H,4,0)</f>
        <v>REGIONALES</v>
      </c>
      <c r="D1160" s="34" t="s">
        <v>69</v>
      </c>
      <c r="E1160" s="34" t="s">
        <v>70</v>
      </c>
      <c r="F1160" s="34" t="s">
        <v>176</v>
      </c>
      <c r="G1160" s="35" t="str">
        <f>VLOOKUP(O1160,[3]Gerentes!$A:$N,4,0)</f>
        <v>FORTALECIMIENTO</v>
      </c>
      <c r="H1160" s="35" t="str">
        <f>VLOOKUP(O1160,[3]Gerentes!$A:$N,5,0)</f>
        <v>DIRECTOR(A) DE GESTION HUMANA</v>
      </c>
      <c r="I1160" s="35" t="str">
        <f>VLOOKUP(O1160,[3]Gerentes!$A:$N,10,0)</f>
        <v>8. Fortalecimiento</v>
      </c>
      <c r="J1160" s="35" t="str">
        <f>VLOOKUP(O1160,[3]Gerentes!$A:$AB,15,0)</f>
        <v>No Contratable</v>
      </c>
      <c r="K1160" s="36" t="str">
        <f t="shared" si="54"/>
        <v>Inversión</v>
      </c>
      <c r="L1160" s="37" t="s">
        <v>175</v>
      </c>
      <c r="M1160" s="38" t="str">
        <f t="shared" si="55"/>
        <v>C-4199-1500-8</v>
      </c>
      <c r="N1160" s="34">
        <v>992</v>
      </c>
      <c r="O1160" s="35" t="str">
        <f t="shared" si="56"/>
        <v>C-4199-1500-8-0-4199064-02-992</v>
      </c>
      <c r="P1160" s="32" t="s">
        <v>174</v>
      </c>
      <c r="Q1160" s="39">
        <f>VLOOKUP($O1160,[3]Gerentes!$A:$I,7,0)</f>
        <v>4199064</v>
      </c>
      <c r="R1160" s="40" t="str">
        <f>VLOOKUP($O1160,[3]Gerentes!$A:$I,8,0)</f>
        <v>SERVICIO DE IMPLEMENTACION DE SISTEMAS DE GESTION</v>
      </c>
      <c r="S1160" s="34" t="s">
        <v>24</v>
      </c>
      <c r="T1160" s="34">
        <v>27</v>
      </c>
      <c r="U1160" s="34" t="s">
        <v>161</v>
      </c>
      <c r="V1160" s="34" t="s">
        <v>25</v>
      </c>
      <c r="W1160" s="41">
        <v>51500000</v>
      </c>
      <c r="X1160" s="41">
        <v>0</v>
      </c>
      <c r="Y1160" s="41">
        <v>0</v>
      </c>
      <c r="Z1160" s="41">
        <v>0</v>
      </c>
      <c r="AA1160" s="41">
        <v>0</v>
      </c>
      <c r="AB1160" s="42">
        <v>51500000</v>
      </c>
      <c r="AC1160" s="41">
        <v>51500000</v>
      </c>
      <c r="AD1160" s="41">
        <v>0</v>
      </c>
      <c r="AE1160" s="42">
        <v>18943139</v>
      </c>
      <c r="AF1160" s="42">
        <v>14816567</v>
      </c>
      <c r="AG1160" s="41">
        <v>14816567</v>
      </c>
      <c r="AH1160" s="41">
        <v>14816567</v>
      </c>
      <c r="AI1160" s="41">
        <v>0</v>
      </c>
      <c r="AJ1160" s="41">
        <v>0</v>
      </c>
      <c r="AK1160" s="42" t="str">
        <f>IFERROR(VLOOKUP(Exportar[[#This Row],[RUBRO]],[3]LISTAS!$A$1:$B$19,2,0),Exportar[[#This Row],[NOMBRE-Planeación_Proyecto]])</f>
        <v>8. Fortalecimiento</v>
      </c>
      <c r="AL1160" s="41">
        <f>VLOOKUP(Exportar[[#This Row],[UNIDAD/SUB UNIDAD]],[3]!REGIONALES[[#All],[codigo_regional3]:[Columna1]],3,0)</f>
        <v>47</v>
      </c>
      <c r="AM1160" s="41">
        <f>Exportar[[#This Row],[COD]]</f>
        <v>47</v>
      </c>
      <c r="AN1160" s="41">
        <f>IFERROR(VLOOKUP(Exportar[[#This Row],[RUBRO completo]],'[3]CENTRO DE COSTOS'!$X:$X,1,0),0)</f>
        <v>0</v>
      </c>
      <c r="AO1160" s="43" t="str">
        <f>VLOOKUP(Exportar[[#This Row],[COD_REAL]],'[3]CENTRO DE COSTOS'!$M$4:$N$72,2,0)</f>
        <v>REGIONAL MAGDALENA</v>
      </c>
    </row>
    <row r="1161" spans="1:41" x14ac:dyDescent="0.25">
      <c r="A1161" s="44">
        <v>45111</v>
      </c>
      <c r="B1161" s="32">
        <v>2023</v>
      </c>
      <c r="C1161" s="33" t="str">
        <f>VLOOKUP(D1161,'[3]CENTRO DE COSTOS'!$E:$H,4,0)</f>
        <v>REGIONALES</v>
      </c>
      <c r="D1161" s="34" t="s">
        <v>69</v>
      </c>
      <c r="E1161" s="34" t="s">
        <v>70</v>
      </c>
      <c r="F1161" s="34" t="s">
        <v>150</v>
      </c>
      <c r="G1161" s="35" t="str">
        <f>VLOOKUP(O1161,[3]Gerentes!$A:$N,4,0)</f>
        <v>PRIMERA INFANCIA</v>
      </c>
      <c r="H1161" s="35" t="str">
        <f>VLOOKUP(O1161,[3]Gerentes!$A:$N,5,0)</f>
        <v>DIRECTOR(A) ADMINISTRATIVO</v>
      </c>
      <c r="I1161" s="35" t="str">
        <f>VLOOKUP(O1161,[3]Gerentes!$A:$N,10,0)</f>
        <v>1. Primera Infancia</v>
      </c>
      <c r="J1161" s="35" t="str">
        <f>VLOOKUP(O1161,[3]Gerentes!$A:$AB,15,0)</f>
        <v>Contratable</v>
      </c>
      <c r="K1161" s="36" t="str">
        <f t="shared" si="54"/>
        <v>Inversión</v>
      </c>
      <c r="L1161" s="37" t="s">
        <v>257</v>
      </c>
      <c r="M1161" s="38" t="str">
        <f t="shared" si="55"/>
        <v>C-4102-1500-18</v>
      </c>
      <c r="N1161" s="34">
        <v>997</v>
      </c>
      <c r="O1161" s="35" t="str">
        <f t="shared" si="56"/>
        <v>C-4102-1500-18-0-4102004-02-997</v>
      </c>
      <c r="P1161" s="32" t="s">
        <v>256</v>
      </c>
      <c r="Q1161" s="39">
        <f>VLOOKUP($O1161,[3]Gerentes!$A:$I,7,0)</f>
        <v>4102004</v>
      </c>
      <c r="R1161" s="40" t="str">
        <f>VLOOKUP($O1161,[3]Gerentes!$A:$I,8,0)</f>
        <v>EDIFICACIONES PARA LA ATENCION INTEGRAL A LA PRIMERA INFANCIA CONSTRUIDAS</v>
      </c>
      <c r="S1161" s="34" t="s">
        <v>38</v>
      </c>
      <c r="T1161" s="34">
        <v>10</v>
      </c>
      <c r="U1161" s="34" t="s">
        <v>223</v>
      </c>
      <c r="V1161" s="34" t="s">
        <v>25</v>
      </c>
      <c r="W1161" s="41">
        <v>14419668</v>
      </c>
      <c r="X1161" s="41">
        <v>0</v>
      </c>
      <c r="Y1161" s="41">
        <v>0</v>
      </c>
      <c r="Z1161" s="41">
        <v>0</v>
      </c>
      <c r="AA1161" s="41">
        <v>0</v>
      </c>
      <c r="AB1161" s="42">
        <v>14419668</v>
      </c>
      <c r="AC1161" s="41">
        <v>12668175</v>
      </c>
      <c r="AD1161" s="41">
        <v>1751493</v>
      </c>
      <c r="AE1161" s="42">
        <v>12668175</v>
      </c>
      <c r="AF1161" s="42">
        <v>8445450</v>
      </c>
      <c r="AG1161" s="41">
        <v>8445450</v>
      </c>
      <c r="AH1161" s="41">
        <v>8445450</v>
      </c>
      <c r="AI1161" s="41">
        <v>0</v>
      </c>
      <c r="AJ1161" s="41">
        <v>0</v>
      </c>
      <c r="AK1161" s="42" t="str">
        <f>IFERROR(VLOOKUP(Exportar[[#This Row],[RUBRO]],[3]LISTAS!$A$1:$B$19,2,0),Exportar[[#This Row],[NOMBRE-Planeación_Proyecto]])</f>
        <v>1. Primera Infancia</v>
      </c>
      <c r="AL1161" s="41">
        <f>VLOOKUP(Exportar[[#This Row],[UNIDAD/SUB UNIDAD]],[3]!REGIONALES[[#All],[codigo_regional3]:[Columna1]],3,0)</f>
        <v>47</v>
      </c>
      <c r="AM1161" s="41">
        <f>Exportar[[#This Row],[COD]]</f>
        <v>47</v>
      </c>
      <c r="AN1161" s="41">
        <f>IFERROR(VLOOKUP(Exportar[[#This Row],[RUBRO completo]],'[3]CENTRO DE COSTOS'!$X:$X,1,0),0)</f>
        <v>0</v>
      </c>
      <c r="AO1161" s="43" t="str">
        <f>VLOOKUP(Exportar[[#This Row],[COD_REAL]],'[3]CENTRO DE COSTOS'!$M$4:$N$72,2,0)</f>
        <v>REGIONAL MAGDALENA</v>
      </c>
    </row>
    <row r="1162" spans="1:41" x14ac:dyDescent="0.25">
      <c r="A1162" s="44">
        <v>45111</v>
      </c>
      <c r="B1162" s="32">
        <v>2023</v>
      </c>
      <c r="C1162" s="33" t="str">
        <f>VLOOKUP(D1162,'[3]CENTRO DE COSTOS'!$E:$H,4,0)</f>
        <v>REGIONALES</v>
      </c>
      <c r="D1162" s="34" t="s">
        <v>69</v>
      </c>
      <c r="E1162" s="34" t="s">
        <v>70</v>
      </c>
      <c r="F1162" s="34" t="s">
        <v>164</v>
      </c>
      <c r="G1162" s="35" t="str">
        <f>VLOOKUP(O1162,[3]Gerentes!$A:$N,4,0)</f>
        <v>PROTECCIÓN SRPA</v>
      </c>
      <c r="H1162" s="35" t="str">
        <f>VLOOKUP(O1162,[3]Gerentes!$A:$N,5,0)</f>
        <v>DIRECTOR(A) DE PROTECCION</v>
      </c>
      <c r="I1162" s="35" t="str">
        <f>VLOOKUP(O1162,[3]Gerentes!$A:$N,10,0)</f>
        <v>3. Protección SRPA</v>
      </c>
      <c r="J1162" s="35" t="str">
        <f>VLOOKUP(O1162,[3]Gerentes!$A:$AB,15,0)</f>
        <v>No Contratable</v>
      </c>
      <c r="K1162" s="36" t="str">
        <f t="shared" si="54"/>
        <v>Inversión</v>
      </c>
      <c r="L1162" s="37" t="s">
        <v>187</v>
      </c>
      <c r="M1162" s="38" t="str">
        <f t="shared" si="55"/>
        <v>C-4102-1500-13</v>
      </c>
      <c r="N1162" s="34">
        <v>999</v>
      </c>
      <c r="O1162" s="35" t="str">
        <f t="shared" si="56"/>
        <v>C-4102-1500-13-0-4102038-02-999</v>
      </c>
      <c r="P1162" s="32" t="s">
        <v>186</v>
      </c>
      <c r="Q1162" s="39">
        <f>VLOOKUP($O1162,[3]Gerentes!$A:$I,7,0)</f>
        <v>4102038</v>
      </c>
      <c r="R1162" s="40" t="str">
        <f>VLOOKUP($O1162,[3]Gerentes!$A:$I,8,0)</f>
        <v>SERVICIO DIRIGIDOS A LA ATENCION DE NIÑOS, NIÑAS, ADOLESCENTES Y JOVENES, CON ENFOQUE PEDAGOGICO Y RESTAURATIVO ENCAMINADOS A LA INCLUSION SOCIAL</v>
      </c>
      <c r="S1162" s="34" t="s">
        <v>24</v>
      </c>
      <c r="T1162" s="34">
        <v>27</v>
      </c>
      <c r="U1162" s="34" t="s">
        <v>161</v>
      </c>
      <c r="V1162" s="34" t="s">
        <v>25</v>
      </c>
      <c r="W1162" s="41">
        <v>2000</v>
      </c>
      <c r="X1162" s="41">
        <v>0</v>
      </c>
      <c r="Y1162" s="41">
        <v>0</v>
      </c>
      <c r="Z1162" s="41">
        <v>0</v>
      </c>
      <c r="AA1162" s="41">
        <v>0</v>
      </c>
      <c r="AB1162" s="42">
        <v>2000</v>
      </c>
      <c r="AC1162" s="41">
        <v>0</v>
      </c>
      <c r="AD1162" s="41">
        <v>2000</v>
      </c>
      <c r="AE1162" s="42">
        <v>0</v>
      </c>
      <c r="AF1162" s="42">
        <v>0</v>
      </c>
      <c r="AG1162" s="41">
        <v>0</v>
      </c>
      <c r="AH1162" s="41">
        <v>0</v>
      </c>
      <c r="AI1162" s="41">
        <v>0</v>
      </c>
      <c r="AJ1162" s="41">
        <v>0</v>
      </c>
      <c r="AK1162" s="42" t="str">
        <f>IFERROR(VLOOKUP(Exportar[[#This Row],[RUBRO]],[3]LISTAS!$A$1:$B$19,2,0),Exportar[[#This Row],[NOMBRE-Planeación_Proyecto]])</f>
        <v>3. Protección SRPA</v>
      </c>
      <c r="AL1162" s="41">
        <f>VLOOKUP(Exportar[[#This Row],[UNIDAD/SUB UNIDAD]],[3]!REGIONALES[[#All],[codigo_regional3]:[Columna1]],3,0)</f>
        <v>47</v>
      </c>
      <c r="AM1162" s="41">
        <f>Exportar[[#This Row],[COD]]</f>
        <v>47</v>
      </c>
      <c r="AN1162" s="41">
        <f>IFERROR(VLOOKUP(Exportar[[#This Row],[RUBRO completo]],'[3]CENTRO DE COSTOS'!$X:$X,1,0),0)</f>
        <v>0</v>
      </c>
      <c r="AO1162" s="43" t="str">
        <f>VLOOKUP(Exportar[[#This Row],[COD_REAL]],'[3]CENTRO DE COSTOS'!$M$4:$N$72,2,0)</f>
        <v>REGIONAL MAGDALENA</v>
      </c>
    </row>
    <row r="1163" spans="1:41" x14ac:dyDescent="0.25">
      <c r="A1163" s="44">
        <v>45111</v>
      </c>
      <c r="B1163" s="32">
        <v>2023</v>
      </c>
      <c r="C1163" s="33" t="str">
        <f>VLOOKUP(D1163,'[3]CENTRO DE COSTOS'!$E:$H,4,0)</f>
        <v>REGIONALES</v>
      </c>
      <c r="D1163" s="34" t="s">
        <v>69</v>
      </c>
      <c r="E1163" s="34" t="s">
        <v>70</v>
      </c>
      <c r="F1163" s="34" t="s">
        <v>164</v>
      </c>
      <c r="G1163" s="35" t="str">
        <f>VLOOKUP(O1163,[3]Gerentes!$A:$N,4,0)</f>
        <v xml:space="preserve">PROTECCIÓN RESTABLECIMIENTO </v>
      </c>
      <c r="H1163" s="35" t="str">
        <f>VLOOKUP(O1163,[3]Gerentes!$A:$N,5,0)</f>
        <v>DIRECTOR(A) DE PROTECCION</v>
      </c>
      <c r="I1163" s="35" t="str">
        <f>VLOOKUP(O1163,[3]Gerentes!$A:$N,10,0)</f>
        <v>2. Protección PARD</v>
      </c>
      <c r="J1163" s="35" t="str">
        <f>VLOOKUP(O1163,[3]Gerentes!$A:$AB,15,0)</f>
        <v>No Contratable</v>
      </c>
      <c r="K1163" s="36" t="str">
        <f t="shared" si="54"/>
        <v>Inversión</v>
      </c>
      <c r="L1163" s="37" t="s">
        <v>173</v>
      </c>
      <c r="M1163" s="38" t="str">
        <f t="shared" si="55"/>
        <v>C-4102-1500-14</v>
      </c>
      <c r="N1163" s="34">
        <v>999</v>
      </c>
      <c r="O1163" s="35" t="str">
        <f t="shared" si="56"/>
        <v>C-4102-1500-14-0-4102037-02-999</v>
      </c>
      <c r="P1163" s="32" t="s">
        <v>172</v>
      </c>
      <c r="Q1163" s="39">
        <f>VLOOKUP($O1163,[3]Gerentes!$A:$I,7,0)</f>
        <v>4102037</v>
      </c>
      <c r="R1163" s="40" t="str">
        <f>VLOOKUP($O1163,[3]Gerentes!$A:$I,8,0)</f>
        <v>SERVICIO DE PROTECCION PARA EL RESTABLECIMIENTO DE DERECHOS DE NIÑOS, NIÑAS, ADOLESCENTES Y JOVENES</v>
      </c>
      <c r="S1163" s="34" t="s">
        <v>24</v>
      </c>
      <c r="T1163" s="34">
        <v>27</v>
      </c>
      <c r="U1163" s="34" t="s">
        <v>161</v>
      </c>
      <c r="V1163" s="34" t="s">
        <v>25</v>
      </c>
      <c r="W1163" s="41">
        <v>5000</v>
      </c>
      <c r="X1163" s="41">
        <v>0</v>
      </c>
      <c r="Y1163" s="41">
        <v>0</v>
      </c>
      <c r="Z1163" s="41">
        <v>0</v>
      </c>
      <c r="AA1163" s="41">
        <v>0</v>
      </c>
      <c r="AB1163" s="42">
        <v>5000</v>
      </c>
      <c r="AC1163" s="41">
        <v>0</v>
      </c>
      <c r="AD1163" s="41">
        <v>5000</v>
      </c>
      <c r="AE1163" s="42">
        <v>0</v>
      </c>
      <c r="AF1163" s="42">
        <v>0</v>
      </c>
      <c r="AG1163" s="41">
        <v>0</v>
      </c>
      <c r="AH1163" s="41">
        <v>0</v>
      </c>
      <c r="AI1163" s="41">
        <v>0</v>
      </c>
      <c r="AJ1163" s="41">
        <v>0</v>
      </c>
      <c r="AK1163" s="42" t="str">
        <f>IFERROR(VLOOKUP(Exportar[[#This Row],[RUBRO]],[3]LISTAS!$A$1:$B$19,2,0),Exportar[[#This Row],[NOMBRE-Planeación_Proyecto]])</f>
        <v>2. Protección PARD</v>
      </c>
      <c r="AL1163" s="41">
        <f>VLOOKUP(Exportar[[#This Row],[UNIDAD/SUB UNIDAD]],[3]!REGIONALES[[#All],[codigo_regional3]:[Columna1]],3,0)</f>
        <v>47</v>
      </c>
      <c r="AM1163" s="41">
        <f>Exportar[[#This Row],[COD]]</f>
        <v>47</v>
      </c>
      <c r="AN1163" s="41">
        <f>IFERROR(VLOOKUP(Exportar[[#This Row],[RUBRO completo]],'[3]CENTRO DE COSTOS'!$X:$X,1,0),0)</f>
        <v>0</v>
      </c>
      <c r="AO1163" s="43" t="str">
        <f>VLOOKUP(Exportar[[#This Row],[COD_REAL]],'[3]CENTRO DE COSTOS'!$M$4:$N$72,2,0)</f>
        <v>REGIONAL MAGDALENA</v>
      </c>
    </row>
    <row r="1164" spans="1:41" x14ac:dyDescent="0.25">
      <c r="A1164" s="44">
        <v>45111</v>
      </c>
      <c r="B1164" s="32">
        <v>2023</v>
      </c>
      <c r="C1164" s="33" t="str">
        <f>VLOOKUP(D1164,'[3]CENTRO DE COSTOS'!$E:$H,4,0)</f>
        <v>REGIONALES</v>
      </c>
      <c r="D1164" s="34" t="s">
        <v>71</v>
      </c>
      <c r="E1164" s="34" t="s">
        <v>72</v>
      </c>
      <c r="F1164" s="34" t="s">
        <v>239</v>
      </c>
      <c r="G1164" s="35" t="str">
        <f>VLOOKUP(O1164,[3]Gerentes!$A:$N,4,0)</f>
        <v>NUTRICIÓN</v>
      </c>
      <c r="H1164" s="35" t="str">
        <f>VLOOKUP(O1164,[3]Gerentes!$A:$N,5,0)</f>
        <v>DIRECTOR(A) DE NUTRICION</v>
      </c>
      <c r="I1164" s="35" t="str">
        <f>VLOOKUP(O1164,[3]Gerentes!$A:$N,10,0)</f>
        <v>4. Nutrición</v>
      </c>
      <c r="J1164" s="35" t="str">
        <f>VLOOKUP(O1164,[3]Gerentes!$A:$AB,15,0)</f>
        <v>Contratable</v>
      </c>
      <c r="K1164" s="36" t="str">
        <f t="shared" si="54"/>
        <v>Inversión</v>
      </c>
      <c r="L1164" s="37" t="s">
        <v>189</v>
      </c>
      <c r="M1164" s="38" t="str">
        <f t="shared" si="55"/>
        <v>C-4102-1500-12</v>
      </c>
      <c r="N1164" s="34">
        <v>101</v>
      </c>
      <c r="O1164" s="35" t="str">
        <f t="shared" si="56"/>
        <v>C-4102-1500-12-0-4102016-02-101</v>
      </c>
      <c r="P1164" s="32" t="s">
        <v>188</v>
      </c>
      <c r="Q1164" s="39">
        <f>VLOOKUP($O1164,[3]Gerentes!$A:$I,7,0)</f>
        <v>4102016</v>
      </c>
      <c r="R1164" s="40" t="str">
        <f>VLOOKUP($O1164,[3]Gerentes!$A:$I,8,0)</f>
        <v>SERVICIO DE ATENCION Y PREVENCION A LA DESNUTRICION DESDE EL SECTOR INCLUSION SOCIAL</v>
      </c>
      <c r="S1164" s="34" t="s">
        <v>24</v>
      </c>
      <c r="T1164" s="34">
        <v>27</v>
      </c>
      <c r="U1164" s="34" t="s">
        <v>161</v>
      </c>
      <c r="V1164" s="34" t="s">
        <v>25</v>
      </c>
      <c r="W1164" s="41">
        <v>6855470466</v>
      </c>
      <c r="X1164" s="41">
        <v>0</v>
      </c>
      <c r="Y1164" s="41">
        <v>125292913</v>
      </c>
      <c r="Z1164" s="41">
        <v>0</v>
      </c>
      <c r="AA1164" s="41">
        <v>0</v>
      </c>
      <c r="AB1164" s="42">
        <v>6730177553</v>
      </c>
      <c r="AC1164" s="41">
        <v>6730177553</v>
      </c>
      <c r="AD1164" s="41">
        <v>0</v>
      </c>
      <c r="AE1164" s="42">
        <v>6730177553</v>
      </c>
      <c r="AF1164" s="42">
        <v>3025136999</v>
      </c>
      <c r="AG1164" s="41">
        <v>3025136999</v>
      </c>
      <c r="AH1164" s="41">
        <v>3025136999</v>
      </c>
      <c r="AI1164" s="41">
        <v>0</v>
      </c>
      <c r="AJ1164" s="41">
        <v>0</v>
      </c>
      <c r="AK1164" s="42" t="str">
        <f>IFERROR(VLOOKUP(Exportar[[#This Row],[RUBRO]],[3]LISTAS!$A$1:$B$19,2,0),Exportar[[#This Row],[NOMBRE-Planeación_Proyecto]])</f>
        <v>4. Nutrición</v>
      </c>
      <c r="AL1164" s="41">
        <f>VLOOKUP(Exportar[[#This Row],[UNIDAD/SUB UNIDAD]],[3]!REGIONALES[[#All],[codigo_regional3]:[Columna1]],3,0)</f>
        <v>50</v>
      </c>
      <c r="AM1164" s="41">
        <f>Exportar[[#This Row],[COD]]</f>
        <v>50</v>
      </c>
      <c r="AN1164" s="41" t="str">
        <f>IFERROR(VLOOKUP(Exportar[[#This Row],[RUBRO completo]],'[3]CENTRO DE COSTOS'!$X:$X,1,0),0)</f>
        <v>C-4102-1500-12-0-4102016-02-101</v>
      </c>
      <c r="AO1164" s="43" t="str">
        <f>VLOOKUP(Exportar[[#This Row],[COD_REAL]],'[3]CENTRO DE COSTOS'!$M$4:$N$72,2,0)</f>
        <v>REGIONAL META</v>
      </c>
    </row>
    <row r="1165" spans="1:41" x14ac:dyDescent="0.25">
      <c r="A1165" s="44">
        <v>45111</v>
      </c>
      <c r="B1165" s="32">
        <v>2023</v>
      </c>
      <c r="C1165" s="33" t="str">
        <f>VLOOKUP(D1165,'[3]CENTRO DE COSTOS'!$E:$H,4,0)</f>
        <v>REGIONALES</v>
      </c>
      <c r="D1165" s="34" t="s">
        <v>71</v>
      </c>
      <c r="E1165" s="34" t="s">
        <v>72</v>
      </c>
      <c r="F1165" s="34" t="s">
        <v>238</v>
      </c>
      <c r="G1165" s="35" t="str">
        <f>VLOOKUP(O1165,[3]Gerentes!$A:$N,4,0)</f>
        <v>NUTRICIÓN</v>
      </c>
      <c r="H1165" s="35" t="str">
        <f>VLOOKUP(O1165,[3]Gerentes!$A:$N,5,0)</f>
        <v>DIRECTOR(A) DE NUTRICION</v>
      </c>
      <c r="I1165" s="35" t="str">
        <f>VLOOKUP(O1165,[3]Gerentes!$A:$N,10,0)</f>
        <v>4. Nutrición</v>
      </c>
      <c r="J1165" s="35" t="str">
        <f>VLOOKUP(O1165,[3]Gerentes!$A:$AB,15,0)</f>
        <v>Contratable</v>
      </c>
      <c r="K1165" s="36" t="str">
        <f t="shared" si="54"/>
        <v>Inversión</v>
      </c>
      <c r="L1165" s="37" t="s">
        <v>191</v>
      </c>
      <c r="M1165" s="38" t="str">
        <f t="shared" si="55"/>
        <v>C-4102-1500-12</v>
      </c>
      <c r="N1165" s="34">
        <v>105</v>
      </c>
      <c r="O1165" s="35" t="str">
        <f t="shared" si="56"/>
        <v>C-4102-1500-12-0-4102014-02-105</v>
      </c>
      <c r="P1165" s="32" t="s">
        <v>190</v>
      </c>
      <c r="Q1165" s="39">
        <f>VLOOKUP($O1165,[3]Gerentes!$A:$I,7,0)</f>
        <v>4102014</v>
      </c>
      <c r="R1165" s="40" t="str">
        <f>VLOOKUP($O1165,[3]Gerentes!$A:$I,8,0)</f>
        <v>SERVICIO DE DISTRIBUCION DE ALIMENTOS SOLIDOS DE ALTO VALOR NUTRICIONAL</v>
      </c>
      <c r="S1165" s="34" t="s">
        <v>24</v>
      </c>
      <c r="T1165" s="34">
        <v>27</v>
      </c>
      <c r="U1165" s="34" t="s">
        <v>161</v>
      </c>
      <c r="V1165" s="34" t="s">
        <v>25</v>
      </c>
      <c r="W1165" s="41">
        <v>22477900</v>
      </c>
      <c r="X1165" s="41">
        <v>0</v>
      </c>
      <c r="Y1165" s="41">
        <v>0</v>
      </c>
      <c r="Z1165" s="41">
        <v>0</v>
      </c>
      <c r="AA1165" s="41">
        <v>0</v>
      </c>
      <c r="AB1165" s="42">
        <v>22477900</v>
      </c>
      <c r="AC1165" s="41">
        <v>22477900</v>
      </c>
      <c r="AD1165" s="41">
        <v>0</v>
      </c>
      <c r="AE1165" s="42">
        <v>22477900</v>
      </c>
      <c r="AF1165" s="42">
        <v>8470900</v>
      </c>
      <c r="AG1165" s="41">
        <v>8470900</v>
      </c>
      <c r="AH1165" s="41">
        <v>8470900</v>
      </c>
      <c r="AI1165" s="41">
        <v>0</v>
      </c>
      <c r="AJ1165" s="41">
        <v>0</v>
      </c>
      <c r="AK1165" s="42" t="str">
        <f>IFERROR(VLOOKUP(Exportar[[#This Row],[RUBRO]],[3]LISTAS!$A$1:$B$19,2,0),Exportar[[#This Row],[NOMBRE-Planeación_Proyecto]])</f>
        <v>4. Nutrición</v>
      </c>
      <c r="AL1165" s="41">
        <f>VLOOKUP(Exportar[[#This Row],[UNIDAD/SUB UNIDAD]],[3]!REGIONALES[[#All],[codigo_regional3]:[Columna1]],3,0)</f>
        <v>50</v>
      </c>
      <c r="AM1165" s="41">
        <f>Exportar[[#This Row],[COD]]</f>
        <v>50</v>
      </c>
      <c r="AN1165" s="41">
        <f>IFERROR(VLOOKUP(Exportar[[#This Row],[RUBRO completo]],'[3]CENTRO DE COSTOS'!$X:$X,1,0),0)</f>
        <v>0</v>
      </c>
      <c r="AO1165" s="43" t="str">
        <f>VLOOKUP(Exportar[[#This Row],[COD_REAL]],'[3]CENTRO DE COSTOS'!$M$4:$N$72,2,0)</f>
        <v>REGIONAL META</v>
      </c>
    </row>
    <row r="1166" spans="1:41" x14ac:dyDescent="0.25">
      <c r="A1166" s="44">
        <v>45111</v>
      </c>
      <c r="B1166" s="32">
        <v>2023</v>
      </c>
      <c r="C1166" s="33" t="str">
        <f>VLOOKUP(D1166,'[3]CENTRO DE COSTOS'!$E:$H,4,0)</f>
        <v>REGIONALES</v>
      </c>
      <c r="D1166" s="34" t="s">
        <v>71</v>
      </c>
      <c r="E1166" s="34" t="s">
        <v>72</v>
      </c>
      <c r="F1166" s="34" t="s">
        <v>243</v>
      </c>
      <c r="G1166" s="35" t="str">
        <f>VLOOKUP(O1166,[3]Gerentes!$A:$N,4,0)</f>
        <v>PROTECCIÓN SRPA</v>
      </c>
      <c r="H1166" s="35" t="str">
        <f>VLOOKUP(O1166,[3]Gerentes!$A:$N,5,0)</f>
        <v>DIRECTOR(A) DE PROTECCION</v>
      </c>
      <c r="I1166" s="35" t="str">
        <f>VLOOKUP(O1166,[3]Gerentes!$A:$N,10,0)</f>
        <v>3. Protección SRPA</v>
      </c>
      <c r="J1166" s="35" t="str">
        <f>VLOOKUP(O1166,[3]Gerentes!$A:$AB,15,0)</f>
        <v>Contratable</v>
      </c>
      <c r="K1166" s="36" t="str">
        <f t="shared" si="54"/>
        <v>Inversión</v>
      </c>
      <c r="L1166" s="37" t="s">
        <v>187</v>
      </c>
      <c r="M1166" s="38" t="str">
        <f t="shared" si="55"/>
        <v>C-4102-1500-13</v>
      </c>
      <c r="N1166" s="34">
        <v>111</v>
      </c>
      <c r="O1166" s="35" t="str">
        <f t="shared" si="56"/>
        <v>C-4102-1500-13-0-4102038-02-111</v>
      </c>
      <c r="P1166" s="32" t="s">
        <v>186</v>
      </c>
      <c r="Q1166" s="39">
        <f>VLOOKUP($O1166,[3]Gerentes!$A:$I,7,0)</f>
        <v>4102038</v>
      </c>
      <c r="R1166" s="40" t="str">
        <f>VLOOKUP($O1166,[3]Gerentes!$A:$I,8,0)</f>
        <v>SERVICIO DIRIGIDOS A LA ATENCION DE NIÑOS, NIÑAS, ADOLESCENTES Y JOVENES, CON ENFOQUE PEDAGOGICO Y RESTAURATIVO ENCAMINADOS A LA INCLUSION SOCIAL</v>
      </c>
      <c r="S1166" s="34" t="s">
        <v>24</v>
      </c>
      <c r="T1166" s="34">
        <v>27</v>
      </c>
      <c r="U1166" s="34" t="s">
        <v>161</v>
      </c>
      <c r="V1166" s="34" t="s">
        <v>25</v>
      </c>
      <c r="W1166" s="41">
        <v>17610873</v>
      </c>
      <c r="X1166" s="41">
        <v>0</v>
      </c>
      <c r="Y1166" s="41">
        <v>0</v>
      </c>
      <c r="Z1166" s="41">
        <v>0</v>
      </c>
      <c r="AA1166" s="41">
        <v>0</v>
      </c>
      <c r="AB1166" s="42">
        <v>17610873</v>
      </c>
      <c r="AC1166" s="41">
        <v>17610873</v>
      </c>
      <c r="AD1166" s="41">
        <v>0</v>
      </c>
      <c r="AE1166" s="42">
        <v>2320000</v>
      </c>
      <c r="AF1166" s="42">
        <v>2320000</v>
      </c>
      <c r="AG1166" s="41">
        <v>2320000</v>
      </c>
      <c r="AH1166" s="41">
        <v>2320000</v>
      </c>
      <c r="AI1166" s="41">
        <v>0</v>
      </c>
      <c r="AJ1166" s="41">
        <v>0</v>
      </c>
      <c r="AK1166" s="42" t="str">
        <f>IFERROR(VLOOKUP(Exportar[[#This Row],[RUBRO]],[3]LISTAS!$A$1:$B$19,2,0),Exportar[[#This Row],[NOMBRE-Planeación_Proyecto]])</f>
        <v>3. Protección SRPA</v>
      </c>
      <c r="AL1166" s="41">
        <f>VLOOKUP(Exportar[[#This Row],[UNIDAD/SUB UNIDAD]],[3]!REGIONALES[[#All],[codigo_regional3]:[Columna1]],3,0)</f>
        <v>50</v>
      </c>
      <c r="AM1166" s="41">
        <f>Exportar[[#This Row],[COD]]</f>
        <v>50</v>
      </c>
      <c r="AN1166" s="41">
        <f>IFERROR(VLOOKUP(Exportar[[#This Row],[RUBRO completo]],'[3]CENTRO DE COSTOS'!$X:$X,1,0),0)</f>
        <v>0</v>
      </c>
      <c r="AO1166" s="43" t="str">
        <f>VLOOKUP(Exportar[[#This Row],[COD_REAL]],'[3]CENTRO DE COSTOS'!$M$4:$N$72,2,0)</f>
        <v>REGIONAL META</v>
      </c>
    </row>
    <row r="1167" spans="1:41" x14ac:dyDescent="0.25">
      <c r="A1167" s="44">
        <v>45111</v>
      </c>
      <c r="B1167" s="32">
        <v>2023</v>
      </c>
      <c r="C1167" s="33" t="str">
        <f>VLOOKUP(D1167,'[3]CENTRO DE COSTOS'!$E:$H,4,0)</f>
        <v>REGIONALES</v>
      </c>
      <c r="D1167" s="34" t="s">
        <v>71</v>
      </c>
      <c r="E1167" s="34" t="s">
        <v>72</v>
      </c>
      <c r="F1167" s="34" t="s">
        <v>243</v>
      </c>
      <c r="G1167" s="35" t="str">
        <f>VLOOKUP(O1167,[3]Gerentes!$A:$N,4,0)</f>
        <v xml:space="preserve">PROTECCIÓN RESTABLECIMIENTO </v>
      </c>
      <c r="H1167" s="35" t="str">
        <f>VLOOKUP(O1167,[3]Gerentes!$A:$N,5,0)</f>
        <v>DIRECTOR(A) DE PROTECCION</v>
      </c>
      <c r="I1167" s="35" t="str">
        <f>VLOOKUP(O1167,[3]Gerentes!$A:$N,10,0)</f>
        <v>2. Protección PARD</v>
      </c>
      <c r="J1167" s="35" t="str">
        <f>VLOOKUP(O1167,[3]Gerentes!$A:$AB,15,0)</f>
        <v>Contratable</v>
      </c>
      <c r="K1167" s="36" t="str">
        <f t="shared" si="54"/>
        <v>Inversión</v>
      </c>
      <c r="L1167" s="37" t="s">
        <v>173</v>
      </c>
      <c r="M1167" s="38" t="str">
        <f t="shared" si="55"/>
        <v>C-4102-1500-14</v>
      </c>
      <c r="N1167" s="34">
        <v>111</v>
      </c>
      <c r="O1167" s="35" t="str">
        <f t="shared" si="56"/>
        <v>C-4102-1500-14-0-4102037-02-111</v>
      </c>
      <c r="P1167" s="32" t="s">
        <v>172</v>
      </c>
      <c r="Q1167" s="39">
        <f>VLOOKUP($O1167,[3]Gerentes!$A:$I,7,0)</f>
        <v>4102037</v>
      </c>
      <c r="R1167" s="40" t="str">
        <f>VLOOKUP($O1167,[3]Gerentes!$A:$I,8,0)</f>
        <v>SERVICIO DE PROTECCION PARA EL RESTABLECIMIENTO DE DERECHOS DE NIÑOS, NIÑAS, ADOLESCENTES Y JOVENES</v>
      </c>
      <c r="S1167" s="34" t="s">
        <v>24</v>
      </c>
      <c r="T1167" s="34">
        <v>21</v>
      </c>
      <c r="U1167" s="34" t="s">
        <v>185</v>
      </c>
      <c r="V1167" s="34" t="s">
        <v>25</v>
      </c>
      <c r="W1167" s="41">
        <v>162270023</v>
      </c>
      <c r="X1167" s="41">
        <v>80352136</v>
      </c>
      <c r="Y1167" s="41">
        <v>0</v>
      </c>
      <c r="Z1167" s="41">
        <v>0</v>
      </c>
      <c r="AA1167" s="41">
        <v>0</v>
      </c>
      <c r="AB1167" s="42">
        <v>242622159</v>
      </c>
      <c r="AC1167" s="41">
        <v>242622159</v>
      </c>
      <c r="AD1167" s="41">
        <v>0</v>
      </c>
      <c r="AE1167" s="42">
        <v>238961843</v>
      </c>
      <c r="AF1167" s="42">
        <v>229100643</v>
      </c>
      <c r="AG1167" s="41">
        <v>229100643</v>
      </c>
      <c r="AH1167" s="41">
        <v>229100643</v>
      </c>
      <c r="AI1167" s="41">
        <v>0</v>
      </c>
      <c r="AJ1167" s="41">
        <v>0</v>
      </c>
      <c r="AK1167" s="42" t="str">
        <f>IFERROR(VLOOKUP(Exportar[[#This Row],[RUBRO]],[3]LISTAS!$A$1:$B$19,2,0),Exportar[[#This Row],[NOMBRE-Planeación_Proyecto]])</f>
        <v>2. Protección PARD</v>
      </c>
      <c r="AL1167" s="41">
        <f>VLOOKUP(Exportar[[#This Row],[UNIDAD/SUB UNIDAD]],[3]!REGIONALES[[#All],[codigo_regional3]:[Columna1]],3,0)</f>
        <v>50</v>
      </c>
      <c r="AM1167" s="41">
        <f>Exportar[[#This Row],[COD]]</f>
        <v>50</v>
      </c>
      <c r="AN1167" s="41">
        <f>IFERROR(VLOOKUP(Exportar[[#This Row],[RUBRO completo]],'[3]CENTRO DE COSTOS'!$X:$X,1,0),0)</f>
        <v>0</v>
      </c>
      <c r="AO1167" s="43" t="str">
        <f>VLOOKUP(Exportar[[#This Row],[COD_REAL]],'[3]CENTRO DE COSTOS'!$M$4:$N$72,2,0)</f>
        <v>REGIONAL META</v>
      </c>
    </row>
    <row r="1168" spans="1:41" x14ac:dyDescent="0.25">
      <c r="A1168" s="44">
        <v>45111</v>
      </c>
      <c r="B1168" s="32">
        <v>2023</v>
      </c>
      <c r="C1168" s="33" t="str">
        <f>VLOOKUP(D1168,'[3]CENTRO DE COSTOS'!$E:$H,4,0)</f>
        <v>REGIONALES</v>
      </c>
      <c r="D1168" s="34" t="s">
        <v>71</v>
      </c>
      <c r="E1168" s="34" t="s">
        <v>72</v>
      </c>
      <c r="F1168" s="34" t="s">
        <v>237</v>
      </c>
      <c r="G1168" s="35" t="str">
        <f>VLOOKUP(O1168,[3]Gerentes!$A:$N,4,0)</f>
        <v>PROTECCIÓN SRPA</v>
      </c>
      <c r="H1168" s="35" t="str">
        <f>VLOOKUP(O1168,[3]Gerentes!$A:$N,5,0)</f>
        <v>DIRECTOR(A) DE PROTECCION</v>
      </c>
      <c r="I1168" s="35" t="str">
        <f>VLOOKUP(O1168,[3]Gerentes!$A:$N,10,0)</f>
        <v>3. Protección SRPA</v>
      </c>
      <c r="J1168" s="35" t="str">
        <f>VLOOKUP(O1168,[3]Gerentes!$A:$AB,15,0)</f>
        <v>No Contratable</v>
      </c>
      <c r="K1168" s="36" t="str">
        <f t="shared" si="54"/>
        <v>Inversión</v>
      </c>
      <c r="L1168" s="37" t="s">
        <v>187</v>
      </c>
      <c r="M1168" s="38" t="str">
        <f t="shared" si="55"/>
        <v>C-4102-1500-13</v>
      </c>
      <c r="N1168" s="34">
        <v>112</v>
      </c>
      <c r="O1168" s="35" t="str">
        <f t="shared" si="56"/>
        <v>C-4102-1500-13-0-4102038-02-112</v>
      </c>
      <c r="P1168" s="32" t="s">
        <v>186</v>
      </c>
      <c r="Q1168" s="39">
        <f>VLOOKUP($O1168,[3]Gerentes!$A:$I,7,0)</f>
        <v>4102038</v>
      </c>
      <c r="R1168" s="40" t="str">
        <f>VLOOKUP($O1168,[3]Gerentes!$A:$I,8,0)</f>
        <v>SERVICIO DIRIGIDOS A LA ATENCION DE NIÑOS, NIÑAS, ADOLESCENTES Y JOVENES, CON ENFOQUE PEDAGOGICO Y RESTAURATIVO ENCAMINADOS A LA INCLUSION SOCIAL</v>
      </c>
      <c r="S1168" s="34" t="s">
        <v>38</v>
      </c>
      <c r="T1168" s="34">
        <v>16</v>
      </c>
      <c r="U1168" s="34" t="s">
        <v>249</v>
      </c>
      <c r="V1168" s="34" t="s">
        <v>25</v>
      </c>
      <c r="W1168" s="41">
        <v>12000000</v>
      </c>
      <c r="X1168" s="41">
        <v>77325000</v>
      </c>
      <c r="Y1168" s="41">
        <v>0</v>
      </c>
      <c r="Z1168" s="41">
        <v>0</v>
      </c>
      <c r="AA1168" s="41">
        <v>0</v>
      </c>
      <c r="AB1168" s="42">
        <v>89325000</v>
      </c>
      <c r="AC1168" s="41">
        <v>73250000</v>
      </c>
      <c r="AD1168" s="41">
        <v>16075000</v>
      </c>
      <c r="AE1168" s="42">
        <v>73250000</v>
      </c>
      <c r="AF1168" s="42">
        <v>5919720</v>
      </c>
      <c r="AG1168" s="41">
        <v>5919720</v>
      </c>
      <c r="AH1168" s="41">
        <v>5919720</v>
      </c>
      <c r="AI1168" s="41">
        <v>0</v>
      </c>
      <c r="AJ1168" s="41">
        <v>0</v>
      </c>
      <c r="AK1168" s="42" t="str">
        <f>IFERROR(VLOOKUP(Exportar[[#This Row],[RUBRO]],[3]LISTAS!$A$1:$B$19,2,0),Exportar[[#This Row],[NOMBRE-Planeación_Proyecto]])</f>
        <v>3. Protección SRPA</v>
      </c>
      <c r="AL1168" s="41">
        <f>VLOOKUP(Exportar[[#This Row],[UNIDAD/SUB UNIDAD]],[3]!REGIONALES[[#All],[codigo_regional3]:[Columna1]],3,0)</f>
        <v>50</v>
      </c>
      <c r="AM1168" s="41">
        <f>Exportar[[#This Row],[COD]]</f>
        <v>50</v>
      </c>
      <c r="AN1168" s="41">
        <f>IFERROR(VLOOKUP(Exportar[[#This Row],[RUBRO completo]],'[3]CENTRO DE COSTOS'!$X:$X,1,0),0)</f>
        <v>0</v>
      </c>
      <c r="AO1168" s="43" t="str">
        <f>VLOOKUP(Exportar[[#This Row],[COD_REAL]],'[3]CENTRO DE COSTOS'!$M$4:$N$72,2,0)</f>
        <v>REGIONAL META</v>
      </c>
    </row>
    <row r="1169" spans="1:41" x14ac:dyDescent="0.25">
      <c r="A1169" s="44">
        <v>45111</v>
      </c>
      <c r="B1169" s="32">
        <v>2023</v>
      </c>
      <c r="C1169" s="33" t="str">
        <f>VLOOKUP(D1169,'[3]CENTRO DE COSTOS'!$E:$H,4,0)</f>
        <v>REGIONALES</v>
      </c>
      <c r="D1169" s="34" t="s">
        <v>71</v>
      </c>
      <c r="E1169" s="34" t="s">
        <v>72</v>
      </c>
      <c r="F1169" s="34" t="s">
        <v>237</v>
      </c>
      <c r="G1169" s="35" t="str">
        <f>VLOOKUP(O1169,[3]Gerentes!$A:$N,4,0)</f>
        <v xml:space="preserve">PROTECCIÓN RESTABLECIMIENTO </v>
      </c>
      <c r="H1169" s="35" t="str">
        <f>VLOOKUP(O1169,[3]Gerentes!$A:$N,5,0)</f>
        <v>DIRECTOR(A) DE PROTECCION</v>
      </c>
      <c r="I1169" s="35" t="str">
        <f>VLOOKUP(O1169,[3]Gerentes!$A:$N,10,0)</f>
        <v>2. Protección PARD</v>
      </c>
      <c r="J1169" s="35" t="str">
        <f>VLOOKUP(O1169,[3]Gerentes!$A:$AB,15,0)</f>
        <v>No Contratable</v>
      </c>
      <c r="K1169" s="36" t="str">
        <f t="shared" si="54"/>
        <v>Inversión</v>
      </c>
      <c r="L1169" s="37" t="s">
        <v>173</v>
      </c>
      <c r="M1169" s="38" t="str">
        <f t="shared" si="55"/>
        <v>C-4102-1500-14</v>
      </c>
      <c r="N1169" s="34">
        <v>112</v>
      </c>
      <c r="O1169" s="35" t="str">
        <f t="shared" si="56"/>
        <v>C-4102-1500-14-0-4102037-02-112</v>
      </c>
      <c r="P1169" s="32" t="s">
        <v>172</v>
      </c>
      <c r="Q1169" s="39">
        <f>VLOOKUP($O1169,[3]Gerentes!$A:$I,7,0)</f>
        <v>4102037</v>
      </c>
      <c r="R1169" s="40" t="str">
        <f>VLOOKUP($O1169,[3]Gerentes!$A:$I,8,0)</f>
        <v>SERVICIO DE PROTECCION PARA EL RESTABLECIMIENTO DE DERECHOS DE NIÑOS, NIÑAS, ADOLESCENTES Y JOVENES</v>
      </c>
      <c r="S1169" s="34" t="s">
        <v>24</v>
      </c>
      <c r="T1169" s="34">
        <v>27</v>
      </c>
      <c r="U1169" s="34" t="s">
        <v>161</v>
      </c>
      <c r="V1169" s="34" t="s">
        <v>25</v>
      </c>
      <c r="W1169" s="41">
        <v>28000000</v>
      </c>
      <c r="X1169" s="41">
        <v>197000000</v>
      </c>
      <c r="Y1169" s="41">
        <v>0</v>
      </c>
      <c r="Z1169" s="41">
        <v>0</v>
      </c>
      <c r="AA1169" s="41">
        <v>0</v>
      </c>
      <c r="AB1169" s="42">
        <v>225000000</v>
      </c>
      <c r="AC1169" s="41">
        <v>225000000</v>
      </c>
      <c r="AD1169" s="41">
        <v>0</v>
      </c>
      <c r="AE1169" s="42">
        <v>225000000</v>
      </c>
      <c r="AF1169" s="42">
        <v>95828300</v>
      </c>
      <c r="AG1169" s="41">
        <v>95828300</v>
      </c>
      <c r="AH1169" s="41">
        <v>95828300</v>
      </c>
      <c r="AI1169" s="41">
        <v>0</v>
      </c>
      <c r="AJ1169" s="41">
        <v>0</v>
      </c>
      <c r="AK1169" s="42" t="str">
        <f>IFERROR(VLOOKUP(Exportar[[#This Row],[RUBRO]],[3]LISTAS!$A$1:$B$19,2,0),Exportar[[#This Row],[NOMBRE-Planeación_Proyecto]])</f>
        <v>2. Protección PARD</v>
      </c>
      <c r="AL1169" s="41">
        <f>VLOOKUP(Exportar[[#This Row],[UNIDAD/SUB UNIDAD]],[3]!REGIONALES[[#All],[codigo_regional3]:[Columna1]],3,0)</f>
        <v>50</v>
      </c>
      <c r="AM1169" s="41">
        <f>Exportar[[#This Row],[COD]]</f>
        <v>50</v>
      </c>
      <c r="AN1169" s="41">
        <f>IFERROR(VLOOKUP(Exportar[[#This Row],[RUBRO completo]],'[3]CENTRO DE COSTOS'!$X:$X,1,0),0)</f>
        <v>0</v>
      </c>
      <c r="AO1169" s="43" t="str">
        <f>VLOOKUP(Exportar[[#This Row],[COD_REAL]],'[3]CENTRO DE COSTOS'!$M$4:$N$72,2,0)</f>
        <v>REGIONAL META</v>
      </c>
    </row>
    <row r="1170" spans="1:41" x14ac:dyDescent="0.25">
      <c r="A1170" s="44">
        <v>45111</v>
      </c>
      <c r="B1170" s="32">
        <v>2023</v>
      </c>
      <c r="C1170" s="33" t="str">
        <f>VLOOKUP(D1170,'[3]CENTRO DE COSTOS'!$E:$H,4,0)</f>
        <v>REGIONALES</v>
      </c>
      <c r="D1170" s="34" t="s">
        <v>71</v>
      </c>
      <c r="E1170" s="34" t="s">
        <v>72</v>
      </c>
      <c r="F1170" s="34" t="s">
        <v>248</v>
      </c>
      <c r="G1170" s="35" t="str">
        <f>VLOOKUP(O1170,[3]Gerentes!$A:$N,4,0)</f>
        <v>PROTECCIÓN SRPA</v>
      </c>
      <c r="H1170" s="35" t="str">
        <f>VLOOKUP(O1170,[3]Gerentes!$A:$N,5,0)</f>
        <v>DIRECTOR(A) DE PROTECCION</v>
      </c>
      <c r="I1170" s="35" t="str">
        <f>VLOOKUP(O1170,[3]Gerentes!$A:$N,10,0)</f>
        <v>3. Protección SRPA</v>
      </c>
      <c r="J1170" s="35" t="str">
        <f>VLOOKUP(O1170,[3]Gerentes!$A:$AB,15,0)</f>
        <v>Contratable</v>
      </c>
      <c r="K1170" s="36" t="str">
        <f t="shared" si="54"/>
        <v>Inversión</v>
      </c>
      <c r="L1170" s="37" t="s">
        <v>187</v>
      </c>
      <c r="M1170" s="38" t="str">
        <f t="shared" si="55"/>
        <v>C-4102-1500-13</v>
      </c>
      <c r="N1170" s="34">
        <v>120</v>
      </c>
      <c r="O1170" s="35" t="str">
        <f t="shared" si="56"/>
        <v>C-4102-1500-13-0-4102038-02-120</v>
      </c>
      <c r="P1170" s="32" t="s">
        <v>186</v>
      </c>
      <c r="Q1170" s="39">
        <f>VLOOKUP($O1170,[3]Gerentes!$A:$I,7,0)</f>
        <v>4102038</v>
      </c>
      <c r="R1170" s="40" t="str">
        <f>VLOOKUP($O1170,[3]Gerentes!$A:$I,8,0)</f>
        <v>SERVICIO DIRIGIDOS A LA ATENCION DE NIÑOS, NIÑAS, ADOLESCENTES Y JOVENES, CON ENFOQUE PEDAGOGICO Y RESTAURATIVO ENCAMINADOS A LA INCLUSION SOCIAL</v>
      </c>
      <c r="S1170" s="34" t="s">
        <v>38</v>
      </c>
      <c r="T1170" s="34">
        <v>16</v>
      </c>
      <c r="U1170" s="34" t="s">
        <v>249</v>
      </c>
      <c r="V1170" s="34" t="s">
        <v>25</v>
      </c>
      <c r="W1170" s="41">
        <v>4003611740</v>
      </c>
      <c r="X1170" s="41">
        <v>6208569</v>
      </c>
      <c r="Y1170" s="41">
        <v>22156392</v>
      </c>
      <c r="Z1170" s="41">
        <v>0</v>
      </c>
      <c r="AA1170" s="41">
        <v>0</v>
      </c>
      <c r="AB1170" s="42">
        <v>3987663917</v>
      </c>
      <c r="AC1170" s="41">
        <v>3909416547</v>
      </c>
      <c r="AD1170" s="41">
        <v>78247370</v>
      </c>
      <c r="AE1170" s="42">
        <v>3909416547</v>
      </c>
      <c r="AF1170" s="42">
        <v>2262007735</v>
      </c>
      <c r="AG1170" s="41">
        <v>2262007735</v>
      </c>
      <c r="AH1170" s="41">
        <v>2262007735</v>
      </c>
      <c r="AI1170" s="41">
        <v>0</v>
      </c>
      <c r="AJ1170" s="41">
        <v>0</v>
      </c>
      <c r="AK1170" s="42" t="str">
        <f>IFERROR(VLOOKUP(Exportar[[#This Row],[RUBRO]],[3]LISTAS!$A$1:$B$19,2,0),Exportar[[#This Row],[NOMBRE-Planeación_Proyecto]])</f>
        <v>3. Protección SRPA</v>
      </c>
      <c r="AL1170" s="41">
        <f>VLOOKUP(Exportar[[#This Row],[UNIDAD/SUB UNIDAD]],[3]!REGIONALES[[#All],[codigo_regional3]:[Columna1]],3,0)</f>
        <v>50</v>
      </c>
      <c r="AM1170" s="41">
        <f>Exportar[[#This Row],[COD]]</f>
        <v>50</v>
      </c>
      <c r="AN1170" s="41" t="str">
        <f>IFERROR(VLOOKUP(Exportar[[#This Row],[RUBRO completo]],'[3]CENTRO DE COSTOS'!$X:$X,1,0),0)</f>
        <v>C-4102-1500-13-0-4102038-02-120</v>
      </c>
      <c r="AO1170" s="43" t="str">
        <f>VLOOKUP(Exportar[[#This Row],[COD_REAL]],'[3]CENTRO DE COSTOS'!$M$4:$N$72,2,0)</f>
        <v>REGIONAL META</v>
      </c>
    </row>
    <row r="1171" spans="1:41" x14ac:dyDescent="0.25">
      <c r="A1171" s="44">
        <v>45111</v>
      </c>
      <c r="B1171" s="32">
        <v>2023</v>
      </c>
      <c r="C1171" s="33" t="str">
        <f>VLOOKUP(D1171,'[3]CENTRO DE COSTOS'!$E:$H,4,0)</f>
        <v>REGIONALES</v>
      </c>
      <c r="D1171" s="34" t="s">
        <v>71</v>
      </c>
      <c r="E1171" s="34" t="s">
        <v>72</v>
      </c>
      <c r="F1171" s="34" t="s">
        <v>430</v>
      </c>
      <c r="G1171" s="35" t="str">
        <f>VLOOKUP(O1171,[3]Gerentes!$A:$N,4,0)</f>
        <v xml:space="preserve">PROTECCIÓN RESTABLECIMIENTO </v>
      </c>
      <c r="H1171" s="35" t="str">
        <f>VLOOKUP(O1171,[3]Gerentes!$A:$N,5,0)</f>
        <v>DIRECTOR(A) DE PROTECCION</v>
      </c>
      <c r="I1171" s="35" t="str">
        <f>VLOOKUP(O1171,[3]Gerentes!$A:$N,10,0)</f>
        <v>2. Protección PARD</v>
      </c>
      <c r="J1171" s="35" t="str">
        <f>VLOOKUP(O1171,[3]Gerentes!$A:$AB,15,0)</f>
        <v>Contratable</v>
      </c>
      <c r="K1171" s="36" t="str">
        <f t="shared" si="54"/>
        <v>Inversión</v>
      </c>
      <c r="L1171" s="37" t="s">
        <v>173</v>
      </c>
      <c r="M1171" s="38" t="str">
        <f t="shared" si="55"/>
        <v>C-4102-1500-14</v>
      </c>
      <c r="N1171" s="34">
        <v>122</v>
      </c>
      <c r="O1171" s="35" t="str">
        <f t="shared" si="56"/>
        <v>C-4102-1500-14-0-4102037-02-122</v>
      </c>
      <c r="P1171" s="32" t="s">
        <v>172</v>
      </c>
      <c r="Q1171" s="39">
        <f>VLOOKUP($O1171,[3]Gerentes!$A:$I,7,0)</f>
        <v>4102037</v>
      </c>
      <c r="R1171" s="40" t="str">
        <f>VLOOKUP($O1171,[3]Gerentes!$A:$I,8,0)</f>
        <v>SERVICIO DE PROTECCION PARA EL RESTABLECIMIENTO DE DERECHOS DE NIÑOS, NIÑAS, ADOLESCENTES Y JOVENES</v>
      </c>
      <c r="S1171" s="34" t="s">
        <v>24</v>
      </c>
      <c r="T1171" s="34">
        <v>27</v>
      </c>
      <c r="U1171" s="34" t="s">
        <v>161</v>
      </c>
      <c r="V1171" s="34" t="s">
        <v>25</v>
      </c>
      <c r="W1171" s="41">
        <v>1844731200</v>
      </c>
      <c r="X1171" s="41">
        <v>0</v>
      </c>
      <c r="Y1171" s="41">
        <v>70196</v>
      </c>
      <c r="Z1171" s="41">
        <v>0</v>
      </c>
      <c r="AA1171" s="41">
        <v>0</v>
      </c>
      <c r="AB1171" s="42">
        <v>1844661004</v>
      </c>
      <c r="AC1171" s="41">
        <v>1816025410</v>
      </c>
      <c r="AD1171" s="41">
        <v>28635594</v>
      </c>
      <c r="AE1171" s="42">
        <v>1716094344</v>
      </c>
      <c r="AF1171" s="42">
        <v>969216328</v>
      </c>
      <c r="AG1171" s="41">
        <v>969216328</v>
      </c>
      <c r="AH1171" s="41">
        <v>969216328</v>
      </c>
      <c r="AI1171" s="41">
        <v>0</v>
      </c>
      <c r="AJ1171" s="41">
        <v>0</v>
      </c>
      <c r="AK1171" s="42" t="str">
        <f>IFERROR(VLOOKUP(Exportar[[#This Row],[RUBRO]],[3]LISTAS!$A$1:$B$19,2,0),Exportar[[#This Row],[NOMBRE-Planeación_Proyecto]])</f>
        <v>2. Protección PARD</v>
      </c>
      <c r="AL1171" s="41">
        <f>VLOOKUP(Exportar[[#This Row],[UNIDAD/SUB UNIDAD]],[3]!REGIONALES[[#All],[codigo_regional3]:[Columna1]],3,0)</f>
        <v>50</v>
      </c>
      <c r="AM1171" s="41">
        <f>Exportar[[#This Row],[COD]]</f>
        <v>50</v>
      </c>
      <c r="AN1171" s="41" t="str">
        <f>IFERROR(VLOOKUP(Exportar[[#This Row],[RUBRO completo]],'[3]CENTRO DE COSTOS'!$X:$X,1,0),0)</f>
        <v>C-4102-1500-14-0-4102037-02-122</v>
      </c>
      <c r="AO1171" s="43" t="str">
        <f>VLOOKUP(Exportar[[#This Row],[COD_REAL]],'[3]CENTRO DE COSTOS'!$M$4:$N$72,2,0)</f>
        <v>REGIONAL META</v>
      </c>
    </row>
    <row r="1172" spans="1:41" x14ac:dyDescent="0.25">
      <c r="A1172" s="44">
        <v>45111</v>
      </c>
      <c r="B1172" s="32">
        <v>2023</v>
      </c>
      <c r="C1172" s="33" t="str">
        <f>VLOOKUP(D1172,'[3]CENTRO DE COSTOS'!$E:$H,4,0)</f>
        <v>REGIONALES</v>
      </c>
      <c r="D1172" s="34" t="s">
        <v>71</v>
      </c>
      <c r="E1172" s="34" t="s">
        <v>72</v>
      </c>
      <c r="F1172" s="34" t="s">
        <v>428</v>
      </c>
      <c r="G1172" s="35" t="str">
        <f>VLOOKUP(O1172,[3]Gerentes!$A:$N,4,0)</f>
        <v xml:space="preserve">PROTECCIÓN RESTABLECIMIENTO </v>
      </c>
      <c r="H1172" s="35" t="str">
        <f>VLOOKUP(O1172,[3]Gerentes!$A:$N,5,0)</f>
        <v>DIRECTOR(A) DE PROTECCION</v>
      </c>
      <c r="I1172" s="35" t="str">
        <f>VLOOKUP(O1172,[3]Gerentes!$A:$N,10,0)</f>
        <v>2. Protección PARD</v>
      </c>
      <c r="J1172" s="35" t="str">
        <f>VLOOKUP(O1172,[3]Gerentes!$A:$AB,15,0)</f>
        <v>Contratable</v>
      </c>
      <c r="K1172" s="36" t="str">
        <f t="shared" si="54"/>
        <v>Inversión</v>
      </c>
      <c r="L1172" s="37" t="s">
        <v>173</v>
      </c>
      <c r="M1172" s="38" t="str">
        <f t="shared" si="55"/>
        <v>C-4102-1500-14</v>
      </c>
      <c r="N1172" s="34">
        <v>123</v>
      </c>
      <c r="O1172" s="35" t="str">
        <f t="shared" si="56"/>
        <v>C-4102-1500-14-0-4102037-02-123</v>
      </c>
      <c r="P1172" s="32" t="s">
        <v>172</v>
      </c>
      <c r="Q1172" s="39">
        <f>VLOOKUP($O1172,[3]Gerentes!$A:$I,7,0)</f>
        <v>4102037</v>
      </c>
      <c r="R1172" s="40" t="str">
        <f>VLOOKUP($O1172,[3]Gerentes!$A:$I,8,0)</f>
        <v>SERVICIO DE PROTECCION PARA EL RESTABLECIMIENTO DE DERECHOS DE NIÑOS, NIÑAS, ADOLESCENTES Y JOVENES</v>
      </c>
      <c r="S1172" s="34" t="s">
        <v>24</v>
      </c>
      <c r="T1172" s="34">
        <v>27</v>
      </c>
      <c r="U1172" s="34" t="s">
        <v>161</v>
      </c>
      <c r="V1172" s="34" t="s">
        <v>25</v>
      </c>
      <c r="W1172" s="41">
        <v>24106659300</v>
      </c>
      <c r="X1172" s="41">
        <v>0</v>
      </c>
      <c r="Y1172" s="41">
        <v>957818715</v>
      </c>
      <c r="Z1172" s="41">
        <v>0</v>
      </c>
      <c r="AA1172" s="41">
        <v>0</v>
      </c>
      <c r="AB1172" s="42">
        <v>23148840585</v>
      </c>
      <c r="AC1172" s="41">
        <v>22572155745</v>
      </c>
      <c r="AD1172" s="41">
        <v>576684840</v>
      </c>
      <c r="AE1172" s="42">
        <v>22325302063</v>
      </c>
      <c r="AF1172" s="42">
        <v>12570639393</v>
      </c>
      <c r="AG1172" s="41">
        <v>12570639393</v>
      </c>
      <c r="AH1172" s="41">
        <v>12570639393</v>
      </c>
      <c r="AI1172" s="41">
        <v>0</v>
      </c>
      <c r="AJ1172" s="41">
        <v>0</v>
      </c>
      <c r="AK1172" s="42" t="str">
        <f>IFERROR(VLOOKUP(Exportar[[#This Row],[RUBRO]],[3]LISTAS!$A$1:$B$19,2,0),Exportar[[#This Row],[NOMBRE-Planeación_Proyecto]])</f>
        <v>2. Protección PARD</v>
      </c>
      <c r="AL1172" s="41">
        <f>VLOOKUP(Exportar[[#This Row],[UNIDAD/SUB UNIDAD]],[3]!REGIONALES[[#All],[codigo_regional3]:[Columna1]],3,0)</f>
        <v>50</v>
      </c>
      <c r="AM1172" s="41">
        <f>Exportar[[#This Row],[COD]]</f>
        <v>50</v>
      </c>
      <c r="AN1172" s="41" t="str">
        <f>IFERROR(VLOOKUP(Exportar[[#This Row],[RUBRO completo]],'[3]CENTRO DE COSTOS'!$X:$X,1,0),0)</f>
        <v>C-4102-1500-14-0-4102037-02-123</v>
      </c>
      <c r="AO1172" s="43" t="str">
        <f>VLOOKUP(Exportar[[#This Row],[COD_REAL]],'[3]CENTRO DE COSTOS'!$M$4:$N$72,2,0)</f>
        <v>REGIONAL META</v>
      </c>
    </row>
    <row r="1173" spans="1:41" x14ac:dyDescent="0.25">
      <c r="A1173" s="44">
        <v>45111</v>
      </c>
      <c r="B1173" s="32">
        <v>2023</v>
      </c>
      <c r="C1173" s="33" t="str">
        <f>VLOOKUP(D1173,'[3]CENTRO DE COSTOS'!$E:$H,4,0)</f>
        <v>REGIONALES</v>
      </c>
      <c r="D1173" s="34" t="s">
        <v>71</v>
      </c>
      <c r="E1173" s="34" t="s">
        <v>72</v>
      </c>
      <c r="F1173" s="34" t="s">
        <v>242</v>
      </c>
      <c r="G1173" s="35" t="str">
        <f>VLOOKUP(O1173,[3]Gerentes!$A:$N,4,0)</f>
        <v xml:space="preserve">PROTECCIÓN RESTABLECIMIENTO </v>
      </c>
      <c r="H1173" s="35" t="str">
        <f>VLOOKUP(O1173,[3]Gerentes!$A:$N,5,0)</f>
        <v>DIRECTOR(A) DE PROTECCION</v>
      </c>
      <c r="I1173" s="35" t="str">
        <f>VLOOKUP(O1173,[3]Gerentes!$A:$N,10,0)</f>
        <v>2. Protección PARD</v>
      </c>
      <c r="J1173" s="35" t="str">
        <f>VLOOKUP(O1173,[3]Gerentes!$A:$AB,15,0)</f>
        <v>Contratable</v>
      </c>
      <c r="K1173" s="36" t="str">
        <f t="shared" si="54"/>
        <v>Inversión</v>
      </c>
      <c r="L1173" s="37" t="s">
        <v>173</v>
      </c>
      <c r="M1173" s="38" t="str">
        <f t="shared" si="55"/>
        <v>C-4102-1500-14</v>
      </c>
      <c r="N1173" s="34">
        <v>124</v>
      </c>
      <c r="O1173" s="35" t="str">
        <f t="shared" si="56"/>
        <v>C-4102-1500-14-0-4102037-02-124</v>
      </c>
      <c r="P1173" s="32" t="s">
        <v>172</v>
      </c>
      <c r="Q1173" s="39">
        <f>VLOOKUP($O1173,[3]Gerentes!$A:$I,7,0)</f>
        <v>4102037</v>
      </c>
      <c r="R1173" s="40" t="str">
        <f>VLOOKUP($O1173,[3]Gerentes!$A:$I,8,0)</f>
        <v>SERVICIO DE PROTECCION PARA EL RESTABLECIMIENTO DE DERECHOS DE NIÑOS, NIÑAS, ADOLESCENTES Y JOVENES</v>
      </c>
      <c r="S1173" s="34" t="s">
        <v>24</v>
      </c>
      <c r="T1173" s="34">
        <v>27</v>
      </c>
      <c r="U1173" s="34" t="s">
        <v>161</v>
      </c>
      <c r="V1173" s="34" t="s">
        <v>25</v>
      </c>
      <c r="W1173" s="41">
        <v>731745340</v>
      </c>
      <c r="X1173" s="41">
        <v>17550000</v>
      </c>
      <c r="Y1173" s="41">
        <v>0</v>
      </c>
      <c r="Z1173" s="41">
        <v>0</v>
      </c>
      <c r="AA1173" s="41">
        <v>0</v>
      </c>
      <c r="AB1173" s="42">
        <v>749295340</v>
      </c>
      <c r="AC1173" s="41">
        <v>742294120</v>
      </c>
      <c r="AD1173" s="41">
        <v>7001220</v>
      </c>
      <c r="AE1173" s="42">
        <v>649498902</v>
      </c>
      <c r="AF1173" s="42">
        <v>326148866</v>
      </c>
      <c r="AG1173" s="41">
        <v>326148866</v>
      </c>
      <c r="AH1173" s="41">
        <v>326148866</v>
      </c>
      <c r="AI1173" s="41">
        <v>0</v>
      </c>
      <c r="AJ1173" s="41">
        <v>0</v>
      </c>
      <c r="AK1173" s="42" t="str">
        <f>IFERROR(VLOOKUP(Exportar[[#This Row],[RUBRO]],[3]LISTAS!$A$1:$B$19,2,0),Exportar[[#This Row],[NOMBRE-Planeación_Proyecto]])</f>
        <v>2. Protección PARD</v>
      </c>
      <c r="AL1173" s="41">
        <f>VLOOKUP(Exportar[[#This Row],[UNIDAD/SUB UNIDAD]],[3]!REGIONALES[[#All],[codigo_regional3]:[Columna1]],3,0)</f>
        <v>50</v>
      </c>
      <c r="AM1173" s="41">
        <f>Exportar[[#This Row],[COD]]</f>
        <v>50</v>
      </c>
      <c r="AN1173" s="41" t="str">
        <f>IFERROR(VLOOKUP(Exportar[[#This Row],[RUBRO completo]],'[3]CENTRO DE COSTOS'!$X:$X,1,0),0)</f>
        <v>C-4102-1500-14-0-4102037-02-124</v>
      </c>
      <c r="AO1173" s="43" t="str">
        <f>VLOOKUP(Exportar[[#This Row],[COD_REAL]],'[3]CENTRO DE COSTOS'!$M$4:$N$72,2,0)</f>
        <v>REGIONAL META</v>
      </c>
    </row>
    <row r="1174" spans="1:41" x14ac:dyDescent="0.25">
      <c r="A1174" s="44">
        <v>45111</v>
      </c>
      <c r="B1174" s="32">
        <v>2023</v>
      </c>
      <c r="C1174" s="33" t="str">
        <f>VLOOKUP(D1174,'[3]CENTRO DE COSTOS'!$E:$H,4,0)</f>
        <v>REGIONALES</v>
      </c>
      <c r="D1174" s="34" t="s">
        <v>71</v>
      </c>
      <c r="E1174" s="34" t="s">
        <v>72</v>
      </c>
      <c r="F1174" s="34" t="s">
        <v>233</v>
      </c>
      <c r="G1174" s="35" t="str">
        <f>VLOOKUP(O1174,[3]Gerentes!$A:$N,4,0)</f>
        <v>FAMILIA Y COMUNIDADES</v>
      </c>
      <c r="H1174" s="35" t="str">
        <f>VLOOKUP(O1174,[3]Gerentes!$A:$N,5,0)</f>
        <v>DIRECTOR(A) DE FAMILIA Y COMUNIDADES</v>
      </c>
      <c r="I1174" s="35" t="str">
        <f>VLOOKUP(O1174,[3]Gerentes!$A:$N,10,0)</f>
        <v>6. Familia y Comunidades</v>
      </c>
      <c r="J1174" s="35" t="str">
        <f>VLOOKUP(O1174,[3]Gerentes!$A:$AB,15,0)</f>
        <v>Contratable</v>
      </c>
      <c r="K1174" s="36" t="str">
        <f t="shared" si="54"/>
        <v>Inversión</v>
      </c>
      <c r="L1174" s="37" t="s">
        <v>232</v>
      </c>
      <c r="M1174" s="38" t="str">
        <f t="shared" si="55"/>
        <v>C-4102-1500-16</v>
      </c>
      <c r="N1174" s="34">
        <v>142</v>
      </c>
      <c r="O1174" s="35" t="str">
        <f t="shared" si="56"/>
        <v>C-4102-1500-16-0-4102042-02-142</v>
      </c>
      <c r="P1174" s="32" t="s">
        <v>231</v>
      </c>
      <c r="Q1174" s="39">
        <f>VLOOKUP($O1174,[3]Gerentes!$A:$I,7,0)</f>
        <v>4102042</v>
      </c>
      <c r="R1174" s="40" t="str">
        <f>VLOOKUP($O1174,[3]Gerentes!$A:$I,8,0)</f>
        <v>SERVICIO DE ASISTENCIA TECNICA A COMUNIDADES EN TEMAS DE FORTALECIMIENTO DEL TEJIDO SOCIAL Y CONSTRUCCION DE ESCENARIOS COMUNITARIOS PROTECTORES DE DERECHOS</v>
      </c>
      <c r="S1174" s="34" t="s">
        <v>24</v>
      </c>
      <c r="T1174" s="34">
        <v>27</v>
      </c>
      <c r="U1174" s="34" t="s">
        <v>161</v>
      </c>
      <c r="V1174" s="34" t="s">
        <v>25</v>
      </c>
      <c r="W1174" s="41">
        <v>624000000</v>
      </c>
      <c r="X1174" s="41">
        <v>0</v>
      </c>
      <c r="Y1174" s="41">
        <v>0</v>
      </c>
      <c r="Z1174" s="41">
        <v>0</v>
      </c>
      <c r="AA1174" s="41">
        <v>0</v>
      </c>
      <c r="AB1174" s="42">
        <v>624000000</v>
      </c>
      <c r="AC1174" s="41">
        <v>624000000</v>
      </c>
      <c r="AD1174" s="41">
        <v>0</v>
      </c>
      <c r="AE1174" s="42">
        <v>624000000</v>
      </c>
      <c r="AF1174" s="42">
        <v>124800000</v>
      </c>
      <c r="AG1174" s="41">
        <v>124800000</v>
      </c>
      <c r="AH1174" s="41">
        <v>124800000</v>
      </c>
      <c r="AI1174" s="41">
        <v>0</v>
      </c>
      <c r="AJ1174" s="41">
        <v>0</v>
      </c>
      <c r="AK1174" s="42" t="str">
        <f>IFERROR(VLOOKUP(Exportar[[#This Row],[RUBRO]],[3]LISTAS!$A$1:$B$19,2,0),Exportar[[#This Row],[NOMBRE-Planeación_Proyecto]])</f>
        <v>6. Familia y Comunidades</v>
      </c>
      <c r="AL1174" s="41">
        <f>VLOOKUP(Exportar[[#This Row],[UNIDAD/SUB UNIDAD]],[3]!REGIONALES[[#All],[codigo_regional3]:[Columna1]],3,0)</f>
        <v>50</v>
      </c>
      <c r="AM1174" s="41">
        <f>Exportar[[#This Row],[COD]]</f>
        <v>50</v>
      </c>
      <c r="AN1174" s="41" t="str">
        <f>IFERROR(VLOOKUP(Exportar[[#This Row],[RUBRO completo]],'[3]CENTRO DE COSTOS'!$X:$X,1,0),0)</f>
        <v>C-4102-1500-16-0-4102042-02-142</v>
      </c>
      <c r="AO1174" s="43" t="str">
        <f>VLOOKUP(Exportar[[#This Row],[COD_REAL]],'[3]CENTRO DE COSTOS'!$M$4:$N$72,2,0)</f>
        <v>REGIONAL META</v>
      </c>
    </row>
    <row r="1175" spans="1:41" x14ac:dyDescent="0.25">
      <c r="A1175" s="44">
        <v>45111</v>
      </c>
      <c r="B1175" s="32">
        <v>2023</v>
      </c>
      <c r="C1175" s="33" t="str">
        <f>VLOOKUP(D1175,'[3]CENTRO DE COSTOS'!$E:$H,4,0)</f>
        <v>REGIONALES</v>
      </c>
      <c r="D1175" s="34" t="s">
        <v>71</v>
      </c>
      <c r="E1175" s="34" t="s">
        <v>72</v>
      </c>
      <c r="F1175" s="34" t="s">
        <v>230</v>
      </c>
      <c r="G1175" s="35" t="str">
        <f>VLOOKUP(O1175,[3]Gerentes!$A:$N,4,0)</f>
        <v>INFANCIA</v>
      </c>
      <c r="H1175" s="35" t="str">
        <f>VLOOKUP(O1175,[3]Gerentes!$A:$N,5,0)</f>
        <v>DIRECTOR(A) DE INFANCIA</v>
      </c>
      <c r="I1175" s="35" t="str">
        <f>VLOOKUP(O1175,[3]Gerentes!$A:$N,10,0)</f>
        <v>7. Infancia</v>
      </c>
      <c r="J1175" s="35" t="str">
        <f>VLOOKUP(O1175,[3]Gerentes!$A:$AB,15,0)</f>
        <v>Contratable</v>
      </c>
      <c r="K1175" s="36" t="str">
        <f t="shared" si="54"/>
        <v>Inversión</v>
      </c>
      <c r="L1175" s="37" t="s">
        <v>182</v>
      </c>
      <c r="M1175" s="38" t="str">
        <f t="shared" si="55"/>
        <v>C-4102-1500-20</v>
      </c>
      <c r="N1175" s="34">
        <v>152</v>
      </c>
      <c r="O1175" s="35" t="str">
        <f t="shared" si="56"/>
        <v>C-4102-1500-20-0-4102045-02-152</v>
      </c>
      <c r="P1175" s="32" t="s">
        <v>181</v>
      </c>
      <c r="Q1175" s="39">
        <f>VLOOKUP($O1175,[3]Gerentes!$A:$I,7,0)</f>
        <v>4102045</v>
      </c>
      <c r="R1175" s="40" t="str">
        <f>VLOOKUP($O1175,[3]Gerentes!$A:$I,8,0)</f>
        <v>SERVICIOS DE EDUCACIÓN INFORMAL A NIÑOS, NIÑAS, ADOLESCENTES  Y JÓVENES PARA EL RECONOCIMIENTO DE SUS DERECHOS</v>
      </c>
      <c r="S1175" s="34" t="s">
        <v>24</v>
      </c>
      <c r="T1175" s="34">
        <v>27</v>
      </c>
      <c r="U1175" s="34" t="s">
        <v>161</v>
      </c>
      <c r="V1175" s="34" t="s">
        <v>25</v>
      </c>
      <c r="W1175" s="41">
        <v>4147978350</v>
      </c>
      <c r="X1175" s="41">
        <v>0</v>
      </c>
      <c r="Y1175" s="41">
        <v>17723729</v>
      </c>
      <c r="Z1175" s="41">
        <v>0</v>
      </c>
      <c r="AA1175" s="41">
        <v>0</v>
      </c>
      <c r="AB1175" s="42">
        <v>4130254621</v>
      </c>
      <c r="AC1175" s="41">
        <v>608336771.02999997</v>
      </c>
      <c r="AD1175" s="41">
        <v>3521917849.9699998</v>
      </c>
      <c r="AE1175" s="42">
        <v>608336771.02999997</v>
      </c>
      <c r="AF1175" s="42">
        <v>229289770.47999999</v>
      </c>
      <c r="AG1175" s="41">
        <v>229289770.47999999</v>
      </c>
      <c r="AH1175" s="41">
        <v>229289770.47999999</v>
      </c>
      <c r="AI1175" s="41">
        <v>0</v>
      </c>
      <c r="AJ1175" s="41">
        <v>0</v>
      </c>
      <c r="AK1175" s="42" t="str">
        <f>IFERROR(VLOOKUP(Exportar[[#This Row],[RUBRO]],[3]LISTAS!$A$1:$B$19,2,0),Exportar[[#This Row],[NOMBRE-Planeación_Proyecto]])</f>
        <v>7. Infancia</v>
      </c>
      <c r="AL1175" s="41">
        <f>VLOOKUP(Exportar[[#This Row],[UNIDAD/SUB UNIDAD]],[3]!REGIONALES[[#All],[codigo_regional3]:[Columna1]],3,0)</f>
        <v>50</v>
      </c>
      <c r="AM1175" s="41">
        <f>Exportar[[#This Row],[COD]]</f>
        <v>50</v>
      </c>
      <c r="AN1175" s="41" t="str">
        <f>IFERROR(VLOOKUP(Exportar[[#This Row],[RUBRO completo]],'[3]CENTRO DE COSTOS'!$X:$X,1,0),0)</f>
        <v>C-4102-1500-20-0-4102045-02-152</v>
      </c>
      <c r="AO1175" s="43" t="str">
        <f>VLOOKUP(Exportar[[#This Row],[COD_REAL]],'[3]CENTRO DE COSTOS'!$M$4:$N$72,2,0)</f>
        <v>REGIONAL META</v>
      </c>
    </row>
    <row r="1176" spans="1:41" x14ac:dyDescent="0.25">
      <c r="A1176" s="44">
        <v>45111</v>
      </c>
      <c r="B1176" s="32">
        <v>2023</v>
      </c>
      <c r="C1176" s="33" t="str">
        <f>VLOOKUP(D1176,'[3]CENTRO DE COSTOS'!$E:$H,4,0)</f>
        <v>REGIONALES</v>
      </c>
      <c r="D1176" s="34" t="s">
        <v>71</v>
      </c>
      <c r="E1176" s="34" t="s">
        <v>72</v>
      </c>
      <c r="F1176" s="34" t="s">
        <v>146</v>
      </c>
      <c r="G1176" s="35" t="str">
        <f>VLOOKUP(O1176,[3]Gerentes!$A:$N,4,0)</f>
        <v>ADOLESCENCIA Y JUVENTUD</v>
      </c>
      <c r="H1176" s="35" t="str">
        <f>VLOOKUP(O1176,[3]Gerentes!$A:$N,5,0)</f>
        <v xml:space="preserve">DIRECTOR(A) DE ADOLESCENCIA Y JUVENTUD </v>
      </c>
      <c r="I1176" s="35" t="str">
        <f>VLOOKUP(O1176,[3]Gerentes!$A:$N,10,0)</f>
        <v>8. Adolescencia y Juventud</v>
      </c>
      <c r="J1176" s="35" t="str">
        <f>VLOOKUP(O1176,[3]Gerentes!$A:$AB,15,0)</f>
        <v>Contratable</v>
      </c>
      <c r="K1176" s="36" t="str">
        <f t="shared" si="54"/>
        <v>Inversión</v>
      </c>
      <c r="L1176" s="37" t="s">
        <v>180</v>
      </c>
      <c r="M1176" s="38" t="str">
        <f t="shared" si="55"/>
        <v>C-4102-1500-21</v>
      </c>
      <c r="N1176" s="34">
        <v>153</v>
      </c>
      <c r="O1176" s="35" t="str">
        <f t="shared" si="56"/>
        <v>C-4102-1500-21-0-4102045-02-00-153</v>
      </c>
      <c r="P1176" s="32" t="s">
        <v>179</v>
      </c>
      <c r="Q1176" s="39">
        <f>VLOOKUP($O1176,[3]Gerentes!$A:$I,7,0)</f>
        <v>4102045</v>
      </c>
      <c r="R1176" s="40" t="str">
        <f>VLOOKUP($O1176,[3]Gerentes!$A:$I,8,0)</f>
        <v>SERVICIOS DE EDUCACIÓN INFORMAL A NIÑOS, NIÑAS, ADOLESCENTES  Y JÓVENES PARA EL RECONOCIMIENTO DE SUS DERECHOS</v>
      </c>
      <c r="S1176" s="34" t="s">
        <v>24</v>
      </c>
      <c r="T1176" s="34">
        <v>27</v>
      </c>
      <c r="U1176" s="34" t="s">
        <v>161</v>
      </c>
      <c r="V1176" s="34" t="s">
        <v>25</v>
      </c>
      <c r="W1176" s="41">
        <v>1089924100</v>
      </c>
      <c r="X1176" s="41">
        <v>0</v>
      </c>
      <c r="Y1176" s="41">
        <v>0</v>
      </c>
      <c r="Z1176" s="41">
        <v>0</v>
      </c>
      <c r="AA1176" s="41">
        <v>0</v>
      </c>
      <c r="AB1176" s="42">
        <v>1089924100</v>
      </c>
      <c r="AC1176" s="41">
        <v>310169389.93000001</v>
      </c>
      <c r="AD1176" s="41">
        <v>779754710.07000005</v>
      </c>
      <c r="AE1176" s="42">
        <v>310169389.93000001</v>
      </c>
      <c r="AF1176" s="42">
        <v>129586572.97</v>
      </c>
      <c r="AG1176" s="41">
        <v>129586572.97</v>
      </c>
      <c r="AH1176" s="41">
        <v>129586572.97</v>
      </c>
      <c r="AI1176" s="41">
        <v>0</v>
      </c>
      <c r="AJ1176" s="41">
        <v>0</v>
      </c>
      <c r="AK1176" s="42" t="str">
        <f>IFERROR(VLOOKUP(Exportar[[#This Row],[RUBRO]],[3]LISTAS!$A$1:$B$19,2,0),Exportar[[#This Row],[NOMBRE-Planeación_Proyecto]])</f>
        <v>8. Adolescencia y Juventud</v>
      </c>
      <c r="AL1176" s="41">
        <f>VLOOKUP(Exportar[[#This Row],[UNIDAD/SUB UNIDAD]],[3]!REGIONALES[[#All],[codigo_regional3]:[Columna1]],3,0)</f>
        <v>50</v>
      </c>
      <c r="AM1176" s="41">
        <f>Exportar[[#This Row],[COD]]</f>
        <v>50</v>
      </c>
      <c r="AN1176" s="41" t="str">
        <f>IFERROR(VLOOKUP(Exportar[[#This Row],[RUBRO completo]],'[3]CENTRO DE COSTOS'!$X:$X,1,0),0)</f>
        <v>C-4102-1500-21-0-4102045-02-00-153</v>
      </c>
      <c r="AO1176" s="43" t="str">
        <f>VLOOKUP(Exportar[[#This Row],[COD_REAL]],'[3]CENTRO DE COSTOS'!$M$4:$N$72,2,0)</f>
        <v>REGIONAL META</v>
      </c>
    </row>
    <row r="1177" spans="1:41" x14ac:dyDescent="0.25">
      <c r="A1177" s="44">
        <v>45111</v>
      </c>
      <c r="B1177" s="32">
        <v>2023</v>
      </c>
      <c r="C1177" s="33" t="str">
        <f>VLOOKUP(D1177,'[3]CENTRO DE COSTOS'!$E:$H,4,0)</f>
        <v>REGIONALES</v>
      </c>
      <c r="D1177" s="34" t="s">
        <v>71</v>
      </c>
      <c r="E1177" s="34" t="s">
        <v>72</v>
      </c>
      <c r="F1177" s="34" t="s">
        <v>229</v>
      </c>
      <c r="G1177" s="35" t="str">
        <f>VLOOKUP(O1177,[3]Gerentes!$A:$N,4,0)</f>
        <v>PRIMERA INFANCIA</v>
      </c>
      <c r="H1177" s="35" t="str">
        <f>VLOOKUP(O1177,[3]Gerentes!$A:$N,5,0)</f>
        <v>DIRECTOR(A) DE PRIMERA INFANCIA</v>
      </c>
      <c r="I1177" s="35" t="str">
        <f>VLOOKUP(O1177,[3]Gerentes!$A:$N,10,0)</f>
        <v>1. Primera Infancia</v>
      </c>
      <c r="J1177" s="35" t="str">
        <f>VLOOKUP(O1177,[3]Gerentes!$A:$AB,15,0)</f>
        <v>Contratable</v>
      </c>
      <c r="K1177" s="36" t="str">
        <f t="shared" si="54"/>
        <v>Inversión</v>
      </c>
      <c r="L1177" s="37" t="s">
        <v>228</v>
      </c>
      <c r="M1177" s="38" t="str">
        <f t="shared" si="55"/>
        <v>C-4102-1500-18</v>
      </c>
      <c r="N1177" s="34">
        <v>161</v>
      </c>
      <c r="O1177" s="35" t="str">
        <f t="shared" si="56"/>
        <v>C-4102-1500-18-0-4102001-02-161</v>
      </c>
      <c r="P1177" s="32" t="s">
        <v>227</v>
      </c>
      <c r="Q1177" s="39">
        <f>VLOOKUP($O1177,[3]Gerentes!$A:$I,7,0)</f>
        <v>4102001</v>
      </c>
      <c r="R1177" s="40" t="str">
        <f>VLOOKUP($O1177,[3]Gerentes!$A:$I,8,0)</f>
        <v>SERVICIO DE ATENCION INTEGRAL A LA PRIMERA INFANCIA</v>
      </c>
      <c r="S1177" s="34" t="s">
        <v>38</v>
      </c>
      <c r="T1177" s="34">
        <v>10</v>
      </c>
      <c r="U1177" s="34" t="s">
        <v>223</v>
      </c>
      <c r="V1177" s="34" t="s">
        <v>25</v>
      </c>
      <c r="W1177" s="41">
        <v>53248945933</v>
      </c>
      <c r="X1177" s="41">
        <v>3351896169</v>
      </c>
      <c r="Y1177" s="41">
        <v>0</v>
      </c>
      <c r="Z1177" s="41">
        <v>0</v>
      </c>
      <c r="AA1177" s="41">
        <v>0</v>
      </c>
      <c r="AB1177" s="42">
        <v>56600842102</v>
      </c>
      <c r="AC1177" s="41">
        <v>56600842102</v>
      </c>
      <c r="AD1177" s="41">
        <v>0</v>
      </c>
      <c r="AE1177" s="42">
        <v>56596417477</v>
      </c>
      <c r="AF1177" s="42">
        <v>36010998739</v>
      </c>
      <c r="AG1177" s="41">
        <v>36010998739</v>
      </c>
      <c r="AH1177" s="41">
        <v>36010998739</v>
      </c>
      <c r="AI1177" s="41">
        <v>0</v>
      </c>
      <c r="AJ1177" s="41">
        <v>0</v>
      </c>
      <c r="AK1177" s="42" t="str">
        <f>IFERROR(VLOOKUP(Exportar[[#This Row],[RUBRO]],[3]LISTAS!$A$1:$B$19,2,0),Exportar[[#This Row],[NOMBRE-Planeación_Proyecto]])</f>
        <v>1. Primera Infancia</v>
      </c>
      <c r="AL1177" s="41">
        <f>VLOOKUP(Exportar[[#This Row],[UNIDAD/SUB UNIDAD]],[3]!REGIONALES[[#All],[codigo_regional3]:[Columna1]],3,0)</f>
        <v>50</v>
      </c>
      <c r="AM1177" s="41">
        <f>Exportar[[#This Row],[COD]]</f>
        <v>50</v>
      </c>
      <c r="AN1177" s="41" t="str">
        <f>IFERROR(VLOOKUP(Exportar[[#This Row],[RUBRO completo]],'[3]CENTRO DE COSTOS'!$X:$X,1,0),0)</f>
        <v>C-4102-1500-18-0-4102001-02-161</v>
      </c>
      <c r="AO1177" s="43" t="str">
        <f>VLOOKUP(Exportar[[#This Row],[COD_REAL]],'[3]CENTRO DE COSTOS'!$M$4:$N$72,2,0)</f>
        <v>REGIONAL META</v>
      </c>
    </row>
    <row r="1178" spans="1:41" x14ac:dyDescent="0.25">
      <c r="A1178" s="44">
        <v>45111</v>
      </c>
      <c r="B1178" s="32">
        <v>2023</v>
      </c>
      <c r="C1178" s="33" t="str">
        <f>VLOOKUP(D1178,'[3]CENTRO DE COSTOS'!$E:$H,4,0)</f>
        <v>REGIONALES</v>
      </c>
      <c r="D1178" s="34" t="s">
        <v>71</v>
      </c>
      <c r="E1178" s="34" t="s">
        <v>72</v>
      </c>
      <c r="F1178" s="34" t="s">
        <v>226</v>
      </c>
      <c r="G1178" s="35" t="str">
        <f>VLOOKUP(O1178,[3]Gerentes!$A:$N,4,0)</f>
        <v>PRIMERA INFANCIA</v>
      </c>
      <c r="H1178" s="35" t="str">
        <f>VLOOKUP(O1178,[3]Gerentes!$A:$N,5,0)</f>
        <v>DIRECTOR(A) DE PRIMERA INFANCIA</v>
      </c>
      <c r="I1178" s="35" t="str">
        <f>VLOOKUP(O1178,[3]Gerentes!$A:$N,10,0)</f>
        <v>1. Primera Infancia</v>
      </c>
      <c r="J1178" s="35" t="str">
        <f>VLOOKUP(O1178,[3]Gerentes!$A:$AB,15,0)</f>
        <v>Contratable</v>
      </c>
      <c r="K1178" s="36" t="str">
        <f t="shared" si="54"/>
        <v>Inversión</v>
      </c>
      <c r="L1178" s="37" t="s">
        <v>225</v>
      </c>
      <c r="M1178" s="38" t="str">
        <f t="shared" si="55"/>
        <v>C-4102-1500-18</v>
      </c>
      <c r="N1178" s="34">
        <v>162</v>
      </c>
      <c r="O1178" s="35" t="str">
        <f t="shared" si="56"/>
        <v>C-4102-1500-18-0-4102002-02-162</v>
      </c>
      <c r="P1178" s="32" t="s">
        <v>224</v>
      </c>
      <c r="Q1178" s="39">
        <f>VLOOKUP($O1178,[3]Gerentes!$A:$I,7,0)</f>
        <v>4102002</v>
      </c>
      <c r="R1178" s="40" t="str">
        <f>VLOOKUP($O1178,[3]Gerentes!$A:$I,8,0)</f>
        <v>SERVICIO DE ATENCION TRADICIONAL A LA PRIMERA INFANCIA</v>
      </c>
      <c r="S1178" s="34" t="s">
        <v>38</v>
      </c>
      <c r="T1178" s="34">
        <v>10</v>
      </c>
      <c r="U1178" s="34" t="s">
        <v>223</v>
      </c>
      <c r="V1178" s="34" t="s">
        <v>25</v>
      </c>
      <c r="W1178" s="41">
        <v>20293592296</v>
      </c>
      <c r="X1178" s="41">
        <v>994005864</v>
      </c>
      <c r="Y1178" s="41">
        <v>0</v>
      </c>
      <c r="Z1178" s="41">
        <v>0</v>
      </c>
      <c r="AA1178" s="41">
        <v>0</v>
      </c>
      <c r="AB1178" s="42">
        <v>21287598160</v>
      </c>
      <c r="AC1178" s="41">
        <v>21287598160</v>
      </c>
      <c r="AD1178" s="41">
        <v>0</v>
      </c>
      <c r="AE1178" s="42">
        <v>21287598160</v>
      </c>
      <c r="AF1178" s="42">
        <v>12018932472</v>
      </c>
      <c r="AG1178" s="41">
        <v>12018932472</v>
      </c>
      <c r="AH1178" s="41">
        <v>12018932472</v>
      </c>
      <c r="AI1178" s="41">
        <v>0</v>
      </c>
      <c r="AJ1178" s="41">
        <v>0</v>
      </c>
      <c r="AK1178" s="42" t="str">
        <f>IFERROR(VLOOKUP(Exportar[[#This Row],[RUBRO]],[3]LISTAS!$A$1:$B$19,2,0),Exportar[[#This Row],[NOMBRE-Planeación_Proyecto]])</f>
        <v>1. Primera Infancia</v>
      </c>
      <c r="AL1178" s="41">
        <f>VLOOKUP(Exportar[[#This Row],[UNIDAD/SUB UNIDAD]],[3]!REGIONALES[[#All],[codigo_regional3]:[Columna1]],3,0)</f>
        <v>50</v>
      </c>
      <c r="AM1178" s="41">
        <f>Exportar[[#This Row],[COD]]</f>
        <v>50</v>
      </c>
      <c r="AN1178" s="41" t="str">
        <f>IFERROR(VLOOKUP(Exportar[[#This Row],[RUBRO completo]],'[3]CENTRO DE COSTOS'!$X:$X,1,0),0)</f>
        <v>C-4102-1500-18-0-4102002-02-162</v>
      </c>
      <c r="AO1178" s="43" t="str">
        <f>VLOOKUP(Exportar[[#This Row],[COD_REAL]],'[3]CENTRO DE COSTOS'!$M$4:$N$72,2,0)</f>
        <v>REGIONAL META</v>
      </c>
    </row>
    <row r="1179" spans="1:41" x14ac:dyDescent="0.25">
      <c r="A1179" s="44">
        <v>45111</v>
      </c>
      <c r="B1179" s="32">
        <v>2023</v>
      </c>
      <c r="C1179" s="33" t="str">
        <f>VLOOKUP(D1179,'[3]CENTRO DE COSTOS'!$E:$H,4,0)</f>
        <v>REGIONALES</v>
      </c>
      <c r="D1179" s="34" t="s">
        <v>71</v>
      </c>
      <c r="E1179" s="34" t="s">
        <v>72</v>
      </c>
      <c r="F1179" s="34" t="s">
        <v>431</v>
      </c>
      <c r="G1179" s="35" t="str">
        <f>VLOOKUP(O1179,[3]Gerentes!$A:$N,4,0)</f>
        <v>PRIMERA INFANCIA</v>
      </c>
      <c r="H1179" s="35" t="str">
        <f>VLOOKUP(O1179,[3]Gerentes!$A:$N,5,0)</f>
        <v>DIRECTOR(A) DE PRIMERA INFANCIA</v>
      </c>
      <c r="I1179" s="35" t="str">
        <f>VLOOKUP(O1179,[3]Gerentes!$A:$N,10,0)</f>
        <v>1. Primera Infancia</v>
      </c>
      <c r="J1179" s="35" t="str">
        <f>VLOOKUP(O1179,[3]Gerentes!$A:$AB,15,0)</f>
        <v>Contratable</v>
      </c>
      <c r="K1179" s="36" t="str">
        <f t="shared" si="54"/>
        <v>Inversión</v>
      </c>
      <c r="L1179" s="37" t="s">
        <v>225</v>
      </c>
      <c r="M1179" s="38" t="str">
        <f t="shared" si="55"/>
        <v>C-4102-1500-18</v>
      </c>
      <c r="N1179" s="34">
        <v>166</v>
      </c>
      <c r="O1179" s="35" t="str">
        <f t="shared" si="56"/>
        <v>C-4102-1500-18-0-4102002-02-166</v>
      </c>
      <c r="P1179" s="32" t="s">
        <v>224</v>
      </c>
      <c r="Q1179" s="39">
        <f>VLOOKUP($O1179,[3]Gerentes!$A:$I,7,0)</f>
        <v>4102002</v>
      </c>
      <c r="R1179" s="40" t="str">
        <f>VLOOKUP($O1179,[3]Gerentes!$A:$I,8,0)</f>
        <v>SERVICIO DE ATENCION TRADICIONAL A LA PRIMERA INFANCIA</v>
      </c>
      <c r="S1179" s="34" t="s">
        <v>38</v>
      </c>
      <c r="T1179" s="34">
        <v>10</v>
      </c>
      <c r="U1179" s="34" t="s">
        <v>223</v>
      </c>
      <c r="V1179" s="34" t="s">
        <v>25</v>
      </c>
      <c r="W1179" s="41">
        <v>0</v>
      </c>
      <c r="X1179" s="41">
        <v>7500000</v>
      </c>
      <c r="Y1179" s="41">
        <v>0</v>
      </c>
      <c r="Z1179" s="41">
        <v>0</v>
      </c>
      <c r="AA1179" s="41">
        <v>0</v>
      </c>
      <c r="AB1179" s="42">
        <v>7500000</v>
      </c>
      <c r="AC1179" s="41">
        <v>7500000</v>
      </c>
      <c r="AD1179" s="41">
        <v>0</v>
      </c>
      <c r="AE1179" s="42">
        <v>7500000</v>
      </c>
      <c r="AF1179" s="42">
        <v>0</v>
      </c>
      <c r="AG1179" s="41">
        <v>0</v>
      </c>
      <c r="AH1179" s="41">
        <v>0</v>
      </c>
      <c r="AI1179" s="41">
        <v>0</v>
      </c>
      <c r="AJ1179" s="41">
        <v>0</v>
      </c>
      <c r="AK1179" s="42" t="str">
        <f>IFERROR(VLOOKUP(Exportar[[#This Row],[RUBRO]],[3]LISTAS!$A$1:$B$19,2,0),Exportar[[#This Row],[NOMBRE-Planeación_Proyecto]])</f>
        <v>1. Primera Infancia</v>
      </c>
      <c r="AL1179" s="41">
        <f>VLOOKUP(Exportar[[#This Row],[UNIDAD/SUB UNIDAD]],[3]!REGIONALES[[#All],[codigo_regional3]:[Columna1]],3,0)</f>
        <v>50</v>
      </c>
      <c r="AM1179" s="41">
        <f>Exportar[[#This Row],[COD]]</f>
        <v>50</v>
      </c>
      <c r="AN1179" s="41">
        <f>IFERROR(VLOOKUP(Exportar[[#This Row],[RUBRO completo]],'[3]CENTRO DE COSTOS'!$X:$X,1,0),0)</f>
        <v>0</v>
      </c>
      <c r="AO1179" s="43" t="str">
        <f>VLOOKUP(Exportar[[#This Row],[COD_REAL]],'[3]CENTRO DE COSTOS'!$M$4:$N$72,2,0)</f>
        <v>REGIONAL META</v>
      </c>
    </row>
    <row r="1180" spans="1:41" x14ac:dyDescent="0.25">
      <c r="A1180" s="44">
        <v>45111</v>
      </c>
      <c r="B1180" s="32">
        <v>2023</v>
      </c>
      <c r="C1180" s="33" t="str">
        <f>VLOOKUP(D1180,'[3]CENTRO DE COSTOS'!$E:$H,4,0)</f>
        <v>REGIONALES</v>
      </c>
      <c r="D1180" s="34" t="s">
        <v>71</v>
      </c>
      <c r="E1180" s="34" t="s">
        <v>72</v>
      </c>
      <c r="F1180" s="34" t="s">
        <v>222</v>
      </c>
      <c r="G1180" s="35" t="str">
        <f>VLOOKUP(O1180,[3]Gerentes!$A:$N,4,0)</f>
        <v>FORTALECIMIENTO</v>
      </c>
      <c r="H1180" s="35" t="str">
        <f>VLOOKUP(O1180,[3]Gerentes!$A:$N,5,0)</f>
        <v>DIRECTOR(A) ADMINISTRATIVO</v>
      </c>
      <c r="I1180" s="35" t="str">
        <f>VLOOKUP(O1180,[3]Gerentes!$A:$N,10,0)</f>
        <v>8. Fortalecimiento</v>
      </c>
      <c r="J1180" s="35" t="str">
        <f>VLOOKUP(O1180,[3]Gerentes!$A:$AB,15,0)</f>
        <v>Contratable</v>
      </c>
      <c r="K1180" s="36" t="str">
        <f t="shared" si="54"/>
        <v>Inversión</v>
      </c>
      <c r="L1180" s="37" t="s">
        <v>175</v>
      </c>
      <c r="M1180" s="38" t="str">
        <f t="shared" si="55"/>
        <v>C-4199-1500-8</v>
      </c>
      <c r="N1180" s="34">
        <v>184</v>
      </c>
      <c r="O1180" s="35" t="str">
        <f t="shared" si="56"/>
        <v>C-4199-1500-8-0-4199064-02-184</v>
      </c>
      <c r="P1180" s="32" t="s">
        <v>174</v>
      </c>
      <c r="Q1180" s="39">
        <f>VLOOKUP($O1180,[3]Gerentes!$A:$I,7,0)</f>
        <v>4199064</v>
      </c>
      <c r="R1180" s="40" t="str">
        <f>VLOOKUP($O1180,[3]Gerentes!$A:$I,8,0)</f>
        <v>SERVICIO DE IMPLEMENTACION DE SISTEMAS DE GESTION</v>
      </c>
      <c r="S1180" s="34" t="s">
        <v>24</v>
      </c>
      <c r="T1180" s="34">
        <v>27</v>
      </c>
      <c r="U1180" s="34" t="s">
        <v>161</v>
      </c>
      <c r="V1180" s="34" t="s">
        <v>25</v>
      </c>
      <c r="W1180" s="41">
        <v>1034401783</v>
      </c>
      <c r="X1180" s="41">
        <v>0</v>
      </c>
      <c r="Y1180" s="41">
        <v>0</v>
      </c>
      <c r="Z1180" s="41">
        <v>0</v>
      </c>
      <c r="AA1180" s="41">
        <v>0</v>
      </c>
      <c r="AB1180" s="42">
        <v>1034401783</v>
      </c>
      <c r="AC1180" s="41">
        <v>1034401782</v>
      </c>
      <c r="AD1180" s="41">
        <v>1</v>
      </c>
      <c r="AE1180" s="42">
        <v>1034401782</v>
      </c>
      <c r="AF1180" s="42">
        <v>539687886</v>
      </c>
      <c r="AG1180" s="41">
        <v>539687886</v>
      </c>
      <c r="AH1180" s="41">
        <v>539687886</v>
      </c>
      <c r="AI1180" s="41">
        <v>0</v>
      </c>
      <c r="AJ1180" s="41">
        <v>0</v>
      </c>
      <c r="AK1180" s="42" t="str">
        <f>IFERROR(VLOOKUP(Exportar[[#This Row],[RUBRO]],[3]LISTAS!$A$1:$B$19,2,0),Exportar[[#This Row],[NOMBRE-Planeación_Proyecto]])</f>
        <v>8. Fortalecimiento</v>
      </c>
      <c r="AL1180" s="41">
        <f>VLOOKUP(Exportar[[#This Row],[UNIDAD/SUB UNIDAD]],[3]!REGIONALES[[#All],[codigo_regional3]:[Columna1]],3,0)</f>
        <v>50</v>
      </c>
      <c r="AM1180" s="41">
        <f>Exportar[[#This Row],[COD]]</f>
        <v>50</v>
      </c>
      <c r="AN1180" s="41">
        <f>IFERROR(VLOOKUP(Exportar[[#This Row],[RUBRO completo]],'[3]CENTRO DE COSTOS'!$X:$X,1,0),0)</f>
        <v>0</v>
      </c>
      <c r="AO1180" s="43" t="str">
        <f>VLOOKUP(Exportar[[#This Row],[COD_REAL]],'[3]CENTRO DE COSTOS'!$M$4:$N$72,2,0)</f>
        <v>REGIONAL META</v>
      </c>
    </row>
    <row r="1181" spans="1:41" x14ac:dyDescent="0.25">
      <c r="A1181" s="44">
        <v>45111</v>
      </c>
      <c r="B1181" s="32">
        <v>2023</v>
      </c>
      <c r="C1181" s="33" t="str">
        <f>VLOOKUP(D1181,'[3]CENTRO DE COSTOS'!$E:$H,4,0)</f>
        <v>REGIONALES</v>
      </c>
      <c r="D1181" s="34" t="s">
        <v>71</v>
      </c>
      <c r="E1181" s="34" t="s">
        <v>72</v>
      </c>
      <c r="F1181" s="34" t="s">
        <v>221</v>
      </c>
      <c r="G1181" s="35" t="str">
        <f>VLOOKUP(O1181,[3]Gerentes!$A:$N,4,0)</f>
        <v>FORTALECIMIENTO</v>
      </c>
      <c r="H1181" s="35" t="str">
        <f>VLOOKUP(O1181,[3]Gerentes!$A:$N,5,0)</f>
        <v>DIRECTOR(A) ADMINISTRATIVO</v>
      </c>
      <c r="I1181" s="35" t="str">
        <f>VLOOKUP(O1181,[3]Gerentes!$A:$N,10,0)</f>
        <v>8. Fortalecimiento</v>
      </c>
      <c r="J1181" s="35" t="str">
        <f>VLOOKUP(O1181,[3]Gerentes!$A:$AB,15,0)</f>
        <v>Contratable</v>
      </c>
      <c r="K1181" s="36" t="str">
        <f t="shared" si="54"/>
        <v>Inversión</v>
      </c>
      <c r="L1181" s="37" t="s">
        <v>175</v>
      </c>
      <c r="M1181" s="38" t="str">
        <f t="shared" si="55"/>
        <v>C-4199-1500-8</v>
      </c>
      <c r="N1181" s="34">
        <v>186</v>
      </c>
      <c r="O1181" s="35" t="str">
        <f t="shared" si="56"/>
        <v>C-4199-1500-8-0-4199064-02-186</v>
      </c>
      <c r="P1181" s="32" t="s">
        <v>174</v>
      </c>
      <c r="Q1181" s="39">
        <f>VLOOKUP($O1181,[3]Gerentes!$A:$I,7,0)</f>
        <v>4199064</v>
      </c>
      <c r="R1181" s="40" t="str">
        <f>VLOOKUP($O1181,[3]Gerentes!$A:$I,8,0)</f>
        <v>SERVICIO DE IMPLEMENTACION DE SISTEMAS DE GESTION</v>
      </c>
      <c r="S1181" s="34" t="s">
        <v>24</v>
      </c>
      <c r="T1181" s="34">
        <v>27</v>
      </c>
      <c r="U1181" s="34" t="s">
        <v>161</v>
      </c>
      <c r="V1181" s="34" t="s">
        <v>25</v>
      </c>
      <c r="W1181" s="41">
        <v>275270093</v>
      </c>
      <c r="X1181" s="41">
        <v>0</v>
      </c>
      <c r="Y1181" s="41">
        <v>0</v>
      </c>
      <c r="Z1181" s="41">
        <v>0</v>
      </c>
      <c r="AA1181" s="41">
        <v>0</v>
      </c>
      <c r="AB1181" s="42">
        <v>275270093</v>
      </c>
      <c r="AC1181" s="41">
        <v>275270093</v>
      </c>
      <c r="AD1181" s="41">
        <v>0</v>
      </c>
      <c r="AE1181" s="42">
        <v>159177854.84</v>
      </c>
      <c r="AF1181" s="42">
        <v>159169623.84</v>
      </c>
      <c r="AG1181" s="41">
        <v>159169623.84</v>
      </c>
      <c r="AH1181" s="41">
        <v>159169623.84</v>
      </c>
      <c r="AI1181" s="41">
        <v>0</v>
      </c>
      <c r="AJ1181" s="41">
        <v>0</v>
      </c>
      <c r="AK1181" s="42" t="str">
        <f>IFERROR(VLOOKUP(Exportar[[#This Row],[RUBRO]],[3]LISTAS!$A$1:$B$19,2,0),Exportar[[#This Row],[NOMBRE-Planeación_Proyecto]])</f>
        <v>8. Fortalecimiento</v>
      </c>
      <c r="AL1181" s="41">
        <f>VLOOKUP(Exportar[[#This Row],[UNIDAD/SUB UNIDAD]],[3]!REGIONALES[[#All],[codigo_regional3]:[Columna1]],3,0)</f>
        <v>50</v>
      </c>
      <c r="AM1181" s="41">
        <f>Exportar[[#This Row],[COD]]</f>
        <v>50</v>
      </c>
      <c r="AN1181" s="41">
        <f>IFERROR(VLOOKUP(Exportar[[#This Row],[RUBRO completo]],'[3]CENTRO DE COSTOS'!$X:$X,1,0),0)</f>
        <v>0</v>
      </c>
      <c r="AO1181" s="43" t="str">
        <f>VLOOKUP(Exportar[[#This Row],[COD_REAL]],'[3]CENTRO DE COSTOS'!$M$4:$N$72,2,0)</f>
        <v>REGIONAL META</v>
      </c>
    </row>
    <row r="1182" spans="1:41" x14ac:dyDescent="0.25">
      <c r="A1182" s="44">
        <v>45111</v>
      </c>
      <c r="B1182" s="32">
        <v>2023</v>
      </c>
      <c r="C1182" s="33" t="str">
        <f>VLOOKUP(D1182,'[3]CENTRO DE COSTOS'!$E:$H,4,0)</f>
        <v>REGIONALES</v>
      </c>
      <c r="D1182" s="34" t="s">
        <v>71</v>
      </c>
      <c r="E1182" s="34" t="s">
        <v>72</v>
      </c>
      <c r="F1182" s="34" t="s">
        <v>220</v>
      </c>
      <c r="G1182" s="35" t="str">
        <f>VLOOKUP(O1182,[3]Gerentes!$A:$N,4,0)</f>
        <v>FORTALECIMIENTO</v>
      </c>
      <c r="H1182" s="35" t="str">
        <f>VLOOKUP(O1182,[3]Gerentes!$A:$N,5,0)</f>
        <v>DIRECTOR(A) DE GESTION HUMANA</v>
      </c>
      <c r="I1182" s="35" t="str">
        <f>VLOOKUP(O1182,[3]Gerentes!$A:$N,10,0)</f>
        <v>8. Fortalecimiento</v>
      </c>
      <c r="J1182" s="35" t="str">
        <f>VLOOKUP(O1182,[3]Gerentes!$A:$AB,15,0)</f>
        <v>Contratable</v>
      </c>
      <c r="K1182" s="36" t="str">
        <f t="shared" si="54"/>
        <v>Inversión</v>
      </c>
      <c r="L1182" s="37" t="s">
        <v>215</v>
      </c>
      <c r="M1182" s="38" t="str">
        <f t="shared" si="55"/>
        <v>C-4199-1500-8</v>
      </c>
      <c r="N1182" s="34">
        <v>192</v>
      </c>
      <c r="O1182" s="35" t="str">
        <f t="shared" si="56"/>
        <v>C-4199-1500-8-0-4199053-02-192</v>
      </c>
      <c r="P1182" s="32" t="s">
        <v>214</v>
      </c>
      <c r="Q1182" s="39">
        <f>VLOOKUP($O1182,[3]Gerentes!$A:$I,7,0)</f>
        <v>4199053</v>
      </c>
      <c r="R1182" s="40" t="str">
        <f>VLOOKUP($O1182,[3]Gerentes!$A:$I,8,0)</f>
        <v>DOCUMENTOS DE LINEAMIENTOS TECNICOS</v>
      </c>
      <c r="S1182" s="34" t="s">
        <v>24</v>
      </c>
      <c r="T1182" s="34">
        <v>27</v>
      </c>
      <c r="U1182" s="34" t="s">
        <v>161</v>
      </c>
      <c r="V1182" s="34" t="s">
        <v>25</v>
      </c>
      <c r="W1182" s="41">
        <v>22242129</v>
      </c>
      <c r="X1182" s="41">
        <v>0</v>
      </c>
      <c r="Y1182" s="41">
        <v>0</v>
      </c>
      <c r="Z1182" s="41">
        <v>0</v>
      </c>
      <c r="AA1182" s="41">
        <v>0</v>
      </c>
      <c r="AB1182" s="42">
        <v>22242129</v>
      </c>
      <c r="AC1182" s="41">
        <v>14004100</v>
      </c>
      <c r="AD1182" s="41">
        <v>8238029</v>
      </c>
      <c r="AE1182" s="42">
        <v>14004100</v>
      </c>
      <c r="AF1182" s="42">
        <v>0</v>
      </c>
      <c r="AG1182" s="41">
        <v>0</v>
      </c>
      <c r="AH1182" s="41">
        <v>0</v>
      </c>
      <c r="AI1182" s="41">
        <v>0</v>
      </c>
      <c r="AJ1182" s="41">
        <v>0</v>
      </c>
      <c r="AK1182" s="42" t="str">
        <f>IFERROR(VLOOKUP(Exportar[[#This Row],[RUBRO]],[3]LISTAS!$A$1:$B$19,2,0),Exportar[[#This Row],[NOMBRE-Planeación_Proyecto]])</f>
        <v>8. Fortalecimiento</v>
      </c>
      <c r="AL1182" s="41">
        <f>VLOOKUP(Exportar[[#This Row],[UNIDAD/SUB UNIDAD]],[3]!REGIONALES[[#All],[codigo_regional3]:[Columna1]],3,0)</f>
        <v>50</v>
      </c>
      <c r="AM1182" s="41">
        <f>Exportar[[#This Row],[COD]]</f>
        <v>50</v>
      </c>
      <c r="AN1182" s="41">
        <f>IFERROR(VLOOKUP(Exportar[[#This Row],[RUBRO completo]],'[3]CENTRO DE COSTOS'!$X:$X,1,0),0)</f>
        <v>0</v>
      </c>
      <c r="AO1182" s="43" t="str">
        <f>VLOOKUP(Exportar[[#This Row],[COD_REAL]],'[3]CENTRO DE COSTOS'!$M$4:$N$72,2,0)</f>
        <v>REGIONAL META</v>
      </c>
    </row>
    <row r="1183" spans="1:41" x14ac:dyDescent="0.25">
      <c r="A1183" s="44">
        <v>45111</v>
      </c>
      <c r="B1183" s="32">
        <v>2023</v>
      </c>
      <c r="C1183" s="33" t="str">
        <f>VLOOKUP(D1183,'[3]CENTRO DE COSTOS'!$E:$H,4,0)</f>
        <v>REGIONALES</v>
      </c>
      <c r="D1183" s="34" t="s">
        <v>71</v>
      </c>
      <c r="E1183" s="34" t="s">
        <v>72</v>
      </c>
      <c r="F1183" s="34" t="s">
        <v>219</v>
      </c>
      <c r="G1183" s="35" t="str">
        <f>VLOOKUP(O1183,[3]Gerentes!$A:$N,4,0)</f>
        <v>FORTALECIMIENTO</v>
      </c>
      <c r="H1183" s="35" t="str">
        <f>VLOOKUP(O1183,[3]Gerentes!$A:$N,5,0)</f>
        <v>DIRECTOR(A) ADMINISTRATIVO</v>
      </c>
      <c r="I1183" s="35" t="str">
        <f>VLOOKUP(O1183,[3]Gerentes!$A:$N,10,0)</f>
        <v>8. Fortalecimiento</v>
      </c>
      <c r="J1183" s="35" t="str">
        <f>VLOOKUP(O1183,[3]Gerentes!$A:$AB,15,0)</f>
        <v>Contratable</v>
      </c>
      <c r="K1183" s="36" t="str">
        <f t="shared" si="54"/>
        <v>Inversión</v>
      </c>
      <c r="L1183" s="37" t="s">
        <v>218</v>
      </c>
      <c r="M1183" s="38" t="str">
        <f t="shared" si="55"/>
        <v>C-4199-1500-8</v>
      </c>
      <c r="N1183" s="34">
        <v>197</v>
      </c>
      <c r="O1183" s="35" t="str">
        <f t="shared" si="56"/>
        <v>C-4199-1500-8-0-4199016-02-197</v>
      </c>
      <c r="P1183" s="32" t="s">
        <v>217</v>
      </c>
      <c r="Q1183" s="39">
        <f>VLOOKUP($O1183,[3]Gerentes!$A:$I,7,0)</f>
        <v>4199016</v>
      </c>
      <c r="R1183" s="40" t="str">
        <f>VLOOKUP($O1183,[3]Gerentes!$A:$I,8,0)</f>
        <v>SEDES MANTENIDAS</v>
      </c>
      <c r="S1183" s="34" t="s">
        <v>24</v>
      </c>
      <c r="T1183" s="34">
        <v>27</v>
      </c>
      <c r="U1183" s="34" t="s">
        <v>161</v>
      </c>
      <c r="V1183" s="34" t="s">
        <v>25</v>
      </c>
      <c r="W1183" s="41">
        <v>44985060</v>
      </c>
      <c r="X1183" s="41">
        <v>4508435</v>
      </c>
      <c r="Y1183" s="41">
        <v>0</v>
      </c>
      <c r="Z1183" s="41">
        <v>0</v>
      </c>
      <c r="AA1183" s="41">
        <v>0</v>
      </c>
      <c r="AB1183" s="42">
        <v>49493495</v>
      </c>
      <c r="AC1183" s="41">
        <v>41001060</v>
      </c>
      <c r="AD1183" s="41">
        <v>8492435</v>
      </c>
      <c r="AE1183" s="42">
        <v>41001060</v>
      </c>
      <c r="AF1183" s="42">
        <v>16879555</v>
      </c>
      <c r="AG1183" s="41">
        <v>16879555</v>
      </c>
      <c r="AH1183" s="41">
        <v>16879555</v>
      </c>
      <c r="AI1183" s="41">
        <v>0</v>
      </c>
      <c r="AJ1183" s="41">
        <v>0</v>
      </c>
      <c r="AK1183" s="42" t="str">
        <f>IFERROR(VLOOKUP(Exportar[[#This Row],[RUBRO]],[3]LISTAS!$A$1:$B$19,2,0),Exportar[[#This Row],[NOMBRE-Planeación_Proyecto]])</f>
        <v>8. Fortalecimiento</v>
      </c>
      <c r="AL1183" s="41">
        <f>VLOOKUP(Exportar[[#This Row],[UNIDAD/SUB UNIDAD]],[3]!REGIONALES[[#All],[codigo_regional3]:[Columna1]],3,0)</f>
        <v>50</v>
      </c>
      <c r="AM1183" s="41">
        <f>Exportar[[#This Row],[COD]]</f>
        <v>50</v>
      </c>
      <c r="AN1183" s="41">
        <f>IFERROR(VLOOKUP(Exportar[[#This Row],[RUBRO completo]],'[3]CENTRO DE COSTOS'!$X:$X,1,0),0)</f>
        <v>0</v>
      </c>
      <c r="AO1183" s="43" t="str">
        <f>VLOOKUP(Exportar[[#This Row],[COD_REAL]],'[3]CENTRO DE COSTOS'!$M$4:$N$72,2,0)</f>
        <v>REGIONAL META</v>
      </c>
    </row>
    <row r="1184" spans="1:41" x14ac:dyDescent="0.25">
      <c r="A1184" s="44">
        <v>45111</v>
      </c>
      <c r="B1184" s="32">
        <v>2023</v>
      </c>
      <c r="C1184" s="33" t="str">
        <f>VLOOKUP(D1184,'[3]CENTRO DE COSTOS'!$E:$H,4,0)</f>
        <v>REGIONALES</v>
      </c>
      <c r="D1184" s="34" t="s">
        <v>71</v>
      </c>
      <c r="E1184" s="34" t="s">
        <v>72</v>
      </c>
      <c r="F1184" s="34" t="s">
        <v>216</v>
      </c>
      <c r="G1184" s="35" t="str">
        <f>VLOOKUP(O1184,[3]Gerentes!$A:$N,4,0)</f>
        <v>FORTALECIMIENTO</v>
      </c>
      <c r="H1184" s="35" t="str">
        <f>VLOOKUP(O1184,[3]Gerentes!$A:$N,5,0)</f>
        <v>DIRECTOR(A) ADMINISTRATIVO</v>
      </c>
      <c r="I1184" s="35" t="str">
        <f>VLOOKUP(O1184,[3]Gerentes!$A:$N,10,0)</f>
        <v>8. Fortalecimiento</v>
      </c>
      <c r="J1184" s="35" t="str">
        <f>VLOOKUP(O1184,[3]Gerentes!$A:$AB,15,0)</f>
        <v>Contratable</v>
      </c>
      <c r="K1184" s="36" t="str">
        <f t="shared" si="54"/>
        <v>Inversión</v>
      </c>
      <c r="L1184" s="37" t="s">
        <v>215</v>
      </c>
      <c r="M1184" s="38" t="str">
        <f t="shared" si="55"/>
        <v>C-4199-1500-8</v>
      </c>
      <c r="N1184" s="34">
        <v>199</v>
      </c>
      <c r="O1184" s="35" t="str">
        <f t="shared" si="56"/>
        <v>C-4199-1500-8-0-4199053-02-199</v>
      </c>
      <c r="P1184" s="32" t="s">
        <v>214</v>
      </c>
      <c r="Q1184" s="39">
        <f>VLOOKUP($O1184,[3]Gerentes!$A:$I,7,0)</f>
        <v>4199053</v>
      </c>
      <c r="R1184" s="40" t="str">
        <f>VLOOKUP($O1184,[3]Gerentes!$A:$I,8,0)</f>
        <v>DOCUMENTOS DE LINEAMIENTOS TECNICOS</v>
      </c>
      <c r="S1184" s="34" t="s">
        <v>24</v>
      </c>
      <c r="T1184" s="34">
        <v>27</v>
      </c>
      <c r="U1184" s="34" t="s">
        <v>161</v>
      </c>
      <c r="V1184" s="34" t="s">
        <v>25</v>
      </c>
      <c r="W1184" s="41">
        <v>18300000</v>
      </c>
      <c r="X1184" s="41">
        <v>0</v>
      </c>
      <c r="Y1184" s="41">
        <v>0</v>
      </c>
      <c r="Z1184" s="41">
        <v>0</v>
      </c>
      <c r="AA1184" s="41">
        <v>0</v>
      </c>
      <c r="AB1184" s="42">
        <v>18300000</v>
      </c>
      <c r="AC1184" s="41">
        <v>18300000</v>
      </c>
      <c r="AD1184" s="41">
        <v>0</v>
      </c>
      <c r="AE1184" s="42">
        <v>10333400</v>
      </c>
      <c r="AF1184" s="42">
        <v>0</v>
      </c>
      <c r="AG1184" s="41">
        <v>0</v>
      </c>
      <c r="AH1184" s="41">
        <v>0</v>
      </c>
      <c r="AI1184" s="41">
        <v>0</v>
      </c>
      <c r="AJ1184" s="41">
        <v>0</v>
      </c>
      <c r="AK1184" s="42" t="str">
        <f>IFERROR(VLOOKUP(Exportar[[#This Row],[RUBRO]],[3]LISTAS!$A$1:$B$19,2,0),Exportar[[#This Row],[NOMBRE-Planeación_Proyecto]])</f>
        <v>8. Fortalecimiento</v>
      </c>
      <c r="AL1184" s="41">
        <f>VLOOKUP(Exportar[[#This Row],[UNIDAD/SUB UNIDAD]],[3]!REGIONALES[[#All],[codigo_regional3]:[Columna1]],3,0)</f>
        <v>50</v>
      </c>
      <c r="AM1184" s="41">
        <f>Exportar[[#This Row],[COD]]</f>
        <v>50</v>
      </c>
      <c r="AN1184" s="41">
        <f>IFERROR(VLOOKUP(Exportar[[#This Row],[RUBRO completo]],'[3]CENTRO DE COSTOS'!$X:$X,1,0),0)</f>
        <v>0</v>
      </c>
      <c r="AO1184" s="43" t="str">
        <f>VLOOKUP(Exportar[[#This Row],[COD_REAL]],'[3]CENTRO DE COSTOS'!$M$4:$N$72,2,0)</f>
        <v>REGIONAL META</v>
      </c>
    </row>
    <row r="1185" spans="1:41" x14ac:dyDescent="0.25">
      <c r="A1185" s="44">
        <v>45111</v>
      </c>
      <c r="B1185" s="32">
        <v>2023</v>
      </c>
      <c r="C1185" s="33" t="str">
        <f>VLOOKUP(D1185,'[3]CENTRO DE COSTOS'!$E:$H,4,0)</f>
        <v>REGIONALES</v>
      </c>
      <c r="D1185" s="34" t="s">
        <v>71</v>
      </c>
      <c r="E1185" s="34" t="s">
        <v>72</v>
      </c>
      <c r="F1185" s="34" t="s">
        <v>213</v>
      </c>
      <c r="G1185" s="35" t="str">
        <f>VLOOKUP(O1185,[3]Gerentes!$A:$N,4,0)</f>
        <v>FORTALECIMIENTO</v>
      </c>
      <c r="H1185" s="35" t="str">
        <f>VLOOKUP(O1185,[3]Gerentes!$A:$N,5,0)</f>
        <v>DIRECTOR(A) ADMINISTRATIVO</v>
      </c>
      <c r="I1185" s="35" t="str">
        <f>VLOOKUP(O1185,[3]Gerentes!$A:$N,10,0)</f>
        <v>8. Fortalecimiento</v>
      </c>
      <c r="J1185" s="35" t="str">
        <f>VLOOKUP(O1185,[3]Gerentes!$A:$AB,15,0)</f>
        <v>Contratable</v>
      </c>
      <c r="K1185" s="36" t="str">
        <f t="shared" si="54"/>
        <v>Inversión</v>
      </c>
      <c r="L1185" s="37" t="s">
        <v>175</v>
      </c>
      <c r="M1185" s="38" t="str">
        <f t="shared" si="55"/>
        <v>C-4199-1500-8</v>
      </c>
      <c r="N1185" s="34">
        <v>201</v>
      </c>
      <c r="O1185" s="35" t="str">
        <f t="shared" si="56"/>
        <v>C-4199-1500-8-0-4199064-02-201</v>
      </c>
      <c r="P1185" s="32" t="s">
        <v>174</v>
      </c>
      <c r="Q1185" s="39">
        <f>VLOOKUP($O1185,[3]Gerentes!$A:$I,7,0)</f>
        <v>4199064</v>
      </c>
      <c r="R1185" s="40" t="str">
        <f>VLOOKUP($O1185,[3]Gerentes!$A:$I,8,0)</f>
        <v>SERVICIO DE IMPLEMENTACION DE SISTEMAS DE GESTION</v>
      </c>
      <c r="S1185" s="34" t="s">
        <v>24</v>
      </c>
      <c r="T1185" s="34">
        <v>27</v>
      </c>
      <c r="U1185" s="34" t="s">
        <v>161</v>
      </c>
      <c r="V1185" s="34" t="s">
        <v>25</v>
      </c>
      <c r="W1185" s="41">
        <v>10000000</v>
      </c>
      <c r="X1185" s="41">
        <v>49682412</v>
      </c>
      <c r="Y1185" s="41">
        <v>2542176</v>
      </c>
      <c r="Z1185" s="41">
        <v>0</v>
      </c>
      <c r="AA1185" s="41">
        <v>0</v>
      </c>
      <c r="AB1185" s="42">
        <v>57140236</v>
      </c>
      <c r="AC1185" s="41">
        <v>57140236</v>
      </c>
      <c r="AD1185" s="41">
        <v>0</v>
      </c>
      <c r="AE1185" s="42">
        <v>47140236</v>
      </c>
      <c r="AF1185" s="42">
        <v>47140236</v>
      </c>
      <c r="AG1185" s="41">
        <v>47140236</v>
      </c>
      <c r="AH1185" s="41">
        <v>47140236</v>
      </c>
      <c r="AI1185" s="41">
        <v>0</v>
      </c>
      <c r="AJ1185" s="41">
        <v>0</v>
      </c>
      <c r="AK1185" s="42" t="str">
        <f>IFERROR(VLOOKUP(Exportar[[#This Row],[RUBRO]],[3]LISTAS!$A$1:$B$19,2,0),Exportar[[#This Row],[NOMBRE-Planeación_Proyecto]])</f>
        <v>8. Fortalecimiento</v>
      </c>
      <c r="AL1185" s="41">
        <f>VLOOKUP(Exportar[[#This Row],[UNIDAD/SUB UNIDAD]],[3]!REGIONALES[[#All],[codigo_regional3]:[Columna1]],3,0)</f>
        <v>50</v>
      </c>
      <c r="AM1185" s="41">
        <f>Exportar[[#This Row],[COD]]</f>
        <v>50</v>
      </c>
      <c r="AN1185" s="41">
        <f>IFERROR(VLOOKUP(Exportar[[#This Row],[RUBRO completo]],'[3]CENTRO DE COSTOS'!$X:$X,1,0),0)</f>
        <v>0</v>
      </c>
      <c r="AO1185" s="43" t="str">
        <f>VLOOKUP(Exportar[[#This Row],[COD_REAL]],'[3]CENTRO DE COSTOS'!$M$4:$N$72,2,0)</f>
        <v>REGIONAL META</v>
      </c>
    </row>
    <row r="1186" spans="1:41" x14ac:dyDescent="0.25">
      <c r="A1186" s="44">
        <v>45111</v>
      </c>
      <c r="B1186" s="32">
        <v>2023</v>
      </c>
      <c r="C1186" s="33" t="str">
        <f>VLOOKUP(D1186,'[3]CENTRO DE COSTOS'!$E:$H,4,0)</f>
        <v>REGIONALES</v>
      </c>
      <c r="D1186" s="34" t="s">
        <v>71</v>
      </c>
      <c r="E1186" s="34" t="s">
        <v>72</v>
      </c>
      <c r="F1186" s="34" t="s">
        <v>208</v>
      </c>
      <c r="G1186" s="35" t="str">
        <f>VLOOKUP(O1186,[3]Gerentes!$A:$N,4,0)</f>
        <v>FUNCIONAMIENTO</v>
      </c>
      <c r="H1186" s="35" t="str">
        <f>VLOOKUP(O1186,[3]Gerentes!$A:$N,5,0)</f>
        <v>DIRECTOR(A) DE GESTION HUMANA</v>
      </c>
      <c r="I1186" s="35" t="str">
        <f>VLOOKUP(O1186,[3]Gerentes!$A:$N,10,0)</f>
        <v>1. Gestión Humana</v>
      </c>
      <c r="J1186" s="35" t="str">
        <f>VLOOKUP(O1186,[3]Gerentes!$A:$AB,15,0)</f>
        <v>Contratable</v>
      </c>
      <c r="K1186" s="36" t="str">
        <f t="shared" si="54"/>
        <v>Funcionamiento</v>
      </c>
      <c r="L1186" s="37" t="s">
        <v>212</v>
      </c>
      <c r="M1186" s="38" t="str">
        <f t="shared" si="55"/>
        <v>A-02-02</v>
      </c>
      <c r="N1186" s="34">
        <v>301</v>
      </c>
      <c r="O1186" s="35" t="str">
        <f t="shared" si="56"/>
        <v>A-02-02-01-002-008-301</v>
      </c>
      <c r="P1186" s="32" t="s">
        <v>211</v>
      </c>
      <c r="Q1186" s="39">
        <f>VLOOKUP($O1186,[3]Gerentes!$A:$I,7,0)</f>
        <v>0</v>
      </c>
      <c r="R1186" s="40">
        <f>VLOOKUP($O1186,[3]Gerentes!$A:$I,8,0)</f>
        <v>0</v>
      </c>
      <c r="S1186" s="34" t="s">
        <v>24</v>
      </c>
      <c r="T1186" s="34">
        <v>27</v>
      </c>
      <c r="U1186" s="34" t="s">
        <v>161</v>
      </c>
      <c r="V1186" s="34" t="s">
        <v>25</v>
      </c>
      <c r="W1186" s="41">
        <v>8487200</v>
      </c>
      <c r="X1186" s="41">
        <v>0</v>
      </c>
      <c r="Y1186" s="41">
        <v>0</v>
      </c>
      <c r="Z1186" s="41">
        <v>0</v>
      </c>
      <c r="AA1186" s="41">
        <v>0</v>
      </c>
      <c r="AB1186" s="42">
        <v>8487200</v>
      </c>
      <c r="AC1186" s="41">
        <v>8444000</v>
      </c>
      <c r="AD1186" s="41">
        <v>43200</v>
      </c>
      <c r="AE1186" s="42">
        <v>8444000</v>
      </c>
      <c r="AF1186" s="42">
        <v>0</v>
      </c>
      <c r="AG1186" s="41">
        <v>0</v>
      </c>
      <c r="AH1186" s="41">
        <v>0</v>
      </c>
      <c r="AI1186" s="41">
        <v>0</v>
      </c>
      <c r="AJ1186" s="41">
        <v>0</v>
      </c>
      <c r="AK1186" s="42" t="str">
        <f>IFERROR(VLOOKUP(Exportar[[#This Row],[RUBRO]],[3]LISTAS!$A$1:$B$19,2,0),Exportar[[#This Row],[NOMBRE-Planeación_Proyecto]])</f>
        <v>Gastos Generales</v>
      </c>
      <c r="AL1186" s="41">
        <f>VLOOKUP(Exportar[[#This Row],[UNIDAD/SUB UNIDAD]],[3]!REGIONALES[[#All],[codigo_regional3]:[Columna1]],3,0)</f>
        <v>50</v>
      </c>
      <c r="AM1186" s="41">
        <f>Exportar[[#This Row],[COD]]</f>
        <v>50</v>
      </c>
      <c r="AN1186" s="41">
        <f>IFERROR(VLOOKUP(Exportar[[#This Row],[RUBRO completo]],'[3]CENTRO DE COSTOS'!$X:$X,1,0),0)</f>
        <v>0</v>
      </c>
      <c r="AO1186" s="43" t="str">
        <f>VLOOKUP(Exportar[[#This Row],[COD_REAL]],'[3]CENTRO DE COSTOS'!$M$4:$N$72,2,0)</f>
        <v>REGIONAL META</v>
      </c>
    </row>
    <row r="1187" spans="1:41" x14ac:dyDescent="0.25">
      <c r="A1187" s="44">
        <v>45111</v>
      </c>
      <c r="B1187" s="32">
        <v>2023</v>
      </c>
      <c r="C1187" s="33" t="str">
        <f>VLOOKUP(D1187,'[3]CENTRO DE COSTOS'!$E:$H,4,0)</f>
        <v>REGIONALES</v>
      </c>
      <c r="D1187" s="34" t="s">
        <v>71</v>
      </c>
      <c r="E1187" s="34" t="s">
        <v>72</v>
      </c>
      <c r="F1187" s="34" t="s">
        <v>208</v>
      </c>
      <c r="G1187" s="35" t="str">
        <f>VLOOKUP(O1187,[3]Gerentes!$A:$N,4,0)</f>
        <v>FUNCIONAMIENTO</v>
      </c>
      <c r="H1187" s="35" t="str">
        <f>VLOOKUP(O1187,[3]Gerentes!$A:$N,5,0)</f>
        <v>DIRECTOR(A) DE GESTION HUMANA</v>
      </c>
      <c r="I1187" s="35" t="str">
        <f>VLOOKUP(O1187,[3]Gerentes!$A:$N,10,0)</f>
        <v>1. Gestión Humana</v>
      </c>
      <c r="J1187" s="35" t="str">
        <f>VLOOKUP(O1187,[3]Gerentes!$A:$AB,15,0)</f>
        <v>No Contratable</v>
      </c>
      <c r="K1187" s="36" t="str">
        <f t="shared" si="54"/>
        <v>Funcionamiento</v>
      </c>
      <c r="L1187" s="37" t="s">
        <v>210</v>
      </c>
      <c r="M1187" s="38" t="str">
        <f t="shared" si="55"/>
        <v>A-02-02</v>
      </c>
      <c r="N1187" s="34">
        <v>301</v>
      </c>
      <c r="O1187" s="35" t="str">
        <f t="shared" si="56"/>
        <v>A-02-02-02-009-006-301</v>
      </c>
      <c r="P1187" s="32" t="s">
        <v>209</v>
      </c>
      <c r="Q1187" s="39">
        <f>VLOOKUP($O1187,[3]Gerentes!$A:$I,7,0)</f>
        <v>0</v>
      </c>
      <c r="R1187" s="40">
        <f>VLOOKUP($O1187,[3]Gerentes!$A:$I,8,0)</f>
        <v>0</v>
      </c>
      <c r="S1187" s="34" t="s">
        <v>24</v>
      </c>
      <c r="T1187" s="34">
        <v>27</v>
      </c>
      <c r="U1187" s="34" t="s">
        <v>161</v>
      </c>
      <c r="V1187" s="34" t="s">
        <v>25</v>
      </c>
      <c r="W1187" s="41">
        <v>45754396</v>
      </c>
      <c r="X1187" s="41">
        <v>11993871</v>
      </c>
      <c r="Y1187" s="41">
        <v>0</v>
      </c>
      <c r="Z1187" s="41">
        <v>0</v>
      </c>
      <c r="AA1187" s="41">
        <v>0</v>
      </c>
      <c r="AB1187" s="42">
        <v>57748267</v>
      </c>
      <c r="AC1187" s="41">
        <v>45754396</v>
      </c>
      <c r="AD1187" s="41">
        <v>11993871</v>
      </c>
      <c r="AE1187" s="42">
        <v>0</v>
      </c>
      <c r="AF1187" s="42">
        <v>0</v>
      </c>
      <c r="AG1187" s="41">
        <v>0</v>
      </c>
      <c r="AH1187" s="41">
        <v>0</v>
      </c>
      <c r="AI1187" s="41">
        <v>0</v>
      </c>
      <c r="AJ1187" s="41">
        <v>0</v>
      </c>
      <c r="AK1187" s="42" t="str">
        <f>IFERROR(VLOOKUP(Exportar[[#This Row],[RUBRO]],[3]LISTAS!$A$1:$B$19,2,0),Exportar[[#This Row],[NOMBRE-Planeación_Proyecto]])</f>
        <v>Gastos Generales</v>
      </c>
      <c r="AL1187" s="41">
        <f>VLOOKUP(Exportar[[#This Row],[UNIDAD/SUB UNIDAD]],[3]!REGIONALES[[#All],[codigo_regional3]:[Columna1]],3,0)</f>
        <v>50</v>
      </c>
      <c r="AM1187" s="41">
        <f>Exportar[[#This Row],[COD]]</f>
        <v>50</v>
      </c>
      <c r="AN1187" s="41">
        <f>IFERROR(VLOOKUP(Exportar[[#This Row],[RUBRO completo]],'[3]CENTRO DE COSTOS'!$X:$X,1,0),0)</f>
        <v>0</v>
      </c>
      <c r="AO1187" s="43" t="str">
        <f>VLOOKUP(Exportar[[#This Row],[COD_REAL]],'[3]CENTRO DE COSTOS'!$M$4:$N$72,2,0)</f>
        <v>REGIONAL META</v>
      </c>
    </row>
    <row r="1188" spans="1:41" x14ac:dyDescent="0.25">
      <c r="A1188" s="44">
        <v>45111</v>
      </c>
      <c r="B1188" s="32">
        <v>2023</v>
      </c>
      <c r="C1188" s="33" t="str">
        <f>VLOOKUP(D1188,'[3]CENTRO DE COSTOS'!$E:$H,4,0)</f>
        <v>REGIONALES</v>
      </c>
      <c r="D1188" s="34" t="s">
        <v>71</v>
      </c>
      <c r="E1188" s="34" t="s">
        <v>72</v>
      </c>
      <c r="F1188" s="34" t="s">
        <v>208</v>
      </c>
      <c r="G1188" s="35" t="str">
        <f>VLOOKUP(O1188,[3]Gerentes!$A:$N,4,0)</f>
        <v>FUNCIONAMIENTO</v>
      </c>
      <c r="H1188" s="35" t="str">
        <f>VLOOKUP(O1188,[3]Gerentes!$A:$N,5,0)</f>
        <v>DIRECTOR(A) DE GESTION HUMANA</v>
      </c>
      <c r="I1188" s="35" t="str">
        <f>VLOOKUP(O1188,[3]Gerentes!$A:$N,10,0)</f>
        <v>1. Gestión Humana</v>
      </c>
      <c r="J1188" s="35" t="str">
        <f>VLOOKUP(O1188,[3]Gerentes!$A:$AB,15,0)</f>
        <v>No Contratable</v>
      </c>
      <c r="K1188" s="36" t="str">
        <f t="shared" si="54"/>
        <v>Funcionamiento</v>
      </c>
      <c r="L1188" s="37" t="s">
        <v>207</v>
      </c>
      <c r="M1188" s="38" t="str">
        <f t="shared" si="55"/>
        <v>A-02-02</v>
      </c>
      <c r="N1188" s="34">
        <v>301</v>
      </c>
      <c r="O1188" s="35" t="str">
        <f t="shared" si="56"/>
        <v>A-02-02-02-010-301</v>
      </c>
      <c r="P1188" s="32" t="s">
        <v>206</v>
      </c>
      <c r="Q1188" s="39">
        <f>VLOOKUP($O1188,[3]Gerentes!$A:$I,7,0)</f>
        <v>0</v>
      </c>
      <c r="R1188" s="40">
        <f>VLOOKUP($O1188,[3]Gerentes!$A:$I,8,0)</f>
        <v>0</v>
      </c>
      <c r="S1188" s="34" t="s">
        <v>24</v>
      </c>
      <c r="T1188" s="34">
        <v>27</v>
      </c>
      <c r="U1188" s="34" t="s">
        <v>161</v>
      </c>
      <c r="V1188" s="34" t="s">
        <v>25</v>
      </c>
      <c r="W1188" s="41">
        <v>21218000</v>
      </c>
      <c r="X1188" s="41">
        <v>0</v>
      </c>
      <c r="Y1188" s="41">
        <v>0</v>
      </c>
      <c r="Z1188" s="41">
        <v>0</v>
      </c>
      <c r="AA1188" s="41">
        <v>0</v>
      </c>
      <c r="AB1188" s="42">
        <v>21218000</v>
      </c>
      <c r="AC1188" s="41">
        <v>21218000</v>
      </c>
      <c r="AD1188" s="41">
        <v>0</v>
      </c>
      <c r="AE1188" s="42">
        <v>3220186</v>
      </c>
      <c r="AF1188" s="42">
        <v>2925549</v>
      </c>
      <c r="AG1188" s="41">
        <v>2925549</v>
      </c>
      <c r="AH1188" s="41">
        <v>2925549</v>
      </c>
      <c r="AI1188" s="41">
        <v>0</v>
      </c>
      <c r="AJ1188" s="41">
        <v>0</v>
      </c>
      <c r="AK1188" s="42" t="str">
        <f>IFERROR(VLOOKUP(Exportar[[#This Row],[RUBRO]],[3]LISTAS!$A$1:$B$19,2,0),Exportar[[#This Row],[NOMBRE-Planeación_Proyecto]])</f>
        <v>Gastos Generales</v>
      </c>
      <c r="AL1188" s="41">
        <f>VLOOKUP(Exportar[[#This Row],[UNIDAD/SUB UNIDAD]],[3]!REGIONALES[[#All],[codigo_regional3]:[Columna1]],3,0)</f>
        <v>50</v>
      </c>
      <c r="AM1188" s="41">
        <f>Exportar[[#This Row],[COD]]</f>
        <v>50</v>
      </c>
      <c r="AN1188" s="41">
        <f>IFERROR(VLOOKUP(Exportar[[#This Row],[RUBRO completo]],'[3]CENTRO DE COSTOS'!$X:$X,1,0),0)</f>
        <v>0</v>
      </c>
      <c r="AO1188" s="43" t="str">
        <f>VLOOKUP(Exportar[[#This Row],[COD_REAL]],'[3]CENTRO DE COSTOS'!$M$4:$N$72,2,0)</f>
        <v>REGIONAL META</v>
      </c>
    </row>
    <row r="1189" spans="1:41" x14ac:dyDescent="0.25">
      <c r="A1189" s="44">
        <v>45111</v>
      </c>
      <c r="B1189" s="32">
        <v>2023</v>
      </c>
      <c r="C1189" s="33" t="str">
        <f>VLOOKUP(D1189,'[3]CENTRO DE COSTOS'!$E:$H,4,0)</f>
        <v>REGIONALES</v>
      </c>
      <c r="D1189" s="34" t="s">
        <v>71</v>
      </c>
      <c r="E1189" s="34" t="s">
        <v>72</v>
      </c>
      <c r="F1189" s="34" t="s">
        <v>195</v>
      </c>
      <c r="G1189" s="35" t="str">
        <f>VLOOKUP(O1189,[3]Gerentes!$A:$N,4,0)</f>
        <v>FUNCIONAMIENTO</v>
      </c>
      <c r="H1189" s="35" t="str">
        <f>VLOOKUP(O1189,[3]Gerentes!$A:$N,5,0)</f>
        <v>DIRECTOR(A) ADMINISTRATIVO</v>
      </c>
      <c r="I1189" s="35" t="str">
        <f>VLOOKUP(O1189,[3]Gerentes!$A:$N,10,0)</f>
        <v>2. Administrativa</v>
      </c>
      <c r="J1189" s="35" t="str">
        <f>VLOOKUP(O1189,[3]Gerentes!$A:$AB,15,0)</f>
        <v>No Contratable</v>
      </c>
      <c r="K1189" s="36" t="str">
        <f t="shared" si="54"/>
        <v>Funcionamiento</v>
      </c>
      <c r="L1189" s="37" t="s">
        <v>205</v>
      </c>
      <c r="M1189" s="38" t="str">
        <f t="shared" si="55"/>
        <v>A-02-02</v>
      </c>
      <c r="N1189" s="34">
        <v>302</v>
      </c>
      <c r="O1189" s="35" t="str">
        <f t="shared" si="56"/>
        <v>A-02-02-01-003-003-302</v>
      </c>
      <c r="P1189" s="32" t="s">
        <v>204</v>
      </c>
      <c r="Q1189" s="39">
        <f>VLOOKUP($O1189,[3]Gerentes!$A:$I,7,0)</f>
        <v>0</v>
      </c>
      <c r="R1189" s="40">
        <f>VLOOKUP($O1189,[3]Gerentes!$A:$I,8,0)</f>
        <v>0</v>
      </c>
      <c r="S1189" s="34" t="s">
        <v>24</v>
      </c>
      <c r="T1189" s="34">
        <v>27</v>
      </c>
      <c r="U1189" s="34" t="s">
        <v>161</v>
      </c>
      <c r="V1189" s="34" t="s">
        <v>25</v>
      </c>
      <c r="W1189" s="41">
        <v>4710800</v>
      </c>
      <c r="X1189" s="41">
        <v>0</v>
      </c>
      <c r="Y1189" s="41">
        <v>0</v>
      </c>
      <c r="Z1189" s="41">
        <v>0</v>
      </c>
      <c r="AA1189" s="41">
        <v>0</v>
      </c>
      <c r="AB1189" s="42">
        <v>4710800</v>
      </c>
      <c r="AC1189" s="41">
        <v>4710800</v>
      </c>
      <c r="AD1189" s="41">
        <v>0</v>
      </c>
      <c r="AE1189" s="42">
        <v>4710800</v>
      </c>
      <c r="AF1189" s="42">
        <v>1615185.38</v>
      </c>
      <c r="AG1189" s="41">
        <v>1615185.38</v>
      </c>
      <c r="AH1189" s="41">
        <v>1615185.38</v>
      </c>
      <c r="AI1189" s="41">
        <v>0</v>
      </c>
      <c r="AJ1189" s="41">
        <v>0</v>
      </c>
      <c r="AK1189" s="42" t="str">
        <f>IFERROR(VLOOKUP(Exportar[[#This Row],[RUBRO]],[3]LISTAS!$A$1:$B$19,2,0),Exportar[[#This Row],[NOMBRE-Planeación_Proyecto]])</f>
        <v>Gastos Generales</v>
      </c>
      <c r="AL1189" s="41">
        <f>VLOOKUP(Exportar[[#This Row],[UNIDAD/SUB UNIDAD]],[3]!REGIONALES[[#All],[codigo_regional3]:[Columna1]],3,0)</f>
        <v>50</v>
      </c>
      <c r="AM1189" s="41">
        <f>Exportar[[#This Row],[COD]]</f>
        <v>50</v>
      </c>
      <c r="AN1189" s="41">
        <f>IFERROR(VLOOKUP(Exportar[[#This Row],[RUBRO completo]],'[3]CENTRO DE COSTOS'!$X:$X,1,0),0)</f>
        <v>0</v>
      </c>
      <c r="AO1189" s="43" t="str">
        <f>VLOOKUP(Exportar[[#This Row],[COD_REAL]],'[3]CENTRO DE COSTOS'!$M$4:$N$72,2,0)</f>
        <v>REGIONAL META</v>
      </c>
    </row>
    <row r="1190" spans="1:41" x14ac:dyDescent="0.25">
      <c r="A1190" s="44">
        <v>45111</v>
      </c>
      <c r="B1190" s="32">
        <v>2023</v>
      </c>
      <c r="C1190" s="33" t="str">
        <f>VLOOKUP(D1190,'[3]CENTRO DE COSTOS'!$E:$H,4,0)</f>
        <v>REGIONALES</v>
      </c>
      <c r="D1190" s="34" t="s">
        <v>71</v>
      </c>
      <c r="E1190" s="34" t="s">
        <v>72</v>
      </c>
      <c r="F1190" s="34" t="s">
        <v>195</v>
      </c>
      <c r="G1190" s="35" t="str">
        <f>VLOOKUP(O1190,[3]Gerentes!$A:$N,4,0)</f>
        <v>FUNCIONAMIENTO</v>
      </c>
      <c r="H1190" s="35" t="str">
        <f>VLOOKUP(O1190,[3]Gerentes!$A:$N,5,0)</f>
        <v>DIRECTOR(A) ADMINISTRATIVO</v>
      </c>
      <c r="I1190" s="35" t="str">
        <f>VLOOKUP(O1190,[3]Gerentes!$A:$N,10,0)</f>
        <v>2. Administrativa</v>
      </c>
      <c r="J1190" s="35" t="str">
        <f>VLOOKUP(O1190,[3]Gerentes!$A:$AB,15,0)</f>
        <v>No Contratable</v>
      </c>
      <c r="K1190" s="36" t="str">
        <f t="shared" si="54"/>
        <v>Funcionamiento</v>
      </c>
      <c r="L1190" s="37" t="s">
        <v>203</v>
      </c>
      <c r="M1190" s="38" t="str">
        <f t="shared" si="55"/>
        <v>A-02-02</v>
      </c>
      <c r="N1190" s="34">
        <v>302</v>
      </c>
      <c r="O1190" s="35" t="str">
        <f t="shared" si="56"/>
        <v>A-02-02-02-006-009-302</v>
      </c>
      <c r="P1190" s="32" t="s">
        <v>202</v>
      </c>
      <c r="Q1190" s="39">
        <f>VLOOKUP($O1190,[3]Gerentes!$A:$I,7,0)</f>
        <v>0</v>
      </c>
      <c r="R1190" s="40">
        <f>VLOOKUP($O1190,[3]Gerentes!$A:$I,8,0)</f>
        <v>0</v>
      </c>
      <c r="S1190" s="34" t="s">
        <v>24</v>
      </c>
      <c r="T1190" s="34">
        <v>27</v>
      </c>
      <c r="U1190" s="34" t="s">
        <v>161</v>
      </c>
      <c r="V1190" s="34" t="s">
        <v>25</v>
      </c>
      <c r="W1190" s="41">
        <v>3162100</v>
      </c>
      <c r="X1190" s="41">
        <v>0</v>
      </c>
      <c r="Y1190" s="41">
        <v>2271</v>
      </c>
      <c r="Z1190" s="41">
        <v>0</v>
      </c>
      <c r="AA1190" s="41">
        <v>0</v>
      </c>
      <c r="AB1190" s="42">
        <v>3159829</v>
      </c>
      <c r="AC1190" s="41">
        <v>3159829</v>
      </c>
      <c r="AD1190" s="41">
        <v>0</v>
      </c>
      <c r="AE1190" s="42">
        <v>3159829</v>
      </c>
      <c r="AF1190" s="42">
        <v>3159829</v>
      </c>
      <c r="AG1190" s="41">
        <v>3159829</v>
      </c>
      <c r="AH1190" s="41">
        <v>3159829</v>
      </c>
      <c r="AI1190" s="41">
        <v>0</v>
      </c>
      <c r="AJ1190" s="41">
        <v>0</v>
      </c>
      <c r="AK1190" s="42" t="str">
        <f>IFERROR(VLOOKUP(Exportar[[#This Row],[RUBRO]],[3]LISTAS!$A$1:$B$19,2,0),Exportar[[#This Row],[NOMBRE-Planeación_Proyecto]])</f>
        <v>Gastos Generales</v>
      </c>
      <c r="AL1190" s="41">
        <f>VLOOKUP(Exportar[[#This Row],[UNIDAD/SUB UNIDAD]],[3]!REGIONALES[[#All],[codigo_regional3]:[Columna1]],3,0)</f>
        <v>50</v>
      </c>
      <c r="AM1190" s="41">
        <f>Exportar[[#This Row],[COD]]</f>
        <v>50</v>
      </c>
      <c r="AN1190" s="41">
        <f>IFERROR(VLOOKUP(Exportar[[#This Row],[RUBRO completo]],'[3]CENTRO DE COSTOS'!$X:$X,1,0),0)</f>
        <v>0</v>
      </c>
      <c r="AO1190" s="43" t="str">
        <f>VLOOKUP(Exportar[[#This Row],[COD_REAL]],'[3]CENTRO DE COSTOS'!$M$4:$N$72,2,0)</f>
        <v>REGIONAL META</v>
      </c>
    </row>
    <row r="1191" spans="1:41" x14ac:dyDescent="0.25">
      <c r="A1191" s="44">
        <v>45111</v>
      </c>
      <c r="B1191" s="32">
        <v>2023</v>
      </c>
      <c r="C1191" s="33" t="str">
        <f>VLOOKUP(D1191,'[3]CENTRO DE COSTOS'!$E:$H,4,0)</f>
        <v>REGIONALES</v>
      </c>
      <c r="D1191" s="34" t="s">
        <v>71</v>
      </c>
      <c r="E1191" s="34" t="s">
        <v>72</v>
      </c>
      <c r="F1191" s="34" t="s">
        <v>195</v>
      </c>
      <c r="G1191" s="35" t="str">
        <f>VLOOKUP(O1191,[3]Gerentes!$A:$N,4,0)</f>
        <v>FUNCIONAMIENTO</v>
      </c>
      <c r="H1191" s="35" t="str">
        <f>VLOOKUP(O1191,[3]Gerentes!$A:$N,5,0)</f>
        <v>DIRECTOR(A) ADMINISTRATIVO</v>
      </c>
      <c r="I1191" s="35" t="str">
        <f>VLOOKUP(O1191,[3]Gerentes!$A:$N,10,0)</f>
        <v>2. Administrativa</v>
      </c>
      <c r="J1191" s="35" t="str">
        <f>VLOOKUP(O1191,[3]Gerentes!$A:$AB,15,0)</f>
        <v>No Contratable</v>
      </c>
      <c r="K1191" s="36" t="str">
        <f t="shared" si="54"/>
        <v>Funcionamiento</v>
      </c>
      <c r="L1191" s="37" t="s">
        <v>247</v>
      </c>
      <c r="M1191" s="38" t="str">
        <f t="shared" si="55"/>
        <v>A-02-02</v>
      </c>
      <c r="N1191" s="34">
        <v>302</v>
      </c>
      <c r="O1191" s="35" t="str">
        <f t="shared" si="56"/>
        <v>A-02-02-02-007-002-302</v>
      </c>
      <c r="P1191" s="32" t="s">
        <v>246</v>
      </c>
      <c r="Q1191" s="39">
        <f>VLOOKUP($O1191,[3]Gerentes!$A:$I,7,0)</f>
        <v>0</v>
      </c>
      <c r="R1191" s="40">
        <f>VLOOKUP($O1191,[3]Gerentes!$A:$I,8,0)</f>
        <v>0</v>
      </c>
      <c r="S1191" s="34" t="s">
        <v>24</v>
      </c>
      <c r="T1191" s="34">
        <v>27</v>
      </c>
      <c r="U1191" s="34" t="s">
        <v>161</v>
      </c>
      <c r="V1191" s="34" t="s">
        <v>25</v>
      </c>
      <c r="W1191" s="41">
        <v>11800000</v>
      </c>
      <c r="X1191" s="41">
        <v>0</v>
      </c>
      <c r="Y1191" s="41">
        <v>0</v>
      </c>
      <c r="Z1191" s="41">
        <v>0</v>
      </c>
      <c r="AA1191" s="41">
        <v>0</v>
      </c>
      <c r="AB1191" s="42">
        <v>11800000</v>
      </c>
      <c r="AC1191" s="41">
        <v>11800000</v>
      </c>
      <c r="AD1191" s="41">
        <v>0</v>
      </c>
      <c r="AE1191" s="42">
        <v>6144000</v>
      </c>
      <c r="AF1191" s="42">
        <v>6144000</v>
      </c>
      <c r="AG1191" s="41">
        <v>6144000</v>
      </c>
      <c r="AH1191" s="41">
        <v>6144000</v>
      </c>
      <c r="AI1191" s="41">
        <v>0</v>
      </c>
      <c r="AJ1191" s="41">
        <v>0</v>
      </c>
      <c r="AK1191" s="42" t="str">
        <f>IFERROR(VLOOKUP(Exportar[[#This Row],[RUBRO]],[3]LISTAS!$A$1:$B$19,2,0),Exportar[[#This Row],[NOMBRE-Planeación_Proyecto]])</f>
        <v>Gastos Generales</v>
      </c>
      <c r="AL1191" s="41">
        <f>VLOOKUP(Exportar[[#This Row],[UNIDAD/SUB UNIDAD]],[3]!REGIONALES[[#All],[codigo_regional3]:[Columna1]],3,0)</f>
        <v>50</v>
      </c>
      <c r="AM1191" s="41">
        <f>Exportar[[#This Row],[COD]]</f>
        <v>50</v>
      </c>
      <c r="AN1191" s="41">
        <f>IFERROR(VLOOKUP(Exportar[[#This Row],[RUBRO completo]],'[3]CENTRO DE COSTOS'!$X:$X,1,0),0)</f>
        <v>0</v>
      </c>
      <c r="AO1191" s="43" t="str">
        <f>VLOOKUP(Exportar[[#This Row],[COD_REAL]],'[3]CENTRO DE COSTOS'!$M$4:$N$72,2,0)</f>
        <v>REGIONAL META</v>
      </c>
    </row>
    <row r="1192" spans="1:41" x14ac:dyDescent="0.25">
      <c r="A1192" s="44">
        <v>45111</v>
      </c>
      <c r="B1192" s="32">
        <v>2023</v>
      </c>
      <c r="C1192" s="33" t="str">
        <f>VLOOKUP(D1192,'[3]CENTRO DE COSTOS'!$E:$H,4,0)</f>
        <v>REGIONALES</v>
      </c>
      <c r="D1192" s="34" t="s">
        <v>71</v>
      </c>
      <c r="E1192" s="34" t="s">
        <v>72</v>
      </c>
      <c r="F1192" s="34" t="s">
        <v>195</v>
      </c>
      <c r="G1192" s="35" t="str">
        <f>VLOOKUP(O1192,[3]Gerentes!$A:$N,4,0)</f>
        <v>FUNCIONAMIENTO</v>
      </c>
      <c r="H1192" s="35" t="str">
        <f>VLOOKUP(O1192,[3]Gerentes!$A:$N,5,0)</f>
        <v>DIRECTOR(A) ADMINISTRATIVO</v>
      </c>
      <c r="I1192" s="35" t="str">
        <f>VLOOKUP(O1192,[3]Gerentes!$A:$N,10,0)</f>
        <v>2. Administrativa</v>
      </c>
      <c r="J1192" s="35" t="str">
        <f>VLOOKUP(O1192,[3]Gerentes!$A:$AB,15,0)</f>
        <v>No Contratable</v>
      </c>
      <c r="K1192" s="36" t="str">
        <f t="shared" si="54"/>
        <v>Funcionamiento</v>
      </c>
      <c r="L1192" s="37" t="s">
        <v>201</v>
      </c>
      <c r="M1192" s="38" t="str">
        <f t="shared" si="55"/>
        <v>A-02-02</v>
      </c>
      <c r="N1192" s="34">
        <v>302</v>
      </c>
      <c r="O1192" s="35" t="str">
        <f t="shared" si="56"/>
        <v>A-02-02-02-008-004-302</v>
      </c>
      <c r="P1192" s="32" t="s">
        <v>200</v>
      </c>
      <c r="Q1192" s="39">
        <f>VLOOKUP($O1192,[3]Gerentes!$A:$I,7,0)</f>
        <v>0</v>
      </c>
      <c r="R1192" s="40">
        <f>VLOOKUP($O1192,[3]Gerentes!$A:$I,8,0)</f>
        <v>0</v>
      </c>
      <c r="S1192" s="34" t="s">
        <v>24</v>
      </c>
      <c r="T1192" s="34">
        <v>27</v>
      </c>
      <c r="U1192" s="34" t="s">
        <v>161</v>
      </c>
      <c r="V1192" s="34" t="s">
        <v>25</v>
      </c>
      <c r="W1192" s="41">
        <v>20614100</v>
      </c>
      <c r="X1192" s="41">
        <v>0</v>
      </c>
      <c r="Y1192" s="41">
        <v>0</v>
      </c>
      <c r="Z1192" s="41">
        <v>0</v>
      </c>
      <c r="AA1192" s="41">
        <v>0</v>
      </c>
      <c r="AB1192" s="42">
        <v>20614100</v>
      </c>
      <c r="AC1192" s="41">
        <v>20614100</v>
      </c>
      <c r="AD1192" s="41">
        <v>0</v>
      </c>
      <c r="AE1192" s="42">
        <v>8990620</v>
      </c>
      <c r="AF1192" s="42">
        <v>8960845</v>
      </c>
      <c r="AG1192" s="41">
        <v>8960845</v>
      </c>
      <c r="AH1192" s="41">
        <v>8960845</v>
      </c>
      <c r="AI1192" s="41">
        <v>0</v>
      </c>
      <c r="AJ1192" s="41">
        <v>0</v>
      </c>
      <c r="AK1192" s="42" t="str">
        <f>IFERROR(VLOOKUP(Exportar[[#This Row],[RUBRO]],[3]LISTAS!$A$1:$B$19,2,0),Exportar[[#This Row],[NOMBRE-Planeación_Proyecto]])</f>
        <v>Gastos Generales</v>
      </c>
      <c r="AL1192" s="41">
        <f>VLOOKUP(Exportar[[#This Row],[UNIDAD/SUB UNIDAD]],[3]!REGIONALES[[#All],[codigo_regional3]:[Columna1]],3,0)</f>
        <v>50</v>
      </c>
      <c r="AM1192" s="41">
        <f>Exportar[[#This Row],[COD]]</f>
        <v>50</v>
      </c>
      <c r="AN1192" s="41">
        <f>IFERROR(VLOOKUP(Exportar[[#This Row],[RUBRO completo]],'[3]CENTRO DE COSTOS'!$X:$X,1,0),0)</f>
        <v>0</v>
      </c>
      <c r="AO1192" s="43" t="str">
        <f>VLOOKUP(Exportar[[#This Row],[COD_REAL]],'[3]CENTRO DE COSTOS'!$M$4:$N$72,2,0)</f>
        <v>REGIONAL META</v>
      </c>
    </row>
    <row r="1193" spans="1:41" x14ac:dyDescent="0.25">
      <c r="A1193" s="44">
        <v>45111</v>
      </c>
      <c r="B1193" s="32">
        <v>2023</v>
      </c>
      <c r="C1193" s="33" t="str">
        <f>VLOOKUP(D1193,'[3]CENTRO DE COSTOS'!$E:$H,4,0)</f>
        <v>REGIONALES</v>
      </c>
      <c r="D1193" s="34" t="s">
        <v>71</v>
      </c>
      <c r="E1193" s="34" t="s">
        <v>72</v>
      </c>
      <c r="F1193" s="34" t="s">
        <v>195</v>
      </c>
      <c r="G1193" s="35" t="str">
        <f>VLOOKUP(O1193,[3]Gerentes!$A:$N,4,0)</f>
        <v>FUNCIONAMIENTO</v>
      </c>
      <c r="H1193" s="35" t="str">
        <f>VLOOKUP(O1193,[3]Gerentes!$A:$N,5,0)</f>
        <v>DIRECTOR(A) ADMINISTRATIVO</v>
      </c>
      <c r="I1193" s="35" t="str">
        <f>VLOOKUP(O1193,[3]Gerentes!$A:$N,10,0)</f>
        <v>2. Administrativa</v>
      </c>
      <c r="J1193" s="35" t="str">
        <f>VLOOKUP(O1193,[3]Gerentes!$A:$AB,15,0)</f>
        <v>No Contratable</v>
      </c>
      <c r="K1193" s="36" t="str">
        <f t="shared" si="54"/>
        <v>Funcionamiento</v>
      </c>
      <c r="L1193" s="37" t="s">
        <v>199</v>
      </c>
      <c r="M1193" s="38" t="str">
        <f t="shared" si="55"/>
        <v>A-02-02</v>
      </c>
      <c r="N1193" s="34">
        <v>302</v>
      </c>
      <c r="O1193" s="35" t="str">
        <f t="shared" si="56"/>
        <v>A-02-02-02-008-007-302</v>
      </c>
      <c r="P1193" s="32" t="s">
        <v>198</v>
      </c>
      <c r="Q1193" s="39">
        <f>VLOOKUP($O1193,[3]Gerentes!$A:$I,7,0)</f>
        <v>0</v>
      </c>
      <c r="R1193" s="40">
        <f>VLOOKUP($O1193,[3]Gerentes!$A:$I,8,0)</f>
        <v>0</v>
      </c>
      <c r="S1193" s="34" t="s">
        <v>24</v>
      </c>
      <c r="T1193" s="34">
        <v>27</v>
      </c>
      <c r="U1193" s="34" t="s">
        <v>161</v>
      </c>
      <c r="V1193" s="34" t="s">
        <v>25</v>
      </c>
      <c r="W1193" s="41">
        <v>13719600</v>
      </c>
      <c r="X1193" s="41">
        <v>0</v>
      </c>
      <c r="Y1193" s="41">
        <v>0</v>
      </c>
      <c r="Z1193" s="41">
        <v>0</v>
      </c>
      <c r="AA1193" s="41">
        <v>0</v>
      </c>
      <c r="AB1193" s="42">
        <v>13719600</v>
      </c>
      <c r="AC1193" s="41">
        <v>9716000</v>
      </c>
      <c r="AD1193" s="41">
        <v>4003600</v>
      </c>
      <c r="AE1193" s="42">
        <v>0</v>
      </c>
      <c r="AF1193" s="42">
        <v>0</v>
      </c>
      <c r="AG1193" s="41">
        <v>0</v>
      </c>
      <c r="AH1193" s="41">
        <v>0</v>
      </c>
      <c r="AI1193" s="41">
        <v>0</v>
      </c>
      <c r="AJ1193" s="41">
        <v>0</v>
      </c>
      <c r="AK1193" s="42" t="str">
        <f>IFERROR(VLOOKUP(Exportar[[#This Row],[RUBRO]],[3]LISTAS!$A$1:$B$19,2,0),Exportar[[#This Row],[NOMBRE-Planeación_Proyecto]])</f>
        <v>Gastos Generales</v>
      </c>
      <c r="AL1193" s="41">
        <f>VLOOKUP(Exportar[[#This Row],[UNIDAD/SUB UNIDAD]],[3]!REGIONALES[[#All],[codigo_regional3]:[Columna1]],3,0)</f>
        <v>50</v>
      </c>
      <c r="AM1193" s="41">
        <f>Exportar[[#This Row],[COD]]</f>
        <v>50</v>
      </c>
      <c r="AN1193" s="41">
        <f>IFERROR(VLOOKUP(Exportar[[#This Row],[RUBRO completo]],'[3]CENTRO DE COSTOS'!$X:$X,1,0),0)</f>
        <v>0</v>
      </c>
      <c r="AO1193" s="43" t="str">
        <f>VLOOKUP(Exportar[[#This Row],[COD_REAL]],'[3]CENTRO DE COSTOS'!$M$4:$N$72,2,0)</f>
        <v>REGIONAL META</v>
      </c>
    </row>
    <row r="1194" spans="1:41" x14ac:dyDescent="0.25">
      <c r="A1194" s="44">
        <v>45111</v>
      </c>
      <c r="B1194" s="32">
        <v>2023</v>
      </c>
      <c r="C1194" s="33" t="str">
        <f>VLOOKUP(D1194,'[3]CENTRO DE COSTOS'!$E:$H,4,0)</f>
        <v>REGIONALES</v>
      </c>
      <c r="D1194" s="34" t="s">
        <v>71</v>
      </c>
      <c r="E1194" s="34" t="s">
        <v>72</v>
      </c>
      <c r="F1194" s="34" t="s">
        <v>195</v>
      </c>
      <c r="G1194" s="35" t="str">
        <f>VLOOKUP(O1194,[3]Gerentes!$A:$N,4,0)</f>
        <v>FUNCIONAMIENTO</v>
      </c>
      <c r="H1194" s="35" t="str">
        <f>VLOOKUP(O1194,[3]Gerentes!$A:$N,5,0)</f>
        <v>DIRECTOR(A) ADMINISTRATIVO</v>
      </c>
      <c r="I1194" s="35" t="str">
        <f>VLOOKUP(O1194,[3]Gerentes!$A:$N,10,0)</f>
        <v>2. Administrativa</v>
      </c>
      <c r="J1194" s="35" t="str">
        <f>VLOOKUP(O1194,[3]Gerentes!$A:$AB,15,0)</f>
        <v>No Contratable</v>
      </c>
      <c r="K1194" s="36" t="str">
        <f t="shared" si="54"/>
        <v>Funcionamiento</v>
      </c>
      <c r="L1194" s="37" t="s">
        <v>197</v>
      </c>
      <c r="M1194" s="38" t="str">
        <f t="shared" si="55"/>
        <v>A-02-02</v>
      </c>
      <c r="N1194" s="34">
        <v>302</v>
      </c>
      <c r="O1194" s="35" t="str">
        <f t="shared" si="56"/>
        <v>A-02-02-02-009-004-302</v>
      </c>
      <c r="P1194" s="32" t="s">
        <v>196</v>
      </c>
      <c r="Q1194" s="39">
        <f>VLOOKUP($O1194,[3]Gerentes!$A:$I,7,0)</f>
        <v>0</v>
      </c>
      <c r="R1194" s="40">
        <f>VLOOKUP($O1194,[3]Gerentes!$A:$I,8,0)</f>
        <v>0</v>
      </c>
      <c r="S1194" s="34" t="s">
        <v>24</v>
      </c>
      <c r="T1194" s="34">
        <v>27</v>
      </c>
      <c r="U1194" s="34" t="s">
        <v>161</v>
      </c>
      <c r="V1194" s="34" t="s">
        <v>25</v>
      </c>
      <c r="W1194" s="41">
        <v>145000</v>
      </c>
      <c r="X1194" s="41">
        <v>0</v>
      </c>
      <c r="Y1194" s="41">
        <v>11059</v>
      </c>
      <c r="Z1194" s="41">
        <v>0</v>
      </c>
      <c r="AA1194" s="41">
        <v>0</v>
      </c>
      <c r="AB1194" s="42">
        <v>133941</v>
      </c>
      <c r="AC1194" s="41">
        <v>133941</v>
      </c>
      <c r="AD1194" s="41">
        <v>0</v>
      </c>
      <c r="AE1194" s="42">
        <v>133941</v>
      </c>
      <c r="AF1194" s="42">
        <v>133941</v>
      </c>
      <c r="AG1194" s="41">
        <v>133941</v>
      </c>
      <c r="AH1194" s="41">
        <v>133941</v>
      </c>
      <c r="AI1194" s="41">
        <v>0</v>
      </c>
      <c r="AJ1194" s="41">
        <v>0</v>
      </c>
      <c r="AK1194" s="42" t="str">
        <f>IFERROR(VLOOKUP(Exportar[[#This Row],[RUBRO]],[3]LISTAS!$A$1:$B$19,2,0),Exportar[[#This Row],[NOMBRE-Planeación_Proyecto]])</f>
        <v>Gastos Generales</v>
      </c>
      <c r="AL1194" s="41">
        <f>VLOOKUP(Exportar[[#This Row],[UNIDAD/SUB UNIDAD]],[3]!REGIONALES[[#All],[codigo_regional3]:[Columna1]],3,0)</f>
        <v>50</v>
      </c>
      <c r="AM1194" s="41">
        <f>Exportar[[#This Row],[COD]]</f>
        <v>50</v>
      </c>
      <c r="AN1194" s="41">
        <f>IFERROR(VLOOKUP(Exportar[[#This Row],[RUBRO completo]],'[3]CENTRO DE COSTOS'!$X:$X,1,0),0)</f>
        <v>0</v>
      </c>
      <c r="AO1194" s="43" t="str">
        <f>VLOOKUP(Exportar[[#This Row],[COD_REAL]],'[3]CENTRO DE COSTOS'!$M$4:$N$72,2,0)</f>
        <v>REGIONAL META</v>
      </c>
    </row>
    <row r="1195" spans="1:41" x14ac:dyDescent="0.25">
      <c r="A1195" s="44">
        <v>45111</v>
      </c>
      <c r="B1195" s="32">
        <v>2023</v>
      </c>
      <c r="C1195" s="33" t="str">
        <f>VLOOKUP(D1195,'[3]CENTRO DE COSTOS'!$E:$H,4,0)</f>
        <v>REGIONALES</v>
      </c>
      <c r="D1195" s="34" t="s">
        <v>71</v>
      </c>
      <c r="E1195" s="34" t="s">
        <v>72</v>
      </c>
      <c r="F1195" s="34" t="s">
        <v>195</v>
      </c>
      <c r="G1195" s="35" t="str">
        <f>VLOOKUP(O1195,[3]Gerentes!$A:$N,4,0)</f>
        <v>FUNCIONAMIENTO</v>
      </c>
      <c r="H1195" s="35" t="str">
        <f>VLOOKUP(O1195,[3]Gerentes!$A:$N,5,0)</f>
        <v>DIRECTOR(A) ADMINISTRATIVO</v>
      </c>
      <c r="I1195" s="35" t="str">
        <f>VLOOKUP(O1195,[3]Gerentes!$A:$N,10,0)</f>
        <v>2. Administrativa</v>
      </c>
      <c r="J1195" s="35" t="str">
        <f>VLOOKUP(O1195,[3]Gerentes!$A:$AB,15,0)</f>
        <v>No Contratable</v>
      </c>
      <c r="K1195" s="36" t="str">
        <f t="shared" si="54"/>
        <v>Funcionamiento</v>
      </c>
      <c r="L1195" s="37" t="s">
        <v>27</v>
      </c>
      <c r="M1195" s="38" t="str">
        <f t="shared" si="55"/>
        <v>A-03-03-01-015</v>
      </c>
      <c r="N1195" s="34">
        <v>302</v>
      </c>
      <c r="O1195" s="35" t="str">
        <f t="shared" si="56"/>
        <v>A-03-03-01-015-302</v>
      </c>
      <c r="P1195" s="32" t="s">
        <v>28</v>
      </c>
      <c r="Q1195" s="39">
        <f>VLOOKUP($O1195,[3]Gerentes!$A:$I,7,0)</f>
        <v>0</v>
      </c>
      <c r="R1195" s="40">
        <f>VLOOKUP($O1195,[3]Gerentes!$A:$I,8,0)</f>
        <v>0</v>
      </c>
      <c r="S1195" s="34" t="s">
        <v>24</v>
      </c>
      <c r="T1195" s="34">
        <v>27</v>
      </c>
      <c r="U1195" s="34" t="s">
        <v>161</v>
      </c>
      <c r="V1195" s="34" t="s">
        <v>25</v>
      </c>
      <c r="W1195" s="41">
        <v>0</v>
      </c>
      <c r="X1195" s="41">
        <v>1000000</v>
      </c>
      <c r="Y1195" s="41">
        <v>0</v>
      </c>
      <c r="Z1195" s="41">
        <v>0</v>
      </c>
      <c r="AA1195" s="41">
        <v>0</v>
      </c>
      <c r="AB1195" s="42">
        <v>1000000</v>
      </c>
      <c r="AC1195" s="41">
        <v>0</v>
      </c>
      <c r="AD1195" s="41">
        <v>1000000</v>
      </c>
      <c r="AE1195" s="42">
        <v>0</v>
      </c>
      <c r="AF1195" s="42">
        <v>0</v>
      </c>
      <c r="AG1195" s="41">
        <v>0</v>
      </c>
      <c r="AH1195" s="41">
        <v>0</v>
      </c>
      <c r="AI1195" s="41">
        <v>0</v>
      </c>
      <c r="AJ1195" s="41">
        <v>0</v>
      </c>
      <c r="AK1195" s="42" t="str">
        <f>IFERROR(VLOOKUP(Exportar[[#This Row],[RUBRO]],[3]LISTAS!$A$1:$B$19,2,0),Exportar[[#This Row],[NOMBRE-Planeación_Proyecto]])</f>
        <v>Gastos Generales</v>
      </c>
      <c r="AL1195" s="41">
        <f>VLOOKUP(Exportar[[#This Row],[UNIDAD/SUB UNIDAD]],[3]!REGIONALES[[#All],[codigo_regional3]:[Columna1]],3,0)</f>
        <v>50</v>
      </c>
      <c r="AM1195" s="41">
        <f>Exportar[[#This Row],[COD]]</f>
        <v>50</v>
      </c>
      <c r="AN1195" s="41">
        <f>IFERROR(VLOOKUP(Exportar[[#This Row],[RUBRO completo]],'[3]CENTRO DE COSTOS'!$X:$X,1,0),0)</f>
        <v>0</v>
      </c>
      <c r="AO1195" s="43" t="str">
        <f>VLOOKUP(Exportar[[#This Row],[COD_REAL]],'[3]CENTRO DE COSTOS'!$M$4:$N$72,2,0)</f>
        <v>REGIONAL META</v>
      </c>
    </row>
    <row r="1196" spans="1:41" x14ac:dyDescent="0.25">
      <c r="A1196" s="44">
        <v>45111</v>
      </c>
      <c r="B1196" s="32">
        <v>2023</v>
      </c>
      <c r="C1196" s="33" t="str">
        <f>VLOOKUP(D1196,'[3]CENTRO DE COSTOS'!$E:$H,4,0)</f>
        <v>REGIONALES</v>
      </c>
      <c r="D1196" s="34" t="s">
        <v>71</v>
      </c>
      <c r="E1196" s="34" t="s">
        <v>72</v>
      </c>
      <c r="F1196" s="34" t="s">
        <v>195</v>
      </c>
      <c r="G1196" s="35" t="str">
        <f>VLOOKUP(O1196,[3]Gerentes!$A:$N,4,0)</f>
        <v>FUNCIONAMIENTO</v>
      </c>
      <c r="H1196" s="35" t="str">
        <f>VLOOKUP(O1196,[3]Gerentes!$A:$N,5,0)</f>
        <v>DIRECTOR(A) ADMINISTRATIVO</v>
      </c>
      <c r="I1196" s="35" t="str">
        <f>VLOOKUP(O1196,[3]Gerentes!$A:$N,10,0)</f>
        <v>2. Administrativa</v>
      </c>
      <c r="J1196" s="35" t="str">
        <f>VLOOKUP(O1196,[3]Gerentes!$A:$AB,15,0)</f>
        <v>No Contratable</v>
      </c>
      <c r="K1196" s="36" t="str">
        <f t="shared" si="54"/>
        <v>Funcionamiento</v>
      </c>
      <c r="L1196" s="37" t="s">
        <v>194</v>
      </c>
      <c r="M1196" s="38" t="str">
        <f t="shared" si="55"/>
        <v>A-08-01</v>
      </c>
      <c r="N1196" s="34">
        <v>302</v>
      </c>
      <c r="O1196" s="35" t="str">
        <f t="shared" si="56"/>
        <v>A-08-01-02-001-302</v>
      </c>
      <c r="P1196" s="32" t="s">
        <v>193</v>
      </c>
      <c r="Q1196" s="39">
        <f>VLOOKUP($O1196,[3]Gerentes!$A:$I,7,0)</f>
        <v>0</v>
      </c>
      <c r="R1196" s="40">
        <f>VLOOKUP($O1196,[3]Gerentes!$A:$I,8,0)</f>
        <v>0</v>
      </c>
      <c r="S1196" s="34" t="s">
        <v>24</v>
      </c>
      <c r="T1196" s="34">
        <v>27</v>
      </c>
      <c r="U1196" s="34" t="s">
        <v>161</v>
      </c>
      <c r="V1196" s="34" t="s">
        <v>25</v>
      </c>
      <c r="W1196" s="41">
        <v>57125800</v>
      </c>
      <c r="X1196" s="41">
        <v>0</v>
      </c>
      <c r="Y1196" s="41">
        <v>0</v>
      </c>
      <c r="Z1196" s="41">
        <v>0</v>
      </c>
      <c r="AA1196" s="41">
        <v>0</v>
      </c>
      <c r="AB1196" s="42">
        <v>57125800</v>
      </c>
      <c r="AC1196" s="41">
        <v>57125800</v>
      </c>
      <c r="AD1196" s="41">
        <v>0</v>
      </c>
      <c r="AE1196" s="42">
        <v>56199245</v>
      </c>
      <c r="AF1196" s="42">
        <v>53199245</v>
      </c>
      <c r="AG1196" s="41">
        <v>53199245</v>
      </c>
      <c r="AH1196" s="41">
        <v>53199245</v>
      </c>
      <c r="AI1196" s="41">
        <v>0</v>
      </c>
      <c r="AJ1196" s="41">
        <v>0</v>
      </c>
      <c r="AK1196" s="42" t="str">
        <f>IFERROR(VLOOKUP(Exportar[[#This Row],[RUBRO]],[3]LISTAS!$A$1:$B$19,2,0),Exportar[[#This Row],[NOMBRE-Planeación_Proyecto]])</f>
        <v>Otros Gastos</v>
      </c>
      <c r="AL1196" s="41">
        <f>VLOOKUP(Exportar[[#This Row],[UNIDAD/SUB UNIDAD]],[3]!REGIONALES[[#All],[codigo_regional3]:[Columna1]],3,0)</f>
        <v>50</v>
      </c>
      <c r="AM1196" s="41">
        <f>Exportar[[#This Row],[COD]]</f>
        <v>50</v>
      </c>
      <c r="AN1196" s="41">
        <f>IFERROR(VLOOKUP(Exportar[[#This Row],[RUBRO completo]],'[3]CENTRO DE COSTOS'!$X:$X,1,0),0)</f>
        <v>0</v>
      </c>
      <c r="AO1196" s="43" t="str">
        <f>VLOOKUP(Exportar[[#This Row],[COD_REAL]],'[3]CENTRO DE COSTOS'!$M$4:$N$72,2,0)</f>
        <v>REGIONAL META</v>
      </c>
    </row>
    <row r="1197" spans="1:41" x14ac:dyDescent="0.25">
      <c r="A1197" s="44">
        <v>45111</v>
      </c>
      <c r="B1197" s="32">
        <v>2023</v>
      </c>
      <c r="C1197" s="33" t="str">
        <f>VLOOKUP(D1197,'[3]CENTRO DE COSTOS'!$E:$H,4,0)</f>
        <v>REGIONALES</v>
      </c>
      <c r="D1197" s="34" t="s">
        <v>71</v>
      </c>
      <c r="E1197" s="34" t="s">
        <v>72</v>
      </c>
      <c r="F1197" s="34" t="s">
        <v>195</v>
      </c>
      <c r="G1197" s="35" t="str">
        <f>VLOOKUP(O1197,[3]Gerentes!$A:$N,4,0)</f>
        <v>FUNCIONAMIENTO</v>
      </c>
      <c r="H1197" s="35" t="str">
        <f>VLOOKUP(O1197,[3]Gerentes!$A:$N,5,0)</f>
        <v>DIRECTOR(A) ADMINISTRATIVO</v>
      </c>
      <c r="I1197" s="35" t="str">
        <f>VLOOKUP(O1197,[3]Gerentes!$A:$N,10,0)</f>
        <v>2. Administrativa</v>
      </c>
      <c r="J1197" s="35" t="str">
        <f>VLOOKUP(O1197,[3]Gerentes!$A:$AB,15,0)</f>
        <v>No Contratable</v>
      </c>
      <c r="K1197" s="36" t="str">
        <f t="shared" si="54"/>
        <v>Funcionamiento</v>
      </c>
      <c r="L1197" s="37" t="s">
        <v>241</v>
      </c>
      <c r="M1197" s="38" t="str">
        <f t="shared" si="55"/>
        <v>A-08-01</v>
      </c>
      <c r="N1197" s="34">
        <v>302</v>
      </c>
      <c r="O1197" s="35" t="str">
        <f t="shared" si="56"/>
        <v>A-08-01-02-006-302</v>
      </c>
      <c r="P1197" s="32" t="s">
        <v>240</v>
      </c>
      <c r="Q1197" s="39">
        <f>VLOOKUP($O1197,[3]Gerentes!$A:$I,7,0)</f>
        <v>0</v>
      </c>
      <c r="R1197" s="40">
        <f>VLOOKUP($O1197,[3]Gerentes!$A:$I,8,0)</f>
        <v>0</v>
      </c>
      <c r="S1197" s="34" t="s">
        <v>24</v>
      </c>
      <c r="T1197" s="34">
        <v>27</v>
      </c>
      <c r="U1197" s="34" t="s">
        <v>161</v>
      </c>
      <c r="V1197" s="34" t="s">
        <v>25</v>
      </c>
      <c r="W1197" s="41">
        <v>148700</v>
      </c>
      <c r="X1197" s="41">
        <v>0</v>
      </c>
      <c r="Y1197" s="41">
        <v>0</v>
      </c>
      <c r="Z1197" s="41">
        <v>0</v>
      </c>
      <c r="AA1197" s="41">
        <v>0</v>
      </c>
      <c r="AB1197" s="42">
        <v>148700</v>
      </c>
      <c r="AC1197" s="41">
        <v>148700</v>
      </c>
      <c r="AD1197" s="41">
        <v>0</v>
      </c>
      <c r="AE1197" s="42">
        <v>77000</v>
      </c>
      <c r="AF1197" s="42">
        <v>77000</v>
      </c>
      <c r="AG1197" s="41">
        <v>77000</v>
      </c>
      <c r="AH1197" s="41">
        <v>77000</v>
      </c>
      <c r="AI1197" s="41">
        <v>0</v>
      </c>
      <c r="AJ1197" s="41">
        <v>0</v>
      </c>
      <c r="AK1197" s="42" t="str">
        <f>IFERROR(VLOOKUP(Exportar[[#This Row],[RUBRO]],[3]LISTAS!$A$1:$B$19,2,0),Exportar[[#This Row],[NOMBRE-Planeación_Proyecto]])</f>
        <v>Otros Gastos</v>
      </c>
      <c r="AL1197" s="41">
        <f>VLOOKUP(Exportar[[#This Row],[UNIDAD/SUB UNIDAD]],[3]!REGIONALES[[#All],[codigo_regional3]:[Columna1]],3,0)</f>
        <v>50</v>
      </c>
      <c r="AM1197" s="41">
        <f>Exportar[[#This Row],[COD]]</f>
        <v>50</v>
      </c>
      <c r="AN1197" s="41">
        <f>IFERROR(VLOOKUP(Exportar[[#This Row],[RUBRO completo]],'[3]CENTRO DE COSTOS'!$X:$X,1,0),0)</f>
        <v>0</v>
      </c>
      <c r="AO1197" s="43" t="str">
        <f>VLOOKUP(Exportar[[#This Row],[COD_REAL]],'[3]CENTRO DE COSTOS'!$M$4:$N$72,2,0)</f>
        <v>REGIONAL META</v>
      </c>
    </row>
    <row r="1198" spans="1:41" x14ac:dyDescent="0.25">
      <c r="A1198" s="44">
        <v>45111</v>
      </c>
      <c r="B1198" s="32">
        <v>2023</v>
      </c>
      <c r="C1198" s="33" t="str">
        <f>VLOOKUP(D1198,'[3]CENTRO DE COSTOS'!$E:$H,4,0)</f>
        <v>REGIONALES</v>
      </c>
      <c r="D1198" s="34" t="s">
        <v>71</v>
      </c>
      <c r="E1198" s="34" t="s">
        <v>72</v>
      </c>
      <c r="F1198" s="34" t="s">
        <v>260</v>
      </c>
      <c r="G1198" s="35" t="str">
        <f>VLOOKUP(O1198,[3]Gerentes!$A:$N,4,0)</f>
        <v>FUNCIONAMIENTO</v>
      </c>
      <c r="H1198" s="35" t="str">
        <f>VLOOKUP(O1198,[3]Gerentes!$A:$N,5,0)</f>
        <v>JEFE (A) OFICINA ASESORA JURIDICA</v>
      </c>
      <c r="I1198" s="35" t="str">
        <f>VLOOKUP(O1198,[3]Gerentes!$A:$N,10,0)</f>
        <v>4. Jurídica</v>
      </c>
      <c r="J1198" s="35" t="str">
        <f>VLOOKUP(O1198,[3]Gerentes!$A:$AB,15,0)</f>
        <v>Contratable</v>
      </c>
      <c r="K1198" s="36" t="str">
        <f t="shared" si="54"/>
        <v>Funcionamiento</v>
      </c>
      <c r="L1198" s="37" t="s">
        <v>259</v>
      </c>
      <c r="M1198" s="38" t="str">
        <f t="shared" si="55"/>
        <v>A-02-02</v>
      </c>
      <c r="N1198" s="34">
        <v>304</v>
      </c>
      <c r="O1198" s="35" t="str">
        <f t="shared" si="56"/>
        <v>A-02-02-02-008-002-304</v>
      </c>
      <c r="P1198" s="32" t="s">
        <v>258</v>
      </c>
      <c r="Q1198" s="39">
        <f>VLOOKUP($O1198,[3]Gerentes!$A:$I,7,0)</f>
        <v>0</v>
      </c>
      <c r="R1198" s="40">
        <f>VLOOKUP($O1198,[3]Gerentes!$A:$I,8,0)</f>
        <v>0</v>
      </c>
      <c r="S1198" s="34" t="s">
        <v>24</v>
      </c>
      <c r="T1198" s="34">
        <v>27</v>
      </c>
      <c r="U1198" s="34" t="s">
        <v>161</v>
      </c>
      <c r="V1198" s="34" t="s">
        <v>25</v>
      </c>
      <c r="W1198" s="41">
        <v>0</v>
      </c>
      <c r="X1198" s="41">
        <v>1000000</v>
      </c>
      <c r="Y1198" s="41">
        <v>0</v>
      </c>
      <c r="Z1198" s="41">
        <v>0</v>
      </c>
      <c r="AA1198" s="41">
        <v>0</v>
      </c>
      <c r="AB1198" s="42">
        <v>1000000</v>
      </c>
      <c r="AC1198" s="41">
        <v>1000000</v>
      </c>
      <c r="AD1198" s="41">
        <v>0</v>
      </c>
      <c r="AE1198" s="42">
        <v>1000000</v>
      </c>
      <c r="AF1198" s="42">
        <v>135000</v>
      </c>
      <c r="AG1198" s="41">
        <v>135000</v>
      </c>
      <c r="AH1198" s="41">
        <v>135000</v>
      </c>
      <c r="AI1198" s="41">
        <v>0</v>
      </c>
      <c r="AJ1198" s="41">
        <v>0</v>
      </c>
      <c r="AK1198" s="42" t="str">
        <f>IFERROR(VLOOKUP(Exportar[[#This Row],[RUBRO]],[3]LISTAS!$A$1:$B$19,2,0),Exportar[[#This Row],[NOMBRE-Planeación_Proyecto]])</f>
        <v>Gastos Generales</v>
      </c>
      <c r="AL1198" s="41">
        <f>VLOOKUP(Exportar[[#This Row],[UNIDAD/SUB UNIDAD]],[3]!REGIONALES[[#All],[codigo_regional3]:[Columna1]],3,0)</f>
        <v>50</v>
      </c>
      <c r="AM1198" s="41">
        <f>Exportar[[#This Row],[COD]]</f>
        <v>50</v>
      </c>
      <c r="AN1198" s="41">
        <f>IFERROR(VLOOKUP(Exportar[[#This Row],[RUBRO completo]],'[3]CENTRO DE COSTOS'!$X:$X,1,0),0)</f>
        <v>0</v>
      </c>
      <c r="AO1198" s="43" t="str">
        <f>VLOOKUP(Exportar[[#This Row],[COD_REAL]],'[3]CENTRO DE COSTOS'!$M$4:$N$72,2,0)</f>
        <v>REGIONAL META</v>
      </c>
    </row>
    <row r="1199" spans="1:41" x14ac:dyDescent="0.25">
      <c r="A1199" s="44">
        <v>45111</v>
      </c>
      <c r="B1199" s="32">
        <v>2023</v>
      </c>
      <c r="C1199" s="33" t="str">
        <f>VLOOKUP(D1199,'[3]CENTRO DE COSTOS'!$E:$H,4,0)</f>
        <v>REGIONALES</v>
      </c>
      <c r="D1199" s="34" t="s">
        <v>71</v>
      </c>
      <c r="E1199" s="34" t="s">
        <v>72</v>
      </c>
      <c r="F1199" s="34" t="s">
        <v>192</v>
      </c>
      <c r="G1199" s="35" t="str">
        <f>VLOOKUP(O1199,[3]Gerentes!$A:$N,4,0)</f>
        <v>NUTRICIÓN</v>
      </c>
      <c r="H1199" s="35" t="str">
        <f>VLOOKUP(O1199,[3]Gerentes!$A:$N,5,0)</f>
        <v>DIRECTOR(A) DE NUTRICION</v>
      </c>
      <c r="I1199" s="35" t="str">
        <f>VLOOKUP(O1199,[3]Gerentes!$A:$N,10,0)</f>
        <v>4. Nutrición</v>
      </c>
      <c r="J1199" s="35" t="str">
        <f>VLOOKUP(O1199,[3]Gerentes!$A:$AB,15,0)</f>
        <v>Contratable</v>
      </c>
      <c r="K1199" s="36" t="str">
        <f t="shared" si="54"/>
        <v>Inversión</v>
      </c>
      <c r="L1199" s="37" t="s">
        <v>189</v>
      </c>
      <c r="M1199" s="38" t="str">
        <f t="shared" si="55"/>
        <v>C-4102-1500-12</v>
      </c>
      <c r="N1199" s="34">
        <v>991</v>
      </c>
      <c r="O1199" s="35" t="str">
        <f t="shared" si="56"/>
        <v>C-4102-1500-12-0-4102016-02-991</v>
      </c>
      <c r="P1199" s="32" t="s">
        <v>188</v>
      </c>
      <c r="Q1199" s="39">
        <f>VLOOKUP($O1199,[3]Gerentes!$A:$I,7,0)</f>
        <v>4102016</v>
      </c>
      <c r="R1199" s="40" t="str">
        <f>VLOOKUP($O1199,[3]Gerentes!$A:$I,8,0)</f>
        <v>SERVICIO DE ATENCION Y PREVENCION A LA DESNUTRICION DESDE EL SECTOR INCLUSION SOCIAL</v>
      </c>
      <c r="S1199" s="34" t="s">
        <v>24</v>
      </c>
      <c r="T1199" s="34">
        <v>27</v>
      </c>
      <c r="U1199" s="34" t="s">
        <v>161</v>
      </c>
      <c r="V1199" s="34" t="s">
        <v>25</v>
      </c>
      <c r="W1199" s="41">
        <v>219776800</v>
      </c>
      <c r="X1199" s="41">
        <v>0</v>
      </c>
      <c r="Y1199" s="41">
        <v>0</v>
      </c>
      <c r="Z1199" s="41">
        <v>0</v>
      </c>
      <c r="AA1199" s="41">
        <v>0</v>
      </c>
      <c r="AB1199" s="42">
        <v>219776800</v>
      </c>
      <c r="AC1199" s="41">
        <v>219776800</v>
      </c>
      <c r="AD1199" s="41">
        <v>0</v>
      </c>
      <c r="AE1199" s="42">
        <v>219776800</v>
      </c>
      <c r="AF1199" s="42">
        <v>84025800</v>
      </c>
      <c r="AG1199" s="41">
        <v>84025800</v>
      </c>
      <c r="AH1199" s="41">
        <v>84025800</v>
      </c>
      <c r="AI1199" s="41">
        <v>0</v>
      </c>
      <c r="AJ1199" s="41">
        <v>0</v>
      </c>
      <c r="AK1199" s="42" t="str">
        <f>IFERROR(VLOOKUP(Exportar[[#This Row],[RUBRO]],[3]LISTAS!$A$1:$B$19,2,0),Exportar[[#This Row],[NOMBRE-Planeación_Proyecto]])</f>
        <v>4. Nutrición</v>
      </c>
      <c r="AL1199" s="41">
        <f>VLOOKUP(Exportar[[#This Row],[UNIDAD/SUB UNIDAD]],[3]!REGIONALES[[#All],[codigo_regional3]:[Columna1]],3,0)</f>
        <v>50</v>
      </c>
      <c r="AM1199" s="41">
        <f>Exportar[[#This Row],[COD]]</f>
        <v>50</v>
      </c>
      <c r="AN1199" s="41">
        <f>IFERROR(VLOOKUP(Exportar[[#This Row],[RUBRO completo]],'[3]CENTRO DE COSTOS'!$X:$X,1,0),0)</f>
        <v>0</v>
      </c>
      <c r="AO1199" s="43" t="str">
        <f>VLOOKUP(Exportar[[#This Row],[COD_REAL]],'[3]CENTRO DE COSTOS'!$M$4:$N$72,2,0)</f>
        <v>REGIONAL META</v>
      </c>
    </row>
    <row r="1200" spans="1:41" x14ac:dyDescent="0.25">
      <c r="A1200" s="44">
        <v>45111</v>
      </c>
      <c r="B1200" s="32">
        <v>2023</v>
      </c>
      <c r="C1200" s="33" t="str">
        <f>VLOOKUP(D1200,'[3]CENTRO DE COSTOS'!$E:$H,4,0)</f>
        <v>REGIONALES</v>
      </c>
      <c r="D1200" s="34" t="s">
        <v>71</v>
      </c>
      <c r="E1200" s="34" t="s">
        <v>72</v>
      </c>
      <c r="F1200" s="34" t="s">
        <v>192</v>
      </c>
      <c r="G1200" s="35" t="str">
        <f>VLOOKUP(O1200,[3]Gerentes!$A:$N,4,0)</f>
        <v>PROTECCIÓN SRPA</v>
      </c>
      <c r="H1200" s="35" t="str">
        <f>VLOOKUP(O1200,[3]Gerentes!$A:$N,5,0)</f>
        <v>DIRECTOR(A) DE PROTECCION</v>
      </c>
      <c r="I1200" s="35" t="str">
        <f>VLOOKUP(O1200,[3]Gerentes!$A:$N,10,0)</f>
        <v>3. Protección SRPA</v>
      </c>
      <c r="J1200" s="35" t="str">
        <f>VLOOKUP(O1200,[3]Gerentes!$A:$AB,15,0)</f>
        <v>Contratable</v>
      </c>
      <c r="K1200" s="36" t="str">
        <f t="shared" si="54"/>
        <v>Inversión</v>
      </c>
      <c r="L1200" s="37" t="s">
        <v>187</v>
      </c>
      <c r="M1200" s="38" t="str">
        <f t="shared" si="55"/>
        <v>C-4102-1500-13</v>
      </c>
      <c r="N1200" s="34">
        <v>991</v>
      </c>
      <c r="O1200" s="35" t="str">
        <f t="shared" si="56"/>
        <v>C-4102-1500-13-0-4102038-02-991</v>
      </c>
      <c r="P1200" s="32" t="s">
        <v>186</v>
      </c>
      <c r="Q1200" s="39">
        <f>VLOOKUP($O1200,[3]Gerentes!$A:$I,7,0)</f>
        <v>4102038</v>
      </c>
      <c r="R1200" s="40" t="str">
        <f>VLOOKUP($O1200,[3]Gerentes!$A:$I,8,0)</f>
        <v>SERVICIO DIRIGIDOS A LA ATENCION DE NIÑOS, NIÑAS, ADOLESCENTES Y JOVENES, CON ENFOQUE PEDAGOGICO Y RESTAURATIVO ENCAMINADOS A LA INCLUSION SOCIAL</v>
      </c>
      <c r="S1200" s="34" t="s">
        <v>24</v>
      </c>
      <c r="T1200" s="34">
        <v>27</v>
      </c>
      <c r="U1200" s="34" t="s">
        <v>161</v>
      </c>
      <c r="V1200" s="34" t="s">
        <v>25</v>
      </c>
      <c r="W1200" s="41">
        <v>504330489</v>
      </c>
      <c r="X1200" s="41">
        <v>0</v>
      </c>
      <c r="Y1200" s="41">
        <v>0</v>
      </c>
      <c r="Z1200" s="41">
        <v>0</v>
      </c>
      <c r="AA1200" s="41">
        <v>0</v>
      </c>
      <c r="AB1200" s="42">
        <v>504330489</v>
      </c>
      <c r="AC1200" s="41">
        <v>496236203</v>
      </c>
      <c r="AD1200" s="41">
        <v>8094286</v>
      </c>
      <c r="AE1200" s="42">
        <v>496236203</v>
      </c>
      <c r="AF1200" s="42">
        <v>195419605</v>
      </c>
      <c r="AG1200" s="41">
        <v>195419605</v>
      </c>
      <c r="AH1200" s="41">
        <v>195419605</v>
      </c>
      <c r="AI1200" s="41">
        <v>0</v>
      </c>
      <c r="AJ1200" s="41">
        <v>0</v>
      </c>
      <c r="AK1200" s="42" t="str">
        <f>IFERROR(VLOOKUP(Exportar[[#This Row],[RUBRO]],[3]LISTAS!$A$1:$B$19,2,0),Exportar[[#This Row],[NOMBRE-Planeación_Proyecto]])</f>
        <v>3. Protección SRPA</v>
      </c>
      <c r="AL1200" s="41">
        <f>VLOOKUP(Exportar[[#This Row],[UNIDAD/SUB UNIDAD]],[3]!REGIONALES[[#All],[codigo_regional3]:[Columna1]],3,0)</f>
        <v>50</v>
      </c>
      <c r="AM1200" s="41">
        <f>Exportar[[#This Row],[COD]]</f>
        <v>50</v>
      </c>
      <c r="AN1200" s="41">
        <f>IFERROR(VLOOKUP(Exportar[[#This Row],[RUBRO completo]],'[3]CENTRO DE COSTOS'!$X:$X,1,0),0)</f>
        <v>0</v>
      </c>
      <c r="AO1200" s="43" t="str">
        <f>VLOOKUP(Exportar[[#This Row],[COD_REAL]],'[3]CENTRO DE COSTOS'!$M$4:$N$72,2,0)</f>
        <v>REGIONAL META</v>
      </c>
    </row>
    <row r="1201" spans="1:41" x14ac:dyDescent="0.25">
      <c r="A1201" s="44">
        <v>45111</v>
      </c>
      <c r="B1201" s="32">
        <v>2023</v>
      </c>
      <c r="C1201" s="33" t="str">
        <f>VLOOKUP(D1201,'[3]CENTRO DE COSTOS'!$E:$H,4,0)</f>
        <v>REGIONALES</v>
      </c>
      <c r="D1201" s="34" t="s">
        <v>71</v>
      </c>
      <c r="E1201" s="34" t="s">
        <v>72</v>
      </c>
      <c r="F1201" s="34" t="s">
        <v>192</v>
      </c>
      <c r="G1201" s="35" t="str">
        <f>VLOOKUP(O1201,[3]Gerentes!$A:$N,4,0)</f>
        <v xml:space="preserve">PROTECCIÓN RESTABLECIMIENTO </v>
      </c>
      <c r="H1201" s="35" t="str">
        <f>VLOOKUP(O1201,[3]Gerentes!$A:$N,5,0)</f>
        <v>DIRECTOR(A) DE PROTECCION</v>
      </c>
      <c r="I1201" s="35" t="str">
        <f>VLOOKUP(O1201,[3]Gerentes!$A:$N,10,0)</f>
        <v>2. Protección PARD</v>
      </c>
      <c r="J1201" s="35" t="str">
        <f>VLOOKUP(O1201,[3]Gerentes!$A:$AB,15,0)</f>
        <v>Contratable</v>
      </c>
      <c r="K1201" s="36" t="str">
        <f t="shared" si="54"/>
        <v>Inversión</v>
      </c>
      <c r="L1201" s="37" t="s">
        <v>173</v>
      </c>
      <c r="M1201" s="38" t="str">
        <f t="shared" si="55"/>
        <v>C-4102-1500-14</v>
      </c>
      <c r="N1201" s="34">
        <v>991</v>
      </c>
      <c r="O1201" s="35" t="str">
        <f t="shared" si="56"/>
        <v>C-4102-1500-14-0-4102037-02-991</v>
      </c>
      <c r="P1201" s="32" t="s">
        <v>172</v>
      </c>
      <c r="Q1201" s="39">
        <f>VLOOKUP($O1201,[3]Gerentes!$A:$I,7,0)</f>
        <v>4102037</v>
      </c>
      <c r="R1201" s="40" t="str">
        <f>VLOOKUP($O1201,[3]Gerentes!$A:$I,8,0)</f>
        <v>SERVICIO DE PROTECCION PARA EL RESTABLECIMIENTO DE DERECHOS DE NIÑOS, NIÑAS, ADOLESCENTES Y JOVENES</v>
      </c>
      <c r="S1201" s="34" t="s">
        <v>24</v>
      </c>
      <c r="T1201" s="34">
        <v>21</v>
      </c>
      <c r="U1201" s="34" t="s">
        <v>185</v>
      </c>
      <c r="V1201" s="34" t="s">
        <v>25</v>
      </c>
      <c r="W1201" s="41">
        <v>1594455458</v>
      </c>
      <c r="X1201" s="41">
        <v>0</v>
      </c>
      <c r="Y1201" s="41">
        <v>0</v>
      </c>
      <c r="Z1201" s="41">
        <v>0</v>
      </c>
      <c r="AA1201" s="41">
        <v>0</v>
      </c>
      <c r="AB1201" s="42">
        <v>1594455458</v>
      </c>
      <c r="AC1201" s="41">
        <v>1590452276</v>
      </c>
      <c r="AD1201" s="41">
        <v>4003182</v>
      </c>
      <c r="AE1201" s="42">
        <v>1573446593</v>
      </c>
      <c r="AF1201" s="42">
        <v>645995758</v>
      </c>
      <c r="AG1201" s="41">
        <v>645995758</v>
      </c>
      <c r="AH1201" s="41">
        <v>645995758</v>
      </c>
      <c r="AI1201" s="41">
        <v>0</v>
      </c>
      <c r="AJ1201" s="41">
        <v>0</v>
      </c>
      <c r="AK1201" s="42" t="str">
        <f>IFERROR(VLOOKUP(Exportar[[#This Row],[RUBRO]],[3]LISTAS!$A$1:$B$19,2,0),Exportar[[#This Row],[NOMBRE-Planeación_Proyecto]])</f>
        <v>2. Protección PARD</v>
      </c>
      <c r="AL1201" s="41">
        <f>VLOOKUP(Exportar[[#This Row],[UNIDAD/SUB UNIDAD]],[3]!REGIONALES[[#All],[codigo_regional3]:[Columna1]],3,0)</f>
        <v>50</v>
      </c>
      <c r="AM1201" s="41">
        <f>Exportar[[#This Row],[COD]]</f>
        <v>50</v>
      </c>
      <c r="AN1201" s="41">
        <f>IFERROR(VLOOKUP(Exportar[[#This Row],[RUBRO completo]],'[3]CENTRO DE COSTOS'!$X:$X,1,0),0)</f>
        <v>0</v>
      </c>
      <c r="AO1201" s="43" t="str">
        <f>VLOOKUP(Exportar[[#This Row],[COD_REAL]],'[3]CENTRO DE COSTOS'!$M$4:$N$72,2,0)</f>
        <v>REGIONAL META</v>
      </c>
    </row>
    <row r="1202" spans="1:41" x14ac:dyDescent="0.25">
      <c r="A1202" s="44">
        <v>45111</v>
      </c>
      <c r="B1202" s="32">
        <v>2023</v>
      </c>
      <c r="C1202" s="33" t="str">
        <f>VLOOKUP(D1202,'[3]CENTRO DE COSTOS'!$E:$H,4,0)</f>
        <v>REGIONALES</v>
      </c>
      <c r="D1202" s="34" t="s">
        <v>71</v>
      </c>
      <c r="E1202" s="34" t="s">
        <v>72</v>
      </c>
      <c r="F1202" s="34" t="s">
        <v>192</v>
      </c>
      <c r="G1202" s="35" t="str">
        <f>VLOOKUP(O1202,[3]Gerentes!$A:$N,4,0)</f>
        <v>SNBF</v>
      </c>
      <c r="H1202" s="35" t="str">
        <f>VLOOKUP(O1202,[3]Gerentes!$A:$N,5,0)</f>
        <v>DIRECTOR(A) DE SISTEMA NACIONAL DE BIENESTAR FAMILIAR</v>
      </c>
      <c r="I1202" s="35" t="str">
        <f>VLOOKUP(O1202,[3]Gerentes!$A:$N,10,0)</f>
        <v>7. SNBF</v>
      </c>
      <c r="J1202" s="35" t="str">
        <f>VLOOKUP(O1202,[3]Gerentes!$A:$AB,15,0)</f>
        <v>Contratable</v>
      </c>
      <c r="K1202" s="36" t="str">
        <f t="shared" si="54"/>
        <v>Inversión</v>
      </c>
      <c r="L1202" s="37" t="s">
        <v>168</v>
      </c>
      <c r="M1202" s="38" t="str">
        <f t="shared" si="55"/>
        <v>C-4102-1500-15</v>
      </c>
      <c r="N1202" s="34">
        <v>991</v>
      </c>
      <c r="O1202" s="35" t="str">
        <f t="shared" si="56"/>
        <v>C-4102-1500-15-0-4102024-02-991</v>
      </c>
      <c r="P1202" s="32" t="s">
        <v>167</v>
      </c>
      <c r="Q1202" s="39">
        <f>VLOOKUP($O1202,[3]Gerentes!$A:$I,7,0)</f>
        <v>4102024</v>
      </c>
      <c r="R1202" s="40" t="str">
        <f>VLOOKUP($O1202,[3]Gerentes!$A:$I,8,0)</f>
        <v>SERVICIO DE ASISTENCIA TECNICA EN EL CICLO DE POLITICAS PUBLICAS DE INFANCIA Y ADOLESCENCIA</v>
      </c>
      <c r="S1202" s="34" t="s">
        <v>24</v>
      </c>
      <c r="T1202" s="34">
        <v>27</v>
      </c>
      <c r="U1202" s="34" t="s">
        <v>161</v>
      </c>
      <c r="V1202" s="34" t="s">
        <v>25</v>
      </c>
      <c r="W1202" s="41">
        <v>212926800</v>
      </c>
      <c r="X1202" s="41">
        <v>0</v>
      </c>
      <c r="Y1202" s="41">
        <v>0</v>
      </c>
      <c r="Z1202" s="41">
        <v>0</v>
      </c>
      <c r="AA1202" s="41">
        <v>0</v>
      </c>
      <c r="AB1202" s="42">
        <v>212926800</v>
      </c>
      <c r="AC1202" s="41">
        <v>212926800</v>
      </c>
      <c r="AD1202" s="41">
        <v>0</v>
      </c>
      <c r="AE1202" s="42">
        <v>212926800</v>
      </c>
      <c r="AF1202" s="42">
        <v>78932800</v>
      </c>
      <c r="AG1202" s="41">
        <v>78932800</v>
      </c>
      <c r="AH1202" s="41">
        <v>78932800</v>
      </c>
      <c r="AI1202" s="41">
        <v>0</v>
      </c>
      <c r="AJ1202" s="41">
        <v>0</v>
      </c>
      <c r="AK1202" s="42" t="str">
        <f>IFERROR(VLOOKUP(Exportar[[#This Row],[RUBRO]],[3]LISTAS!$A$1:$B$19,2,0),Exportar[[#This Row],[NOMBRE-Planeación_Proyecto]])</f>
        <v>7. SNBF</v>
      </c>
      <c r="AL1202" s="41">
        <f>VLOOKUP(Exportar[[#This Row],[UNIDAD/SUB UNIDAD]],[3]!REGIONALES[[#All],[codigo_regional3]:[Columna1]],3,0)</f>
        <v>50</v>
      </c>
      <c r="AM1202" s="41">
        <f>Exportar[[#This Row],[COD]]</f>
        <v>50</v>
      </c>
      <c r="AN1202" s="41">
        <f>IFERROR(VLOOKUP(Exportar[[#This Row],[RUBRO completo]],'[3]CENTRO DE COSTOS'!$X:$X,1,0),0)</f>
        <v>0</v>
      </c>
      <c r="AO1202" s="43" t="str">
        <f>VLOOKUP(Exportar[[#This Row],[COD_REAL]],'[3]CENTRO DE COSTOS'!$M$4:$N$72,2,0)</f>
        <v>REGIONAL META</v>
      </c>
    </row>
    <row r="1203" spans="1:41" x14ac:dyDescent="0.25">
      <c r="A1203" s="44">
        <v>45111</v>
      </c>
      <c r="B1203" s="32">
        <v>2023</v>
      </c>
      <c r="C1203" s="33" t="str">
        <f>VLOOKUP(D1203,'[3]CENTRO DE COSTOS'!$E:$H,4,0)</f>
        <v>REGIONALES</v>
      </c>
      <c r="D1203" s="34" t="s">
        <v>71</v>
      </c>
      <c r="E1203" s="34" t="s">
        <v>72</v>
      </c>
      <c r="F1203" s="34" t="s">
        <v>192</v>
      </c>
      <c r="G1203" s="35" t="str">
        <f>VLOOKUP(O1203,[3]Gerentes!$A:$N,4,0)</f>
        <v>FAMILIA Y COMUNIDADES</v>
      </c>
      <c r="H1203" s="35" t="str">
        <f>VLOOKUP(O1203,[3]Gerentes!$A:$N,5,0)</f>
        <v>DIRECTOR(A) DE FAMILIA Y COMUNIDADES</v>
      </c>
      <c r="I1203" s="35" t="str">
        <f>VLOOKUP(O1203,[3]Gerentes!$A:$N,10,0)</f>
        <v>6. Familia y Comunidades</v>
      </c>
      <c r="J1203" s="35" t="str">
        <f>VLOOKUP(O1203,[3]Gerentes!$A:$AB,15,0)</f>
        <v>Contratable</v>
      </c>
      <c r="K1203" s="36" t="str">
        <f t="shared" si="54"/>
        <v>Inversión</v>
      </c>
      <c r="L1203" s="37" t="s">
        <v>184</v>
      </c>
      <c r="M1203" s="38" t="str">
        <f t="shared" si="55"/>
        <v>C-4102-1500-16</v>
      </c>
      <c r="N1203" s="34">
        <v>991</v>
      </c>
      <c r="O1203" s="35" t="str">
        <f t="shared" si="56"/>
        <v>C-4102-1500-16-0-4102041-02-991</v>
      </c>
      <c r="P1203" s="32" t="s">
        <v>183</v>
      </c>
      <c r="Q1203" s="39">
        <f>VLOOKUP($O1203,[3]Gerentes!$A:$I,7,0)</f>
        <v>4102041</v>
      </c>
      <c r="R1203" s="40" t="str">
        <f>VLOOKUP($O1203,[3]Gerentes!$A:$I,8,0)</f>
        <v>SERVICIO DE ASISTENCIA TECNICA EN EL CICLO DE POLITICAS PUBLICAS DE FAMILIA Y OTRAS RELACIONADAS</v>
      </c>
      <c r="S1203" s="34" t="s">
        <v>24</v>
      </c>
      <c r="T1203" s="34">
        <v>27</v>
      </c>
      <c r="U1203" s="34" t="s">
        <v>161</v>
      </c>
      <c r="V1203" s="34" t="s">
        <v>25</v>
      </c>
      <c r="W1203" s="41">
        <v>92388266</v>
      </c>
      <c r="X1203" s="41">
        <v>0</v>
      </c>
      <c r="Y1203" s="41">
        <v>1574800</v>
      </c>
      <c r="Z1203" s="41">
        <v>0</v>
      </c>
      <c r="AA1203" s="41">
        <v>0</v>
      </c>
      <c r="AB1203" s="42">
        <v>90813466</v>
      </c>
      <c r="AC1203" s="41">
        <v>90813466</v>
      </c>
      <c r="AD1203" s="41">
        <v>0</v>
      </c>
      <c r="AE1203" s="42">
        <v>90813466</v>
      </c>
      <c r="AF1203" s="42">
        <v>35695466</v>
      </c>
      <c r="AG1203" s="41">
        <v>35695466</v>
      </c>
      <c r="AH1203" s="41">
        <v>35695466</v>
      </c>
      <c r="AI1203" s="41">
        <v>0</v>
      </c>
      <c r="AJ1203" s="41">
        <v>0</v>
      </c>
      <c r="AK1203" s="42" t="str">
        <f>IFERROR(VLOOKUP(Exportar[[#This Row],[RUBRO]],[3]LISTAS!$A$1:$B$19,2,0),Exportar[[#This Row],[NOMBRE-Planeación_Proyecto]])</f>
        <v>6. Familia y Comunidades</v>
      </c>
      <c r="AL1203" s="41">
        <f>VLOOKUP(Exportar[[#This Row],[UNIDAD/SUB UNIDAD]],[3]!REGIONALES[[#All],[codigo_regional3]:[Columna1]],3,0)</f>
        <v>50</v>
      </c>
      <c r="AM1203" s="41">
        <f>Exportar[[#This Row],[COD]]</f>
        <v>50</v>
      </c>
      <c r="AN1203" s="41">
        <f>IFERROR(VLOOKUP(Exportar[[#This Row],[RUBRO completo]],'[3]CENTRO DE COSTOS'!$X:$X,1,0),0)</f>
        <v>0</v>
      </c>
      <c r="AO1203" s="43" t="str">
        <f>VLOOKUP(Exportar[[#This Row],[COD_REAL]],'[3]CENTRO DE COSTOS'!$M$4:$N$72,2,0)</f>
        <v>REGIONAL META</v>
      </c>
    </row>
    <row r="1204" spans="1:41" x14ac:dyDescent="0.25">
      <c r="A1204" s="44">
        <v>45111</v>
      </c>
      <c r="B1204" s="32">
        <v>2023</v>
      </c>
      <c r="C1204" s="33" t="str">
        <f>VLOOKUP(D1204,'[3]CENTRO DE COSTOS'!$E:$H,4,0)</f>
        <v>REGIONALES</v>
      </c>
      <c r="D1204" s="34" t="s">
        <v>71</v>
      </c>
      <c r="E1204" s="34" t="s">
        <v>72</v>
      </c>
      <c r="F1204" s="34" t="s">
        <v>192</v>
      </c>
      <c r="G1204" s="35" t="str">
        <f>VLOOKUP(O1204,[3]Gerentes!$A:$N,4,0)</f>
        <v>PRIMERA INFANCIA</v>
      </c>
      <c r="H1204" s="35" t="str">
        <f>VLOOKUP(O1204,[3]Gerentes!$A:$N,5,0)</f>
        <v>DIRECTOR(A) DE PRIMERA INFANCIA</v>
      </c>
      <c r="I1204" s="35" t="str">
        <f>VLOOKUP(O1204,[3]Gerentes!$A:$N,10,0)</f>
        <v>1. Primera Infancia</v>
      </c>
      <c r="J1204" s="35" t="str">
        <f>VLOOKUP(O1204,[3]Gerentes!$A:$AB,15,0)</f>
        <v>Contratable</v>
      </c>
      <c r="K1204" s="36" t="str">
        <f t="shared" si="54"/>
        <v>Inversión</v>
      </c>
      <c r="L1204" s="37" t="s">
        <v>166</v>
      </c>
      <c r="M1204" s="38" t="str">
        <f t="shared" si="55"/>
        <v>C-4102-1500-18</v>
      </c>
      <c r="N1204" s="34">
        <v>991</v>
      </c>
      <c r="O1204" s="35" t="str">
        <f t="shared" si="56"/>
        <v>C-4102-1500-18-0-4102040-02-991</v>
      </c>
      <c r="P1204" s="32" t="s">
        <v>165</v>
      </c>
      <c r="Q1204" s="39">
        <f>VLOOKUP($O1204,[3]Gerentes!$A:$I,7,0)</f>
        <v>4102040</v>
      </c>
      <c r="R1204" s="40" t="str">
        <f>VLOOKUP($O1204,[3]Gerentes!$A:$I,8,0)</f>
        <v>DOCUMENTOS METODOLOGICOS</v>
      </c>
      <c r="S1204" s="34" t="s">
        <v>24</v>
      </c>
      <c r="T1204" s="34">
        <v>27</v>
      </c>
      <c r="U1204" s="34" t="s">
        <v>161</v>
      </c>
      <c r="V1204" s="34" t="s">
        <v>25</v>
      </c>
      <c r="W1204" s="41">
        <v>1164751558</v>
      </c>
      <c r="X1204" s="41">
        <v>0</v>
      </c>
      <c r="Y1204" s="41">
        <v>6488858</v>
      </c>
      <c r="Z1204" s="41">
        <v>0</v>
      </c>
      <c r="AA1204" s="41">
        <v>0</v>
      </c>
      <c r="AB1204" s="42">
        <v>1158262700</v>
      </c>
      <c r="AC1204" s="41">
        <v>1135198301</v>
      </c>
      <c r="AD1204" s="41">
        <v>23064399</v>
      </c>
      <c r="AE1204" s="42">
        <v>1135198301</v>
      </c>
      <c r="AF1204" s="42">
        <v>453254467</v>
      </c>
      <c r="AG1204" s="41">
        <v>453254467</v>
      </c>
      <c r="AH1204" s="41">
        <v>453254467</v>
      </c>
      <c r="AI1204" s="41">
        <v>0</v>
      </c>
      <c r="AJ1204" s="41">
        <v>0</v>
      </c>
      <c r="AK1204" s="42" t="str">
        <f>IFERROR(VLOOKUP(Exportar[[#This Row],[RUBRO]],[3]LISTAS!$A$1:$B$19,2,0),Exportar[[#This Row],[NOMBRE-Planeación_Proyecto]])</f>
        <v>1. Primera Infancia</v>
      </c>
      <c r="AL1204" s="41">
        <f>VLOOKUP(Exportar[[#This Row],[UNIDAD/SUB UNIDAD]],[3]!REGIONALES[[#All],[codigo_regional3]:[Columna1]],3,0)</f>
        <v>50</v>
      </c>
      <c r="AM1204" s="41">
        <f>Exportar[[#This Row],[COD]]</f>
        <v>50</v>
      </c>
      <c r="AN1204" s="41">
        <f>IFERROR(VLOOKUP(Exportar[[#This Row],[RUBRO completo]],'[3]CENTRO DE COSTOS'!$X:$X,1,0),0)</f>
        <v>0</v>
      </c>
      <c r="AO1204" s="43" t="str">
        <f>VLOOKUP(Exportar[[#This Row],[COD_REAL]],'[3]CENTRO DE COSTOS'!$M$4:$N$72,2,0)</f>
        <v>REGIONAL META</v>
      </c>
    </row>
    <row r="1205" spans="1:41" x14ac:dyDescent="0.25">
      <c r="A1205" s="44">
        <v>45111</v>
      </c>
      <c r="B1205" s="32">
        <v>2023</v>
      </c>
      <c r="C1205" s="33" t="str">
        <f>VLOOKUP(D1205,'[3]CENTRO DE COSTOS'!$E:$H,4,0)</f>
        <v>REGIONALES</v>
      </c>
      <c r="D1205" s="34" t="s">
        <v>71</v>
      </c>
      <c r="E1205" s="34" t="s">
        <v>72</v>
      </c>
      <c r="F1205" s="34" t="s">
        <v>192</v>
      </c>
      <c r="G1205" s="35" t="str">
        <f>VLOOKUP(O1205,[3]Gerentes!$A:$N,4,0)</f>
        <v>INFANCIA</v>
      </c>
      <c r="H1205" s="35" t="str">
        <f>VLOOKUP(O1205,[3]Gerentes!$A:$N,5,0)</f>
        <v>DIRECTOR(A) DE INFANCIA</v>
      </c>
      <c r="I1205" s="35" t="str">
        <f>VLOOKUP(O1205,[3]Gerentes!$A:$N,10,0)</f>
        <v>7. Infancia</v>
      </c>
      <c r="J1205" s="35" t="str">
        <f>VLOOKUP(O1205,[3]Gerentes!$A:$AB,15,0)</f>
        <v>Contratable</v>
      </c>
      <c r="K1205" s="36" t="str">
        <f t="shared" si="54"/>
        <v>Inversión</v>
      </c>
      <c r="L1205" s="37" t="s">
        <v>182</v>
      </c>
      <c r="M1205" s="38" t="str">
        <f t="shared" si="55"/>
        <v>C-4102-1500-20</v>
      </c>
      <c r="N1205" s="34">
        <v>991</v>
      </c>
      <c r="O1205" s="35" t="str">
        <f t="shared" si="56"/>
        <v>C-4102-1500-20-0-4102045-02-991</v>
      </c>
      <c r="P1205" s="32" t="s">
        <v>181</v>
      </c>
      <c r="Q1205" s="39">
        <f>VLOOKUP($O1205,[3]Gerentes!$A:$I,7,0)</f>
        <v>4102045</v>
      </c>
      <c r="R1205" s="40" t="str">
        <f>VLOOKUP($O1205,[3]Gerentes!$A:$I,8,0)</f>
        <v>SERVICIOS DE EDUCACIÓN INFORMAL A NIÑOS, NIÑAS, ADOLESCENTES  Y JÓVENES PARA EL RECONOCIMIENTO DE SUS DERECHOS</v>
      </c>
      <c r="S1205" s="34" t="s">
        <v>24</v>
      </c>
      <c r="T1205" s="34">
        <v>27</v>
      </c>
      <c r="U1205" s="34" t="s">
        <v>161</v>
      </c>
      <c r="V1205" s="34" t="s">
        <v>25</v>
      </c>
      <c r="W1205" s="41">
        <v>91876129</v>
      </c>
      <c r="X1205" s="41">
        <v>0</v>
      </c>
      <c r="Y1205" s="41">
        <v>1685463</v>
      </c>
      <c r="Z1205" s="41">
        <v>0</v>
      </c>
      <c r="AA1205" s="41">
        <v>0</v>
      </c>
      <c r="AB1205" s="42">
        <v>90190666</v>
      </c>
      <c r="AC1205" s="41">
        <v>90190666</v>
      </c>
      <c r="AD1205" s="41">
        <v>0</v>
      </c>
      <c r="AE1205" s="42">
        <v>90190666</v>
      </c>
      <c r="AF1205" s="42">
        <v>35320333</v>
      </c>
      <c r="AG1205" s="41">
        <v>35320333</v>
      </c>
      <c r="AH1205" s="41">
        <v>35320333</v>
      </c>
      <c r="AI1205" s="41">
        <v>0</v>
      </c>
      <c r="AJ1205" s="41">
        <v>0</v>
      </c>
      <c r="AK1205" s="42" t="str">
        <f>IFERROR(VLOOKUP(Exportar[[#This Row],[RUBRO]],[3]LISTAS!$A$1:$B$19,2,0),Exportar[[#This Row],[NOMBRE-Planeación_Proyecto]])</f>
        <v>7. Infancia</v>
      </c>
      <c r="AL1205" s="41">
        <f>VLOOKUP(Exportar[[#This Row],[UNIDAD/SUB UNIDAD]],[3]!REGIONALES[[#All],[codigo_regional3]:[Columna1]],3,0)</f>
        <v>50</v>
      </c>
      <c r="AM1205" s="41">
        <f>Exportar[[#This Row],[COD]]</f>
        <v>50</v>
      </c>
      <c r="AN1205" s="41">
        <f>IFERROR(VLOOKUP(Exportar[[#This Row],[RUBRO completo]],'[3]CENTRO DE COSTOS'!$X:$X,1,0),0)</f>
        <v>0</v>
      </c>
      <c r="AO1205" s="43" t="str">
        <f>VLOOKUP(Exportar[[#This Row],[COD_REAL]],'[3]CENTRO DE COSTOS'!$M$4:$N$72,2,0)</f>
        <v>REGIONAL META</v>
      </c>
    </row>
    <row r="1206" spans="1:41" x14ac:dyDescent="0.25">
      <c r="A1206" s="44">
        <v>45111</v>
      </c>
      <c r="B1206" s="32">
        <v>2023</v>
      </c>
      <c r="C1206" s="33" t="str">
        <f>VLOOKUP(D1206,'[3]CENTRO DE COSTOS'!$E:$H,4,0)</f>
        <v>REGIONALES</v>
      </c>
      <c r="D1206" s="34" t="s">
        <v>71</v>
      </c>
      <c r="E1206" s="34" t="s">
        <v>72</v>
      </c>
      <c r="F1206" s="34" t="s">
        <v>192</v>
      </c>
      <c r="G1206" s="35" t="str">
        <f>VLOOKUP(O1206,[3]Gerentes!$A:$N,4,0)</f>
        <v>ADOLESCENCIA Y JUVENTUD</v>
      </c>
      <c r="H1206" s="35" t="str">
        <f>VLOOKUP(O1206,[3]Gerentes!$A:$N,5,0)</f>
        <v xml:space="preserve">DIRECTOR(A) DE ADOLESCENCIA Y JUVENTUD </v>
      </c>
      <c r="I1206" s="35" t="str">
        <f>VLOOKUP(O1206,[3]Gerentes!$A:$N,10,0)</f>
        <v>8. Adolescencia y Juventud</v>
      </c>
      <c r="J1206" s="35" t="str">
        <f>VLOOKUP(O1206,[3]Gerentes!$A:$AB,15,0)</f>
        <v>Contratable</v>
      </c>
      <c r="K1206" s="36" t="str">
        <f t="shared" si="54"/>
        <v>Inversión</v>
      </c>
      <c r="L1206" s="37" t="s">
        <v>180</v>
      </c>
      <c r="M1206" s="38" t="str">
        <f t="shared" si="55"/>
        <v>C-4102-1500-21</v>
      </c>
      <c r="N1206" s="34">
        <v>991</v>
      </c>
      <c r="O1206" s="35" t="str">
        <f t="shared" si="56"/>
        <v>C-4102-1500-21-0-4102045-02-00-991</v>
      </c>
      <c r="P1206" s="32" t="s">
        <v>179</v>
      </c>
      <c r="Q1206" s="39">
        <f>VLOOKUP($O1206,[3]Gerentes!$A:$I,7,0)</f>
        <v>4102045</v>
      </c>
      <c r="R1206" s="40" t="str">
        <f>VLOOKUP($O1206,[3]Gerentes!$A:$I,8,0)</f>
        <v>SERVICIOS DE EDUCACIÓN INFORMAL A NIÑOS, NIÑAS, ADOLESCENTES  Y JÓVENES PARA EL RECONOCIMIENTO DE SUS DERECHOS</v>
      </c>
      <c r="S1206" s="34" t="s">
        <v>24</v>
      </c>
      <c r="T1206" s="34">
        <v>27</v>
      </c>
      <c r="U1206" s="34" t="s">
        <v>161</v>
      </c>
      <c r="V1206" s="34" t="s">
        <v>25</v>
      </c>
      <c r="W1206" s="41">
        <v>92797334</v>
      </c>
      <c r="X1206" s="41">
        <v>0</v>
      </c>
      <c r="Y1206" s="41">
        <v>2606668</v>
      </c>
      <c r="Z1206" s="41">
        <v>0</v>
      </c>
      <c r="AA1206" s="41">
        <v>0</v>
      </c>
      <c r="AB1206" s="42">
        <v>90190666</v>
      </c>
      <c r="AC1206" s="41">
        <v>90190666</v>
      </c>
      <c r="AD1206" s="41">
        <v>0</v>
      </c>
      <c r="AE1206" s="42">
        <v>90190666</v>
      </c>
      <c r="AF1206" s="42">
        <v>35450666</v>
      </c>
      <c r="AG1206" s="41">
        <v>35450666</v>
      </c>
      <c r="AH1206" s="41">
        <v>35450666</v>
      </c>
      <c r="AI1206" s="41">
        <v>0</v>
      </c>
      <c r="AJ1206" s="41">
        <v>0</v>
      </c>
      <c r="AK1206" s="42" t="str">
        <f>IFERROR(VLOOKUP(Exportar[[#This Row],[RUBRO]],[3]LISTAS!$A$1:$B$19,2,0),Exportar[[#This Row],[NOMBRE-Planeación_Proyecto]])</f>
        <v>8. Adolescencia y Juventud</v>
      </c>
      <c r="AL1206" s="41">
        <f>VLOOKUP(Exportar[[#This Row],[UNIDAD/SUB UNIDAD]],[3]!REGIONALES[[#All],[codigo_regional3]:[Columna1]],3,0)</f>
        <v>50</v>
      </c>
      <c r="AM1206" s="41">
        <f>Exportar[[#This Row],[COD]]</f>
        <v>50</v>
      </c>
      <c r="AN1206" s="41">
        <f>IFERROR(VLOOKUP(Exportar[[#This Row],[RUBRO completo]],'[3]CENTRO DE COSTOS'!$X:$X,1,0),0)</f>
        <v>0</v>
      </c>
      <c r="AO1206" s="43" t="str">
        <f>VLOOKUP(Exportar[[#This Row],[COD_REAL]],'[3]CENTRO DE COSTOS'!$M$4:$N$72,2,0)</f>
        <v>REGIONAL META</v>
      </c>
    </row>
    <row r="1207" spans="1:41" x14ac:dyDescent="0.25">
      <c r="A1207" s="44">
        <v>45111</v>
      </c>
      <c r="B1207" s="32">
        <v>2023</v>
      </c>
      <c r="C1207" s="33" t="str">
        <f>VLOOKUP(D1207,'[3]CENTRO DE COSTOS'!$E:$H,4,0)</f>
        <v>REGIONALES</v>
      </c>
      <c r="D1207" s="34" t="s">
        <v>71</v>
      </c>
      <c r="E1207" s="34" t="s">
        <v>72</v>
      </c>
      <c r="F1207" s="34" t="s">
        <v>192</v>
      </c>
      <c r="G1207" s="35" t="str">
        <f>VLOOKUP(O1207,[3]Gerentes!$A:$N,4,0)</f>
        <v>TECNOLOGÍA</v>
      </c>
      <c r="H1207" s="35" t="str">
        <f>VLOOKUP(O1207,[3]Gerentes!$A:$N,5,0)</f>
        <v>DIRECTOR(A) DE INFORMACION Y TECNOLOGIA</v>
      </c>
      <c r="I1207" s="35" t="str">
        <f>VLOOKUP(O1207,[3]Gerentes!$A:$N,10,0)</f>
        <v>9. Tecnología</v>
      </c>
      <c r="J1207" s="35" t="str">
        <f>VLOOKUP(O1207,[3]Gerentes!$A:$AB,15,0)</f>
        <v>Contratable</v>
      </c>
      <c r="K1207" s="36" t="str">
        <f t="shared" si="54"/>
        <v>Inversión</v>
      </c>
      <c r="L1207" s="37" t="s">
        <v>178</v>
      </c>
      <c r="M1207" s="38" t="str">
        <f t="shared" si="55"/>
        <v>C-4199-1500-7</v>
      </c>
      <c r="N1207" s="34">
        <v>991</v>
      </c>
      <c r="O1207" s="35" t="str">
        <f t="shared" si="56"/>
        <v>C-4199-1500-7-0-4199062-02-991</v>
      </c>
      <c r="P1207" s="32" t="s">
        <v>177</v>
      </c>
      <c r="Q1207" s="39">
        <f>VLOOKUP($O1207,[3]Gerentes!$A:$I,7,0)</f>
        <v>4199062</v>
      </c>
      <c r="R1207" s="40" t="str">
        <f>VLOOKUP($O1207,[3]Gerentes!$A:$I,8,0)</f>
        <v>SERVICIOS TECNOLOGICOS</v>
      </c>
      <c r="S1207" s="34" t="s">
        <v>24</v>
      </c>
      <c r="T1207" s="34">
        <v>27</v>
      </c>
      <c r="U1207" s="34" t="s">
        <v>161</v>
      </c>
      <c r="V1207" s="34" t="s">
        <v>25</v>
      </c>
      <c r="W1207" s="41">
        <v>93860550</v>
      </c>
      <c r="X1207" s="41">
        <v>2347216</v>
      </c>
      <c r="Y1207" s="41">
        <v>4694432</v>
      </c>
      <c r="Z1207" s="41">
        <v>0</v>
      </c>
      <c r="AA1207" s="41">
        <v>0</v>
      </c>
      <c r="AB1207" s="42">
        <v>91513334</v>
      </c>
      <c r="AC1207" s="41">
        <v>91513334</v>
      </c>
      <c r="AD1207" s="41">
        <v>0</v>
      </c>
      <c r="AE1207" s="42">
        <v>91513334</v>
      </c>
      <c r="AF1207" s="42">
        <v>36605334</v>
      </c>
      <c r="AG1207" s="41">
        <v>36605334</v>
      </c>
      <c r="AH1207" s="41">
        <v>36605334</v>
      </c>
      <c r="AI1207" s="41">
        <v>0</v>
      </c>
      <c r="AJ1207" s="41">
        <v>0</v>
      </c>
      <c r="AK1207" s="42" t="str">
        <f>IFERROR(VLOOKUP(Exportar[[#This Row],[RUBRO]],[3]LISTAS!$A$1:$B$19,2,0),Exportar[[#This Row],[NOMBRE-Planeación_Proyecto]])</f>
        <v>9. Tecnología</v>
      </c>
      <c r="AL1207" s="41">
        <f>VLOOKUP(Exportar[[#This Row],[UNIDAD/SUB UNIDAD]],[3]!REGIONALES[[#All],[codigo_regional3]:[Columna1]],3,0)</f>
        <v>50</v>
      </c>
      <c r="AM1207" s="41">
        <f>Exportar[[#This Row],[COD]]</f>
        <v>50</v>
      </c>
      <c r="AN1207" s="41">
        <f>IFERROR(VLOOKUP(Exportar[[#This Row],[RUBRO completo]],'[3]CENTRO DE COSTOS'!$X:$X,1,0),0)</f>
        <v>0</v>
      </c>
      <c r="AO1207" s="43" t="str">
        <f>VLOOKUP(Exportar[[#This Row],[COD_REAL]],'[3]CENTRO DE COSTOS'!$M$4:$N$72,2,0)</f>
        <v>REGIONAL META</v>
      </c>
    </row>
    <row r="1208" spans="1:41" x14ac:dyDescent="0.25">
      <c r="A1208" s="44">
        <v>45111</v>
      </c>
      <c r="B1208" s="32">
        <v>2023</v>
      </c>
      <c r="C1208" s="33" t="str">
        <f>VLOOKUP(D1208,'[3]CENTRO DE COSTOS'!$E:$H,4,0)</f>
        <v>REGIONALES</v>
      </c>
      <c r="D1208" s="34" t="s">
        <v>71</v>
      </c>
      <c r="E1208" s="34" t="s">
        <v>72</v>
      </c>
      <c r="F1208" s="34" t="s">
        <v>192</v>
      </c>
      <c r="G1208" s="35" t="str">
        <f>VLOOKUP(O1208,[3]Gerentes!$A:$N,4,0)</f>
        <v>FORTALECIMIENTO</v>
      </c>
      <c r="H1208" s="35" t="str">
        <f>VLOOKUP(O1208,[3]Gerentes!$A:$N,5,0)</f>
        <v>DIRECTOR(A) DE GESTION HUMANA</v>
      </c>
      <c r="I1208" s="35" t="str">
        <f>VLOOKUP(O1208,[3]Gerentes!$A:$N,10,0)</f>
        <v>8. Fortalecimiento</v>
      </c>
      <c r="J1208" s="35" t="str">
        <f>VLOOKUP(O1208,[3]Gerentes!$A:$AB,15,0)</f>
        <v>Contratable</v>
      </c>
      <c r="K1208" s="36" t="str">
        <f t="shared" si="54"/>
        <v>Inversión</v>
      </c>
      <c r="L1208" s="37" t="s">
        <v>175</v>
      </c>
      <c r="M1208" s="38" t="str">
        <f t="shared" si="55"/>
        <v>C-4199-1500-8</v>
      </c>
      <c r="N1208" s="34">
        <v>991</v>
      </c>
      <c r="O1208" s="35" t="str">
        <f t="shared" si="56"/>
        <v>C-4199-1500-8-0-4199064-02-991</v>
      </c>
      <c r="P1208" s="32" t="s">
        <v>174</v>
      </c>
      <c r="Q1208" s="39">
        <f>VLOOKUP($O1208,[3]Gerentes!$A:$I,7,0)</f>
        <v>4199064</v>
      </c>
      <c r="R1208" s="40" t="str">
        <f>VLOOKUP($O1208,[3]Gerentes!$A:$I,8,0)</f>
        <v>SERVICIO DE IMPLEMENTACION DE SISTEMAS DE GESTION</v>
      </c>
      <c r="S1208" s="34" t="s">
        <v>24</v>
      </c>
      <c r="T1208" s="34">
        <v>27</v>
      </c>
      <c r="U1208" s="34" t="s">
        <v>161</v>
      </c>
      <c r="V1208" s="34" t="s">
        <v>25</v>
      </c>
      <c r="W1208" s="41">
        <v>613748452</v>
      </c>
      <c r="X1208" s="41">
        <v>0</v>
      </c>
      <c r="Y1208" s="41">
        <v>6021516</v>
      </c>
      <c r="Z1208" s="41">
        <v>0</v>
      </c>
      <c r="AA1208" s="41">
        <v>0</v>
      </c>
      <c r="AB1208" s="42">
        <v>607726936</v>
      </c>
      <c r="AC1208" s="41">
        <v>607726936</v>
      </c>
      <c r="AD1208" s="41">
        <v>0</v>
      </c>
      <c r="AE1208" s="42">
        <v>607726936</v>
      </c>
      <c r="AF1208" s="42">
        <v>244708236</v>
      </c>
      <c r="AG1208" s="41">
        <v>244708236</v>
      </c>
      <c r="AH1208" s="41">
        <v>244708236</v>
      </c>
      <c r="AI1208" s="41">
        <v>0</v>
      </c>
      <c r="AJ1208" s="41">
        <v>0</v>
      </c>
      <c r="AK1208" s="42" t="str">
        <f>IFERROR(VLOOKUP(Exportar[[#This Row],[RUBRO]],[3]LISTAS!$A$1:$B$19,2,0),Exportar[[#This Row],[NOMBRE-Planeación_Proyecto]])</f>
        <v>8. Fortalecimiento</v>
      </c>
      <c r="AL1208" s="41">
        <f>VLOOKUP(Exportar[[#This Row],[UNIDAD/SUB UNIDAD]],[3]!REGIONALES[[#All],[codigo_regional3]:[Columna1]],3,0)</f>
        <v>50</v>
      </c>
      <c r="AM1208" s="41">
        <f>Exportar[[#This Row],[COD]]</f>
        <v>50</v>
      </c>
      <c r="AN1208" s="41">
        <f>IFERROR(VLOOKUP(Exportar[[#This Row],[RUBRO completo]],'[3]CENTRO DE COSTOS'!$X:$X,1,0),0)</f>
        <v>0</v>
      </c>
      <c r="AO1208" s="43" t="str">
        <f>VLOOKUP(Exportar[[#This Row],[COD_REAL]],'[3]CENTRO DE COSTOS'!$M$4:$N$72,2,0)</f>
        <v>REGIONAL META</v>
      </c>
    </row>
    <row r="1209" spans="1:41" x14ac:dyDescent="0.25">
      <c r="A1209" s="44">
        <v>45111</v>
      </c>
      <c r="B1209" s="32">
        <v>2023</v>
      </c>
      <c r="C1209" s="33" t="str">
        <f>VLOOKUP(D1209,'[3]CENTRO DE COSTOS'!$E:$H,4,0)</f>
        <v>REGIONALES</v>
      </c>
      <c r="D1209" s="34" t="s">
        <v>71</v>
      </c>
      <c r="E1209" s="34" t="s">
        <v>72</v>
      </c>
      <c r="F1209" s="34" t="s">
        <v>176</v>
      </c>
      <c r="G1209" s="35" t="str">
        <f>VLOOKUP(O1209,[3]Gerentes!$A:$N,4,0)</f>
        <v>NUTRICIÓN</v>
      </c>
      <c r="H1209" s="35" t="str">
        <f>VLOOKUP(O1209,[3]Gerentes!$A:$N,5,0)</f>
        <v>DIRECTOR(A) DE NUTRICION</v>
      </c>
      <c r="I1209" s="35" t="str">
        <f>VLOOKUP(O1209,[3]Gerentes!$A:$N,10,0)</f>
        <v>4. Nutrición</v>
      </c>
      <c r="J1209" s="35" t="str">
        <f>VLOOKUP(O1209,[3]Gerentes!$A:$AB,15,0)</f>
        <v>No Contratable</v>
      </c>
      <c r="K1209" s="36" t="str">
        <f t="shared" si="54"/>
        <v>Inversión</v>
      </c>
      <c r="L1209" s="37" t="s">
        <v>191</v>
      </c>
      <c r="M1209" s="38" t="str">
        <f t="shared" si="55"/>
        <v>C-4102-1500-12</v>
      </c>
      <c r="N1209" s="34">
        <v>992</v>
      </c>
      <c r="O1209" s="35" t="str">
        <f t="shared" si="56"/>
        <v>C-4102-1500-12-0-4102014-02-992</v>
      </c>
      <c r="P1209" s="32" t="s">
        <v>190</v>
      </c>
      <c r="Q1209" s="39">
        <f>VLOOKUP($O1209,[3]Gerentes!$A:$I,7,0)</f>
        <v>4102014</v>
      </c>
      <c r="R1209" s="40" t="str">
        <f>VLOOKUP($O1209,[3]Gerentes!$A:$I,8,0)</f>
        <v>SERVICIO DE DISTRIBUCION DE ALIMENTOS SOLIDOS DE ALTO VALOR NUTRICIONAL</v>
      </c>
      <c r="S1209" s="34" t="s">
        <v>24</v>
      </c>
      <c r="T1209" s="34">
        <v>27</v>
      </c>
      <c r="U1209" s="34" t="s">
        <v>161</v>
      </c>
      <c r="V1209" s="34" t="s">
        <v>25</v>
      </c>
      <c r="W1209" s="41">
        <v>500000</v>
      </c>
      <c r="X1209" s="41">
        <v>0</v>
      </c>
      <c r="Y1209" s="41">
        <v>0</v>
      </c>
      <c r="Z1209" s="41">
        <v>0</v>
      </c>
      <c r="AA1209" s="41">
        <v>0</v>
      </c>
      <c r="AB1209" s="42">
        <v>500000</v>
      </c>
      <c r="AC1209" s="41">
        <v>500000</v>
      </c>
      <c r="AD1209" s="41">
        <v>0</v>
      </c>
      <c r="AE1209" s="42">
        <v>0</v>
      </c>
      <c r="AF1209" s="42">
        <v>0</v>
      </c>
      <c r="AG1209" s="41">
        <v>0</v>
      </c>
      <c r="AH1209" s="41">
        <v>0</v>
      </c>
      <c r="AI1209" s="41">
        <v>0</v>
      </c>
      <c r="AJ1209" s="41">
        <v>0</v>
      </c>
      <c r="AK1209" s="42" t="str">
        <f>IFERROR(VLOOKUP(Exportar[[#This Row],[RUBRO]],[3]LISTAS!$A$1:$B$19,2,0),Exportar[[#This Row],[NOMBRE-Planeación_Proyecto]])</f>
        <v>4. Nutrición</v>
      </c>
      <c r="AL1209" s="41">
        <f>VLOOKUP(Exportar[[#This Row],[UNIDAD/SUB UNIDAD]],[3]!REGIONALES[[#All],[codigo_regional3]:[Columna1]],3,0)</f>
        <v>50</v>
      </c>
      <c r="AM1209" s="41">
        <f>Exportar[[#This Row],[COD]]</f>
        <v>50</v>
      </c>
      <c r="AN1209" s="41">
        <f>IFERROR(VLOOKUP(Exportar[[#This Row],[RUBRO completo]],'[3]CENTRO DE COSTOS'!$X:$X,1,0),0)</f>
        <v>0</v>
      </c>
      <c r="AO1209" s="43" t="str">
        <f>VLOOKUP(Exportar[[#This Row],[COD_REAL]],'[3]CENTRO DE COSTOS'!$M$4:$N$72,2,0)</f>
        <v>REGIONAL META</v>
      </c>
    </row>
    <row r="1210" spans="1:41" x14ac:dyDescent="0.25">
      <c r="A1210" s="44">
        <v>45111</v>
      </c>
      <c r="B1210" s="32">
        <v>2023</v>
      </c>
      <c r="C1210" s="33" t="str">
        <f>VLOOKUP(D1210,'[3]CENTRO DE COSTOS'!$E:$H,4,0)</f>
        <v>REGIONALES</v>
      </c>
      <c r="D1210" s="34" t="s">
        <v>71</v>
      </c>
      <c r="E1210" s="34" t="s">
        <v>72</v>
      </c>
      <c r="F1210" s="34" t="s">
        <v>176</v>
      </c>
      <c r="G1210" s="35" t="str">
        <f>VLOOKUP(O1210,[3]Gerentes!$A:$N,4,0)</f>
        <v>NUTRICIÓN</v>
      </c>
      <c r="H1210" s="35" t="str">
        <f>VLOOKUP(O1210,[3]Gerentes!$A:$N,5,0)</f>
        <v>DIRECTOR(A) DE NUTRICION</v>
      </c>
      <c r="I1210" s="35" t="str">
        <f>VLOOKUP(O1210,[3]Gerentes!$A:$N,10,0)</f>
        <v>4. Nutrición</v>
      </c>
      <c r="J1210" s="35" t="str">
        <f>VLOOKUP(O1210,[3]Gerentes!$A:$AB,15,0)</f>
        <v>No Contratable</v>
      </c>
      <c r="K1210" s="36" t="str">
        <f t="shared" si="54"/>
        <v>Inversión</v>
      </c>
      <c r="L1210" s="37" t="s">
        <v>189</v>
      </c>
      <c r="M1210" s="38" t="str">
        <f t="shared" si="55"/>
        <v>C-4102-1500-12</v>
      </c>
      <c r="N1210" s="34">
        <v>992</v>
      </c>
      <c r="O1210" s="35" t="str">
        <f t="shared" si="56"/>
        <v>C-4102-1500-12-0-4102016-02-992</v>
      </c>
      <c r="P1210" s="32" t="s">
        <v>188</v>
      </c>
      <c r="Q1210" s="39">
        <f>VLOOKUP($O1210,[3]Gerentes!$A:$I,7,0)</f>
        <v>4102016</v>
      </c>
      <c r="R1210" s="40" t="str">
        <f>VLOOKUP($O1210,[3]Gerentes!$A:$I,8,0)</f>
        <v>SERVICIO DE ATENCION Y PREVENCION A LA DESNUTRICION DESDE EL SECTOR INCLUSION SOCIAL</v>
      </c>
      <c r="S1210" s="34" t="s">
        <v>24</v>
      </c>
      <c r="T1210" s="34">
        <v>27</v>
      </c>
      <c r="U1210" s="34" t="s">
        <v>161</v>
      </c>
      <c r="V1210" s="34" t="s">
        <v>25</v>
      </c>
      <c r="W1210" s="41">
        <v>5000000</v>
      </c>
      <c r="X1210" s="41">
        <v>0</v>
      </c>
      <c r="Y1210" s="41">
        <v>0</v>
      </c>
      <c r="Z1210" s="41">
        <v>0</v>
      </c>
      <c r="AA1210" s="41">
        <v>0</v>
      </c>
      <c r="AB1210" s="42">
        <v>5000000</v>
      </c>
      <c r="AC1210" s="41">
        <v>5000000</v>
      </c>
      <c r="AD1210" s="41">
        <v>0</v>
      </c>
      <c r="AE1210" s="42">
        <v>2318466</v>
      </c>
      <c r="AF1210" s="42">
        <v>1819833</v>
      </c>
      <c r="AG1210" s="41">
        <v>1819833</v>
      </c>
      <c r="AH1210" s="41">
        <v>1819833</v>
      </c>
      <c r="AI1210" s="41">
        <v>0</v>
      </c>
      <c r="AJ1210" s="41">
        <v>0</v>
      </c>
      <c r="AK1210" s="42" t="str">
        <f>IFERROR(VLOOKUP(Exportar[[#This Row],[RUBRO]],[3]LISTAS!$A$1:$B$19,2,0),Exportar[[#This Row],[NOMBRE-Planeación_Proyecto]])</f>
        <v>4. Nutrición</v>
      </c>
      <c r="AL1210" s="41">
        <f>VLOOKUP(Exportar[[#This Row],[UNIDAD/SUB UNIDAD]],[3]!REGIONALES[[#All],[codigo_regional3]:[Columna1]],3,0)</f>
        <v>50</v>
      </c>
      <c r="AM1210" s="41">
        <f>Exportar[[#This Row],[COD]]</f>
        <v>50</v>
      </c>
      <c r="AN1210" s="41">
        <f>IFERROR(VLOOKUP(Exportar[[#This Row],[RUBRO completo]],'[3]CENTRO DE COSTOS'!$X:$X,1,0),0)</f>
        <v>0</v>
      </c>
      <c r="AO1210" s="43" t="str">
        <f>VLOOKUP(Exportar[[#This Row],[COD_REAL]],'[3]CENTRO DE COSTOS'!$M$4:$N$72,2,0)</f>
        <v>REGIONAL META</v>
      </c>
    </row>
    <row r="1211" spans="1:41" x14ac:dyDescent="0.25">
      <c r="A1211" s="44">
        <v>45111</v>
      </c>
      <c r="B1211" s="32">
        <v>2023</v>
      </c>
      <c r="C1211" s="33" t="str">
        <f>VLOOKUP(D1211,'[3]CENTRO DE COSTOS'!$E:$H,4,0)</f>
        <v>REGIONALES</v>
      </c>
      <c r="D1211" s="34" t="s">
        <v>71</v>
      </c>
      <c r="E1211" s="34" t="s">
        <v>72</v>
      </c>
      <c r="F1211" s="34" t="s">
        <v>176</v>
      </c>
      <c r="G1211" s="35" t="str">
        <f>VLOOKUP(O1211,[3]Gerentes!$A:$N,4,0)</f>
        <v>PROTECCIÓN SRPA</v>
      </c>
      <c r="H1211" s="35" t="str">
        <f>VLOOKUP(O1211,[3]Gerentes!$A:$N,5,0)</f>
        <v>DIRECTOR(A) DE PROTECCION</v>
      </c>
      <c r="I1211" s="35" t="str">
        <f>VLOOKUP(O1211,[3]Gerentes!$A:$N,10,0)</f>
        <v>3. Protección SRPA</v>
      </c>
      <c r="J1211" s="35" t="str">
        <f>VLOOKUP(O1211,[3]Gerentes!$A:$AB,15,0)</f>
        <v>No Contratable</v>
      </c>
      <c r="K1211" s="36" t="str">
        <f t="shared" si="54"/>
        <v>Inversión</v>
      </c>
      <c r="L1211" s="37" t="s">
        <v>187</v>
      </c>
      <c r="M1211" s="38" t="str">
        <f t="shared" si="55"/>
        <v>C-4102-1500-13</v>
      </c>
      <c r="N1211" s="34">
        <v>992</v>
      </c>
      <c r="O1211" s="35" t="str">
        <f t="shared" si="56"/>
        <v>C-4102-1500-13-0-4102038-02-992</v>
      </c>
      <c r="P1211" s="32" t="s">
        <v>186</v>
      </c>
      <c r="Q1211" s="39">
        <f>VLOOKUP($O1211,[3]Gerentes!$A:$I,7,0)</f>
        <v>4102038</v>
      </c>
      <c r="R1211" s="40" t="str">
        <f>VLOOKUP($O1211,[3]Gerentes!$A:$I,8,0)</f>
        <v>SERVICIO DIRIGIDOS A LA ATENCION DE NIÑOS, NIÑAS, ADOLESCENTES Y JOVENES, CON ENFOQUE PEDAGOGICO Y RESTAURATIVO ENCAMINADOS A LA INCLUSION SOCIAL</v>
      </c>
      <c r="S1211" s="34" t="s">
        <v>24</v>
      </c>
      <c r="T1211" s="34">
        <v>27</v>
      </c>
      <c r="U1211" s="34" t="s">
        <v>161</v>
      </c>
      <c r="V1211" s="34" t="s">
        <v>25</v>
      </c>
      <c r="W1211" s="41">
        <v>8171727</v>
      </c>
      <c r="X1211" s="41">
        <v>0</v>
      </c>
      <c r="Y1211" s="41">
        <v>0</v>
      </c>
      <c r="Z1211" s="41">
        <v>0</v>
      </c>
      <c r="AA1211" s="41">
        <v>0</v>
      </c>
      <c r="AB1211" s="42">
        <v>8171727</v>
      </c>
      <c r="AC1211" s="41">
        <v>8171727</v>
      </c>
      <c r="AD1211" s="41">
        <v>0</v>
      </c>
      <c r="AE1211" s="42">
        <v>4199439</v>
      </c>
      <c r="AF1211" s="42">
        <v>3157068</v>
      </c>
      <c r="AG1211" s="41">
        <v>3157068</v>
      </c>
      <c r="AH1211" s="41">
        <v>3157068</v>
      </c>
      <c r="AI1211" s="41">
        <v>0</v>
      </c>
      <c r="AJ1211" s="41">
        <v>0</v>
      </c>
      <c r="AK1211" s="42" t="str">
        <f>IFERROR(VLOOKUP(Exportar[[#This Row],[RUBRO]],[3]LISTAS!$A$1:$B$19,2,0),Exportar[[#This Row],[NOMBRE-Planeación_Proyecto]])</f>
        <v>3. Protección SRPA</v>
      </c>
      <c r="AL1211" s="41">
        <f>VLOOKUP(Exportar[[#This Row],[UNIDAD/SUB UNIDAD]],[3]!REGIONALES[[#All],[codigo_regional3]:[Columna1]],3,0)</f>
        <v>50</v>
      </c>
      <c r="AM1211" s="41">
        <f>Exportar[[#This Row],[COD]]</f>
        <v>50</v>
      </c>
      <c r="AN1211" s="41">
        <f>IFERROR(VLOOKUP(Exportar[[#This Row],[RUBRO completo]],'[3]CENTRO DE COSTOS'!$X:$X,1,0),0)</f>
        <v>0</v>
      </c>
      <c r="AO1211" s="43" t="str">
        <f>VLOOKUP(Exportar[[#This Row],[COD_REAL]],'[3]CENTRO DE COSTOS'!$M$4:$N$72,2,0)</f>
        <v>REGIONAL META</v>
      </c>
    </row>
    <row r="1212" spans="1:41" x14ac:dyDescent="0.25">
      <c r="A1212" s="44">
        <v>45111</v>
      </c>
      <c r="B1212" s="32">
        <v>2023</v>
      </c>
      <c r="C1212" s="33" t="str">
        <f>VLOOKUP(D1212,'[3]CENTRO DE COSTOS'!$E:$H,4,0)</f>
        <v>REGIONALES</v>
      </c>
      <c r="D1212" s="34" t="s">
        <v>71</v>
      </c>
      <c r="E1212" s="34" t="s">
        <v>72</v>
      </c>
      <c r="F1212" s="34" t="s">
        <v>176</v>
      </c>
      <c r="G1212" s="35" t="str">
        <f>VLOOKUP(O1212,[3]Gerentes!$A:$N,4,0)</f>
        <v xml:space="preserve">PROTECCIÓN RESTABLECIMIENTO </v>
      </c>
      <c r="H1212" s="35" t="str">
        <f>VLOOKUP(O1212,[3]Gerentes!$A:$N,5,0)</f>
        <v>DIRECTOR(A) DE PROTECCION</v>
      </c>
      <c r="I1212" s="35" t="str">
        <f>VLOOKUP(O1212,[3]Gerentes!$A:$N,10,0)</f>
        <v>2. Protección PARD</v>
      </c>
      <c r="J1212" s="35" t="str">
        <f>VLOOKUP(O1212,[3]Gerentes!$A:$AB,15,0)</f>
        <v>No Contratable</v>
      </c>
      <c r="K1212" s="36" t="str">
        <f t="shared" si="54"/>
        <v>Inversión</v>
      </c>
      <c r="L1212" s="37" t="s">
        <v>173</v>
      </c>
      <c r="M1212" s="38" t="str">
        <f t="shared" si="55"/>
        <v>C-4102-1500-14</v>
      </c>
      <c r="N1212" s="34">
        <v>992</v>
      </c>
      <c r="O1212" s="35" t="str">
        <f t="shared" si="56"/>
        <v>C-4102-1500-14-0-4102037-02-992</v>
      </c>
      <c r="P1212" s="32" t="s">
        <v>172</v>
      </c>
      <c r="Q1212" s="39">
        <f>VLOOKUP($O1212,[3]Gerentes!$A:$I,7,0)</f>
        <v>4102037</v>
      </c>
      <c r="R1212" s="40" t="str">
        <f>VLOOKUP($O1212,[3]Gerentes!$A:$I,8,0)</f>
        <v>SERVICIO DE PROTECCION PARA EL RESTABLECIMIENTO DE DERECHOS DE NIÑOS, NIÑAS, ADOLESCENTES Y JOVENES</v>
      </c>
      <c r="S1212" s="34" t="s">
        <v>24</v>
      </c>
      <c r="T1212" s="34">
        <v>21</v>
      </c>
      <c r="U1212" s="34" t="s">
        <v>185</v>
      </c>
      <c r="V1212" s="34" t="s">
        <v>25</v>
      </c>
      <c r="W1212" s="41">
        <v>30591350</v>
      </c>
      <c r="X1212" s="41">
        <v>90000000</v>
      </c>
      <c r="Y1212" s="41">
        <v>0</v>
      </c>
      <c r="Z1212" s="41">
        <v>0</v>
      </c>
      <c r="AA1212" s="41">
        <v>0</v>
      </c>
      <c r="AB1212" s="42">
        <v>120591350</v>
      </c>
      <c r="AC1212" s="41">
        <v>120591350</v>
      </c>
      <c r="AD1212" s="41">
        <v>0</v>
      </c>
      <c r="AE1212" s="42">
        <v>67700965</v>
      </c>
      <c r="AF1212" s="42">
        <v>53475295</v>
      </c>
      <c r="AG1212" s="41">
        <v>53475295</v>
      </c>
      <c r="AH1212" s="41">
        <v>53475295</v>
      </c>
      <c r="AI1212" s="41">
        <v>0</v>
      </c>
      <c r="AJ1212" s="41">
        <v>0</v>
      </c>
      <c r="AK1212" s="42" t="str">
        <f>IFERROR(VLOOKUP(Exportar[[#This Row],[RUBRO]],[3]LISTAS!$A$1:$B$19,2,0),Exportar[[#This Row],[NOMBRE-Planeación_Proyecto]])</f>
        <v>2. Protección PARD</v>
      </c>
      <c r="AL1212" s="41">
        <f>VLOOKUP(Exportar[[#This Row],[UNIDAD/SUB UNIDAD]],[3]!REGIONALES[[#All],[codigo_regional3]:[Columna1]],3,0)</f>
        <v>50</v>
      </c>
      <c r="AM1212" s="41">
        <f>Exportar[[#This Row],[COD]]</f>
        <v>50</v>
      </c>
      <c r="AN1212" s="41">
        <f>IFERROR(VLOOKUP(Exportar[[#This Row],[RUBRO completo]],'[3]CENTRO DE COSTOS'!$X:$X,1,0),0)</f>
        <v>0</v>
      </c>
      <c r="AO1212" s="43" t="str">
        <f>VLOOKUP(Exportar[[#This Row],[COD_REAL]],'[3]CENTRO DE COSTOS'!$M$4:$N$72,2,0)</f>
        <v>REGIONAL META</v>
      </c>
    </row>
    <row r="1213" spans="1:41" x14ac:dyDescent="0.25">
      <c r="A1213" s="44">
        <v>45111</v>
      </c>
      <c r="B1213" s="32">
        <v>2023</v>
      </c>
      <c r="C1213" s="33" t="str">
        <f>VLOOKUP(D1213,'[3]CENTRO DE COSTOS'!$E:$H,4,0)</f>
        <v>REGIONALES</v>
      </c>
      <c r="D1213" s="34" t="s">
        <v>71</v>
      </c>
      <c r="E1213" s="34" t="s">
        <v>72</v>
      </c>
      <c r="F1213" s="34" t="s">
        <v>176</v>
      </c>
      <c r="G1213" s="35" t="str">
        <f>VLOOKUP(O1213,[3]Gerentes!$A:$N,4,0)</f>
        <v>SNBF</v>
      </c>
      <c r="H1213" s="35" t="str">
        <f>VLOOKUP(O1213,[3]Gerentes!$A:$N,5,0)</f>
        <v>DIRECTOR(A) DE SISTEMA NACIONAL DE BIENESTAR FAMILIAR</v>
      </c>
      <c r="I1213" s="35" t="str">
        <f>VLOOKUP(O1213,[3]Gerentes!$A:$N,10,0)</f>
        <v>7. SNBF</v>
      </c>
      <c r="J1213" s="35" t="str">
        <f>VLOOKUP(O1213,[3]Gerentes!$A:$AB,15,0)</f>
        <v>No Contratable</v>
      </c>
      <c r="K1213" s="36" t="str">
        <f t="shared" si="54"/>
        <v>Inversión</v>
      </c>
      <c r="L1213" s="37" t="s">
        <v>168</v>
      </c>
      <c r="M1213" s="38" t="str">
        <f t="shared" si="55"/>
        <v>C-4102-1500-15</v>
      </c>
      <c r="N1213" s="34">
        <v>992</v>
      </c>
      <c r="O1213" s="35" t="str">
        <f t="shared" si="56"/>
        <v>C-4102-1500-15-0-4102024-02-992</v>
      </c>
      <c r="P1213" s="32" t="s">
        <v>167</v>
      </c>
      <c r="Q1213" s="39">
        <f>VLOOKUP($O1213,[3]Gerentes!$A:$I,7,0)</f>
        <v>4102024</v>
      </c>
      <c r="R1213" s="40" t="str">
        <f>VLOOKUP($O1213,[3]Gerentes!$A:$I,8,0)</f>
        <v>SERVICIO DE ASISTENCIA TECNICA EN EL CICLO DE POLITICAS PUBLICAS DE INFANCIA Y ADOLESCENCIA</v>
      </c>
      <c r="S1213" s="34" t="s">
        <v>24</v>
      </c>
      <c r="T1213" s="34">
        <v>27</v>
      </c>
      <c r="U1213" s="34" t="s">
        <v>161</v>
      </c>
      <c r="V1213" s="34" t="s">
        <v>25</v>
      </c>
      <c r="W1213" s="41">
        <v>10000000</v>
      </c>
      <c r="X1213" s="41">
        <v>8000000</v>
      </c>
      <c r="Y1213" s="41">
        <v>0</v>
      </c>
      <c r="Z1213" s="41">
        <v>0</v>
      </c>
      <c r="AA1213" s="41">
        <v>0</v>
      </c>
      <c r="AB1213" s="42">
        <v>18000000</v>
      </c>
      <c r="AC1213" s="41">
        <v>14000000</v>
      </c>
      <c r="AD1213" s="41">
        <v>4000000</v>
      </c>
      <c r="AE1213" s="42">
        <v>11658196</v>
      </c>
      <c r="AF1213" s="42">
        <v>8683316</v>
      </c>
      <c r="AG1213" s="41">
        <v>8683316</v>
      </c>
      <c r="AH1213" s="41">
        <v>8683316</v>
      </c>
      <c r="AI1213" s="41">
        <v>0</v>
      </c>
      <c r="AJ1213" s="41">
        <v>0</v>
      </c>
      <c r="AK1213" s="42" t="str">
        <f>IFERROR(VLOOKUP(Exportar[[#This Row],[RUBRO]],[3]LISTAS!$A$1:$B$19,2,0),Exportar[[#This Row],[NOMBRE-Planeación_Proyecto]])</f>
        <v>7. SNBF</v>
      </c>
      <c r="AL1213" s="41">
        <f>VLOOKUP(Exportar[[#This Row],[UNIDAD/SUB UNIDAD]],[3]!REGIONALES[[#All],[codigo_regional3]:[Columna1]],3,0)</f>
        <v>50</v>
      </c>
      <c r="AM1213" s="41">
        <f>Exportar[[#This Row],[COD]]</f>
        <v>50</v>
      </c>
      <c r="AN1213" s="41">
        <f>IFERROR(VLOOKUP(Exportar[[#This Row],[RUBRO completo]],'[3]CENTRO DE COSTOS'!$X:$X,1,0),0)</f>
        <v>0</v>
      </c>
      <c r="AO1213" s="43" t="str">
        <f>VLOOKUP(Exportar[[#This Row],[COD_REAL]],'[3]CENTRO DE COSTOS'!$M$4:$N$72,2,0)</f>
        <v>REGIONAL META</v>
      </c>
    </row>
    <row r="1214" spans="1:41" x14ac:dyDescent="0.25">
      <c r="A1214" s="44">
        <v>45111</v>
      </c>
      <c r="B1214" s="32">
        <v>2023</v>
      </c>
      <c r="C1214" s="33" t="str">
        <f>VLOOKUP(D1214,'[3]CENTRO DE COSTOS'!$E:$H,4,0)</f>
        <v>REGIONALES</v>
      </c>
      <c r="D1214" s="34" t="s">
        <v>71</v>
      </c>
      <c r="E1214" s="34" t="s">
        <v>72</v>
      </c>
      <c r="F1214" s="34" t="s">
        <v>176</v>
      </c>
      <c r="G1214" s="35" t="str">
        <f>VLOOKUP(O1214,[3]Gerentes!$A:$N,4,0)</f>
        <v>FAMILIA Y COMUNIDADES</v>
      </c>
      <c r="H1214" s="35" t="str">
        <f>VLOOKUP(O1214,[3]Gerentes!$A:$N,5,0)</f>
        <v>DIRECTOR(A) DE FAMILIA Y COMUNIDADES</v>
      </c>
      <c r="I1214" s="35" t="str">
        <f>VLOOKUP(O1214,[3]Gerentes!$A:$N,10,0)</f>
        <v>6. Familia y Comunidades</v>
      </c>
      <c r="J1214" s="35" t="str">
        <f>VLOOKUP(O1214,[3]Gerentes!$A:$AB,15,0)</f>
        <v>No Contratable</v>
      </c>
      <c r="K1214" s="36" t="str">
        <f t="shared" si="54"/>
        <v>Inversión</v>
      </c>
      <c r="L1214" s="37" t="s">
        <v>184</v>
      </c>
      <c r="M1214" s="38" t="str">
        <f t="shared" si="55"/>
        <v>C-4102-1500-16</v>
      </c>
      <c r="N1214" s="34">
        <v>992</v>
      </c>
      <c r="O1214" s="35" t="str">
        <f t="shared" si="56"/>
        <v>C-4102-1500-16-0-4102041-02-992</v>
      </c>
      <c r="P1214" s="32" t="s">
        <v>183</v>
      </c>
      <c r="Q1214" s="39">
        <f>VLOOKUP($O1214,[3]Gerentes!$A:$I,7,0)</f>
        <v>4102041</v>
      </c>
      <c r="R1214" s="40" t="str">
        <f>VLOOKUP($O1214,[3]Gerentes!$A:$I,8,0)</f>
        <v>SERVICIO DE ASISTENCIA TECNICA EN EL CICLO DE POLITICAS PUBLICAS DE FAMILIA Y OTRAS RELACIONADAS</v>
      </c>
      <c r="S1214" s="34" t="s">
        <v>24</v>
      </c>
      <c r="T1214" s="34">
        <v>27</v>
      </c>
      <c r="U1214" s="34" t="s">
        <v>161</v>
      </c>
      <c r="V1214" s="34" t="s">
        <v>25</v>
      </c>
      <c r="W1214" s="41">
        <v>20000000</v>
      </c>
      <c r="X1214" s="41">
        <v>0</v>
      </c>
      <c r="Y1214" s="41">
        <v>0</v>
      </c>
      <c r="Z1214" s="41">
        <v>0</v>
      </c>
      <c r="AA1214" s="41">
        <v>0</v>
      </c>
      <c r="AB1214" s="42">
        <v>20000000</v>
      </c>
      <c r="AC1214" s="41">
        <v>20000000</v>
      </c>
      <c r="AD1214" s="41">
        <v>0</v>
      </c>
      <c r="AE1214" s="42">
        <v>1489245</v>
      </c>
      <c r="AF1214" s="42">
        <v>1489245</v>
      </c>
      <c r="AG1214" s="41">
        <v>1489245</v>
      </c>
      <c r="AH1214" s="41">
        <v>1489245</v>
      </c>
      <c r="AI1214" s="41">
        <v>0</v>
      </c>
      <c r="AJ1214" s="41">
        <v>0</v>
      </c>
      <c r="AK1214" s="42" t="str">
        <f>IFERROR(VLOOKUP(Exportar[[#This Row],[RUBRO]],[3]LISTAS!$A$1:$B$19,2,0),Exportar[[#This Row],[NOMBRE-Planeación_Proyecto]])</f>
        <v>6. Familia y Comunidades</v>
      </c>
      <c r="AL1214" s="41">
        <f>VLOOKUP(Exportar[[#This Row],[UNIDAD/SUB UNIDAD]],[3]!REGIONALES[[#All],[codigo_regional3]:[Columna1]],3,0)</f>
        <v>50</v>
      </c>
      <c r="AM1214" s="41">
        <f>Exportar[[#This Row],[COD]]</f>
        <v>50</v>
      </c>
      <c r="AN1214" s="41">
        <f>IFERROR(VLOOKUP(Exportar[[#This Row],[RUBRO completo]],'[3]CENTRO DE COSTOS'!$X:$X,1,0),0)</f>
        <v>0</v>
      </c>
      <c r="AO1214" s="43" t="str">
        <f>VLOOKUP(Exportar[[#This Row],[COD_REAL]],'[3]CENTRO DE COSTOS'!$M$4:$N$72,2,0)</f>
        <v>REGIONAL META</v>
      </c>
    </row>
    <row r="1215" spans="1:41" x14ac:dyDescent="0.25">
      <c r="A1215" s="44">
        <v>45111</v>
      </c>
      <c r="B1215" s="32">
        <v>2023</v>
      </c>
      <c r="C1215" s="33" t="str">
        <f>VLOOKUP(D1215,'[3]CENTRO DE COSTOS'!$E:$H,4,0)</f>
        <v>REGIONALES</v>
      </c>
      <c r="D1215" s="34" t="s">
        <v>71</v>
      </c>
      <c r="E1215" s="34" t="s">
        <v>72</v>
      </c>
      <c r="F1215" s="34" t="s">
        <v>176</v>
      </c>
      <c r="G1215" s="35" t="str">
        <f>VLOOKUP(O1215,[3]Gerentes!$A:$N,4,0)</f>
        <v>PRIMERA INFANCIA</v>
      </c>
      <c r="H1215" s="35" t="str">
        <f>VLOOKUP(O1215,[3]Gerentes!$A:$N,5,0)</f>
        <v>DIRECTOR(A) DE PRIMERA INFANCIA</v>
      </c>
      <c r="I1215" s="35" t="str">
        <f>VLOOKUP(O1215,[3]Gerentes!$A:$N,10,0)</f>
        <v>1. Primera Infancia</v>
      </c>
      <c r="J1215" s="35" t="str">
        <f>VLOOKUP(O1215,[3]Gerentes!$A:$AB,15,0)</f>
        <v>No Contratable</v>
      </c>
      <c r="K1215" s="36" t="str">
        <f t="shared" si="54"/>
        <v>Inversión</v>
      </c>
      <c r="L1215" s="37" t="s">
        <v>166</v>
      </c>
      <c r="M1215" s="38" t="str">
        <f t="shared" si="55"/>
        <v>C-4102-1500-18</v>
      </c>
      <c r="N1215" s="34">
        <v>992</v>
      </c>
      <c r="O1215" s="35" t="str">
        <f t="shared" si="56"/>
        <v>C-4102-1500-18-0-4102040-02-992</v>
      </c>
      <c r="P1215" s="32" t="s">
        <v>165</v>
      </c>
      <c r="Q1215" s="39">
        <f>VLOOKUP($O1215,[3]Gerentes!$A:$I,7,0)</f>
        <v>4102040</v>
      </c>
      <c r="R1215" s="40" t="str">
        <f>VLOOKUP($O1215,[3]Gerentes!$A:$I,8,0)</f>
        <v>DOCUMENTOS METODOLOGICOS</v>
      </c>
      <c r="S1215" s="34" t="s">
        <v>24</v>
      </c>
      <c r="T1215" s="34">
        <v>20</v>
      </c>
      <c r="U1215" s="34" t="s">
        <v>392</v>
      </c>
      <c r="V1215" s="34" t="s">
        <v>25</v>
      </c>
      <c r="W1215" s="41">
        <v>4000000</v>
      </c>
      <c r="X1215" s="41">
        <v>23527615</v>
      </c>
      <c r="Y1215" s="41">
        <v>0</v>
      </c>
      <c r="Z1215" s="41">
        <v>0</v>
      </c>
      <c r="AA1215" s="41">
        <v>0</v>
      </c>
      <c r="AB1215" s="42">
        <v>27527615</v>
      </c>
      <c r="AC1215" s="41">
        <v>27527615</v>
      </c>
      <c r="AD1215" s="41">
        <v>0</v>
      </c>
      <c r="AE1215" s="42">
        <v>27149898</v>
      </c>
      <c r="AF1215" s="42">
        <v>14406868</v>
      </c>
      <c r="AG1215" s="41">
        <v>14406868</v>
      </c>
      <c r="AH1215" s="41">
        <v>14406868</v>
      </c>
      <c r="AI1215" s="41">
        <v>0</v>
      </c>
      <c r="AJ1215" s="41">
        <v>0</v>
      </c>
      <c r="AK1215" s="42" t="str">
        <f>IFERROR(VLOOKUP(Exportar[[#This Row],[RUBRO]],[3]LISTAS!$A$1:$B$19,2,0),Exportar[[#This Row],[NOMBRE-Planeación_Proyecto]])</f>
        <v>1. Primera Infancia</v>
      </c>
      <c r="AL1215" s="41">
        <f>VLOOKUP(Exportar[[#This Row],[UNIDAD/SUB UNIDAD]],[3]!REGIONALES[[#All],[codigo_regional3]:[Columna1]],3,0)</f>
        <v>50</v>
      </c>
      <c r="AM1215" s="41">
        <f>Exportar[[#This Row],[COD]]</f>
        <v>50</v>
      </c>
      <c r="AN1215" s="41">
        <f>IFERROR(VLOOKUP(Exportar[[#This Row],[RUBRO completo]],'[3]CENTRO DE COSTOS'!$X:$X,1,0),0)</f>
        <v>0</v>
      </c>
      <c r="AO1215" s="43" t="str">
        <f>VLOOKUP(Exportar[[#This Row],[COD_REAL]],'[3]CENTRO DE COSTOS'!$M$4:$N$72,2,0)</f>
        <v>REGIONAL META</v>
      </c>
    </row>
    <row r="1216" spans="1:41" x14ac:dyDescent="0.25">
      <c r="A1216" s="44">
        <v>45111</v>
      </c>
      <c r="B1216" s="32">
        <v>2023</v>
      </c>
      <c r="C1216" s="33" t="str">
        <f>VLOOKUP(D1216,'[3]CENTRO DE COSTOS'!$E:$H,4,0)</f>
        <v>REGIONALES</v>
      </c>
      <c r="D1216" s="34" t="s">
        <v>71</v>
      </c>
      <c r="E1216" s="34" t="s">
        <v>72</v>
      </c>
      <c r="F1216" s="34" t="s">
        <v>176</v>
      </c>
      <c r="G1216" s="35" t="str">
        <f>VLOOKUP(O1216,[3]Gerentes!$A:$N,4,0)</f>
        <v>PRIMERA INFANCIA</v>
      </c>
      <c r="H1216" s="35" t="str">
        <f>VLOOKUP(O1216,[3]Gerentes!$A:$N,5,0)</f>
        <v>DIRECTOR(A) DE PRIMERA INFANCIA</v>
      </c>
      <c r="I1216" s="35" t="str">
        <f>VLOOKUP(O1216,[3]Gerentes!$A:$N,10,0)</f>
        <v>1. Primera Infancia</v>
      </c>
      <c r="J1216" s="35" t="str">
        <f>VLOOKUP(O1216,[3]Gerentes!$A:$AB,15,0)</f>
        <v>No Contratable</v>
      </c>
      <c r="K1216" s="36" t="str">
        <f t="shared" si="54"/>
        <v>Inversión</v>
      </c>
      <c r="L1216" s="37" t="s">
        <v>166</v>
      </c>
      <c r="M1216" s="38" t="str">
        <f t="shared" si="55"/>
        <v>C-4102-1500-18</v>
      </c>
      <c r="N1216" s="34">
        <v>992</v>
      </c>
      <c r="O1216" s="35" t="str">
        <f t="shared" si="56"/>
        <v>C-4102-1500-18-0-4102040-02-992</v>
      </c>
      <c r="P1216" s="32" t="s">
        <v>165</v>
      </c>
      <c r="Q1216" s="39">
        <f>VLOOKUP($O1216,[3]Gerentes!$A:$I,7,0)</f>
        <v>4102040</v>
      </c>
      <c r="R1216" s="40" t="str">
        <f>VLOOKUP($O1216,[3]Gerentes!$A:$I,8,0)</f>
        <v>DOCUMENTOS METODOLOGICOS</v>
      </c>
      <c r="S1216" s="34" t="s">
        <v>24</v>
      </c>
      <c r="T1216" s="34">
        <v>27</v>
      </c>
      <c r="U1216" s="34" t="s">
        <v>161</v>
      </c>
      <c r="V1216" s="34" t="s">
        <v>25</v>
      </c>
      <c r="W1216" s="41">
        <v>0</v>
      </c>
      <c r="X1216" s="41">
        <v>10897588</v>
      </c>
      <c r="Y1216" s="41">
        <v>0</v>
      </c>
      <c r="Z1216" s="41">
        <v>0</v>
      </c>
      <c r="AA1216" s="41">
        <v>0</v>
      </c>
      <c r="AB1216" s="42">
        <v>10897588</v>
      </c>
      <c r="AC1216" s="41">
        <v>10897588</v>
      </c>
      <c r="AD1216" s="41">
        <v>0</v>
      </c>
      <c r="AE1216" s="42">
        <v>10641406</v>
      </c>
      <c r="AF1216" s="42">
        <v>10641406</v>
      </c>
      <c r="AG1216" s="41">
        <v>10641406</v>
      </c>
      <c r="AH1216" s="41">
        <v>10641406</v>
      </c>
      <c r="AI1216" s="41">
        <v>0</v>
      </c>
      <c r="AJ1216" s="41">
        <v>0</v>
      </c>
      <c r="AK1216" s="42" t="str">
        <f>IFERROR(VLOOKUP(Exportar[[#This Row],[RUBRO]],[3]LISTAS!$A$1:$B$19,2,0),Exportar[[#This Row],[NOMBRE-Planeación_Proyecto]])</f>
        <v>1. Primera Infancia</v>
      </c>
      <c r="AL1216" s="41">
        <f>VLOOKUP(Exportar[[#This Row],[UNIDAD/SUB UNIDAD]],[3]!REGIONALES[[#All],[codigo_regional3]:[Columna1]],3,0)</f>
        <v>50</v>
      </c>
      <c r="AM1216" s="41">
        <f>Exportar[[#This Row],[COD]]</f>
        <v>50</v>
      </c>
      <c r="AN1216" s="41">
        <f>IFERROR(VLOOKUP(Exportar[[#This Row],[RUBRO completo]],'[3]CENTRO DE COSTOS'!$X:$X,1,0),0)</f>
        <v>0</v>
      </c>
      <c r="AO1216" s="43" t="str">
        <f>VLOOKUP(Exportar[[#This Row],[COD_REAL]],'[3]CENTRO DE COSTOS'!$M$4:$N$72,2,0)</f>
        <v>REGIONAL META</v>
      </c>
    </row>
    <row r="1217" spans="1:41" x14ac:dyDescent="0.25">
      <c r="A1217" s="44">
        <v>45111</v>
      </c>
      <c r="B1217" s="32">
        <v>2023</v>
      </c>
      <c r="C1217" s="33" t="str">
        <f>VLOOKUP(D1217,'[3]CENTRO DE COSTOS'!$E:$H,4,0)</f>
        <v>REGIONALES</v>
      </c>
      <c r="D1217" s="34" t="s">
        <v>71</v>
      </c>
      <c r="E1217" s="34" t="s">
        <v>72</v>
      </c>
      <c r="F1217" s="34" t="s">
        <v>176</v>
      </c>
      <c r="G1217" s="35" t="str">
        <f>VLOOKUP(O1217,[3]Gerentes!$A:$N,4,0)</f>
        <v>INFANCIA</v>
      </c>
      <c r="H1217" s="35" t="str">
        <f>VLOOKUP(O1217,[3]Gerentes!$A:$N,5,0)</f>
        <v>DIRECTOR(A) DE INFANCIA</v>
      </c>
      <c r="I1217" s="35" t="str">
        <f>VLOOKUP(O1217,[3]Gerentes!$A:$N,10,0)</f>
        <v>7. Infancia</v>
      </c>
      <c r="J1217" s="35" t="str">
        <f>VLOOKUP(O1217,[3]Gerentes!$A:$AB,15,0)</f>
        <v>No Contratable</v>
      </c>
      <c r="K1217" s="36" t="str">
        <f t="shared" si="54"/>
        <v>Inversión</v>
      </c>
      <c r="L1217" s="37" t="s">
        <v>182</v>
      </c>
      <c r="M1217" s="38" t="str">
        <f t="shared" si="55"/>
        <v>C-4102-1500-20</v>
      </c>
      <c r="N1217" s="34">
        <v>992</v>
      </c>
      <c r="O1217" s="35" t="str">
        <f t="shared" si="56"/>
        <v>C-4102-1500-20-0-4102045-02-992</v>
      </c>
      <c r="P1217" s="32" t="s">
        <v>181</v>
      </c>
      <c r="Q1217" s="39">
        <f>VLOOKUP($O1217,[3]Gerentes!$A:$I,7,0)</f>
        <v>4102045</v>
      </c>
      <c r="R1217" s="40" t="str">
        <f>VLOOKUP($O1217,[3]Gerentes!$A:$I,8,0)</f>
        <v>SERVICIOS DE EDUCACIÓN INFORMAL A NIÑOS, NIÑAS, ADOLESCENTES  Y JÓVENES PARA EL RECONOCIMIENTO DE SUS DERECHOS</v>
      </c>
      <c r="S1217" s="34" t="s">
        <v>24</v>
      </c>
      <c r="T1217" s="34">
        <v>27</v>
      </c>
      <c r="U1217" s="34" t="s">
        <v>161</v>
      </c>
      <c r="V1217" s="34" t="s">
        <v>25</v>
      </c>
      <c r="W1217" s="41">
        <v>5150000</v>
      </c>
      <c r="X1217" s="41">
        <v>0</v>
      </c>
      <c r="Y1217" s="41">
        <v>0</v>
      </c>
      <c r="Z1217" s="41">
        <v>0</v>
      </c>
      <c r="AA1217" s="41">
        <v>0</v>
      </c>
      <c r="AB1217" s="42">
        <v>5150000</v>
      </c>
      <c r="AC1217" s="41">
        <v>5150000</v>
      </c>
      <c r="AD1217" s="41">
        <v>0</v>
      </c>
      <c r="AE1217" s="42">
        <v>286590</v>
      </c>
      <c r="AF1217" s="42">
        <v>220590</v>
      </c>
      <c r="AG1217" s="41">
        <v>220590</v>
      </c>
      <c r="AH1217" s="41">
        <v>220590</v>
      </c>
      <c r="AI1217" s="41">
        <v>0</v>
      </c>
      <c r="AJ1217" s="41">
        <v>0</v>
      </c>
      <c r="AK1217" s="42" t="str">
        <f>IFERROR(VLOOKUP(Exportar[[#This Row],[RUBRO]],[3]LISTAS!$A$1:$B$19,2,0),Exportar[[#This Row],[NOMBRE-Planeación_Proyecto]])</f>
        <v>7. Infancia</v>
      </c>
      <c r="AL1217" s="41">
        <f>VLOOKUP(Exportar[[#This Row],[UNIDAD/SUB UNIDAD]],[3]!REGIONALES[[#All],[codigo_regional3]:[Columna1]],3,0)</f>
        <v>50</v>
      </c>
      <c r="AM1217" s="41">
        <f>Exportar[[#This Row],[COD]]</f>
        <v>50</v>
      </c>
      <c r="AN1217" s="41">
        <f>IFERROR(VLOOKUP(Exportar[[#This Row],[RUBRO completo]],'[3]CENTRO DE COSTOS'!$X:$X,1,0),0)</f>
        <v>0</v>
      </c>
      <c r="AO1217" s="43" t="str">
        <f>VLOOKUP(Exportar[[#This Row],[COD_REAL]],'[3]CENTRO DE COSTOS'!$M$4:$N$72,2,0)</f>
        <v>REGIONAL META</v>
      </c>
    </row>
    <row r="1218" spans="1:41" x14ac:dyDescent="0.25">
      <c r="A1218" s="44">
        <v>45111</v>
      </c>
      <c r="B1218" s="32">
        <v>2023</v>
      </c>
      <c r="C1218" s="33" t="str">
        <f>VLOOKUP(D1218,'[3]CENTRO DE COSTOS'!$E:$H,4,0)</f>
        <v>REGIONALES</v>
      </c>
      <c r="D1218" s="34" t="s">
        <v>71</v>
      </c>
      <c r="E1218" s="34" t="s">
        <v>72</v>
      </c>
      <c r="F1218" s="34" t="s">
        <v>176</v>
      </c>
      <c r="G1218" s="35" t="str">
        <f>VLOOKUP(O1218,[3]Gerentes!$A:$N,4,0)</f>
        <v>ADOLESCENCIA Y JUVENTUD</v>
      </c>
      <c r="H1218" s="35" t="str">
        <f>VLOOKUP(O1218,[3]Gerentes!$A:$N,5,0)</f>
        <v xml:space="preserve">DIRECTOR(A) DE ADOLESCENCIA Y JUVENTUD </v>
      </c>
      <c r="I1218" s="35" t="str">
        <f>VLOOKUP(O1218,[3]Gerentes!$A:$N,10,0)</f>
        <v>8. Adolescencia y Juventud</v>
      </c>
      <c r="J1218" s="35" t="str">
        <f>VLOOKUP(O1218,[3]Gerentes!$A:$AB,15,0)</f>
        <v>No Contratable</v>
      </c>
      <c r="K1218" s="36" t="str">
        <f t="shared" si="54"/>
        <v>Inversión</v>
      </c>
      <c r="L1218" s="37" t="s">
        <v>180</v>
      </c>
      <c r="M1218" s="38" t="str">
        <f t="shared" si="55"/>
        <v>C-4102-1500-21</v>
      </c>
      <c r="N1218" s="34">
        <v>992</v>
      </c>
      <c r="O1218" s="35" t="str">
        <f t="shared" si="56"/>
        <v>C-4102-1500-21-0-4102045-02-00-992</v>
      </c>
      <c r="P1218" s="32" t="s">
        <v>179</v>
      </c>
      <c r="Q1218" s="39">
        <f>VLOOKUP($O1218,[3]Gerentes!$A:$I,7,0)</f>
        <v>4102045</v>
      </c>
      <c r="R1218" s="40" t="str">
        <f>VLOOKUP($O1218,[3]Gerentes!$A:$I,8,0)</f>
        <v>SERVICIOS DE EDUCACIÓN INFORMAL A NIÑOS, NIÑAS, ADOLESCENTES  Y JÓVENES PARA EL RECONOCIMIENTO DE SUS DERECHOS</v>
      </c>
      <c r="S1218" s="34" t="s">
        <v>24</v>
      </c>
      <c r="T1218" s="34">
        <v>27</v>
      </c>
      <c r="U1218" s="34" t="s">
        <v>161</v>
      </c>
      <c r="V1218" s="34" t="s">
        <v>25</v>
      </c>
      <c r="W1218" s="41">
        <v>3000000</v>
      </c>
      <c r="X1218" s="41">
        <v>0</v>
      </c>
      <c r="Y1218" s="41">
        <v>0</v>
      </c>
      <c r="Z1218" s="41">
        <v>0</v>
      </c>
      <c r="AA1218" s="41">
        <v>0</v>
      </c>
      <c r="AB1218" s="42">
        <v>3000000</v>
      </c>
      <c r="AC1218" s="41">
        <v>3000000</v>
      </c>
      <c r="AD1218" s="41">
        <v>0</v>
      </c>
      <c r="AE1218" s="42">
        <v>1277540</v>
      </c>
      <c r="AF1218" s="42">
        <v>1277540</v>
      </c>
      <c r="AG1218" s="41">
        <v>1277540</v>
      </c>
      <c r="AH1218" s="41">
        <v>1277540</v>
      </c>
      <c r="AI1218" s="41">
        <v>0</v>
      </c>
      <c r="AJ1218" s="41">
        <v>0</v>
      </c>
      <c r="AK1218" s="42" t="str">
        <f>IFERROR(VLOOKUP(Exportar[[#This Row],[RUBRO]],[3]LISTAS!$A$1:$B$19,2,0),Exportar[[#This Row],[NOMBRE-Planeación_Proyecto]])</f>
        <v>8. Adolescencia y Juventud</v>
      </c>
      <c r="AL1218" s="41">
        <f>VLOOKUP(Exportar[[#This Row],[UNIDAD/SUB UNIDAD]],[3]!REGIONALES[[#All],[codigo_regional3]:[Columna1]],3,0)</f>
        <v>50</v>
      </c>
      <c r="AM1218" s="41">
        <f>Exportar[[#This Row],[COD]]</f>
        <v>50</v>
      </c>
      <c r="AN1218" s="41">
        <f>IFERROR(VLOOKUP(Exportar[[#This Row],[RUBRO completo]],'[3]CENTRO DE COSTOS'!$X:$X,1,0),0)</f>
        <v>0</v>
      </c>
      <c r="AO1218" s="43" t="str">
        <f>VLOOKUP(Exportar[[#This Row],[COD_REAL]],'[3]CENTRO DE COSTOS'!$M$4:$N$72,2,0)</f>
        <v>REGIONAL META</v>
      </c>
    </row>
    <row r="1219" spans="1:41" x14ac:dyDescent="0.25">
      <c r="A1219" s="44">
        <v>45111</v>
      </c>
      <c r="B1219" s="32">
        <v>2023</v>
      </c>
      <c r="C1219" s="33" t="str">
        <f>VLOOKUP(D1219,'[3]CENTRO DE COSTOS'!$E:$H,4,0)</f>
        <v>REGIONALES</v>
      </c>
      <c r="D1219" s="34" t="s">
        <v>71</v>
      </c>
      <c r="E1219" s="34" t="s">
        <v>72</v>
      </c>
      <c r="F1219" s="34" t="s">
        <v>176</v>
      </c>
      <c r="G1219" s="35" t="str">
        <f>VLOOKUP(O1219,[3]Gerentes!$A:$N,4,0)</f>
        <v>TECNOLOGÍA</v>
      </c>
      <c r="H1219" s="35" t="str">
        <f>VLOOKUP(O1219,[3]Gerentes!$A:$N,5,0)</f>
        <v>DIRECTOR(A) DE INFORMACION Y TECNOLOGIA</v>
      </c>
      <c r="I1219" s="35" t="str">
        <f>VLOOKUP(O1219,[3]Gerentes!$A:$N,10,0)</f>
        <v>9. Tecnología</v>
      </c>
      <c r="J1219" s="35" t="str">
        <f>VLOOKUP(O1219,[3]Gerentes!$A:$AB,15,0)</f>
        <v>No Contratable</v>
      </c>
      <c r="K1219" s="36" t="str">
        <f t="shared" si="54"/>
        <v>Inversión</v>
      </c>
      <c r="L1219" s="37" t="s">
        <v>178</v>
      </c>
      <c r="M1219" s="38" t="str">
        <f t="shared" si="55"/>
        <v>C-4199-1500-7</v>
      </c>
      <c r="N1219" s="34">
        <v>992</v>
      </c>
      <c r="O1219" s="35" t="str">
        <f t="shared" si="56"/>
        <v>C-4199-1500-7-0-4199062-02-992</v>
      </c>
      <c r="P1219" s="32" t="s">
        <v>177</v>
      </c>
      <c r="Q1219" s="39">
        <f>VLOOKUP($O1219,[3]Gerentes!$A:$I,7,0)</f>
        <v>4199062</v>
      </c>
      <c r="R1219" s="40" t="str">
        <f>VLOOKUP($O1219,[3]Gerentes!$A:$I,8,0)</f>
        <v>SERVICIOS TECNOLOGICOS</v>
      </c>
      <c r="S1219" s="34" t="s">
        <v>24</v>
      </c>
      <c r="T1219" s="34">
        <v>27</v>
      </c>
      <c r="U1219" s="34" t="s">
        <v>161</v>
      </c>
      <c r="V1219" s="34" t="s">
        <v>25</v>
      </c>
      <c r="W1219" s="41">
        <v>4512018</v>
      </c>
      <c r="X1219" s="41">
        <v>0</v>
      </c>
      <c r="Y1219" s="41">
        <v>0</v>
      </c>
      <c r="Z1219" s="41">
        <v>0</v>
      </c>
      <c r="AA1219" s="41">
        <v>0</v>
      </c>
      <c r="AB1219" s="42">
        <v>4512018</v>
      </c>
      <c r="AC1219" s="41">
        <v>4512018</v>
      </c>
      <c r="AD1219" s="41">
        <v>0</v>
      </c>
      <c r="AE1219" s="42">
        <v>2980382</v>
      </c>
      <c r="AF1219" s="42">
        <v>2388818</v>
      </c>
      <c r="AG1219" s="41">
        <v>2388818</v>
      </c>
      <c r="AH1219" s="41">
        <v>2388818</v>
      </c>
      <c r="AI1219" s="41">
        <v>0</v>
      </c>
      <c r="AJ1219" s="41">
        <v>0</v>
      </c>
      <c r="AK1219" s="42" t="str">
        <f>IFERROR(VLOOKUP(Exportar[[#This Row],[RUBRO]],[3]LISTAS!$A$1:$B$19,2,0),Exportar[[#This Row],[NOMBRE-Planeación_Proyecto]])</f>
        <v>9. Tecnología</v>
      </c>
      <c r="AL1219" s="41">
        <f>VLOOKUP(Exportar[[#This Row],[UNIDAD/SUB UNIDAD]],[3]!REGIONALES[[#All],[codigo_regional3]:[Columna1]],3,0)</f>
        <v>50</v>
      </c>
      <c r="AM1219" s="41">
        <f>Exportar[[#This Row],[COD]]</f>
        <v>50</v>
      </c>
      <c r="AN1219" s="41">
        <f>IFERROR(VLOOKUP(Exportar[[#This Row],[RUBRO completo]],'[3]CENTRO DE COSTOS'!$X:$X,1,0),0)</f>
        <v>0</v>
      </c>
      <c r="AO1219" s="43" t="str">
        <f>VLOOKUP(Exportar[[#This Row],[COD_REAL]],'[3]CENTRO DE COSTOS'!$M$4:$N$72,2,0)</f>
        <v>REGIONAL META</v>
      </c>
    </row>
    <row r="1220" spans="1:41" x14ac:dyDescent="0.25">
      <c r="A1220" s="44">
        <v>45111</v>
      </c>
      <c r="B1220" s="32">
        <v>2023</v>
      </c>
      <c r="C1220" s="33" t="str">
        <f>VLOOKUP(D1220,'[3]CENTRO DE COSTOS'!$E:$H,4,0)</f>
        <v>REGIONALES</v>
      </c>
      <c r="D1220" s="34" t="s">
        <v>71</v>
      </c>
      <c r="E1220" s="34" t="s">
        <v>72</v>
      </c>
      <c r="F1220" s="34" t="s">
        <v>176</v>
      </c>
      <c r="G1220" s="35" t="str">
        <f>VLOOKUP(O1220,[3]Gerentes!$A:$N,4,0)</f>
        <v>FORTALECIMIENTO</v>
      </c>
      <c r="H1220" s="35" t="str">
        <f>VLOOKUP(O1220,[3]Gerentes!$A:$N,5,0)</f>
        <v>DIRECTOR(A) DE GESTION HUMANA</v>
      </c>
      <c r="I1220" s="35" t="str">
        <f>VLOOKUP(O1220,[3]Gerentes!$A:$N,10,0)</f>
        <v>8. Fortalecimiento</v>
      </c>
      <c r="J1220" s="35" t="str">
        <f>VLOOKUP(O1220,[3]Gerentes!$A:$AB,15,0)</f>
        <v>No Contratable</v>
      </c>
      <c r="K1220" s="36" t="str">
        <f t="shared" ref="K1220:K1283" si="57">IF(OR(LEFT(L1220,1)="A",LEFT(L1220,1)="B"),"Funcionamiento","Inversión")</f>
        <v>Inversión</v>
      </c>
      <c r="L1220" s="37" t="s">
        <v>175</v>
      </c>
      <c r="M1220" s="38" t="str">
        <f t="shared" ref="M1220:M1283" si="58">IF(LEFT(L1220,4)="A-01",LEFT(L1220,10),IF(LEFT(L1220,4)="A-02",LEFT(L1220,7),IF(LEFT(L1220,4)="A-03",LEFT(L1220,14),IF(LEFT(L1220,7)="A-08-01",LEFT(L1220,7),IF(LEFT(L1220,7)="A-08-04",LEFT(L1220,10),IF(AND(LEFT(LEFT(L1220,14),1)="C",RIGHT(LEFT(L1220,14),1)="-"),LEFT(L1220,13),LEFT(L1220,14)))))))</f>
        <v>C-4199-1500-8</v>
      </c>
      <c r="N1220" s="34">
        <v>992</v>
      </c>
      <c r="O1220" s="35" t="str">
        <f t="shared" ref="O1220:O1283" si="59">IF(LEN(N1220)&gt;3,L1220,L1220&amp;IF(N1220&lt;&gt;"","-"&amp;N1220,""))</f>
        <v>C-4199-1500-8-0-4199064-02-992</v>
      </c>
      <c r="P1220" s="32" t="s">
        <v>174</v>
      </c>
      <c r="Q1220" s="39">
        <f>VLOOKUP($O1220,[3]Gerentes!$A:$I,7,0)</f>
        <v>4199064</v>
      </c>
      <c r="R1220" s="40" t="str">
        <f>VLOOKUP($O1220,[3]Gerentes!$A:$I,8,0)</f>
        <v>SERVICIO DE IMPLEMENTACION DE SISTEMAS DE GESTION</v>
      </c>
      <c r="S1220" s="34" t="s">
        <v>24</v>
      </c>
      <c r="T1220" s="34">
        <v>27</v>
      </c>
      <c r="U1220" s="34" t="s">
        <v>161</v>
      </c>
      <c r="V1220" s="34" t="s">
        <v>25</v>
      </c>
      <c r="W1220" s="41">
        <v>56650000</v>
      </c>
      <c r="X1220" s="41">
        <v>0</v>
      </c>
      <c r="Y1220" s="41">
        <v>0</v>
      </c>
      <c r="Z1220" s="41">
        <v>0</v>
      </c>
      <c r="AA1220" s="41">
        <v>0</v>
      </c>
      <c r="AB1220" s="42">
        <v>56650000</v>
      </c>
      <c r="AC1220" s="41">
        <v>56650000</v>
      </c>
      <c r="AD1220" s="41">
        <v>0</v>
      </c>
      <c r="AE1220" s="42">
        <v>12602920</v>
      </c>
      <c r="AF1220" s="42">
        <v>9146497</v>
      </c>
      <c r="AG1220" s="41">
        <v>9146497</v>
      </c>
      <c r="AH1220" s="41">
        <v>9146497</v>
      </c>
      <c r="AI1220" s="41">
        <v>0</v>
      </c>
      <c r="AJ1220" s="41">
        <v>0</v>
      </c>
      <c r="AK1220" s="42" t="str">
        <f>IFERROR(VLOOKUP(Exportar[[#This Row],[RUBRO]],[3]LISTAS!$A$1:$B$19,2,0),Exportar[[#This Row],[NOMBRE-Planeación_Proyecto]])</f>
        <v>8. Fortalecimiento</v>
      </c>
      <c r="AL1220" s="41">
        <f>VLOOKUP(Exportar[[#This Row],[UNIDAD/SUB UNIDAD]],[3]!REGIONALES[[#All],[codigo_regional3]:[Columna1]],3,0)</f>
        <v>50</v>
      </c>
      <c r="AM1220" s="41">
        <f>Exportar[[#This Row],[COD]]</f>
        <v>50</v>
      </c>
      <c r="AN1220" s="41">
        <f>IFERROR(VLOOKUP(Exportar[[#This Row],[RUBRO completo]],'[3]CENTRO DE COSTOS'!$X:$X,1,0),0)</f>
        <v>0</v>
      </c>
      <c r="AO1220" s="43" t="str">
        <f>VLOOKUP(Exportar[[#This Row],[COD_REAL]],'[3]CENTRO DE COSTOS'!$M$4:$N$72,2,0)</f>
        <v>REGIONAL META</v>
      </c>
    </row>
    <row r="1221" spans="1:41" x14ac:dyDescent="0.25">
      <c r="A1221" s="44">
        <v>45111</v>
      </c>
      <c r="B1221" s="32">
        <v>2023</v>
      </c>
      <c r="C1221" s="33" t="str">
        <f>VLOOKUP(D1221,'[3]CENTRO DE COSTOS'!$E:$H,4,0)</f>
        <v>REGIONALES</v>
      </c>
      <c r="D1221" s="34" t="s">
        <v>71</v>
      </c>
      <c r="E1221" s="34" t="s">
        <v>72</v>
      </c>
      <c r="F1221" s="34" t="s">
        <v>150</v>
      </c>
      <c r="G1221" s="35" t="str">
        <f>VLOOKUP(O1221,[3]Gerentes!$A:$N,4,0)</f>
        <v>PRIMERA INFANCIA</v>
      </c>
      <c r="H1221" s="35" t="str">
        <f>VLOOKUP(O1221,[3]Gerentes!$A:$N,5,0)</f>
        <v>DIRECTOR(A) ADMINISTRATIVO</v>
      </c>
      <c r="I1221" s="35" t="str">
        <f>VLOOKUP(O1221,[3]Gerentes!$A:$N,10,0)</f>
        <v>1. Primera Infancia</v>
      </c>
      <c r="J1221" s="35" t="str">
        <f>VLOOKUP(O1221,[3]Gerentes!$A:$AB,15,0)</f>
        <v>Contratable</v>
      </c>
      <c r="K1221" s="36" t="str">
        <f t="shared" si="57"/>
        <v>Inversión</v>
      </c>
      <c r="L1221" s="37" t="s">
        <v>257</v>
      </c>
      <c r="M1221" s="38" t="str">
        <f t="shared" si="58"/>
        <v>C-4102-1500-18</v>
      </c>
      <c r="N1221" s="34">
        <v>997</v>
      </c>
      <c r="O1221" s="35" t="str">
        <f t="shared" si="59"/>
        <v>C-4102-1500-18-0-4102004-02-997</v>
      </c>
      <c r="P1221" s="32" t="s">
        <v>256</v>
      </c>
      <c r="Q1221" s="39">
        <f>VLOOKUP($O1221,[3]Gerentes!$A:$I,7,0)</f>
        <v>4102004</v>
      </c>
      <c r="R1221" s="40" t="str">
        <f>VLOOKUP($O1221,[3]Gerentes!$A:$I,8,0)</f>
        <v>EDIFICACIONES PARA LA ATENCION INTEGRAL A LA PRIMERA INFANCIA CONSTRUIDAS</v>
      </c>
      <c r="S1221" s="34" t="s">
        <v>38</v>
      </c>
      <c r="T1221" s="34">
        <v>10</v>
      </c>
      <c r="U1221" s="34" t="s">
        <v>223</v>
      </c>
      <c r="V1221" s="34" t="s">
        <v>25</v>
      </c>
      <c r="W1221" s="41">
        <v>15450000</v>
      </c>
      <c r="X1221" s="41">
        <v>0</v>
      </c>
      <c r="Y1221" s="41">
        <v>0</v>
      </c>
      <c r="Z1221" s="41">
        <v>0</v>
      </c>
      <c r="AA1221" s="41">
        <v>0</v>
      </c>
      <c r="AB1221" s="42">
        <v>15450000</v>
      </c>
      <c r="AC1221" s="41">
        <v>13000000</v>
      </c>
      <c r="AD1221" s="41">
        <v>2450000</v>
      </c>
      <c r="AE1221" s="42">
        <v>13000000</v>
      </c>
      <c r="AF1221" s="42">
        <v>9100000</v>
      </c>
      <c r="AG1221" s="41">
        <v>9100000</v>
      </c>
      <c r="AH1221" s="41">
        <v>9100000</v>
      </c>
      <c r="AI1221" s="41">
        <v>0</v>
      </c>
      <c r="AJ1221" s="41">
        <v>0</v>
      </c>
      <c r="AK1221" s="42" t="str">
        <f>IFERROR(VLOOKUP(Exportar[[#This Row],[RUBRO]],[3]LISTAS!$A$1:$B$19,2,0),Exportar[[#This Row],[NOMBRE-Planeación_Proyecto]])</f>
        <v>1. Primera Infancia</v>
      </c>
      <c r="AL1221" s="41">
        <f>VLOOKUP(Exportar[[#This Row],[UNIDAD/SUB UNIDAD]],[3]!REGIONALES[[#All],[codigo_regional3]:[Columna1]],3,0)</f>
        <v>50</v>
      </c>
      <c r="AM1221" s="41">
        <f>Exportar[[#This Row],[COD]]</f>
        <v>50</v>
      </c>
      <c r="AN1221" s="41">
        <f>IFERROR(VLOOKUP(Exportar[[#This Row],[RUBRO completo]],'[3]CENTRO DE COSTOS'!$X:$X,1,0),0)</f>
        <v>0</v>
      </c>
      <c r="AO1221" s="43" t="str">
        <f>VLOOKUP(Exportar[[#This Row],[COD_REAL]],'[3]CENTRO DE COSTOS'!$M$4:$N$72,2,0)</f>
        <v>REGIONAL META</v>
      </c>
    </row>
    <row r="1222" spans="1:41" x14ac:dyDescent="0.25">
      <c r="A1222" s="44">
        <v>45111</v>
      </c>
      <c r="B1222" s="32">
        <v>2023</v>
      </c>
      <c r="C1222" s="33" t="str">
        <f>VLOOKUP(D1222,'[3]CENTRO DE COSTOS'!$E:$H,4,0)</f>
        <v>REGIONALES</v>
      </c>
      <c r="D1222" s="34" t="s">
        <v>71</v>
      </c>
      <c r="E1222" s="34" t="s">
        <v>72</v>
      </c>
      <c r="F1222" s="34" t="s">
        <v>164</v>
      </c>
      <c r="G1222" s="35" t="str">
        <f>VLOOKUP(O1222,[3]Gerentes!$A:$N,4,0)</f>
        <v>NUTRICIÓN</v>
      </c>
      <c r="H1222" s="35" t="str">
        <f>VLOOKUP(O1222,[3]Gerentes!$A:$N,5,0)</f>
        <v>DIRECTOR(A) DE NUTRICION</v>
      </c>
      <c r="I1222" s="35" t="str">
        <f>VLOOKUP(O1222,[3]Gerentes!$A:$N,10,0)</f>
        <v>4. Nutrición</v>
      </c>
      <c r="J1222" s="35" t="str">
        <f>VLOOKUP(O1222,[3]Gerentes!$A:$AB,15,0)</f>
        <v>No Contratable</v>
      </c>
      <c r="K1222" s="36" t="str">
        <f t="shared" si="57"/>
        <v>Inversión</v>
      </c>
      <c r="L1222" s="37" t="s">
        <v>191</v>
      </c>
      <c r="M1222" s="38" t="str">
        <f t="shared" si="58"/>
        <v>C-4102-1500-12</v>
      </c>
      <c r="N1222" s="34">
        <v>999</v>
      </c>
      <c r="O1222" s="35" t="str">
        <f t="shared" si="59"/>
        <v>C-4102-1500-12-0-4102014-02-999</v>
      </c>
      <c r="P1222" s="32" t="s">
        <v>190</v>
      </c>
      <c r="Q1222" s="39">
        <f>VLOOKUP($O1222,[3]Gerentes!$A:$I,7,0)</f>
        <v>4102014</v>
      </c>
      <c r="R1222" s="40" t="str">
        <f>VLOOKUP($O1222,[3]Gerentes!$A:$I,8,0)</f>
        <v>SERVICIO DE DISTRIBUCION DE ALIMENTOS SOLIDOS DE ALTO VALOR NUTRICIONAL</v>
      </c>
      <c r="S1222" s="34" t="s">
        <v>24</v>
      </c>
      <c r="T1222" s="34">
        <v>27</v>
      </c>
      <c r="U1222" s="34" t="s">
        <v>161</v>
      </c>
      <c r="V1222" s="34" t="s">
        <v>25</v>
      </c>
      <c r="W1222" s="41">
        <v>0</v>
      </c>
      <c r="X1222" s="41">
        <v>3000</v>
      </c>
      <c r="Y1222" s="41">
        <v>0</v>
      </c>
      <c r="Z1222" s="41">
        <v>0</v>
      </c>
      <c r="AA1222" s="41">
        <v>0</v>
      </c>
      <c r="AB1222" s="42">
        <v>3000</v>
      </c>
      <c r="AC1222" s="41">
        <v>3000</v>
      </c>
      <c r="AD1222" s="41">
        <v>0</v>
      </c>
      <c r="AE1222" s="42">
        <v>3000</v>
      </c>
      <c r="AF1222" s="42">
        <v>645.51</v>
      </c>
      <c r="AG1222" s="41">
        <v>645.51</v>
      </c>
      <c r="AH1222" s="41">
        <v>645.51</v>
      </c>
      <c r="AI1222" s="41">
        <v>0</v>
      </c>
      <c r="AJ1222" s="41">
        <v>0</v>
      </c>
      <c r="AK1222" s="42" t="str">
        <f>IFERROR(VLOOKUP(Exportar[[#This Row],[RUBRO]],[3]LISTAS!$A$1:$B$19,2,0),Exportar[[#This Row],[NOMBRE-Planeación_Proyecto]])</f>
        <v>4. Nutrición</v>
      </c>
      <c r="AL1222" s="41">
        <f>VLOOKUP(Exportar[[#This Row],[UNIDAD/SUB UNIDAD]],[3]!REGIONALES[[#All],[codigo_regional3]:[Columna1]],3,0)</f>
        <v>50</v>
      </c>
      <c r="AM1222" s="41">
        <f>Exportar[[#This Row],[COD]]</f>
        <v>50</v>
      </c>
      <c r="AN1222" s="41">
        <f>IFERROR(VLOOKUP(Exportar[[#This Row],[RUBRO completo]],'[3]CENTRO DE COSTOS'!$X:$X,1,0),0)</f>
        <v>0</v>
      </c>
      <c r="AO1222" s="43" t="str">
        <f>VLOOKUP(Exportar[[#This Row],[COD_REAL]],'[3]CENTRO DE COSTOS'!$M$4:$N$72,2,0)</f>
        <v>REGIONAL META</v>
      </c>
    </row>
    <row r="1223" spans="1:41" x14ac:dyDescent="0.25">
      <c r="A1223" s="44">
        <v>45111</v>
      </c>
      <c r="B1223" s="32">
        <v>2023</v>
      </c>
      <c r="C1223" s="33" t="str">
        <f>VLOOKUP(D1223,'[3]CENTRO DE COSTOS'!$E:$H,4,0)</f>
        <v>REGIONALES</v>
      </c>
      <c r="D1223" s="34" t="s">
        <v>71</v>
      </c>
      <c r="E1223" s="34" t="s">
        <v>72</v>
      </c>
      <c r="F1223" s="34" t="s">
        <v>164</v>
      </c>
      <c r="G1223" s="35" t="str">
        <f>VLOOKUP(O1223,[3]Gerentes!$A:$N,4,0)</f>
        <v>NUTRICIÓN</v>
      </c>
      <c r="H1223" s="35" t="str">
        <f>VLOOKUP(O1223,[3]Gerentes!$A:$N,5,0)</f>
        <v>DIRECTOR(A) DE NUTRICION</v>
      </c>
      <c r="I1223" s="35" t="str">
        <f>VLOOKUP(O1223,[3]Gerentes!$A:$N,10,0)</f>
        <v>4. Nutrición</v>
      </c>
      <c r="J1223" s="35" t="str">
        <f>VLOOKUP(O1223,[3]Gerentes!$A:$AB,15,0)</f>
        <v>No Contratable</v>
      </c>
      <c r="K1223" s="36" t="str">
        <f t="shared" si="57"/>
        <v>Inversión</v>
      </c>
      <c r="L1223" s="37" t="s">
        <v>189</v>
      </c>
      <c r="M1223" s="38" t="str">
        <f t="shared" si="58"/>
        <v>C-4102-1500-12</v>
      </c>
      <c r="N1223" s="34">
        <v>999</v>
      </c>
      <c r="O1223" s="35" t="str">
        <f t="shared" si="59"/>
        <v>C-4102-1500-12-0-4102016-02-999</v>
      </c>
      <c r="P1223" s="32" t="s">
        <v>188</v>
      </c>
      <c r="Q1223" s="39">
        <f>VLOOKUP($O1223,[3]Gerentes!$A:$I,7,0)</f>
        <v>4102016</v>
      </c>
      <c r="R1223" s="40" t="str">
        <f>VLOOKUP($O1223,[3]Gerentes!$A:$I,8,0)</f>
        <v>SERVICIO DE ATENCION Y PREVENCION A LA DESNUTRICION DESDE EL SECTOR INCLUSION SOCIAL</v>
      </c>
      <c r="S1223" s="34" t="s">
        <v>24</v>
      </c>
      <c r="T1223" s="34">
        <v>27</v>
      </c>
      <c r="U1223" s="34" t="s">
        <v>161</v>
      </c>
      <c r="V1223" s="34" t="s">
        <v>25</v>
      </c>
      <c r="W1223" s="41">
        <v>0</v>
      </c>
      <c r="X1223" s="41">
        <v>10000</v>
      </c>
      <c r="Y1223" s="41">
        <v>0</v>
      </c>
      <c r="Z1223" s="41">
        <v>0</v>
      </c>
      <c r="AA1223" s="41">
        <v>0</v>
      </c>
      <c r="AB1223" s="42">
        <v>10000</v>
      </c>
      <c r="AC1223" s="41">
        <v>10000</v>
      </c>
      <c r="AD1223" s="41">
        <v>0</v>
      </c>
      <c r="AE1223" s="42">
        <v>10000</v>
      </c>
      <c r="AF1223" s="42">
        <v>2887.09</v>
      </c>
      <c r="AG1223" s="41">
        <v>2887.09</v>
      </c>
      <c r="AH1223" s="41">
        <v>2887.09</v>
      </c>
      <c r="AI1223" s="41">
        <v>0</v>
      </c>
      <c r="AJ1223" s="41">
        <v>0</v>
      </c>
      <c r="AK1223" s="42" t="str">
        <f>IFERROR(VLOOKUP(Exportar[[#This Row],[RUBRO]],[3]LISTAS!$A$1:$B$19,2,0),Exportar[[#This Row],[NOMBRE-Planeación_Proyecto]])</f>
        <v>4. Nutrición</v>
      </c>
      <c r="AL1223" s="41">
        <f>VLOOKUP(Exportar[[#This Row],[UNIDAD/SUB UNIDAD]],[3]!REGIONALES[[#All],[codigo_regional3]:[Columna1]],3,0)</f>
        <v>50</v>
      </c>
      <c r="AM1223" s="41">
        <f>Exportar[[#This Row],[COD]]</f>
        <v>50</v>
      </c>
      <c r="AN1223" s="41">
        <f>IFERROR(VLOOKUP(Exportar[[#This Row],[RUBRO completo]],'[3]CENTRO DE COSTOS'!$X:$X,1,0),0)</f>
        <v>0</v>
      </c>
      <c r="AO1223" s="43" t="str">
        <f>VLOOKUP(Exportar[[#This Row],[COD_REAL]],'[3]CENTRO DE COSTOS'!$M$4:$N$72,2,0)</f>
        <v>REGIONAL META</v>
      </c>
    </row>
    <row r="1224" spans="1:41" x14ac:dyDescent="0.25">
      <c r="A1224" s="44">
        <v>45111</v>
      </c>
      <c r="B1224" s="32">
        <v>2023</v>
      </c>
      <c r="C1224" s="33" t="str">
        <f>VLOOKUP(D1224,'[3]CENTRO DE COSTOS'!$E:$H,4,0)</f>
        <v>REGIONALES</v>
      </c>
      <c r="D1224" s="34" t="s">
        <v>71</v>
      </c>
      <c r="E1224" s="34" t="s">
        <v>72</v>
      </c>
      <c r="F1224" s="34" t="s">
        <v>164</v>
      </c>
      <c r="G1224" s="35" t="str">
        <f>VLOOKUP(O1224,[3]Gerentes!$A:$N,4,0)</f>
        <v>PROTECCIÓN SRPA</v>
      </c>
      <c r="H1224" s="35" t="str">
        <f>VLOOKUP(O1224,[3]Gerentes!$A:$N,5,0)</f>
        <v>DIRECTOR(A) DE PROTECCION</v>
      </c>
      <c r="I1224" s="35" t="str">
        <f>VLOOKUP(O1224,[3]Gerentes!$A:$N,10,0)</f>
        <v>3. Protección SRPA</v>
      </c>
      <c r="J1224" s="35" t="str">
        <f>VLOOKUP(O1224,[3]Gerentes!$A:$AB,15,0)</f>
        <v>No Contratable</v>
      </c>
      <c r="K1224" s="36" t="str">
        <f t="shared" si="57"/>
        <v>Inversión</v>
      </c>
      <c r="L1224" s="37" t="s">
        <v>187</v>
      </c>
      <c r="M1224" s="38" t="str">
        <f t="shared" si="58"/>
        <v>C-4102-1500-13</v>
      </c>
      <c r="N1224" s="34">
        <v>999</v>
      </c>
      <c r="O1224" s="35" t="str">
        <f t="shared" si="59"/>
        <v>C-4102-1500-13-0-4102038-02-999</v>
      </c>
      <c r="P1224" s="32" t="s">
        <v>186</v>
      </c>
      <c r="Q1224" s="39">
        <f>VLOOKUP($O1224,[3]Gerentes!$A:$I,7,0)</f>
        <v>4102038</v>
      </c>
      <c r="R1224" s="40" t="str">
        <f>VLOOKUP($O1224,[3]Gerentes!$A:$I,8,0)</f>
        <v>SERVICIO DIRIGIDOS A LA ATENCION DE NIÑOS, NIÑAS, ADOLESCENTES Y JOVENES, CON ENFOQUE PEDAGOGICO Y RESTAURATIVO ENCAMINADOS A LA INCLUSION SOCIAL</v>
      </c>
      <c r="S1224" s="34" t="s">
        <v>24</v>
      </c>
      <c r="T1224" s="34">
        <v>27</v>
      </c>
      <c r="U1224" s="34" t="s">
        <v>161</v>
      </c>
      <c r="V1224" s="34" t="s">
        <v>25</v>
      </c>
      <c r="W1224" s="41">
        <v>15000</v>
      </c>
      <c r="X1224" s="41">
        <v>0</v>
      </c>
      <c r="Y1224" s="41">
        <v>0</v>
      </c>
      <c r="Z1224" s="41">
        <v>0</v>
      </c>
      <c r="AA1224" s="41">
        <v>0</v>
      </c>
      <c r="AB1224" s="42">
        <v>15000</v>
      </c>
      <c r="AC1224" s="41">
        <v>15000</v>
      </c>
      <c r="AD1224" s="41">
        <v>0</v>
      </c>
      <c r="AE1224" s="42">
        <v>15000</v>
      </c>
      <c r="AF1224" s="42">
        <v>7423.3</v>
      </c>
      <c r="AG1224" s="41">
        <v>7423.3</v>
      </c>
      <c r="AH1224" s="41">
        <v>7423.3</v>
      </c>
      <c r="AI1224" s="41">
        <v>0</v>
      </c>
      <c r="AJ1224" s="41">
        <v>0</v>
      </c>
      <c r="AK1224" s="42" t="str">
        <f>IFERROR(VLOOKUP(Exportar[[#This Row],[RUBRO]],[3]LISTAS!$A$1:$B$19,2,0),Exportar[[#This Row],[NOMBRE-Planeación_Proyecto]])</f>
        <v>3. Protección SRPA</v>
      </c>
      <c r="AL1224" s="41">
        <f>VLOOKUP(Exportar[[#This Row],[UNIDAD/SUB UNIDAD]],[3]!REGIONALES[[#All],[codigo_regional3]:[Columna1]],3,0)</f>
        <v>50</v>
      </c>
      <c r="AM1224" s="41">
        <f>Exportar[[#This Row],[COD]]</f>
        <v>50</v>
      </c>
      <c r="AN1224" s="41">
        <f>IFERROR(VLOOKUP(Exportar[[#This Row],[RUBRO completo]],'[3]CENTRO DE COSTOS'!$X:$X,1,0),0)</f>
        <v>0</v>
      </c>
      <c r="AO1224" s="43" t="str">
        <f>VLOOKUP(Exportar[[#This Row],[COD_REAL]],'[3]CENTRO DE COSTOS'!$M$4:$N$72,2,0)</f>
        <v>REGIONAL META</v>
      </c>
    </row>
    <row r="1225" spans="1:41" x14ac:dyDescent="0.25">
      <c r="A1225" s="44">
        <v>45111</v>
      </c>
      <c r="B1225" s="32">
        <v>2023</v>
      </c>
      <c r="C1225" s="33" t="str">
        <f>VLOOKUP(D1225,'[3]CENTRO DE COSTOS'!$E:$H,4,0)</f>
        <v>REGIONALES</v>
      </c>
      <c r="D1225" s="34" t="s">
        <v>71</v>
      </c>
      <c r="E1225" s="34" t="s">
        <v>72</v>
      </c>
      <c r="F1225" s="34" t="s">
        <v>164</v>
      </c>
      <c r="G1225" s="35" t="str">
        <f>VLOOKUP(O1225,[3]Gerentes!$A:$N,4,0)</f>
        <v xml:space="preserve">PROTECCIÓN RESTABLECIMIENTO </v>
      </c>
      <c r="H1225" s="35" t="str">
        <f>VLOOKUP(O1225,[3]Gerentes!$A:$N,5,0)</f>
        <v>DIRECTOR(A) DE PROTECCION</v>
      </c>
      <c r="I1225" s="35" t="str">
        <f>VLOOKUP(O1225,[3]Gerentes!$A:$N,10,0)</f>
        <v>2. Protección PARD</v>
      </c>
      <c r="J1225" s="35" t="str">
        <f>VLOOKUP(O1225,[3]Gerentes!$A:$AB,15,0)</f>
        <v>No Contratable</v>
      </c>
      <c r="K1225" s="36" t="str">
        <f t="shared" si="57"/>
        <v>Inversión</v>
      </c>
      <c r="L1225" s="37" t="s">
        <v>173</v>
      </c>
      <c r="M1225" s="38" t="str">
        <f t="shared" si="58"/>
        <v>C-4102-1500-14</v>
      </c>
      <c r="N1225" s="34">
        <v>999</v>
      </c>
      <c r="O1225" s="35" t="str">
        <f t="shared" si="59"/>
        <v>C-4102-1500-14-0-4102037-02-999</v>
      </c>
      <c r="P1225" s="32" t="s">
        <v>172</v>
      </c>
      <c r="Q1225" s="39">
        <f>VLOOKUP($O1225,[3]Gerentes!$A:$I,7,0)</f>
        <v>4102037</v>
      </c>
      <c r="R1225" s="40" t="str">
        <f>VLOOKUP($O1225,[3]Gerentes!$A:$I,8,0)</f>
        <v>SERVICIO DE PROTECCION PARA EL RESTABLECIMIENTO DE DERECHOS DE NIÑOS, NIÑAS, ADOLESCENTES Y JOVENES</v>
      </c>
      <c r="S1225" s="34" t="s">
        <v>24</v>
      </c>
      <c r="T1225" s="34">
        <v>27</v>
      </c>
      <c r="U1225" s="34" t="s">
        <v>161</v>
      </c>
      <c r="V1225" s="34" t="s">
        <v>25</v>
      </c>
      <c r="W1225" s="41">
        <v>40000</v>
      </c>
      <c r="X1225" s="41">
        <v>0</v>
      </c>
      <c r="Y1225" s="41">
        <v>0</v>
      </c>
      <c r="Z1225" s="41">
        <v>0</v>
      </c>
      <c r="AA1225" s="41">
        <v>0</v>
      </c>
      <c r="AB1225" s="42">
        <v>40000</v>
      </c>
      <c r="AC1225" s="41">
        <v>40000</v>
      </c>
      <c r="AD1225" s="41">
        <v>0</v>
      </c>
      <c r="AE1225" s="42">
        <v>40000</v>
      </c>
      <c r="AF1225" s="42">
        <v>20109.91</v>
      </c>
      <c r="AG1225" s="41">
        <v>20109.91</v>
      </c>
      <c r="AH1225" s="41">
        <v>20109.91</v>
      </c>
      <c r="AI1225" s="41">
        <v>0</v>
      </c>
      <c r="AJ1225" s="41">
        <v>0</v>
      </c>
      <c r="AK1225" s="42" t="str">
        <f>IFERROR(VLOOKUP(Exportar[[#This Row],[RUBRO]],[3]LISTAS!$A$1:$B$19,2,0),Exportar[[#This Row],[NOMBRE-Planeación_Proyecto]])</f>
        <v>2. Protección PARD</v>
      </c>
      <c r="AL1225" s="41">
        <f>VLOOKUP(Exportar[[#This Row],[UNIDAD/SUB UNIDAD]],[3]!REGIONALES[[#All],[codigo_regional3]:[Columna1]],3,0)</f>
        <v>50</v>
      </c>
      <c r="AM1225" s="41">
        <f>Exportar[[#This Row],[COD]]</f>
        <v>50</v>
      </c>
      <c r="AN1225" s="41">
        <f>IFERROR(VLOOKUP(Exportar[[#This Row],[RUBRO completo]],'[3]CENTRO DE COSTOS'!$X:$X,1,0),0)</f>
        <v>0</v>
      </c>
      <c r="AO1225" s="43" t="str">
        <f>VLOOKUP(Exportar[[#This Row],[COD_REAL]],'[3]CENTRO DE COSTOS'!$M$4:$N$72,2,0)</f>
        <v>REGIONAL META</v>
      </c>
    </row>
    <row r="1226" spans="1:41" x14ac:dyDescent="0.25">
      <c r="A1226" s="44">
        <v>45111</v>
      </c>
      <c r="B1226" s="32">
        <v>2023</v>
      </c>
      <c r="C1226" s="33" t="str">
        <f>VLOOKUP(D1226,'[3]CENTRO DE COSTOS'!$E:$H,4,0)</f>
        <v>REGIONALES</v>
      </c>
      <c r="D1226" s="34" t="s">
        <v>71</v>
      </c>
      <c r="E1226" s="34" t="s">
        <v>72</v>
      </c>
      <c r="F1226" s="34" t="s">
        <v>164</v>
      </c>
      <c r="G1226" s="35" t="str">
        <f>VLOOKUP(O1226,[3]Gerentes!$A:$N,4,0)</f>
        <v>SNBF</v>
      </c>
      <c r="H1226" s="35" t="str">
        <f>VLOOKUP(O1226,[3]Gerentes!$A:$N,5,0)</f>
        <v>DIRECTOR(A) DE SISTEMA NACIONAL DE BIENESTAR FAMILIAR</v>
      </c>
      <c r="I1226" s="35" t="str">
        <f>VLOOKUP(O1226,[3]Gerentes!$A:$N,10,0)</f>
        <v>7. SNBF</v>
      </c>
      <c r="J1226" s="35" t="str">
        <f>VLOOKUP(O1226,[3]Gerentes!$A:$AB,15,0)</f>
        <v>No Contratable</v>
      </c>
      <c r="K1226" s="36" t="str">
        <f t="shared" si="57"/>
        <v>Inversión</v>
      </c>
      <c r="L1226" s="37" t="s">
        <v>168</v>
      </c>
      <c r="M1226" s="38" t="str">
        <f t="shared" si="58"/>
        <v>C-4102-1500-15</v>
      </c>
      <c r="N1226" s="34">
        <v>999</v>
      </c>
      <c r="O1226" s="35" t="str">
        <f t="shared" si="59"/>
        <v>C-4102-1500-15-0-4102024-02-999</v>
      </c>
      <c r="P1226" s="32" t="s">
        <v>167</v>
      </c>
      <c r="Q1226" s="39">
        <f>VLOOKUP($O1226,[3]Gerentes!$A:$I,7,0)</f>
        <v>4102024</v>
      </c>
      <c r="R1226" s="40" t="str">
        <f>VLOOKUP($O1226,[3]Gerentes!$A:$I,8,0)</f>
        <v>SERVICIO DE ASISTENCIA TECNICA EN EL CICLO DE POLITICAS PUBLICAS DE INFANCIA Y ADOLESCENCIA</v>
      </c>
      <c r="S1226" s="34" t="s">
        <v>24</v>
      </c>
      <c r="T1226" s="34">
        <v>27</v>
      </c>
      <c r="U1226" s="34" t="s">
        <v>161</v>
      </c>
      <c r="V1226" s="34" t="s">
        <v>25</v>
      </c>
      <c r="W1226" s="41">
        <v>0</v>
      </c>
      <c r="X1226" s="41">
        <v>10000</v>
      </c>
      <c r="Y1226" s="41">
        <v>0</v>
      </c>
      <c r="Z1226" s="41">
        <v>0</v>
      </c>
      <c r="AA1226" s="41">
        <v>0</v>
      </c>
      <c r="AB1226" s="42">
        <v>10000</v>
      </c>
      <c r="AC1226" s="41">
        <v>10000</v>
      </c>
      <c r="AD1226" s="41">
        <v>0</v>
      </c>
      <c r="AE1226" s="42">
        <v>10000</v>
      </c>
      <c r="AF1226" s="42">
        <v>3227.52</v>
      </c>
      <c r="AG1226" s="41">
        <v>3227.52</v>
      </c>
      <c r="AH1226" s="41">
        <v>3227.52</v>
      </c>
      <c r="AI1226" s="41">
        <v>0</v>
      </c>
      <c r="AJ1226" s="41">
        <v>0</v>
      </c>
      <c r="AK1226" s="42" t="str">
        <f>IFERROR(VLOOKUP(Exportar[[#This Row],[RUBRO]],[3]LISTAS!$A$1:$B$19,2,0),Exportar[[#This Row],[NOMBRE-Planeación_Proyecto]])</f>
        <v>7. SNBF</v>
      </c>
      <c r="AL1226" s="41">
        <f>VLOOKUP(Exportar[[#This Row],[UNIDAD/SUB UNIDAD]],[3]!REGIONALES[[#All],[codigo_regional3]:[Columna1]],3,0)</f>
        <v>50</v>
      </c>
      <c r="AM1226" s="41">
        <f>Exportar[[#This Row],[COD]]</f>
        <v>50</v>
      </c>
      <c r="AN1226" s="41">
        <f>IFERROR(VLOOKUP(Exportar[[#This Row],[RUBRO completo]],'[3]CENTRO DE COSTOS'!$X:$X,1,0),0)</f>
        <v>0</v>
      </c>
      <c r="AO1226" s="43" t="str">
        <f>VLOOKUP(Exportar[[#This Row],[COD_REAL]],'[3]CENTRO DE COSTOS'!$M$4:$N$72,2,0)</f>
        <v>REGIONAL META</v>
      </c>
    </row>
    <row r="1227" spans="1:41" x14ac:dyDescent="0.25">
      <c r="A1227" s="44">
        <v>45111</v>
      </c>
      <c r="B1227" s="32">
        <v>2023</v>
      </c>
      <c r="C1227" s="33" t="str">
        <f>VLOOKUP(D1227,'[3]CENTRO DE COSTOS'!$E:$H,4,0)</f>
        <v>REGIONALES</v>
      </c>
      <c r="D1227" s="34" t="s">
        <v>71</v>
      </c>
      <c r="E1227" s="34" t="s">
        <v>72</v>
      </c>
      <c r="F1227" s="34" t="s">
        <v>164</v>
      </c>
      <c r="G1227" s="35" t="str">
        <f>VLOOKUP(O1227,[3]Gerentes!$A:$N,4,0)</f>
        <v>FAMILIA Y COMUNIDADES</v>
      </c>
      <c r="H1227" s="35" t="str">
        <f>VLOOKUP(O1227,[3]Gerentes!$A:$N,5,0)</f>
        <v>DIRECTOR(A) DE FAMILIA Y COMUNIDADES</v>
      </c>
      <c r="I1227" s="35" t="str">
        <f>VLOOKUP(O1227,[3]Gerentes!$A:$N,10,0)</f>
        <v>6. Familia y Comunidades</v>
      </c>
      <c r="J1227" s="35" t="str">
        <f>VLOOKUP(O1227,[3]Gerentes!$A:$AB,15,0)</f>
        <v>No Contratable</v>
      </c>
      <c r="K1227" s="36" t="str">
        <f t="shared" si="57"/>
        <v>Inversión</v>
      </c>
      <c r="L1227" s="37" t="s">
        <v>184</v>
      </c>
      <c r="M1227" s="38" t="str">
        <f t="shared" si="58"/>
        <v>C-4102-1500-16</v>
      </c>
      <c r="N1227" s="34">
        <v>999</v>
      </c>
      <c r="O1227" s="35" t="str">
        <f t="shared" si="59"/>
        <v>C-4102-1500-16-0-4102041-02-999</v>
      </c>
      <c r="P1227" s="32" t="s">
        <v>183</v>
      </c>
      <c r="Q1227" s="39">
        <f>VLOOKUP($O1227,[3]Gerentes!$A:$I,7,0)</f>
        <v>4102041</v>
      </c>
      <c r="R1227" s="40" t="str">
        <f>VLOOKUP($O1227,[3]Gerentes!$A:$I,8,0)</f>
        <v>SERVICIO DE ASISTENCIA TECNICA EN EL CICLO DE POLITICAS PUBLICAS DE FAMILIA Y OTRAS RELACIONADAS</v>
      </c>
      <c r="S1227" s="34" t="s">
        <v>24</v>
      </c>
      <c r="T1227" s="34">
        <v>27</v>
      </c>
      <c r="U1227" s="34" t="s">
        <v>161</v>
      </c>
      <c r="V1227" s="34" t="s">
        <v>25</v>
      </c>
      <c r="W1227" s="41">
        <v>0</v>
      </c>
      <c r="X1227" s="41">
        <v>4000</v>
      </c>
      <c r="Y1227" s="41">
        <v>0</v>
      </c>
      <c r="Z1227" s="41">
        <v>0</v>
      </c>
      <c r="AA1227" s="41">
        <v>0</v>
      </c>
      <c r="AB1227" s="42">
        <v>4000</v>
      </c>
      <c r="AC1227" s="41">
        <v>4000</v>
      </c>
      <c r="AD1227" s="41">
        <v>0</v>
      </c>
      <c r="AE1227" s="42">
        <v>4000</v>
      </c>
      <c r="AF1227" s="42">
        <v>968.26</v>
      </c>
      <c r="AG1227" s="41">
        <v>968.26</v>
      </c>
      <c r="AH1227" s="41">
        <v>968.26</v>
      </c>
      <c r="AI1227" s="41">
        <v>0</v>
      </c>
      <c r="AJ1227" s="41">
        <v>0</v>
      </c>
      <c r="AK1227" s="42" t="str">
        <f>IFERROR(VLOOKUP(Exportar[[#This Row],[RUBRO]],[3]LISTAS!$A$1:$B$19,2,0),Exportar[[#This Row],[NOMBRE-Planeación_Proyecto]])</f>
        <v>6. Familia y Comunidades</v>
      </c>
      <c r="AL1227" s="41">
        <f>VLOOKUP(Exportar[[#This Row],[UNIDAD/SUB UNIDAD]],[3]!REGIONALES[[#All],[codigo_regional3]:[Columna1]],3,0)</f>
        <v>50</v>
      </c>
      <c r="AM1227" s="41">
        <f>Exportar[[#This Row],[COD]]</f>
        <v>50</v>
      </c>
      <c r="AN1227" s="41">
        <f>IFERROR(VLOOKUP(Exportar[[#This Row],[RUBRO completo]],'[3]CENTRO DE COSTOS'!$X:$X,1,0),0)</f>
        <v>0</v>
      </c>
      <c r="AO1227" s="43" t="str">
        <f>VLOOKUP(Exportar[[#This Row],[COD_REAL]],'[3]CENTRO DE COSTOS'!$M$4:$N$72,2,0)</f>
        <v>REGIONAL META</v>
      </c>
    </row>
    <row r="1228" spans="1:41" x14ac:dyDescent="0.25">
      <c r="A1228" s="44">
        <v>45111</v>
      </c>
      <c r="B1228" s="32">
        <v>2023</v>
      </c>
      <c r="C1228" s="33" t="str">
        <f>VLOOKUP(D1228,'[3]CENTRO DE COSTOS'!$E:$H,4,0)</f>
        <v>REGIONALES</v>
      </c>
      <c r="D1228" s="34" t="s">
        <v>71</v>
      </c>
      <c r="E1228" s="34" t="s">
        <v>72</v>
      </c>
      <c r="F1228" s="34" t="s">
        <v>164</v>
      </c>
      <c r="G1228" s="35" t="str">
        <f>VLOOKUP(O1228,[3]Gerentes!$A:$N,4,0)</f>
        <v>PRIMERA INFANCIA</v>
      </c>
      <c r="H1228" s="35" t="str">
        <f>VLOOKUP(O1228,[3]Gerentes!$A:$N,5,0)</f>
        <v>DIRECTOR(A) DE PRIMERA INFANCIA</v>
      </c>
      <c r="I1228" s="35" t="str">
        <f>VLOOKUP(O1228,[3]Gerentes!$A:$N,10,0)</f>
        <v>1. Primera Infancia</v>
      </c>
      <c r="J1228" s="35" t="str">
        <f>VLOOKUP(O1228,[3]Gerentes!$A:$AB,15,0)</f>
        <v>No Contratable</v>
      </c>
      <c r="K1228" s="36" t="str">
        <f t="shared" si="57"/>
        <v>Inversión</v>
      </c>
      <c r="L1228" s="37" t="s">
        <v>166</v>
      </c>
      <c r="M1228" s="38" t="str">
        <f t="shared" si="58"/>
        <v>C-4102-1500-18</v>
      </c>
      <c r="N1228" s="34">
        <v>999</v>
      </c>
      <c r="O1228" s="35" t="str">
        <f t="shared" si="59"/>
        <v>C-4102-1500-18-0-4102040-02-999</v>
      </c>
      <c r="P1228" s="32" t="s">
        <v>165</v>
      </c>
      <c r="Q1228" s="39">
        <f>VLOOKUP($O1228,[3]Gerentes!$A:$I,7,0)</f>
        <v>4102040</v>
      </c>
      <c r="R1228" s="40" t="str">
        <f>VLOOKUP($O1228,[3]Gerentes!$A:$I,8,0)</f>
        <v>DOCUMENTOS METODOLOGICOS</v>
      </c>
      <c r="S1228" s="34" t="s">
        <v>24</v>
      </c>
      <c r="T1228" s="34">
        <v>27</v>
      </c>
      <c r="U1228" s="34" t="s">
        <v>161</v>
      </c>
      <c r="V1228" s="34" t="s">
        <v>25</v>
      </c>
      <c r="W1228" s="41">
        <v>0</v>
      </c>
      <c r="X1228" s="41">
        <v>70000</v>
      </c>
      <c r="Y1228" s="41">
        <v>0</v>
      </c>
      <c r="Z1228" s="41">
        <v>0</v>
      </c>
      <c r="AA1228" s="41">
        <v>0</v>
      </c>
      <c r="AB1228" s="42">
        <v>70000</v>
      </c>
      <c r="AC1228" s="41">
        <v>70000</v>
      </c>
      <c r="AD1228" s="41">
        <v>0</v>
      </c>
      <c r="AE1228" s="42">
        <v>70000</v>
      </c>
      <c r="AF1228" s="42">
        <v>22076.63</v>
      </c>
      <c r="AG1228" s="41">
        <v>22076.63</v>
      </c>
      <c r="AH1228" s="41">
        <v>22076.63</v>
      </c>
      <c r="AI1228" s="41">
        <v>0</v>
      </c>
      <c r="AJ1228" s="41">
        <v>0</v>
      </c>
      <c r="AK1228" s="42" t="str">
        <f>IFERROR(VLOOKUP(Exportar[[#This Row],[RUBRO]],[3]LISTAS!$A$1:$B$19,2,0),Exportar[[#This Row],[NOMBRE-Planeación_Proyecto]])</f>
        <v>1. Primera Infancia</v>
      </c>
      <c r="AL1228" s="41">
        <f>VLOOKUP(Exportar[[#This Row],[UNIDAD/SUB UNIDAD]],[3]!REGIONALES[[#All],[codigo_regional3]:[Columna1]],3,0)</f>
        <v>50</v>
      </c>
      <c r="AM1228" s="41">
        <f>Exportar[[#This Row],[COD]]</f>
        <v>50</v>
      </c>
      <c r="AN1228" s="41">
        <f>IFERROR(VLOOKUP(Exportar[[#This Row],[RUBRO completo]],'[3]CENTRO DE COSTOS'!$X:$X,1,0),0)</f>
        <v>0</v>
      </c>
      <c r="AO1228" s="43" t="str">
        <f>VLOOKUP(Exportar[[#This Row],[COD_REAL]],'[3]CENTRO DE COSTOS'!$M$4:$N$72,2,0)</f>
        <v>REGIONAL META</v>
      </c>
    </row>
    <row r="1229" spans="1:41" x14ac:dyDescent="0.25">
      <c r="A1229" s="44">
        <v>45111</v>
      </c>
      <c r="B1229" s="32">
        <v>2023</v>
      </c>
      <c r="C1229" s="33" t="str">
        <f>VLOOKUP(D1229,'[3]CENTRO DE COSTOS'!$E:$H,4,0)</f>
        <v>REGIONALES</v>
      </c>
      <c r="D1229" s="34" t="s">
        <v>71</v>
      </c>
      <c r="E1229" s="34" t="s">
        <v>72</v>
      </c>
      <c r="F1229" s="34" t="s">
        <v>164</v>
      </c>
      <c r="G1229" s="35" t="str">
        <f>VLOOKUP(O1229,[3]Gerentes!$A:$N,4,0)</f>
        <v>INFANCIA</v>
      </c>
      <c r="H1229" s="35" t="str">
        <f>VLOOKUP(O1229,[3]Gerentes!$A:$N,5,0)</f>
        <v>DIRECTOR(A) DE INFANCIA</v>
      </c>
      <c r="I1229" s="35" t="str">
        <f>VLOOKUP(O1229,[3]Gerentes!$A:$N,10,0)</f>
        <v>7. Infancia</v>
      </c>
      <c r="J1229" s="35" t="str">
        <f>VLOOKUP(O1229,[3]Gerentes!$A:$AB,15,0)</f>
        <v>No Contratable</v>
      </c>
      <c r="K1229" s="36" t="str">
        <f t="shared" si="57"/>
        <v>Inversión</v>
      </c>
      <c r="L1229" s="37" t="s">
        <v>182</v>
      </c>
      <c r="M1229" s="38" t="str">
        <f t="shared" si="58"/>
        <v>C-4102-1500-20</v>
      </c>
      <c r="N1229" s="34">
        <v>999</v>
      </c>
      <c r="O1229" s="35" t="str">
        <f t="shared" si="59"/>
        <v>C-4102-1500-20-0-4102045-02-999</v>
      </c>
      <c r="P1229" s="32" t="s">
        <v>181</v>
      </c>
      <c r="Q1229" s="39">
        <f>VLOOKUP($O1229,[3]Gerentes!$A:$I,7,0)</f>
        <v>4102045</v>
      </c>
      <c r="R1229" s="40" t="str">
        <f>VLOOKUP($O1229,[3]Gerentes!$A:$I,8,0)</f>
        <v>SERVICIOS DE EDUCACIÓN INFORMAL A NIÑOS, NIÑAS, ADOLESCENTES  Y JÓVENES PARA EL RECONOCIMIENTO DE SUS DERECHOS</v>
      </c>
      <c r="S1229" s="34" t="s">
        <v>24</v>
      </c>
      <c r="T1229" s="34">
        <v>27</v>
      </c>
      <c r="U1229" s="34" t="s">
        <v>161</v>
      </c>
      <c r="V1229" s="34" t="s">
        <v>25</v>
      </c>
      <c r="W1229" s="41">
        <v>0</v>
      </c>
      <c r="X1229" s="41">
        <v>4000</v>
      </c>
      <c r="Y1229" s="41">
        <v>0</v>
      </c>
      <c r="Z1229" s="41">
        <v>0</v>
      </c>
      <c r="AA1229" s="41">
        <v>0</v>
      </c>
      <c r="AB1229" s="42">
        <v>4000</v>
      </c>
      <c r="AC1229" s="41">
        <v>4000</v>
      </c>
      <c r="AD1229" s="41">
        <v>0</v>
      </c>
      <c r="AE1229" s="42">
        <v>4000</v>
      </c>
      <c r="AF1229" s="42">
        <v>968.26</v>
      </c>
      <c r="AG1229" s="41">
        <v>968.26</v>
      </c>
      <c r="AH1229" s="41">
        <v>968.26</v>
      </c>
      <c r="AI1229" s="41">
        <v>0</v>
      </c>
      <c r="AJ1229" s="41">
        <v>0</v>
      </c>
      <c r="AK1229" s="42" t="str">
        <f>IFERROR(VLOOKUP(Exportar[[#This Row],[RUBRO]],[3]LISTAS!$A$1:$B$19,2,0),Exportar[[#This Row],[NOMBRE-Planeación_Proyecto]])</f>
        <v>7. Infancia</v>
      </c>
      <c r="AL1229" s="41">
        <f>VLOOKUP(Exportar[[#This Row],[UNIDAD/SUB UNIDAD]],[3]!REGIONALES[[#All],[codigo_regional3]:[Columna1]],3,0)</f>
        <v>50</v>
      </c>
      <c r="AM1229" s="41">
        <f>Exportar[[#This Row],[COD]]</f>
        <v>50</v>
      </c>
      <c r="AN1229" s="41">
        <f>IFERROR(VLOOKUP(Exportar[[#This Row],[RUBRO completo]],'[3]CENTRO DE COSTOS'!$X:$X,1,0),0)</f>
        <v>0</v>
      </c>
      <c r="AO1229" s="43" t="str">
        <f>VLOOKUP(Exportar[[#This Row],[COD_REAL]],'[3]CENTRO DE COSTOS'!$M$4:$N$72,2,0)</f>
        <v>REGIONAL META</v>
      </c>
    </row>
    <row r="1230" spans="1:41" x14ac:dyDescent="0.25">
      <c r="A1230" s="44">
        <v>45111</v>
      </c>
      <c r="B1230" s="32">
        <v>2023</v>
      </c>
      <c r="C1230" s="33" t="str">
        <f>VLOOKUP(D1230,'[3]CENTRO DE COSTOS'!$E:$H,4,0)</f>
        <v>REGIONALES</v>
      </c>
      <c r="D1230" s="34" t="s">
        <v>71</v>
      </c>
      <c r="E1230" s="34" t="s">
        <v>72</v>
      </c>
      <c r="F1230" s="34" t="s">
        <v>164</v>
      </c>
      <c r="G1230" s="35" t="str">
        <f>VLOOKUP(O1230,[3]Gerentes!$A:$N,4,0)</f>
        <v>ADOLESCENCIA Y JUVENTUD</v>
      </c>
      <c r="H1230" s="35" t="str">
        <f>VLOOKUP(O1230,[3]Gerentes!$A:$N,5,0)</f>
        <v xml:space="preserve">DIRECTOR(A) DE ADOLESCENCIA Y JUVENTUD </v>
      </c>
      <c r="I1230" s="35" t="str">
        <f>VLOOKUP(O1230,[3]Gerentes!$A:$N,10,0)</f>
        <v>8. Adolescencia y Juventud</v>
      </c>
      <c r="J1230" s="35" t="str">
        <f>VLOOKUP(O1230,[3]Gerentes!$A:$AB,15,0)</f>
        <v>No Contratable</v>
      </c>
      <c r="K1230" s="36" t="str">
        <f t="shared" si="57"/>
        <v>Inversión</v>
      </c>
      <c r="L1230" s="37" t="s">
        <v>180</v>
      </c>
      <c r="M1230" s="38" t="str">
        <f t="shared" si="58"/>
        <v>C-4102-1500-21</v>
      </c>
      <c r="N1230" s="34">
        <v>999</v>
      </c>
      <c r="O1230" s="35" t="str">
        <f t="shared" si="59"/>
        <v>C-4102-1500-21-0-4102045-02-00-999</v>
      </c>
      <c r="P1230" s="32" t="s">
        <v>179</v>
      </c>
      <c r="Q1230" s="39">
        <f>VLOOKUP($O1230,[3]Gerentes!$A:$I,7,0)</f>
        <v>4102045</v>
      </c>
      <c r="R1230" s="40" t="str">
        <f>VLOOKUP($O1230,[3]Gerentes!$A:$I,8,0)</f>
        <v>SERVICIOS DE EDUCACIÓN INFORMAL A NIÑOS, NIÑAS, ADOLESCENTES  Y JÓVENES PARA EL RECONOCIMIENTO DE SUS DERECHOS</v>
      </c>
      <c r="S1230" s="34" t="s">
        <v>24</v>
      </c>
      <c r="T1230" s="34">
        <v>27</v>
      </c>
      <c r="U1230" s="34" t="s">
        <v>161</v>
      </c>
      <c r="V1230" s="34" t="s">
        <v>25</v>
      </c>
      <c r="W1230" s="41">
        <v>0</v>
      </c>
      <c r="X1230" s="41">
        <v>6000</v>
      </c>
      <c r="Y1230" s="41">
        <v>0</v>
      </c>
      <c r="Z1230" s="41">
        <v>0</v>
      </c>
      <c r="AA1230" s="41">
        <v>0</v>
      </c>
      <c r="AB1230" s="42">
        <v>6000</v>
      </c>
      <c r="AC1230" s="41">
        <v>6000</v>
      </c>
      <c r="AD1230" s="41">
        <v>0</v>
      </c>
      <c r="AE1230" s="42">
        <v>6000</v>
      </c>
      <c r="AF1230" s="42">
        <v>1613.74</v>
      </c>
      <c r="AG1230" s="41">
        <v>1613.74</v>
      </c>
      <c r="AH1230" s="41">
        <v>1613.74</v>
      </c>
      <c r="AI1230" s="41">
        <v>0</v>
      </c>
      <c r="AJ1230" s="41">
        <v>0</v>
      </c>
      <c r="AK1230" s="42" t="str">
        <f>IFERROR(VLOOKUP(Exportar[[#This Row],[RUBRO]],[3]LISTAS!$A$1:$B$19,2,0),Exportar[[#This Row],[NOMBRE-Planeación_Proyecto]])</f>
        <v>8. Adolescencia y Juventud</v>
      </c>
      <c r="AL1230" s="41">
        <f>VLOOKUP(Exportar[[#This Row],[UNIDAD/SUB UNIDAD]],[3]!REGIONALES[[#All],[codigo_regional3]:[Columna1]],3,0)</f>
        <v>50</v>
      </c>
      <c r="AM1230" s="41">
        <f>Exportar[[#This Row],[COD]]</f>
        <v>50</v>
      </c>
      <c r="AN1230" s="41">
        <f>IFERROR(VLOOKUP(Exportar[[#This Row],[RUBRO completo]],'[3]CENTRO DE COSTOS'!$X:$X,1,0),0)</f>
        <v>0</v>
      </c>
      <c r="AO1230" s="43" t="str">
        <f>VLOOKUP(Exportar[[#This Row],[COD_REAL]],'[3]CENTRO DE COSTOS'!$M$4:$N$72,2,0)</f>
        <v>REGIONAL META</v>
      </c>
    </row>
    <row r="1231" spans="1:41" x14ac:dyDescent="0.25">
      <c r="A1231" s="44">
        <v>45111</v>
      </c>
      <c r="B1231" s="32">
        <v>2023</v>
      </c>
      <c r="C1231" s="33" t="str">
        <f>VLOOKUP(D1231,'[3]CENTRO DE COSTOS'!$E:$H,4,0)</f>
        <v>REGIONALES</v>
      </c>
      <c r="D1231" s="34" t="s">
        <v>71</v>
      </c>
      <c r="E1231" s="34" t="s">
        <v>72</v>
      </c>
      <c r="F1231" s="34" t="s">
        <v>164</v>
      </c>
      <c r="G1231" s="35" t="str">
        <f>VLOOKUP(O1231,[3]Gerentes!$A:$N,4,0)</f>
        <v>FORTALECIMIENTO</v>
      </c>
      <c r="H1231" s="35" t="str">
        <f>VLOOKUP(O1231,[3]Gerentes!$A:$N,5,0)</f>
        <v>DIRECTOR(A) FINANCIERA</v>
      </c>
      <c r="I1231" s="35" t="str">
        <f>VLOOKUP(O1231,[3]Gerentes!$A:$N,10,0)</f>
        <v>8. Fortalecimiento</v>
      </c>
      <c r="J1231" s="35" t="str">
        <f>VLOOKUP(O1231,[3]Gerentes!$A:$AB,15,0)</f>
        <v>No Contratable</v>
      </c>
      <c r="K1231" s="36" t="str">
        <f t="shared" si="57"/>
        <v>Inversión</v>
      </c>
      <c r="L1231" s="37" t="s">
        <v>163</v>
      </c>
      <c r="M1231" s="38" t="str">
        <f t="shared" si="58"/>
        <v>C-4199-1500-8</v>
      </c>
      <c r="N1231" s="34">
        <v>999</v>
      </c>
      <c r="O1231" s="35" t="str">
        <f t="shared" si="59"/>
        <v>C-4199-1500-8-0-4199044-02-999</v>
      </c>
      <c r="P1231" s="32" t="s">
        <v>162</v>
      </c>
      <c r="Q1231" s="39">
        <f>VLOOKUP($O1231,[3]Gerentes!$A:$I,7,0)</f>
        <v>4199044</v>
      </c>
      <c r="R1231" s="40" t="str">
        <f>VLOOKUP($O1231,[3]Gerentes!$A:$I,8,0)</f>
        <v>DERECHO DE BENEFICIO FIDUCIARIO</v>
      </c>
      <c r="S1231" s="34" t="s">
        <v>24</v>
      </c>
      <c r="T1231" s="34">
        <v>27</v>
      </c>
      <c r="U1231" s="34" t="s">
        <v>161</v>
      </c>
      <c r="V1231" s="34" t="s">
        <v>25</v>
      </c>
      <c r="W1231" s="41">
        <v>0</v>
      </c>
      <c r="X1231" s="41">
        <v>100000</v>
      </c>
      <c r="Y1231" s="41">
        <v>0</v>
      </c>
      <c r="Z1231" s="41">
        <v>0</v>
      </c>
      <c r="AA1231" s="41">
        <v>0</v>
      </c>
      <c r="AB1231" s="42">
        <v>100000</v>
      </c>
      <c r="AC1231" s="41">
        <v>100000</v>
      </c>
      <c r="AD1231" s="41">
        <v>0</v>
      </c>
      <c r="AE1231" s="42">
        <v>100000</v>
      </c>
      <c r="AF1231" s="42">
        <v>29807.78</v>
      </c>
      <c r="AG1231" s="41">
        <v>29807.78</v>
      </c>
      <c r="AH1231" s="41">
        <v>29807.78</v>
      </c>
      <c r="AI1231" s="41">
        <v>0</v>
      </c>
      <c r="AJ1231" s="41">
        <v>0</v>
      </c>
      <c r="AK1231" s="42" t="str">
        <f>IFERROR(VLOOKUP(Exportar[[#This Row],[RUBRO]],[3]LISTAS!$A$1:$B$19,2,0),Exportar[[#This Row],[NOMBRE-Planeación_Proyecto]])</f>
        <v>8. Fortalecimiento</v>
      </c>
      <c r="AL1231" s="41">
        <f>VLOOKUP(Exportar[[#This Row],[UNIDAD/SUB UNIDAD]],[3]!REGIONALES[[#All],[codigo_regional3]:[Columna1]],3,0)</f>
        <v>50</v>
      </c>
      <c r="AM1231" s="41">
        <f>Exportar[[#This Row],[COD]]</f>
        <v>50</v>
      </c>
      <c r="AN1231" s="41">
        <f>IFERROR(VLOOKUP(Exportar[[#This Row],[RUBRO completo]],'[3]CENTRO DE COSTOS'!$X:$X,1,0),0)</f>
        <v>0</v>
      </c>
      <c r="AO1231" s="43" t="str">
        <f>VLOOKUP(Exportar[[#This Row],[COD_REAL]],'[3]CENTRO DE COSTOS'!$M$4:$N$72,2,0)</f>
        <v>REGIONAL META</v>
      </c>
    </row>
    <row r="1232" spans="1:41" x14ac:dyDescent="0.25">
      <c r="A1232" s="44">
        <v>45111</v>
      </c>
      <c r="B1232" s="32">
        <v>2023</v>
      </c>
      <c r="C1232" s="33" t="str">
        <f>VLOOKUP(D1232,'[3]CENTRO DE COSTOS'!$E:$H,4,0)</f>
        <v>REGIONALES</v>
      </c>
      <c r="D1232" s="34" t="s">
        <v>73</v>
      </c>
      <c r="E1232" s="34" t="s">
        <v>74</v>
      </c>
      <c r="F1232" s="34" t="s">
        <v>239</v>
      </c>
      <c r="G1232" s="35" t="str">
        <f>VLOOKUP(O1232,[3]Gerentes!$A:$N,4,0)</f>
        <v>NUTRICIÓN</v>
      </c>
      <c r="H1232" s="35" t="str">
        <f>VLOOKUP(O1232,[3]Gerentes!$A:$N,5,0)</f>
        <v>DIRECTOR(A) DE NUTRICION</v>
      </c>
      <c r="I1232" s="35" t="str">
        <f>VLOOKUP(O1232,[3]Gerentes!$A:$N,10,0)</f>
        <v>4. Nutrición</v>
      </c>
      <c r="J1232" s="35" t="str">
        <f>VLOOKUP(O1232,[3]Gerentes!$A:$AB,15,0)</f>
        <v>Contratable</v>
      </c>
      <c r="K1232" s="36" t="str">
        <f t="shared" si="57"/>
        <v>Inversión</v>
      </c>
      <c r="L1232" s="37" t="s">
        <v>189</v>
      </c>
      <c r="M1232" s="38" t="str">
        <f t="shared" si="58"/>
        <v>C-4102-1500-12</v>
      </c>
      <c r="N1232" s="34">
        <v>101</v>
      </c>
      <c r="O1232" s="35" t="str">
        <f t="shared" si="59"/>
        <v>C-4102-1500-12-0-4102016-02-101</v>
      </c>
      <c r="P1232" s="32" t="s">
        <v>188</v>
      </c>
      <c r="Q1232" s="39">
        <f>VLOOKUP($O1232,[3]Gerentes!$A:$I,7,0)</f>
        <v>4102016</v>
      </c>
      <c r="R1232" s="40" t="str">
        <f>VLOOKUP($O1232,[3]Gerentes!$A:$I,8,0)</f>
        <v>SERVICIO DE ATENCION Y PREVENCION A LA DESNUTRICION DESDE EL SECTOR INCLUSION SOCIAL</v>
      </c>
      <c r="S1232" s="34" t="s">
        <v>24</v>
      </c>
      <c r="T1232" s="34">
        <v>27</v>
      </c>
      <c r="U1232" s="34" t="s">
        <v>161</v>
      </c>
      <c r="V1232" s="34" t="s">
        <v>25</v>
      </c>
      <c r="W1232" s="41">
        <v>6385662143</v>
      </c>
      <c r="X1232" s="41">
        <v>277373165</v>
      </c>
      <c r="Y1232" s="41">
        <v>146750349</v>
      </c>
      <c r="Z1232" s="41">
        <v>0</v>
      </c>
      <c r="AA1232" s="41">
        <v>0</v>
      </c>
      <c r="AB1232" s="42">
        <v>6516284959</v>
      </c>
      <c r="AC1232" s="41">
        <v>6516284959</v>
      </c>
      <c r="AD1232" s="41">
        <v>0</v>
      </c>
      <c r="AE1232" s="42">
        <v>6516284959</v>
      </c>
      <c r="AF1232" s="42">
        <v>2951876867</v>
      </c>
      <c r="AG1232" s="41">
        <v>2951876867</v>
      </c>
      <c r="AH1232" s="41">
        <v>2951876867</v>
      </c>
      <c r="AI1232" s="41">
        <v>0</v>
      </c>
      <c r="AJ1232" s="41">
        <v>0</v>
      </c>
      <c r="AK1232" s="42" t="str">
        <f>IFERROR(VLOOKUP(Exportar[[#This Row],[RUBRO]],[3]LISTAS!$A$1:$B$19,2,0),Exportar[[#This Row],[NOMBRE-Planeación_Proyecto]])</f>
        <v>4. Nutrición</v>
      </c>
      <c r="AL1232" s="41">
        <f>VLOOKUP(Exportar[[#This Row],[UNIDAD/SUB UNIDAD]],[3]!REGIONALES[[#All],[codigo_regional3]:[Columna1]],3,0)</f>
        <v>52</v>
      </c>
      <c r="AM1232" s="41">
        <f>Exportar[[#This Row],[COD]]</f>
        <v>52</v>
      </c>
      <c r="AN1232" s="41" t="str">
        <f>IFERROR(VLOOKUP(Exportar[[#This Row],[RUBRO completo]],'[3]CENTRO DE COSTOS'!$X:$X,1,0),0)</f>
        <v>C-4102-1500-12-0-4102016-02-101</v>
      </c>
      <c r="AO1232" s="43" t="str">
        <f>VLOOKUP(Exportar[[#This Row],[COD_REAL]],'[3]CENTRO DE COSTOS'!$M$4:$N$72,2,0)</f>
        <v>REGIONAL NARIÑO</v>
      </c>
    </row>
    <row r="1233" spans="1:41" x14ac:dyDescent="0.25">
      <c r="A1233" s="44">
        <v>45111</v>
      </c>
      <c r="B1233" s="32">
        <v>2023</v>
      </c>
      <c r="C1233" s="33" t="str">
        <f>VLOOKUP(D1233,'[3]CENTRO DE COSTOS'!$E:$H,4,0)</f>
        <v>REGIONALES</v>
      </c>
      <c r="D1233" s="34" t="s">
        <v>73</v>
      </c>
      <c r="E1233" s="34" t="s">
        <v>74</v>
      </c>
      <c r="F1233" s="34" t="s">
        <v>238</v>
      </c>
      <c r="G1233" s="35" t="str">
        <f>VLOOKUP(O1233,[3]Gerentes!$A:$N,4,0)</f>
        <v>NUTRICIÓN</v>
      </c>
      <c r="H1233" s="35" t="str">
        <f>VLOOKUP(O1233,[3]Gerentes!$A:$N,5,0)</f>
        <v>DIRECTOR(A) DE NUTRICION</v>
      </c>
      <c r="I1233" s="35" t="str">
        <f>VLOOKUP(O1233,[3]Gerentes!$A:$N,10,0)</f>
        <v>4. Nutrición</v>
      </c>
      <c r="J1233" s="35" t="str">
        <f>VLOOKUP(O1233,[3]Gerentes!$A:$AB,15,0)</f>
        <v>Contratable</v>
      </c>
      <c r="K1233" s="36" t="str">
        <f t="shared" si="57"/>
        <v>Inversión</v>
      </c>
      <c r="L1233" s="37" t="s">
        <v>191</v>
      </c>
      <c r="M1233" s="38" t="str">
        <f t="shared" si="58"/>
        <v>C-4102-1500-12</v>
      </c>
      <c r="N1233" s="34">
        <v>105</v>
      </c>
      <c r="O1233" s="35" t="str">
        <f t="shared" si="59"/>
        <v>C-4102-1500-12-0-4102014-02-105</v>
      </c>
      <c r="P1233" s="32" t="s">
        <v>190</v>
      </c>
      <c r="Q1233" s="39">
        <f>VLOOKUP($O1233,[3]Gerentes!$A:$I,7,0)</f>
        <v>4102014</v>
      </c>
      <c r="R1233" s="40" t="str">
        <f>VLOOKUP($O1233,[3]Gerentes!$A:$I,8,0)</f>
        <v>SERVICIO DE DISTRIBUCION DE ALIMENTOS SOLIDOS DE ALTO VALOR NUTRICIONAL</v>
      </c>
      <c r="S1233" s="34" t="s">
        <v>24</v>
      </c>
      <c r="T1233" s="34">
        <v>27</v>
      </c>
      <c r="U1233" s="34" t="s">
        <v>161</v>
      </c>
      <c r="V1233" s="34" t="s">
        <v>25</v>
      </c>
      <c r="W1233" s="41">
        <v>160880299</v>
      </c>
      <c r="X1233" s="41">
        <v>0</v>
      </c>
      <c r="Y1233" s="41">
        <v>470398</v>
      </c>
      <c r="Z1233" s="41">
        <v>0</v>
      </c>
      <c r="AA1233" s="41">
        <v>0</v>
      </c>
      <c r="AB1233" s="42">
        <v>160409901</v>
      </c>
      <c r="AC1233" s="41">
        <v>160409901</v>
      </c>
      <c r="AD1233" s="41">
        <v>0</v>
      </c>
      <c r="AE1233" s="42">
        <v>160409901</v>
      </c>
      <c r="AF1233" s="42">
        <v>61625901</v>
      </c>
      <c r="AG1233" s="41">
        <v>61625901</v>
      </c>
      <c r="AH1233" s="41">
        <v>61625901</v>
      </c>
      <c r="AI1233" s="41">
        <v>0</v>
      </c>
      <c r="AJ1233" s="41">
        <v>0</v>
      </c>
      <c r="AK1233" s="42" t="str">
        <f>IFERROR(VLOOKUP(Exportar[[#This Row],[RUBRO]],[3]LISTAS!$A$1:$B$19,2,0),Exportar[[#This Row],[NOMBRE-Planeación_Proyecto]])</f>
        <v>4. Nutrición</v>
      </c>
      <c r="AL1233" s="41">
        <f>VLOOKUP(Exportar[[#This Row],[UNIDAD/SUB UNIDAD]],[3]!REGIONALES[[#All],[codigo_regional3]:[Columna1]],3,0)</f>
        <v>52</v>
      </c>
      <c r="AM1233" s="41">
        <f>Exportar[[#This Row],[COD]]</f>
        <v>52</v>
      </c>
      <c r="AN1233" s="41">
        <f>IFERROR(VLOOKUP(Exportar[[#This Row],[RUBRO completo]],'[3]CENTRO DE COSTOS'!$X:$X,1,0),0)</f>
        <v>0</v>
      </c>
      <c r="AO1233" s="43" t="str">
        <f>VLOOKUP(Exportar[[#This Row],[COD_REAL]],'[3]CENTRO DE COSTOS'!$M$4:$N$72,2,0)</f>
        <v>REGIONAL NARIÑO</v>
      </c>
    </row>
    <row r="1234" spans="1:41" x14ac:dyDescent="0.25">
      <c r="A1234" s="44">
        <v>45111</v>
      </c>
      <c r="B1234" s="32">
        <v>2023</v>
      </c>
      <c r="C1234" s="33" t="str">
        <f>VLOOKUP(D1234,'[3]CENTRO DE COSTOS'!$E:$H,4,0)</f>
        <v>REGIONALES</v>
      </c>
      <c r="D1234" s="34" t="s">
        <v>73</v>
      </c>
      <c r="E1234" s="34" t="s">
        <v>74</v>
      </c>
      <c r="F1234" s="34" t="s">
        <v>243</v>
      </c>
      <c r="G1234" s="35" t="str">
        <f>VLOOKUP(O1234,[3]Gerentes!$A:$N,4,0)</f>
        <v>PROTECCIÓN SRPA</v>
      </c>
      <c r="H1234" s="35" t="str">
        <f>VLOOKUP(O1234,[3]Gerentes!$A:$N,5,0)</f>
        <v>DIRECTOR(A) DE PROTECCION</v>
      </c>
      <c r="I1234" s="35" t="str">
        <f>VLOOKUP(O1234,[3]Gerentes!$A:$N,10,0)</f>
        <v>3. Protección SRPA</v>
      </c>
      <c r="J1234" s="35" t="str">
        <f>VLOOKUP(O1234,[3]Gerentes!$A:$AB,15,0)</f>
        <v>Contratable</v>
      </c>
      <c r="K1234" s="36" t="str">
        <f t="shared" si="57"/>
        <v>Inversión</v>
      </c>
      <c r="L1234" s="37" t="s">
        <v>187</v>
      </c>
      <c r="M1234" s="38" t="str">
        <f t="shared" si="58"/>
        <v>C-4102-1500-13</v>
      </c>
      <c r="N1234" s="34">
        <v>111</v>
      </c>
      <c r="O1234" s="35" t="str">
        <f t="shared" si="59"/>
        <v>C-4102-1500-13-0-4102038-02-111</v>
      </c>
      <c r="P1234" s="32" t="s">
        <v>186</v>
      </c>
      <c r="Q1234" s="39">
        <f>VLOOKUP($O1234,[3]Gerentes!$A:$I,7,0)</f>
        <v>4102038</v>
      </c>
      <c r="R1234" s="40" t="str">
        <f>VLOOKUP($O1234,[3]Gerentes!$A:$I,8,0)</f>
        <v>SERVICIO DIRIGIDOS A LA ATENCION DE NIÑOS, NIÑAS, ADOLESCENTES Y JOVENES, CON ENFOQUE PEDAGOGICO Y RESTAURATIVO ENCAMINADOS A LA INCLUSION SOCIAL</v>
      </c>
      <c r="S1234" s="34" t="s">
        <v>24</v>
      </c>
      <c r="T1234" s="34">
        <v>27</v>
      </c>
      <c r="U1234" s="34" t="s">
        <v>161</v>
      </c>
      <c r="V1234" s="34" t="s">
        <v>25</v>
      </c>
      <c r="W1234" s="41">
        <v>29905429</v>
      </c>
      <c r="X1234" s="41">
        <v>0</v>
      </c>
      <c r="Y1234" s="41">
        <v>0</v>
      </c>
      <c r="Z1234" s="41">
        <v>0</v>
      </c>
      <c r="AA1234" s="41">
        <v>0</v>
      </c>
      <c r="AB1234" s="42">
        <v>29905429</v>
      </c>
      <c r="AC1234" s="41">
        <v>0</v>
      </c>
      <c r="AD1234" s="41">
        <v>29905429</v>
      </c>
      <c r="AE1234" s="42">
        <v>0</v>
      </c>
      <c r="AF1234" s="42">
        <v>0</v>
      </c>
      <c r="AG1234" s="41">
        <v>0</v>
      </c>
      <c r="AH1234" s="41">
        <v>0</v>
      </c>
      <c r="AI1234" s="41">
        <v>0</v>
      </c>
      <c r="AJ1234" s="41">
        <v>0</v>
      </c>
      <c r="AK1234" s="42" t="str">
        <f>IFERROR(VLOOKUP(Exportar[[#This Row],[RUBRO]],[3]LISTAS!$A$1:$B$19,2,0),Exportar[[#This Row],[NOMBRE-Planeación_Proyecto]])</f>
        <v>3. Protección SRPA</v>
      </c>
      <c r="AL1234" s="41">
        <f>VLOOKUP(Exportar[[#This Row],[UNIDAD/SUB UNIDAD]],[3]!REGIONALES[[#All],[codigo_regional3]:[Columna1]],3,0)</f>
        <v>52</v>
      </c>
      <c r="AM1234" s="41">
        <f>Exportar[[#This Row],[COD]]</f>
        <v>52</v>
      </c>
      <c r="AN1234" s="41">
        <f>IFERROR(VLOOKUP(Exportar[[#This Row],[RUBRO completo]],'[3]CENTRO DE COSTOS'!$X:$X,1,0),0)</f>
        <v>0</v>
      </c>
      <c r="AO1234" s="43" t="str">
        <f>VLOOKUP(Exportar[[#This Row],[COD_REAL]],'[3]CENTRO DE COSTOS'!$M$4:$N$72,2,0)</f>
        <v>REGIONAL NARIÑO</v>
      </c>
    </row>
    <row r="1235" spans="1:41" x14ac:dyDescent="0.25">
      <c r="A1235" s="44">
        <v>45111</v>
      </c>
      <c r="B1235" s="32">
        <v>2023</v>
      </c>
      <c r="C1235" s="33" t="str">
        <f>VLOOKUP(D1235,'[3]CENTRO DE COSTOS'!$E:$H,4,0)</f>
        <v>REGIONALES</v>
      </c>
      <c r="D1235" s="34" t="s">
        <v>73</v>
      </c>
      <c r="E1235" s="34" t="s">
        <v>74</v>
      </c>
      <c r="F1235" s="34" t="s">
        <v>243</v>
      </c>
      <c r="G1235" s="35" t="str">
        <f>VLOOKUP(O1235,[3]Gerentes!$A:$N,4,0)</f>
        <v xml:space="preserve">PROTECCIÓN RESTABLECIMIENTO </v>
      </c>
      <c r="H1235" s="35" t="str">
        <f>VLOOKUP(O1235,[3]Gerentes!$A:$N,5,0)</f>
        <v>DIRECTOR(A) DE PROTECCION</v>
      </c>
      <c r="I1235" s="35" t="str">
        <f>VLOOKUP(O1235,[3]Gerentes!$A:$N,10,0)</f>
        <v>2. Protección PARD</v>
      </c>
      <c r="J1235" s="35" t="str">
        <f>VLOOKUP(O1235,[3]Gerentes!$A:$AB,15,0)</f>
        <v>Contratable</v>
      </c>
      <c r="K1235" s="36" t="str">
        <f t="shared" si="57"/>
        <v>Inversión</v>
      </c>
      <c r="L1235" s="37" t="s">
        <v>173</v>
      </c>
      <c r="M1235" s="38" t="str">
        <f t="shared" si="58"/>
        <v>C-4102-1500-14</v>
      </c>
      <c r="N1235" s="34">
        <v>111</v>
      </c>
      <c r="O1235" s="35" t="str">
        <f t="shared" si="59"/>
        <v>C-4102-1500-14-0-4102037-02-111</v>
      </c>
      <c r="P1235" s="32" t="s">
        <v>172</v>
      </c>
      <c r="Q1235" s="39">
        <f>VLOOKUP($O1235,[3]Gerentes!$A:$I,7,0)</f>
        <v>4102037</v>
      </c>
      <c r="R1235" s="40" t="str">
        <f>VLOOKUP($O1235,[3]Gerentes!$A:$I,8,0)</f>
        <v>SERVICIO DE PROTECCION PARA EL RESTABLECIMIENTO DE DERECHOS DE NIÑOS, NIÑAS, ADOLESCENTES Y JOVENES</v>
      </c>
      <c r="S1235" s="34" t="s">
        <v>24</v>
      </c>
      <c r="T1235" s="34">
        <v>21</v>
      </c>
      <c r="U1235" s="34" t="s">
        <v>185</v>
      </c>
      <c r="V1235" s="34" t="s">
        <v>25</v>
      </c>
      <c r="W1235" s="41">
        <v>324608578</v>
      </c>
      <c r="X1235" s="41">
        <v>0</v>
      </c>
      <c r="Y1235" s="41">
        <v>0</v>
      </c>
      <c r="Z1235" s="41">
        <v>0</v>
      </c>
      <c r="AA1235" s="41">
        <v>0</v>
      </c>
      <c r="AB1235" s="42">
        <v>324608578</v>
      </c>
      <c r="AC1235" s="41">
        <v>230324805</v>
      </c>
      <c r="AD1235" s="41">
        <v>94283773</v>
      </c>
      <c r="AE1235" s="42">
        <v>230324805</v>
      </c>
      <c r="AF1235" s="42">
        <v>190343389</v>
      </c>
      <c r="AG1235" s="41">
        <v>190343389</v>
      </c>
      <c r="AH1235" s="41">
        <v>190343389</v>
      </c>
      <c r="AI1235" s="41">
        <v>0</v>
      </c>
      <c r="AJ1235" s="41">
        <v>0</v>
      </c>
      <c r="AK1235" s="42" t="str">
        <f>IFERROR(VLOOKUP(Exportar[[#This Row],[RUBRO]],[3]LISTAS!$A$1:$B$19,2,0),Exportar[[#This Row],[NOMBRE-Planeación_Proyecto]])</f>
        <v>2. Protección PARD</v>
      </c>
      <c r="AL1235" s="41">
        <f>VLOOKUP(Exportar[[#This Row],[UNIDAD/SUB UNIDAD]],[3]!REGIONALES[[#All],[codigo_regional3]:[Columna1]],3,0)</f>
        <v>52</v>
      </c>
      <c r="AM1235" s="41">
        <f>Exportar[[#This Row],[COD]]</f>
        <v>52</v>
      </c>
      <c r="AN1235" s="41">
        <f>IFERROR(VLOOKUP(Exportar[[#This Row],[RUBRO completo]],'[3]CENTRO DE COSTOS'!$X:$X,1,0),0)</f>
        <v>0</v>
      </c>
      <c r="AO1235" s="43" t="str">
        <f>VLOOKUP(Exportar[[#This Row],[COD_REAL]],'[3]CENTRO DE COSTOS'!$M$4:$N$72,2,0)</f>
        <v>REGIONAL NARIÑO</v>
      </c>
    </row>
    <row r="1236" spans="1:41" x14ac:dyDescent="0.25">
      <c r="A1236" s="44">
        <v>45111</v>
      </c>
      <c r="B1236" s="32">
        <v>2023</v>
      </c>
      <c r="C1236" s="33" t="str">
        <f>VLOOKUP(D1236,'[3]CENTRO DE COSTOS'!$E:$H,4,0)</f>
        <v>REGIONALES</v>
      </c>
      <c r="D1236" s="34" t="s">
        <v>73</v>
      </c>
      <c r="E1236" s="34" t="s">
        <v>74</v>
      </c>
      <c r="F1236" s="34" t="s">
        <v>237</v>
      </c>
      <c r="G1236" s="35" t="str">
        <f>VLOOKUP(O1236,[3]Gerentes!$A:$N,4,0)</f>
        <v>PROTECCIÓN SRPA</v>
      </c>
      <c r="H1236" s="35" t="str">
        <f>VLOOKUP(O1236,[3]Gerentes!$A:$N,5,0)</f>
        <v>DIRECTOR(A) DE PROTECCION</v>
      </c>
      <c r="I1236" s="35" t="str">
        <f>VLOOKUP(O1236,[3]Gerentes!$A:$N,10,0)</f>
        <v>3. Protección SRPA</v>
      </c>
      <c r="J1236" s="35" t="str">
        <f>VLOOKUP(O1236,[3]Gerentes!$A:$AB,15,0)</f>
        <v>No Contratable</v>
      </c>
      <c r="K1236" s="36" t="str">
        <f t="shared" si="57"/>
        <v>Inversión</v>
      </c>
      <c r="L1236" s="37" t="s">
        <v>187</v>
      </c>
      <c r="M1236" s="38" t="str">
        <f t="shared" si="58"/>
        <v>C-4102-1500-13</v>
      </c>
      <c r="N1236" s="34">
        <v>112</v>
      </c>
      <c r="O1236" s="35" t="str">
        <f t="shared" si="59"/>
        <v>C-4102-1500-13-0-4102038-02-112</v>
      </c>
      <c r="P1236" s="32" t="s">
        <v>186</v>
      </c>
      <c r="Q1236" s="39">
        <f>VLOOKUP($O1236,[3]Gerentes!$A:$I,7,0)</f>
        <v>4102038</v>
      </c>
      <c r="R1236" s="40" t="str">
        <f>VLOOKUP($O1236,[3]Gerentes!$A:$I,8,0)</f>
        <v>SERVICIO DIRIGIDOS A LA ATENCION DE NIÑOS, NIÑAS, ADOLESCENTES Y JOVENES, CON ENFOQUE PEDAGOGICO Y RESTAURATIVO ENCAMINADOS A LA INCLUSION SOCIAL</v>
      </c>
      <c r="S1236" s="34" t="s">
        <v>38</v>
      </c>
      <c r="T1236" s="34">
        <v>16</v>
      </c>
      <c r="U1236" s="34" t="s">
        <v>249</v>
      </c>
      <c r="V1236" s="34" t="s">
        <v>25</v>
      </c>
      <c r="W1236" s="41">
        <v>7000000</v>
      </c>
      <c r="X1236" s="41">
        <v>0</v>
      </c>
      <c r="Y1236" s="41">
        <v>0</v>
      </c>
      <c r="Z1236" s="41">
        <v>0</v>
      </c>
      <c r="AA1236" s="41">
        <v>0</v>
      </c>
      <c r="AB1236" s="42">
        <v>7000000</v>
      </c>
      <c r="AC1236" s="41">
        <v>7000000</v>
      </c>
      <c r="AD1236" s="41">
        <v>0</v>
      </c>
      <c r="AE1236" s="42">
        <v>7000000</v>
      </c>
      <c r="AF1236" s="42">
        <v>0</v>
      </c>
      <c r="AG1236" s="41">
        <v>0</v>
      </c>
      <c r="AH1236" s="41">
        <v>0</v>
      </c>
      <c r="AI1236" s="41">
        <v>0</v>
      </c>
      <c r="AJ1236" s="41">
        <v>0</v>
      </c>
      <c r="AK1236" s="42" t="str">
        <f>IFERROR(VLOOKUP(Exportar[[#This Row],[RUBRO]],[3]LISTAS!$A$1:$B$19,2,0),Exportar[[#This Row],[NOMBRE-Planeación_Proyecto]])</f>
        <v>3. Protección SRPA</v>
      </c>
      <c r="AL1236" s="41">
        <f>VLOOKUP(Exportar[[#This Row],[UNIDAD/SUB UNIDAD]],[3]!REGIONALES[[#All],[codigo_regional3]:[Columna1]],3,0)</f>
        <v>52</v>
      </c>
      <c r="AM1236" s="41">
        <f>Exportar[[#This Row],[COD]]</f>
        <v>52</v>
      </c>
      <c r="AN1236" s="41">
        <f>IFERROR(VLOOKUP(Exportar[[#This Row],[RUBRO completo]],'[3]CENTRO DE COSTOS'!$X:$X,1,0),0)</f>
        <v>0</v>
      </c>
      <c r="AO1236" s="43" t="str">
        <f>VLOOKUP(Exportar[[#This Row],[COD_REAL]],'[3]CENTRO DE COSTOS'!$M$4:$N$72,2,0)</f>
        <v>REGIONAL NARIÑO</v>
      </c>
    </row>
    <row r="1237" spans="1:41" x14ac:dyDescent="0.25">
      <c r="A1237" s="44">
        <v>45111</v>
      </c>
      <c r="B1237" s="32">
        <v>2023</v>
      </c>
      <c r="C1237" s="33" t="str">
        <f>VLOOKUP(D1237,'[3]CENTRO DE COSTOS'!$E:$H,4,0)</f>
        <v>REGIONALES</v>
      </c>
      <c r="D1237" s="34" t="s">
        <v>73</v>
      </c>
      <c r="E1237" s="34" t="s">
        <v>74</v>
      </c>
      <c r="F1237" s="34" t="s">
        <v>237</v>
      </c>
      <c r="G1237" s="35" t="str">
        <f>VLOOKUP(O1237,[3]Gerentes!$A:$N,4,0)</f>
        <v xml:space="preserve">PROTECCIÓN RESTABLECIMIENTO </v>
      </c>
      <c r="H1237" s="35" t="str">
        <f>VLOOKUP(O1237,[3]Gerentes!$A:$N,5,0)</f>
        <v>DIRECTOR(A) DE PROTECCION</v>
      </c>
      <c r="I1237" s="35" t="str">
        <f>VLOOKUP(O1237,[3]Gerentes!$A:$N,10,0)</f>
        <v>2. Protección PARD</v>
      </c>
      <c r="J1237" s="35" t="str">
        <f>VLOOKUP(O1237,[3]Gerentes!$A:$AB,15,0)</f>
        <v>No Contratable</v>
      </c>
      <c r="K1237" s="36" t="str">
        <f t="shared" si="57"/>
        <v>Inversión</v>
      </c>
      <c r="L1237" s="37" t="s">
        <v>173</v>
      </c>
      <c r="M1237" s="38" t="str">
        <f t="shared" si="58"/>
        <v>C-4102-1500-14</v>
      </c>
      <c r="N1237" s="34">
        <v>112</v>
      </c>
      <c r="O1237" s="35" t="str">
        <f t="shared" si="59"/>
        <v>C-4102-1500-14-0-4102037-02-112</v>
      </c>
      <c r="P1237" s="32" t="s">
        <v>172</v>
      </c>
      <c r="Q1237" s="39">
        <f>VLOOKUP($O1237,[3]Gerentes!$A:$I,7,0)</f>
        <v>4102037</v>
      </c>
      <c r="R1237" s="40" t="str">
        <f>VLOOKUP($O1237,[3]Gerentes!$A:$I,8,0)</f>
        <v>SERVICIO DE PROTECCION PARA EL RESTABLECIMIENTO DE DERECHOS DE NIÑOS, NIÑAS, ADOLESCENTES Y JOVENES</v>
      </c>
      <c r="S1237" s="34" t="s">
        <v>24</v>
      </c>
      <c r="T1237" s="34">
        <v>27</v>
      </c>
      <c r="U1237" s="34" t="s">
        <v>161</v>
      </c>
      <c r="V1237" s="34" t="s">
        <v>25</v>
      </c>
      <c r="W1237" s="41">
        <v>24000000</v>
      </c>
      <c r="X1237" s="41">
        <v>0</v>
      </c>
      <c r="Y1237" s="41">
        <v>0</v>
      </c>
      <c r="Z1237" s="41">
        <v>0</v>
      </c>
      <c r="AA1237" s="41">
        <v>0</v>
      </c>
      <c r="AB1237" s="42">
        <v>24000000</v>
      </c>
      <c r="AC1237" s="41">
        <v>24000000</v>
      </c>
      <c r="AD1237" s="41">
        <v>0</v>
      </c>
      <c r="AE1237" s="42">
        <v>24000000</v>
      </c>
      <c r="AF1237" s="42">
        <v>2135699</v>
      </c>
      <c r="AG1237" s="41">
        <v>2135699</v>
      </c>
      <c r="AH1237" s="41">
        <v>2135699</v>
      </c>
      <c r="AI1237" s="41">
        <v>0</v>
      </c>
      <c r="AJ1237" s="41">
        <v>0</v>
      </c>
      <c r="AK1237" s="42" t="str">
        <f>IFERROR(VLOOKUP(Exportar[[#This Row],[RUBRO]],[3]LISTAS!$A$1:$B$19,2,0),Exportar[[#This Row],[NOMBRE-Planeación_Proyecto]])</f>
        <v>2. Protección PARD</v>
      </c>
      <c r="AL1237" s="41">
        <f>VLOOKUP(Exportar[[#This Row],[UNIDAD/SUB UNIDAD]],[3]!REGIONALES[[#All],[codigo_regional3]:[Columna1]],3,0)</f>
        <v>52</v>
      </c>
      <c r="AM1237" s="41">
        <f>Exportar[[#This Row],[COD]]</f>
        <v>52</v>
      </c>
      <c r="AN1237" s="41">
        <f>IFERROR(VLOOKUP(Exportar[[#This Row],[RUBRO completo]],'[3]CENTRO DE COSTOS'!$X:$X,1,0),0)</f>
        <v>0</v>
      </c>
      <c r="AO1237" s="43" t="str">
        <f>VLOOKUP(Exportar[[#This Row],[COD_REAL]],'[3]CENTRO DE COSTOS'!$M$4:$N$72,2,0)</f>
        <v>REGIONAL NARIÑO</v>
      </c>
    </row>
    <row r="1238" spans="1:41" x14ac:dyDescent="0.25">
      <c r="A1238" s="44">
        <v>45111</v>
      </c>
      <c r="B1238" s="32">
        <v>2023</v>
      </c>
      <c r="C1238" s="33" t="str">
        <f>VLOOKUP(D1238,'[3]CENTRO DE COSTOS'!$E:$H,4,0)</f>
        <v>REGIONALES</v>
      </c>
      <c r="D1238" s="34" t="s">
        <v>73</v>
      </c>
      <c r="E1238" s="34" t="s">
        <v>74</v>
      </c>
      <c r="F1238" s="34" t="s">
        <v>393</v>
      </c>
      <c r="G1238" s="35" t="str">
        <f>VLOOKUP(O1238,[3]Gerentes!$A:$N,4,0)</f>
        <v xml:space="preserve">PROTECCIÓN RESTABLECIMIENTO </v>
      </c>
      <c r="H1238" s="35" t="str">
        <f>VLOOKUP(O1238,[3]Gerentes!$A:$N,5,0)</f>
        <v>DIRECTOR(A) ADMINISTRATIVO</v>
      </c>
      <c r="I1238" s="35" t="str">
        <f>VLOOKUP(O1238,[3]Gerentes!$A:$N,10,0)</f>
        <v>2. Protección PARD</v>
      </c>
      <c r="J1238" s="35" t="str">
        <f>VLOOKUP(O1238,[3]Gerentes!$A:$AB,15,0)</f>
        <v>Contratable</v>
      </c>
      <c r="K1238" s="36" t="str">
        <f t="shared" si="57"/>
        <v>Inversión</v>
      </c>
      <c r="L1238" s="37" t="s">
        <v>173</v>
      </c>
      <c r="M1238" s="38" t="str">
        <f t="shared" si="58"/>
        <v>C-4102-1500-14</v>
      </c>
      <c r="N1238" s="34">
        <v>114</v>
      </c>
      <c r="O1238" s="35" t="str">
        <f t="shared" si="59"/>
        <v>C-4102-1500-14-0-4102037-02-114</v>
      </c>
      <c r="P1238" s="32" t="s">
        <v>172</v>
      </c>
      <c r="Q1238" s="39">
        <f>VLOOKUP($O1238,[3]Gerentes!$A:$I,7,0)</f>
        <v>4102037</v>
      </c>
      <c r="R1238" s="40" t="str">
        <f>VLOOKUP($O1238,[3]Gerentes!$A:$I,8,0)</f>
        <v>SERVICIO DE PROTECCION PARA EL RESTABLECIMIENTO DE DERECHOS DE NIÑOS, NIÑAS, ADOLESCENTES Y JOVENES</v>
      </c>
      <c r="S1238" s="34" t="s">
        <v>24</v>
      </c>
      <c r="T1238" s="34">
        <v>21</v>
      </c>
      <c r="U1238" s="34" t="s">
        <v>185</v>
      </c>
      <c r="V1238" s="34" t="s">
        <v>25</v>
      </c>
      <c r="W1238" s="41">
        <v>0</v>
      </c>
      <c r="X1238" s="41">
        <v>65125000</v>
      </c>
      <c r="Y1238" s="41">
        <v>0</v>
      </c>
      <c r="Z1238" s="41">
        <v>0</v>
      </c>
      <c r="AA1238" s="41">
        <v>0</v>
      </c>
      <c r="AB1238" s="42">
        <v>65125000</v>
      </c>
      <c r="AC1238" s="41">
        <v>65125000</v>
      </c>
      <c r="AD1238" s="41">
        <v>0</v>
      </c>
      <c r="AE1238" s="42">
        <v>65125000</v>
      </c>
      <c r="AF1238" s="42">
        <v>0</v>
      </c>
      <c r="AG1238" s="41">
        <v>0</v>
      </c>
      <c r="AH1238" s="41">
        <v>0</v>
      </c>
      <c r="AI1238" s="41">
        <v>0</v>
      </c>
      <c r="AJ1238" s="41">
        <v>0</v>
      </c>
      <c r="AK1238" s="42" t="str">
        <f>IFERROR(VLOOKUP(Exportar[[#This Row],[RUBRO]],[3]LISTAS!$A$1:$B$19,2,0),Exportar[[#This Row],[NOMBRE-Planeación_Proyecto]])</f>
        <v>2. Protección PARD</v>
      </c>
      <c r="AL1238" s="41">
        <f>VLOOKUP(Exportar[[#This Row],[UNIDAD/SUB UNIDAD]],[3]!REGIONALES[[#All],[codigo_regional3]:[Columna1]],3,0)</f>
        <v>52</v>
      </c>
      <c r="AM1238" s="41">
        <f>Exportar[[#This Row],[COD]]</f>
        <v>52</v>
      </c>
      <c r="AN1238" s="41">
        <f>IFERROR(VLOOKUP(Exportar[[#This Row],[RUBRO completo]],'[3]CENTRO DE COSTOS'!$X:$X,1,0),0)</f>
        <v>0</v>
      </c>
      <c r="AO1238" s="43" t="str">
        <f>VLOOKUP(Exportar[[#This Row],[COD_REAL]],'[3]CENTRO DE COSTOS'!$M$4:$N$72,2,0)</f>
        <v>REGIONAL NARIÑO</v>
      </c>
    </row>
    <row r="1239" spans="1:41" x14ac:dyDescent="0.25">
      <c r="A1239" s="44">
        <v>45111</v>
      </c>
      <c r="B1239" s="32">
        <v>2023</v>
      </c>
      <c r="C1239" s="33" t="str">
        <f>VLOOKUP(D1239,'[3]CENTRO DE COSTOS'!$E:$H,4,0)</f>
        <v>REGIONALES</v>
      </c>
      <c r="D1239" s="34" t="s">
        <v>73</v>
      </c>
      <c r="E1239" s="34" t="s">
        <v>74</v>
      </c>
      <c r="F1239" s="34" t="s">
        <v>248</v>
      </c>
      <c r="G1239" s="35" t="str">
        <f>VLOOKUP(O1239,[3]Gerentes!$A:$N,4,0)</f>
        <v>PROTECCIÓN SRPA</v>
      </c>
      <c r="H1239" s="35" t="str">
        <f>VLOOKUP(O1239,[3]Gerentes!$A:$N,5,0)</f>
        <v>DIRECTOR(A) DE PROTECCION</v>
      </c>
      <c r="I1239" s="35" t="str">
        <f>VLOOKUP(O1239,[3]Gerentes!$A:$N,10,0)</f>
        <v>3. Protección SRPA</v>
      </c>
      <c r="J1239" s="35" t="str">
        <f>VLOOKUP(O1239,[3]Gerentes!$A:$AB,15,0)</f>
        <v>Contratable</v>
      </c>
      <c r="K1239" s="36" t="str">
        <f t="shared" si="57"/>
        <v>Inversión</v>
      </c>
      <c r="L1239" s="37" t="s">
        <v>187</v>
      </c>
      <c r="M1239" s="38" t="str">
        <f t="shared" si="58"/>
        <v>C-4102-1500-13</v>
      </c>
      <c r="N1239" s="34">
        <v>120</v>
      </c>
      <c r="O1239" s="35" t="str">
        <f t="shared" si="59"/>
        <v>C-4102-1500-13-0-4102038-02-120</v>
      </c>
      <c r="P1239" s="32" t="s">
        <v>186</v>
      </c>
      <c r="Q1239" s="39">
        <f>VLOOKUP($O1239,[3]Gerentes!$A:$I,7,0)</f>
        <v>4102038</v>
      </c>
      <c r="R1239" s="40" t="str">
        <f>VLOOKUP($O1239,[3]Gerentes!$A:$I,8,0)</f>
        <v>SERVICIO DIRIGIDOS A LA ATENCION DE NIÑOS, NIÑAS, ADOLESCENTES Y JOVENES, CON ENFOQUE PEDAGOGICO Y RESTAURATIVO ENCAMINADOS A LA INCLUSION SOCIAL</v>
      </c>
      <c r="S1239" s="34" t="s">
        <v>38</v>
      </c>
      <c r="T1239" s="34">
        <v>16</v>
      </c>
      <c r="U1239" s="34" t="s">
        <v>249</v>
      </c>
      <c r="V1239" s="34" t="s">
        <v>25</v>
      </c>
      <c r="W1239" s="41">
        <v>3668616870</v>
      </c>
      <c r="X1239" s="41">
        <v>58064256</v>
      </c>
      <c r="Y1239" s="41">
        <v>0</v>
      </c>
      <c r="Z1239" s="41">
        <v>0</v>
      </c>
      <c r="AA1239" s="41">
        <v>0</v>
      </c>
      <c r="AB1239" s="42">
        <v>3726681126</v>
      </c>
      <c r="AC1239" s="41">
        <v>3702741630</v>
      </c>
      <c r="AD1239" s="41">
        <v>23939496</v>
      </c>
      <c r="AE1239" s="42">
        <v>3702741630</v>
      </c>
      <c r="AF1239" s="42">
        <v>2089150422</v>
      </c>
      <c r="AG1239" s="41">
        <v>2089150422</v>
      </c>
      <c r="AH1239" s="41">
        <v>2089150422</v>
      </c>
      <c r="AI1239" s="41">
        <v>0</v>
      </c>
      <c r="AJ1239" s="41">
        <v>0</v>
      </c>
      <c r="AK1239" s="42" t="str">
        <f>IFERROR(VLOOKUP(Exportar[[#This Row],[RUBRO]],[3]LISTAS!$A$1:$B$19,2,0),Exportar[[#This Row],[NOMBRE-Planeación_Proyecto]])</f>
        <v>3. Protección SRPA</v>
      </c>
      <c r="AL1239" s="41">
        <f>VLOOKUP(Exportar[[#This Row],[UNIDAD/SUB UNIDAD]],[3]!REGIONALES[[#All],[codigo_regional3]:[Columna1]],3,0)</f>
        <v>52</v>
      </c>
      <c r="AM1239" s="41">
        <f>Exportar[[#This Row],[COD]]</f>
        <v>52</v>
      </c>
      <c r="AN1239" s="41" t="str">
        <f>IFERROR(VLOOKUP(Exportar[[#This Row],[RUBRO completo]],'[3]CENTRO DE COSTOS'!$X:$X,1,0),0)</f>
        <v>C-4102-1500-13-0-4102038-02-120</v>
      </c>
      <c r="AO1239" s="43" t="str">
        <f>VLOOKUP(Exportar[[#This Row],[COD_REAL]],'[3]CENTRO DE COSTOS'!$M$4:$N$72,2,0)</f>
        <v>REGIONAL NARIÑO</v>
      </c>
    </row>
    <row r="1240" spans="1:41" x14ac:dyDescent="0.25">
      <c r="A1240" s="44">
        <v>45111</v>
      </c>
      <c r="B1240" s="32">
        <v>2023</v>
      </c>
      <c r="C1240" s="33" t="str">
        <f>VLOOKUP(D1240,'[3]CENTRO DE COSTOS'!$E:$H,4,0)</f>
        <v>REGIONALES</v>
      </c>
      <c r="D1240" s="34" t="s">
        <v>73</v>
      </c>
      <c r="E1240" s="34" t="s">
        <v>74</v>
      </c>
      <c r="F1240" s="34" t="s">
        <v>430</v>
      </c>
      <c r="G1240" s="35" t="str">
        <f>VLOOKUP(O1240,[3]Gerentes!$A:$N,4,0)</f>
        <v xml:space="preserve">PROTECCIÓN RESTABLECIMIENTO </v>
      </c>
      <c r="H1240" s="35" t="str">
        <f>VLOOKUP(O1240,[3]Gerentes!$A:$N,5,0)</f>
        <v>DIRECTOR(A) DE PROTECCION</v>
      </c>
      <c r="I1240" s="35" t="str">
        <f>VLOOKUP(O1240,[3]Gerentes!$A:$N,10,0)</f>
        <v>2. Protección PARD</v>
      </c>
      <c r="J1240" s="35" t="str">
        <f>VLOOKUP(O1240,[3]Gerentes!$A:$AB,15,0)</f>
        <v>Contratable</v>
      </c>
      <c r="K1240" s="36" t="str">
        <f t="shared" si="57"/>
        <v>Inversión</v>
      </c>
      <c r="L1240" s="37" t="s">
        <v>173</v>
      </c>
      <c r="M1240" s="38" t="str">
        <f t="shared" si="58"/>
        <v>C-4102-1500-14</v>
      </c>
      <c r="N1240" s="34">
        <v>122</v>
      </c>
      <c r="O1240" s="35" t="str">
        <f t="shared" si="59"/>
        <v>C-4102-1500-14-0-4102037-02-122</v>
      </c>
      <c r="P1240" s="32" t="s">
        <v>172</v>
      </c>
      <c r="Q1240" s="39">
        <f>VLOOKUP($O1240,[3]Gerentes!$A:$I,7,0)</f>
        <v>4102037</v>
      </c>
      <c r="R1240" s="40" t="str">
        <f>VLOOKUP($O1240,[3]Gerentes!$A:$I,8,0)</f>
        <v>SERVICIO DE PROTECCION PARA EL RESTABLECIMIENTO DE DERECHOS DE NIÑOS, NIÑAS, ADOLESCENTES Y JOVENES</v>
      </c>
      <c r="S1240" s="34" t="s">
        <v>24</v>
      </c>
      <c r="T1240" s="34">
        <v>27</v>
      </c>
      <c r="U1240" s="34" t="s">
        <v>161</v>
      </c>
      <c r="V1240" s="34" t="s">
        <v>25</v>
      </c>
      <c r="W1240" s="41">
        <v>6611297600</v>
      </c>
      <c r="X1240" s="41">
        <v>0</v>
      </c>
      <c r="Y1240" s="41">
        <v>0</v>
      </c>
      <c r="Z1240" s="41">
        <v>0</v>
      </c>
      <c r="AA1240" s="41">
        <v>0</v>
      </c>
      <c r="AB1240" s="42">
        <v>6611297600</v>
      </c>
      <c r="AC1240" s="41">
        <v>6564934838</v>
      </c>
      <c r="AD1240" s="41">
        <v>46362762</v>
      </c>
      <c r="AE1240" s="42">
        <v>6403262078</v>
      </c>
      <c r="AF1240" s="42">
        <v>3760067058</v>
      </c>
      <c r="AG1240" s="41">
        <v>3760067058</v>
      </c>
      <c r="AH1240" s="41">
        <v>3760067058</v>
      </c>
      <c r="AI1240" s="41">
        <v>0</v>
      </c>
      <c r="AJ1240" s="41">
        <v>0</v>
      </c>
      <c r="AK1240" s="42" t="str">
        <f>IFERROR(VLOOKUP(Exportar[[#This Row],[RUBRO]],[3]LISTAS!$A$1:$B$19,2,0),Exportar[[#This Row],[NOMBRE-Planeación_Proyecto]])</f>
        <v>2. Protección PARD</v>
      </c>
      <c r="AL1240" s="41">
        <f>VLOOKUP(Exportar[[#This Row],[UNIDAD/SUB UNIDAD]],[3]!REGIONALES[[#All],[codigo_regional3]:[Columna1]],3,0)</f>
        <v>52</v>
      </c>
      <c r="AM1240" s="41">
        <f>Exportar[[#This Row],[COD]]</f>
        <v>52</v>
      </c>
      <c r="AN1240" s="41" t="str">
        <f>IFERROR(VLOOKUP(Exportar[[#This Row],[RUBRO completo]],'[3]CENTRO DE COSTOS'!$X:$X,1,0),0)</f>
        <v>C-4102-1500-14-0-4102037-02-122</v>
      </c>
      <c r="AO1240" s="43" t="str">
        <f>VLOOKUP(Exportar[[#This Row],[COD_REAL]],'[3]CENTRO DE COSTOS'!$M$4:$N$72,2,0)</f>
        <v>REGIONAL NARIÑO</v>
      </c>
    </row>
    <row r="1241" spans="1:41" x14ac:dyDescent="0.25">
      <c r="A1241" s="44">
        <v>45111</v>
      </c>
      <c r="B1241" s="32">
        <v>2023</v>
      </c>
      <c r="C1241" s="33" t="str">
        <f>VLOOKUP(D1241,'[3]CENTRO DE COSTOS'!$E:$H,4,0)</f>
        <v>REGIONALES</v>
      </c>
      <c r="D1241" s="34" t="s">
        <v>73</v>
      </c>
      <c r="E1241" s="34" t="s">
        <v>74</v>
      </c>
      <c r="F1241" s="34" t="s">
        <v>428</v>
      </c>
      <c r="G1241" s="35" t="str">
        <f>VLOOKUP(O1241,[3]Gerentes!$A:$N,4,0)</f>
        <v xml:space="preserve">PROTECCIÓN RESTABLECIMIENTO </v>
      </c>
      <c r="H1241" s="35" t="str">
        <f>VLOOKUP(O1241,[3]Gerentes!$A:$N,5,0)</f>
        <v>DIRECTOR(A) DE PROTECCION</v>
      </c>
      <c r="I1241" s="35" t="str">
        <f>VLOOKUP(O1241,[3]Gerentes!$A:$N,10,0)</f>
        <v>2. Protección PARD</v>
      </c>
      <c r="J1241" s="35" t="str">
        <f>VLOOKUP(O1241,[3]Gerentes!$A:$AB,15,0)</f>
        <v>Contratable</v>
      </c>
      <c r="K1241" s="36" t="str">
        <f t="shared" si="57"/>
        <v>Inversión</v>
      </c>
      <c r="L1241" s="37" t="s">
        <v>173</v>
      </c>
      <c r="M1241" s="38" t="str">
        <f t="shared" si="58"/>
        <v>C-4102-1500-14</v>
      </c>
      <c r="N1241" s="34">
        <v>123</v>
      </c>
      <c r="O1241" s="35" t="str">
        <f t="shared" si="59"/>
        <v>C-4102-1500-14-0-4102037-02-123</v>
      </c>
      <c r="P1241" s="32" t="s">
        <v>172</v>
      </c>
      <c r="Q1241" s="39">
        <f>VLOOKUP($O1241,[3]Gerentes!$A:$I,7,0)</f>
        <v>4102037</v>
      </c>
      <c r="R1241" s="40" t="str">
        <f>VLOOKUP($O1241,[3]Gerentes!$A:$I,8,0)</f>
        <v>SERVICIO DE PROTECCION PARA EL RESTABLECIMIENTO DE DERECHOS DE NIÑOS, NIÑAS, ADOLESCENTES Y JOVENES</v>
      </c>
      <c r="S1241" s="34" t="s">
        <v>24</v>
      </c>
      <c r="T1241" s="34">
        <v>27</v>
      </c>
      <c r="U1241" s="34" t="s">
        <v>161</v>
      </c>
      <c r="V1241" s="34" t="s">
        <v>25</v>
      </c>
      <c r="W1241" s="41">
        <v>26593480920</v>
      </c>
      <c r="X1241" s="41">
        <v>316198080</v>
      </c>
      <c r="Y1241" s="41">
        <v>0</v>
      </c>
      <c r="Z1241" s="41">
        <v>0</v>
      </c>
      <c r="AA1241" s="41">
        <v>0</v>
      </c>
      <c r="AB1241" s="42">
        <v>26909679000</v>
      </c>
      <c r="AC1241" s="41">
        <v>26637739543</v>
      </c>
      <c r="AD1241" s="41">
        <v>271939457</v>
      </c>
      <c r="AE1241" s="42">
        <v>26637739543</v>
      </c>
      <c r="AF1241" s="42">
        <v>15893046017</v>
      </c>
      <c r="AG1241" s="41">
        <v>15893046017</v>
      </c>
      <c r="AH1241" s="41">
        <v>15893046017</v>
      </c>
      <c r="AI1241" s="41">
        <v>0</v>
      </c>
      <c r="AJ1241" s="41">
        <v>0</v>
      </c>
      <c r="AK1241" s="42" t="str">
        <f>IFERROR(VLOOKUP(Exportar[[#This Row],[RUBRO]],[3]LISTAS!$A$1:$B$19,2,0),Exportar[[#This Row],[NOMBRE-Planeación_Proyecto]])</f>
        <v>2. Protección PARD</v>
      </c>
      <c r="AL1241" s="41">
        <f>VLOOKUP(Exportar[[#This Row],[UNIDAD/SUB UNIDAD]],[3]!REGIONALES[[#All],[codigo_regional3]:[Columna1]],3,0)</f>
        <v>52</v>
      </c>
      <c r="AM1241" s="41">
        <f>Exportar[[#This Row],[COD]]</f>
        <v>52</v>
      </c>
      <c r="AN1241" s="41" t="str">
        <f>IFERROR(VLOOKUP(Exportar[[#This Row],[RUBRO completo]],'[3]CENTRO DE COSTOS'!$X:$X,1,0),0)</f>
        <v>C-4102-1500-14-0-4102037-02-123</v>
      </c>
      <c r="AO1241" s="43" t="str">
        <f>VLOOKUP(Exportar[[#This Row],[COD_REAL]],'[3]CENTRO DE COSTOS'!$M$4:$N$72,2,0)</f>
        <v>REGIONAL NARIÑO</v>
      </c>
    </row>
    <row r="1242" spans="1:41" x14ac:dyDescent="0.25">
      <c r="A1242" s="44">
        <v>45111</v>
      </c>
      <c r="B1242" s="32">
        <v>2023</v>
      </c>
      <c r="C1242" s="33" t="str">
        <f>VLOOKUP(D1242,'[3]CENTRO DE COSTOS'!$E:$H,4,0)</f>
        <v>REGIONALES</v>
      </c>
      <c r="D1242" s="34" t="s">
        <v>73</v>
      </c>
      <c r="E1242" s="34" t="s">
        <v>74</v>
      </c>
      <c r="F1242" s="34" t="s">
        <v>242</v>
      </c>
      <c r="G1242" s="35" t="str">
        <f>VLOOKUP(O1242,[3]Gerentes!$A:$N,4,0)</f>
        <v xml:space="preserve">PROTECCIÓN RESTABLECIMIENTO </v>
      </c>
      <c r="H1242" s="35" t="str">
        <f>VLOOKUP(O1242,[3]Gerentes!$A:$N,5,0)</f>
        <v>DIRECTOR(A) DE PROTECCION</v>
      </c>
      <c r="I1242" s="35" t="str">
        <f>VLOOKUP(O1242,[3]Gerentes!$A:$N,10,0)</f>
        <v>2. Protección PARD</v>
      </c>
      <c r="J1242" s="35" t="str">
        <f>VLOOKUP(O1242,[3]Gerentes!$A:$AB,15,0)</f>
        <v>Contratable</v>
      </c>
      <c r="K1242" s="36" t="str">
        <f t="shared" si="57"/>
        <v>Inversión</v>
      </c>
      <c r="L1242" s="37" t="s">
        <v>173</v>
      </c>
      <c r="M1242" s="38" t="str">
        <f t="shared" si="58"/>
        <v>C-4102-1500-14</v>
      </c>
      <c r="N1242" s="34">
        <v>124</v>
      </c>
      <c r="O1242" s="35" t="str">
        <f t="shared" si="59"/>
        <v>C-4102-1500-14-0-4102037-02-124</v>
      </c>
      <c r="P1242" s="32" t="s">
        <v>172</v>
      </c>
      <c r="Q1242" s="39">
        <f>VLOOKUP($O1242,[3]Gerentes!$A:$I,7,0)</f>
        <v>4102037</v>
      </c>
      <c r="R1242" s="40" t="str">
        <f>VLOOKUP($O1242,[3]Gerentes!$A:$I,8,0)</f>
        <v>SERVICIO DE PROTECCION PARA EL RESTABLECIMIENTO DE DERECHOS DE NIÑOS, NIÑAS, ADOLESCENTES Y JOVENES</v>
      </c>
      <c r="S1242" s="34" t="s">
        <v>24</v>
      </c>
      <c r="T1242" s="34">
        <v>21</v>
      </c>
      <c r="U1242" s="34" t="s">
        <v>185</v>
      </c>
      <c r="V1242" s="34" t="s">
        <v>25</v>
      </c>
      <c r="W1242" s="41">
        <v>0</v>
      </c>
      <c r="X1242" s="41">
        <v>9334960</v>
      </c>
      <c r="Y1242" s="41">
        <v>0</v>
      </c>
      <c r="Z1242" s="41">
        <v>0</v>
      </c>
      <c r="AA1242" s="41">
        <v>0</v>
      </c>
      <c r="AB1242" s="42">
        <v>9334960</v>
      </c>
      <c r="AC1242" s="41">
        <v>9334960</v>
      </c>
      <c r="AD1242" s="41">
        <v>0</v>
      </c>
      <c r="AE1242" s="42">
        <v>0</v>
      </c>
      <c r="AF1242" s="42">
        <v>0</v>
      </c>
      <c r="AG1242" s="41">
        <v>0</v>
      </c>
      <c r="AH1242" s="41">
        <v>0</v>
      </c>
      <c r="AI1242" s="41">
        <v>0</v>
      </c>
      <c r="AJ1242" s="41">
        <v>0</v>
      </c>
      <c r="AK1242" s="42" t="str">
        <f>IFERROR(VLOOKUP(Exportar[[#This Row],[RUBRO]],[3]LISTAS!$A$1:$B$19,2,0),Exportar[[#This Row],[NOMBRE-Planeación_Proyecto]])</f>
        <v>2. Protección PARD</v>
      </c>
      <c r="AL1242" s="41">
        <f>VLOOKUP(Exportar[[#This Row],[UNIDAD/SUB UNIDAD]],[3]!REGIONALES[[#All],[codigo_regional3]:[Columna1]],3,0)</f>
        <v>52</v>
      </c>
      <c r="AM1242" s="41">
        <f>Exportar[[#This Row],[COD]]</f>
        <v>52</v>
      </c>
      <c r="AN1242" s="41" t="str">
        <f>IFERROR(VLOOKUP(Exportar[[#This Row],[RUBRO completo]],'[3]CENTRO DE COSTOS'!$X:$X,1,0),0)</f>
        <v>C-4102-1500-14-0-4102037-02-124</v>
      </c>
      <c r="AO1242" s="43" t="str">
        <f>VLOOKUP(Exportar[[#This Row],[COD_REAL]],'[3]CENTRO DE COSTOS'!$M$4:$N$72,2,0)</f>
        <v>REGIONAL NARIÑO</v>
      </c>
    </row>
    <row r="1243" spans="1:41" x14ac:dyDescent="0.25">
      <c r="A1243" s="44">
        <v>45111</v>
      </c>
      <c r="B1243" s="32">
        <v>2023</v>
      </c>
      <c r="C1243" s="33" t="str">
        <f>VLOOKUP(D1243,'[3]CENTRO DE COSTOS'!$E:$H,4,0)</f>
        <v>REGIONALES</v>
      </c>
      <c r="D1243" s="34" t="s">
        <v>73</v>
      </c>
      <c r="E1243" s="34" t="s">
        <v>74</v>
      </c>
      <c r="F1243" s="34" t="s">
        <v>242</v>
      </c>
      <c r="G1243" s="35" t="str">
        <f>VLOOKUP(O1243,[3]Gerentes!$A:$N,4,0)</f>
        <v xml:space="preserve">PROTECCIÓN RESTABLECIMIENTO </v>
      </c>
      <c r="H1243" s="35" t="str">
        <f>VLOOKUP(O1243,[3]Gerentes!$A:$N,5,0)</f>
        <v>DIRECTOR(A) DE PROTECCION</v>
      </c>
      <c r="I1243" s="35" t="str">
        <f>VLOOKUP(O1243,[3]Gerentes!$A:$N,10,0)</f>
        <v>2. Protección PARD</v>
      </c>
      <c r="J1243" s="35" t="str">
        <f>VLOOKUP(O1243,[3]Gerentes!$A:$AB,15,0)</f>
        <v>Contratable</v>
      </c>
      <c r="K1243" s="36" t="str">
        <f t="shared" si="57"/>
        <v>Inversión</v>
      </c>
      <c r="L1243" s="37" t="s">
        <v>173</v>
      </c>
      <c r="M1243" s="38" t="str">
        <f t="shared" si="58"/>
        <v>C-4102-1500-14</v>
      </c>
      <c r="N1243" s="34">
        <v>124</v>
      </c>
      <c r="O1243" s="35" t="str">
        <f t="shared" si="59"/>
        <v>C-4102-1500-14-0-4102037-02-124</v>
      </c>
      <c r="P1243" s="32" t="s">
        <v>172</v>
      </c>
      <c r="Q1243" s="39">
        <f>VLOOKUP($O1243,[3]Gerentes!$A:$I,7,0)</f>
        <v>4102037</v>
      </c>
      <c r="R1243" s="40" t="str">
        <f>VLOOKUP($O1243,[3]Gerentes!$A:$I,8,0)</f>
        <v>SERVICIO DE PROTECCION PARA EL RESTABLECIMIENTO DE DERECHOS DE NIÑOS, NIÑAS, ADOLESCENTES Y JOVENES</v>
      </c>
      <c r="S1243" s="34" t="s">
        <v>24</v>
      </c>
      <c r="T1243" s="34">
        <v>27</v>
      </c>
      <c r="U1243" s="34" t="s">
        <v>161</v>
      </c>
      <c r="V1243" s="34" t="s">
        <v>25</v>
      </c>
      <c r="W1243" s="41">
        <v>309281920</v>
      </c>
      <c r="X1243" s="41">
        <v>0</v>
      </c>
      <c r="Y1243" s="41">
        <v>0</v>
      </c>
      <c r="Z1243" s="41">
        <v>0</v>
      </c>
      <c r="AA1243" s="41">
        <v>0</v>
      </c>
      <c r="AB1243" s="42">
        <v>309281920</v>
      </c>
      <c r="AC1243" s="41">
        <v>309281920</v>
      </c>
      <c r="AD1243" s="41">
        <v>0</v>
      </c>
      <c r="AE1243" s="42">
        <v>222786183</v>
      </c>
      <c r="AF1243" s="42">
        <v>87803892</v>
      </c>
      <c r="AG1243" s="41">
        <v>87803892</v>
      </c>
      <c r="AH1243" s="41">
        <v>87803892</v>
      </c>
      <c r="AI1243" s="41">
        <v>0</v>
      </c>
      <c r="AJ1243" s="41">
        <v>0</v>
      </c>
      <c r="AK1243" s="42" t="str">
        <f>IFERROR(VLOOKUP(Exportar[[#This Row],[RUBRO]],[3]LISTAS!$A$1:$B$19,2,0),Exportar[[#This Row],[NOMBRE-Planeación_Proyecto]])</f>
        <v>2. Protección PARD</v>
      </c>
      <c r="AL1243" s="41">
        <f>VLOOKUP(Exportar[[#This Row],[UNIDAD/SUB UNIDAD]],[3]!REGIONALES[[#All],[codigo_regional3]:[Columna1]],3,0)</f>
        <v>52</v>
      </c>
      <c r="AM1243" s="41">
        <f>Exportar[[#This Row],[COD]]</f>
        <v>52</v>
      </c>
      <c r="AN1243" s="41" t="str">
        <f>IFERROR(VLOOKUP(Exportar[[#This Row],[RUBRO completo]],'[3]CENTRO DE COSTOS'!$X:$X,1,0),0)</f>
        <v>C-4102-1500-14-0-4102037-02-124</v>
      </c>
      <c r="AO1243" s="43" t="str">
        <f>VLOOKUP(Exportar[[#This Row],[COD_REAL]],'[3]CENTRO DE COSTOS'!$M$4:$N$72,2,0)</f>
        <v>REGIONAL NARIÑO</v>
      </c>
    </row>
    <row r="1244" spans="1:41" x14ac:dyDescent="0.25">
      <c r="A1244" s="44">
        <v>45111</v>
      </c>
      <c r="B1244" s="32">
        <v>2023</v>
      </c>
      <c r="C1244" s="33" t="str">
        <f>VLOOKUP(D1244,'[3]CENTRO DE COSTOS'!$E:$H,4,0)</f>
        <v>REGIONALES</v>
      </c>
      <c r="D1244" s="34" t="s">
        <v>73</v>
      </c>
      <c r="E1244" s="34" t="s">
        <v>74</v>
      </c>
      <c r="F1244" s="34" t="s">
        <v>233</v>
      </c>
      <c r="G1244" s="35" t="str">
        <f>VLOOKUP(O1244,[3]Gerentes!$A:$N,4,0)</f>
        <v>FAMILIA Y COMUNIDADES</v>
      </c>
      <c r="H1244" s="35" t="str">
        <f>VLOOKUP(O1244,[3]Gerentes!$A:$N,5,0)</f>
        <v>DIRECTOR(A) DE FAMILIA Y COMUNIDADES</v>
      </c>
      <c r="I1244" s="35" t="str">
        <f>VLOOKUP(O1244,[3]Gerentes!$A:$N,10,0)</f>
        <v>6. Familia y Comunidades</v>
      </c>
      <c r="J1244" s="35" t="str">
        <f>VLOOKUP(O1244,[3]Gerentes!$A:$AB,15,0)</f>
        <v>Contratable</v>
      </c>
      <c r="K1244" s="36" t="str">
        <f t="shared" si="57"/>
        <v>Inversión</v>
      </c>
      <c r="L1244" s="37" t="s">
        <v>232</v>
      </c>
      <c r="M1244" s="38" t="str">
        <f t="shared" si="58"/>
        <v>C-4102-1500-16</v>
      </c>
      <c r="N1244" s="34">
        <v>142</v>
      </c>
      <c r="O1244" s="35" t="str">
        <f t="shared" si="59"/>
        <v>C-4102-1500-16-0-4102042-02-142</v>
      </c>
      <c r="P1244" s="32" t="s">
        <v>231</v>
      </c>
      <c r="Q1244" s="39">
        <f>VLOOKUP($O1244,[3]Gerentes!$A:$I,7,0)</f>
        <v>4102042</v>
      </c>
      <c r="R1244" s="40" t="str">
        <f>VLOOKUP($O1244,[3]Gerentes!$A:$I,8,0)</f>
        <v>SERVICIO DE ASISTENCIA TECNICA A COMUNIDADES EN TEMAS DE FORTALECIMIENTO DEL TEJIDO SOCIAL Y CONSTRUCCION DE ESCENARIOS COMUNITARIOS PROTECTORES DE DERECHOS</v>
      </c>
      <c r="S1244" s="34" t="s">
        <v>24</v>
      </c>
      <c r="T1244" s="34">
        <v>27</v>
      </c>
      <c r="U1244" s="34" t="s">
        <v>161</v>
      </c>
      <c r="V1244" s="34" t="s">
        <v>25</v>
      </c>
      <c r="W1244" s="41">
        <v>2954400000</v>
      </c>
      <c r="X1244" s="41">
        <v>0</v>
      </c>
      <c r="Y1244" s="41">
        <v>0</v>
      </c>
      <c r="Z1244" s="41">
        <v>0</v>
      </c>
      <c r="AA1244" s="41">
        <v>0</v>
      </c>
      <c r="AB1244" s="42">
        <v>2954400000</v>
      </c>
      <c r="AC1244" s="41">
        <v>2954400000</v>
      </c>
      <c r="AD1244" s="41">
        <v>0</v>
      </c>
      <c r="AE1244" s="42">
        <v>2954400000</v>
      </c>
      <c r="AF1244" s="42">
        <v>384480000</v>
      </c>
      <c r="AG1244" s="41">
        <v>384480000</v>
      </c>
      <c r="AH1244" s="41">
        <v>384480000</v>
      </c>
      <c r="AI1244" s="41">
        <v>0</v>
      </c>
      <c r="AJ1244" s="41">
        <v>0</v>
      </c>
      <c r="AK1244" s="42" t="str">
        <f>IFERROR(VLOOKUP(Exportar[[#This Row],[RUBRO]],[3]LISTAS!$A$1:$B$19,2,0),Exportar[[#This Row],[NOMBRE-Planeación_Proyecto]])</f>
        <v>6. Familia y Comunidades</v>
      </c>
      <c r="AL1244" s="41">
        <f>VLOOKUP(Exportar[[#This Row],[UNIDAD/SUB UNIDAD]],[3]!REGIONALES[[#All],[codigo_regional3]:[Columna1]],3,0)</f>
        <v>52</v>
      </c>
      <c r="AM1244" s="41">
        <f>Exportar[[#This Row],[COD]]</f>
        <v>52</v>
      </c>
      <c r="AN1244" s="41" t="str">
        <f>IFERROR(VLOOKUP(Exportar[[#This Row],[RUBRO completo]],'[3]CENTRO DE COSTOS'!$X:$X,1,0),0)</f>
        <v>C-4102-1500-16-0-4102042-02-142</v>
      </c>
      <c r="AO1244" s="43" t="str">
        <f>VLOOKUP(Exportar[[#This Row],[COD_REAL]],'[3]CENTRO DE COSTOS'!$M$4:$N$72,2,0)</f>
        <v>REGIONAL NARIÑO</v>
      </c>
    </row>
    <row r="1245" spans="1:41" x14ac:dyDescent="0.25">
      <c r="A1245" s="44">
        <v>45111</v>
      </c>
      <c r="B1245" s="32">
        <v>2023</v>
      </c>
      <c r="C1245" s="33" t="str">
        <f>VLOOKUP(D1245,'[3]CENTRO DE COSTOS'!$E:$H,4,0)</f>
        <v>REGIONALES</v>
      </c>
      <c r="D1245" s="34" t="s">
        <v>73</v>
      </c>
      <c r="E1245" s="34" t="s">
        <v>74</v>
      </c>
      <c r="F1245" s="34" t="s">
        <v>230</v>
      </c>
      <c r="G1245" s="35" t="str">
        <f>VLOOKUP(O1245,[3]Gerentes!$A:$N,4,0)</f>
        <v>INFANCIA</v>
      </c>
      <c r="H1245" s="35" t="str">
        <f>VLOOKUP(O1245,[3]Gerentes!$A:$N,5,0)</f>
        <v>DIRECTOR(A) DE INFANCIA</v>
      </c>
      <c r="I1245" s="35" t="str">
        <f>VLOOKUP(O1245,[3]Gerentes!$A:$N,10,0)</f>
        <v>7. Infancia</v>
      </c>
      <c r="J1245" s="35" t="str">
        <f>VLOOKUP(O1245,[3]Gerentes!$A:$AB,15,0)</f>
        <v>Contratable</v>
      </c>
      <c r="K1245" s="36" t="str">
        <f t="shared" si="57"/>
        <v>Inversión</v>
      </c>
      <c r="L1245" s="37" t="s">
        <v>182</v>
      </c>
      <c r="M1245" s="38" t="str">
        <f t="shared" si="58"/>
        <v>C-4102-1500-20</v>
      </c>
      <c r="N1245" s="34">
        <v>152</v>
      </c>
      <c r="O1245" s="35" t="str">
        <f t="shared" si="59"/>
        <v>C-4102-1500-20-0-4102045-02-152</v>
      </c>
      <c r="P1245" s="32" t="s">
        <v>181</v>
      </c>
      <c r="Q1245" s="39">
        <f>VLOOKUP($O1245,[3]Gerentes!$A:$I,7,0)</f>
        <v>4102045</v>
      </c>
      <c r="R1245" s="40" t="str">
        <f>VLOOKUP($O1245,[3]Gerentes!$A:$I,8,0)</f>
        <v>SERVICIOS DE EDUCACIÓN INFORMAL A NIÑOS, NIÑAS, ADOLESCENTES  Y JÓVENES PARA EL RECONOCIMIENTO DE SUS DERECHOS</v>
      </c>
      <c r="S1245" s="34" t="s">
        <v>24</v>
      </c>
      <c r="T1245" s="34">
        <v>27</v>
      </c>
      <c r="U1245" s="34" t="s">
        <v>161</v>
      </c>
      <c r="V1245" s="34" t="s">
        <v>25</v>
      </c>
      <c r="W1245" s="41">
        <v>7582079500</v>
      </c>
      <c r="X1245" s="41">
        <v>0</v>
      </c>
      <c r="Y1245" s="41">
        <v>0</v>
      </c>
      <c r="Z1245" s="41">
        <v>0</v>
      </c>
      <c r="AA1245" s="41">
        <v>0</v>
      </c>
      <c r="AB1245" s="42">
        <v>7582079500</v>
      </c>
      <c r="AC1245" s="41">
        <v>183002300</v>
      </c>
      <c r="AD1245" s="41">
        <v>7399077200</v>
      </c>
      <c r="AE1245" s="42">
        <v>183002300</v>
      </c>
      <c r="AF1245" s="42">
        <v>84846056</v>
      </c>
      <c r="AG1245" s="41">
        <v>84846056</v>
      </c>
      <c r="AH1245" s="41">
        <v>84846056</v>
      </c>
      <c r="AI1245" s="41">
        <v>0</v>
      </c>
      <c r="AJ1245" s="41">
        <v>0</v>
      </c>
      <c r="AK1245" s="42" t="str">
        <f>IFERROR(VLOOKUP(Exportar[[#This Row],[RUBRO]],[3]LISTAS!$A$1:$B$19,2,0),Exportar[[#This Row],[NOMBRE-Planeación_Proyecto]])</f>
        <v>7. Infancia</v>
      </c>
      <c r="AL1245" s="41">
        <f>VLOOKUP(Exportar[[#This Row],[UNIDAD/SUB UNIDAD]],[3]!REGIONALES[[#All],[codigo_regional3]:[Columna1]],3,0)</f>
        <v>52</v>
      </c>
      <c r="AM1245" s="41">
        <f>Exportar[[#This Row],[COD]]</f>
        <v>52</v>
      </c>
      <c r="AN1245" s="41" t="str">
        <f>IFERROR(VLOOKUP(Exportar[[#This Row],[RUBRO completo]],'[3]CENTRO DE COSTOS'!$X:$X,1,0),0)</f>
        <v>C-4102-1500-20-0-4102045-02-152</v>
      </c>
      <c r="AO1245" s="43" t="str">
        <f>VLOOKUP(Exportar[[#This Row],[COD_REAL]],'[3]CENTRO DE COSTOS'!$M$4:$N$72,2,0)</f>
        <v>REGIONAL NARIÑO</v>
      </c>
    </row>
    <row r="1246" spans="1:41" x14ac:dyDescent="0.25">
      <c r="A1246" s="44">
        <v>45111</v>
      </c>
      <c r="B1246" s="32">
        <v>2023</v>
      </c>
      <c r="C1246" s="33" t="str">
        <f>VLOOKUP(D1246,'[3]CENTRO DE COSTOS'!$E:$H,4,0)</f>
        <v>REGIONALES</v>
      </c>
      <c r="D1246" s="34" t="s">
        <v>73</v>
      </c>
      <c r="E1246" s="34" t="s">
        <v>74</v>
      </c>
      <c r="F1246" s="34" t="s">
        <v>146</v>
      </c>
      <c r="G1246" s="35" t="str">
        <f>VLOOKUP(O1246,[3]Gerentes!$A:$N,4,0)</f>
        <v>ADOLESCENCIA Y JUVENTUD</v>
      </c>
      <c r="H1246" s="35" t="str">
        <f>VLOOKUP(O1246,[3]Gerentes!$A:$N,5,0)</f>
        <v xml:space="preserve">DIRECTOR(A) DE ADOLESCENCIA Y JUVENTUD </v>
      </c>
      <c r="I1246" s="35" t="str">
        <f>VLOOKUP(O1246,[3]Gerentes!$A:$N,10,0)</f>
        <v>8. Adolescencia y Juventud</v>
      </c>
      <c r="J1246" s="35" t="str">
        <f>VLOOKUP(O1246,[3]Gerentes!$A:$AB,15,0)</f>
        <v>Contratable</v>
      </c>
      <c r="K1246" s="36" t="str">
        <f t="shared" si="57"/>
        <v>Inversión</v>
      </c>
      <c r="L1246" s="37" t="s">
        <v>180</v>
      </c>
      <c r="M1246" s="38" t="str">
        <f t="shared" si="58"/>
        <v>C-4102-1500-21</v>
      </c>
      <c r="N1246" s="34">
        <v>153</v>
      </c>
      <c r="O1246" s="35" t="str">
        <f t="shared" si="59"/>
        <v>C-4102-1500-21-0-4102045-02-00-153</v>
      </c>
      <c r="P1246" s="32" t="s">
        <v>179</v>
      </c>
      <c r="Q1246" s="39">
        <f>VLOOKUP($O1246,[3]Gerentes!$A:$I,7,0)</f>
        <v>4102045</v>
      </c>
      <c r="R1246" s="40" t="str">
        <f>VLOOKUP($O1246,[3]Gerentes!$A:$I,8,0)</f>
        <v>SERVICIOS DE EDUCACIÓN INFORMAL A NIÑOS, NIÑAS, ADOLESCENTES  Y JÓVENES PARA EL RECONOCIMIENTO DE SUS DERECHOS</v>
      </c>
      <c r="S1246" s="34" t="s">
        <v>24</v>
      </c>
      <c r="T1246" s="34">
        <v>27</v>
      </c>
      <c r="U1246" s="34" t="s">
        <v>161</v>
      </c>
      <c r="V1246" s="34" t="s">
        <v>25</v>
      </c>
      <c r="W1246" s="41">
        <v>1621518700</v>
      </c>
      <c r="X1246" s="41">
        <v>0</v>
      </c>
      <c r="Y1246" s="41">
        <v>0</v>
      </c>
      <c r="Z1246" s="41">
        <v>0</v>
      </c>
      <c r="AA1246" s="41">
        <v>0</v>
      </c>
      <c r="AB1246" s="42">
        <v>1621518700</v>
      </c>
      <c r="AC1246" s="41">
        <v>105948700</v>
      </c>
      <c r="AD1246" s="41">
        <v>1515570000</v>
      </c>
      <c r="AE1246" s="42">
        <v>105948700</v>
      </c>
      <c r="AF1246" s="42">
        <v>48305659</v>
      </c>
      <c r="AG1246" s="41">
        <v>48305659</v>
      </c>
      <c r="AH1246" s="41">
        <v>48305659</v>
      </c>
      <c r="AI1246" s="41">
        <v>0</v>
      </c>
      <c r="AJ1246" s="41">
        <v>0</v>
      </c>
      <c r="AK1246" s="42" t="str">
        <f>IFERROR(VLOOKUP(Exportar[[#This Row],[RUBRO]],[3]LISTAS!$A$1:$B$19,2,0),Exportar[[#This Row],[NOMBRE-Planeación_Proyecto]])</f>
        <v>8. Adolescencia y Juventud</v>
      </c>
      <c r="AL1246" s="41">
        <f>VLOOKUP(Exportar[[#This Row],[UNIDAD/SUB UNIDAD]],[3]!REGIONALES[[#All],[codigo_regional3]:[Columna1]],3,0)</f>
        <v>52</v>
      </c>
      <c r="AM1246" s="41">
        <f>Exportar[[#This Row],[COD]]</f>
        <v>52</v>
      </c>
      <c r="AN1246" s="41" t="str">
        <f>IFERROR(VLOOKUP(Exportar[[#This Row],[RUBRO completo]],'[3]CENTRO DE COSTOS'!$X:$X,1,0),0)</f>
        <v>C-4102-1500-21-0-4102045-02-00-153</v>
      </c>
      <c r="AO1246" s="43" t="str">
        <f>VLOOKUP(Exportar[[#This Row],[COD_REAL]],'[3]CENTRO DE COSTOS'!$M$4:$N$72,2,0)</f>
        <v>REGIONAL NARIÑO</v>
      </c>
    </row>
    <row r="1247" spans="1:41" x14ac:dyDescent="0.25">
      <c r="A1247" s="44">
        <v>45111</v>
      </c>
      <c r="B1247" s="32">
        <v>2023</v>
      </c>
      <c r="C1247" s="33" t="str">
        <f>VLOOKUP(D1247,'[3]CENTRO DE COSTOS'!$E:$H,4,0)</f>
        <v>REGIONALES</v>
      </c>
      <c r="D1247" s="34" t="s">
        <v>73</v>
      </c>
      <c r="E1247" s="34" t="s">
        <v>74</v>
      </c>
      <c r="F1247" s="34" t="s">
        <v>229</v>
      </c>
      <c r="G1247" s="35" t="str">
        <f>VLOOKUP(O1247,[3]Gerentes!$A:$N,4,0)</f>
        <v>PRIMERA INFANCIA</v>
      </c>
      <c r="H1247" s="35" t="str">
        <f>VLOOKUP(O1247,[3]Gerentes!$A:$N,5,0)</f>
        <v>DIRECTOR(A) DE PRIMERA INFANCIA</v>
      </c>
      <c r="I1247" s="35" t="str">
        <f>VLOOKUP(O1247,[3]Gerentes!$A:$N,10,0)</f>
        <v>1. Primera Infancia</v>
      </c>
      <c r="J1247" s="35" t="str">
        <f>VLOOKUP(O1247,[3]Gerentes!$A:$AB,15,0)</f>
        <v>Contratable</v>
      </c>
      <c r="K1247" s="36" t="str">
        <f t="shared" si="57"/>
        <v>Inversión</v>
      </c>
      <c r="L1247" s="37" t="s">
        <v>228</v>
      </c>
      <c r="M1247" s="38" t="str">
        <f t="shared" si="58"/>
        <v>C-4102-1500-18</v>
      </c>
      <c r="N1247" s="34">
        <v>161</v>
      </c>
      <c r="O1247" s="35" t="str">
        <f t="shared" si="59"/>
        <v>C-4102-1500-18-0-4102001-02-161</v>
      </c>
      <c r="P1247" s="32" t="s">
        <v>227</v>
      </c>
      <c r="Q1247" s="39">
        <f>VLOOKUP($O1247,[3]Gerentes!$A:$I,7,0)</f>
        <v>4102001</v>
      </c>
      <c r="R1247" s="40" t="str">
        <f>VLOOKUP($O1247,[3]Gerentes!$A:$I,8,0)</f>
        <v>SERVICIO DE ATENCION INTEGRAL A LA PRIMERA INFANCIA</v>
      </c>
      <c r="S1247" s="34" t="s">
        <v>38</v>
      </c>
      <c r="T1247" s="34">
        <v>10</v>
      </c>
      <c r="U1247" s="34" t="s">
        <v>223</v>
      </c>
      <c r="V1247" s="34" t="s">
        <v>25</v>
      </c>
      <c r="W1247" s="41">
        <v>112464732160</v>
      </c>
      <c r="X1247" s="41">
        <v>9338637241</v>
      </c>
      <c r="Y1247" s="41">
        <v>0</v>
      </c>
      <c r="Z1247" s="41">
        <v>0</v>
      </c>
      <c r="AA1247" s="41">
        <v>0</v>
      </c>
      <c r="AB1247" s="42">
        <v>121803369401</v>
      </c>
      <c r="AC1247" s="41">
        <v>121436564417</v>
      </c>
      <c r="AD1247" s="41">
        <v>366804984</v>
      </c>
      <c r="AE1247" s="42">
        <v>121436564417</v>
      </c>
      <c r="AF1247" s="42">
        <v>77991101228</v>
      </c>
      <c r="AG1247" s="41">
        <v>77991101228</v>
      </c>
      <c r="AH1247" s="41">
        <v>77991101228</v>
      </c>
      <c r="AI1247" s="41">
        <v>0</v>
      </c>
      <c r="AJ1247" s="41">
        <v>0</v>
      </c>
      <c r="AK1247" s="42" t="str">
        <f>IFERROR(VLOOKUP(Exportar[[#This Row],[RUBRO]],[3]LISTAS!$A$1:$B$19,2,0),Exportar[[#This Row],[NOMBRE-Planeación_Proyecto]])</f>
        <v>1. Primera Infancia</v>
      </c>
      <c r="AL1247" s="41">
        <f>VLOOKUP(Exportar[[#This Row],[UNIDAD/SUB UNIDAD]],[3]!REGIONALES[[#All],[codigo_regional3]:[Columna1]],3,0)</f>
        <v>52</v>
      </c>
      <c r="AM1247" s="41">
        <f>Exportar[[#This Row],[COD]]</f>
        <v>52</v>
      </c>
      <c r="AN1247" s="41" t="str">
        <f>IFERROR(VLOOKUP(Exportar[[#This Row],[RUBRO completo]],'[3]CENTRO DE COSTOS'!$X:$X,1,0),0)</f>
        <v>C-4102-1500-18-0-4102001-02-161</v>
      </c>
      <c r="AO1247" s="43" t="str">
        <f>VLOOKUP(Exportar[[#This Row],[COD_REAL]],'[3]CENTRO DE COSTOS'!$M$4:$N$72,2,0)</f>
        <v>REGIONAL NARIÑO</v>
      </c>
    </row>
    <row r="1248" spans="1:41" x14ac:dyDescent="0.25">
      <c r="A1248" s="44">
        <v>45111</v>
      </c>
      <c r="B1248" s="32">
        <v>2023</v>
      </c>
      <c r="C1248" s="33" t="str">
        <f>VLOOKUP(D1248,'[3]CENTRO DE COSTOS'!$E:$H,4,0)</f>
        <v>REGIONALES</v>
      </c>
      <c r="D1248" s="34" t="s">
        <v>73</v>
      </c>
      <c r="E1248" s="34" t="s">
        <v>74</v>
      </c>
      <c r="F1248" s="34" t="s">
        <v>226</v>
      </c>
      <c r="G1248" s="35" t="str">
        <f>VLOOKUP(O1248,[3]Gerentes!$A:$N,4,0)</f>
        <v>PRIMERA INFANCIA</v>
      </c>
      <c r="H1248" s="35" t="str">
        <f>VLOOKUP(O1248,[3]Gerentes!$A:$N,5,0)</f>
        <v>DIRECTOR(A) DE PRIMERA INFANCIA</v>
      </c>
      <c r="I1248" s="35" t="str">
        <f>VLOOKUP(O1248,[3]Gerentes!$A:$N,10,0)</f>
        <v>1. Primera Infancia</v>
      </c>
      <c r="J1248" s="35" t="str">
        <f>VLOOKUP(O1248,[3]Gerentes!$A:$AB,15,0)</f>
        <v>Contratable</v>
      </c>
      <c r="K1248" s="36" t="str">
        <f t="shared" si="57"/>
        <v>Inversión</v>
      </c>
      <c r="L1248" s="37" t="s">
        <v>225</v>
      </c>
      <c r="M1248" s="38" t="str">
        <f t="shared" si="58"/>
        <v>C-4102-1500-18</v>
      </c>
      <c r="N1248" s="34">
        <v>162</v>
      </c>
      <c r="O1248" s="35" t="str">
        <f t="shared" si="59"/>
        <v>C-4102-1500-18-0-4102002-02-162</v>
      </c>
      <c r="P1248" s="32" t="s">
        <v>224</v>
      </c>
      <c r="Q1248" s="39">
        <f>VLOOKUP($O1248,[3]Gerentes!$A:$I,7,0)</f>
        <v>4102002</v>
      </c>
      <c r="R1248" s="40" t="str">
        <f>VLOOKUP($O1248,[3]Gerentes!$A:$I,8,0)</f>
        <v>SERVICIO DE ATENCION TRADICIONAL A LA PRIMERA INFANCIA</v>
      </c>
      <c r="S1248" s="34" t="s">
        <v>38</v>
      </c>
      <c r="T1248" s="34">
        <v>10</v>
      </c>
      <c r="U1248" s="34" t="s">
        <v>223</v>
      </c>
      <c r="V1248" s="34" t="s">
        <v>25</v>
      </c>
      <c r="W1248" s="41">
        <v>67836514649</v>
      </c>
      <c r="X1248" s="41">
        <v>3593422454</v>
      </c>
      <c r="Y1248" s="41">
        <v>0</v>
      </c>
      <c r="Z1248" s="41">
        <v>0</v>
      </c>
      <c r="AA1248" s="41">
        <v>0</v>
      </c>
      <c r="AB1248" s="42">
        <v>71429937103</v>
      </c>
      <c r="AC1248" s="41">
        <v>70605468495</v>
      </c>
      <c r="AD1248" s="41">
        <v>824468608</v>
      </c>
      <c r="AE1248" s="42">
        <v>70605468495</v>
      </c>
      <c r="AF1248" s="42">
        <v>40881213290</v>
      </c>
      <c r="AG1248" s="41">
        <v>40881213290</v>
      </c>
      <c r="AH1248" s="41">
        <v>40881213290</v>
      </c>
      <c r="AI1248" s="41">
        <v>0</v>
      </c>
      <c r="AJ1248" s="41">
        <v>0</v>
      </c>
      <c r="AK1248" s="42" t="str">
        <f>IFERROR(VLOOKUP(Exportar[[#This Row],[RUBRO]],[3]LISTAS!$A$1:$B$19,2,0),Exportar[[#This Row],[NOMBRE-Planeación_Proyecto]])</f>
        <v>1. Primera Infancia</v>
      </c>
      <c r="AL1248" s="41">
        <f>VLOOKUP(Exportar[[#This Row],[UNIDAD/SUB UNIDAD]],[3]!REGIONALES[[#All],[codigo_regional3]:[Columna1]],3,0)</f>
        <v>52</v>
      </c>
      <c r="AM1248" s="41">
        <f>Exportar[[#This Row],[COD]]</f>
        <v>52</v>
      </c>
      <c r="AN1248" s="41" t="str">
        <f>IFERROR(VLOOKUP(Exportar[[#This Row],[RUBRO completo]],'[3]CENTRO DE COSTOS'!$X:$X,1,0),0)</f>
        <v>C-4102-1500-18-0-4102002-02-162</v>
      </c>
      <c r="AO1248" s="43" t="str">
        <f>VLOOKUP(Exportar[[#This Row],[COD_REAL]],'[3]CENTRO DE COSTOS'!$M$4:$N$72,2,0)</f>
        <v>REGIONAL NARIÑO</v>
      </c>
    </row>
    <row r="1249" spans="1:41" x14ac:dyDescent="0.25">
      <c r="A1249" s="44">
        <v>45111</v>
      </c>
      <c r="B1249" s="32">
        <v>2023</v>
      </c>
      <c r="C1249" s="33" t="str">
        <f>VLOOKUP(D1249,'[3]CENTRO DE COSTOS'!$E:$H,4,0)</f>
        <v>REGIONALES</v>
      </c>
      <c r="D1249" s="34" t="s">
        <v>73</v>
      </c>
      <c r="E1249" s="34" t="s">
        <v>74</v>
      </c>
      <c r="F1249" s="34" t="s">
        <v>222</v>
      </c>
      <c r="G1249" s="35" t="str">
        <f>VLOOKUP(O1249,[3]Gerentes!$A:$N,4,0)</f>
        <v>FORTALECIMIENTO</v>
      </c>
      <c r="H1249" s="35" t="str">
        <f>VLOOKUP(O1249,[3]Gerentes!$A:$N,5,0)</f>
        <v>DIRECTOR(A) ADMINISTRATIVO</v>
      </c>
      <c r="I1249" s="35" t="str">
        <f>VLOOKUP(O1249,[3]Gerentes!$A:$N,10,0)</f>
        <v>8. Fortalecimiento</v>
      </c>
      <c r="J1249" s="35" t="str">
        <f>VLOOKUP(O1249,[3]Gerentes!$A:$AB,15,0)</f>
        <v>Contratable</v>
      </c>
      <c r="K1249" s="36" t="str">
        <f t="shared" si="57"/>
        <v>Inversión</v>
      </c>
      <c r="L1249" s="37" t="s">
        <v>175</v>
      </c>
      <c r="M1249" s="38" t="str">
        <f t="shared" si="58"/>
        <v>C-4199-1500-8</v>
      </c>
      <c r="N1249" s="34">
        <v>184</v>
      </c>
      <c r="O1249" s="35" t="str">
        <f t="shared" si="59"/>
        <v>C-4199-1500-8-0-4199064-02-184</v>
      </c>
      <c r="P1249" s="32" t="s">
        <v>174</v>
      </c>
      <c r="Q1249" s="39">
        <f>VLOOKUP($O1249,[3]Gerentes!$A:$I,7,0)</f>
        <v>4199064</v>
      </c>
      <c r="R1249" s="40" t="str">
        <f>VLOOKUP($O1249,[3]Gerentes!$A:$I,8,0)</f>
        <v>SERVICIO DE IMPLEMENTACION DE SISTEMAS DE GESTION</v>
      </c>
      <c r="S1249" s="34" t="s">
        <v>24</v>
      </c>
      <c r="T1249" s="34">
        <v>27</v>
      </c>
      <c r="U1249" s="34" t="s">
        <v>161</v>
      </c>
      <c r="V1249" s="34" t="s">
        <v>25</v>
      </c>
      <c r="W1249" s="41">
        <v>502195273</v>
      </c>
      <c r="X1249" s="41">
        <v>0</v>
      </c>
      <c r="Y1249" s="41">
        <v>0</v>
      </c>
      <c r="Z1249" s="41">
        <v>0</v>
      </c>
      <c r="AA1249" s="41">
        <v>0</v>
      </c>
      <c r="AB1249" s="42">
        <v>502195273</v>
      </c>
      <c r="AC1249" s="41">
        <v>429485942</v>
      </c>
      <c r="AD1249" s="41">
        <v>72709331</v>
      </c>
      <c r="AE1249" s="42">
        <v>413860637</v>
      </c>
      <c r="AF1249" s="42">
        <v>217416250</v>
      </c>
      <c r="AG1249" s="41">
        <v>217416250</v>
      </c>
      <c r="AH1249" s="41">
        <v>217416250</v>
      </c>
      <c r="AI1249" s="41">
        <v>0</v>
      </c>
      <c r="AJ1249" s="41">
        <v>0</v>
      </c>
      <c r="AK1249" s="42" t="str">
        <f>IFERROR(VLOOKUP(Exportar[[#This Row],[RUBRO]],[3]LISTAS!$A$1:$B$19,2,0),Exportar[[#This Row],[NOMBRE-Planeación_Proyecto]])</f>
        <v>8. Fortalecimiento</v>
      </c>
      <c r="AL1249" s="41">
        <f>VLOOKUP(Exportar[[#This Row],[UNIDAD/SUB UNIDAD]],[3]!REGIONALES[[#All],[codigo_regional3]:[Columna1]],3,0)</f>
        <v>52</v>
      </c>
      <c r="AM1249" s="41">
        <f>Exportar[[#This Row],[COD]]</f>
        <v>52</v>
      </c>
      <c r="AN1249" s="41">
        <f>IFERROR(VLOOKUP(Exportar[[#This Row],[RUBRO completo]],'[3]CENTRO DE COSTOS'!$X:$X,1,0),0)</f>
        <v>0</v>
      </c>
      <c r="AO1249" s="43" t="str">
        <f>VLOOKUP(Exportar[[#This Row],[COD_REAL]],'[3]CENTRO DE COSTOS'!$M$4:$N$72,2,0)</f>
        <v>REGIONAL NARIÑO</v>
      </c>
    </row>
    <row r="1250" spans="1:41" x14ac:dyDescent="0.25">
      <c r="A1250" s="44">
        <v>45111</v>
      </c>
      <c r="B1250" s="32">
        <v>2023</v>
      </c>
      <c r="C1250" s="33" t="str">
        <f>VLOOKUP(D1250,'[3]CENTRO DE COSTOS'!$E:$H,4,0)</f>
        <v>REGIONALES</v>
      </c>
      <c r="D1250" s="34" t="s">
        <v>73</v>
      </c>
      <c r="E1250" s="34" t="s">
        <v>74</v>
      </c>
      <c r="F1250" s="34" t="s">
        <v>221</v>
      </c>
      <c r="G1250" s="35" t="str">
        <f>VLOOKUP(O1250,[3]Gerentes!$A:$N,4,0)</f>
        <v>FORTALECIMIENTO</v>
      </c>
      <c r="H1250" s="35" t="str">
        <f>VLOOKUP(O1250,[3]Gerentes!$A:$N,5,0)</f>
        <v>DIRECTOR(A) ADMINISTRATIVO</v>
      </c>
      <c r="I1250" s="35" t="str">
        <f>VLOOKUP(O1250,[3]Gerentes!$A:$N,10,0)</f>
        <v>8. Fortalecimiento</v>
      </c>
      <c r="J1250" s="35" t="str">
        <f>VLOOKUP(O1250,[3]Gerentes!$A:$AB,15,0)</f>
        <v>Contratable</v>
      </c>
      <c r="K1250" s="36" t="str">
        <f t="shared" si="57"/>
        <v>Inversión</v>
      </c>
      <c r="L1250" s="37" t="s">
        <v>175</v>
      </c>
      <c r="M1250" s="38" t="str">
        <f t="shared" si="58"/>
        <v>C-4199-1500-8</v>
      </c>
      <c r="N1250" s="34">
        <v>186</v>
      </c>
      <c r="O1250" s="35" t="str">
        <f t="shared" si="59"/>
        <v>C-4199-1500-8-0-4199064-02-186</v>
      </c>
      <c r="P1250" s="32" t="s">
        <v>174</v>
      </c>
      <c r="Q1250" s="39">
        <f>VLOOKUP($O1250,[3]Gerentes!$A:$I,7,0)</f>
        <v>4199064</v>
      </c>
      <c r="R1250" s="40" t="str">
        <f>VLOOKUP($O1250,[3]Gerentes!$A:$I,8,0)</f>
        <v>SERVICIO DE IMPLEMENTACION DE SISTEMAS DE GESTION</v>
      </c>
      <c r="S1250" s="34" t="s">
        <v>24</v>
      </c>
      <c r="T1250" s="34">
        <v>27</v>
      </c>
      <c r="U1250" s="34" t="s">
        <v>161</v>
      </c>
      <c r="V1250" s="34" t="s">
        <v>25</v>
      </c>
      <c r="W1250" s="41">
        <v>201290260</v>
      </c>
      <c r="X1250" s="41">
        <v>0</v>
      </c>
      <c r="Y1250" s="41">
        <v>0</v>
      </c>
      <c r="Z1250" s="41">
        <v>0</v>
      </c>
      <c r="AA1250" s="41">
        <v>0</v>
      </c>
      <c r="AB1250" s="42">
        <v>201290260</v>
      </c>
      <c r="AC1250" s="41">
        <v>201290260</v>
      </c>
      <c r="AD1250" s="41">
        <v>0</v>
      </c>
      <c r="AE1250" s="42">
        <v>130999433</v>
      </c>
      <c r="AF1250" s="42">
        <v>130999433</v>
      </c>
      <c r="AG1250" s="41">
        <v>130999433</v>
      </c>
      <c r="AH1250" s="41">
        <v>130999433</v>
      </c>
      <c r="AI1250" s="41">
        <v>0</v>
      </c>
      <c r="AJ1250" s="41">
        <v>0</v>
      </c>
      <c r="AK1250" s="42" t="str">
        <f>IFERROR(VLOOKUP(Exportar[[#This Row],[RUBRO]],[3]LISTAS!$A$1:$B$19,2,0),Exportar[[#This Row],[NOMBRE-Planeación_Proyecto]])</f>
        <v>8. Fortalecimiento</v>
      </c>
      <c r="AL1250" s="41">
        <f>VLOOKUP(Exportar[[#This Row],[UNIDAD/SUB UNIDAD]],[3]!REGIONALES[[#All],[codigo_regional3]:[Columna1]],3,0)</f>
        <v>52</v>
      </c>
      <c r="AM1250" s="41">
        <f>Exportar[[#This Row],[COD]]</f>
        <v>52</v>
      </c>
      <c r="AN1250" s="41">
        <f>IFERROR(VLOOKUP(Exportar[[#This Row],[RUBRO completo]],'[3]CENTRO DE COSTOS'!$X:$X,1,0),0)</f>
        <v>0</v>
      </c>
      <c r="AO1250" s="43" t="str">
        <f>VLOOKUP(Exportar[[#This Row],[COD_REAL]],'[3]CENTRO DE COSTOS'!$M$4:$N$72,2,0)</f>
        <v>REGIONAL NARIÑO</v>
      </c>
    </row>
    <row r="1251" spans="1:41" x14ac:dyDescent="0.25">
      <c r="A1251" s="44">
        <v>45111</v>
      </c>
      <c r="B1251" s="32">
        <v>2023</v>
      </c>
      <c r="C1251" s="33" t="str">
        <f>VLOOKUP(D1251,'[3]CENTRO DE COSTOS'!$E:$H,4,0)</f>
        <v>REGIONALES</v>
      </c>
      <c r="D1251" s="34" t="s">
        <v>73</v>
      </c>
      <c r="E1251" s="34" t="s">
        <v>74</v>
      </c>
      <c r="F1251" s="34" t="s">
        <v>220</v>
      </c>
      <c r="G1251" s="35" t="str">
        <f>VLOOKUP(O1251,[3]Gerentes!$A:$N,4,0)</f>
        <v>FORTALECIMIENTO</v>
      </c>
      <c r="H1251" s="35" t="str">
        <f>VLOOKUP(O1251,[3]Gerentes!$A:$N,5,0)</f>
        <v>DIRECTOR(A) DE GESTION HUMANA</v>
      </c>
      <c r="I1251" s="35" t="str">
        <f>VLOOKUP(O1251,[3]Gerentes!$A:$N,10,0)</f>
        <v>8. Fortalecimiento</v>
      </c>
      <c r="J1251" s="35" t="str">
        <f>VLOOKUP(O1251,[3]Gerentes!$A:$AB,15,0)</f>
        <v>Contratable</v>
      </c>
      <c r="K1251" s="36" t="str">
        <f t="shared" si="57"/>
        <v>Inversión</v>
      </c>
      <c r="L1251" s="37" t="s">
        <v>215</v>
      </c>
      <c r="M1251" s="38" t="str">
        <f t="shared" si="58"/>
        <v>C-4199-1500-8</v>
      </c>
      <c r="N1251" s="34">
        <v>192</v>
      </c>
      <c r="O1251" s="35" t="str">
        <f t="shared" si="59"/>
        <v>C-4199-1500-8-0-4199053-02-192</v>
      </c>
      <c r="P1251" s="32" t="s">
        <v>214</v>
      </c>
      <c r="Q1251" s="39">
        <f>VLOOKUP($O1251,[3]Gerentes!$A:$I,7,0)</f>
        <v>4199053</v>
      </c>
      <c r="R1251" s="40" t="str">
        <f>VLOOKUP($O1251,[3]Gerentes!$A:$I,8,0)</f>
        <v>DOCUMENTOS DE LINEAMIENTOS TECNICOS</v>
      </c>
      <c r="S1251" s="34" t="s">
        <v>24</v>
      </c>
      <c r="T1251" s="34">
        <v>27</v>
      </c>
      <c r="U1251" s="34" t="s">
        <v>161</v>
      </c>
      <c r="V1251" s="34" t="s">
        <v>25</v>
      </c>
      <c r="W1251" s="41">
        <v>11765381</v>
      </c>
      <c r="X1251" s="41">
        <v>0</v>
      </c>
      <c r="Y1251" s="41">
        <v>0</v>
      </c>
      <c r="Z1251" s="41">
        <v>0</v>
      </c>
      <c r="AA1251" s="41">
        <v>0</v>
      </c>
      <c r="AB1251" s="42">
        <v>11765381</v>
      </c>
      <c r="AC1251" s="41">
        <v>9414000</v>
      </c>
      <c r="AD1251" s="41">
        <v>2351381</v>
      </c>
      <c r="AE1251" s="42">
        <v>9414000</v>
      </c>
      <c r="AF1251" s="42">
        <v>0</v>
      </c>
      <c r="AG1251" s="41">
        <v>0</v>
      </c>
      <c r="AH1251" s="41">
        <v>0</v>
      </c>
      <c r="AI1251" s="41">
        <v>0</v>
      </c>
      <c r="AJ1251" s="41">
        <v>0</v>
      </c>
      <c r="AK1251" s="42" t="str">
        <f>IFERROR(VLOOKUP(Exportar[[#This Row],[RUBRO]],[3]LISTAS!$A$1:$B$19,2,0),Exportar[[#This Row],[NOMBRE-Planeación_Proyecto]])</f>
        <v>8. Fortalecimiento</v>
      </c>
      <c r="AL1251" s="41">
        <f>VLOOKUP(Exportar[[#This Row],[UNIDAD/SUB UNIDAD]],[3]!REGIONALES[[#All],[codigo_regional3]:[Columna1]],3,0)</f>
        <v>52</v>
      </c>
      <c r="AM1251" s="41">
        <f>Exportar[[#This Row],[COD]]</f>
        <v>52</v>
      </c>
      <c r="AN1251" s="41">
        <f>IFERROR(VLOOKUP(Exportar[[#This Row],[RUBRO completo]],'[3]CENTRO DE COSTOS'!$X:$X,1,0),0)</f>
        <v>0</v>
      </c>
      <c r="AO1251" s="43" t="str">
        <f>VLOOKUP(Exportar[[#This Row],[COD_REAL]],'[3]CENTRO DE COSTOS'!$M$4:$N$72,2,0)</f>
        <v>REGIONAL NARIÑO</v>
      </c>
    </row>
    <row r="1252" spans="1:41" x14ac:dyDescent="0.25">
      <c r="A1252" s="44">
        <v>45111</v>
      </c>
      <c r="B1252" s="32">
        <v>2023</v>
      </c>
      <c r="C1252" s="33" t="str">
        <f>VLOOKUP(D1252,'[3]CENTRO DE COSTOS'!$E:$H,4,0)</f>
        <v>REGIONALES</v>
      </c>
      <c r="D1252" s="34" t="s">
        <v>73</v>
      </c>
      <c r="E1252" s="34" t="s">
        <v>74</v>
      </c>
      <c r="F1252" s="34" t="s">
        <v>265</v>
      </c>
      <c r="G1252" s="35" t="str">
        <f>VLOOKUP(O1252,[3]Gerentes!$A:$N,4,0)</f>
        <v>FORTALECIMIENTO</v>
      </c>
      <c r="H1252" s="35" t="str">
        <f>VLOOKUP(O1252,[3]Gerentes!$A:$N,5,0)</f>
        <v>DIRECTOR(A) ADMINISTRATIVO</v>
      </c>
      <c r="I1252" s="35" t="str">
        <f>VLOOKUP(O1252,[3]Gerentes!$A:$N,10,0)</f>
        <v>8. Fortalecimiento</v>
      </c>
      <c r="J1252" s="35" t="str">
        <f>VLOOKUP(O1252,[3]Gerentes!$A:$AB,15,0)</f>
        <v>Contratable</v>
      </c>
      <c r="K1252" s="36" t="str">
        <f t="shared" si="57"/>
        <v>Inversión</v>
      </c>
      <c r="L1252" s="37" t="s">
        <v>264</v>
      </c>
      <c r="M1252" s="38" t="str">
        <f t="shared" si="58"/>
        <v>C-4199-1500-8</v>
      </c>
      <c r="N1252" s="34">
        <v>196</v>
      </c>
      <c r="O1252" s="35" t="str">
        <f t="shared" si="59"/>
        <v>C-4199-1500-8-0-4199011-02-196</v>
      </c>
      <c r="P1252" s="32" t="s">
        <v>263</v>
      </c>
      <c r="Q1252" s="39">
        <f>VLOOKUP($O1252,[3]Gerentes!$A:$I,7,0)</f>
        <v>4199011</v>
      </c>
      <c r="R1252" s="40" t="str">
        <f>VLOOKUP($O1252,[3]Gerentes!$A:$I,8,0)</f>
        <v>SEDES ADECUADAS</v>
      </c>
      <c r="S1252" s="34" t="s">
        <v>24</v>
      </c>
      <c r="T1252" s="34">
        <v>27</v>
      </c>
      <c r="U1252" s="34" t="s">
        <v>161</v>
      </c>
      <c r="V1252" s="34" t="s">
        <v>25</v>
      </c>
      <c r="W1252" s="41">
        <v>0</v>
      </c>
      <c r="X1252" s="41">
        <v>584214341</v>
      </c>
      <c r="Y1252" s="41">
        <v>0</v>
      </c>
      <c r="Z1252" s="41">
        <v>0</v>
      </c>
      <c r="AA1252" s="41">
        <v>0</v>
      </c>
      <c r="AB1252" s="42">
        <v>584214341</v>
      </c>
      <c r="AC1252" s="41">
        <v>0</v>
      </c>
      <c r="AD1252" s="41">
        <v>584214341</v>
      </c>
      <c r="AE1252" s="42">
        <v>0</v>
      </c>
      <c r="AF1252" s="42">
        <v>0</v>
      </c>
      <c r="AG1252" s="41">
        <v>0</v>
      </c>
      <c r="AH1252" s="41">
        <v>0</v>
      </c>
      <c r="AI1252" s="41">
        <v>0</v>
      </c>
      <c r="AJ1252" s="41">
        <v>0</v>
      </c>
      <c r="AK1252" s="42" t="str">
        <f>IFERROR(VLOOKUP(Exportar[[#This Row],[RUBRO]],[3]LISTAS!$A$1:$B$19,2,0),Exportar[[#This Row],[NOMBRE-Planeación_Proyecto]])</f>
        <v>8. Fortalecimiento</v>
      </c>
      <c r="AL1252" s="41">
        <f>VLOOKUP(Exportar[[#This Row],[UNIDAD/SUB UNIDAD]],[3]!REGIONALES[[#All],[codigo_regional3]:[Columna1]],3,0)</f>
        <v>52</v>
      </c>
      <c r="AM1252" s="41">
        <f>Exportar[[#This Row],[COD]]</f>
        <v>52</v>
      </c>
      <c r="AN1252" s="41">
        <f>IFERROR(VLOOKUP(Exportar[[#This Row],[RUBRO completo]],'[3]CENTRO DE COSTOS'!$X:$X,1,0),0)</f>
        <v>0</v>
      </c>
      <c r="AO1252" s="43" t="str">
        <f>VLOOKUP(Exportar[[#This Row],[COD_REAL]],'[3]CENTRO DE COSTOS'!$M$4:$N$72,2,0)</f>
        <v>REGIONAL NARIÑO</v>
      </c>
    </row>
    <row r="1253" spans="1:41" x14ac:dyDescent="0.25">
      <c r="A1253" s="44">
        <v>45111</v>
      </c>
      <c r="B1253" s="32">
        <v>2023</v>
      </c>
      <c r="C1253" s="33" t="str">
        <f>VLOOKUP(D1253,'[3]CENTRO DE COSTOS'!$E:$H,4,0)</f>
        <v>REGIONALES</v>
      </c>
      <c r="D1253" s="34" t="s">
        <v>73</v>
      </c>
      <c r="E1253" s="34" t="s">
        <v>74</v>
      </c>
      <c r="F1253" s="34" t="s">
        <v>219</v>
      </c>
      <c r="G1253" s="35" t="str">
        <f>VLOOKUP(O1253,[3]Gerentes!$A:$N,4,0)</f>
        <v>FORTALECIMIENTO</v>
      </c>
      <c r="H1253" s="35" t="str">
        <f>VLOOKUP(O1253,[3]Gerentes!$A:$N,5,0)</f>
        <v>DIRECTOR(A) ADMINISTRATIVO</v>
      </c>
      <c r="I1253" s="35" t="str">
        <f>VLOOKUP(O1253,[3]Gerentes!$A:$N,10,0)</f>
        <v>8. Fortalecimiento</v>
      </c>
      <c r="J1253" s="35" t="str">
        <f>VLOOKUP(O1253,[3]Gerentes!$A:$AB,15,0)</f>
        <v>Contratable</v>
      </c>
      <c r="K1253" s="36" t="str">
        <f t="shared" si="57"/>
        <v>Inversión</v>
      </c>
      <c r="L1253" s="37" t="s">
        <v>218</v>
      </c>
      <c r="M1253" s="38" t="str">
        <f t="shared" si="58"/>
        <v>C-4199-1500-8</v>
      </c>
      <c r="N1253" s="34">
        <v>197</v>
      </c>
      <c r="O1253" s="35" t="str">
        <f t="shared" si="59"/>
        <v>C-4199-1500-8-0-4199016-02-197</v>
      </c>
      <c r="P1253" s="32" t="s">
        <v>217</v>
      </c>
      <c r="Q1253" s="39">
        <f>VLOOKUP($O1253,[3]Gerentes!$A:$I,7,0)</f>
        <v>4199016</v>
      </c>
      <c r="R1253" s="40" t="str">
        <f>VLOOKUP($O1253,[3]Gerentes!$A:$I,8,0)</f>
        <v>SEDES MANTENIDAS</v>
      </c>
      <c r="S1253" s="34" t="s">
        <v>24</v>
      </c>
      <c r="T1253" s="34">
        <v>27</v>
      </c>
      <c r="U1253" s="34" t="s">
        <v>161</v>
      </c>
      <c r="V1253" s="34" t="s">
        <v>25</v>
      </c>
      <c r="W1253" s="41">
        <v>70628268</v>
      </c>
      <c r="X1253" s="41">
        <v>0</v>
      </c>
      <c r="Y1253" s="41">
        <v>0</v>
      </c>
      <c r="Z1253" s="41">
        <v>0</v>
      </c>
      <c r="AA1253" s="41">
        <v>0</v>
      </c>
      <c r="AB1253" s="42">
        <v>70628268</v>
      </c>
      <c r="AC1253" s="41">
        <v>70458268</v>
      </c>
      <c r="AD1253" s="41">
        <v>170000</v>
      </c>
      <c r="AE1253" s="42">
        <v>58602600</v>
      </c>
      <c r="AF1253" s="42">
        <v>29025240</v>
      </c>
      <c r="AG1253" s="41">
        <v>29025240</v>
      </c>
      <c r="AH1253" s="41">
        <v>29025240</v>
      </c>
      <c r="AI1253" s="41">
        <v>0</v>
      </c>
      <c r="AJ1253" s="41">
        <v>0</v>
      </c>
      <c r="AK1253" s="42" t="str">
        <f>IFERROR(VLOOKUP(Exportar[[#This Row],[RUBRO]],[3]LISTAS!$A$1:$B$19,2,0),Exportar[[#This Row],[NOMBRE-Planeación_Proyecto]])</f>
        <v>8. Fortalecimiento</v>
      </c>
      <c r="AL1253" s="41">
        <f>VLOOKUP(Exportar[[#This Row],[UNIDAD/SUB UNIDAD]],[3]!REGIONALES[[#All],[codigo_regional3]:[Columna1]],3,0)</f>
        <v>52</v>
      </c>
      <c r="AM1253" s="41">
        <f>Exportar[[#This Row],[COD]]</f>
        <v>52</v>
      </c>
      <c r="AN1253" s="41">
        <f>IFERROR(VLOOKUP(Exportar[[#This Row],[RUBRO completo]],'[3]CENTRO DE COSTOS'!$X:$X,1,0),0)</f>
        <v>0</v>
      </c>
      <c r="AO1253" s="43" t="str">
        <f>VLOOKUP(Exportar[[#This Row],[COD_REAL]],'[3]CENTRO DE COSTOS'!$M$4:$N$72,2,0)</f>
        <v>REGIONAL NARIÑO</v>
      </c>
    </row>
    <row r="1254" spans="1:41" x14ac:dyDescent="0.25">
      <c r="A1254" s="44">
        <v>45111</v>
      </c>
      <c r="B1254" s="32">
        <v>2023</v>
      </c>
      <c r="C1254" s="33" t="str">
        <f>VLOOKUP(D1254,'[3]CENTRO DE COSTOS'!$E:$H,4,0)</f>
        <v>REGIONALES</v>
      </c>
      <c r="D1254" s="34" t="s">
        <v>73</v>
      </c>
      <c r="E1254" s="34" t="s">
        <v>74</v>
      </c>
      <c r="F1254" s="34" t="s">
        <v>216</v>
      </c>
      <c r="G1254" s="35" t="str">
        <f>VLOOKUP(O1254,[3]Gerentes!$A:$N,4,0)</f>
        <v>FORTALECIMIENTO</v>
      </c>
      <c r="H1254" s="35" t="str">
        <f>VLOOKUP(O1254,[3]Gerentes!$A:$N,5,0)</f>
        <v>DIRECTOR(A) ADMINISTRATIVO</v>
      </c>
      <c r="I1254" s="35" t="str">
        <f>VLOOKUP(O1254,[3]Gerentes!$A:$N,10,0)</f>
        <v>8. Fortalecimiento</v>
      </c>
      <c r="J1254" s="35" t="str">
        <f>VLOOKUP(O1254,[3]Gerentes!$A:$AB,15,0)</f>
        <v>Contratable</v>
      </c>
      <c r="K1254" s="36" t="str">
        <f t="shared" si="57"/>
        <v>Inversión</v>
      </c>
      <c r="L1254" s="37" t="s">
        <v>215</v>
      </c>
      <c r="M1254" s="38" t="str">
        <f t="shared" si="58"/>
        <v>C-4199-1500-8</v>
      </c>
      <c r="N1254" s="34">
        <v>199</v>
      </c>
      <c r="O1254" s="35" t="str">
        <f t="shared" si="59"/>
        <v>C-4199-1500-8-0-4199053-02-199</v>
      </c>
      <c r="P1254" s="32" t="s">
        <v>214</v>
      </c>
      <c r="Q1254" s="39">
        <f>VLOOKUP($O1254,[3]Gerentes!$A:$I,7,0)</f>
        <v>4199053</v>
      </c>
      <c r="R1254" s="40" t="str">
        <f>VLOOKUP($O1254,[3]Gerentes!$A:$I,8,0)</f>
        <v>DOCUMENTOS DE LINEAMIENTOS TECNICOS</v>
      </c>
      <c r="S1254" s="34" t="s">
        <v>24</v>
      </c>
      <c r="T1254" s="34">
        <v>27</v>
      </c>
      <c r="U1254" s="34" t="s">
        <v>161</v>
      </c>
      <c r="V1254" s="34" t="s">
        <v>25</v>
      </c>
      <c r="W1254" s="41">
        <v>11000000</v>
      </c>
      <c r="X1254" s="41">
        <v>0</v>
      </c>
      <c r="Y1254" s="41">
        <v>0</v>
      </c>
      <c r="Z1254" s="41">
        <v>0</v>
      </c>
      <c r="AA1254" s="41">
        <v>0</v>
      </c>
      <c r="AB1254" s="42">
        <v>11000000</v>
      </c>
      <c r="AC1254" s="41">
        <v>3991000</v>
      </c>
      <c r="AD1254" s="41">
        <v>7009000</v>
      </c>
      <c r="AE1254" s="42">
        <v>0</v>
      </c>
      <c r="AF1254" s="42">
        <v>0</v>
      </c>
      <c r="AG1254" s="41">
        <v>0</v>
      </c>
      <c r="AH1254" s="41">
        <v>0</v>
      </c>
      <c r="AI1254" s="41">
        <v>0</v>
      </c>
      <c r="AJ1254" s="41">
        <v>0</v>
      </c>
      <c r="AK1254" s="42" t="str">
        <f>IFERROR(VLOOKUP(Exportar[[#This Row],[RUBRO]],[3]LISTAS!$A$1:$B$19,2,0),Exportar[[#This Row],[NOMBRE-Planeación_Proyecto]])</f>
        <v>8. Fortalecimiento</v>
      </c>
      <c r="AL1254" s="41">
        <f>VLOOKUP(Exportar[[#This Row],[UNIDAD/SUB UNIDAD]],[3]!REGIONALES[[#All],[codigo_regional3]:[Columna1]],3,0)</f>
        <v>52</v>
      </c>
      <c r="AM1254" s="41">
        <f>Exportar[[#This Row],[COD]]</f>
        <v>52</v>
      </c>
      <c r="AN1254" s="41">
        <f>IFERROR(VLOOKUP(Exportar[[#This Row],[RUBRO completo]],'[3]CENTRO DE COSTOS'!$X:$X,1,0),0)</f>
        <v>0</v>
      </c>
      <c r="AO1254" s="43" t="str">
        <f>VLOOKUP(Exportar[[#This Row],[COD_REAL]],'[3]CENTRO DE COSTOS'!$M$4:$N$72,2,0)</f>
        <v>REGIONAL NARIÑO</v>
      </c>
    </row>
    <row r="1255" spans="1:41" x14ac:dyDescent="0.25">
      <c r="A1255" s="44">
        <v>45111</v>
      </c>
      <c r="B1255" s="32">
        <v>2023</v>
      </c>
      <c r="C1255" s="33" t="str">
        <f>VLOOKUP(D1255,'[3]CENTRO DE COSTOS'!$E:$H,4,0)</f>
        <v>REGIONALES</v>
      </c>
      <c r="D1255" s="34" t="s">
        <v>73</v>
      </c>
      <c r="E1255" s="34" t="s">
        <v>74</v>
      </c>
      <c r="F1255" s="34" t="s">
        <v>213</v>
      </c>
      <c r="G1255" s="35" t="str">
        <f>VLOOKUP(O1255,[3]Gerentes!$A:$N,4,0)</f>
        <v>FORTALECIMIENTO</v>
      </c>
      <c r="H1255" s="35" t="str">
        <f>VLOOKUP(O1255,[3]Gerentes!$A:$N,5,0)</f>
        <v>DIRECTOR(A) ADMINISTRATIVO</v>
      </c>
      <c r="I1255" s="35" t="str">
        <f>VLOOKUP(O1255,[3]Gerentes!$A:$N,10,0)</f>
        <v>8. Fortalecimiento</v>
      </c>
      <c r="J1255" s="35" t="str">
        <f>VLOOKUP(O1255,[3]Gerentes!$A:$AB,15,0)</f>
        <v>Contratable</v>
      </c>
      <c r="K1255" s="36" t="str">
        <f t="shared" si="57"/>
        <v>Inversión</v>
      </c>
      <c r="L1255" s="37" t="s">
        <v>175</v>
      </c>
      <c r="M1255" s="38" t="str">
        <f t="shared" si="58"/>
        <v>C-4199-1500-8</v>
      </c>
      <c r="N1255" s="34">
        <v>201</v>
      </c>
      <c r="O1255" s="35" t="str">
        <f t="shared" si="59"/>
        <v>C-4199-1500-8-0-4199064-02-201</v>
      </c>
      <c r="P1255" s="32" t="s">
        <v>174</v>
      </c>
      <c r="Q1255" s="39">
        <f>VLOOKUP($O1255,[3]Gerentes!$A:$I,7,0)</f>
        <v>4199064</v>
      </c>
      <c r="R1255" s="40" t="str">
        <f>VLOOKUP($O1255,[3]Gerentes!$A:$I,8,0)</f>
        <v>SERVICIO DE IMPLEMENTACION DE SISTEMAS DE GESTION</v>
      </c>
      <c r="S1255" s="34" t="s">
        <v>24</v>
      </c>
      <c r="T1255" s="34">
        <v>27</v>
      </c>
      <c r="U1255" s="34" t="s">
        <v>161</v>
      </c>
      <c r="V1255" s="34" t="s">
        <v>25</v>
      </c>
      <c r="W1255" s="41">
        <v>13000000</v>
      </c>
      <c r="X1255" s="41">
        <v>70969401</v>
      </c>
      <c r="Y1255" s="41">
        <v>0</v>
      </c>
      <c r="Z1255" s="41">
        <v>0</v>
      </c>
      <c r="AA1255" s="41">
        <v>0</v>
      </c>
      <c r="AB1255" s="42">
        <v>83969401</v>
      </c>
      <c r="AC1255" s="41">
        <v>83448190</v>
      </c>
      <c r="AD1255" s="41">
        <v>521211</v>
      </c>
      <c r="AE1255" s="42">
        <v>83448190</v>
      </c>
      <c r="AF1255" s="42">
        <v>46998801</v>
      </c>
      <c r="AG1255" s="41">
        <v>46998801</v>
      </c>
      <c r="AH1255" s="41">
        <v>46998801</v>
      </c>
      <c r="AI1255" s="41">
        <v>0</v>
      </c>
      <c r="AJ1255" s="41">
        <v>0</v>
      </c>
      <c r="AK1255" s="42" t="str">
        <f>IFERROR(VLOOKUP(Exportar[[#This Row],[RUBRO]],[3]LISTAS!$A$1:$B$19,2,0),Exportar[[#This Row],[NOMBRE-Planeación_Proyecto]])</f>
        <v>8. Fortalecimiento</v>
      </c>
      <c r="AL1255" s="41">
        <f>VLOOKUP(Exportar[[#This Row],[UNIDAD/SUB UNIDAD]],[3]!REGIONALES[[#All],[codigo_regional3]:[Columna1]],3,0)</f>
        <v>52</v>
      </c>
      <c r="AM1255" s="41">
        <f>Exportar[[#This Row],[COD]]</f>
        <v>52</v>
      </c>
      <c r="AN1255" s="41">
        <f>IFERROR(VLOOKUP(Exportar[[#This Row],[RUBRO completo]],'[3]CENTRO DE COSTOS'!$X:$X,1,0),0)</f>
        <v>0</v>
      </c>
      <c r="AO1255" s="43" t="str">
        <f>VLOOKUP(Exportar[[#This Row],[COD_REAL]],'[3]CENTRO DE COSTOS'!$M$4:$N$72,2,0)</f>
        <v>REGIONAL NARIÑO</v>
      </c>
    </row>
    <row r="1256" spans="1:41" x14ac:dyDescent="0.25">
      <c r="A1256" s="44">
        <v>45111</v>
      </c>
      <c r="B1256" s="32">
        <v>2023</v>
      </c>
      <c r="C1256" s="33" t="str">
        <f>VLOOKUP(D1256,'[3]CENTRO DE COSTOS'!$E:$H,4,0)</f>
        <v>REGIONALES</v>
      </c>
      <c r="D1256" s="34" t="s">
        <v>73</v>
      </c>
      <c r="E1256" s="34" t="s">
        <v>74</v>
      </c>
      <c r="F1256" s="34" t="s">
        <v>208</v>
      </c>
      <c r="G1256" s="35" t="str">
        <f>VLOOKUP(O1256,[3]Gerentes!$A:$N,4,0)</f>
        <v>FUNCIONAMIENTO</v>
      </c>
      <c r="H1256" s="35" t="str">
        <f>VLOOKUP(O1256,[3]Gerentes!$A:$N,5,0)</f>
        <v>DIRECTOR(A) DE GESTION HUMANA</v>
      </c>
      <c r="I1256" s="35" t="str">
        <f>VLOOKUP(O1256,[3]Gerentes!$A:$N,10,0)</f>
        <v>1. Gestión Humana</v>
      </c>
      <c r="J1256" s="35" t="str">
        <f>VLOOKUP(O1256,[3]Gerentes!$A:$AB,15,0)</f>
        <v>Contratable</v>
      </c>
      <c r="K1256" s="36" t="str">
        <f t="shared" si="57"/>
        <v>Funcionamiento</v>
      </c>
      <c r="L1256" s="37" t="s">
        <v>212</v>
      </c>
      <c r="M1256" s="38" t="str">
        <f t="shared" si="58"/>
        <v>A-02-02</v>
      </c>
      <c r="N1256" s="34">
        <v>301</v>
      </c>
      <c r="O1256" s="35" t="str">
        <f t="shared" si="59"/>
        <v>A-02-02-01-002-008-301</v>
      </c>
      <c r="P1256" s="32" t="s">
        <v>211</v>
      </c>
      <c r="Q1256" s="39">
        <f>VLOOKUP($O1256,[3]Gerentes!$A:$I,7,0)</f>
        <v>0</v>
      </c>
      <c r="R1256" s="40">
        <f>VLOOKUP($O1256,[3]Gerentes!$A:$I,8,0)</f>
        <v>0</v>
      </c>
      <c r="S1256" s="34" t="s">
        <v>24</v>
      </c>
      <c r="T1256" s="34">
        <v>27</v>
      </c>
      <c r="U1256" s="34" t="s">
        <v>161</v>
      </c>
      <c r="V1256" s="34" t="s">
        <v>25</v>
      </c>
      <c r="W1256" s="41">
        <v>36070600</v>
      </c>
      <c r="X1256" s="41">
        <v>20751928</v>
      </c>
      <c r="Y1256" s="41">
        <v>0</v>
      </c>
      <c r="Z1256" s="41">
        <v>0</v>
      </c>
      <c r="AA1256" s="41">
        <v>0</v>
      </c>
      <c r="AB1256" s="42">
        <v>56822528</v>
      </c>
      <c r="AC1256" s="41">
        <v>32089273</v>
      </c>
      <c r="AD1256" s="41">
        <v>24733255</v>
      </c>
      <c r="AE1256" s="42">
        <v>32089273</v>
      </c>
      <c r="AF1256" s="42">
        <v>0</v>
      </c>
      <c r="AG1256" s="41">
        <v>0</v>
      </c>
      <c r="AH1256" s="41">
        <v>0</v>
      </c>
      <c r="AI1256" s="41">
        <v>0</v>
      </c>
      <c r="AJ1256" s="41">
        <v>0</v>
      </c>
      <c r="AK1256" s="42" t="str">
        <f>IFERROR(VLOOKUP(Exportar[[#This Row],[RUBRO]],[3]LISTAS!$A$1:$B$19,2,0),Exportar[[#This Row],[NOMBRE-Planeación_Proyecto]])</f>
        <v>Gastos Generales</v>
      </c>
      <c r="AL1256" s="41">
        <f>VLOOKUP(Exportar[[#This Row],[UNIDAD/SUB UNIDAD]],[3]!REGIONALES[[#All],[codigo_regional3]:[Columna1]],3,0)</f>
        <v>52</v>
      </c>
      <c r="AM1256" s="41">
        <f>Exportar[[#This Row],[COD]]</f>
        <v>52</v>
      </c>
      <c r="AN1256" s="41">
        <f>IFERROR(VLOOKUP(Exportar[[#This Row],[RUBRO completo]],'[3]CENTRO DE COSTOS'!$X:$X,1,0),0)</f>
        <v>0</v>
      </c>
      <c r="AO1256" s="43" t="str">
        <f>VLOOKUP(Exportar[[#This Row],[COD_REAL]],'[3]CENTRO DE COSTOS'!$M$4:$N$72,2,0)</f>
        <v>REGIONAL NARIÑO</v>
      </c>
    </row>
    <row r="1257" spans="1:41" x14ac:dyDescent="0.25">
      <c r="A1257" s="44">
        <v>45111</v>
      </c>
      <c r="B1257" s="32">
        <v>2023</v>
      </c>
      <c r="C1257" s="33" t="str">
        <f>VLOOKUP(D1257,'[3]CENTRO DE COSTOS'!$E:$H,4,0)</f>
        <v>REGIONALES</v>
      </c>
      <c r="D1257" s="34" t="s">
        <v>73</v>
      </c>
      <c r="E1257" s="34" t="s">
        <v>74</v>
      </c>
      <c r="F1257" s="34" t="s">
        <v>208</v>
      </c>
      <c r="G1257" s="35" t="str">
        <f>VLOOKUP(O1257,[3]Gerentes!$A:$N,4,0)</f>
        <v>FUNCIONAMIENTO</v>
      </c>
      <c r="H1257" s="35" t="str">
        <f>VLOOKUP(O1257,[3]Gerentes!$A:$N,5,0)</f>
        <v>DIRECTOR(A) DE GESTION HUMANA</v>
      </c>
      <c r="I1257" s="35" t="str">
        <f>VLOOKUP(O1257,[3]Gerentes!$A:$N,10,0)</f>
        <v>1. Gestión Humana</v>
      </c>
      <c r="J1257" s="35" t="str">
        <f>VLOOKUP(O1257,[3]Gerentes!$A:$AB,15,0)</f>
        <v>No Contratable</v>
      </c>
      <c r="K1257" s="36" t="str">
        <f t="shared" si="57"/>
        <v>Funcionamiento</v>
      </c>
      <c r="L1257" s="37" t="s">
        <v>210</v>
      </c>
      <c r="M1257" s="38" t="str">
        <f t="shared" si="58"/>
        <v>A-02-02</v>
      </c>
      <c r="N1257" s="34">
        <v>301</v>
      </c>
      <c r="O1257" s="35" t="str">
        <f t="shared" si="59"/>
        <v>A-02-02-02-009-006-301</v>
      </c>
      <c r="P1257" s="32" t="s">
        <v>209</v>
      </c>
      <c r="Q1257" s="39">
        <f>VLOOKUP($O1257,[3]Gerentes!$A:$I,7,0)</f>
        <v>0</v>
      </c>
      <c r="R1257" s="40">
        <f>VLOOKUP($O1257,[3]Gerentes!$A:$I,8,0)</f>
        <v>0</v>
      </c>
      <c r="S1257" s="34" t="s">
        <v>24</v>
      </c>
      <c r="T1257" s="34">
        <v>27</v>
      </c>
      <c r="U1257" s="34" t="s">
        <v>161</v>
      </c>
      <c r="V1257" s="34" t="s">
        <v>25</v>
      </c>
      <c r="W1257" s="41">
        <v>83329236</v>
      </c>
      <c r="X1257" s="41">
        <v>21843586</v>
      </c>
      <c r="Y1257" s="41">
        <v>0</v>
      </c>
      <c r="Z1257" s="41">
        <v>0</v>
      </c>
      <c r="AA1257" s="41">
        <v>0</v>
      </c>
      <c r="AB1257" s="42">
        <v>105172822</v>
      </c>
      <c r="AC1257" s="41">
        <v>105172822</v>
      </c>
      <c r="AD1257" s="41">
        <v>0</v>
      </c>
      <c r="AE1257" s="42">
        <v>105172822</v>
      </c>
      <c r="AF1257" s="42">
        <v>0</v>
      </c>
      <c r="AG1257" s="41">
        <v>0</v>
      </c>
      <c r="AH1257" s="41">
        <v>0</v>
      </c>
      <c r="AI1257" s="41">
        <v>0</v>
      </c>
      <c r="AJ1257" s="41">
        <v>0</v>
      </c>
      <c r="AK1257" s="42" t="str">
        <f>IFERROR(VLOOKUP(Exportar[[#This Row],[RUBRO]],[3]LISTAS!$A$1:$B$19,2,0),Exportar[[#This Row],[NOMBRE-Planeación_Proyecto]])</f>
        <v>Gastos Generales</v>
      </c>
      <c r="AL1257" s="41">
        <f>VLOOKUP(Exportar[[#This Row],[UNIDAD/SUB UNIDAD]],[3]!REGIONALES[[#All],[codigo_regional3]:[Columna1]],3,0)</f>
        <v>52</v>
      </c>
      <c r="AM1257" s="41">
        <f>Exportar[[#This Row],[COD]]</f>
        <v>52</v>
      </c>
      <c r="AN1257" s="41">
        <f>IFERROR(VLOOKUP(Exportar[[#This Row],[RUBRO completo]],'[3]CENTRO DE COSTOS'!$X:$X,1,0),0)</f>
        <v>0</v>
      </c>
      <c r="AO1257" s="43" t="str">
        <f>VLOOKUP(Exportar[[#This Row],[COD_REAL]],'[3]CENTRO DE COSTOS'!$M$4:$N$72,2,0)</f>
        <v>REGIONAL NARIÑO</v>
      </c>
    </row>
    <row r="1258" spans="1:41" x14ac:dyDescent="0.25">
      <c r="A1258" s="44">
        <v>45111</v>
      </c>
      <c r="B1258" s="32">
        <v>2023</v>
      </c>
      <c r="C1258" s="33" t="str">
        <f>VLOOKUP(D1258,'[3]CENTRO DE COSTOS'!$E:$H,4,0)</f>
        <v>REGIONALES</v>
      </c>
      <c r="D1258" s="34" t="s">
        <v>73</v>
      </c>
      <c r="E1258" s="34" t="s">
        <v>74</v>
      </c>
      <c r="F1258" s="34" t="s">
        <v>208</v>
      </c>
      <c r="G1258" s="35" t="str">
        <f>VLOOKUP(O1258,[3]Gerentes!$A:$N,4,0)</f>
        <v>FUNCIONAMIENTO</v>
      </c>
      <c r="H1258" s="35" t="str">
        <f>VLOOKUP(O1258,[3]Gerentes!$A:$N,5,0)</f>
        <v>DIRECTOR(A) DE GESTION HUMANA</v>
      </c>
      <c r="I1258" s="35" t="str">
        <f>VLOOKUP(O1258,[3]Gerentes!$A:$N,10,0)</f>
        <v>1. Gestión Humana</v>
      </c>
      <c r="J1258" s="35" t="str">
        <f>VLOOKUP(O1258,[3]Gerentes!$A:$AB,15,0)</f>
        <v>No Contratable</v>
      </c>
      <c r="K1258" s="36" t="str">
        <f t="shared" si="57"/>
        <v>Funcionamiento</v>
      </c>
      <c r="L1258" s="37" t="s">
        <v>207</v>
      </c>
      <c r="M1258" s="38" t="str">
        <f t="shared" si="58"/>
        <v>A-02-02</v>
      </c>
      <c r="N1258" s="34">
        <v>301</v>
      </c>
      <c r="O1258" s="35" t="str">
        <f t="shared" si="59"/>
        <v>A-02-02-02-010-301</v>
      </c>
      <c r="P1258" s="32" t="s">
        <v>206</v>
      </c>
      <c r="Q1258" s="39">
        <f>VLOOKUP($O1258,[3]Gerentes!$A:$I,7,0)</f>
        <v>0</v>
      </c>
      <c r="R1258" s="40">
        <f>VLOOKUP($O1258,[3]Gerentes!$A:$I,8,0)</f>
        <v>0</v>
      </c>
      <c r="S1258" s="34" t="s">
        <v>24</v>
      </c>
      <c r="T1258" s="34">
        <v>27</v>
      </c>
      <c r="U1258" s="34" t="s">
        <v>161</v>
      </c>
      <c r="V1258" s="34" t="s">
        <v>25</v>
      </c>
      <c r="W1258" s="41">
        <v>21218000</v>
      </c>
      <c r="X1258" s="41">
        <v>0</v>
      </c>
      <c r="Y1258" s="41">
        <v>0</v>
      </c>
      <c r="Z1258" s="41">
        <v>0</v>
      </c>
      <c r="AA1258" s="41">
        <v>0</v>
      </c>
      <c r="AB1258" s="42">
        <v>21218000</v>
      </c>
      <c r="AC1258" s="41">
        <v>21218000</v>
      </c>
      <c r="AD1258" s="41">
        <v>0</v>
      </c>
      <c r="AE1258" s="42">
        <v>14553796</v>
      </c>
      <c r="AF1258" s="42">
        <v>12528555</v>
      </c>
      <c r="AG1258" s="41">
        <v>12528555</v>
      </c>
      <c r="AH1258" s="41">
        <v>12528555</v>
      </c>
      <c r="AI1258" s="41">
        <v>0</v>
      </c>
      <c r="AJ1258" s="41">
        <v>0</v>
      </c>
      <c r="AK1258" s="42" t="str">
        <f>IFERROR(VLOOKUP(Exportar[[#This Row],[RUBRO]],[3]LISTAS!$A$1:$B$19,2,0),Exportar[[#This Row],[NOMBRE-Planeación_Proyecto]])</f>
        <v>Gastos Generales</v>
      </c>
      <c r="AL1258" s="41">
        <f>VLOOKUP(Exportar[[#This Row],[UNIDAD/SUB UNIDAD]],[3]!REGIONALES[[#All],[codigo_regional3]:[Columna1]],3,0)</f>
        <v>52</v>
      </c>
      <c r="AM1258" s="41">
        <f>Exportar[[#This Row],[COD]]</f>
        <v>52</v>
      </c>
      <c r="AN1258" s="41">
        <f>IFERROR(VLOOKUP(Exportar[[#This Row],[RUBRO completo]],'[3]CENTRO DE COSTOS'!$X:$X,1,0),0)</f>
        <v>0</v>
      </c>
      <c r="AO1258" s="43" t="str">
        <f>VLOOKUP(Exportar[[#This Row],[COD_REAL]],'[3]CENTRO DE COSTOS'!$M$4:$N$72,2,0)</f>
        <v>REGIONAL NARIÑO</v>
      </c>
    </row>
    <row r="1259" spans="1:41" x14ac:dyDescent="0.25">
      <c r="A1259" s="44">
        <v>45111</v>
      </c>
      <c r="B1259" s="32">
        <v>2023</v>
      </c>
      <c r="C1259" s="33" t="str">
        <f>VLOOKUP(D1259,'[3]CENTRO DE COSTOS'!$E:$H,4,0)</f>
        <v>REGIONALES</v>
      </c>
      <c r="D1259" s="34" t="s">
        <v>73</v>
      </c>
      <c r="E1259" s="34" t="s">
        <v>74</v>
      </c>
      <c r="F1259" s="34" t="s">
        <v>195</v>
      </c>
      <c r="G1259" s="35" t="str">
        <f>VLOOKUP(O1259,[3]Gerentes!$A:$N,4,0)</f>
        <v>FUNCIONAMIENTO</v>
      </c>
      <c r="H1259" s="35" t="str">
        <f>VLOOKUP(O1259,[3]Gerentes!$A:$N,5,0)</f>
        <v>DIRECTOR(A) ADMINISTRATIVO</v>
      </c>
      <c r="I1259" s="35" t="str">
        <f>VLOOKUP(O1259,[3]Gerentes!$A:$N,10,0)</f>
        <v>2. Administrativa</v>
      </c>
      <c r="J1259" s="35" t="str">
        <f>VLOOKUP(O1259,[3]Gerentes!$A:$AB,15,0)</f>
        <v>No Contratable</v>
      </c>
      <c r="K1259" s="36" t="str">
        <f t="shared" si="57"/>
        <v>Funcionamiento</v>
      </c>
      <c r="L1259" s="37" t="s">
        <v>203</v>
      </c>
      <c r="M1259" s="38" t="str">
        <f t="shared" si="58"/>
        <v>A-02-02</v>
      </c>
      <c r="N1259" s="34">
        <v>302</v>
      </c>
      <c r="O1259" s="35" t="str">
        <f t="shared" si="59"/>
        <v>A-02-02-02-006-009-302</v>
      </c>
      <c r="P1259" s="32" t="s">
        <v>202</v>
      </c>
      <c r="Q1259" s="39">
        <f>VLOOKUP($O1259,[3]Gerentes!$A:$I,7,0)</f>
        <v>0</v>
      </c>
      <c r="R1259" s="40">
        <f>VLOOKUP($O1259,[3]Gerentes!$A:$I,8,0)</f>
        <v>0</v>
      </c>
      <c r="S1259" s="34" t="s">
        <v>24</v>
      </c>
      <c r="T1259" s="34">
        <v>27</v>
      </c>
      <c r="U1259" s="34" t="s">
        <v>161</v>
      </c>
      <c r="V1259" s="34" t="s">
        <v>25</v>
      </c>
      <c r="W1259" s="41">
        <v>2294300</v>
      </c>
      <c r="X1259" s="41">
        <v>0</v>
      </c>
      <c r="Y1259" s="41">
        <v>0</v>
      </c>
      <c r="Z1259" s="41">
        <v>0</v>
      </c>
      <c r="AA1259" s="41">
        <v>0</v>
      </c>
      <c r="AB1259" s="42">
        <v>2294300</v>
      </c>
      <c r="AC1259" s="41">
        <v>2294300</v>
      </c>
      <c r="AD1259" s="41">
        <v>0</v>
      </c>
      <c r="AE1259" s="42">
        <v>2294300</v>
      </c>
      <c r="AF1259" s="42">
        <v>2294300</v>
      </c>
      <c r="AG1259" s="41">
        <v>2294300</v>
      </c>
      <c r="AH1259" s="41">
        <v>2294300</v>
      </c>
      <c r="AI1259" s="41">
        <v>0</v>
      </c>
      <c r="AJ1259" s="41">
        <v>0</v>
      </c>
      <c r="AK1259" s="42" t="str">
        <f>IFERROR(VLOOKUP(Exportar[[#This Row],[RUBRO]],[3]LISTAS!$A$1:$B$19,2,0),Exportar[[#This Row],[NOMBRE-Planeación_Proyecto]])</f>
        <v>Gastos Generales</v>
      </c>
      <c r="AL1259" s="41">
        <f>VLOOKUP(Exportar[[#This Row],[UNIDAD/SUB UNIDAD]],[3]!REGIONALES[[#All],[codigo_regional3]:[Columna1]],3,0)</f>
        <v>52</v>
      </c>
      <c r="AM1259" s="41">
        <f>Exportar[[#This Row],[COD]]</f>
        <v>52</v>
      </c>
      <c r="AN1259" s="41">
        <f>IFERROR(VLOOKUP(Exportar[[#This Row],[RUBRO completo]],'[3]CENTRO DE COSTOS'!$X:$X,1,0),0)</f>
        <v>0</v>
      </c>
      <c r="AO1259" s="43" t="str">
        <f>VLOOKUP(Exportar[[#This Row],[COD_REAL]],'[3]CENTRO DE COSTOS'!$M$4:$N$72,2,0)</f>
        <v>REGIONAL NARIÑO</v>
      </c>
    </row>
    <row r="1260" spans="1:41" x14ac:dyDescent="0.25">
      <c r="A1260" s="44">
        <v>45111</v>
      </c>
      <c r="B1260" s="32">
        <v>2023</v>
      </c>
      <c r="C1260" s="33" t="str">
        <f>VLOOKUP(D1260,'[3]CENTRO DE COSTOS'!$E:$H,4,0)</f>
        <v>REGIONALES</v>
      </c>
      <c r="D1260" s="34" t="s">
        <v>73</v>
      </c>
      <c r="E1260" s="34" t="s">
        <v>74</v>
      </c>
      <c r="F1260" s="34" t="s">
        <v>195</v>
      </c>
      <c r="G1260" s="35" t="str">
        <f>VLOOKUP(O1260,[3]Gerentes!$A:$N,4,0)</f>
        <v>FUNCIONAMIENTO</v>
      </c>
      <c r="H1260" s="35" t="str">
        <f>VLOOKUP(O1260,[3]Gerentes!$A:$N,5,0)</f>
        <v>DIRECTOR(A) ADMINISTRATIVO</v>
      </c>
      <c r="I1260" s="35" t="str">
        <f>VLOOKUP(O1260,[3]Gerentes!$A:$N,10,0)</f>
        <v>2. Administrativa</v>
      </c>
      <c r="J1260" s="35" t="str">
        <f>VLOOKUP(O1260,[3]Gerentes!$A:$AB,15,0)</f>
        <v>No Contratable</v>
      </c>
      <c r="K1260" s="36" t="str">
        <f t="shared" si="57"/>
        <v>Funcionamiento</v>
      </c>
      <c r="L1260" s="37" t="s">
        <v>247</v>
      </c>
      <c r="M1260" s="38" t="str">
        <f t="shared" si="58"/>
        <v>A-02-02</v>
      </c>
      <c r="N1260" s="34">
        <v>302</v>
      </c>
      <c r="O1260" s="35" t="str">
        <f t="shared" si="59"/>
        <v>A-02-02-02-007-002-302</v>
      </c>
      <c r="P1260" s="32" t="s">
        <v>246</v>
      </c>
      <c r="Q1260" s="39">
        <f>VLOOKUP($O1260,[3]Gerentes!$A:$I,7,0)</f>
        <v>0</v>
      </c>
      <c r="R1260" s="40">
        <f>VLOOKUP($O1260,[3]Gerentes!$A:$I,8,0)</f>
        <v>0</v>
      </c>
      <c r="S1260" s="34" t="s">
        <v>24</v>
      </c>
      <c r="T1260" s="34">
        <v>27</v>
      </c>
      <c r="U1260" s="34" t="s">
        <v>161</v>
      </c>
      <c r="V1260" s="34" t="s">
        <v>25</v>
      </c>
      <c r="W1260" s="41">
        <v>2120100</v>
      </c>
      <c r="X1260" s="41">
        <v>840000</v>
      </c>
      <c r="Y1260" s="41">
        <v>0</v>
      </c>
      <c r="Z1260" s="41">
        <v>0</v>
      </c>
      <c r="AA1260" s="41">
        <v>0</v>
      </c>
      <c r="AB1260" s="42">
        <v>2960100</v>
      </c>
      <c r="AC1260" s="41">
        <v>2960100</v>
      </c>
      <c r="AD1260" s="41">
        <v>0</v>
      </c>
      <c r="AE1260" s="42">
        <v>2067364</v>
      </c>
      <c r="AF1260" s="42">
        <v>2067364</v>
      </c>
      <c r="AG1260" s="41">
        <v>2067364</v>
      </c>
      <c r="AH1260" s="41">
        <v>2067364</v>
      </c>
      <c r="AI1260" s="41">
        <v>0</v>
      </c>
      <c r="AJ1260" s="41">
        <v>0</v>
      </c>
      <c r="AK1260" s="42" t="str">
        <f>IFERROR(VLOOKUP(Exportar[[#This Row],[RUBRO]],[3]LISTAS!$A$1:$B$19,2,0),Exportar[[#This Row],[NOMBRE-Planeación_Proyecto]])</f>
        <v>Gastos Generales</v>
      </c>
      <c r="AL1260" s="41">
        <f>VLOOKUP(Exportar[[#This Row],[UNIDAD/SUB UNIDAD]],[3]!REGIONALES[[#All],[codigo_regional3]:[Columna1]],3,0)</f>
        <v>52</v>
      </c>
      <c r="AM1260" s="41">
        <f>Exportar[[#This Row],[COD]]</f>
        <v>52</v>
      </c>
      <c r="AN1260" s="41">
        <f>IFERROR(VLOOKUP(Exportar[[#This Row],[RUBRO completo]],'[3]CENTRO DE COSTOS'!$X:$X,1,0),0)</f>
        <v>0</v>
      </c>
      <c r="AO1260" s="43" t="str">
        <f>VLOOKUP(Exportar[[#This Row],[COD_REAL]],'[3]CENTRO DE COSTOS'!$M$4:$N$72,2,0)</f>
        <v>REGIONAL NARIÑO</v>
      </c>
    </row>
    <row r="1261" spans="1:41" x14ac:dyDescent="0.25">
      <c r="A1261" s="44">
        <v>45111</v>
      </c>
      <c r="B1261" s="32">
        <v>2023</v>
      </c>
      <c r="C1261" s="33" t="str">
        <f>VLOOKUP(D1261,'[3]CENTRO DE COSTOS'!$E:$H,4,0)</f>
        <v>REGIONALES</v>
      </c>
      <c r="D1261" s="34" t="s">
        <v>73</v>
      </c>
      <c r="E1261" s="34" t="s">
        <v>74</v>
      </c>
      <c r="F1261" s="34" t="s">
        <v>195</v>
      </c>
      <c r="G1261" s="35" t="str">
        <f>VLOOKUP(O1261,[3]Gerentes!$A:$N,4,0)</f>
        <v>FUNCIONAMIENTO</v>
      </c>
      <c r="H1261" s="35" t="str">
        <f>VLOOKUP(O1261,[3]Gerentes!$A:$N,5,0)</f>
        <v>DIRECTOR(A) ADMINISTRATIVO</v>
      </c>
      <c r="I1261" s="35" t="str">
        <f>VLOOKUP(O1261,[3]Gerentes!$A:$N,10,0)</f>
        <v>2. Administrativa</v>
      </c>
      <c r="J1261" s="35" t="str">
        <f>VLOOKUP(O1261,[3]Gerentes!$A:$AB,15,0)</f>
        <v>No Contratable</v>
      </c>
      <c r="K1261" s="36" t="str">
        <f t="shared" si="57"/>
        <v>Funcionamiento</v>
      </c>
      <c r="L1261" s="37" t="s">
        <v>201</v>
      </c>
      <c r="M1261" s="38" t="str">
        <f t="shared" si="58"/>
        <v>A-02-02</v>
      </c>
      <c r="N1261" s="34">
        <v>302</v>
      </c>
      <c r="O1261" s="35" t="str">
        <f t="shared" si="59"/>
        <v>A-02-02-02-008-004-302</v>
      </c>
      <c r="P1261" s="32" t="s">
        <v>200</v>
      </c>
      <c r="Q1261" s="39">
        <f>VLOOKUP($O1261,[3]Gerentes!$A:$I,7,0)</f>
        <v>0</v>
      </c>
      <c r="R1261" s="40">
        <f>VLOOKUP($O1261,[3]Gerentes!$A:$I,8,0)</f>
        <v>0</v>
      </c>
      <c r="S1261" s="34" t="s">
        <v>24</v>
      </c>
      <c r="T1261" s="34">
        <v>27</v>
      </c>
      <c r="U1261" s="34" t="s">
        <v>161</v>
      </c>
      <c r="V1261" s="34" t="s">
        <v>25</v>
      </c>
      <c r="W1261" s="41">
        <v>18438400</v>
      </c>
      <c r="X1261" s="41">
        <v>0</v>
      </c>
      <c r="Y1261" s="41">
        <v>0</v>
      </c>
      <c r="Z1261" s="41">
        <v>0</v>
      </c>
      <c r="AA1261" s="41">
        <v>0</v>
      </c>
      <c r="AB1261" s="42">
        <v>18438400</v>
      </c>
      <c r="AC1261" s="41">
        <v>18438400</v>
      </c>
      <c r="AD1261" s="41">
        <v>0</v>
      </c>
      <c r="AE1261" s="42">
        <v>6386600</v>
      </c>
      <c r="AF1261" s="42">
        <v>6386600</v>
      </c>
      <c r="AG1261" s="41">
        <v>6386600</v>
      </c>
      <c r="AH1261" s="41">
        <v>6386600</v>
      </c>
      <c r="AI1261" s="41">
        <v>0</v>
      </c>
      <c r="AJ1261" s="41">
        <v>0</v>
      </c>
      <c r="AK1261" s="42" t="str">
        <f>IFERROR(VLOOKUP(Exportar[[#This Row],[RUBRO]],[3]LISTAS!$A$1:$B$19,2,0),Exportar[[#This Row],[NOMBRE-Planeación_Proyecto]])</f>
        <v>Gastos Generales</v>
      </c>
      <c r="AL1261" s="41">
        <f>VLOOKUP(Exportar[[#This Row],[UNIDAD/SUB UNIDAD]],[3]!REGIONALES[[#All],[codigo_regional3]:[Columna1]],3,0)</f>
        <v>52</v>
      </c>
      <c r="AM1261" s="41">
        <f>Exportar[[#This Row],[COD]]</f>
        <v>52</v>
      </c>
      <c r="AN1261" s="41">
        <f>IFERROR(VLOOKUP(Exportar[[#This Row],[RUBRO completo]],'[3]CENTRO DE COSTOS'!$X:$X,1,0),0)</f>
        <v>0</v>
      </c>
      <c r="AO1261" s="43" t="str">
        <f>VLOOKUP(Exportar[[#This Row],[COD_REAL]],'[3]CENTRO DE COSTOS'!$M$4:$N$72,2,0)</f>
        <v>REGIONAL NARIÑO</v>
      </c>
    </row>
    <row r="1262" spans="1:41" x14ac:dyDescent="0.25">
      <c r="A1262" s="44">
        <v>45111</v>
      </c>
      <c r="B1262" s="32">
        <v>2023</v>
      </c>
      <c r="C1262" s="33" t="str">
        <f>VLOOKUP(D1262,'[3]CENTRO DE COSTOS'!$E:$H,4,0)</f>
        <v>REGIONALES</v>
      </c>
      <c r="D1262" s="34" t="s">
        <v>73</v>
      </c>
      <c r="E1262" s="34" t="s">
        <v>74</v>
      </c>
      <c r="F1262" s="34" t="s">
        <v>195</v>
      </c>
      <c r="G1262" s="35" t="str">
        <f>VLOOKUP(O1262,[3]Gerentes!$A:$N,4,0)</f>
        <v>FUNCIONAMIENTO</v>
      </c>
      <c r="H1262" s="35" t="str">
        <f>VLOOKUP(O1262,[3]Gerentes!$A:$N,5,0)</f>
        <v>DIRECTOR(A) ADMINISTRATIVO</v>
      </c>
      <c r="I1262" s="35" t="str">
        <f>VLOOKUP(O1262,[3]Gerentes!$A:$N,10,0)</f>
        <v>2. Administrativa</v>
      </c>
      <c r="J1262" s="35" t="str">
        <f>VLOOKUP(O1262,[3]Gerentes!$A:$AB,15,0)</f>
        <v>No Contratable</v>
      </c>
      <c r="K1262" s="36" t="str">
        <f t="shared" si="57"/>
        <v>Funcionamiento</v>
      </c>
      <c r="L1262" s="37" t="s">
        <v>199</v>
      </c>
      <c r="M1262" s="38" t="str">
        <f t="shared" si="58"/>
        <v>A-02-02</v>
      </c>
      <c r="N1262" s="34">
        <v>302</v>
      </c>
      <c r="O1262" s="35" t="str">
        <f t="shared" si="59"/>
        <v>A-02-02-02-008-007-302</v>
      </c>
      <c r="P1262" s="32" t="s">
        <v>198</v>
      </c>
      <c r="Q1262" s="39">
        <f>VLOOKUP($O1262,[3]Gerentes!$A:$I,7,0)</f>
        <v>0</v>
      </c>
      <c r="R1262" s="40">
        <f>VLOOKUP($O1262,[3]Gerentes!$A:$I,8,0)</f>
        <v>0</v>
      </c>
      <c r="S1262" s="34" t="s">
        <v>24</v>
      </c>
      <c r="T1262" s="34">
        <v>27</v>
      </c>
      <c r="U1262" s="34" t="s">
        <v>161</v>
      </c>
      <c r="V1262" s="34" t="s">
        <v>25</v>
      </c>
      <c r="W1262" s="41">
        <v>687100</v>
      </c>
      <c r="X1262" s="41">
        <v>0</v>
      </c>
      <c r="Y1262" s="41">
        <v>0</v>
      </c>
      <c r="Z1262" s="41">
        <v>0</v>
      </c>
      <c r="AA1262" s="41">
        <v>0</v>
      </c>
      <c r="AB1262" s="42">
        <v>687100</v>
      </c>
      <c r="AC1262" s="41">
        <v>0</v>
      </c>
      <c r="AD1262" s="41">
        <v>687100</v>
      </c>
      <c r="AE1262" s="42">
        <v>0</v>
      </c>
      <c r="AF1262" s="42">
        <v>0</v>
      </c>
      <c r="AG1262" s="41">
        <v>0</v>
      </c>
      <c r="AH1262" s="41">
        <v>0</v>
      </c>
      <c r="AI1262" s="41">
        <v>0</v>
      </c>
      <c r="AJ1262" s="41">
        <v>0</v>
      </c>
      <c r="AK1262" s="42" t="str">
        <f>IFERROR(VLOOKUP(Exportar[[#This Row],[RUBRO]],[3]LISTAS!$A$1:$B$19,2,0),Exportar[[#This Row],[NOMBRE-Planeación_Proyecto]])</f>
        <v>Gastos Generales</v>
      </c>
      <c r="AL1262" s="41">
        <f>VLOOKUP(Exportar[[#This Row],[UNIDAD/SUB UNIDAD]],[3]!REGIONALES[[#All],[codigo_regional3]:[Columna1]],3,0)</f>
        <v>52</v>
      </c>
      <c r="AM1262" s="41">
        <f>Exportar[[#This Row],[COD]]</f>
        <v>52</v>
      </c>
      <c r="AN1262" s="41">
        <f>IFERROR(VLOOKUP(Exportar[[#This Row],[RUBRO completo]],'[3]CENTRO DE COSTOS'!$X:$X,1,0),0)</f>
        <v>0</v>
      </c>
      <c r="AO1262" s="43" t="str">
        <f>VLOOKUP(Exportar[[#This Row],[COD_REAL]],'[3]CENTRO DE COSTOS'!$M$4:$N$72,2,0)</f>
        <v>REGIONAL NARIÑO</v>
      </c>
    </row>
    <row r="1263" spans="1:41" x14ac:dyDescent="0.25">
      <c r="A1263" s="44">
        <v>45111</v>
      </c>
      <c r="B1263" s="32">
        <v>2023</v>
      </c>
      <c r="C1263" s="33" t="str">
        <f>VLOOKUP(D1263,'[3]CENTRO DE COSTOS'!$E:$H,4,0)</f>
        <v>REGIONALES</v>
      </c>
      <c r="D1263" s="34" t="s">
        <v>73</v>
      </c>
      <c r="E1263" s="34" t="s">
        <v>74</v>
      </c>
      <c r="F1263" s="34" t="s">
        <v>195</v>
      </c>
      <c r="G1263" s="35" t="str">
        <f>VLOOKUP(O1263,[3]Gerentes!$A:$N,4,0)</f>
        <v>FUNCIONAMIENTO</v>
      </c>
      <c r="H1263" s="35" t="str">
        <f>VLOOKUP(O1263,[3]Gerentes!$A:$N,5,0)</f>
        <v>DIRECTOR(A) ADMINISTRATIVO</v>
      </c>
      <c r="I1263" s="35" t="str">
        <f>VLOOKUP(O1263,[3]Gerentes!$A:$N,10,0)</f>
        <v>2. Administrativa</v>
      </c>
      <c r="J1263" s="35" t="str">
        <f>VLOOKUP(O1263,[3]Gerentes!$A:$AB,15,0)</f>
        <v>No Contratable</v>
      </c>
      <c r="K1263" s="36" t="str">
        <f t="shared" si="57"/>
        <v>Funcionamiento</v>
      </c>
      <c r="L1263" s="37" t="s">
        <v>197</v>
      </c>
      <c r="M1263" s="38" t="str">
        <f t="shared" si="58"/>
        <v>A-02-02</v>
      </c>
      <c r="N1263" s="34">
        <v>302</v>
      </c>
      <c r="O1263" s="35" t="str">
        <f t="shared" si="59"/>
        <v>A-02-02-02-009-004-302</v>
      </c>
      <c r="P1263" s="32" t="s">
        <v>196</v>
      </c>
      <c r="Q1263" s="39">
        <f>VLOOKUP($O1263,[3]Gerentes!$A:$I,7,0)</f>
        <v>0</v>
      </c>
      <c r="R1263" s="40">
        <f>VLOOKUP($O1263,[3]Gerentes!$A:$I,8,0)</f>
        <v>0</v>
      </c>
      <c r="S1263" s="34" t="s">
        <v>24</v>
      </c>
      <c r="T1263" s="34">
        <v>27</v>
      </c>
      <c r="U1263" s="34" t="s">
        <v>161</v>
      </c>
      <c r="V1263" s="34" t="s">
        <v>25</v>
      </c>
      <c r="W1263" s="41">
        <v>247400</v>
      </c>
      <c r="X1263" s="41">
        <v>0</v>
      </c>
      <c r="Y1263" s="41">
        <v>0</v>
      </c>
      <c r="Z1263" s="41">
        <v>0</v>
      </c>
      <c r="AA1263" s="41">
        <v>0</v>
      </c>
      <c r="AB1263" s="42">
        <v>247400</v>
      </c>
      <c r="AC1263" s="41">
        <v>247400</v>
      </c>
      <c r="AD1263" s="41">
        <v>0</v>
      </c>
      <c r="AE1263" s="42">
        <v>66519</v>
      </c>
      <c r="AF1263" s="42">
        <v>66519</v>
      </c>
      <c r="AG1263" s="41">
        <v>66519</v>
      </c>
      <c r="AH1263" s="41">
        <v>66519</v>
      </c>
      <c r="AI1263" s="41">
        <v>0</v>
      </c>
      <c r="AJ1263" s="41">
        <v>0</v>
      </c>
      <c r="AK1263" s="42" t="str">
        <f>IFERROR(VLOOKUP(Exportar[[#This Row],[RUBRO]],[3]LISTAS!$A$1:$B$19,2,0),Exportar[[#This Row],[NOMBRE-Planeación_Proyecto]])</f>
        <v>Gastos Generales</v>
      </c>
      <c r="AL1263" s="41">
        <f>VLOOKUP(Exportar[[#This Row],[UNIDAD/SUB UNIDAD]],[3]!REGIONALES[[#All],[codigo_regional3]:[Columna1]],3,0)</f>
        <v>52</v>
      </c>
      <c r="AM1263" s="41">
        <f>Exportar[[#This Row],[COD]]</f>
        <v>52</v>
      </c>
      <c r="AN1263" s="41">
        <f>IFERROR(VLOOKUP(Exportar[[#This Row],[RUBRO completo]],'[3]CENTRO DE COSTOS'!$X:$X,1,0),0)</f>
        <v>0</v>
      </c>
      <c r="AO1263" s="43" t="str">
        <f>VLOOKUP(Exportar[[#This Row],[COD_REAL]],'[3]CENTRO DE COSTOS'!$M$4:$N$72,2,0)</f>
        <v>REGIONAL NARIÑO</v>
      </c>
    </row>
    <row r="1264" spans="1:41" x14ac:dyDescent="0.25">
      <c r="A1264" s="44">
        <v>45111</v>
      </c>
      <c r="B1264" s="32">
        <v>2023</v>
      </c>
      <c r="C1264" s="33" t="str">
        <f>VLOOKUP(D1264,'[3]CENTRO DE COSTOS'!$E:$H,4,0)</f>
        <v>REGIONALES</v>
      </c>
      <c r="D1264" s="34" t="s">
        <v>73</v>
      </c>
      <c r="E1264" s="34" t="s">
        <v>74</v>
      </c>
      <c r="F1264" s="34" t="s">
        <v>195</v>
      </c>
      <c r="G1264" s="35" t="str">
        <f>VLOOKUP(O1264,[3]Gerentes!$A:$N,4,0)</f>
        <v>FUNCIONAMIENTO</v>
      </c>
      <c r="H1264" s="35" t="str">
        <f>VLOOKUP(O1264,[3]Gerentes!$A:$N,5,0)</f>
        <v>DIRECTOR(A) ADMINISTRATIVO</v>
      </c>
      <c r="I1264" s="35" t="str">
        <f>VLOOKUP(O1264,[3]Gerentes!$A:$N,10,0)</f>
        <v>2. Administrativa</v>
      </c>
      <c r="J1264" s="35" t="str">
        <f>VLOOKUP(O1264,[3]Gerentes!$A:$AB,15,0)</f>
        <v>No Contratable</v>
      </c>
      <c r="K1264" s="36" t="str">
        <f t="shared" si="57"/>
        <v>Funcionamiento</v>
      </c>
      <c r="L1264" s="37" t="s">
        <v>194</v>
      </c>
      <c r="M1264" s="38" t="str">
        <f t="shared" si="58"/>
        <v>A-08-01</v>
      </c>
      <c r="N1264" s="34">
        <v>302</v>
      </c>
      <c r="O1264" s="35" t="str">
        <f t="shared" si="59"/>
        <v>A-08-01-02-001-302</v>
      </c>
      <c r="P1264" s="32" t="s">
        <v>193</v>
      </c>
      <c r="Q1264" s="39">
        <f>VLOOKUP($O1264,[3]Gerentes!$A:$I,7,0)</f>
        <v>0</v>
      </c>
      <c r="R1264" s="40">
        <f>VLOOKUP($O1264,[3]Gerentes!$A:$I,8,0)</f>
        <v>0</v>
      </c>
      <c r="S1264" s="34" t="s">
        <v>24</v>
      </c>
      <c r="T1264" s="34">
        <v>27</v>
      </c>
      <c r="U1264" s="34" t="s">
        <v>161</v>
      </c>
      <c r="V1264" s="34" t="s">
        <v>25</v>
      </c>
      <c r="W1264" s="41">
        <v>58622200</v>
      </c>
      <c r="X1264" s="41">
        <v>0</v>
      </c>
      <c r="Y1264" s="41">
        <v>0</v>
      </c>
      <c r="Z1264" s="41">
        <v>0</v>
      </c>
      <c r="AA1264" s="41">
        <v>0</v>
      </c>
      <c r="AB1264" s="42">
        <v>58622200</v>
      </c>
      <c r="AC1264" s="41">
        <v>58622200</v>
      </c>
      <c r="AD1264" s="41">
        <v>0</v>
      </c>
      <c r="AE1264" s="42">
        <v>10956168</v>
      </c>
      <c r="AF1264" s="42">
        <v>10956168</v>
      </c>
      <c r="AG1264" s="41">
        <v>10956168</v>
      </c>
      <c r="AH1264" s="41">
        <v>10956168</v>
      </c>
      <c r="AI1264" s="41">
        <v>0</v>
      </c>
      <c r="AJ1264" s="41">
        <v>0</v>
      </c>
      <c r="AK1264" s="42" t="str">
        <f>IFERROR(VLOOKUP(Exportar[[#This Row],[RUBRO]],[3]LISTAS!$A$1:$B$19,2,0),Exportar[[#This Row],[NOMBRE-Planeación_Proyecto]])</f>
        <v>Otros Gastos</v>
      </c>
      <c r="AL1264" s="41">
        <f>VLOOKUP(Exportar[[#This Row],[UNIDAD/SUB UNIDAD]],[3]!REGIONALES[[#All],[codigo_regional3]:[Columna1]],3,0)</f>
        <v>52</v>
      </c>
      <c r="AM1264" s="41">
        <f>Exportar[[#This Row],[COD]]</f>
        <v>52</v>
      </c>
      <c r="AN1264" s="41">
        <f>IFERROR(VLOOKUP(Exportar[[#This Row],[RUBRO completo]],'[3]CENTRO DE COSTOS'!$X:$X,1,0),0)</f>
        <v>0</v>
      </c>
      <c r="AO1264" s="43" t="str">
        <f>VLOOKUP(Exportar[[#This Row],[COD_REAL]],'[3]CENTRO DE COSTOS'!$M$4:$N$72,2,0)</f>
        <v>REGIONAL NARIÑO</v>
      </c>
    </row>
    <row r="1265" spans="1:41" x14ac:dyDescent="0.25">
      <c r="A1265" s="44">
        <v>45111</v>
      </c>
      <c r="B1265" s="32">
        <v>2023</v>
      </c>
      <c r="C1265" s="33" t="str">
        <f>VLOOKUP(D1265,'[3]CENTRO DE COSTOS'!$E:$H,4,0)</f>
        <v>REGIONALES</v>
      </c>
      <c r="D1265" s="34" t="s">
        <v>73</v>
      </c>
      <c r="E1265" s="34" t="s">
        <v>74</v>
      </c>
      <c r="F1265" s="34" t="s">
        <v>192</v>
      </c>
      <c r="G1265" s="35" t="str">
        <f>VLOOKUP(O1265,[3]Gerentes!$A:$N,4,0)</f>
        <v>NUTRICIÓN</v>
      </c>
      <c r="H1265" s="35" t="str">
        <f>VLOOKUP(O1265,[3]Gerentes!$A:$N,5,0)</f>
        <v>DIRECTOR(A) DE NUTRICION</v>
      </c>
      <c r="I1265" s="35" t="str">
        <f>VLOOKUP(O1265,[3]Gerentes!$A:$N,10,0)</f>
        <v>4. Nutrición</v>
      </c>
      <c r="J1265" s="35" t="str">
        <f>VLOOKUP(O1265,[3]Gerentes!$A:$AB,15,0)</f>
        <v>Contratable</v>
      </c>
      <c r="K1265" s="36" t="str">
        <f t="shared" si="57"/>
        <v>Inversión</v>
      </c>
      <c r="L1265" s="37" t="s">
        <v>189</v>
      </c>
      <c r="M1265" s="38" t="str">
        <f t="shared" si="58"/>
        <v>C-4102-1500-12</v>
      </c>
      <c r="N1265" s="34">
        <v>991</v>
      </c>
      <c r="O1265" s="35" t="str">
        <f t="shared" si="59"/>
        <v>C-4102-1500-12-0-4102016-02-991</v>
      </c>
      <c r="P1265" s="32" t="s">
        <v>188</v>
      </c>
      <c r="Q1265" s="39">
        <f>VLOOKUP($O1265,[3]Gerentes!$A:$I,7,0)</f>
        <v>4102016</v>
      </c>
      <c r="R1265" s="40" t="str">
        <f>VLOOKUP($O1265,[3]Gerentes!$A:$I,8,0)</f>
        <v>SERVICIO DE ATENCION Y PREVENCION A LA DESNUTRICION DESDE EL SECTOR INCLUSION SOCIAL</v>
      </c>
      <c r="S1265" s="34" t="s">
        <v>24</v>
      </c>
      <c r="T1265" s="34">
        <v>27</v>
      </c>
      <c r="U1265" s="34" t="s">
        <v>161</v>
      </c>
      <c r="V1265" s="34" t="s">
        <v>25</v>
      </c>
      <c r="W1265" s="41">
        <v>143846867</v>
      </c>
      <c r="X1265" s="41">
        <v>0</v>
      </c>
      <c r="Y1265" s="41">
        <v>14097268</v>
      </c>
      <c r="Z1265" s="41">
        <v>0</v>
      </c>
      <c r="AA1265" s="41">
        <v>0</v>
      </c>
      <c r="AB1265" s="42">
        <v>129749599</v>
      </c>
      <c r="AC1265" s="41">
        <v>129749599</v>
      </c>
      <c r="AD1265" s="41">
        <v>0</v>
      </c>
      <c r="AE1265" s="42">
        <v>129749599</v>
      </c>
      <c r="AF1265" s="42">
        <v>43523599</v>
      </c>
      <c r="AG1265" s="41">
        <v>43523599</v>
      </c>
      <c r="AH1265" s="41">
        <v>43523599</v>
      </c>
      <c r="AI1265" s="41">
        <v>0</v>
      </c>
      <c r="AJ1265" s="41">
        <v>0</v>
      </c>
      <c r="AK1265" s="42" t="str">
        <f>IFERROR(VLOOKUP(Exportar[[#This Row],[RUBRO]],[3]LISTAS!$A$1:$B$19,2,0),Exportar[[#This Row],[NOMBRE-Planeación_Proyecto]])</f>
        <v>4. Nutrición</v>
      </c>
      <c r="AL1265" s="41">
        <f>VLOOKUP(Exportar[[#This Row],[UNIDAD/SUB UNIDAD]],[3]!REGIONALES[[#All],[codigo_regional3]:[Columna1]],3,0)</f>
        <v>52</v>
      </c>
      <c r="AM1265" s="41">
        <f>Exportar[[#This Row],[COD]]</f>
        <v>52</v>
      </c>
      <c r="AN1265" s="41">
        <f>IFERROR(VLOOKUP(Exportar[[#This Row],[RUBRO completo]],'[3]CENTRO DE COSTOS'!$X:$X,1,0),0)</f>
        <v>0</v>
      </c>
      <c r="AO1265" s="43" t="str">
        <f>VLOOKUP(Exportar[[#This Row],[COD_REAL]],'[3]CENTRO DE COSTOS'!$M$4:$N$72,2,0)</f>
        <v>REGIONAL NARIÑO</v>
      </c>
    </row>
    <row r="1266" spans="1:41" x14ac:dyDescent="0.25">
      <c r="A1266" s="44">
        <v>45111</v>
      </c>
      <c r="B1266" s="32">
        <v>2023</v>
      </c>
      <c r="C1266" s="33" t="str">
        <f>VLOOKUP(D1266,'[3]CENTRO DE COSTOS'!$E:$H,4,0)</f>
        <v>REGIONALES</v>
      </c>
      <c r="D1266" s="34" t="s">
        <v>73</v>
      </c>
      <c r="E1266" s="34" t="s">
        <v>74</v>
      </c>
      <c r="F1266" s="34" t="s">
        <v>192</v>
      </c>
      <c r="G1266" s="35" t="str">
        <f>VLOOKUP(O1266,[3]Gerentes!$A:$N,4,0)</f>
        <v>PROTECCIÓN SRPA</v>
      </c>
      <c r="H1266" s="35" t="str">
        <f>VLOOKUP(O1266,[3]Gerentes!$A:$N,5,0)</f>
        <v>DIRECTOR(A) DE PROTECCION</v>
      </c>
      <c r="I1266" s="35" t="str">
        <f>VLOOKUP(O1266,[3]Gerentes!$A:$N,10,0)</f>
        <v>3. Protección SRPA</v>
      </c>
      <c r="J1266" s="35" t="str">
        <f>VLOOKUP(O1266,[3]Gerentes!$A:$AB,15,0)</f>
        <v>Contratable</v>
      </c>
      <c r="K1266" s="36" t="str">
        <f t="shared" si="57"/>
        <v>Inversión</v>
      </c>
      <c r="L1266" s="37" t="s">
        <v>187</v>
      </c>
      <c r="M1266" s="38" t="str">
        <f t="shared" si="58"/>
        <v>C-4102-1500-13</v>
      </c>
      <c r="N1266" s="34">
        <v>991</v>
      </c>
      <c r="O1266" s="35" t="str">
        <f t="shared" si="59"/>
        <v>C-4102-1500-13-0-4102038-02-991</v>
      </c>
      <c r="P1266" s="32" t="s">
        <v>186</v>
      </c>
      <c r="Q1266" s="39">
        <f>VLOOKUP($O1266,[3]Gerentes!$A:$I,7,0)</f>
        <v>4102038</v>
      </c>
      <c r="R1266" s="40" t="str">
        <f>VLOOKUP($O1266,[3]Gerentes!$A:$I,8,0)</f>
        <v>SERVICIO DIRIGIDOS A LA ATENCION DE NIÑOS, NIÑAS, ADOLESCENTES Y JOVENES, CON ENFOQUE PEDAGOGICO Y RESTAURATIVO ENCAMINADOS A LA INCLUSION SOCIAL</v>
      </c>
      <c r="S1266" s="34" t="s">
        <v>24</v>
      </c>
      <c r="T1266" s="34">
        <v>27</v>
      </c>
      <c r="U1266" s="34" t="s">
        <v>161</v>
      </c>
      <c r="V1266" s="34" t="s">
        <v>25</v>
      </c>
      <c r="W1266" s="41">
        <v>678451997</v>
      </c>
      <c r="X1266" s="41">
        <v>0</v>
      </c>
      <c r="Y1266" s="41">
        <v>0</v>
      </c>
      <c r="Z1266" s="41">
        <v>0</v>
      </c>
      <c r="AA1266" s="41">
        <v>0</v>
      </c>
      <c r="AB1266" s="42">
        <v>678451997</v>
      </c>
      <c r="AC1266" s="41">
        <v>663726998</v>
      </c>
      <c r="AD1266" s="41">
        <v>14724999</v>
      </c>
      <c r="AE1266" s="42">
        <v>663726998</v>
      </c>
      <c r="AF1266" s="42">
        <v>252913899</v>
      </c>
      <c r="AG1266" s="41">
        <v>252913899</v>
      </c>
      <c r="AH1266" s="41">
        <v>252913899</v>
      </c>
      <c r="AI1266" s="41">
        <v>0</v>
      </c>
      <c r="AJ1266" s="41">
        <v>0</v>
      </c>
      <c r="AK1266" s="42" t="str">
        <f>IFERROR(VLOOKUP(Exportar[[#This Row],[RUBRO]],[3]LISTAS!$A$1:$B$19,2,0),Exportar[[#This Row],[NOMBRE-Planeación_Proyecto]])</f>
        <v>3. Protección SRPA</v>
      </c>
      <c r="AL1266" s="41">
        <f>VLOOKUP(Exportar[[#This Row],[UNIDAD/SUB UNIDAD]],[3]!REGIONALES[[#All],[codigo_regional3]:[Columna1]],3,0)</f>
        <v>52</v>
      </c>
      <c r="AM1266" s="41">
        <f>Exportar[[#This Row],[COD]]</f>
        <v>52</v>
      </c>
      <c r="AN1266" s="41">
        <f>IFERROR(VLOOKUP(Exportar[[#This Row],[RUBRO completo]],'[3]CENTRO DE COSTOS'!$X:$X,1,0),0)</f>
        <v>0</v>
      </c>
      <c r="AO1266" s="43" t="str">
        <f>VLOOKUP(Exportar[[#This Row],[COD_REAL]],'[3]CENTRO DE COSTOS'!$M$4:$N$72,2,0)</f>
        <v>REGIONAL NARIÑO</v>
      </c>
    </row>
    <row r="1267" spans="1:41" x14ac:dyDescent="0.25">
      <c r="A1267" s="44">
        <v>45111</v>
      </c>
      <c r="B1267" s="32">
        <v>2023</v>
      </c>
      <c r="C1267" s="33" t="str">
        <f>VLOOKUP(D1267,'[3]CENTRO DE COSTOS'!$E:$H,4,0)</f>
        <v>REGIONALES</v>
      </c>
      <c r="D1267" s="34" t="s">
        <v>73</v>
      </c>
      <c r="E1267" s="34" t="s">
        <v>74</v>
      </c>
      <c r="F1267" s="34" t="s">
        <v>192</v>
      </c>
      <c r="G1267" s="35" t="str">
        <f>VLOOKUP(O1267,[3]Gerentes!$A:$N,4,0)</f>
        <v xml:space="preserve">PROTECCIÓN RESTABLECIMIENTO </v>
      </c>
      <c r="H1267" s="35" t="str">
        <f>VLOOKUP(O1267,[3]Gerentes!$A:$N,5,0)</f>
        <v>DIRECTOR(A) DE PROTECCION</v>
      </c>
      <c r="I1267" s="35" t="str">
        <f>VLOOKUP(O1267,[3]Gerentes!$A:$N,10,0)</f>
        <v>2. Protección PARD</v>
      </c>
      <c r="J1267" s="35" t="str">
        <f>VLOOKUP(O1267,[3]Gerentes!$A:$AB,15,0)</f>
        <v>Contratable</v>
      </c>
      <c r="K1267" s="36" t="str">
        <f t="shared" si="57"/>
        <v>Inversión</v>
      </c>
      <c r="L1267" s="37" t="s">
        <v>173</v>
      </c>
      <c r="M1267" s="38" t="str">
        <f t="shared" si="58"/>
        <v>C-4102-1500-14</v>
      </c>
      <c r="N1267" s="34">
        <v>991</v>
      </c>
      <c r="O1267" s="35" t="str">
        <f t="shared" si="59"/>
        <v>C-4102-1500-14-0-4102037-02-991</v>
      </c>
      <c r="P1267" s="32" t="s">
        <v>172</v>
      </c>
      <c r="Q1267" s="39">
        <f>VLOOKUP($O1267,[3]Gerentes!$A:$I,7,0)</f>
        <v>4102037</v>
      </c>
      <c r="R1267" s="40" t="str">
        <f>VLOOKUP($O1267,[3]Gerentes!$A:$I,8,0)</f>
        <v>SERVICIO DE PROTECCION PARA EL RESTABLECIMIENTO DE DERECHOS DE NIÑOS, NIÑAS, ADOLESCENTES Y JOVENES</v>
      </c>
      <c r="S1267" s="34" t="s">
        <v>24</v>
      </c>
      <c r="T1267" s="34">
        <v>21</v>
      </c>
      <c r="U1267" s="34" t="s">
        <v>185</v>
      </c>
      <c r="V1267" s="34" t="s">
        <v>25</v>
      </c>
      <c r="W1267" s="41">
        <v>3384175747</v>
      </c>
      <c r="X1267" s="41">
        <v>0</v>
      </c>
      <c r="Y1267" s="41">
        <v>0</v>
      </c>
      <c r="Z1267" s="41">
        <v>0</v>
      </c>
      <c r="AA1267" s="41">
        <v>0</v>
      </c>
      <c r="AB1267" s="42">
        <v>3384175747</v>
      </c>
      <c r="AC1267" s="41">
        <v>3166784409</v>
      </c>
      <c r="AD1267" s="41">
        <v>217391338</v>
      </c>
      <c r="AE1267" s="42">
        <v>3140657742</v>
      </c>
      <c r="AF1267" s="42">
        <v>1172497408</v>
      </c>
      <c r="AG1267" s="41">
        <v>1172497408</v>
      </c>
      <c r="AH1267" s="41">
        <v>1172497408</v>
      </c>
      <c r="AI1267" s="41">
        <v>0</v>
      </c>
      <c r="AJ1267" s="41">
        <v>0</v>
      </c>
      <c r="AK1267" s="42" t="str">
        <f>IFERROR(VLOOKUP(Exportar[[#This Row],[RUBRO]],[3]LISTAS!$A$1:$B$19,2,0),Exportar[[#This Row],[NOMBRE-Planeación_Proyecto]])</f>
        <v>2. Protección PARD</v>
      </c>
      <c r="AL1267" s="41">
        <f>VLOOKUP(Exportar[[#This Row],[UNIDAD/SUB UNIDAD]],[3]!REGIONALES[[#All],[codigo_regional3]:[Columna1]],3,0)</f>
        <v>52</v>
      </c>
      <c r="AM1267" s="41">
        <f>Exportar[[#This Row],[COD]]</f>
        <v>52</v>
      </c>
      <c r="AN1267" s="41">
        <f>IFERROR(VLOOKUP(Exportar[[#This Row],[RUBRO completo]],'[3]CENTRO DE COSTOS'!$X:$X,1,0),0)</f>
        <v>0</v>
      </c>
      <c r="AO1267" s="43" t="str">
        <f>VLOOKUP(Exportar[[#This Row],[COD_REAL]],'[3]CENTRO DE COSTOS'!$M$4:$N$72,2,0)</f>
        <v>REGIONAL NARIÑO</v>
      </c>
    </row>
    <row r="1268" spans="1:41" x14ac:dyDescent="0.25">
      <c r="A1268" s="44">
        <v>45111</v>
      </c>
      <c r="B1268" s="32">
        <v>2023</v>
      </c>
      <c r="C1268" s="33" t="str">
        <f>VLOOKUP(D1268,'[3]CENTRO DE COSTOS'!$E:$H,4,0)</f>
        <v>REGIONALES</v>
      </c>
      <c r="D1268" s="34" t="s">
        <v>73</v>
      </c>
      <c r="E1268" s="34" t="s">
        <v>74</v>
      </c>
      <c r="F1268" s="34" t="s">
        <v>192</v>
      </c>
      <c r="G1268" s="35" t="str">
        <f>VLOOKUP(O1268,[3]Gerentes!$A:$N,4,0)</f>
        <v>SNBF</v>
      </c>
      <c r="H1268" s="35" t="str">
        <f>VLOOKUP(O1268,[3]Gerentes!$A:$N,5,0)</f>
        <v>DIRECTOR(A) DE SISTEMA NACIONAL DE BIENESTAR FAMILIAR</v>
      </c>
      <c r="I1268" s="35" t="str">
        <f>VLOOKUP(O1268,[3]Gerentes!$A:$N,10,0)</f>
        <v>7. SNBF</v>
      </c>
      <c r="J1268" s="35" t="str">
        <f>VLOOKUP(O1268,[3]Gerentes!$A:$AB,15,0)</f>
        <v>Contratable</v>
      </c>
      <c r="K1268" s="36" t="str">
        <f t="shared" si="57"/>
        <v>Inversión</v>
      </c>
      <c r="L1268" s="37" t="s">
        <v>168</v>
      </c>
      <c r="M1268" s="38" t="str">
        <f t="shared" si="58"/>
        <v>C-4102-1500-15</v>
      </c>
      <c r="N1268" s="34">
        <v>991</v>
      </c>
      <c r="O1268" s="35" t="str">
        <f t="shared" si="59"/>
        <v>C-4102-1500-15-0-4102024-02-991</v>
      </c>
      <c r="P1268" s="32" t="s">
        <v>167</v>
      </c>
      <c r="Q1268" s="39">
        <f>VLOOKUP($O1268,[3]Gerentes!$A:$I,7,0)</f>
        <v>4102024</v>
      </c>
      <c r="R1268" s="40" t="str">
        <f>VLOOKUP($O1268,[3]Gerentes!$A:$I,8,0)</f>
        <v>SERVICIO DE ASISTENCIA TECNICA EN EL CICLO DE POLITICAS PUBLICAS DE INFANCIA Y ADOLESCENCIA</v>
      </c>
      <c r="S1268" s="34" t="s">
        <v>24</v>
      </c>
      <c r="T1268" s="34">
        <v>27</v>
      </c>
      <c r="U1268" s="34" t="s">
        <v>161</v>
      </c>
      <c r="V1268" s="34" t="s">
        <v>25</v>
      </c>
      <c r="W1268" s="41">
        <v>374714800</v>
      </c>
      <c r="X1268" s="41">
        <v>25984133</v>
      </c>
      <c r="Y1268" s="41">
        <v>26279733</v>
      </c>
      <c r="Z1268" s="41">
        <v>0</v>
      </c>
      <c r="AA1268" s="41">
        <v>0</v>
      </c>
      <c r="AB1268" s="42">
        <v>374419200</v>
      </c>
      <c r="AC1268" s="41">
        <v>348435067</v>
      </c>
      <c r="AD1268" s="41">
        <v>25984133</v>
      </c>
      <c r="AE1268" s="42">
        <v>348435067</v>
      </c>
      <c r="AF1268" s="42">
        <v>137224067</v>
      </c>
      <c r="AG1268" s="41">
        <v>137224067</v>
      </c>
      <c r="AH1268" s="41">
        <v>137224067</v>
      </c>
      <c r="AI1268" s="41">
        <v>0</v>
      </c>
      <c r="AJ1268" s="41">
        <v>0</v>
      </c>
      <c r="AK1268" s="42" t="str">
        <f>IFERROR(VLOOKUP(Exportar[[#This Row],[RUBRO]],[3]LISTAS!$A$1:$B$19,2,0),Exportar[[#This Row],[NOMBRE-Planeación_Proyecto]])</f>
        <v>7. SNBF</v>
      </c>
      <c r="AL1268" s="41">
        <f>VLOOKUP(Exportar[[#This Row],[UNIDAD/SUB UNIDAD]],[3]!REGIONALES[[#All],[codigo_regional3]:[Columna1]],3,0)</f>
        <v>52</v>
      </c>
      <c r="AM1268" s="41">
        <f>Exportar[[#This Row],[COD]]</f>
        <v>52</v>
      </c>
      <c r="AN1268" s="41">
        <f>IFERROR(VLOOKUP(Exportar[[#This Row],[RUBRO completo]],'[3]CENTRO DE COSTOS'!$X:$X,1,0),0)</f>
        <v>0</v>
      </c>
      <c r="AO1268" s="43" t="str">
        <f>VLOOKUP(Exportar[[#This Row],[COD_REAL]],'[3]CENTRO DE COSTOS'!$M$4:$N$72,2,0)</f>
        <v>REGIONAL NARIÑO</v>
      </c>
    </row>
    <row r="1269" spans="1:41" x14ac:dyDescent="0.25">
      <c r="A1269" s="44">
        <v>45111</v>
      </c>
      <c r="B1269" s="32">
        <v>2023</v>
      </c>
      <c r="C1269" s="33" t="str">
        <f>VLOOKUP(D1269,'[3]CENTRO DE COSTOS'!$E:$H,4,0)</f>
        <v>REGIONALES</v>
      </c>
      <c r="D1269" s="34" t="s">
        <v>73</v>
      </c>
      <c r="E1269" s="34" t="s">
        <v>74</v>
      </c>
      <c r="F1269" s="34" t="s">
        <v>192</v>
      </c>
      <c r="G1269" s="35" t="str">
        <f>VLOOKUP(O1269,[3]Gerentes!$A:$N,4,0)</f>
        <v>FAMILIA Y COMUNIDADES</v>
      </c>
      <c r="H1269" s="35" t="str">
        <f>VLOOKUP(O1269,[3]Gerentes!$A:$N,5,0)</f>
        <v>DIRECTOR(A) DE FAMILIA Y COMUNIDADES</v>
      </c>
      <c r="I1269" s="35" t="str">
        <f>VLOOKUP(O1269,[3]Gerentes!$A:$N,10,0)</f>
        <v>6. Familia y Comunidades</v>
      </c>
      <c r="J1269" s="35" t="str">
        <f>VLOOKUP(O1269,[3]Gerentes!$A:$AB,15,0)</f>
        <v>Contratable</v>
      </c>
      <c r="K1269" s="36" t="str">
        <f t="shared" si="57"/>
        <v>Inversión</v>
      </c>
      <c r="L1269" s="37" t="s">
        <v>184</v>
      </c>
      <c r="M1269" s="38" t="str">
        <f t="shared" si="58"/>
        <v>C-4102-1500-16</v>
      </c>
      <c r="N1269" s="34">
        <v>991</v>
      </c>
      <c r="O1269" s="35" t="str">
        <f t="shared" si="59"/>
        <v>C-4102-1500-16-0-4102041-02-991</v>
      </c>
      <c r="P1269" s="32" t="s">
        <v>183</v>
      </c>
      <c r="Q1269" s="39">
        <f>VLOOKUP($O1269,[3]Gerentes!$A:$I,7,0)</f>
        <v>4102041</v>
      </c>
      <c r="R1269" s="40" t="str">
        <f>VLOOKUP($O1269,[3]Gerentes!$A:$I,8,0)</f>
        <v>SERVICIO DE ASISTENCIA TECNICA EN EL CICLO DE POLITICAS PUBLICAS DE FAMILIA Y OTRAS RELACIONADAS</v>
      </c>
      <c r="S1269" s="34" t="s">
        <v>24</v>
      </c>
      <c r="T1269" s="34">
        <v>27</v>
      </c>
      <c r="U1269" s="34" t="s">
        <v>161</v>
      </c>
      <c r="V1269" s="34" t="s">
        <v>25</v>
      </c>
      <c r="W1269" s="41">
        <v>138582399</v>
      </c>
      <c r="X1269" s="41">
        <v>0</v>
      </c>
      <c r="Y1269" s="41">
        <v>3149598</v>
      </c>
      <c r="Z1269" s="41">
        <v>0</v>
      </c>
      <c r="AA1269" s="41">
        <v>0</v>
      </c>
      <c r="AB1269" s="42">
        <v>135432801</v>
      </c>
      <c r="AC1269" s="41">
        <v>128871134</v>
      </c>
      <c r="AD1269" s="41">
        <v>6561667</v>
      </c>
      <c r="AE1269" s="42">
        <v>128871134</v>
      </c>
      <c r="AF1269" s="42">
        <v>51705934</v>
      </c>
      <c r="AG1269" s="41">
        <v>51705934</v>
      </c>
      <c r="AH1269" s="41">
        <v>51705934</v>
      </c>
      <c r="AI1269" s="41">
        <v>0</v>
      </c>
      <c r="AJ1269" s="41">
        <v>0</v>
      </c>
      <c r="AK1269" s="42" t="str">
        <f>IFERROR(VLOOKUP(Exportar[[#This Row],[RUBRO]],[3]LISTAS!$A$1:$B$19,2,0),Exportar[[#This Row],[NOMBRE-Planeación_Proyecto]])</f>
        <v>6. Familia y Comunidades</v>
      </c>
      <c r="AL1269" s="41">
        <f>VLOOKUP(Exportar[[#This Row],[UNIDAD/SUB UNIDAD]],[3]!REGIONALES[[#All],[codigo_regional3]:[Columna1]],3,0)</f>
        <v>52</v>
      </c>
      <c r="AM1269" s="41">
        <f>Exportar[[#This Row],[COD]]</f>
        <v>52</v>
      </c>
      <c r="AN1269" s="41">
        <f>IFERROR(VLOOKUP(Exportar[[#This Row],[RUBRO completo]],'[3]CENTRO DE COSTOS'!$X:$X,1,0),0)</f>
        <v>0</v>
      </c>
      <c r="AO1269" s="43" t="str">
        <f>VLOOKUP(Exportar[[#This Row],[COD_REAL]],'[3]CENTRO DE COSTOS'!$M$4:$N$72,2,0)</f>
        <v>REGIONAL NARIÑO</v>
      </c>
    </row>
    <row r="1270" spans="1:41" x14ac:dyDescent="0.25">
      <c r="A1270" s="44">
        <v>45111</v>
      </c>
      <c r="B1270" s="32">
        <v>2023</v>
      </c>
      <c r="C1270" s="33" t="str">
        <f>VLOOKUP(D1270,'[3]CENTRO DE COSTOS'!$E:$H,4,0)</f>
        <v>REGIONALES</v>
      </c>
      <c r="D1270" s="34" t="s">
        <v>73</v>
      </c>
      <c r="E1270" s="34" t="s">
        <v>74</v>
      </c>
      <c r="F1270" s="34" t="s">
        <v>192</v>
      </c>
      <c r="G1270" s="35" t="str">
        <f>VLOOKUP(O1270,[3]Gerentes!$A:$N,4,0)</f>
        <v>PRIMERA INFANCIA</v>
      </c>
      <c r="H1270" s="35" t="str">
        <f>VLOOKUP(O1270,[3]Gerentes!$A:$N,5,0)</f>
        <v>DIRECTOR(A) DE PRIMERA INFANCIA</v>
      </c>
      <c r="I1270" s="35" t="str">
        <f>VLOOKUP(O1270,[3]Gerentes!$A:$N,10,0)</f>
        <v>1. Primera Infancia</v>
      </c>
      <c r="J1270" s="35" t="str">
        <f>VLOOKUP(O1270,[3]Gerentes!$A:$AB,15,0)</f>
        <v>Contratable</v>
      </c>
      <c r="K1270" s="36" t="str">
        <f t="shared" si="57"/>
        <v>Inversión</v>
      </c>
      <c r="L1270" s="37" t="s">
        <v>166</v>
      </c>
      <c r="M1270" s="38" t="str">
        <f t="shared" si="58"/>
        <v>C-4102-1500-18</v>
      </c>
      <c r="N1270" s="34">
        <v>991</v>
      </c>
      <c r="O1270" s="35" t="str">
        <f t="shared" si="59"/>
        <v>C-4102-1500-18-0-4102040-02-991</v>
      </c>
      <c r="P1270" s="32" t="s">
        <v>165</v>
      </c>
      <c r="Q1270" s="39">
        <f>VLOOKUP($O1270,[3]Gerentes!$A:$I,7,0)</f>
        <v>4102040</v>
      </c>
      <c r="R1270" s="40" t="str">
        <f>VLOOKUP($O1270,[3]Gerentes!$A:$I,8,0)</f>
        <v>DOCUMENTOS METODOLOGICOS</v>
      </c>
      <c r="S1270" s="34" t="s">
        <v>24</v>
      </c>
      <c r="T1270" s="34">
        <v>27</v>
      </c>
      <c r="U1270" s="34" t="s">
        <v>161</v>
      </c>
      <c r="V1270" s="34" t="s">
        <v>25</v>
      </c>
      <c r="W1270" s="41">
        <v>2572797414</v>
      </c>
      <c r="X1270" s="41">
        <v>0</v>
      </c>
      <c r="Y1270" s="41">
        <v>153669911</v>
      </c>
      <c r="Z1270" s="41">
        <v>0</v>
      </c>
      <c r="AA1270" s="41">
        <v>0</v>
      </c>
      <c r="AB1270" s="42">
        <v>2419127503</v>
      </c>
      <c r="AC1270" s="41">
        <v>2392530536</v>
      </c>
      <c r="AD1270" s="41">
        <v>26596967</v>
      </c>
      <c r="AE1270" s="42">
        <v>2392530536</v>
      </c>
      <c r="AF1270" s="42">
        <v>898214835</v>
      </c>
      <c r="AG1270" s="41">
        <v>898214835</v>
      </c>
      <c r="AH1270" s="41">
        <v>898214835</v>
      </c>
      <c r="AI1270" s="41">
        <v>0</v>
      </c>
      <c r="AJ1270" s="41">
        <v>0</v>
      </c>
      <c r="AK1270" s="42" t="str">
        <f>IFERROR(VLOOKUP(Exportar[[#This Row],[RUBRO]],[3]LISTAS!$A$1:$B$19,2,0),Exportar[[#This Row],[NOMBRE-Planeación_Proyecto]])</f>
        <v>1. Primera Infancia</v>
      </c>
      <c r="AL1270" s="41">
        <f>VLOOKUP(Exportar[[#This Row],[UNIDAD/SUB UNIDAD]],[3]!REGIONALES[[#All],[codigo_regional3]:[Columna1]],3,0)</f>
        <v>52</v>
      </c>
      <c r="AM1270" s="41">
        <f>Exportar[[#This Row],[COD]]</f>
        <v>52</v>
      </c>
      <c r="AN1270" s="41">
        <f>IFERROR(VLOOKUP(Exportar[[#This Row],[RUBRO completo]],'[3]CENTRO DE COSTOS'!$X:$X,1,0),0)</f>
        <v>0</v>
      </c>
      <c r="AO1270" s="43" t="str">
        <f>VLOOKUP(Exportar[[#This Row],[COD_REAL]],'[3]CENTRO DE COSTOS'!$M$4:$N$72,2,0)</f>
        <v>REGIONAL NARIÑO</v>
      </c>
    </row>
    <row r="1271" spans="1:41" x14ac:dyDescent="0.25">
      <c r="A1271" s="44">
        <v>45111</v>
      </c>
      <c r="B1271" s="32">
        <v>2023</v>
      </c>
      <c r="C1271" s="33" t="str">
        <f>VLOOKUP(D1271,'[3]CENTRO DE COSTOS'!$E:$H,4,0)</f>
        <v>REGIONALES</v>
      </c>
      <c r="D1271" s="34" t="s">
        <v>73</v>
      </c>
      <c r="E1271" s="34" t="s">
        <v>74</v>
      </c>
      <c r="F1271" s="34" t="s">
        <v>192</v>
      </c>
      <c r="G1271" s="35" t="str">
        <f>VLOOKUP(O1271,[3]Gerentes!$A:$N,4,0)</f>
        <v>INFANCIA</v>
      </c>
      <c r="H1271" s="35" t="str">
        <f>VLOOKUP(O1271,[3]Gerentes!$A:$N,5,0)</f>
        <v>DIRECTOR(A) DE INFANCIA</v>
      </c>
      <c r="I1271" s="35" t="str">
        <f>VLOOKUP(O1271,[3]Gerentes!$A:$N,10,0)</f>
        <v>7. Infancia</v>
      </c>
      <c r="J1271" s="35" t="str">
        <f>VLOOKUP(O1271,[3]Gerentes!$A:$AB,15,0)</f>
        <v>Contratable</v>
      </c>
      <c r="K1271" s="36" t="str">
        <f t="shared" si="57"/>
        <v>Inversión</v>
      </c>
      <c r="L1271" s="37" t="s">
        <v>182</v>
      </c>
      <c r="M1271" s="38" t="str">
        <f t="shared" si="58"/>
        <v>C-4102-1500-20</v>
      </c>
      <c r="N1271" s="34">
        <v>991</v>
      </c>
      <c r="O1271" s="35" t="str">
        <f t="shared" si="59"/>
        <v>C-4102-1500-20-0-4102045-02-991</v>
      </c>
      <c r="P1271" s="32" t="s">
        <v>181</v>
      </c>
      <c r="Q1271" s="39">
        <f>VLOOKUP($O1271,[3]Gerentes!$A:$I,7,0)</f>
        <v>4102045</v>
      </c>
      <c r="R1271" s="40" t="str">
        <f>VLOOKUP($O1271,[3]Gerentes!$A:$I,8,0)</f>
        <v>SERVICIOS DE EDUCACIÓN INFORMAL A NIÑOS, NIÑAS, ADOLESCENTES  Y JÓVENES PARA EL RECONOCIMIENTO DE SUS DERECHOS</v>
      </c>
      <c r="S1271" s="34" t="s">
        <v>24</v>
      </c>
      <c r="T1271" s="34">
        <v>27</v>
      </c>
      <c r="U1271" s="34" t="s">
        <v>161</v>
      </c>
      <c r="V1271" s="34" t="s">
        <v>25</v>
      </c>
      <c r="W1271" s="41">
        <v>91876129</v>
      </c>
      <c r="X1271" s="41">
        <v>0</v>
      </c>
      <c r="Y1271" s="41">
        <v>2867045</v>
      </c>
      <c r="Z1271" s="41">
        <v>0</v>
      </c>
      <c r="AA1271" s="41">
        <v>0</v>
      </c>
      <c r="AB1271" s="42">
        <v>89009084</v>
      </c>
      <c r="AC1271" s="41">
        <v>89009084</v>
      </c>
      <c r="AD1271" s="41">
        <v>0</v>
      </c>
      <c r="AE1271" s="42">
        <v>89009084</v>
      </c>
      <c r="AF1271" s="42">
        <v>38574947</v>
      </c>
      <c r="AG1271" s="41">
        <v>38574947</v>
      </c>
      <c r="AH1271" s="41">
        <v>38574947</v>
      </c>
      <c r="AI1271" s="41">
        <v>0</v>
      </c>
      <c r="AJ1271" s="41">
        <v>0</v>
      </c>
      <c r="AK1271" s="42" t="str">
        <f>IFERROR(VLOOKUP(Exportar[[#This Row],[RUBRO]],[3]LISTAS!$A$1:$B$19,2,0),Exportar[[#This Row],[NOMBRE-Planeación_Proyecto]])</f>
        <v>7. Infancia</v>
      </c>
      <c r="AL1271" s="41">
        <f>VLOOKUP(Exportar[[#This Row],[UNIDAD/SUB UNIDAD]],[3]!REGIONALES[[#All],[codigo_regional3]:[Columna1]],3,0)</f>
        <v>52</v>
      </c>
      <c r="AM1271" s="41">
        <f>Exportar[[#This Row],[COD]]</f>
        <v>52</v>
      </c>
      <c r="AN1271" s="41">
        <f>IFERROR(VLOOKUP(Exportar[[#This Row],[RUBRO completo]],'[3]CENTRO DE COSTOS'!$X:$X,1,0),0)</f>
        <v>0</v>
      </c>
      <c r="AO1271" s="43" t="str">
        <f>VLOOKUP(Exportar[[#This Row],[COD_REAL]],'[3]CENTRO DE COSTOS'!$M$4:$N$72,2,0)</f>
        <v>REGIONAL NARIÑO</v>
      </c>
    </row>
    <row r="1272" spans="1:41" x14ac:dyDescent="0.25">
      <c r="A1272" s="44">
        <v>45111</v>
      </c>
      <c r="B1272" s="32">
        <v>2023</v>
      </c>
      <c r="C1272" s="33" t="str">
        <f>VLOOKUP(D1272,'[3]CENTRO DE COSTOS'!$E:$H,4,0)</f>
        <v>REGIONALES</v>
      </c>
      <c r="D1272" s="34" t="s">
        <v>73</v>
      </c>
      <c r="E1272" s="34" t="s">
        <v>74</v>
      </c>
      <c r="F1272" s="34" t="s">
        <v>192</v>
      </c>
      <c r="G1272" s="35" t="str">
        <f>VLOOKUP(O1272,[3]Gerentes!$A:$N,4,0)</f>
        <v>ADOLESCENCIA Y JUVENTUD</v>
      </c>
      <c r="H1272" s="35" t="str">
        <f>VLOOKUP(O1272,[3]Gerentes!$A:$N,5,0)</f>
        <v xml:space="preserve">DIRECTOR(A) DE ADOLESCENCIA Y JUVENTUD </v>
      </c>
      <c r="I1272" s="35" t="str">
        <f>VLOOKUP(O1272,[3]Gerentes!$A:$N,10,0)</f>
        <v>8. Adolescencia y Juventud</v>
      </c>
      <c r="J1272" s="35" t="str">
        <f>VLOOKUP(O1272,[3]Gerentes!$A:$AB,15,0)</f>
        <v>Contratable</v>
      </c>
      <c r="K1272" s="36" t="str">
        <f t="shared" si="57"/>
        <v>Inversión</v>
      </c>
      <c r="L1272" s="37" t="s">
        <v>180</v>
      </c>
      <c r="M1272" s="38" t="str">
        <f t="shared" si="58"/>
        <v>C-4102-1500-21</v>
      </c>
      <c r="N1272" s="34">
        <v>991</v>
      </c>
      <c r="O1272" s="35" t="str">
        <f t="shared" si="59"/>
        <v>C-4102-1500-21-0-4102045-02-00-991</v>
      </c>
      <c r="P1272" s="32" t="s">
        <v>179</v>
      </c>
      <c r="Q1272" s="39">
        <f>VLOOKUP($O1272,[3]Gerentes!$A:$I,7,0)</f>
        <v>4102045</v>
      </c>
      <c r="R1272" s="40" t="str">
        <f>VLOOKUP($O1272,[3]Gerentes!$A:$I,8,0)</f>
        <v>SERVICIOS DE EDUCACIÓN INFORMAL A NIÑOS, NIÑAS, ADOLESCENTES  Y JÓVENES PARA EL RECONOCIMIENTO DE SUS DERECHOS</v>
      </c>
      <c r="S1272" s="34" t="s">
        <v>24</v>
      </c>
      <c r="T1272" s="34">
        <v>27</v>
      </c>
      <c r="U1272" s="34" t="s">
        <v>161</v>
      </c>
      <c r="V1272" s="34" t="s">
        <v>25</v>
      </c>
      <c r="W1272" s="41">
        <v>92797334</v>
      </c>
      <c r="X1272" s="41">
        <v>0</v>
      </c>
      <c r="Y1272" s="41">
        <v>0</v>
      </c>
      <c r="Z1272" s="41">
        <v>0</v>
      </c>
      <c r="AA1272" s="41">
        <v>0</v>
      </c>
      <c r="AB1272" s="42">
        <v>92797334</v>
      </c>
      <c r="AC1272" s="41">
        <v>89180000</v>
      </c>
      <c r="AD1272" s="41">
        <v>3617334</v>
      </c>
      <c r="AE1272" s="42">
        <v>89180000</v>
      </c>
      <c r="AF1272" s="42">
        <v>34580000</v>
      </c>
      <c r="AG1272" s="41">
        <v>34580000</v>
      </c>
      <c r="AH1272" s="41">
        <v>34580000</v>
      </c>
      <c r="AI1272" s="41">
        <v>0</v>
      </c>
      <c r="AJ1272" s="41">
        <v>0</v>
      </c>
      <c r="AK1272" s="42" t="str">
        <f>IFERROR(VLOOKUP(Exportar[[#This Row],[RUBRO]],[3]LISTAS!$A$1:$B$19,2,0),Exportar[[#This Row],[NOMBRE-Planeación_Proyecto]])</f>
        <v>8. Adolescencia y Juventud</v>
      </c>
      <c r="AL1272" s="41">
        <f>VLOOKUP(Exportar[[#This Row],[UNIDAD/SUB UNIDAD]],[3]!REGIONALES[[#All],[codigo_regional3]:[Columna1]],3,0)</f>
        <v>52</v>
      </c>
      <c r="AM1272" s="41">
        <f>Exportar[[#This Row],[COD]]</f>
        <v>52</v>
      </c>
      <c r="AN1272" s="41">
        <f>IFERROR(VLOOKUP(Exportar[[#This Row],[RUBRO completo]],'[3]CENTRO DE COSTOS'!$X:$X,1,0),0)</f>
        <v>0</v>
      </c>
      <c r="AO1272" s="43" t="str">
        <f>VLOOKUP(Exportar[[#This Row],[COD_REAL]],'[3]CENTRO DE COSTOS'!$M$4:$N$72,2,0)</f>
        <v>REGIONAL NARIÑO</v>
      </c>
    </row>
    <row r="1273" spans="1:41" x14ac:dyDescent="0.25">
      <c r="A1273" s="44">
        <v>45111</v>
      </c>
      <c r="B1273" s="32">
        <v>2023</v>
      </c>
      <c r="C1273" s="33" t="str">
        <f>VLOOKUP(D1273,'[3]CENTRO DE COSTOS'!$E:$H,4,0)</f>
        <v>REGIONALES</v>
      </c>
      <c r="D1273" s="34" t="s">
        <v>73</v>
      </c>
      <c r="E1273" s="34" t="s">
        <v>74</v>
      </c>
      <c r="F1273" s="34" t="s">
        <v>192</v>
      </c>
      <c r="G1273" s="35" t="str">
        <f>VLOOKUP(O1273,[3]Gerentes!$A:$N,4,0)</f>
        <v>TECNOLOGÍA</v>
      </c>
      <c r="H1273" s="35" t="str">
        <f>VLOOKUP(O1273,[3]Gerentes!$A:$N,5,0)</f>
        <v>DIRECTOR(A) DE INFORMACION Y TECNOLOGIA</v>
      </c>
      <c r="I1273" s="35" t="str">
        <f>VLOOKUP(O1273,[3]Gerentes!$A:$N,10,0)</f>
        <v>9. Tecnología</v>
      </c>
      <c r="J1273" s="35" t="str">
        <f>VLOOKUP(O1273,[3]Gerentes!$A:$AB,15,0)</f>
        <v>Contratable</v>
      </c>
      <c r="K1273" s="36" t="str">
        <f t="shared" si="57"/>
        <v>Inversión</v>
      </c>
      <c r="L1273" s="37" t="s">
        <v>178</v>
      </c>
      <c r="M1273" s="38" t="str">
        <f t="shared" si="58"/>
        <v>C-4199-1500-7</v>
      </c>
      <c r="N1273" s="34">
        <v>991</v>
      </c>
      <c r="O1273" s="35" t="str">
        <f t="shared" si="59"/>
        <v>C-4199-1500-7-0-4199062-02-991</v>
      </c>
      <c r="P1273" s="32" t="s">
        <v>177</v>
      </c>
      <c r="Q1273" s="39">
        <f>VLOOKUP($O1273,[3]Gerentes!$A:$I,7,0)</f>
        <v>4199062</v>
      </c>
      <c r="R1273" s="40" t="str">
        <f>VLOOKUP($O1273,[3]Gerentes!$A:$I,8,0)</f>
        <v>SERVICIOS TECNOLOGICOS</v>
      </c>
      <c r="S1273" s="34" t="s">
        <v>24</v>
      </c>
      <c r="T1273" s="34">
        <v>27</v>
      </c>
      <c r="U1273" s="34" t="s">
        <v>161</v>
      </c>
      <c r="V1273" s="34" t="s">
        <v>25</v>
      </c>
      <c r="W1273" s="41">
        <v>119241850</v>
      </c>
      <c r="X1273" s="41">
        <v>5314400</v>
      </c>
      <c r="Y1273" s="41">
        <v>10628800</v>
      </c>
      <c r="Z1273" s="41">
        <v>0</v>
      </c>
      <c r="AA1273" s="41">
        <v>0</v>
      </c>
      <c r="AB1273" s="42">
        <v>113927450</v>
      </c>
      <c r="AC1273" s="41">
        <v>113927450</v>
      </c>
      <c r="AD1273" s="41">
        <v>0</v>
      </c>
      <c r="AE1273" s="42">
        <v>113927450</v>
      </c>
      <c r="AF1273" s="42">
        <v>44175950</v>
      </c>
      <c r="AG1273" s="41">
        <v>44175950</v>
      </c>
      <c r="AH1273" s="41">
        <v>44175950</v>
      </c>
      <c r="AI1273" s="41">
        <v>0</v>
      </c>
      <c r="AJ1273" s="41">
        <v>0</v>
      </c>
      <c r="AK1273" s="42" t="str">
        <f>IFERROR(VLOOKUP(Exportar[[#This Row],[RUBRO]],[3]LISTAS!$A$1:$B$19,2,0),Exportar[[#This Row],[NOMBRE-Planeación_Proyecto]])</f>
        <v>9. Tecnología</v>
      </c>
      <c r="AL1273" s="41">
        <f>VLOOKUP(Exportar[[#This Row],[UNIDAD/SUB UNIDAD]],[3]!REGIONALES[[#All],[codigo_regional3]:[Columna1]],3,0)</f>
        <v>52</v>
      </c>
      <c r="AM1273" s="41">
        <f>Exportar[[#This Row],[COD]]</f>
        <v>52</v>
      </c>
      <c r="AN1273" s="41">
        <f>IFERROR(VLOOKUP(Exportar[[#This Row],[RUBRO completo]],'[3]CENTRO DE COSTOS'!$X:$X,1,0),0)</f>
        <v>0</v>
      </c>
      <c r="AO1273" s="43" t="str">
        <f>VLOOKUP(Exportar[[#This Row],[COD_REAL]],'[3]CENTRO DE COSTOS'!$M$4:$N$72,2,0)</f>
        <v>REGIONAL NARIÑO</v>
      </c>
    </row>
    <row r="1274" spans="1:41" x14ac:dyDescent="0.25">
      <c r="A1274" s="44">
        <v>45111</v>
      </c>
      <c r="B1274" s="32">
        <v>2023</v>
      </c>
      <c r="C1274" s="33" t="str">
        <f>VLOOKUP(D1274,'[3]CENTRO DE COSTOS'!$E:$H,4,0)</f>
        <v>REGIONALES</v>
      </c>
      <c r="D1274" s="34" t="s">
        <v>73</v>
      </c>
      <c r="E1274" s="34" t="s">
        <v>74</v>
      </c>
      <c r="F1274" s="34" t="s">
        <v>192</v>
      </c>
      <c r="G1274" s="35" t="str">
        <f>VLOOKUP(O1274,[3]Gerentes!$A:$N,4,0)</f>
        <v>FORTALECIMIENTO</v>
      </c>
      <c r="H1274" s="35" t="str">
        <f>VLOOKUP(O1274,[3]Gerentes!$A:$N,5,0)</f>
        <v>DIRECTOR(A) DE GESTION HUMANA</v>
      </c>
      <c r="I1274" s="35" t="str">
        <f>VLOOKUP(O1274,[3]Gerentes!$A:$N,10,0)</f>
        <v>8. Fortalecimiento</v>
      </c>
      <c r="J1274" s="35" t="str">
        <f>VLOOKUP(O1274,[3]Gerentes!$A:$AB,15,0)</f>
        <v>Contratable</v>
      </c>
      <c r="K1274" s="36" t="str">
        <f t="shared" si="57"/>
        <v>Inversión</v>
      </c>
      <c r="L1274" s="37" t="s">
        <v>175</v>
      </c>
      <c r="M1274" s="38" t="str">
        <f t="shared" si="58"/>
        <v>C-4199-1500-8</v>
      </c>
      <c r="N1274" s="34">
        <v>991</v>
      </c>
      <c r="O1274" s="35" t="str">
        <f t="shared" si="59"/>
        <v>C-4199-1500-8-0-4199064-02-991</v>
      </c>
      <c r="P1274" s="32" t="s">
        <v>174</v>
      </c>
      <c r="Q1274" s="39">
        <f>VLOOKUP($O1274,[3]Gerentes!$A:$I,7,0)</f>
        <v>4199064</v>
      </c>
      <c r="R1274" s="40" t="str">
        <f>VLOOKUP($O1274,[3]Gerentes!$A:$I,8,0)</f>
        <v>SERVICIO DE IMPLEMENTACION DE SISTEMAS DE GESTION</v>
      </c>
      <c r="S1274" s="34" t="s">
        <v>24</v>
      </c>
      <c r="T1274" s="34">
        <v>27</v>
      </c>
      <c r="U1274" s="34" t="s">
        <v>161</v>
      </c>
      <c r="V1274" s="34" t="s">
        <v>25</v>
      </c>
      <c r="W1274" s="41">
        <v>881726545</v>
      </c>
      <c r="X1274" s="41">
        <v>0</v>
      </c>
      <c r="Y1274" s="41">
        <v>0</v>
      </c>
      <c r="Z1274" s="41">
        <v>0</v>
      </c>
      <c r="AA1274" s="41">
        <v>0</v>
      </c>
      <c r="AB1274" s="42">
        <v>881726545</v>
      </c>
      <c r="AC1274" s="41">
        <v>814175199</v>
      </c>
      <c r="AD1274" s="41">
        <v>67551346</v>
      </c>
      <c r="AE1274" s="42">
        <v>814175199</v>
      </c>
      <c r="AF1274" s="42">
        <v>343130366</v>
      </c>
      <c r="AG1274" s="41">
        <v>343130366</v>
      </c>
      <c r="AH1274" s="41">
        <v>343130366</v>
      </c>
      <c r="AI1274" s="41">
        <v>0</v>
      </c>
      <c r="AJ1274" s="41">
        <v>0</v>
      </c>
      <c r="AK1274" s="42" t="str">
        <f>IFERROR(VLOOKUP(Exportar[[#This Row],[RUBRO]],[3]LISTAS!$A$1:$B$19,2,0),Exportar[[#This Row],[NOMBRE-Planeación_Proyecto]])</f>
        <v>8. Fortalecimiento</v>
      </c>
      <c r="AL1274" s="41">
        <f>VLOOKUP(Exportar[[#This Row],[UNIDAD/SUB UNIDAD]],[3]!REGIONALES[[#All],[codigo_regional3]:[Columna1]],3,0)</f>
        <v>52</v>
      </c>
      <c r="AM1274" s="41">
        <f>Exportar[[#This Row],[COD]]</f>
        <v>52</v>
      </c>
      <c r="AN1274" s="41">
        <f>IFERROR(VLOOKUP(Exportar[[#This Row],[RUBRO completo]],'[3]CENTRO DE COSTOS'!$X:$X,1,0),0)</f>
        <v>0</v>
      </c>
      <c r="AO1274" s="43" t="str">
        <f>VLOOKUP(Exportar[[#This Row],[COD_REAL]],'[3]CENTRO DE COSTOS'!$M$4:$N$72,2,0)</f>
        <v>REGIONAL NARIÑO</v>
      </c>
    </row>
    <row r="1275" spans="1:41" x14ac:dyDescent="0.25">
      <c r="A1275" s="44">
        <v>45111</v>
      </c>
      <c r="B1275" s="32">
        <v>2023</v>
      </c>
      <c r="C1275" s="33" t="str">
        <f>VLOOKUP(D1275,'[3]CENTRO DE COSTOS'!$E:$H,4,0)</f>
        <v>REGIONALES</v>
      </c>
      <c r="D1275" s="34" t="s">
        <v>73</v>
      </c>
      <c r="E1275" s="34" t="s">
        <v>74</v>
      </c>
      <c r="F1275" s="34" t="s">
        <v>176</v>
      </c>
      <c r="G1275" s="35" t="str">
        <f>VLOOKUP(O1275,[3]Gerentes!$A:$N,4,0)</f>
        <v>NUTRICIÓN</v>
      </c>
      <c r="H1275" s="35" t="str">
        <f>VLOOKUP(O1275,[3]Gerentes!$A:$N,5,0)</f>
        <v>DIRECTOR(A) DE NUTRICION</v>
      </c>
      <c r="I1275" s="35" t="str">
        <f>VLOOKUP(O1275,[3]Gerentes!$A:$N,10,0)</f>
        <v>4. Nutrición</v>
      </c>
      <c r="J1275" s="35" t="str">
        <f>VLOOKUP(O1275,[3]Gerentes!$A:$AB,15,0)</f>
        <v>No Contratable</v>
      </c>
      <c r="K1275" s="36" t="str">
        <f t="shared" si="57"/>
        <v>Inversión</v>
      </c>
      <c r="L1275" s="37" t="s">
        <v>191</v>
      </c>
      <c r="M1275" s="38" t="str">
        <f t="shared" si="58"/>
        <v>C-4102-1500-12</v>
      </c>
      <c r="N1275" s="34">
        <v>992</v>
      </c>
      <c r="O1275" s="35" t="str">
        <f t="shared" si="59"/>
        <v>C-4102-1500-12-0-4102014-02-992</v>
      </c>
      <c r="P1275" s="32" t="s">
        <v>190</v>
      </c>
      <c r="Q1275" s="39">
        <f>VLOOKUP($O1275,[3]Gerentes!$A:$I,7,0)</f>
        <v>4102014</v>
      </c>
      <c r="R1275" s="40" t="str">
        <f>VLOOKUP($O1275,[3]Gerentes!$A:$I,8,0)</f>
        <v>SERVICIO DE DISTRIBUCION DE ALIMENTOS SOLIDOS DE ALTO VALOR NUTRICIONAL</v>
      </c>
      <c r="S1275" s="34" t="s">
        <v>24</v>
      </c>
      <c r="T1275" s="34">
        <v>27</v>
      </c>
      <c r="U1275" s="34" t="s">
        <v>161</v>
      </c>
      <c r="V1275" s="34" t="s">
        <v>25</v>
      </c>
      <c r="W1275" s="41">
        <v>3500000</v>
      </c>
      <c r="X1275" s="41">
        <v>0</v>
      </c>
      <c r="Y1275" s="41">
        <v>0</v>
      </c>
      <c r="Z1275" s="41">
        <v>0</v>
      </c>
      <c r="AA1275" s="41">
        <v>0</v>
      </c>
      <c r="AB1275" s="42">
        <v>3500000</v>
      </c>
      <c r="AC1275" s="41">
        <v>3500000</v>
      </c>
      <c r="AD1275" s="41">
        <v>0</v>
      </c>
      <c r="AE1275" s="42">
        <v>2255384</v>
      </c>
      <c r="AF1275" s="42">
        <v>1230356</v>
      </c>
      <c r="AG1275" s="41">
        <v>1230356</v>
      </c>
      <c r="AH1275" s="41">
        <v>1230356</v>
      </c>
      <c r="AI1275" s="41">
        <v>0</v>
      </c>
      <c r="AJ1275" s="41">
        <v>0</v>
      </c>
      <c r="AK1275" s="42" t="str">
        <f>IFERROR(VLOOKUP(Exportar[[#This Row],[RUBRO]],[3]LISTAS!$A$1:$B$19,2,0),Exportar[[#This Row],[NOMBRE-Planeación_Proyecto]])</f>
        <v>4. Nutrición</v>
      </c>
      <c r="AL1275" s="41">
        <f>VLOOKUP(Exportar[[#This Row],[UNIDAD/SUB UNIDAD]],[3]!REGIONALES[[#All],[codigo_regional3]:[Columna1]],3,0)</f>
        <v>52</v>
      </c>
      <c r="AM1275" s="41">
        <f>Exportar[[#This Row],[COD]]</f>
        <v>52</v>
      </c>
      <c r="AN1275" s="41">
        <f>IFERROR(VLOOKUP(Exportar[[#This Row],[RUBRO completo]],'[3]CENTRO DE COSTOS'!$X:$X,1,0),0)</f>
        <v>0</v>
      </c>
      <c r="AO1275" s="43" t="str">
        <f>VLOOKUP(Exportar[[#This Row],[COD_REAL]],'[3]CENTRO DE COSTOS'!$M$4:$N$72,2,0)</f>
        <v>REGIONAL NARIÑO</v>
      </c>
    </row>
    <row r="1276" spans="1:41" x14ac:dyDescent="0.25">
      <c r="A1276" s="44">
        <v>45111</v>
      </c>
      <c r="B1276" s="32">
        <v>2023</v>
      </c>
      <c r="C1276" s="33" t="str">
        <f>VLOOKUP(D1276,'[3]CENTRO DE COSTOS'!$E:$H,4,0)</f>
        <v>REGIONALES</v>
      </c>
      <c r="D1276" s="34" t="s">
        <v>73</v>
      </c>
      <c r="E1276" s="34" t="s">
        <v>74</v>
      </c>
      <c r="F1276" s="34" t="s">
        <v>176</v>
      </c>
      <c r="G1276" s="35" t="str">
        <f>VLOOKUP(O1276,[3]Gerentes!$A:$N,4,0)</f>
        <v>NUTRICIÓN</v>
      </c>
      <c r="H1276" s="35" t="str">
        <f>VLOOKUP(O1276,[3]Gerentes!$A:$N,5,0)</f>
        <v>DIRECTOR(A) DE NUTRICION</v>
      </c>
      <c r="I1276" s="35" t="str">
        <f>VLOOKUP(O1276,[3]Gerentes!$A:$N,10,0)</f>
        <v>4. Nutrición</v>
      </c>
      <c r="J1276" s="35" t="str">
        <f>VLOOKUP(O1276,[3]Gerentes!$A:$AB,15,0)</f>
        <v>No Contratable</v>
      </c>
      <c r="K1276" s="36" t="str">
        <f t="shared" si="57"/>
        <v>Inversión</v>
      </c>
      <c r="L1276" s="37" t="s">
        <v>189</v>
      </c>
      <c r="M1276" s="38" t="str">
        <f t="shared" si="58"/>
        <v>C-4102-1500-12</v>
      </c>
      <c r="N1276" s="34">
        <v>992</v>
      </c>
      <c r="O1276" s="35" t="str">
        <f t="shared" si="59"/>
        <v>C-4102-1500-12-0-4102016-02-992</v>
      </c>
      <c r="P1276" s="32" t="s">
        <v>188</v>
      </c>
      <c r="Q1276" s="39">
        <f>VLOOKUP($O1276,[3]Gerentes!$A:$I,7,0)</f>
        <v>4102016</v>
      </c>
      <c r="R1276" s="40" t="str">
        <f>VLOOKUP($O1276,[3]Gerentes!$A:$I,8,0)</f>
        <v>SERVICIO DE ATENCION Y PREVENCION A LA DESNUTRICION DESDE EL SECTOR INCLUSION SOCIAL</v>
      </c>
      <c r="S1276" s="34" t="s">
        <v>24</v>
      </c>
      <c r="T1276" s="34">
        <v>27</v>
      </c>
      <c r="U1276" s="34" t="s">
        <v>161</v>
      </c>
      <c r="V1276" s="34" t="s">
        <v>25</v>
      </c>
      <c r="W1276" s="41">
        <v>10000000</v>
      </c>
      <c r="X1276" s="41">
        <v>0</v>
      </c>
      <c r="Y1276" s="41">
        <v>0</v>
      </c>
      <c r="Z1276" s="41">
        <v>0</v>
      </c>
      <c r="AA1276" s="41">
        <v>0</v>
      </c>
      <c r="AB1276" s="42">
        <v>10000000</v>
      </c>
      <c r="AC1276" s="41">
        <v>10000000</v>
      </c>
      <c r="AD1276" s="41">
        <v>0</v>
      </c>
      <c r="AE1276" s="42">
        <v>3109150</v>
      </c>
      <c r="AF1276" s="42">
        <v>1761372</v>
      </c>
      <c r="AG1276" s="41">
        <v>1761372</v>
      </c>
      <c r="AH1276" s="41">
        <v>1761372</v>
      </c>
      <c r="AI1276" s="41">
        <v>0</v>
      </c>
      <c r="AJ1276" s="41">
        <v>0</v>
      </c>
      <c r="AK1276" s="42" t="str">
        <f>IFERROR(VLOOKUP(Exportar[[#This Row],[RUBRO]],[3]LISTAS!$A$1:$B$19,2,0),Exportar[[#This Row],[NOMBRE-Planeación_Proyecto]])</f>
        <v>4. Nutrición</v>
      </c>
      <c r="AL1276" s="41">
        <f>VLOOKUP(Exportar[[#This Row],[UNIDAD/SUB UNIDAD]],[3]!REGIONALES[[#All],[codigo_regional3]:[Columna1]],3,0)</f>
        <v>52</v>
      </c>
      <c r="AM1276" s="41">
        <f>Exportar[[#This Row],[COD]]</f>
        <v>52</v>
      </c>
      <c r="AN1276" s="41">
        <f>IFERROR(VLOOKUP(Exportar[[#This Row],[RUBRO completo]],'[3]CENTRO DE COSTOS'!$X:$X,1,0),0)</f>
        <v>0</v>
      </c>
      <c r="AO1276" s="43" t="str">
        <f>VLOOKUP(Exportar[[#This Row],[COD_REAL]],'[3]CENTRO DE COSTOS'!$M$4:$N$72,2,0)</f>
        <v>REGIONAL NARIÑO</v>
      </c>
    </row>
    <row r="1277" spans="1:41" x14ac:dyDescent="0.25">
      <c r="A1277" s="44">
        <v>45111</v>
      </c>
      <c r="B1277" s="32">
        <v>2023</v>
      </c>
      <c r="C1277" s="33" t="str">
        <f>VLOOKUP(D1277,'[3]CENTRO DE COSTOS'!$E:$H,4,0)</f>
        <v>REGIONALES</v>
      </c>
      <c r="D1277" s="34" t="s">
        <v>73</v>
      </c>
      <c r="E1277" s="34" t="s">
        <v>74</v>
      </c>
      <c r="F1277" s="34" t="s">
        <v>176</v>
      </c>
      <c r="G1277" s="35" t="str">
        <f>VLOOKUP(O1277,[3]Gerentes!$A:$N,4,0)</f>
        <v>PROTECCIÓN SRPA</v>
      </c>
      <c r="H1277" s="35" t="str">
        <f>VLOOKUP(O1277,[3]Gerentes!$A:$N,5,0)</f>
        <v>DIRECTOR(A) DE PROTECCION</v>
      </c>
      <c r="I1277" s="35" t="str">
        <f>VLOOKUP(O1277,[3]Gerentes!$A:$N,10,0)</f>
        <v>3. Protección SRPA</v>
      </c>
      <c r="J1277" s="35" t="str">
        <f>VLOOKUP(O1277,[3]Gerentes!$A:$AB,15,0)</f>
        <v>No Contratable</v>
      </c>
      <c r="K1277" s="36" t="str">
        <f t="shared" si="57"/>
        <v>Inversión</v>
      </c>
      <c r="L1277" s="37" t="s">
        <v>187</v>
      </c>
      <c r="M1277" s="38" t="str">
        <f t="shared" si="58"/>
        <v>C-4102-1500-13</v>
      </c>
      <c r="N1277" s="34">
        <v>992</v>
      </c>
      <c r="O1277" s="35" t="str">
        <f t="shared" si="59"/>
        <v>C-4102-1500-13-0-4102038-02-992</v>
      </c>
      <c r="P1277" s="32" t="s">
        <v>186</v>
      </c>
      <c r="Q1277" s="39">
        <f>VLOOKUP($O1277,[3]Gerentes!$A:$I,7,0)</f>
        <v>4102038</v>
      </c>
      <c r="R1277" s="40" t="str">
        <f>VLOOKUP($O1277,[3]Gerentes!$A:$I,8,0)</f>
        <v>SERVICIO DIRIGIDOS A LA ATENCION DE NIÑOS, NIÑAS, ADOLESCENTES Y JOVENES, CON ENFOQUE PEDAGOGICO Y RESTAURATIVO ENCAMINADOS A LA INCLUSION SOCIAL</v>
      </c>
      <c r="S1277" s="34" t="s">
        <v>24</v>
      </c>
      <c r="T1277" s="34">
        <v>27</v>
      </c>
      <c r="U1277" s="34" t="s">
        <v>161</v>
      </c>
      <c r="V1277" s="34" t="s">
        <v>25</v>
      </c>
      <c r="W1277" s="41">
        <v>3822150</v>
      </c>
      <c r="X1277" s="41">
        <v>40000000</v>
      </c>
      <c r="Y1277" s="41">
        <v>0</v>
      </c>
      <c r="Z1277" s="41">
        <v>0</v>
      </c>
      <c r="AA1277" s="41">
        <v>0</v>
      </c>
      <c r="AB1277" s="42">
        <v>43822150</v>
      </c>
      <c r="AC1277" s="41">
        <v>43822150</v>
      </c>
      <c r="AD1277" s="41">
        <v>0</v>
      </c>
      <c r="AE1277" s="42">
        <v>10112309</v>
      </c>
      <c r="AF1277" s="42">
        <v>5901792</v>
      </c>
      <c r="AG1277" s="41">
        <v>5901792</v>
      </c>
      <c r="AH1277" s="41">
        <v>5901792</v>
      </c>
      <c r="AI1277" s="41">
        <v>0</v>
      </c>
      <c r="AJ1277" s="41">
        <v>0</v>
      </c>
      <c r="AK1277" s="42" t="str">
        <f>IFERROR(VLOOKUP(Exportar[[#This Row],[RUBRO]],[3]LISTAS!$A$1:$B$19,2,0),Exportar[[#This Row],[NOMBRE-Planeación_Proyecto]])</f>
        <v>3. Protección SRPA</v>
      </c>
      <c r="AL1277" s="41">
        <f>VLOOKUP(Exportar[[#This Row],[UNIDAD/SUB UNIDAD]],[3]!REGIONALES[[#All],[codigo_regional3]:[Columna1]],3,0)</f>
        <v>52</v>
      </c>
      <c r="AM1277" s="41">
        <f>Exportar[[#This Row],[COD]]</f>
        <v>52</v>
      </c>
      <c r="AN1277" s="41">
        <f>IFERROR(VLOOKUP(Exportar[[#This Row],[RUBRO completo]],'[3]CENTRO DE COSTOS'!$X:$X,1,0),0)</f>
        <v>0</v>
      </c>
      <c r="AO1277" s="43" t="str">
        <f>VLOOKUP(Exportar[[#This Row],[COD_REAL]],'[3]CENTRO DE COSTOS'!$M$4:$N$72,2,0)</f>
        <v>REGIONAL NARIÑO</v>
      </c>
    </row>
    <row r="1278" spans="1:41" x14ac:dyDescent="0.25">
      <c r="A1278" s="44">
        <v>45111</v>
      </c>
      <c r="B1278" s="32">
        <v>2023</v>
      </c>
      <c r="C1278" s="33" t="str">
        <f>VLOOKUP(D1278,'[3]CENTRO DE COSTOS'!$E:$H,4,0)</f>
        <v>REGIONALES</v>
      </c>
      <c r="D1278" s="34" t="s">
        <v>73</v>
      </c>
      <c r="E1278" s="34" t="s">
        <v>74</v>
      </c>
      <c r="F1278" s="34" t="s">
        <v>176</v>
      </c>
      <c r="G1278" s="35" t="str">
        <f>VLOOKUP(O1278,[3]Gerentes!$A:$N,4,0)</f>
        <v xml:space="preserve">PROTECCIÓN RESTABLECIMIENTO </v>
      </c>
      <c r="H1278" s="35" t="str">
        <f>VLOOKUP(O1278,[3]Gerentes!$A:$N,5,0)</f>
        <v>DIRECTOR(A) DE PROTECCION</v>
      </c>
      <c r="I1278" s="35" t="str">
        <f>VLOOKUP(O1278,[3]Gerentes!$A:$N,10,0)</f>
        <v>2. Protección PARD</v>
      </c>
      <c r="J1278" s="35" t="str">
        <f>VLOOKUP(O1278,[3]Gerentes!$A:$AB,15,0)</f>
        <v>No Contratable</v>
      </c>
      <c r="K1278" s="36" t="str">
        <f t="shared" si="57"/>
        <v>Inversión</v>
      </c>
      <c r="L1278" s="37" t="s">
        <v>173</v>
      </c>
      <c r="M1278" s="38" t="str">
        <f t="shared" si="58"/>
        <v>C-4102-1500-14</v>
      </c>
      <c r="N1278" s="34">
        <v>992</v>
      </c>
      <c r="O1278" s="35" t="str">
        <f t="shared" si="59"/>
        <v>C-4102-1500-14-0-4102037-02-992</v>
      </c>
      <c r="P1278" s="32" t="s">
        <v>172</v>
      </c>
      <c r="Q1278" s="39">
        <f>VLOOKUP($O1278,[3]Gerentes!$A:$I,7,0)</f>
        <v>4102037</v>
      </c>
      <c r="R1278" s="40" t="str">
        <f>VLOOKUP($O1278,[3]Gerentes!$A:$I,8,0)</f>
        <v>SERVICIO DE PROTECCION PARA EL RESTABLECIMIENTO DE DERECHOS DE NIÑOS, NIÑAS, ADOLESCENTES Y JOVENES</v>
      </c>
      <c r="S1278" s="34" t="s">
        <v>24</v>
      </c>
      <c r="T1278" s="34">
        <v>21</v>
      </c>
      <c r="U1278" s="34" t="s">
        <v>185</v>
      </c>
      <c r="V1278" s="34" t="s">
        <v>25</v>
      </c>
      <c r="W1278" s="41">
        <v>159870070</v>
      </c>
      <c r="X1278" s="41">
        <v>200000000</v>
      </c>
      <c r="Y1278" s="41">
        <v>0</v>
      </c>
      <c r="Z1278" s="41">
        <v>0</v>
      </c>
      <c r="AA1278" s="41">
        <v>0</v>
      </c>
      <c r="AB1278" s="42">
        <v>359870070</v>
      </c>
      <c r="AC1278" s="41">
        <v>359870070</v>
      </c>
      <c r="AD1278" s="41">
        <v>0</v>
      </c>
      <c r="AE1278" s="42">
        <v>356088782</v>
      </c>
      <c r="AF1278" s="42">
        <v>296859736</v>
      </c>
      <c r="AG1278" s="41">
        <v>296859736</v>
      </c>
      <c r="AH1278" s="41">
        <v>296859736</v>
      </c>
      <c r="AI1278" s="41">
        <v>0</v>
      </c>
      <c r="AJ1278" s="41">
        <v>0</v>
      </c>
      <c r="AK1278" s="42" t="str">
        <f>IFERROR(VLOOKUP(Exportar[[#This Row],[RUBRO]],[3]LISTAS!$A$1:$B$19,2,0),Exportar[[#This Row],[NOMBRE-Planeación_Proyecto]])</f>
        <v>2. Protección PARD</v>
      </c>
      <c r="AL1278" s="41">
        <f>VLOOKUP(Exportar[[#This Row],[UNIDAD/SUB UNIDAD]],[3]!REGIONALES[[#All],[codigo_regional3]:[Columna1]],3,0)</f>
        <v>52</v>
      </c>
      <c r="AM1278" s="41">
        <f>Exportar[[#This Row],[COD]]</f>
        <v>52</v>
      </c>
      <c r="AN1278" s="41">
        <f>IFERROR(VLOOKUP(Exportar[[#This Row],[RUBRO completo]],'[3]CENTRO DE COSTOS'!$X:$X,1,0),0)</f>
        <v>0</v>
      </c>
      <c r="AO1278" s="43" t="str">
        <f>VLOOKUP(Exportar[[#This Row],[COD_REAL]],'[3]CENTRO DE COSTOS'!$M$4:$N$72,2,0)</f>
        <v>REGIONAL NARIÑO</v>
      </c>
    </row>
    <row r="1279" spans="1:41" x14ac:dyDescent="0.25">
      <c r="A1279" s="44">
        <v>45111</v>
      </c>
      <c r="B1279" s="32">
        <v>2023</v>
      </c>
      <c r="C1279" s="33" t="str">
        <f>VLOOKUP(D1279,'[3]CENTRO DE COSTOS'!$E:$H,4,0)</f>
        <v>REGIONALES</v>
      </c>
      <c r="D1279" s="34" t="s">
        <v>73</v>
      </c>
      <c r="E1279" s="34" t="s">
        <v>74</v>
      </c>
      <c r="F1279" s="34" t="s">
        <v>176</v>
      </c>
      <c r="G1279" s="35" t="str">
        <f>VLOOKUP(O1279,[3]Gerentes!$A:$N,4,0)</f>
        <v>SNBF</v>
      </c>
      <c r="H1279" s="35" t="str">
        <f>VLOOKUP(O1279,[3]Gerentes!$A:$N,5,0)</f>
        <v>DIRECTOR(A) DE SISTEMA NACIONAL DE BIENESTAR FAMILIAR</v>
      </c>
      <c r="I1279" s="35" t="str">
        <f>VLOOKUP(O1279,[3]Gerentes!$A:$N,10,0)</f>
        <v>7. SNBF</v>
      </c>
      <c r="J1279" s="35" t="str">
        <f>VLOOKUP(O1279,[3]Gerentes!$A:$AB,15,0)</f>
        <v>No Contratable</v>
      </c>
      <c r="K1279" s="36" t="str">
        <f t="shared" si="57"/>
        <v>Inversión</v>
      </c>
      <c r="L1279" s="37" t="s">
        <v>168</v>
      </c>
      <c r="M1279" s="38" t="str">
        <f t="shared" si="58"/>
        <v>C-4102-1500-15</v>
      </c>
      <c r="N1279" s="34">
        <v>992</v>
      </c>
      <c r="O1279" s="35" t="str">
        <f t="shared" si="59"/>
        <v>C-4102-1500-15-0-4102024-02-992</v>
      </c>
      <c r="P1279" s="32" t="s">
        <v>167</v>
      </c>
      <c r="Q1279" s="39">
        <f>VLOOKUP($O1279,[3]Gerentes!$A:$I,7,0)</f>
        <v>4102024</v>
      </c>
      <c r="R1279" s="40" t="str">
        <f>VLOOKUP($O1279,[3]Gerentes!$A:$I,8,0)</f>
        <v>SERVICIO DE ASISTENCIA TECNICA EN EL CICLO DE POLITICAS PUBLICAS DE INFANCIA Y ADOLESCENCIA</v>
      </c>
      <c r="S1279" s="34" t="s">
        <v>24</v>
      </c>
      <c r="T1279" s="34">
        <v>27</v>
      </c>
      <c r="U1279" s="34" t="s">
        <v>161</v>
      </c>
      <c r="V1279" s="34" t="s">
        <v>25</v>
      </c>
      <c r="W1279" s="41">
        <v>14000000</v>
      </c>
      <c r="X1279" s="41">
        <v>20000000</v>
      </c>
      <c r="Y1279" s="41">
        <v>0</v>
      </c>
      <c r="Z1279" s="41">
        <v>0</v>
      </c>
      <c r="AA1279" s="41">
        <v>0</v>
      </c>
      <c r="AB1279" s="42">
        <v>34000000</v>
      </c>
      <c r="AC1279" s="41">
        <v>34000000</v>
      </c>
      <c r="AD1279" s="41">
        <v>0</v>
      </c>
      <c r="AE1279" s="42">
        <v>17588059</v>
      </c>
      <c r="AF1279" s="42">
        <v>14437760</v>
      </c>
      <c r="AG1279" s="41">
        <v>14437760</v>
      </c>
      <c r="AH1279" s="41">
        <v>14437760</v>
      </c>
      <c r="AI1279" s="41">
        <v>0</v>
      </c>
      <c r="AJ1279" s="41">
        <v>0</v>
      </c>
      <c r="AK1279" s="42" t="str">
        <f>IFERROR(VLOOKUP(Exportar[[#This Row],[RUBRO]],[3]LISTAS!$A$1:$B$19,2,0),Exportar[[#This Row],[NOMBRE-Planeación_Proyecto]])</f>
        <v>7. SNBF</v>
      </c>
      <c r="AL1279" s="41">
        <f>VLOOKUP(Exportar[[#This Row],[UNIDAD/SUB UNIDAD]],[3]!REGIONALES[[#All],[codigo_regional3]:[Columna1]],3,0)</f>
        <v>52</v>
      </c>
      <c r="AM1279" s="41">
        <f>Exportar[[#This Row],[COD]]</f>
        <v>52</v>
      </c>
      <c r="AN1279" s="41">
        <f>IFERROR(VLOOKUP(Exportar[[#This Row],[RUBRO completo]],'[3]CENTRO DE COSTOS'!$X:$X,1,0),0)</f>
        <v>0</v>
      </c>
      <c r="AO1279" s="43" t="str">
        <f>VLOOKUP(Exportar[[#This Row],[COD_REAL]],'[3]CENTRO DE COSTOS'!$M$4:$N$72,2,0)</f>
        <v>REGIONAL NARIÑO</v>
      </c>
    </row>
    <row r="1280" spans="1:41" x14ac:dyDescent="0.25">
      <c r="A1280" s="44">
        <v>45111</v>
      </c>
      <c r="B1280" s="32">
        <v>2023</v>
      </c>
      <c r="C1280" s="33" t="str">
        <f>VLOOKUP(D1280,'[3]CENTRO DE COSTOS'!$E:$H,4,0)</f>
        <v>REGIONALES</v>
      </c>
      <c r="D1280" s="34" t="s">
        <v>73</v>
      </c>
      <c r="E1280" s="34" t="s">
        <v>74</v>
      </c>
      <c r="F1280" s="34" t="s">
        <v>176</v>
      </c>
      <c r="G1280" s="35" t="str">
        <f>VLOOKUP(O1280,[3]Gerentes!$A:$N,4,0)</f>
        <v>FAMILIA Y COMUNIDADES</v>
      </c>
      <c r="H1280" s="35" t="str">
        <f>VLOOKUP(O1280,[3]Gerentes!$A:$N,5,0)</f>
        <v>DIRECTOR(A) DE FAMILIA Y COMUNIDADES</v>
      </c>
      <c r="I1280" s="35" t="str">
        <f>VLOOKUP(O1280,[3]Gerentes!$A:$N,10,0)</f>
        <v>6. Familia y Comunidades</v>
      </c>
      <c r="J1280" s="35" t="str">
        <f>VLOOKUP(O1280,[3]Gerentes!$A:$AB,15,0)</f>
        <v>No Contratable</v>
      </c>
      <c r="K1280" s="36" t="str">
        <f t="shared" si="57"/>
        <v>Inversión</v>
      </c>
      <c r="L1280" s="37" t="s">
        <v>184</v>
      </c>
      <c r="M1280" s="38" t="str">
        <f t="shared" si="58"/>
        <v>C-4102-1500-16</v>
      </c>
      <c r="N1280" s="34">
        <v>992</v>
      </c>
      <c r="O1280" s="35" t="str">
        <f t="shared" si="59"/>
        <v>C-4102-1500-16-0-4102041-02-992</v>
      </c>
      <c r="P1280" s="32" t="s">
        <v>183</v>
      </c>
      <c r="Q1280" s="39">
        <f>VLOOKUP($O1280,[3]Gerentes!$A:$I,7,0)</f>
        <v>4102041</v>
      </c>
      <c r="R1280" s="40" t="str">
        <f>VLOOKUP($O1280,[3]Gerentes!$A:$I,8,0)</f>
        <v>SERVICIO DE ASISTENCIA TECNICA EN EL CICLO DE POLITICAS PUBLICAS DE FAMILIA Y OTRAS RELACIONADAS</v>
      </c>
      <c r="S1280" s="34" t="s">
        <v>24</v>
      </c>
      <c r="T1280" s="34">
        <v>27</v>
      </c>
      <c r="U1280" s="34" t="s">
        <v>161</v>
      </c>
      <c r="V1280" s="34" t="s">
        <v>25</v>
      </c>
      <c r="W1280" s="41">
        <v>28000000</v>
      </c>
      <c r="X1280" s="41">
        <v>0</v>
      </c>
      <c r="Y1280" s="41">
        <v>0</v>
      </c>
      <c r="Z1280" s="41">
        <v>0</v>
      </c>
      <c r="AA1280" s="41">
        <v>0</v>
      </c>
      <c r="AB1280" s="42">
        <v>28000000</v>
      </c>
      <c r="AC1280" s="41">
        <v>28000000</v>
      </c>
      <c r="AD1280" s="41">
        <v>0</v>
      </c>
      <c r="AE1280" s="42">
        <v>2942952</v>
      </c>
      <c r="AF1280" s="42">
        <v>2942952</v>
      </c>
      <c r="AG1280" s="41">
        <v>2942952</v>
      </c>
      <c r="AH1280" s="41">
        <v>2942952</v>
      </c>
      <c r="AI1280" s="41">
        <v>0</v>
      </c>
      <c r="AJ1280" s="41">
        <v>0</v>
      </c>
      <c r="AK1280" s="42" t="str">
        <f>IFERROR(VLOOKUP(Exportar[[#This Row],[RUBRO]],[3]LISTAS!$A$1:$B$19,2,0),Exportar[[#This Row],[NOMBRE-Planeación_Proyecto]])</f>
        <v>6. Familia y Comunidades</v>
      </c>
      <c r="AL1280" s="41">
        <f>VLOOKUP(Exportar[[#This Row],[UNIDAD/SUB UNIDAD]],[3]!REGIONALES[[#All],[codigo_regional3]:[Columna1]],3,0)</f>
        <v>52</v>
      </c>
      <c r="AM1280" s="41">
        <f>Exportar[[#This Row],[COD]]</f>
        <v>52</v>
      </c>
      <c r="AN1280" s="41">
        <f>IFERROR(VLOOKUP(Exportar[[#This Row],[RUBRO completo]],'[3]CENTRO DE COSTOS'!$X:$X,1,0),0)</f>
        <v>0</v>
      </c>
      <c r="AO1280" s="43" t="str">
        <f>VLOOKUP(Exportar[[#This Row],[COD_REAL]],'[3]CENTRO DE COSTOS'!$M$4:$N$72,2,0)</f>
        <v>REGIONAL NARIÑO</v>
      </c>
    </row>
    <row r="1281" spans="1:41" x14ac:dyDescent="0.25">
      <c r="A1281" s="44">
        <v>45111</v>
      </c>
      <c r="B1281" s="32">
        <v>2023</v>
      </c>
      <c r="C1281" s="33" t="str">
        <f>VLOOKUP(D1281,'[3]CENTRO DE COSTOS'!$E:$H,4,0)</f>
        <v>REGIONALES</v>
      </c>
      <c r="D1281" s="34" t="s">
        <v>73</v>
      </c>
      <c r="E1281" s="34" t="s">
        <v>74</v>
      </c>
      <c r="F1281" s="34" t="s">
        <v>176</v>
      </c>
      <c r="G1281" s="35" t="str">
        <f>VLOOKUP(O1281,[3]Gerentes!$A:$N,4,0)</f>
        <v>PRIMERA INFANCIA</v>
      </c>
      <c r="H1281" s="35" t="str">
        <f>VLOOKUP(O1281,[3]Gerentes!$A:$N,5,0)</f>
        <v>DIRECTOR(A) DE PRIMERA INFANCIA</v>
      </c>
      <c r="I1281" s="35" t="str">
        <f>VLOOKUP(O1281,[3]Gerentes!$A:$N,10,0)</f>
        <v>1. Primera Infancia</v>
      </c>
      <c r="J1281" s="35" t="str">
        <f>VLOOKUP(O1281,[3]Gerentes!$A:$AB,15,0)</f>
        <v>No Contratable</v>
      </c>
      <c r="K1281" s="36" t="str">
        <f t="shared" si="57"/>
        <v>Inversión</v>
      </c>
      <c r="L1281" s="37" t="s">
        <v>166</v>
      </c>
      <c r="M1281" s="38" t="str">
        <f t="shared" si="58"/>
        <v>C-4102-1500-18</v>
      </c>
      <c r="N1281" s="34">
        <v>992</v>
      </c>
      <c r="O1281" s="35" t="str">
        <f t="shared" si="59"/>
        <v>C-4102-1500-18-0-4102040-02-992</v>
      </c>
      <c r="P1281" s="32" t="s">
        <v>165</v>
      </c>
      <c r="Q1281" s="39">
        <f>VLOOKUP($O1281,[3]Gerentes!$A:$I,7,0)</f>
        <v>4102040</v>
      </c>
      <c r="R1281" s="40" t="str">
        <f>VLOOKUP($O1281,[3]Gerentes!$A:$I,8,0)</f>
        <v>DOCUMENTOS METODOLOGICOS</v>
      </c>
      <c r="S1281" s="34" t="s">
        <v>24</v>
      </c>
      <c r="T1281" s="34">
        <v>27</v>
      </c>
      <c r="U1281" s="34" t="s">
        <v>161</v>
      </c>
      <c r="V1281" s="34" t="s">
        <v>25</v>
      </c>
      <c r="W1281" s="41">
        <v>0</v>
      </c>
      <c r="X1281" s="41">
        <v>42694042</v>
      </c>
      <c r="Y1281" s="41">
        <v>0</v>
      </c>
      <c r="Z1281" s="41">
        <v>0</v>
      </c>
      <c r="AA1281" s="41">
        <v>0</v>
      </c>
      <c r="AB1281" s="42">
        <v>42694042</v>
      </c>
      <c r="AC1281" s="41">
        <v>39374662</v>
      </c>
      <c r="AD1281" s="41">
        <v>3319380</v>
      </c>
      <c r="AE1281" s="42">
        <v>39374662</v>
      </c>
      <c r="AF1281" s="42">
        <v>38160540</v>
      </c>
      <c r="AG1281" s="41">
        <v>38160540</v>
      </c>
      <c r="AH1281" s="41">
        <v>38160540</v>
      </c>
      <c r="AI1281" s="41">
        <v>0</v>
      </c>
      <c r="AJ1281" s="41">
        <v>0</v>
      </c>
      <c r="AK1281" s="42" t="str">
        <f>IFERROR(VLOOKUP(Exportar[[#This Row],[RUBRO]],[3]LISTAS!$A$1:$B$19,2,0),Exportar[[#This Row],[NOMBRE-Planeación_Proyecto]])</f>
        <v>1. Primera Infancia</v>
      </c>
      <c r="AL1281" s="41">
        <f>VLOOKUP(Exportar[[#This Row],[UNIDAD/SUB UNIDAD]],[3]!REGIONALES[[#All],[codigo_regional3]:[Columna1]],3,0)</f>
        <v>52</v>
      </c>
      <c r="AM1281" s="41">
        <f>Exportar[[#This Row],[COD]]</f>
        <v>52</v>
      </c>
      <c r="AN1281" s="41">
        <f>IFERROR(VLOOKUP(Exportar[[#This Row],[RUBRO completo]],'[3]CENTRO DE COSTOS'!$X:$X,1,0),0)</f>
        <v>0</v>
      </c>
      <c r="AO1281" s="43" t="str">
        <f>VLOOKUP(Exportar[[#This Row],[COD_REAL]],'[3]CENTRO DE COSTOS'!$M$4:$N$72,2,0)</f>
        <v>REGIONAL NARIÑO</v>
      </c>
    </row>
    <row r="1282" spans="1:41" x14ac:dyDescent="0.25">
      <c r="A1282" s="44">
        <v>45111</v>
      </c>
      <c r="B1282" s="32">
        <v>2023</v>
      </c>
      <c r="C1282" s="33" t="str">
        <f>VLOOKUP(D1282,'[3]CENTRO DE COSTOS'!$E:$H,4,0)</f>
        <v>REGIONALES</v>
      </c>
      <c r="D1282" s="34" t="s">
        <v>73</v>
      </c>
      <c r="E1282" s="34" t="s">
        <v>74</v>
      </c>
      <c r="F1282" s="34" t="s">
        <v>176</v>
      </c>
      <c r="G1282" s="35" t="str">
        <f>VLOOKUP(O1282,[3]Gerentes!$A:$N,4,0)</f>
        <v>PRIMERA INFANCIA</v>
      </c>
      <c r="H1282" s="35" t="str">
        <f>VLOOKUP(O1282,[3]Gerentes!$A:$N,5,0)</f>
        <v>DIRECTOR(A) DE PRIMERA INFANCIA</v>
      </c>
      <c r="I1282" s="35" t="str">
        <f>VLOOKUP(O1282,[3]Gerentes!$A:$N,10,0)</f>
        <v>1. Primera Infancia</v>
      </c>
      <c r="J1282" s="35" t="str">
        <f>VLOOKUP(O1282,[3]Gerentes!$A:$AB,15,0)</f>
        <v>No Contratable</v>
      </c>
      <c r="K1282" s="36" t="str">
        <f t="shared" si="57"/>
        <v>Inversión</v>
      </c>
      <c r="L1282" s="37" t="s">
        <v>166</v>
      </c>
      <c r="M1282" s="38" t="str">
        <f t="shared" si="58"/>
        <v>C-4102-1500-18</v>
      </c>
      <c r="N1282" s="34">
        <v>992</v>
      </c>
      <c r="O1282" s="35" t="str">
        <f t="shared" si="59"/>
        <v>C-4102-1500-18-0-4102040-02-992</v>
      </c>
      <c r="P1282" s="32" t="s">
        <v>165</v>
      </c>
      <c r="Q1282" s="39">
        <f>VLOOKUP($O1282,[3]Gerentes!$A:$I,7,0)</f>
        <v>4102040</v>
      </c>
      <c r="R1282" s="40" t="str">
        <f>VLOOKUP($O1282,[3]Gerentes!$A:$I,8,0)</f>
        <v>DOCUMENTOS METODOLOGICOS</v>
      </c>
      <c r="S1282" s="34" t="s">
        <v>24</v>
      </c>
      <c r="T1282" s="34">
        <v>20</v>
      </c>
      <c r="U1282" s="34" t="s">
        <v>392</v>
      </c>
      <c r="V1282" s="34" t="s">
        <v>25</v>
      </c>
      <c r="W1282" s="41">
        <v>4000000</v>
      </c>
      <c r="X1282" s="41">
        <v>132928772</v>
      </c>
      <c r="Y1282" s="41">
        <v>0</v>
      </c>
      <c r="Z1282" s="41">
        <v>0</v>
      </c>
      <c r="AA1282" s="41">
        <v>0</v>
      </c>
      <c r="AB1282" s="42">
        <v>136928772</v>
      </c>
      <c r="AC1282" s="41">
        <v>136928772</v>
      </c>
      <c r="AD1282" s="41">
        <v>0</v>
      </c>
      <c r="AE1282" s="42">
        <v>89824076</v>
      </c>
      <c r="AF1282" s="42">
        <v>54221764</v>
      </c>
      <c r="AG1282" s="41">
        <v>54221764</v>
      </c>
      <c r="AH1282" s="41">
        <v>54221764</v>
      </c>
      <c r="AI1282" s="41">
        <v>0</v>
      </c>
      <c r="AJ1282" s="41">
        <v>0</v>
      </c>
      <c r="AK1282" s="42" t="str">
        <f>IFERROR(VLOOKUP(Exportar[[#This Row],[RUBRO]],[3]LISTAS!$A$1:$B$19,2,0),Exportar[[#This Row],[NOMBRE-Planeación_Proyecto]])</f>
        <v>1. Primera Infancia</v>
      </c>
      <c r="AL1282" s="41">
        <f>VLOOKUP(Exportar[[#This Row],[UNIDAD/SUB UNIDAD]],[3]!REGIONALES[[#All],[codigo_regional3]:[Columna1]],3,0)</f>
        <v>52</v>
      </c>
      <c r="AM1282" s="41">
        <f>Exportar[[#This Row],[COD]]</f>
        <v>52</v>
      </c>
      <c r="AN1282" s="41">
        <f>IFERROR(VLOOKUP(Exportar[[#This Row],[RUBRO completo]],'[3]CENTRO DE COSTOS'!$X:$X,1,0),0)</f>
        <v>0</v>
      </c>
      <c r="AO1282" s="43" t="str">
        <f>VLOOKUP(Exportar[[#This Row],[COD_REAL]],'[3]CENTRO DE COSTOS'!$M$4:$N$72,2,0)</f>
        <v>REGIONAL NARIÑO</v>
      </c>
    </row>
    <row r="1283" spans="1:41" x14ac:dyDescent="0.25">
      <c r="A1283" s="44">
        <v>45111</v>
      </c>
      <c r="B1283" s="32">
        <v>2023</v>
      </c>
      <c r="C1283" s="33" t="str">
        <f>VLOOKUP(D1283,'[3]CENTRO DE COSTOS'!$E:$H,4,0)</f>
        <v>REGIONALES</v>
      </c>
      <c r="D1283" s="34" t="s">
        <v>73</v>
      </c>
      <c r="E1283" s="34" t="s">
        <v>74</v>
      </c>
      <c r="F1283" s="34" t="s">
        <v>176</v>
      </c>
      <c r="G1283" s="35" t="str">
        <f>VLOOKUP(O1283,[3]Gerentes!$A:$N,4,0)</f>
        <v>INFANCIA</v>
      </c>
      <c r="H1283" s="35" t="str">
        <f>VLOOKUP(O1283,[3]Gerentes!$A:$N,5,0)</f>
        <v>DIRECTOR(A) DE INFANCIA</v>
      </c>
      <c r="I1283" s="35" t="str">
        <f>VLOOKUP(O1283,[3]Gerentes!$A:$N,10,0)</f>
        <v>7. Infancia</v>
      </c>
      <c r="J1283" s="35" t="str">
        <f>VLOOKUP(O1283,[3]Gerentes!$A:$AB,15,0)</f>
        <v>No Contratable</v>
      </c>
      <c r="K1283" s="36" t="str">
        <f t="shared" si="57"/>
        <v>Inversión</v>
      </c>
      <c r="L1283" s="37" t="s">
        <v>182</v>
      </c>
      <c r="M1283" s="38" t="str">
        <f t="shared" si="58"/>
        <v>C-4102-1500-20</v>
      </c>
      <c r="N1283" s="34">
        <v>992</v>
      </c>
      <c r="O1283" s="35" t="str">
        <f t="shared" si="59"/>
        <v>C-4102-1500-20-0-4102045-02-992</v>
      </c>
      <c r="P1283" s="32" t="s">
        <v>181</v>
      </c>
      <c r="Q1283" s="39">
        <f>VLOOKUP($O1283,[3]Gerentes!$A:$I,7,0)</f>
        <v>4102045</v>
      </c>
      <c r="R1283" s="40" t="str">
        <f>VLOOKUP($O1283,[3]Gerentes!$A:$I,8,0)</f>
        <v>SERVICIOS DE EDUCACIÓN INFORMAL A NIÑOS, NIÑAS, ADOLESCENTES  Y JÓVENES PARA EL RECONOCIMIENTO DE SUS DERECHOS</v>
      </c>
      <c r="S1283" s="34" t="s">
        <v>24</v>
      </c>
      <c r="T1283" s="34">
        <v>27</v>
      </c>
      <c r="U1283" s="34" t="s">
        <v>161</v>
      </c>
      <c r="V1283" s="34" t="s">
        <v>25</v>
      </c>
      <c r="W1283" s="41">
        <v>5150000</v>
      </c>
      <c r="X1283" s="41">
        <v>0</v>
      </c>
      <c r="Y1283" s="41">
        <v>0</v>
      </c>
      <c r="Z1283" s="41">
        <v>0</v>
      </c>
      <c r="AA1283" s="41">
        <v>0</v>
      </c>
      <c r="AB1283" s="42">
        <v>5150000</v>
      </c>
      <c r="AC1283" s="41">
        <v>5150000</v>
      </c>
      <c r="AD1283" s="41">
        <v>0</v>
      </c>
      <c r="AE1283" s="42">
        <v>1116245</v>
      </c>
      <c r="AF1283" s="42">
        <v>1116245</v>
      </c>
      <c r="AG1283" s="41">
        <v>1116245</v>
      </c>
      <c r="AH1283" s="41">
        <v>1116245</v>
      </c>
      <c r="AI1283" s="41">
        <v>0</v>
      </c>
      <c r="AJ1283" s="41">
        <v>0</v>
      </c>
      <c r="AK1283" s="42" t="str">
        <f>IFERROR(VLOOKUP(Exportar[[#This Row],[RUBRO]],[3]LISTAS!$A$1:$B$19,2,0),Exportar[[#This Row],[NOMBRE-Planeación_Proyecto]])</f>
        <v>7. Infancia</v>
      </c>
      <c r="AL1283" s="41">
        <f>VLOOKUP(Exportar[[#This Row],[UNIDAD/SUB UNIDAD]],[3]!REGIONALES[[#All],[codigo_regional3]:[Columna1]],3,0)</f>
        <v>52</v>
      </c>
      <c r="AM1283" s="41">
        <f>Exportar[[#This Row],[COD]]</f>
        <v>52</v>
      </c>
      <c r="AN1283" s="41">
        <f>IFERROR(VLOOKUP(Exportar[[#This Row],[RUBRO completo]],'[3]CENTRO DE COSTOS'!$X:$X,1,0),0)</f>
        <v>0</v>
      </c>
      <c r="AO1283" s="43" t="str">
        <f>VLOOKUP(Exportar[[#This Row],[COD_REAL]],'[3]CENTRO DE COSTOS'!$M$4:$N$72,2,0)</f>
        <v>REGIONAL NARIÑO</v>
      </c>
    </row>
    <row r="1284" spans="1:41" x14ac:dyDescent="0.25">
      <c r="A1284" s="44">
        <v>45111</v>
      </c>
      <c r="B1284" s="32">
        <v>2023</v>
      </c>
      <c r="C1284" s="33" t="str">
        <f>VLOOKUP(D1284,'[3]CENTRO DE COSTOS'!$E:$H,4,0)</f>
        <v>REGIONALES</v>
      </c>
      <c r="D1284" s="34" t="s">
        <v>73</v>
      </c>
      <c r="E1284" s="34" t="s">
        <v>74</v>
      </c>
      <c r="F1284" s="34" t="s">
        <v>176</v>
      </c>
      <c r="G1284" s="35" t="str">
        <f>VLOOKUP(O1284,[3]Gerentes!$A:$N,4,0)</f>
        <v>ADOLESCENCIA Y JUVENTUD</v>
      </c>
      <c r="H1284" s="35" t="str">
        <f>VLOOKUP(O1284,[3]Gerentes!$A:$N,5,0)</f>
        <v xml:space="preserve">DIRECTOR(A) DE ADOLESCENCIA Y JUVENTUD </v>
      </c>
      <c r="I1284" s="35" t="str">
        <f>VLOOKUP(O1284,[3]Gerentes!$A:$N,10,0)</f>
        <v>8. Adolescencia y Juventud</v>
      </c>
      <c r="J1284" s="35" t="str">
        <f>VLOOKUP(O1284,[3]Gerentes!$A:$AB,15,0)</f>
        <v>No Contratable</v>
      </c>
      <c r="K1284" s="36" t="str">
        <f t="shared" ref="K1284:K1347" si="60">IF(OR(LEFT(L1284,1)="A",LEFT(L1284,1)="B"),"Funcionamiento","Inversión")</f>
        <v>Inversión</v>
      </c>
      <c r="L1284" s="37" t="s">
        <v>180</v>
      </c>
      <c r="M1284" s="38" t="str">
        <f t="shared" ref="M1284:M1347" si="61">IF(LEFT(L1284,4)="A-01",LEFT(L1284,10),IF(LEFT(L1284,4)="A-02",LEFT(L1284,7),IF(LEFT(L1284,4)="A-03",LEFT(L1284,14),IF(LEFT(L1284,7)="A-08-01",LEFT(L1284,7),IF(LEFT(L1284,7)="A-08-04",LEFT(L1284,10),IF(AND(LEFT(LEFT(L1284,14),1)="C",RIGHT(LEFT(L1284,14),1)="-"),LEFT(L1284,13),LEFT(L1284,14)))))))</f>
        <v>C-4102-1500-21</v>
      </c>
      <c r="N1284" s="34">
        <v>992</v>
      </c>
      <c r="O1284" s="35" t="str">
        <f t="shared" ref="O1284:O1347" si="62">IF(LEN(N1284)&gt;3,L1284,L1284&amp;IF(N1284&lt;&gt;"","-"&amp;N1284,""))</f>
        <v>C-4102-1500-21-0-4102045-02-00-992</v>
      </c>
      <c r="P1284" s="32" t="s">
        <v>179</v>
      </c>
      <c r="Q1284" s="39">
        <f>VLOOKUP($O1284,[3]Gerentes!$A:$I,7,0)</f>
        <v>4102045</v>
      </c>
      <c r="R1284" s="40" t="str">
        <f>VLOOKUP($O1284,[3]Gerentes!$A:$I,8,0)</f>
        <v>SERVICIOS DE EDUCACIÓN INFORMAL A NIÑOS, NIÑAS, ADOLESCENTES  Y JÓVENES PARA EL RECONOCIMIENTO DE SUS DERECHOS</v>
      </c>
      <c r="S1284" s="34" t="s">
        <v>24</v>
      </c>
      <c r="T1284" s="34">
        <v>27</v>
      </c>
      <c r="U1284" s="34" t="s">
        <v>161</v>
      </c>
      <c r="V1284" s="34" t="s">
        <v>25</v>
      </c>
      <c r="W1284" s="41">
        <v>3000000</v>
      </c>
      <c r="X1284" s="41">
        <v>0</v>
      </c>
      <c r="Y1284" s="41">
        <v>0</v>
      </c>
      <c r="Z1284" s="41">
        <v>0</v>
      </c>
      <c r="AA1284" s="41">
        <v>0</v>
      </c>
      <c r="AB1284" s="42">
        <v>3000000</v>
      </c>
      <c r="AC1284" s="41">
        <v>3000000</v>
      </c>
      <c r="AD1284" s="41">
        <v>0</v>
      </c>
      <c r="AE1284" s="42">
        <v>432353</v>
      </c>
      <c r="AF1284" s="42">
        <v>432353</v>
      </c>
      <c r="AG1284" s="41">
        <v>432353</v>
      </c>
      <c r="AH1284" s="41">
        <v>432353</v>
      </c>
      <c r="AI1284" s="41">
        <v>0</v>
      </c>
      <c r="AJ1284" s="41">
        <v>0</v>
      </c>
      <c r="AK1284" s="42" t="str">
        <f>IFERROR(VLOOKUP(Exportar[[#This Row],[RUBRO]],[3]LISTAS!$A$1:$B$19,2,0),Exportar[[#This Row],[NOMBRE-Planeación_Proyecto]])</f>
        <v>8. Adolescencia y Juventud</v>
      </c>
      <c r="AL1284" s="41">
        <f>VLOOKUP(Exportar[[#This Row],[UNIDAD/SUB UNIDAD]],[3]!REGIONALES[[#All],[codigo_regional3]:[Columna1]],3,0)</f>
        <v>52</v>
      </c>
      <c r="AM1284" s="41">
        <f>Exportar[[#This Row],[COD]]</f>
        <v>52</v>
      </c>
      <c r="AN1284" s="41">
        <f>IFERROR(VLOOKUP(Exportar[[#This Row],[RUBRO completo]],'[3]CENTRO DE COSTOS'!$X:$X,1,0),0)</f>
        <v>0</v>
      </c>
      <c r="AO1284" s="43" t="str">
        <f>VLOOKUP(Exportar[[#This Row],[COD_REAL]],'[3]CENTRO DE COSTOS'!$M$4:$N$72,2,0)</f>
        <v>REGIONAL NARIÑO</v>
      </c>
    </row>
    <row r="1285" spans="1:41" x14ac:dyDescent="0.25">
      <c r="A1285" s="44">
        <v>45111</v>
      </c>
      <c r="B1285" s="32">
        <v>2023</v>
      </c>
      <c r="C1285" s="33" t="str">
        <f>VLOOKUP(D1285,'[3]CENTRO DE COSTOS'!$E:$H,4,0)</f>
        <v>REGIONALES</v>
      </c>
      <c r="D1285" s="34" t="s">
        <v>73</v>
      </c>
      <c r="E1285" s="34" t="s">
        <v>74</v>
      </c>
      <c r="F1285" s="34" t="s">
        <v>176</v>
      </c>
      <c r="G1285" s="35" t="str">
        <f>VLOOKUP(O1285,[3]Gerentes!$A:$N,4,0)</f>
        <v>TECNOLOGÍA</v>
      </c>
      <c r="H1285" s="35" t="str">
        <f>VLOOKUP(O1285,[3]Gerentes!$A:$N,5,0)</f>
        <v>DIRECTOR(A) DE INFORMACION Y TECNOLOGIA</v>
      </c>
      <c r="I1285" s="35" t="str">
        <f>VLOOKUP(O1285,[3]Gerentes!$A:$N,10,0)</f>
        <v>9. Tecnología</v>
      </c>
      <c r="J1285" s="35" t="str">
        <f>VLOOKUP(O1285,[3]Gerentes!$A:$AB,15,0)</f>
        <v>No Contratable</v>
      </c>
      <c r="K1285" s="36" t="str">
        <f t="shared" si="60"/>
        <v>Inversión</v>
      </c>
      <c r="L1285" s="37" t="s">
        <v>178</v>
      </c>
      <c r="M1285" s="38" t="str">
        <f t="shared" si="61"/>
        <v>C-4199-1500-7</v>
      </c>
      <c r="N1285" s="34">
        <v>992</v>
      </c>
      <c r="O1285" s="35" t="str">
        <f t="shared" si="62"/>
        <v>C-4199-1500-7-0-4199062-02-992</v>
      </c>
      <c r="P1285" s="32" t="s">
        <v>177</v>
      </c>
      <c r="Q1285" s="39">
        <f>VLOOKUP($O1285,[3]Gerentes!$A:$I,7,0)</f>
        <v>4199062</v>
      </c>
      <c r="R1285" s="40" t="str">
        <f>VLOOKUP($O1285,[3]Gerentes!$A:$I,8,0)</f>
        <v>SERVICIOS TECNOLOGICOS</v>
      </c>
      <c r="S1285" s="34" t="s">
        <v>24</v>
      </c>
      <c r="T1285" s="34">
        <v>27</v>
      </c>
      <c r="U1285" s="34" t="s">
        <v>161</v>
      </c>
      <c r="V1285" s="34" t="s">
        <v>25</v>
      </c>
      <c r="W1285" s="41">
        <v>7700280</v>
      </c>
      <c r="X1285" s="41">
        <v>0</v>
      </c>
      <c r="Y1285" s="41">
        <v>0</v>
      </c>
      <c r="Z1285" s="41">
        <v>0</v>
      </c>
      <c r="AA1285" s="41">
        <v>0</v>
      </c>
      <c r="AB1285" s="42">
        <v>7700280</v>
      </c>
      <c r="AC1285" s="41">
        <v>7700280</v>
      </c>
      <c r="AD1285" s="41">
        <v>0</v>
      </c>
      <c r="AE1285" s="42">
        <v>6905295</v>
      </c>
      <c r="AF1285" s="42">
        <v>3806207</v>
      </c>
      <c r="AG1285" s="41">
        <v>3806207</v>
      </c>
      <c r="AH1285" s="41">
        <v>3806207</v>
      </c>
      <c r="AI1285" s="41">
        <v>0</v>
      </c>
      <c r="AJ1285" s="41">
        <v>0</v>
      </c>
      <c r="AK1285" s="42" t="str">
        <f>IFERROR(VLOOKUP(Exportar[[#This Row],[RUBRO]],[3]LISTAS!$A$1:$B$19,2,0),Exportar[[#This Row],[NOMBRE-Planeación_Proyecto]])</f>
        <v>9. Tecnología</v>
      </c>
      <c r="AL1285" s="41">
        <f>VLOOKUP(Exportar[[#This Row],[UNIDAD/SUB UNIDAD]],[3]!REGIONALES[[#All],[codigo_regional3]:[Columna1]],3,0)</f>
        <v>52</v>
      </c>
      <c r="AM1285" s="41">
        <f>Exportar[[#This Row],[COD]]</f>
        <v>52</v>
      </c>
      <c r="AN1285" s="41">
        <f>IFERROR(VLOOKUP(Exportar[[#This Row],[RUBRO completo]],'[3]CENTRO DE COSTOS'!$X:$X,1,0),0)</f>
        <v>0</v>
      </c>
      <c r="AO1285" s="43" t="str">
        <f>VLOOKUP(Exportar[[#This Row],[COD_REAL]],'[3]CENTRO DE COSTOS'!$M$4:$N$72,2,0)</f>
        <v>REGIONAL NARIÑO</v>
      </c>
    </row>
    <row r="1286" spans="1:41" x14ac:dyDescent="0.25">
      <c r="A1286" s="44">
        <v>45111</v>
      </c>
      <c r="B1286" s="32">
        <v>2023</v>
      </c>
      <c r="C1286" s="33" t="str">
        <f>VLOOKUP(D1286,'[3]CENTRO DE COSTOS'!$E:$H,4,0)</f>
        <v>REGIONALES</v>
      </c>
      <c r="D1286" s="34" t="s">
        <v>73</v>
      </c>
      <c r="E1286" s="34" t="s">
        <v>74</v>
      </c>
      <c r="F1286" s="34" t="s">
        <v>176</v>
      </c>
      <c r="G1286" s="35" t="str">
        <f>VLOOKUP(O1286,[3]Gerentes!$A:$N,4,0)</f>
        <v>FORTALECIMIENTO</v>
      </c>
      <c r="H1286" s="35" t="str">
        <f>VLOOKUP(O1286,[3]Gerentes!$A:$N,5,0)</f>
        <v>DIRECTOR(A) DE GESTION HUMANA</v>
      </c>
      <c r="I1286" s="35" t="str">
        <f>VLOOKUP(O1286,[3]Gerentes!$A:$N,10,0)</f>
        <v>8. Fortalecimiento</v>
      </c>
      <c r="J1286" s="35" t="str">
        <f>VLOOKUP(O1286,[3]Gerentes!$A:$AB,15,0)</f>
        <v>No Contratable</v>
      </c>
      <c r="K1286" s="36" t="str">
        <f t="shared" si="60"/>
        <v>Inversión</v>
      </c>
      <c r="L1286" s="37" t="s">
        <v>175</v>
      </c>
      <c r="M1286" s="38" t="str">
        <f t="shared" si="61"/>
        <v>C-4199-1500-8</v>
      </c>
      <c r="N1286" s="34">
        <v>992</v>
      </c>
      <c r="O1286" s="35" t="str">
        <f t="shared" si="62"/>
        <v>C-4199-1500-8-0-4199064-02-992</v>
      </c>
      <c r="P1286" s="32" t="s">
        <v>174</v>
      </c>
      <c r="Q1286" s="39">
        <f>VLOOKUP($O1286,[3]Gerentes!$A:$I,7,0)</f>
        <v>4199064</v>
      </c>
      <c r="R1286" s="40" t="str">
        <f>VLOOKUP($O1286,[3]Gerentes!$A:$I,8,0)</f>
        <v>SERVICIO DE IMPLEMENTACION DE SISTEMAS DE GESTION</v>
      </c>
      <c r="S1286" s="34" t="s">
        <v>24</v>
      </c>
      <c r="T1286" s="34">
        <v>27</v>
      </c>
      <c r="U1286" s="34" t="s">
        <v>161</v>
      </c>
      <c r="V1286" s="34" t="s">
        <v>25</v>
      </c>
      <c r="W1286" s="41">
        <v>72100000</v>
      </c>
      <c r="X1286" s="41">
        <v>0</v>
      </c>
      <c r="Y1286" s="41">
        <v>0</v>
      </c>
      <c r="Z1286" s="41">
        <v>0</v>
      </c>
      <c r="AA1286" s="41">
        <v>0</v>
      </c>
      <c r="AB1286" s="42">
        <v>72100000</v>
      </c>
      <c r="AC1286" s="41">
        <v>72100000</v>
      </c>
      <c r="AD1286" s="41">
        <v>0</v>
      </c>
      <c r="AE1286" s="42">
        <v>16971183</v>
      </c>
      <c r="AF1286" s="42">
        <v>13077154</v>
      </c>
      <c r="AG1286" s="41">
        <v>13077154</v>
      </c>
      <c r="AH1286" s="41">
        <v>13077154</v>
      </c>
      <c r="AI1286" s="41">
        <v>0</v>
      </c>
      <c r="AJ1286" s="41">
        <v>0</v>
      </c>
      <c r="AK1286" s="42" t="str">
        <f>IFERROR(VLOOKUP(Exportar[[#This Row],[RUBRO]],[3]LISTAS!$A$1:$B$19,2,0),Exportar[[#This Row],[NOMBRE-Planeación_Proyecto]])</f>
        <v>8. Fortalecimiento</v>
      </c>
      <c r="AL1286" s="41">
        <f>VLOOKUP(Exportar[[#This Row],[UNIDAD/SUB UNIDAD]],[3]!REGIONALES[[#All],[codigo_regional3]:[Columna1]],3,0)</f>
        <v>52</v>
      </c>
      <c r="AM1286" s="41">
        <f>Exportar[[#This Row],[COD]]</f>
        <v>52</v>
      </c>
      <c r="AN1286" s="41">
        <f>IFERROR(VLOOKUP(Exportar[[#This Row],[RUBRO completo]],'[3]CENTRO DE COSTOS'!$X:$X,1,0),0)</f>
        <v>0</v>
      </c>
      <c r="AO1286" s="43" t="str">
        <f>VLOOKUP(Exportar[[#This Row],[COD_REAL]],'[3]CENTRO DE COSTOS'!$M$4:$N$72,2,0)</f>
        <v>REGIONAL NARIÑO</v>
      </c>
    </row>
    <row r="1287" spans="1:41" x14ac:dyDescent="0.25">
      <c r="A1287" s="44">
        <v>45111</v>
      </c>
      <c r="B1287" s="32">
        <v>2023</v>
      </c>
      <c r="C1287" s="33" t="str">
        <f>VLOOKUP(D1287,'[3]CENTRO DE COSTOS'!$E:$H,4,0)</f>
        <v>REGIONALES</v>
      </c>
      <c r="D1287" s="34" t="s">
        <v>73</v>
      </c>
      <c r="E1287" s="34" t="s">
        <v>74</v>
      </c>
      <c r="F1287" s="34" t="s">
        <v>150</v>
      </c>
      <c r="G1287" s="35" t="str">
        <f>VLOOKUP(O1287,[3]Gerentes!$A:$N,4,0)</f>
        <v>PROTECCIÓN SRPA</v>
      </c>
      <c r="H1287" s="35" t="str">
        <f>VLOOKUP(O1287,[3]Gerentes!$A:$N,5,0)</f>
        <v>DIRECTOR(A) ADMINISTRATIVO</v>
      </c>
      <c r="I1287" s="35" t="str">
        <f>VLOOKUP(O1287,[3]Gerentes!$A:$N,10,0)</f>
        <v>3. Protección SRPA</v>
      </c>
      <c r="J1287" s="35" t="str">
        <f>VLOOKUP(O1287,[3]Gerentes!$A:$AB,15,0)</f>
        <v>Contratable</v>
      </c>
      <c r="K1287" s="36" t="str">
        <f t="shared" si="60"/>
        <v>Inversión</v>
      </c>
      <c r="L1287" s="37" t="s">
        <v>267</v>
      </c>
      <c r="M1287" s="38" t="str">
        <f t="shared" si="61"/>
        <v>C-4102-1500-13</v>
      </c>
      <c r="N1287" s="34">
        <v>997</v>
      </c>
      <c r="O1287" s="35" t="str">
        <f t="shared" si="62"/>
        <v>C-4102-1500-13-0-4102039-02-997</v>
      </c>
      <c r="P1287" s="32" t="s">
        <v>266</v>
      </c>
      <c r="Q1287" s="39">
        <f>VLOOKUP($O1287,[3]Gerentes!$A:$I,7,0)</f>
        <v>4102039</v>
      </c>
      <c r="R1287" s="40" t="str">
        <f>VLOOKUP($O1287,[3]Gerentes!$A:$I,8,0)</f>
        <v>SERVICIO DE APOYO FINANCIERO PARA COFINANCIACION DE PROYECTOS TERRITORIALES DE INFRAESTRUCTURA DEL SISTEMA DE RESPONSABILIDAD PENAL PARA ADOLESCENTE</v>
      </c>
      <c r="S1287" s="34" t="s">
        <v>24</v>
      </c>
      <c r="T1287" s="34">
        <v>27</v>
      </c>
      <c r="U1287" s="34" t="s">
        <v>161</v>
      </c>
      <c r="V1287" s="34" t="s">
        <v>25</v>
      </c>
      <c r="W1287" s="41">
        <v>0</v>
      </c>
      <c r="X1287" s="41">
        <v>2854745</v>
      </c>
      <c r="Y1287" s="41">
        <v>0</v>
      </c>
      <c r="Z1287" s="41">
        <v>0</v>
      </c>
      <c r="AA1287" s="41">
        <v>0</v>
      </c>
      <c r="AB1287" s="42">
        <v>2854745</v>
      </c>
      <c r="AC1287" s="41">
        <v>2748254</v>
      </c>
      <c r="AD1287" s="41">
        <v>106491</v>
      </c>
      <c r="AE1287" s="42">
        <v>2748254</v>
      </c>
      <c r="AF1287" s="42">
        <v>2748254</v>
      </c>
      <c r="AG1287" s="41">
        <v>2748254</v>
      </c>
      <c r="AH1287" s="41">
        <v>2748254</v>
      </c>
      <c r="AI1287" s="41">
        <v>0</v>
      </c>
      <c r="AJ1287" s="41">
        <v>0</v>
      </c>
      <c r="AK1287" s="42" t="str">
        <f>IFERROR(VLOOKUP(Exportar[[#This Row],[RUBRO]],[3]LISTAS!$A$1:$B$19,2,0),Exportar[[#This Row],[NOMBRE-Planeación_Proyecto]])</f>
        <v>3. Protección SRPA</v>
      </c>
      <c r="AL1287" s="41">
        <f>VLOOKUP(Exportar[[#This Row],[UNIDAD/SUB UNIDAD]],[3]!REGIONALES[[#All],[codigo_regional3]:[Columna1]],3,0)</f>
        <v>52</v>
      </c>
      <c r="AM1287" s="41">
        <f>Exportar[[#This Row],[COD]]</f>
        <v>52</v>
      </c>
      <c r="AN1287" s="41">
        <f>IFERROR(VLOOKUP(Exportar[[#This Row],[RUBRO completo]],'[3]CENTRO DE COSTOS'!$X:$X,1,0),0)</f>
        <v>0</v>
      </c>
      <c r="AO1287" s="43" t="str">
        <f>VLOOKUP(Exportar[[#This Row],[COD_REAL]],'[3]CENTRO DE COSTOS'!$M$4:$N$72,2,0)</f>
        <v>REGIONAL NARIÑO</v>
      </c>
    </row>
    <row r="1288" spans="1:41" x14ac:dyDescent="0.25">
      <c r="A1288" s="44">
        <v>45111</v>
      </c>
      <c r="B1288" s="32">
        <v>2023</v>
      </c>
      <c r="C1288" s="33" t="str">
        <f>VLOOKUP(D1288,'[3]CENTRO DE COSTOS'!$E:$H,4,0)</f>
        <v>REGIONALES</v>
      </c>
      <c r="D1288" s="34" t="s">
        <v>73</v>
      </c>
      <c r="E1288" s="34" t="s">
        <v>74</v>
      </c>
      <c r="F1288" s="34" t="s">
        <v>164</v>
      </c>
      <c r="G1288" s="35" t="str">
        <f>VLOOKUP(O1288,[3]Gerentes!$A:$N,4,0)</f>
        <v>PROTECCIÓN SRPA</v>
      </c>
      <c r="H1288" s="35" t="str">
        <f>VLOOKUP(O1288,[3]Gerentes!$A:$N,5,0)</f>
        <v>DIRECTOR(A) DE PROTECCION</v>
      </c>
      <c r="I1288" s="35" t="str">
        <f>VLOOKUP(O1288,[3]Gerentes!$A:$N,10,0)</f>
        <v>3. Protección SRPA</v>
      </c>
      <c r="J1288" s="35" t="str">
        <f>VLOOKUP(O1288,[3]Gerentes!$A:$AB,15,0)</f>
        <v>No Contratable</v>
      </c>
      <c r="K1288" s="36" t="str">
        <f t="shared" si="60"/>
        <v>Inversión</v>
      </c>
      <c r="L1288" s="37" t="s">
        <v>187</v>
      </c>
      <c r="M1288" s="38" t="str">
        <f t="shared" si="61"/>
        <v>C-4102-1500-13</v>
      </c>
      <c r="N1288" s="34">
        <v>999</v>
      </c>
      <c r="O1288" s="35" t="str">
        <f t="shared" si="62"/>
        <v>C-4102-1500-13-0-4102038-02-999</v>
      </c>
      <c r="P1288" s="32" t="s">
        <v>186</v>
      </c>
      <c r="Q1288" s="39">
        <f>VLOOKUP($O1288,[3]Gerentes!$A:$I,7,0)</f>
        <v>4102038</v>
      </c>
      <c r="R1288" s="40" t="str">
        <f>VLOOKUP($O1288,[3]Gerentes!$A:$I,8,0)</f>
        <v>SERVICIO DIRIGIDOS A LA ATENCION DE NIÑOS, NIÑAS, ADOLESCENTES Y JOVENES, CON ENFOQUE PEDAGOGICO Y RESTAURATIVO ENCAMINADOS A LA INCLUSION SOCIAL</v>
      </c>
      <c r="S1288" s="34" t="s">
        <v>24</v>
      </c>
      <c r="T1288" s="34">
        <v>27</v>
      </c>
      <c r="U1288" s="34" t="s">
        <v>161</v>
      </c>
      <c r="V1288" s="34" t="s">
        <v>25</v>
      </c>
      <c r="W1288" s="41">
        <v>2000</v>
      </c>
      <c r="X1288" s="41">
        <v>0</v>
      </c>
      <c r="Y1288" s="41">
        <v>2000</v>
      </c>
      <c r="Z1288" s="41">
        <v>0</v>
      </c>
      <c r="AA1288" s="41">
        <v>0</v>
      </c>
      <c r="AB1288" s="42">
        <v>0</v>
      </c>
      <c r="AC1288" s="41">
        <v>0</v>
      </c>
      <c r="AD1288" s="41">
        <v>0</v>
      </c>
      <c r="AE1288" s="42">
        <v>0</v>
      </c>
      <c r="AF1288" s="42">
        <v>0</v>
      </c>
      <c r="AG1288" s="41">
        <v>0</v>
      </c>
      <c r="AH1288" s="41">
        <v>0</v>
      </c>
      <c r="AI1288" s="41">
        <v>0</v>
      </c>
      <c r="AJ1288" s="41">
        <v>0</v>
      </c>
      <c r="AK1288" s="42" t="str">
        <f>IFERROR(VLOOKUP(Exportar[[#This Row],[RUBRO]],[3]LISTAS!$A$1:$B$19,2,0),Exportar[[#This Row],[NOMBRE-Planeación_Proyecto]])</f>
        <v>3. Protección SRPA</v>
      </c>
      <c r="AL1288" s="41">
        <f>VLOOKUP(Exportar[[#This Row],[UNIDAD/SUB UNIDAD]],[3]!REGIONALES[[#All],[codigo_regional3]:[Columna1]],3,0)</f>
        <v>52</v>
      </c>
      <c r="AM1288" s="41">
        <f>Exportar[[#This Row],[COD]]</f>
        <v>52</v>
      </c>
      <c r="AN1288" s="41">
        <f>IFERROR(VLOOKUP(Exportar[[#This Row],[RUBRO completo]],'[3]CENTRO DE COSTOS'!$X:$X,1,0),0)</f>
        <v>0</v>
      </c>
      <c r="AO1288" s="43" t="str">
        <f>VLOOKUP(Exportar[[#This Row],[COD_REAL]],'[3]CENTRO DE COSTOS'!$M$4:$N$72,2,0)</f>
        <v>REGIONAL NARIÑO</v>
      </c>
    </row>
    <row r="1289" spans="1:41" x14ac:dyDescent="0.25">
      <c r="A1289" s="44">
        <v>45111</v>
      </c>
      <c r="B1289" s="32">
        <v>2023</v>
      </c>
      <c r="C1289" s="33" t="str">
        <f>VLOOKUP(D1289,'[3]CENTRO DE COSTOS'!$E:$H,4,0)</f>
        <v>REGIONALES</v>
      </c>
      <c r="D1289" s="34" t="s">
        <v>73</v>
      </c>
      <c r="E1289" s="34" t="s">
        <v>74</v>
      </c>
      <c r="F1289" s="34" t="s">
        <v>164</v>
      </c>
      <c r="G1289" s="35" t="str">
        <f>VLOOKUP(O1289,[3]Gerentes!$A:$N,4,0)</f>
        <v xml:space="preserve">PROTECCIÓN RESTABLECIMIENTO </v>
      </c>
      <c r="H1289" s="35" t="str">
        <f>VLOOKUP(O1289,[3]Gerentes!$A:$N,5,0)</f>
        <v>DIRECTOR(A) DE PROTECCION</v>
      </c>
      <c r="I1289" s="35" t="str">
        <f>VLOOKUP(O1289,[3]Gerentes!$A:$N,10,0)</f>
        <v>2. Protección PARD</v>
      </c>
      <c r="J1289" s="35" t="str">
        <f>VLOOKUP(O1289,[3]Gerentes!$A:$AB,15,0)</f>
        <v>No Contratable</v>
      </c>
      <c r="K1289" s="36" t="str">
        <f t="shared" si="60"/>
        <v>Inversión</v>
      </c>
      <c r="L1289" s="37" t="s">
        <v>173</v>
      </c>
      <c r="M1289" s="38" t="str">
        <f t="shared" si="61"/>
        <v>C-4102-1500-14</v>
      </c>
      <c r="N1289" s="34">
        <v>999</v>
      </c>
      <c r="O1289" s="35" t="str">
        <f t="shared" si="62"/>
        <v>C-4102-1500-14-0-4102037-02-999</v>
      </c>
      <c r="P1289" s="32" t="s">
        <v>172</v>
      </c>
      <c r="Q1289" s="39">
        <f>VLOOKUP($O1289,[3]Gerentes!$A:$I,7,0)</f>
        <v>4102037</v>
      </c>
      <c r="R1289" s="40" t="str">
        <f>VLOOKUP($O1289,[3]Gerentes!$A:$I,8,0)</f>
        <v>SERVICIO DE PROTECCION PARA EL RESTABLECIMIENTO DE DERECHOS DE NIÑOS, NIÑAS, ADOLESCENTES Y JOVENES</v>
      </c>
      <c r="S1289" s="34" t="s">
        <v>24</v>
      </c>
      <c r="T1289" s="34">
        <v>27</v>
      </c>
      <c r="U1289" s="34" t="s">
        <v>161</v>
      </c>
      <c r="V1289" s="34" t="s">
        <v>25</v>
      </c>
      <c r="W1289" s="41">
        <v>5000</v>
      </c>
      <c r="X1289" s="41">
        <v>5000</v>
      </c>
      <c r="Y1289" s="41">
        <v>10000</v>
      </c>
      <c r="Z1289" s="41">
        <v>0</v>
      </c>
      <c r="AA1289" s="41">
        <v>0</v>
      </c>
      <c r="AB1289" s="42">
        <v>0</v>
      </c>
      <c r="AC1289" s="41">
        <v>0</v>
      </c>
      <c r="AD1289" s="41">
        <v>0</v>
      </c>
      <c r="AE1289" s="42">
        <v>0</v>
      </c>
      <c r="AF1289" s="42">
        <v>0</v>
      </c>
      <c r="AG1289" s="41">
        <v>0</v>
      </c>
      <c r="AH1289" s="41">
        <v>0</v>
      </c>
      <c r="AI1289" s="41">
        <v>0</v>
      </c>
      <c r="AJ1289" s="41">
        <v>0</v>
      </c>
      <c r="AK1289" s="42" t="str">
        <f>IFERROR(VLOOKUP(Exportar[[#This Row],[RUBRO]],[3]LISTAS!$A$1:$B$19,2,0),Exportar[[#This Row],[NOMBRE-Planeación_Proyecto]])</f>
        <v>2. Protección PARD</v>
      </c>
      <c r="AL1289" s="41">
        <f>VLOOKUP(Exportar[[#This Row],[UNIDAD/SUB UNIDAD]],[3]!REGIONALES[[#All],[codigo_regional3]:[Columna1]],3,0)</f>
        <v>52</v>
      </c>
      <c r="AM1289" s="41">
        <f>Exportar[[#This Row],[COD]]</f>
        <v>52</v>
      </c>
      <c r="AN1289" s="41">
        <f>IFERROR(VLOOKUP(Exportar[[#This Row],[RUBRO completo]],'[3]CENTRO DE COSTOS'!$X:$X,1,0),0)</f>
        <v>0</v>
      </c>
      <c r="AO1289" s="43" t="str">
        <f>VLOOKUP(Exportar[[#This Row],[COD_REAL]],'[3]CENTRO DE COSTOS'!$M$4:$N$72,2,0)</f>
        <v>REGIONAL NARIÑO</v>
      </c>
    </row>
    <row r="1290" spans="1:41" x14ac:dyDescent="0.25">
      <c r="A1290" s="44">
        <v>45111</v>
      </c>
      <c r="B1290" s="32">
        <v>2023</v>
      </c>
      <c r="C1290" s="33" t="str">
        <f>VLOOKUP(D1290,'[3]CENTRO DE COSTOS'!$E:$H,4,0)</f>
        <v>REGIONALES</v>
      </c>
      <c r="D1290" s="34" t="s">
        <v>73</v>
      </c>
      <c r="E1290" s="34" t="s">
        <v>74</v>
      </c>
      <c r="F1290" s="34" t="s">
        <v>164</v>
      </c>
      <c r="G1290" s="35" t="str">
        <f>VLOOKUP(O1290,[3]Gerentes!$A:$N,4,0)</f>
        <v>FORTALECIMIENTO</v>
      </c>
      <c r="H1290" s="35" t="str">
        <f>VLOOKUP(O1290,[3]Gerentes!$A:$N,5,0)</f>
        <v>DIRECTOR(A) FINANCIERA</v>
      </c>
      <c r="I1290" s="35" t="str">
        <f>VLOOKUP(O1290,[3]Gerentes!$A:$N,10,0)</f>
        <v>8. Fortalecimiento</v>
      </c>
      <c r="J1290" s="35" t="str">
        <f>VLOOKUP(O1290,[3]Gerentes!$A:$AB,15,0)</f>
        <v>No Contratable</v>
      </c>
      <c r="K1290" s="36" t="str">
        <f t="shared" si="60"/>
        <v>Inversión</v>
      </c>
      <c r="L1290" s="37" t="s">
        <v>163</v>
      </c>
      <c r="M1290" s="38" t="str">
        <f t="shared" si="61"/>
        <v>C-4199-1500-8</v>
      </c>
      <c r="N1290" s="34">
        <v>999</v>
      </c>
      <c r="O1290" s="35" t="str">
        <f t="shared" si="62"/>
        <v>C-4199-1500-8-0-4199044-02-999</v>
      </c>
      <c r="P1290" s="32" t="s">
        <v>162</v>
      </c>
      <c r="Q1290" s="39">
        <f>VLOOKUP($O1290,[3]Gerentes!$A:$I,7,0)</f>
        <v>4199044</v>
      </c>
      <c r="R1290" s="40" t="str">
        <f>VLOOKUP($O1290,[3]Gerentes!$A:$I,8,0)</f>
        <v>DERECHO DE BENEFICIO FIDUCIARIO</v>
      </c>
      <c r="S1290" s="34" t="s">
        <v>24</v>
      </c>
      <c r="T1290" s="34">
        <v>27</v>
      </c>
      <c r="U1290" s="34" t="s">
        <v>161</v>
      </c>
      <c r="V1290" s="34" t="s">
        <v>25</v>
      </c>
      <c r="W1290" s="41">
        <v>0</v>
      </c>
      <c r="X1290" s="41">
        <v>295000</v>
      </c>
      <c r="Y1290" s="41">
        <v>0</v>
      </c>
      <c r="Z1290" s="41">
        <v>0</v>
      </c>
      <c r="AA1290" s="41">
        <v>0</v>
      </c>
      <c r="AB1290" s="42">
        <v>295000</v>
      </c>
      <c r="AC1290" s="41">
        <v>295000</v>
      </c>
      <c r="AD1290" s="41">
        <v>0</v>
      </c>
      <c r="AE1290" s="42">
        <v>163463.01</v>
      </c>
      <c r="AF1290" s="42">
        <v>163463.01</v>
      </c>
      <c r="AG1290" s="41">
        <v>163463.01</v>
      </c>
      <c r="AH1290" s="41">
        <v>163463.01</v>
      </c>
      <c r="AI1290" s="41">
        <v>0</v>
      </c>
      <c r="AJ1290" s="41">
        <v>0</v>
      </c>
      <c r="AK1290" s="42" t="str">
        <f>IFERROR(VLOOKUP(Exportar[[#This Row],[RUBRO]],[3]LISTAS!$A$1:$B$19,2,0),Exportar[[#This Row],[NOMBRE-Planeación_Proyecto]])</f>
        <v>8. Fortalecimiento</v>
      </c>
      <c r="AL1290" s="41">
        <f>VLOOKUP(Exportar[[#This Row],[UNIDAD/SUB UNIDAD]],[3]!REGIONALES[[#All],[codigo_regional3]:[Columna1]],3,0)</f>
        <v>52</v>
      </c>
      <c r="AM1290" s="41">
        <f>Exportar[[#This Row],[COD]]</f>
        <v>52</v>
      </c>
      <c r="AN1290" s="41">
        <f>IFERROR(VLOOKUP(Exportar[[#This Row],[RUBRO completo]],'[3]CENTRO DE COSTOS'!$X:$X,1,0),0)</f>
        <v>0</v>
      </c>
      <c r="AO1290" s="43" t="str">
        <f>VLOOKUP(Exportar[[#This Row],[COD_REAL]],'[3]CENTRO DE COSTOS'!$M$4:$N$72,2,0)</f>
        <v>REGIONAL NARIÑO</v>
      </c>
    </row>
    <row r="1291" spans="1:41" x14ac:dyDescent="0.25">
      <c r="A1291" s="44">
        <v>45111</v>
      </c>
      <c r="B1291" s="32">
        <v>2023</v>
      </c>
      <c r="C1291" s="33" t="str">
        <f>VLOOKUP(D1291,'[3]CENTRO DE COSTOS'!$E:$H,4,0)</f>
        <v>REGIONALES</v>
      </c>
      <c r="D1291" s="34" t="s">
        <v>75</v>
      </c>
      <c r="E1291" s="34" t="s">
        <v>76</v>
      </c>
      <c r="F1291" s="34" t="s">
        <v>239</v>
      </c>
      <c r="G1291" s="35" t="str">
        <f>VLOOKUP(O1291,[3]Gerentes!$A:$N,4,0)</f>
        <v>NUTRICIÓN</v>
      </c>
      <c r="H1291" s="35" t="str">
        <f>VLOOKUP(O1291,[3]Gerentes!$A:$N,5,0)</f>
        <v>DIRECTOR(A) DE NUTRICION</v>
      </c>
      <c r="I1291" s="35" t="str">
        <f>VLOOKUP(O1291,[3]Gerentes!$A:$N,10,0)</f>
        <v>4. Nutrición</v>
      </c>
      <c r="J1291" s="35" t="str">
        <f>VLOOKUP(O1291,[3]Gerentes!$A:$AB,15,0)</f>
        <v>Contratable</v>
      </c>
      <c r="K1291" s="36" t="str">
        <f t="shared" si="60"/>
        <v>Inversión</v>
      </c>
      <c r="L1291" s="37" t="s">
        <v>189</v>
      </c>
      <c r="M1291" s="38" t="str">
        <f t="shared" si="61"/>
        <v>C-4102-1500-12</v>
      </c>
      <c r="N1291" s="34">
        <v>101</v>
      </c>
      <c r="O1291" s="35" t="str">
        <f t="shared" si="62"/>
        <v>C-4102-1500-12-0-4102016-02-101</v>
      </c>
      <c r="P1291" s="32" t="s">
        <v>188</v>
      </c>
      <c r="Q1291" s="39">
        <f>VLOOKUP($O1291,[3]Gerentes!$A:$I,7,0)</f>
        <v>4102016</v>
      </c>
      <c r="R1291" s="40" t="str">
        <f>VLOOKUP($O1291,[3]Gerentes!$A:$I,8,0)</f>
        <v>SERVICIO DE ATENCION Y PREVENCION A LA DESNUTRICION DESDE EL SECTOR INCLUSION SOCIAL</v>
      </c>
      <c r="S1291" s="34" t="s">
        <v>24</v>
      </c>
      <c r="T1291" s="34">
        <v>27</v>
      </c>
      <c r="U1291" s="34" t="s">
        <v>161</v>
      </c>
      <c r="V1291" s="34" t="s">
        <v>25</v>
      </c>
      <c r="W1291" s="41">
        <v>3513371933</v>
      </c>
      <c r="X1291" s="41">
        <v>126290532</v>
      </c>
      <c r="Y1291" s="41">
        <v>100422290</v>
      </c>
      <c r="Z1291" s="41">
        <v>0</v>
      </c>
      <c r="AA1291" s="41">
        <v>0</v>
      </c>
      <c r="AB1291" s="42">
        <v>3539240175</v>
      </c>
      <c r="AC1291" s="41">
        <v>3539240175</v>
      </c>
      <c r="AD1291" s="41">
        <v>0</v>
      </c>
      <c r="AE1291" s="42">
        <v>3539240175</v>
      </c>
      <c r="AF1291" s="42">
        <v>1696961126</v>
      </c>
      <c r="AG1291" s="41">
        <v>1696961126</v>
      </c>
      <c r="AH1291" s="41">
        <v>1696961126</v>
      </c>
      <c r="AI1291" s="41">
        <v>0</v>
      </c>
      <c r="AJ1291" s="41">
        <v>0</v>
      </c>
      <c r="AK1291" s="42" t="str">
        <f>IFERROR(VLOOKUP(Exportar[[#This Row],[RUBRO]],[3]LISTAS!$A$1:$B$19,2,0),Exportar[[#This Row],[NOMBRE-Planeación_Proyecto]])</f>
        <v>4. Nutrición</v>
      </c>
      <c r="AL1291" s="41">
        <f>VLOOKUP(Exportar[[#This Row],[UNIDAD/SUB UNIDAD]],[3]!REGIONALES[[#All],[codigo_regional3]:[Columna1]],3,0)</f>
        <v>54</v>
      </c>
      <c r="AM1291" s="41">
        <f>Exportar[[#This Row],[COD]]</f>
        <v>54</v>
      </c>
      <c r="AN1291" s="41" t="str">
        <f>IFERROR(VLOOKUP(Exportar[[#This Row],[RUBRO completo]],'[3]CENTRO DE COSTOS'!$X:$X,1,0),0)</f>
        <v>C-4102-1500-12-0-4102016-02-101</v>
      </c>
      <c r="AO1291" s="43" t="str">
        <f>VLOOKUP(Exportar[[#This Row],[COD_REAL]],'[3]CENTRO DE COSTOS'!$M$4:$N$72,2,0)</f>
        <v>REGIONAL NORTE DE SANTANDER</v>
      </c>
    </row>
    <row r="1292" spans="1:41" x14ac:dyDescent="0.25">
      <c r="A1292" s="44">
        <v>45111</v>
      </c>
      <c r="B1292" s="32">
        <v>2023</v>
      </c>
      <c r="C1292" s="33" t="str">
        <f>VLOOKUP(D1292,'[3]CENTRO DE COSTOS'!$E:$H,4,0)</f>
        <v>REGIONALES</v>
      </c>
      <c r="D1292" s="34" t="s">
        <v>75</v>
      </c>
      <c r="E1292" s="34" t="s">
        <v>76</v>
      </c>
      <c r="F1292" s="34" t="s">
        <v>238</v>
      </c>
      <c r="G1292" s="35" t="str">
        <f>VLOOKUP(O1292,[3]Gerentes!$A:$N,4,0)</f>
        <v>NUTRICIÓN</v>
      </c>
      <c r="H1292" s="35" t="str">
        <f>VLOOKUP(O1292,[3]Gerentes!$A:$N,5,0)</f>
        <v>DIRECTOR(A) DE NUTRICION</v>
      </c>
      <c r="I1292" s="35" t="str">
        <f>VLOOKUP(O1292,[3]Gerentes!$A:$N,10,0)</f>
        <v>4. Nutrición</v>
      </c>
      <c r="J1292" s="35" t="str">
        <f>VLOOKUP(O1292,[3]Gerentes!$A:$AB,15,0)</f>
        <v>Contratable</v>
      </c>
      <c r="K1292" s="36" t="str">
        <f t="shared" si="60"/>
        <v>Inversión</v>
      </c>
      <c r="L1292" s="37" t="s">
        <v>191</v>
      </c>
      <c r="M1292" s="38" t="str">
        <f t="shared" si="61"/>
        <v>C-4102-1500-12</v>
      </c>
      <c r="N1292" s="34">
        <v>105</v>
      </c>
      <c r="O1292" s="35" t="str">
        <f t="shared" si="62"/>
        <v>C-4102-1500-12-0-4102014-02-105</v>
      </c>
      <c r="P1292" s="32" t="s">
        <v>190</v>
      </c>
      <c r="Q1292" s="39">
        <f>VLOOKUP($O1292,[3]Gerentes!$A:$I,7,0)</f>
        <v>4102014</v>
      </c>
      <c r="R1292" s="40" t="str">
        <f>VLOOKUP($O1292,[3]Gerentes!$A:$I,8,0)</f>
        <v>SERVICIO DE DISTRIBUCION DE ALIMENTOS SOLIDOS DE ALTO VALOR NUTRICIONAL</v>
      </c>
      <c r="S1292" s="34" t="s">
        <v>24</v>
      </c>
      <c r="T1292" s="34">
        <v>27</v>
      </c>
      <c r="U1292" s="34" t="s">
        <v>161</v>
      </c>
      <c r="V1292" s="34" t="s">
        <v>25</v>
      </c>
      <c r="W1292" s="41">
        <v>34922933</v>
      </c>
      <c r="X1292" s="41">
        <v>0</v>
      </c>
      <c r="Y1292" s="41">
        <v>0</v>
      </c>
      <c r="Z1292" s="41">
        <v>0</v>
      </c>
      <c r="AA1292" s="41">
        <v>0</v>
      </c>
      <c r="AB1292" s="42">
        <v>34922933</v>
      </c>
      <c r="AC1292" s="41">
        <v>34721067</v>
      </c>
      <c r="AD1292" s="41">
        <v>201866</v>
      </c>
      <c r="AE1292" s="42">
        <v>34721067</v>
      </c>
      <c r="AF1292" s="42">
        <v>13525067</v>
      </c>
      <c r="AG1292" s="41">
        <v>13525067</v>
      </c>
      <c r="AH1292" s="41">
        <v>13525067</v>
      </c>
      <c r="AI1292" s="41">
        <v>0</v>
      </c>
      <c r="AJ1292" s="41">
        <v>0</v>
      </c>
      <c r="AK1292" s="42" t="str">
        <f>IFERROR(VLOOKUP(Exportar[[#This Row],[RUBRO]],[3]LISTAS!$A$1:$B$19,2,0),Exportar[[#This Row],[NOMBRE-Planeación_Proyecto]])</f>
        <v>4. Nutrición</v>
      </c>
      <c r="AL1292" s="41">
        <f>VLOOKUP(Exportar[[#This Row],[UNIDAD/SUB UNIDAD]],[3]!REGIONALES[[#All],[codigo_regional3]:[Columna1]],3,0)</f>
        <v>54</v>
      </c>
      <c r="AM1292" s="41">
        <f>Exportar[[#This Row],[COD]]</f>
        <v>54</v>
      </c>
      <c r="AN1292" s="41">
        <f>IFERROR(VLOOKUP(Exportar[[#This Row],[RUBRO completo]],'[3]CENTRO DE COSTOS'!$X:$X,1,0),0)</f>
        <v>0</v>
      </c>
      <c r="AO1292" s="43" t="str">
        <f>VLOOKUP(Exportar[[#This Row],[COD_REAL]],'[3]CENTRO DE COSTOS'!$M$4:$N$72,2,0)</f>
        <v>REGIONAL NORTE DE SANTANDER</v>
      </c>
    </row>
    <row r="1293" spans="1:41" x14ac:dyDescent="0.25">
      <c r="A1293" s="44">
        <v>45111</v>
      </c>
      <c r="B1293" s="32">
        <v>2023</v>
      </c>
      <c r="C1293" s="33" t="str">
        <f>VLOOKUP(D1293,'[3]CENTRO DE COSTOS'!$E:$H,4,0)</f>
        <v>REGIONALES</v>
      </c>
      <c r="D1293" s="34" t="s">
        <v>75</v>
      </c>
      <c r="E1293" s="34" t="s">
        <v>76</v>
      </c>
      <c r="F1293" s="34" t="s">
        <v>243</v>
      </c>
      <c r="G1293" s="35" t="str">
        <f>VLOOKUP(O1293,[3]Gerentes!$A:$N,4,0)</f>
        <v>PROTECCIÓN SRPA</v>
      </c>
      <c r="H1293" s="35" t="str">
        <f>VLOOKUP(O1293,[3]Gerentes!$A:$N,5,0)</f>
        <v>DIRECTOR(A) DE PROTECCION</v>
      </c>
      <c r="I1293" s="35" t="str">
        <f>VLOOKUP(O1293,[3]Gerentes!$A:$N,10,0)</f>
        <v>3. Protección SRPA</v>
      </c>
      <c r="J1293" s="35" t="str">
        <f>VLOOKUP(O1293,[3]Gerentes!$A:$AB,15,0)</f>
        <v>Contratable</v>
      </c>
      <c r="K1293" s="36" t="str">
        <f t="shared" si="60"/>
        <v>Inversión</v>
      </c>
      <c r="L1293" s="37" t="s">
        <v>187</v>
      </c>
      <c r="M1293" s="38" t="str">
        <f t="shared" si="61"/>
        <v>C-4102-1500-13</v>
      </c>
      <c r="N1293" s="34">
        <v>111</v>
      </c>
      <c r="O1293" s="35" t="str">
        <f t="shared" si="62"/>
        <v>C-4102-1500-13-0-4102038-02-111</v>
      </c>
      <c r="P1293" s="32" t="s">
        <v>186</v>
      </c>
      <c r="Q1293" s="39">
        <f>VLOOKUP($O1293,[3]Gerentes!$A:$I,7,0)</f>
        <v>4102038</v>
      </c>
      <c r="R1293" s="40" t="str">
        <f>VLOOKUP($O1293,[3]Gerentes!$A:$I,8,0)</f>
        <v>SERVICIO DIRIGIDOS A LA ATENCION DE NIÑOS, NIÑAS, ADOLESCENTES Y JOVENES, CON ENFOQUE PEDAGOGICO Y RESTAURATIVO ENCAMINADOS A LA INCLUSION SOCIAL</v>
      </c>
      <c r="S1293" s="34" t="s">
        <v>24</v>
      </c>
      <c r="T1293" s="34">
        <v>27</v>
      </c>
      <c r="U1293" s="34" t="s">
        <v>161</v>
      </c>
      <c r="V1293" s="34" t="s">
        <v>25</v>
      </c>
      <c r="W1293" s="41">
        <v>40755419</v>
      </c>
      <c r="X1293" s="41">
        <v>28272191</v>
      </c>
      <c r="Y1293" s="41">
        <v>0</v>
      </c>
      <c r="Z1293" s="41">
        <v>0</v>
      </c>
      <c r="AA1293" s="41">
        <v>0</v>
      </c>
      <c r="AB1293" s="42">
        <v>69027610</v>
      </c>
      <c r="AC1293" s="41">
        <v>69027610</v>
      </c>
      <c r="AD1293" s="41">
        <v>0</v>
      </c>
      <c r="AE1293" s="42">
        <v>61607610</v>
      </c>
      <c r="AF1293" s="42">
        <v>60447610</v>
      </c>
      <c r="AG1293" s="41">
        <v>60447610</v>
      </c>
      <c r="AH1293" s="41">
        <v>60447610</v>
      </c>
      <c r="AI1293" s="41">
        <v>0</v>
      </c>
      <c r="AJ1293" s="41">
        <v>0</v>
      </c>
      <c r="AK1293" s="42" t="str">
        <f>IFERROR(VLOOKUP(Exportar[[#This Row],[RUBRO]],[3]LISTAS!$A$1:$B$19,2,0),Exportar[[#This Row],[NOMBRE-Planeación_Proyecto]])</f>
        <v>3. Protección SRPA</v>
      </c>
      <c r="AL1293" s="41">
        <f>VLOOKUP(Exportar[[#This Row],[UNIDAD/SUB UNIDAD]],[3]!REGIONALES[[#All],[codigo_regional3]:[Columna1]],3,0)</f>
        <v>54</v>
      </c>
      <c r="AM1293" s="41">
        <f>Exportar[[#This Row],[COD]]</f>
        <v>54</v>
      </c>
      <c r="AN1293" s="41">
        <f>IFERROR(VLOOKUP(Exportar[[#This Row],[RUBRO completo]],'[3]CENTRO DE COSTOS'!$X:$X,1,0),0)</f>
        <v>0</v>
      </c>
      <c r="AO1293" s="43" t="str">
        <f>VLOOKUP(Exportar[[#This Row],[COD_REAL]],'[3]CENTRO DE COSTOS'!$M$4:$N$72,2,0)</f>
        <v>REGIONAL NORTE DE SANTANDER</v>
      </c>
    </row>
    <row r="1294" spans="1:41" x14ac:dyDescent="0.25">
      <c r="A1294" s="44">
        <v>45111</v>
      </c>
      <c r="B1294" s="32">
        <v>2023</v>
      </c>
      <c r="C1294" s="33" t="str">
        <f>VLOOKUP(D1294,'[3]CENTRO DE COSTOS'!$E:$H,4,0)</f>
        <v>REGIONALES</v>
      </c>
      <c r="D1294" s="34" t="s">
        <v>75</v>
      </c>
      <c r="E1294" s="34" t="s">
        <v>76</v>
      </c>
      <c r="F1294" s="34" t="s">
        <v>243</v>
      </c>
      <c r="G1294" s="35" t="str">
        <f>VLOOKUP(O1294,[3]Gerentes!$A:$N,4,0)</f>
        <v xml:space="preserve">PROTECCIÓN RESTABLECIMIENTO </v>
      </c>
      <c r="H1294" s="35" t="str">
        <f>VLOOKUP(O1294,[3]Gerentes!$A:$N,5,0)</f>
        <v>DIRECTOR(A) DE PROTECCION</v>
      </c>
      <c r="I1294" s="35" t="str">
        <f>VLOOKUP(O1294,[3]Gerentes!$A:$N,10,0)</f>
        <v>2. Protección PARD</v>
      </c>
      <c r="J1294" s="35" t="str">
        <f>VLOOKUP(O1294,[3]Gerentes!$A:$AB,15,0)</f>
        <v>Contratable</v>
      </c>
      <c r="K1294" s="36" t="str">
        <f t="shared" si="60"/>
        <v>Inversión</v>
      </c>
      <c r="L1294" s="37" t="s">
        <v>173</v>
      </c>
      <c r="M1294" s="38" t="str">
        <f t="shared" si="61"/>
        <v>C-4102-1500-14</v>
      </c>
      <c r="N1294" s="34">
        <v>111</v>
      </c>
      <c r="O1294" s="35" t="str">
        <f t="shared" si="62"/>
        <v>C-4102-1500-14-0-4102037-02-111</v>
      </c>
      <c r="P1294" s="32" t="s">
        <v>172</v>
      </c>
      <c r="Q1294" s="39">
        <f>VLOOKUP($O1294,[3]Gerentes!$A:$I,7,0)</f>
        <v>4102037</v>
      </c>
      <c r="R1294" s="40" t="str">
        <f>VLOOKUP($O1294,[3]Gerentes!$A:$I,8,0)</f>
        <v>SERVICIO DE PROTECCION PARA EL RESTABLECIMIENTO DE DERECHOS DE NIÑOS, NIÑAS, ADOLESCENTES Y JOVENES</v>
      </c>
      <c r="S1294" s="34" t="s">
        <v>24</v>
      </c>
      <c r="T1294" s="34">
        <v>21</v>
      </c>
      <c r="U1294" s="34" t="s">
        <v>185</v>
      </c>
      <c r="V1294" s="34" t="s">
        <v>25</v>
      </c>
      <c r="W1294" s="41">
        <v>292401711</v>
      </c>
      <c r="X1294" s="41">
        <v>0</v>
      </c>
      <c r="Y1294" s="41">
        <v>0</v>
      </c>
      <c r="Z1294" s="41">
        <v>0</v>
      </c>
      <c r="AA1294" s="41">
        <v>0</v>
      </c>
      <c r="AB1294" s="42">
        <v>292401711</v>
      </c>
      <c r="AC1294" s="41">
        <v>292401711</v>
      </c>
      <c r="AD1294" s="41">
        <v>0</v>
      </c>
      <c r="AE1294" s="42">
        <v>252949666</v>
      </c>
      <c r="AF1294" s="42">
        <v>238497778</v>
      </c>
      <c r="AG1294" s="41">
        <v>238497778</v>
      </c>
      <c r="AH1294" s="41">
        <v>238497778</v>
      </c>
      <c r="AI1294" s="41">
        <v>0</v>
      </c>
      <c r="AJ1294" s="41">
        <v>0</v>
      </c>
      <c r="AK1294" s="42" t="str">
        <f>IFERROR(VLOOKUP(Exportar[[#This Row],[RUBRO]],[3]LISTAS!$A$1:$B$19,2,0),Exportar[[#This Row],[NOMBRE-Planeación_Proyecto]])</f>
        <v>2. Protección PARD</v>
      </c>
      <c r="AL1294" s="41">
        <f>VLOOKUP(Exportar[[#This Row],[UNIDAD/SUB UNIDAD]],[3]!REGIONALES[[#All],[codigo_regional3]:[Columna1]],3,0)</f>
        <v>54</v>
      </c>
      <c r="AM1294" s="41">
        <f>Exportar[[#This Row],[COD]]</f>
        <v>54</v>
      </c>
      <c r="AN1294" s="41">
        <f>IFERROR(VLOOKUP(Exportar[[#This Row],[RUBRO completo]],'[3]CENTRO DE COSTOS'!$X:$X,1,0),0)</f>
        <v>0</v>
      </c>
      <c r="AO1294" s="43" t="str">
        <f>VLOOKUP(Exportar[[#This Row],[COD_REAL]],'[3]CENTRO DE COSTOS'!$M$4:$N$72,2,0)</f>
        <v>REGIONAL NORTE DE SANTANDER</v>
      </c>
    </row>
    <row r="1295" spans="1:41" x14ac:dyDescent="0.25">
      <c r="A1295" s="44">
        <v>45111</v>
      </c>
      <c r="B1295" s="32">
        <v>2023</v>
      </c>
      <c r="C1295" s="33" t="str">
        <f>VLOOKUP(D1295,'[3]CENTRO DE COSTOS'!$E:$H,4,0)</f>
        <v>REGIONALES</v>
      </c>
      <c r="D1295" s="34" t="s">
        <v>75</v>
      </c>
      <c r="E1295" s="34" t="s">
        <v>76</v>
      </c>
      <c r="F1295" s="34" t="s">
        <v>237</v>
      </c>
      <c r="G1295" s="35" t="str">
        <f>VLOOKUP(O1295,[3]Gerentes!$A:$N,4,0)</f>
        <v>PROTECCIÓN SRPA</v>
      </c>
      <c r="H1295" s="35" t="str">
        <f>VLOOKUP(O1295,[3]Gerentes!$A:$N,5,0)</f>
        <v>DIRECTOR(A) DE PROTECCION</v>
      </c>
      <c r="I1295" s="35" t="str">
        <f>VLOOKUP(O1295,[3]Gerentes!$A:$N,10,0)</f>
        <v>3. Protección SRPA</v>
      </c>
      <c r="J1295" s="35" t="str">
        <f>VLOOKUP(O1295,[3]Gerentes!$A:$AB,15,0)</f>
        <v>No Contratable</v>
      </c>
      <c r="K1295" s="36" t="str">
        <f t="shared" si="60"/>
        <v>Inversión</v>
      </c>
      <c r="L1295" s="37" t="s">
        <v>187</v>
      </c>
      <c r="M1295" s="38" t="str">
        <f t="shared" si="61"/>
        <v>C-4102-1500-13</v>
      </c>
      <c r="N1295" s="34">
        <v>112</v>
      </c>
      <c r="O1295" s="35" t="str">
        <f t="shared" si="62"/>
        <v>C-4102-1500-13-0-4102038-02-112</v>
      </c>
      <c r="P1295" s="32" t="s">
        <v>186</v>
      </c>
      <c r="Q1295" s="39">
        <f>VLOOKUP($O1295,[3]Gerentes!$A:$I,7,0)</f>
        <v>4102038</v>
      </c>
      <c r="R1295" s="40" t="str">
        <f>VLOOKUP($O1295,[3]Gerentes!$A:$I,8,0)</f>
        <v>SERVICIO DIRIGIDOS A LA ATENCION DE NIÑOS, NIÑAS, ADOLESCENTES Y JOVENES, CON ENFOQUE PEDAGOGICO Y RESTAURATIVO ENCAMINADOS A LA INCLUSION SOCIAL</v>
      </c>
      <c r="S1295" s="34" t="s">
        <v>24</v>
      </c>
      <c r="T1295" s="34">
        <v>27</v>
      </c>
      <c r="U1295" s="34" t="s">
        <v>161</v>
      </c>
      <c r="V1295" s="34" t="s">
        <v>25</v>
      </c>
      <c r="W1295" s="41">
        <v>2000000</v>
      </c>
      <c r="X1295" s="41">
        <v>0</v>
      </c>
      <c r="Y1295" s="41">
        <v>2000000</v>
      </c>
      <c r="Z1295" s="41">
        <v>0</v>
      </c>
      <c r="AA1295" s="41">
        <v>0</v>
      </c>
      <c r="AB1295" s="42">
        <v>0</v>
      </c>
      <c r="AC1295" s="41">
        <v>0</v>
      </c>
      <c r="AD1295" s="41">
        <v>0</v>
      </c>
      <c r="AE1295" s="42">
        <v>0</v>
      </c>
      <c r="AF1295" s="42">
        <v>0</v>
      </c>
      <c r="AG1295" s="41">
        <v>0</v>
      </c>
      <c r="AH1295" s="41">
        <v>0</v>
      </c>
      <c r="AI1295" s="41">
        <v>0</v>
      </c>
      <c r="AJ1295" s="41">
        <v>0</v>
      </c>
      <c r="AK1295" s="42" t="str">
        <f>IFERROR(VLOOKUP(Exportar[[#This Row],[RUBRO]],[3]LISTAS!$A$1:$B$19,2,0),Exportar[[#This Row],[NOMBRE-Planeación_Proyecto]])</f>
        <v>3. Protección SRPA</v>
      </c>
      <c r="AL1295" s="41">
        <f>VLOOKUP(Exportar[[#This Row],[UNIDAD/SUB UNIDAD]],[3]!REGIONALES[[#All],[codigo_regional3]:[Columna1]],3,0)</f>
        <v>54</v>
      </c>
      <c r="AM1295" s="41">
        <f>Exportar[[#This Row],[COD]]</f>
        <v>54</v>
      </c>
      <c r="AN1295" s="41">
        <f>IFERROR(VLOOKUP(Exportar[[#This Row],[RUBRO completo]],'[3]CENTRO DE COSTOS'!$X:$X,1,0),0)</f>
        <v>0</v>
      </c>
      <c r="AO1295" s="43" t="str">
        <f>VLOOKUP(Exportar[[#This Row],[COD_REAL]],'[3]CENTRO DE COSTOS'!$M$4:$N$72,2,0)</f>
        <v>REGIONAL NORTE DE SANTANDER</v>
      </c>
    </row>
    <row r="1296" spans="1:41" x14ac:dyDescent="0.25">
      <c r="A1296" s="44">
        <v>45111</v>
      </c>
      <c r="B1296" s="32">
        <v>2023</v>
      </c>
      <c r="C1296" s="33" t="str">
        <f>VLOOKUP(D1296,'[3]CENTRO DE COSTOS'!$E:$H,4,0)</f>
        <v>REGIONALES</v>
      </c>
      <c r="D1296" s="34" t="s">
        <v>75</v>
      </c>
      <c r="E1296" s="34" t="s">
        <v>76</v>
      </c>
      <c r="F1296" s="34" t="s">
        <v>237</v>
      </c>
      <c r="G1296" s="35" t="str">
        <f>VLOOKUP(O1296,[3]Gerentes!$A:$N,4,0)</f>
        <v xml:space="preserve">PROTECCIÓN RESTABLECIMIENTO </v>
      </c>
      <c r="H1296" s="35" t="str">
        <f>VLOOKUP(O1296,[3]Gerentes!$A:$N,5,0)</f>
        <v>DIRECTOR(A) DE PROTECCION</v>
      </c>
      <c r="I1296" s="35" t="str">
        <f>VLOOKUP(O1296,[3]Gerentes!$A:$N,10,0)</f>
        <v>2. Protección PARD</v>
      </c>
      <c r="J1296" s="35" t="str">
        <f>VLOOKUP(O1296,[3]Gerentes!$A:$AB,15,0)</f>
        <v>No Contratable</v>
      </c>
      <c r="K1296" s="36" t="str">
        <f t="shared" si="60"/>
        <v>Inversión</v>
      </c>
      <c r="L1296" s="37" t="s">
        <v>173</v>
      </c>
      <c r="M1296" s="38" t="str">
        <f t="shared" si="61"/>
        <v>C-4102-1500-14</v>
      </c>
      <c r="N1296" s="34">
        <v>112</v>
      </c>
      <c r="O1296" s="35" t="str">
        <f t="shared" si="62"/>
        <v>C-4102-1500-14-0-4102037-02-112</v>
      </c>
      <c r="P1296" s="32" t="s">
        <v>172</v>
      </c>
      <c r="Q1296" s="39">
        <f>VLOOKUP($O1296,[3]Gerentes!$A:$I,7,0)</f>
        <v>4102037</v>
      </c>
      <c r="R1296" s="40" t="str">
        <f>VLOOKUP($O1296,[3]Gerentes!$A:$I,8,0)</f>
        <v>SERVICIO DE PROTECCION PARA EL RESTABLECIMIENTO DE DERECHOS DE NIÑOS, NIÑAS, ADOLESCENTES Y JOVENES</v>
      </c>
      <c r="S1296" s="34" t="s">
        <v>24</v>
      </c>
      <c r="T1296" s="34">
        <v>21</v>
      </c>
      <c r="U1296" s="34" t="s">
        <v>185</v>
      </c>
      <c r="V1296" s="34" t="s">
        <v>25</v>
      </c>
      <c r="W1296" s="41">
        <v>0</v>
      </c>
      <c r="X1296" s="41">
        <v>65000000</v>
      </c>
      <c r="Y1296" s="41">
        <v>0</v>
      </c>
      <c r="Z1296" s="41">
        <v>0</v>
      </c>
      <c r="AA1296" s="41">
        <v>0</v>
      </c>
      <c r="AB1296" s="42">
        <v>65000000</v>
      </c>
      <c r="AC1296" s="41">
        <v>65000000</v>
      </c>
      <c r="AD1296" s="41">
        <v>0</v>
      </c>
      <c r="AE1296" s="42">
        <v>65000000</v>
      </c>
      <c r="AF1296" s="42">
        <v>65000000</v>
      </c>
      <c r="AG1296" s="41">
        <v>65000000</v>
      </c>
      <c r="AH1296" s="41">
        <v>65000000</v>
      </c>
      <c r="AI1296" s="41">
        <v>0</v>
      </c>
      <c r="AJ1296" s="41">
        <v>0</v>
      </c>
      <c r="AK1296" s="42" t="str">
        <f>IFERROR(VLOOKUP(Exportar[[#This Row],[RUBRO]],[3]LISTAS!$A$1:$B$19,2,0),Exportar[[#This Row],[NOMBRE-Planeación_Proyecto]])</f>
        <v>2. Protección PARD</v>
      </c>
      <c r="AL1296" s="41">
        <f>VLOOKUP(Exportar[[#This Row],[UNIDAD/SUB UNIDAD]],[3]!REGIONALES[[#All],[codigo_regional3]:[Columna1]],3,0)</f>
        <v>54</v>
      </c>
      <c r="AM1296" s="41">
        <f>Exportar[[#This Row],[COD]]</f>
        <v>54</v>
      </c>
      <c r="AN1296" s="41">
        <f>IFERROR(VLOOKUP(Exportar[[#This Row],[RUBRO completo]],'[3]CENTRO DE COSTOS'!$X:$X,1,0),0)</f>
        <v>0</v>
      </c>
      <c r="AO1296" s="43" t="str">
        <f>VLOOKUP(Exportar[[#This Row],[COD_REAL]],'[3]CENTRO DE COSTOS'!$M$4:$N$72,2,0)</f>
        <v>REGIONAL NORTE DE SANTANDER</v>
      </c>
    </row>
    <row r="1297" spans="1:41" x14ac:dyDescent="0.25">
      <c r="A1297" s="44">
        <v>45111</v>
      </c>
      <c r="B1297" s="32">
        <v>2023</v>
      </c>
      <c r="C1297" s="33" t="str">
        <f>VLOOKUP(D1297,'[3]CENTRO DE COSTOS'!$E:$H,4,0)</f>
        <v>REGIONALES</v>
      </c>
      <c r="D1297" s="34" t="s">
        <v>75</v>
      </c>
      <c r="E1297" s="34" t="s">
        <v>76</v>
      </c>
      <c r="F1297" s="34" t="s">
        <v>237</v>
      </c>
      <c r="G1297" s="35" t="str">
        <f>VLOOKUP(O1297,[3]Gerentes!$A:$N,4,0)</f>
        <v xml:space="preserve">PROTECCIÓN RESTABLECIMIENTO </v>
      </c>
      <c r="H1297" s="35" t="str">
        <f>VLOOKUP(O1297,[3]Gerentes!$A:$N,5,0)</f>
        <v>DIRECTOR(A) DE PROTECCION</v>
      </c>
      <c r="I1297" s="35" t="str">
        <f>VLOOKUP(O1297,[3]Gerentes!$A:$N,10,0)</f>
        <v>2. Protección PARD</v>
      </c>
      <c r="J1297" s="35" t="str">
        <f>VLOOKUP(O1297,[3]Gerentes!$A:$AB,15,0)</f>
        <v>No Contratable</v>
      </c>
      <c r="K1297" s="36" t="str">
        <f t="shared" si="60"/>
        <v>Inversión</v>
      </c>
      <c r="L1297" s="37" t="s">
        <v>173</v>
      </c>
      <c r="M1297" s="38" t="str">
        <f t="shared" si="61"/>
        <v>C-4102-1500-14</v>
      </c>
      <c r="N1297" s="34">
        <v>112</v>
      </c>
      <c r="O1297" s="35" t="str">
        <f t="shared" si="62"/>
        <v>C-4102-1500-14-0-4102037-02-112</v>
      </c>
      <c r="P1297" s="32" t="s">
        <v>172</v>
      </c>
      <c r="Q1297" s="39">
        <f>VLOOKUP($O1297,[3]Gerentes!$A:$I,7,0)</f>
        <v>4102037</v>
      </c>
      <c r="R1297" s="40" t="str">
        <f>VLOOKUP($O1297,[3]Gerentes!$A:$I,8,0)</f>
        <v>SERVICIO DE PROTECCION PARA EL RESTABLECIMIENTO DE DERECHOS DE NIÑOS, NIÑAS, ADOLESCENTES Y JOVENES</v>
      </c>
      <c r="S1297" s="34" t="s">
        <v>24</v>
      </c>
      <c r="T1297" s="34">
        <v>27</v>
      </c>
      <c r="U1297" s="34" t="s">
        <v>161</v>
      </c>
      <c r="V1297" s="34" t="s">
        <v>25</v>
      </c>
      <c r="W1297" s="41">
        <v>6000000</v>
      </c>
      <c r="X1297" s="41">
        <v>0</v>
      </c>
      <c r="Y1297" s="41">
        <v>0</v>
      </c>
      <c r="Z1297" s="41">
        <v>0</v>
      </c>
      <c r="AA1297" s="41">
        <v>0</v>
      </c>
      <c r="AB1297" s="42">
        <v>6000000</v>
      </c>
      <c r="AC1297" s="41">
        <v>6000000</v>
      </c>
      <c r="AD1297" s="41">
        <v>0</v>
      </c>
      <c r="AE1297" s="42">
        <v>6000000</v>
      </c>
      <c r="AF1297" s="42">
        <v>6000000</v>
      </c>
      <c r="AG1297" s="41">
        <v>6000000</v>
      </c>
      <c r="AH1297" s="41">
        <v>6000000</v>
      </c>
      <c r="AI1297" s="41">
        <v>0</v>
      </c>
      <c r="AJ1297" s="41">
        <v>0</v>
      </c>
      <c r="AK1297" s="42" t="str">
        <f>IFERROR(VLOOKUP(Exportar[[#This Row],[RUBRO]],[3]LISTAS!$A$1:$B$19,2,0),Exportar[[#This Row],[NOMBRE-Planeación_Proyecto]])</f>
        <v>2. Protección PARD</v>
      </c>
      <c r="AL1297" s="41">
        <f>VLOOKUP(Exportar[[#This Row],[UNIDAD/SUB UNIDAD]],[3]!REGIONALES[[#All],[codigo_regional3]:[Columna1]],3,0)</f>
        <v>54</v>
      </c>
      <c r="AM1297" s="41">
        <f>Exportar[[#This Row],[COD]]</f>
        <v>54</v>
      </c>
      <c r="AN1297" s="41">
        <f>IFERROR(VLOOKUP(Exportar[[#This Row],[RUBRO completo]],'[3]CENTRO DE COSTOS'!$X:$X,1,0),0)</f>
        <v>0</v>
      </c>
      <c r="AO1297" s="43" t="str">
        <f>VLOOKUP(Exportar[[#This Row],[COD_REAL]],'[3]CENTRO DE COSTOS'!$M$4:$N$72,2,0)</f>
        <v>REGIONAL NORTE DE SANTANDER</v>
      </c>
    </row>
    <row r="1298" spans="1:41" x14ac:dyDescent="0.25">
      <c r="A1298" s="44">
        <v>45111</v>
      </c>
      <c r="B1298" s="32">
        <v>2023</v>
      </c>
      <c r="C1298" s="33" t="str">
        <f>VLOOKUP(D1298,'[3]CENTRO DE COSTOS'!$E:$H,4,0)</f>
        <v>REGIONALES</v>
      </c>
      <c r="D1298" s="34" t="s">
        <v>75</v>
      </c>
      <c r="E1298" s="34" t="s">
        <v>76</v>
      </c>
      <c r="F1298" s="34" t="s">
        <v>393</v>
      </c>
      <c r="G1298" s="35" t="str">
        <f>VLOOKUP(O1298,[3]Gerentes!$A:$N,4,0)</f>
        <v xml:space="preserve">PROTECCIÓN RESTABLECIMIENTO </v>
      </c>
      <c r="H1298" s="35" t="str">
        <f>VLOOKUP(O1298,[3]Gerentes!$A:$N,5,0)</f>
        <v>DIRECTOR(A) ADMINISTRATIVO</v>
      </c>
      <c r="I1298" s="35" t="str">
        <f>VLOOKUP(O1298,[3]Gerentes!$A:$N,10,0)</f>
        <v>2. Protección PARD</v>
      </c>
      <c r="J1298" s="35" t="str">
        <f>VLOOKUP(O1298,[3]Gerentes!$A:$AB,15,0)</f>
        <v>Contratable</v>
      </c>
      <c r="K1298" s="36" t="str">
        <f t="shared" si="60"/>
        <v>Inversión</v>
      </c>
      <c r="L1298" s="37" t="s">
        <v>173</v>
      </c>
      <c r="M1298" s="38" t="str">
        <f t="shared" si="61"/>
        <v>C-4102-1500-14</v>
      </c>
      <c r="N1298" s="34">
        <v>114</v>
      </c>
      <c r="O1298" s="35" t="str">
        <f t="shared" si="62"/>
        <v>C-4102-1500-14-0-4102037-02-114</v>
      </c>
      <c r="P1298" s="32" t="s">
        <v>172</v>
      </c>
      <c r="Q1298" s="39">
        <f>VLOOKUP($O1298,[3]Gerentes!$A:$I,7,0)</f>
        <v>4102037</v>
      </c>
      <c r="R1298" s="40" t="str">
        <f>VLOOKUP($O1298,[3]Gerentes!$A:$I,8,0)</f>
        <v>SERVICIO DE PROTECCION PARA EL RESTABLECIMIENTO DE DERECHOS DE NIÑOS, NIÑAS, ADOLESCENTES Y JOVENES</v>
      </c>
      <c r="S1298" s="34" t="s">
        <v>24</v>
      </c>
      <c r="T1298" s="34">
        <v>21</v>
      </c>
      <c r="U1298" s="34" t="s">
        <v>185</v>
      </c>
      <c r="V1298" s="34" t="s">
        <v>25</v>
      </c>
      <c r="W1298" s="41">
        <v>0</v>
      </c>
      <c r="X1298" s="41">
        <v>113422000</v>
      </c>
      <c r="Y1298" s="41">
        <v>0</v>
      </c>
      <c r="Z1298" s="41">
        <v>0</v>
      </c>
      <c r="AA1298" s="41">
        <v>0</v>
      </c>
      <c r="AB1298" s="42">
        <v>113422000</v>
      </c>
      <c r="AC1298" s="41">
        <v>113422000</v>
      </c>
      <c r="AD1298" s="41">
        <v>0</v>
      </c>
      <c r="AE1298" s="42">
        <v>113422000</v>
      </c>
      <c r="AF1298" s="42">
        <v>113422000</v>
      </c>
      <c r="AG1298" s="41">
        <v>113422000</v>
      </c>
      <c r="AH1298" s="41">
        <v>113422000</v>
      </c>
      <c r="AI1298" s="41">
        <v>0</v>
      </c>
      <c r="AJ1298" s="41">
        <v>0</v>
      </c>
      <c r="AK1298" s="42" t="str">
        <f>IFERROR(VLOOKUP(Exportar[[#This Row],[RUBRO]],[3]LISTAS!$A$1:$B$19,2,0),Exportar[[#This Row],[NOMBRE-Planeación_Proyecto]])</f>
        <v>2. Protección PARD</v>
      </c>
      <c r="AL1298" s="41">
        <f>VLOOKUP(Exportar[[#This Row],[UNIDAD/SUB UNIDAD]],[3]!REGIONALES[[#All],[codigo_regional3]:[Columna1]],3,0)</f>
        <v>54</v>
      </c>
      <c r="AM1298" s="41">
        <f>Exportar[[#This Row],[COD]]</f>
        <v>54</v>
      </c>
      <c r="AN1298" s="41">
        <f>IFERROR(VLOOKUP(Exportar[[#This Row],[RUBRO completo]],'[3]CENTRO DE COSTOS'!$X:$X,1,0),0)</f>
        <v>0</v>
      </c>
      <c r="AO1298" s="43" t="str">
        <f>VLOOKUP(Exportar[[#This Row],[COD_REAL]],'[3]CENTRO DE COSTOS'!$M$4:$N$72,2,0)</f>
        <v>REGIONAL NORTE DE SANTANDER</v>
      </c>
    </row>
    <row r="1299" spans="1:41" x14ac:dyDescent="0.25">
      <c r="A1299" s="44">
        <v>45111</v>
      </c>
      <c r="B1299" s="32">
        <v>2023</v>
      </c>
      <c r="C1299" s="33" t="str">
        <f>VLOOKUP(D1299,'[3]CENTRO DE COSTOS'!$E:$H,4,0)</f>
        <v>REGIONALES</v>
      </c>
      <c r="D1299" s="34" t="s">
        <v>75</v>
      </c>
      <c r="E1299" s="34" t="s">
        <v>76</v>
      </c>
      <c r="F1299" s="34" t="s">
        <v>248</v>
      </c>
      <c r="G1299" s="35" t="str">
        <f>VLOOKUP(O1299,[3]Gerentes!$A:$N,4,0)</f>
        <v>PROTECCIÓN SRPA</v>
      </c>
      <c r="H1299" s="35" t="str">
        <f>VLOOKUP(O1299,[3]Gerentes!$A:$N,5,0)</f>
        <v>DIRECTOR(A) DE PROTECCION</v>
      </c>
      <c r="I1299" s="35" t="str">
        <f>VLOOKUP(O1299,[3]Gerentes!$A:$N,10,0)</f>
        <v>3. Protección SRPA</v>
      </c>
      <c r="J1299" s="35" t="str">
        <f>VLOOKUP(O1299,[3]Gerentes!$A:$AB,15,0)</f>
        <v>Contratable</v>
      </c>
      <c r="K1299" s="36" t="str">
        <f t="shared" si="60"/>
        <v>Inversión</v>
      </c>
      <c r="L1299" s="37" t="s">
        <v>187</v>
      </c>
      <c r="M1299" s="38" t="str">
        <f t="shared" si="61"/>
        <v>C-4102-1500-13</v>
      </c>
      <c r="N1299" s="34">
        <v>120</v>
      </c>
      <c r="O1299" s="35" t="str">
        <f t="shared" si="62"/>
        <v>C-4102-1500-13-0-4102038-02-120</v>
      </c>
      <c r="P1299" s="32" t="s">
        <v>186</v>
      </c>
      <c r="Q1299" s="39">
        <f>VLOOKUP($O1299,[3]Gerentes!$A:$I,7,0)</f>
        <v>4102038</v>
      </c>
      <c r="R1299" s="40" t="str">
        <f>VLOOKUP($O1299,[3]Gerentes!$A:$I,8,0)</f>
        <v>SERVICIO DIRIGIDOS A LA ATENCION DE NIÑOS, NIÑAS, ADOLESCENTES Y JOVENES, CON ENFOQUE PEDAGOGICO Y RESTAURATIVO ENCAMINADOS A LA INCLUSION SOCIAL</v>
      </c>
      <c r="S1299" s="34" t="s">
        <v>24</v>
      </c>
      <c r="T1299" s="34">
        <v>27</v>
      </c>
      <c r="U1299" s="34" t="s">
        <v>161</v>
      </c>
      <c r="V1299" s="34" t="s">
        <v>25</v>
      </c>
      <c r="W1299" s="41">
        <v>5584914220</v>
      </c>
      <c r="X1299" s="41">
        <v>0</v>
      </c>
      <c r="Y1299" s="41">
        <v>84145242</v>
      </c>
      <c r="Z1299" s="41">
        <v>0</v>
      </c>
      <c r="AA1299" s="41">
        <v>0</v>
      </c>
      <c r="AB1299" s="42">
        <v>5500768978</v>
      </c>
      <c r="AC1299" s="41">
        <v>5401198423</v>
      </c>
      <c r="AD1299" s="41">
        <v>99570555</v>
      </c>
      <c r="AE1299" s="42">
        <v>5401198423</v>
      </c>
      <c r="AF1299" s="42">
        <v>3146235632</v>
      </c>
      <c r="AG1299" s="41">
        <v>3146235632</v>
      </c>
      <c r="AH1299" s="41">
        <v>3146235632</v>
      </c>
      <c r="AI1299" s="41">
        <v>0</v>
      </c>
      <c r="AJ1299" s="41">
        <v>0</v>
      </c>
      <c r="AK1299" s="42" t="str">
        <f>IFERROR(VLOOKUP(Exportar[[#This Row],[RUBRO]],[3]LISTAS!$A$1:$B$19,2,0),Exportar[[#This Row],[NOMBRE-Planeación_Proyecto]])</f>
        <v>3. Protección SRPA</v>
      </c>
      <c r="AL1299" s="41">
        <f>VLOOKUP(Exportar[[#This Row],[UNIDAD/SUB UNIDAD]],[3]!REGIONALES[[#All],[codigo_regional3]:[Columna1]],3,0)</f>
        <v>54</v>
      </c>
      <c r="AM1299" s="41">
        <f>Exportar[[#This Row],[COD]]</f>
        <v>54</v>
      </c>
      <c r="AN1299" s="41" t="str">
        <f>IFERROR(VLOOKUP(Exportar[[#This Row],[RUBRO completo]],'[3]CENTRO DE COSTOS'!$X:$X,1,0),0)</f>
        <v>C-4102-1500-13-0-4102038-02-120</v>
      </c>
      <c r="AO1299" s="43" t="str">
        <f>VLOOKUP(Exportar[[#This Row],[COD_REAL]],'[3]CENTRO DE COSTOS'!$M$4:$N$72,2,0)</f>
        <v>REGIONAL NORTE DE SANTANDER</v>
      </c>
    </row>
    <row r="1300" spans="1:41" x14ac:dyDescent="0.25">
      <c r="A1300" s="44">
        <v>45111</v>
      </c>
      <c r="B1300" s="32">
        <v>2023</v>
      </c>
      <c r="C1300" s="33" t="str">
        <f>VLOOKUP(D1300,'[3]CENTRO DE COSTOS'!$E:$H,4,0)</f>
        <v>REGIONALES</v>
      </c>
      <c r="D1300" s="34" t="s">
        <v>75</v>
      </c>
      <c r="E1300" s="34" t="s">
        <v>76</v>
      </c>
      <c r="F1300" s="34" t="s">
        <v>261</v>
      </c>
      <c r="G1300" s="35" t="str">
        <f>VLOOKUP(O1300,[3]Gerentes!$A:$N,4,0)</f>
        <v xml:space="preserve">PROTECCIÓN RESTABLECIMIENTO </v>
      </c>
      <c r="H1300" s="35" t="str">
        <f>VLOOKUP(O1300,[3]Gerentes!$A:$N,5,0)</f>
        <v>DIRECTOR(A) DE PROTECCION</v>
      </c>
      <c r="I1300" s="35" t="str">
        <f>VLOOKUP(O1300,[3]Gerentes!$A:$N,10,0)</f>
        <v>2. Protección PARD</v>
      </c>
      <c r="J1300" s="35" t="str">
        <f>VLOOKUP(O1300,[3]Gerentes!$A:$AB,15,0)</f>
        <v>Contratable</v>
      </c>
      <c r="K1300" s="36" t="str">
        <f t="shared" si="60"/>
        <v>Inversión</v>
      </c>
      <c r="L1300" s="37" t="s">
        <v>173</v>
      </c>
      <c r="M1300" s="38" t="str">
        <f t="shared" si="61"/>
        <v>C-4102-1500-14</v>
      </c>
      <c r="N1300" s="34">
        <v>121</v>
      </c>
      <c r="O1300" s="35" t="str">
        <f t="shared" si="62"/>
        <v>C-4102-1500-14-0-4102037-02-121</v>
      </c>
      <c r="P1300" s="32" t="s">
        <v>172</v>
      </c>
      <c r="Q1300" s="39">
        <f>VLOOKUP($O1300,[3]Gerentes!$A:$I,7,0)</f>
        <v>4102037</v>
      </c>
      <c r="R1300" s="40" t="str">
        <f>VLOOKUP($O1300,[3]Gerentes!$A:$I,8,0)</f>
        <v>SERVICIO DE PROTECCION PARA EL RESTABLECIMIENTO DE DERECHOS DE NIÑOS, NIÑAS, ADOLESCENTES Y JOVENES</v>
      </c>
      <c r="S1300" s="34" t="s">
        <v>24</v>
      </c>
      <c r="T1300" s="34">
        <v>27</v>
      </c>
      <c r="U1300" s="34" t="s">
        <v>161</v>
      </c>
      <c r="V1300" s="34" t="s">
        <v>25</v>
      </c>
      <c r="W1300" s="41">
        <v>787473750</v>
      </c>
      <c r="X1300" s="41">
        <v>0</v>
      </c>
      <c r="Y1300" s="41">
        <v>13185086</v>
      </c>
      <c r="Z1300" s="41">
        <v>0</v>
      </c>
      <c r="AA1300" s="41">
        <v>0</v>
      </c>
      <c r="AB1300" s="42">
        <v>774288664</v>
      </c>
      <c r="AC1300" s="41">
        <v>767394813</v>
      </c>
      <c r="AD1300" s="41">
        <v>6893851</v>
      </c>
      <c r="AE1300" s="42">
        <v>767394813</v>
      </c>
      <c r="AF1300" s="42">
        <v>452405314</v>
      </c>
      <c r="AG1300" s="41">
        <v>452405314</v>
      </c>
      <c r="AH1300" s="41">
        <v>452405314</v>
      </c>
      <c r="AI1300" s="41">
        <v>0</v>
      </c>
      <c r="AJ1300" s="41">
        <v>0</v>
      </c>
      <c r="AK1300" s="42" t="str">
        <f>IFERROR(VLOOKUP(Exportar[[#This Row],[RUBRO]],[3]LISTAS!$A$1:$B$19,2,0),Exportar[[#This Row],[NOMBRE-Planeación_Proyecto]])</f>
        <v>2. Protección PARD</v>
      </c>
      <c r="AL1300" s="41">
        <f>VLOOKUP(Exportar[[#This Row],[UNIDAD/SUB UNIDAD]],[3]!REGIONALES[[#All],[codigo_regional3]:[Columna1]],3,0)</f>
        <v>54</v>
      </c>
      <c r="AM1300" s="41">
        <f>Exportar[[#This Row],[COD]]</f>
        <v>54</v>
      </c>
      <c r="AN1300" s="41" t="str">
        <f>IFERROR(VLOOKUP(Exportar[[#This Row],[RUBRO completo]],'[3]CENTRO DE COSTOS'!$X:$X,1,0),0)</f>
        <v>C-4102-1500-14-0-4102037-02-121</v>
      </c>
      <c r="AO1300" s="43" t="str">
        <f>VLOOKUP(Exportar[[#This Row],[COD_REAL]],'[3]CENTRO DE COSTOS'!$M$4:$N$72,2,0)</f>
        <v>REGIONAL NORTE DE SANTANDER</v>
      </c>
    </row>
    <row r="1301" spans="1:41" x14ac:dyDescent="0.25">
      <c r="A1301" s="44">
        <v>45111</v>
      </c>
      <c r="B1301" s="32">
        <v>2023</v>
      </c>
      <c r="C1301" s="33" t="str">
        <f>VLOOKUP(D1301,'[3]CENTRO DE COSTOS'!$E:$H,4,0)</f>
        <v>REGIONALES</v>
      </c>
      <c r="D1301" s="34" t="s">
        <v>75</v>
      </c>
      <c r="E1301" s="34" t="s">
        <v>76</v>
      </c>
      <c r="F1301" s="34" t="s">
        <v>430</v>
      </c>
      <c r="G1301" s="35" t="str">
        <f>VLOOKUP(O1301,[3]Gerentes!$A:$N,4,0)</f>
        <v xml:space="preserve">PROTECCIÓN RESTABLECIMIENTO </v>
      </c>
      <c r="H1301" s="35" t="str">
        <f>VLOOKUP(O1301,[3]Gerentes!$A:$N,5,0)</f>
        <v>DIRECTOR(A) DE PROTECCION</v>
      </c>
      <c r="I1301" s="35" t="str">
        <f>VLOOKUP(O1301,[3]Gerentes!$A:$N,10,0)</f>
        <v>2. Protección PARD</v>
      </c>
      <c r="J1301" s="35" t="str">
        <f>VLOOKUP(O1301,[3]Gerentes!$A:$AB,15,0)</f>
        <v>Contratable</v>
      </c>
      <c r="K1301" s="36" t="str">
        <f t="shared" si="60"/>
        <v>Inversión</v>
      </c>
      <c r="L1301" s="37" t="s">
        <v>173</v>
      </c>
      <c r="M1301" s="38" t="str">
        <f t="shared" si="61"/>
        <v>C-4102-1500-14</v>
      </c>
      <c r="N1301" s="34">
        <v>122</v>
      </c>
      <c r="O1301" s="35" t="str">
        <f t="shared" si="62"/>
        <v>C-4102-1500-14-0-4102037-02-122</v>
      </c>
      <c r="P1301" s="32" t="s">
        <v>172</v>
      </c>
      <c r="Q1301" s="39">
        <f>VLOOKUP($O1301,[3]Gerentes!$A:$I,7,0)</f>
        <v>4102037</v>
      </c>
      <c r="R1301" s="40" t="str">
        <f>VLOOKUP($O1301,[3]Gerentes!$A:$I,8,0)</f>
        <v>SERVICIO DE PROTECCION PARA EL RESTABLECIMIENTO DE DERECHOS DE NIÑOS, NIÑAS, ADOLESCENTES Y JOVENES</v>
      </c>
      <c r="S1301" s="34" t="s">
        <v>24</v>
      </c>
      <c r="T1301" s="34">
        <v>27</v>
      </c>
      <c r="U1301" s="34" t="s">
        <v>161</v>
      </c>
      <c r="V1301" s="34" t="s">
        <v>25</v>
      </c>
      <c r="W1301" s="41">
        <v>1003420120</v>
      </c>
      <c r="X1301" s="41">
        <v>0</v>
      </c>
      <c r="Y1301" s="41">
        <v>115765680</v>
      </c>
      <c r="Z1301" s="41">
        <v>0</v>
      </c>
      <c r="AA1301" s="41">
        <v>0</v>
      </c>
      <c r="AB1301" s="42">
        <v>887654440</v>
      </c>
      <c r="AC1301" s="41">
        <v>771336466</v>
      </c>
      <c r="AD1301" s="41">
        <v>116317974</v>
      </c>
      <c r="AE1301" s="42">
        <v>771336466</v>
      </c>
      <c r="AF1301" s="42">
        <v>434238330</v>
      </c>
      <c r="AG1301" s="41">
        <v>434238330</v>
      </c>
      <c r="AH1301" s="41">
        <v>434238330</v>
      </c>
      <c r="AI1301" s="41">
        <v>0</v>
      </c>
      <c r="AJ1301" s="41">
        <v>0</v>
      </c>
      <c r="AK1301" s="42" t="str">
        <f>IFERROR(VLOOKUP(Exportar[[#This Row],[RUBRO]],[3]LISTAS!$A$1:$B$19,2,0),Exportar[[#This Row],[NOMBRE-Planeación_Proyecto]])</f>
        <v>2. Protección PARD</v>
      </c>
      <c r="AL1301" s="41">
        <f>VLOOKUP(Exportar[[#This Row],[UNIDAD/SUB UNIDAD]],[3]!REGIONALES[[#All],[codigo_regional3]:[Columna1]],3,0)</f>
        <v>54</v>
      </c>
      <c r="AM1301" s="41">
        <f>Exportar[[#This Row],[COD]]</f>
        <v>54</v>
      </c>
      <c r="AN1301" s="41" t="str">
        <f>IFERROR(VLOOKUP(Exportar[[#This Row],[RUBRO completo]],'[3]CENTRO DE COSTOS'!$X:$X,1,0),0)</f>
        <v>C-4102-1500-14-0-4102037-02-122</v>
      </c>
      <c r="AO1301" s="43" t="str">
        <f>VLOOKUP(Exportar[[#This Row],[COD_REAL]],'[3]CENTRO DE COSTOS'!$M$4:$N$72,2,0)</f>
        <v>REGIONAL NORTE DE SANTANDER</v>
      </c>
    </row>
    <row r="1302" spans="1:41" x14ac:dyDescent="0.25">
      <c r="A1302" s="44">
        <v>45111</v>
      </c>
      <c r="B1302" s="32">
        <v>2023</v>
      </c>
      <c r="C1302" s="33" t="str">
        <f>VLOOKUP(D1302,'[3]CENTRO DE COSTOS'!$E:$H,4,0)</f>
        <v>REGIONALES</v>
      </c>
      <c r="D1302" s="34" t="s">
        <v>75</v>
      </c>
      <c r="E1302" s="34" t="s">
        <v>76</v>
      </c>
      <c r="F1302" s="34" t="s">
        <v>428</v>
      </c>
      <c r="G1302" s="35" t="str">
        <f>VLOOKUP(O1302,[3]Gerentes!$A:$N,4,0)</f>
        <v xml:space="preserve">PROTECCIÓN RESTABLECIMIENTO </v>
      </c>
      <c r="H1302" s="35" t="str">
        <f>VLOOKUP(O1302,[3]Gerentes!$A:$N,5,0)</f>
        <v>DIRECTOR(A) DE PROTECCION</v>
      </c>
      <c r="I1302" s="35" t="str">
        <f>VLOOKUP(O1302,[3]Gerentes!$A:$N,10,0)</f>
        <v>2. Protección PARD</v>
      </c>
      <c r="J1302" s="35" t="str">
        <f>VLOOKUP(O1302,[3]Gerentes!$A:$AB,15,0)</f>
        <v>Contratable</v>
      </c>
      <c r="K1302" s="36" t="str">
        <f t="shared" si="60"/>
        <v>Inversión</v>
      </c>
      <c r="L1302" s="37" t="s">
        <v>173</v>
      </c>
      <c r="M1302" s="38" t="str">
        <f t="shared" si="61"/>
        <v>C-4102-1500-14</v>
      </c>
      <c r="N1302" s="34">
        <v>123</v>
      </c>
      <c r="O1302" s="35" t="str">
        <f t="shared" si="62"/>
        <v>C-4102-1500-14-0-4102037-02-123</v>
      </c>
      <c r="P1302" s="32" t="s">
        <v>172</v>
      </c>
      <c r="Q1302" s="39">
        <f>VLOOKUP($O1302,[3]Gerentes!$A:$I,7,0)</f>
        <v>4102037</v>
      </c>
      <c r="R1302" s="40" t="str">
        <f>VLOOKUP($O1302,[3]Gerentes!$A:$I,8,0)</f>
        <v>SERVICIO DE PROTECCION PARA EL RESTABLECIMIENTO DE DERECHOS DE NIÑOS, NIÑAS, ADOLESCENTES Y JOVENES</v>
      </c>
      <c r="S1302" s="34" t="s">
        <v>24</v>
      </c>
      <c r="T1302" s="34">
        <v>27</v>
      </c>
      <c r="U1302" s="34" t="s">
        <v>161</v>
      </c>
      <c r="V1302" s="34" t="s">
        <v>25</v>
      </c>
      <c r="W1302" s="41">
        <v>10961591620</v>
      </c>
      <c r="X1302" s="41">
        <v>0</v>
      </c>
      <c r="Y1302" s="41">
        <v>0</v>
      </c>
      <c r="Z1302" s="41">
        <v>0</v>
      </c>
      <c r="AA1302" s="41">
        <v>0</v>
      </c>
      <c r="AB1302" s="42">
        <v>10961591620</v>
      </c>
      <c r="AC1302" s="41">
        <v>10898095490</v>
      </c>
      <c r="AD1302" s="41">
        <v>63496130</v>
      </c>
      <c r="AE1302" s="42">
        <v>10898095490</v>
      </c>
      <c r="AF1302" s="42">
        <v>6390708814</v>
      </c>
      <c r="AG1302" s="41">
        <v>6390708814</v>
      </c>
      <c r="AH1302" s="41">
        <v>6390708814</v>
      </c>
      <c r="AI1302" s="41">
        <v>0</v>
      </c>
      <c r="AJ1302" s="41">
        <v>0</v>
      </c>
      <c r="AK1302" s="42" t="str">
        <f>IFERROR(VLOOKUP(Exportar[[#This Row],[RUBRO]],[3]LISTAS!$A$1:$B$19,2,0),Exportar[[#This Row],[NOMBRE-Planeación_Proyecto]])</f>
        <v>2. Protección PARD</v>
      </c>
      <c r="AL1302" s="41">
        <f>VLOOKUP(Exportar[[#This Row],[UNIDAD/SUB UNIDAD]],[3]!REGIONALES[[#All],[codigo_regional3]:[Columna1]],3,0)</f>
        <v>54</v>
      </c>
      <c r="AM1302" s="41">
        <f>Exportar[[#This Row],[COD]]</f>
        <v>54</v>
      </c>
      <c r="AN1302" s="41" t="str">
        <f>IFERROR(VLOOKUP(Exportar[[#This Row],[RUBRO completo]],'[3]CENTRO DE COSTOS'!$X:$X,1,0),0)</f>
        <v>C-4102-1500-14-0-4102037-02-123</v>
      </c>
      <c r="AO1302" s="43" t="str">
        <f>VLOOKUP(Exportar[[#This Row],[COD_REAL]],'[3]CENTRO DE COSTOS'!$M$4:$N$72,2,0)</f>
        <v>REGIONAL NORTE DE SANTANDER</v>
      </c>
    </row>
    <row r="1303" spans="1:41" x14ac:dyDescent="0.25">
      <c r="A1303" s="44">
        <v>45111</v>
      </c>
      <c r="B1303" s="32">
        <v>2023</v>
      </c>
      <c r="C1303" s="33" t="str">
        <f>VLOOKUP(D1303,'[3]CENTRO DE COSTOS'!$E:$H,4,0)</f>
        <v>REGIONALES</v>
      </c>
      <c r="D1303" s="34" t="s">
        <v>75</v>
      </c>
      <c r="E1303" s="34" t="s">
        <v>76</v>
      </c>
      <c r="F1303" s="34" t="s">
        <v>242</v>
      </c>
      <c r="G1303" s="35" t="str">
        <f>VLOOKUP(O1303,[3]Gerentes!$A:$N,4,0)</f>
        <v xml:space="preserve">PROTECCIÓN RESTABLECIMIENTO </v>
      </c>
      <c r="H1303" s="35" t="str">
        <f>VLOOKUP(O1303,[3]Gerentes!$A:$N,5,0)</f>
        <v>DIRECTOR(A) DE PROTECCION</v>
      </c>
      <c r="I1303" s="35" t="str">
        <f>VLOOKUP(O1303,[3]Gerentes!$A:$N,10,0)</f>
        <v>2. Protección PARD</v>
      </c>
      <c r="J1303" s="35" t="str">
        <f>VLOOKUP(O1303,[3]Gerentes!$A:$AB,15,0)</f>
        <v>Contratable</v>
      </c>
      <c r="K1303" s="36" t="str">
        <f t="shared" si="60"/>
        <v>Inversión</v>
      </c>
      <c r="L1303" s="37" t="s">
        <v>173</v>
      </c>
      <c r="M1303" s="38" t="str">
        <f t="shared" si="61"/>
        <v>C-4102-1500-14</v>
      </c>
      <c r="N1303" s="34">
        <v>124</v>
      </c>
      <c r="O1303" s="35" t="str">
        <f t="shared" si="62"/>
        <v>C-4102-1500-14-0-4102037-02-124</v>
      </c>
      <c r="P1303" s="32" t="s">
        <v>172</v>
      </c>
      <c r="Q1303" s="39">
        <f>VLOOKUP($O1303,[3]Gerentes!$A:$I,7,0)</f>
        <v>4102037</v>
      </c>
      <c r="R1303" s="40" t="str">
        <f>VLOOKUP($O1303,[3]Gerentes!$A:$I,8,0)</f>
        <v>SERVICIO DE PROTECCION PARA EL RESTABLECIMIENTO DE DERECHOS DE NIÑOS, NIÑAS, ADOLESCENTES Y JOVENES</v>
      </c>
      <c r="S1303" s="34" t="s">
        <v>24</v>
      </c>
      <c r="T1303" s="34">
        <v>27</v>
      </c>
      <c r="U1303" s="34" t="s">
        <v>161</v>
      </c>
      <c r="V1303" s="34" t="s">
        <v>25</v>
      </c>
      <c r="W1303" s="41">
        <v>18669920</v>
      </c>
      <c r="X1303" s="41">
        <v>0</v>
      </c>
      <c r="Y1303" s="41">
        <v>9334940</v>
      </c>
      <c r="Z1303" s="41">
        <v>0</v>
      </c>
      <c r="AA1303" s="41">
        <v>0</v>
      </c>
      <c r="AB1303" s="42">
        <v>9334980</v>
      </c>
      <c r="AC1303" s="41">
        <v>933496</v>
      </c>
      <c r="AD1303" s="41">
        <v>8401484</v>
      </c>
      <c r="AE1303" s="42">
        <v>933496</v>
      </c>
      <c r="AF1303" s="42">
        <v>466748</v>
      </c>
      <c r="AG1303" s="41">
        <v>466748</v>
      </c>
      <c r="AH1303" s="41">
        <v>466748</v>
      </c>
      <c r="AI1303" s="41">
        <v>0</v>
      </c>
      <c r="AJ1303" s="41">
        <v>0</v>
      </c>
      <c r="AK1303" s="42" t="str">
        <f>IFERROR(VLOOKUP(Exportar[[#This Row],[RUBRO]],[3]LISTAS!$A$1:$B$19,2,0),Exportar[[#This Row],[NOMBRE-Planeación_Proyecto]])</f>
        <v>2. Protección PARD</v>
      </c>
      <c r="AL1303" s="41">
        <f>VLOOKUP(Exportar[[#This Row],[UNIDAD/SUB UNIDAD]],[3]!REGIONALES[[#All],[codigo_regional3]:[Columna1]],3,0)</f>
        <v>54</v>
      </c>
      <c r="AM1303" s="41">
        <f>Exportar[[#This Row],[COD]]</f>
        <v>54</v>
      </c>
      <c r="AN1303" s="41" t="str">
        <f>IFERROR(VLOOKUP(Exportar[[#This Row],[RUBRO completo]],'[3]CENTRO DE COSTOS'!$X:$X,1,0),0)</f>
        <v>C-4102-1500-14-0-4102037-02-124</v>
      </c>
      <c r="AO1303" s="43" t="str">
        <f>VLOOKUP(Exportar[[#This Row],[COD_REAL]],'[3]CENTRO DE COSTOS'!$M$4:$N$72,2,0)</f>
        <v>REGIONAL NORTE DE SANTANDER</v>
      </c>
    </row>
    <row r="1304" spans="1:41" x14ac:dyDescent="0.25">
      <c r="A1304" s="44">
        <v>45111</v>
      </c>
      <c r="B1304" s="32">
        <v>2023</v>
      </c>
      <c r="C1304" s="33" t="str">
        <f>VLOOKUP(D1304,'[3]CENTRO DE COSTOS'!$E:$H,4,0)</f>
        <v>REGIONALES</v>
      </c>
      <c r="D1304" s="34" t="s">
        <v>75</v>
      </c>
      <c r="E1304" s="34" t="s">
        <v>76</v>
      </c>
      <c r="F1304" s="34" t="s">
        <v>233</v>
      </c>
      <c r="G1304" s="35" t="str">
        <f>VLOOKUP(O1304,[3]Gerentes!$A:$N,4,0)</f>
        <v>FAMILIA Y COMUNIDADES</v>
      </c>
      <c r="H1304" s="35" t="str">
        <f>VLOOKUP(O1304,[3]Gerentes!$A:$N,5,0)</f>
        <v>DIRECTOR(A) DE FAMILIA Y COMUNIDADES</v>
      </c>
      <c r="I1304" s="35" t="str">
        <f>VLOOKUP(O1304,[3]Gerentes!$A:$N,10,0)</f>
        <v>6. Familia y Comunidades</v>
      </c>
      <c r="J1304" s="35" t="str">
        <f>VLOOKUP(O1304,[3]Gerentes!$A:$AB,15,0)</f>
        <v>Contratable</v>
      </c>
      <c r="K1304" s="36" t="str">
        <f t="shared" si="60"/>
        <v>Inversión</v>
      </c>
      <c r="L1304" s="37" t="s">
        <v>232</v>
      </c>
      <c r="M1304" s="38" t="str">
        <f t="shared" si="61"/>
        <v>C-4102-1500-16</v>
      </c>
      <c r="N1304" s="34">
        <v>142</v>
      </c>
      <c r="O1304" s="35" t="str">
        <f t="shared" si="62"/>
        <v>C-4102-1500-16-0-4102042-02-142</v>
      </c>
      <c r="P1304" s="32" t="s">
        <v>231</v>
      </c>
      <c r="Q1304" s="39">
        <f>VLOOKUP($O1304,[3]Gerentes!$A:$I,7,0)</f>
        <v>4102042</v>
      </c>
      <c r="R1304" s="40" t="str">
        <f>VLOOKUP($O1304,[3]Gerentes!$A:$I,8,0)</f>
        <v>SERVICIO DE ASISTENCIA TECNICA A COMUNIDADES EN TEMAS DE FORTALECIMIENTO DEL TEJIDO SOCIAL Y CONSTRUCCION DE ESCENARIOS COMUNITARIOS PROTECTORES DE DERECHOS</v>
      </c>
      <c r="S1304" s="34" t="s">
        <v>24</v>
      </c>
      <c r="T1304" s="34">
        <v>27</v>
      </c>
      <c r="U1304" s="34" t="s">
        <v>161</v>
      </c>
      <c r="V1304" s="34" t="s">
        <v>25</v>
      </c>
      <c r="W1304" s="41">
        <v>768800000</v>
      </c>
      <c r="X1304" s="41">
        <v>0</v>
      </c>
      <c r="Y1304" s="41">
        <v>0</v>
      </c>
      <c r="Z1304" s="41">
        <v>0</v>
      </c>
      <c r="AA1304" s="41">
        <v>0</v>
      </c>
      <c r="AB1304" s="42">
        <v>768800000</v>
      </c>
      <c r="AC1304" s="41">
        <v>768800000</v>
      </c>
      <c r="AD1304" s="41">
        <v>0</v>
      </c>
      <c r="AE1304" s="42">
        <v>768800000</v>
      </c>
      <c r="AF1304" s="42">
        <v>352840000</v>
      </c>
      <c r="AG1304" s="41">
        <v>352840000</v>
      </c>
      <c r="AH1304" s="41">
        <v>352840000</v>
      </c>
      <c r="AI1304" s="41">
        <v>0</v>
      </c>
      <c r="AJ1304" s="41">
        <v>0</v>
      </c>
      <c r="AK1304" s="42" t="str">
        <f>IFERROR(VLOOKUP(Exportar[[#This Row],[RUBRO]],[3]LISTAS!$A$1:$B$19,2,0),Exportar[[#This Row],[NOMBRE-Planeación_Proyecto]])</f>
        <v>6. Familia y Comunidades</v>
      </c>
      <c r="AL1304" s="41">
        <f>VLOOKUP(Exportar[[#This Row],[UNIDAD/SUB UNIDAD]],[3]!REGIONALES[[#All],[codigo_regional3]:[Columna1]],3,0)</f>
        <v>54</v>
      </c>
      <c r="AM1304" s="41">
        <f>Exportar[[#This Row],[COD]]</f>
        <v>54</v>
      </c>
      <c r="AN1304" s="41" t="str">
        <f>IFERROR(VLOOKUP(Exportar[[#This Row],[RUBRO completo]],'[3]CENTRO DE COSTOS'!$X:$X,1,0),0)</f>
        <v>C-4102-1500-16-0-4102042-02-142</v>
      </c>
      <c r="AO1304" s="43" t="str">
        <f>VLOOKUP(Exportar[[#This Row],[COD_REAL]],'[3]CENTRO DE COSTOS'!$M$4:$N$72,2,0)</f>
        <v>REGIONAL NORTE DE SANTANDER</v>
      </c>
    </row>
    <row r="1305" spans="1:41" x14ac:dyDescent="0.25">
      <c r="A1305" s="44">
        <v>45111</v>
      </c>
      <c r="B1305" s="32">
        <v>2023</v>
      </c>
      <c r="C1305" s="33" t="str">
        <f>VLOOKUP(D1305,'[3]CENTRO DE COSTOS'!$E:$H,4,0)</f>
        <v>REGIONALES</v>
      </c>
      <c r="D1305" s="34" t="s">
        <v>75</v>
      </c>
      <c r="E1305" s="34" t="s">
        <v>76</v>
      </c>
      <c r="F1305" s="34" t="s">
        <v>230</v>
      </c>
      <c r="G1305" s="35" t="str">
        <f>VLOOKUP(O1305,[3]Gerentes!$A:$N,4,0)</f>
        <v>INFANCIA</v>
      </c>
      <c r="H1305" s="35" t="str">
        <f>VLOOKUP(O1305,[3]Gerentes!$A:$N,5,0)</f>
        <v>DIRECTOR(A) DE INFANCIA</v>
      </c>
      <c r="I1305" s="35" t="str">
        <f>VLOOKUP(O1305,[3]Gerentes!$A:$N,10,0)</f>
        <v>7. Infancia</v>
      </c>
      <c r="J1305" s="35" t="str">
        <f>VLOOKUP(O1305,[3]Gerentes!$A:$AB,15,0)</f>
        <v>Contratable</v>
      </c>
      <c r="K1305" s="36" t="str">
        <f t="shared" si="60"/>
        <v>Inversión</v>
      </c>
      <c r="L1305" s="37" t="s">
        <v>182</v>
      </c>
      <c r="M1305" s="38" t="str">
        <f t="shared" si="61"/>
        <v>C-4102-1500-20</v>
      </c>
      <c r="N1305" s="34">
        <v>152</v>
      </c>
      <c r="O1305" s="35" t="str">
        <f t="shared" si="62"/>
        <v>C-4102-1500-20-0-4102045-02-152</v>
      </c>
      <c r="P1305" s="32" t="s">
        <v>181</v>
      </c>
      <c r="Q1305" s="39">
        <f>VLOOKUP($O1305,[3]Gerentes!$A:$I,7,0)</f>
        <v>4102045</v>
      </c>
      <c r="R1305" s="40" t="str">
        <f>VLOOKUP($O1305,[3]Gerentes!$A:$I,8,0)</f>
        <v>SERVICIOS DE EDUCACIÓN INFORMAL A NIÑOS, NIÑAS, ADOLESCENTES  Y JÓVENES PARA EL RECONOCIMIENTO DE SUS DERECHOS</v>
      </c>
      <c r="S1305" s="34" t="s">
        <v>24</v>
      </c>
      <c r="T1305" s="34">
        <v>27</v>
      </c>
      <c r="U1305" s="34" t="s">
        <v>161</v>
      </c>
      <c r="V1305" s="34" t="s">
        <v>25</v>
      </c>
      <c r="W1305" s="41">
        <v>5128263029</v>
      </c>
      <c r="X1305" s="41">
        <v>0</v>
      </c>
      <c r="Y1305" s="41">
        <v>0</v>
      </c>
      <c r="Z1305" s="41">
        <v>0</v>
      </c>
      <c r="AA1305" s="41">
        <v>0</v>
      </c>
      <c r="AB1305" s="42">
        <v>5128263029</v>
      </c>
      <c r="AC1305" s="41">
        <v>240792500</v>
      </c>
      <c r="AD1305" s="41">
        <v>4887470529</v>
      </c>
      <c r="AE1305" s="42">
        <v>240792500</v>
      </c>
      <c r="AF1305" s="42">
        <v>118584083</v>
      </c>
      <c r="AG1305" s="41">
        <v>118584083</v>
      </c>
      <c r="AH1305" s="41">
        <v>118584083</v>
      </c>
      <c r="AI1305" s="41">
        <v>0</v>
      </c>
      <c r="AJ1305" s="41">
        <v>0</v>
      </c>
      <c r="AK1305" s="42" t="str">
        <f>IFERROR(VLOOKUP(Exportar[[#This Row],[RUBRO]],[3]LISTAS!$A$1:$B$19,2,0),Exportar[[#This Row],[NOMBRE-Planeación_Proyecto]])</f>
        <v>7. Infancia</v>
      </c>
      <c r="AL1305" s="41">
        <f>VLOOKUP(Exportar[[#This Row],[UNIDAD/SUB UNIDAD]],[3]!REGIONALES[[#All],[codigo_regional3]:[Columna1]],3,0)</f>
        <v>54</v>
      </c>
      <c r="AM1305" s="41">
        <f>Exportar[[#This Row],[COD]]</f>
        <v>54</v>
      </c>
      <c r="AN1305" s="41" t="str">
        <f>IFERROR(VLOOKUP(Exportar[[#This Row],[RUBRO completo]],'[3]CENTRO DE COSTOS'!$X:$X,1,0),0)</f>
        <v>C-4102-1500-20-0-4102045-02-152</v>
      </c>
      <c r="AO1305" s="43" t="str">
        <f>VLOOKUP(Exportar[[#This Row],[COD_REAL]],'[3]CENTRO DE COSTOS'!$M$4:$N$72,2,0)</f>
        <v>REGIONAL NORTE DE SANTANDER</v>
      </c>
    </row>
    <row r="1306" spans="1:41" x14ac:dyDescent="0.25">
      <c r="A1306" s="44">
        <v>45111</v>
      </c>
      <c r="B1306" s="32">
        <v>2023</v>
      </c>
      <c r="C1306" s="33" t="str">
        <f>VLOOKUP(D1306,'[3]CENTRO DE COSTOS'!$E:$H,4,0)</f>
        <v>REGIONALES</v>
      </c>
      <c r="D1306" s="34" t="s">
        <v>75</v>
      </c>
      <c r="E1306" s="34" t="s">
        <v>76</v>
      </c>
      <c r="F1306" s="34" t="s">
        <v>146</v>
      </c>
      <c r="G1306" s="35" t="str">
        <f>VLOOKUP(O1306,[3]Gerentes!$A:$N,4,0)</f>
        <v>ADOLESCENCIA Y JUVENTUD</v>
      </c>
      <c r="H1306" s="35" t="str">
        <f>VLOOKUP(O1306,[3]Gerentes!$A:$N,5,0)</f>
        <v xml:space="preserve">DIRECTOR(A) DE ADOLESCENCIA Y JUVENTUD </v>
      </c>
      <c r="I1306" s="35" t="str">
        <f>VLOOKUP(O1306,[3]Gerentes!$A:$N,10,0)</f>
        <v>8. Adolescencia y Juventud</v>
      </c>
      <c r="J1306" s="35" t="str">
        <f>VLOOKUP(O1306,[3]Gerentes!$A:$AB,15,0)</f>
        <v>Contratable</v>
      </c>
      <c r="K1306" s="36" t="str">
        <f t="shared" si="60"/>
        <v>Inversión</v>
      </c>
      <c r="L1306" s="37" t="s">
        <v>180</v>
      </c>
      <c r="M1306" s="38" t="str">
        <f t="shared" si="61"/>
        <v>C-4102-1500-21</v>
      </c>
      <c r="N1306" s="34">
        <v>153</v>
      </c>
      <c r="O1306" s="35" t="str">
        <f t="shared" si="62"/>
        <v>C-4102-1500-21-0-4102045-02-00-153</v>
      </c>
      <c r="P1306" s="32" t="s">
        <v>179</v>
      </c>
      <c r="Q1306" s="39">
        <f>VLOOKUP($O1306,[3]Gerentes!$A:$I,7,0)</f>
        <v>4102045</v>
      </c>
      <c r="R1306" s="40" t="str">
        <f>VLOOKUP($O1306,[3]Gerentes!$A:$I,8,0)</f>
        <v>SERVICIOS DE EDUCACIÓN INFORMAL A NIÑOS, NIÑAS, ADOLESCENTES  Y JÓVENES PARA EL RECONOCIMIENTO DE SUS DERECHOS</v>
      </c>
      <c r="S1306" s="34" t="s">
        <v>24</v>
      </c>
      <c r="T1306" s="34">
        <v>27</v>
      </c>
      <c r="U1306" s="34" t="s">
        <v>161</v>
      </c>
      <c r="V1306" s="34" t="s">
        <v>25</v>
      </c>
      <c r="W1306" s="41">
        <v>741291800</v>
      </c>
      <c r="X1306" s="41">
        <v>0</v>
      </c>
      <c r="Y1306" s="41">
        <v>0</v>
      </c>
      <c r="Z1306" s="41">
        <v>0</v>
      </c>
      <c r="AA1306" s="41">
        <v>0</v>
      </c>
      <c r="AB1306" s="42">
        <v>741291800</v>
      </c>
      <c r="AC1306" s="41">
        <v>211897400</v>
      </c>
      <c r="AD1306" s="41">
        <v>529394400</v>
      </c>
      <c r="AE1306" s="42">
        <v>211897400</v>
      </c>
      <c r="AF1306" s="42">
        <v>104892699</v>
      </c>
      <c r="AG1306" s="41">
        <v>104892699</v>
      </c>
      <c r="AH1306" s="41">
        <v>104892699</v>
      </c>
      <c r="AI1306" s="41">
        <v>0</v>
      </c>
      <c r="AJ1306" s="41">
        <v>0</v>
      </c>
      <c r="AK1306" s="42" t="str">
        <f>IFERROR(VLOOKUP(Exportar[[#This Row],[RUBRO]],[3]LISTAS!$A$1:$B$19,2,0),Exportar[[#This Row],[NOMBRE-Planeación_Proyecto]])</f>
        <v>8. Adolescencia y Juventud</v>
      </c>
      <c r="AL1306" s="41">
        <f>VLOOKUP(Exportar[[#This Row],[UNIDAD/SUB UNIDAD]],[3]!REGIONALES[[#All],[codigo_regional3]:[Columna1]],3,0)</f>
        <v>54</v>
      </c>
      <c r="AM1306" s="41">
        <f>Exportar[[#This Row],[COD]]</f>
        <v>54</v>
      </c>
      <c r="AN1306" s="41" t="str">
        <f>IFERROR(VLOOKUP(Exportar[[#This Row],[RUBRO completo]],'[3]CENTRO DE COSTOS'!$X:$X,1,0),0)</f>
        <v>C-4102-1500-21-0-4102045-02-00-153</v>
      </c>
      <c r="AO1306" s="43" t="str">
        <f>VLOOKUP(Exportar[[#This Row],[COD_REAL]],'[3]CENTRO DE COSTOS'!$M$4:$N$72,2,0)</f>
        <v>REGIONAL NORTE DE SANTANDER</v>
      </c>
    </row>
    <row r="1307" spans="1:41" x14ac:dyDescent="0.25">
      <c r="A1307" s="44">
        <v>45111</v>
      </c>
      <c r="B1307" s="32">
        <v>2023</v>
      </c>
      <c r="C1307" s="33" t="str">
        <f>VLOOKUP(D1307,'[3]CENTRO DE COSTOS'!$E:$H,4,0)</f>
        <v>REGIONALES</v>
      </c>
      <c r="D1307" s="34" t="s">
        <v>75</v>
      </c>
      <c r="E1307" s="34" t="s">
        <v>76</v>
      </c>
      <c r="F1307" s="34" t="s">
        <v>229</v>
      </c>
      <c r="G1307" s="35" t="str">
        <f>VLOOKUP(O1307,[3]Gerentes!$A:$N,4,0)</f>
        <v>PRIMERA INFANCIA</v>
      </c>
      <c r="H1307" s="35" t="str">
        <f>VLOOKUP(O1307,[3]Gerentes!$A:$N,5,0)</f>
        <v>DIRECTOR(A) DE PRIMERA INFANCIA</v>
      </c>
      <c r="I1307" s="35" t="str">
        <f>VLOOKUP(O1307,[3]Gerentes!$A:$N,10,0)</f>
        <v>1. Primera Infancia</v>
      </c>
      <c r="J1307" s="35" t="str">
        <f>VLOOKUP(O1307,[3]Gerentes!$A:$AB,15,0)</f>
        <v>Contratable</v>
      </c>
      <c r="K1307" s="36" t="str">
        <f t="shared" si="60"/>
        <v>Inversión</v>
      </c>
      <c r="L1307" s="37" t="s">
        <v>228</v>
      </c>
      <c r="M1307" s="38" t="str">
        <f t="shared" si="61"/>
        <v>C-4102-1500-18</v>
      </c>
      <c r="N1307" s="34">
        <v>161</v>
      </c>
      <c r="O1307" s="35" t="str">
        <f t="shared" si="62"/>
        <v>C-4102-1500-18-0-4102001-02-161</v>
      </c>
      <c r="P1307" s="32" t="s">
        <v>227</v>
      </c>
      <c r="Q1307" s="39">
        <f>VLOOKUP($O1307,[3]Gerentes!$A:$I,7,0)</f>
        <v>4102001</v>
      </c>
      <c r="R1307" s="40" t="str">
        <f>VLOOKUP($O1307,[3]Gerentes!$A:$I,8,0)</f>
        <v>SERVICIO DE ATENCION INTEGRAL A LA PRIMERA INFANCIA</v>
      </c>
      <c r="S1307" s="34" t="s">
        <v>38</v>
      </c>
      <c r="T1307" s="34">
        <v>10</v>
      </c>
      <c r="U1307" s="34" t="s">
        <v>223</v>
      </c>
      <c r="V1307" s="34" t="s">
        <v>25</v>
      </c>
      <c r="W1307" s="41">
        <v>84728332384</v>
      </c>
      <c r="X1307" s="41">
        <v>7038490218</v>
      </c>
      <c r="Y1307" s="41">
        <v>0</v>
      </c>
      <c r="Z1307" s="41">
        <v>0</v>
      </c>
      <c r="AA1307" s="41">
        <v>0</v>
      </c>
      <c r="AB1307" s="42">
        <v>91766822602</v>
      </c>
      <c r="AC1307" s="41">
        <v>91766822602</v>
      </c>
      <c r="AD1307" s="41">
        <v>0</v>
      </c>
      <c r="AE1307" s="42">
        <v>91766822602</v>
      </c>
      <c r="AF1307" s="42">
        <v>61789537519</v>
      </c>
      <c r="AG1307" s="41">
        <v>61789537519</v>
      </c>
      <c r="AH1307" s="41">
        <v>61789537519</v>
      </c>
      <c r="AI1307" s="41">
        <v>0</v>
      </c>
      <c r="AJ1307" s="41">
        <v>0</v>
      </c>
      <c r="AK1307" s="42" t="str">
        <f>IFERROR(VLOOKUP(Exportar[[#This Row],[RUBRO]],[3]LISTAS!$A$1:$B$19,2,0),Exportar[[#This Row],[NOMBRE-Planeación_Proyecto]])</f>
        <v>1. Primera Infancia</v>
      </c>
      <c r="AL1307" s="41">
        <f>VLOOKUP(Exportar[[#This Row],[UNIDAD/SUB UNIDAD]],[3]!REGIONALES[[#All],[codigo_regional3]:[Columna1]],3,0)</f>
        <v>54</v>
      </c>
      <c r="AM1307" s="41">
        <f>Exportar[[#This Row],[COD]]</f>
        <v>54</v>
      </c>
      <c r="AN1307" s="41" t="str">
        <f>IFERROR(VLOOKUP(Exportar[[#This Row],[RUBRO completo]],'[3]CENTRO DE COSTOS'!$X:$X,1,0),0)</f>
        <v>C-4102-1500-18-0-4102001-02-161</v>
      </c>
      <c r="AO1307" s="43" t="str">
        <f>VLOOKUP(Exportar[[#This Row],[COD_REAL]],'[3]CENTRO DE COSTOS'!$M$4:$N$72,2,0)</f>
        <v>REGIONAL NORTE DE SANTANDER</v>
      </c>
    </row>
    <row r="1308" spans="1:41" x14ac:dyDescent="0.25">
      <c r="A1308" s="44">
        <v>45111</v>
      </c>
      <c r="B1308" s="32">
        <v>2023</v>
      </c>
      <c r="C1308" s="33" t="str">
        <f>VLOOKUP(D1308,'[3]CENTRO DE COSTOS'!$E:$H,4,0)</f>
        <v>REGIONALES</v>
      </c>
      <c r="D1308" s="34" t="s">
        <v>75</v>
      </c>
      <c r="E1308" s="34" t="s">
        <v>76</v>
      </c>
      <c r="F1308" s="34" t="s">
        <v>226</v>
      </c>
      <c r="G1308" s="35" t="str">
        <f>VLOOKUP(O1308,[3]Gerentes!$A:$N,4,0)</f>
        <v>PRIMERA INFANCIA</v>
      </c>
      <c r="H1308" s="35" t="str">
        <f>VLOOKUP(O1308,[3]Gerentes!$A:$N,5,0)</f>
        <v>DIRECTOR(A) DE PRIMERA INFANCIA</v>
      </c>
      <c r="I1308" s="35" t="str">
        <f>VLOOKUP(O1308,[3]Gerentes!$A:$N,10,0)</f>
        <v>1. Primera Infancia</v>
      </c>
      <c r="J1308" s="35" t="str">
        <f>VLOOKUP(O1308,[3]Gerentes!$A:$AB,15,0)</f>
        <v>Contratable</v>
      </c>
      <c r="K1308" s="36" t="str">
        <f t="shared" si="60"/>
        <v>Inversión</v>
      </c>
      <c r="L1308" s="37" t="s">
        <v>225</v>
      </c>
      <c r="M1308" s="38" t="str">
        <f t="shared" si="61"/>
        <v>C-4102-1500-18</v>
      </c>
      <c r="N1308" s="34">
        <v>162</v>
      </c>
      <c r="O1308" s="35" t="str">
        <f t="shared" si="62"/>
        <v>C-4102-1500-18-0-4102002-02-162</v>
      </c>
      <c r="P1308" s="32" t="s">
        <v>224</v>
      </c>
      <c r="Q1308" s="39">
        <f>VLOOKUP($O1308,[3]Gerentes!$A:$I,7,0)</f>
        <v>4102002</v>
      </c>
      <c r="R1308" s="40" t="str">
        <f>VLOOKUP($O1308,[3]Gerentes!$A:$I,8,0)</f>
        <v>SERVICIO DE ATENCION TRADICIONAL A LA PRIMERA INFANCIA</v>
      </c>
      <c r="S1308" s="34" t="s">
        <v>38</v>
      </c>
      <c r="T1308" s="34">
        <v>10</v>
      </c>
      <c r="U1308" s="34" t="s">
        <v>223</v>
      </c>
      <c r="V1308" s="34" t="s">
        <v>25</v>
      </c>
      <c r="W1308" s="41">
        <v>47499284221</v>
      </c>
      <c r="X1308" s="41">
        <v>2951027544</v>
      </c>
      <c r="Y1308" s="41">
        <v>0</v>
      </c>
      <c r="Z1308" s="41">
        <v>0</v>
      </c>
      <c r="AA1308" s="41">
        <v>0</v>
      </c>
      <c r="AB1308" s="42">
        <v>50450311765</v>
      </c>
      <c r="AC1308" s="41">
        <v>50212231310</v>
      </c>
      <c r="AD1308" s="41">
        <v>238080455</v>
      </c>
      <c r="AE1308" s="42">
        <v>50212231310</v>
      </c>
      <c r="AF1308" s="42">
        <v>30084286128</v>
      </c>
      <c r="AG1308" s="41">
        <v>30084286128</v>
      </c>
      <c r="AH1308" s="41">
        <v>30084286128</v>
      </c>
      <c r="AI1308" s="41">
        <v>0</v>
      </c>
      <c r="AJ1308" s="41">
        <v>0</v>
      </c>
      <c r="AK1308" s="42" t="str">
        <f>IFERROR(VLOOKUP(Exportar[[#This Row],[RUBRO]],[3]LISTAS!$A$1:$B$19,2,0),Exportar[[#This Row],[NOMBRE-Planeación_Proyecto]])</f>
        <v>1. Primera Infancia</v>
      </c>
      <c r="AL1308" s="41">
        <f>VLOOKUP(Exportar[[#This Row],[UNIDAD/SUB UNIDAD]],[3]!REGIONALES[[#All],[codigo_regional3]:[Columna1]],3,0)</f>
        <v>54</v>
      </c>
      <c r="AM1308" s="41">
        <f>Exportar[[#This Row],[COD]]</f>
        <v>54</v>
      </c>
      <c r="AN1308" s="41" t="str">
        <f>IFERROR(VLOOKUP(Exportar[[#This Row],[RUBRO completo]],'[3]CENTRO DE COSTOS'!$X:$X,1,0),0)</f>
        <v>C-4102-1500-18-0-4102002-02-162</v>
      </c>
      <c r="AO1308" s="43" t="str">
        <f>VLOOKUP(Exportar[[#This Row],[COD_REAL]],'[3]CENTRO DE COSTOS'!$M$4:$N$72,2,0)</f>
        <v>REGIONAL NORTE DE SANTANDER</v>
      </c>
    </row>
    <row r="1309" spans="1:41" x14ac:dyDescent="0.25">
      <c r="A1309" s="44">
        <v>45111</v>
      </c>
      <c r="B1309" s="32">
        <v>2023</v>
      </c>
      <c r="C1309" s="33" t="str">
        <f>VLOOKUP(D1309,'[3]CENTRO DE COSTOS'!$E:$H,4,0)</f>
        <v>REGIONALES</v>
      </c>
      <c r="D1309" s="34" t="s">
        <v>75</v>
      </c>
      <c r="E1309" s="34" t="s">
        <v>76</v>
      </c>
      <c r="F1309" s="34" t="s">
        <v>431</v>
      </c>
      <c r="G1309" s="35" t="str">
        <f>VLOOKUP(O1309,[3]Gerentes!$A:$N,4,0)</f>
        <v>PRIMERA INFANCIA</v>
      </c>
      <c r="H1309" s="35" t="str">
        <f>VLOOKUP(O1309,[3]Gerentes!$A:$N,5,0)</f>
        <v>DIRECTOR(A) DE PRIMERA INFANCIA</v>
      </c>
      <c r="I1309" s="35" t="str">
        <f>VLOOKUP(O1309,[3]Gerentes!$A:$N,10,0)</f>
        <v>1. Primera Infancia</v>
      </c>
      <c r="J1309" s="35" t="str">
        <f>VLOOKUP(O1309,[3]Gerentes!$A:$AB,15,0)</f>
        <v>Contratable</v>
      </c>
      <c r="K1309" s="36" t="str">
        <f t="shared" si="60"/>
        <v>Inversión</v>
      </c>
      <c r="L1309" s="37" t="s">
        <v>225</v>
      </c>
      <c r="M1309" s="38" t="str">
        <f t="shared" si="61"/>
        <v>C-4102-1500-18</v>
      </c>
      <c r="N1309" s="34">
        <v>166</v>
      </c>
      <c r="O1309" s="35" t="str">
        <f t="shared" si="62"/>
        <v>C-4102-1500-18-0-4102002-02-166</v>
      </c>
      <c r="P1309" s="32" t="s">
        <v>224</v>
      </c>
      <c r="Q1309" s="39">
        <f>VLOOKUP($O1309,[3]Gerentes!$A:$I,7,0)</f>
        <v>4102002</v>
      </c>
      <c r="R1309" s="40" t="str">
        <f>VLOOKUP($O1309,[3]Gerentes!$A:$I,8,0)</f>
        <v>SERVICIO DE ATENCION TRADICIONAL A LA PRIMERA INFANCIA</v>
      </c>
      <c r="S1309" s="34" t="s">
        <v>38</v>
      </c>
      <c r="T1309" s="34">
        <v>10</v>
      </c>
      <c r="U1309" s="34" t="s">
        <v>223</v>
      </c>
      <c r="V1309" s="34" t="s">
        <v>25</v>
      </c>
      <c r="W1309" s="41">
        <v>0</v>
      </c>
      <c r="X1309" s="41">
        <v>11835372</v>
      </c>
      <c r="Y1309" s="41">
        <v>0</v>
      </c>
      <c r="Z1309" s="41">
        <v>0</v>
      </c>
      <c r="AA1309" s="41">
        <v>0</v>
      </c>
      <c r="AB1309" s="42">
        <v>11835372</v>
      </c>
      <c r="AC1309" s="41">
        <v>11765371</v>
      </c>
      <c r="AD1309" s="41">
        <v>70001</v>
      </c>
      <c r="AE1309" s="42">
        <v>11765371</v>
      </c>
      <c r="AF1309" s="42">
        <v>11113371</v>
      </c>
      <c r="AG1309" s="41">
        <v>11113371</v>
      </c>
      <c r="AH1309" s="41">
        <v>11113371</v>
      </c>
      <c r="AI1309" s="41">
        <v>0</v>
      </c>
      <c r="AJ1309" s="41">
        <v>0</v>
      </c>
      <c r="AK1309" s="42" t="str">
        <f>IFERROR(VLOOKUP(Exportar[[#This Row],[RUBRO]],[3]LISTAS!$A$1:$B$19,2,0),Exportar[[#This Row],[NOMBRE-Planeación_Proyecto]])</f>
        <v>1. Primera Infancia</v>
      </c>
      <c r="AL1309" s="41">
        <f>VLOOKUP(Exportar[[#This Row],[UNIDAD/SUB UNIDAD]],[3]!REGIONALES[[#All],[codigo_regional3]:[Columna1]],3,0)</f>
        <v>54</v>
      </c>
      <c r="AM1309" s="41">
        <f>Exportar[[#This Row],[COD]]</f>
        <v>54</v>
      </c>
      <c r="AN1309" s="41">
        <f>IFERROR(VLOOKUP(Exportar[[#This Row],[RUBRO completo]],'[3]CENTRO DE COSTOS'!$X:$X,1,0),0)</f>
        <v>0</v>
      </c>
      <c r="AO1309" s="43" t="str">
        <f>VLOOKUP(Exportar[[#This Row],[COD_REAL]],'[3]CENTRO DE COSTOS'!$M$4:$N$72,2,0)</f>
        <v>REGIONAL NORTE DE SANTANDER</v>
      </c>
    </row>
    <row r="1310" spans="1:41" x14ac:dyDescent="0.25">
      <c r="A1310" s="44">
        <v>45111</v>
      </c>
      <c r="B1310" s="32">
        <v>2023</v>
      </c>
      <c r="C1310" s="33" t="str">
        <f>VLOOKUP(D1310,'[3]CENTRO DE COSTOS'!$E:$H,4,0)</f>
        <v>REGIONALES</v>
      </c>
      <c r="D1310" s="34" t="s">
        <v>75</v>
      </c>
      <c r="E1310" s="34" t="s">
        <v>76</v>
      </c>
      <c r="F1310" s="34" t="s">
        <v>221</v>
      </c>
      <c r="G1310" s="35" t="str">
        <f>VLOOKUP(O1310,[3]Gerentes!$A:$N,4,0)</f>
        <v>FORTALECIMIENTO</v>
      </c>
      <c r="H1310" s="35" t="str">
        <f>VLOOKUP(O1310,[3]Gerentes!$A:$N,5,0)</f>
        <v>DIRECTOR(A) ADMINISTRATIVO</v>
      </c>
      <c r="I1310" s="35" t="str">
        <f>VLOOKUP(O1310,[3]Gerentes!$A:$N,10,0)</f>
        <v>8. Fortalecimiento</v>
      </c>
      <c r="J1310" s="35" t="str">
        <f>VLOOKUP(O1310,[3]Gerentes!$A:$AB,15,0)</f>
        <v>Contratable</v>
      </c>
      <c r="K1310" s="36" t="str">
        <f t="shared" si="60"/>
        <v>Inversión</v>
      </c>
      <c r="L1310" s="37" t="s">
        <v>175</v>
      </c>
      <c r="M1310" s="38" t="str">
        <f t="shared" si="61"/>
        <v>C-4199-1500-8</v>
      </c>
      <c r="N1310" s="34">
        <v>186</v>
      </c>
      <c r="O1310" s="35" t="str">
        <f t="shared" si="62"/>
        <v>C-4199-1500-8-0-4199064-02-186</v>
      </c>
      <c r="P1310" s="32" t="s">
        <v>174</v>
      </c>
      <c r="Q1310" s="39">
        <f>VLOOKUP($O1310,[3]Gerentes!$A:$I,7,0)</f>
        <v>4199064</v>
      </c>
      <c r="R1310" s="40" t="str">
        <f>VLOOKUP($O1310,[3]Gerentes!$A:$I,8,0)</f>
        <v>SERVICIO DE IMPLEMENTACION DE SISTEMAS DE GESTION</v>
      </c>
      <c r="S1310" s="34" t="s">
        <v>24</v>
      </c>
      <c r="T1310" s="34">
        <v>27</v>
      </c>
      <c r="U1310" s="34" t="s">
        <v>161</v>
      </c>
      <c r="V1310" s="34" t="s">
        <v>25</v>
      </c>
      <c r="W1310" s="41">
        <v>273930302</v>
      </c>
      <c r="X1310" s="41">
        <v>0</v>
      </c>
      <c r="Y1310" s="41">
        <v>0</v>
      </c>
      <c r="Z1310" s="41">
        <v>0</v>
      </c>
      <c r="AA1310" s="41">
        <v>0</v>
      </c>
      <c r="AB1310" s="42">
        <v>273930302</v>
      </c>
      <c r="AC1310" s="41">
        <v>273930302</v>
      </c>
      <c r="AD1310" s="41">
        <v>0</v>
      </c>
      <c r="AE1310" s="42">
        <v>149384098</v>
      </c>
      <c r="AF1310" s="42">
        <v>149384098</v>
      </c>
      <c r="AG1310" s="41">
        <v>149384098</v>
      </c>
      <c r="AH1310" s="41">
        <v>149384098</v>
      </c>
      <c r="AI1310" s="41">
        <v>0</v>
      </c>
      <c r="AJ1310" s="41">
        <v>0</v>
      </c>
      <c r="AK1310" s="42" t="str">
        <f>IFERROR(VLOOKUP(Exportar[[#This Row],[RUBRO]],[3]LISTAS!$A$1:$B$19,2,0),Exportar[[#This Row],[NOMBRE-Planeación_Proyecto]])</f>
        <v>8. Fortalecimiento</v>
      </c>
      <c r="AL1310" s="41">
        <f>VLOOKUP(Exportar[[#This Row],[UNIDAD/SUB UNIDAD]],[3]!REGIONALES[[#All],[codigo_regional3]:[Columna1]],3,0)</f>
        <v>54</v>
      </c>
      <c r="AM1310" s="41">
        <f>Exportar[[#This Row],[COD]]</f>
        <v>54</v>
      </c>
      <c r="AN1310" s="41">
        <f>IFERROR(VLOOKUP(Exportar[[#This Row],[RUBRO completo]],'[3]CENTRO DE COSTOS'!$X:$X,1,0),0)</f>
        <v>0</v>
      </c>
      <c r="AO1310" s="43" t="str">
        <f>VLOOKUP(Exportar[[#This Row],[COD_REAL]],'[3]CENTRO DE COSTOS'!$M$4:$N$72,2,0)</f>
        <v>REGIONAL NORTE DE SANTANDER</v>
      </c>
    </row>
    <row r="1311" spans="1:41" x14ac:dyDescent="0.25">
      <c r="A1311" s="44">
        <v>45111</v>
      </c>
      <c r="B1311" s="32">
        <v>2023</v>
      </c>
      <c r="C1311" s="33" t="str">
        <f>VLOOKUP(D1311,'[3]CENTRO DE COSTOS'!$E:$H,4,0)</f>
        <v>REGIONALES</v>
      </c>
      <c r="D1311" s="34" t="s">
        <v>75</v>
      </c>
      <c r="E1311" s="34" t="s">
        <v>76</v>
      </c>
      <c r="F1311" s="34" t="s">
        <v>220</v>
      </c>
      <c r="G1311" s="35" t="str">
        <f>VLOOKUP(O1311,[3]Gerentes!$A:$N,4,0)</f>
        <v>FORTALECIMIENTO</v>
      </c>
      <c r="H1311" s="35" t="str">
        <f>VLOOKUP(O1311,[3]Gerentes!$A:$N,5,0)</f>
        <v>DIRECTOR(A) DE GESTION HUMANA</v>
      </c>
      <c r="I1311" s="35" t="str">
        <f>VLOOKUP(O1311,[3]Gerentes!$A:$N,10,0)</f>
        <v>8. Fortalecimiento</v>
      </c>
      <c r="J1311" s="35" t="str">
        <f>VLOOKUP(O1311,[3]Gerentes!$A:$AB,15,0)</f>
        <v>Contratable</v>
      </c>
      <c r="K1311" s="36" t="str">
        <f t="shared" si="60"/>
        <v>Inversión</v>
      </c>
      <c r="L1311" s="37" t="s">
        <v>215</v>
      </c>
      <c r="M1311" s="38" t="str">
        <f t="shared" si="61"/>
        <v>C-4199-1500-8</v>
      </c>
      <c r="N1311" s="34">
        <v>192</v>
      </c>
      <c r="O1311" s="35" t="str">
        <f t="shared" si="62"/>
        <v>C-4199-1500-8-0-4199053-02-192</v>
      </c>
      <c r="P1311" s="32" t="s">
        <v>214</v>
      </c>
      <c r="Q1311" s="39">
        <f>VLOOKUP($O1311,[3]Gerentes!$A:$I,7,0)</f>
        <v>4199053</v>
      </c>
      <c r="R1311" s="40" t="str">
        <f>VLOOKUP($O1311,[3]Gerentes!$A:$I,8,0)</f>
        <v>DOCUMENTOS DE LINEAMIENTOS TECNICOS</v>
      </c>
      <c r="S1311" s="34" t="s">
        <v>24</v>
      </c>
      <c r="T1311" s="34">
        <v>27</v>
      </c>
      <c r="U1311" s="34" t="s">
        <v>161</v>
      </c>
      <c r="V1311" s="34" t="s">
        <v>25</v>
      </c>
      <c r="W1311" s="41">
        <v>25720851</v>
      </c>
      <c r="X1311" s="41">
        <v>0</v>
      </c>
      <c r="Y1311" s="41">
        <v>0</v>
      </c>
      <c r="Z1311" s="41">
        <v>0</v>
      </c>
      <c r="AA1311" s="41">
        <v>0</v>
      </c>
      <c r="AB1311" s="42">
        <v>25720851</v>
      </c>
      <c r="AC1311" s="41">
        <v>25720851</v>
      </c>
      <c r="AD1311" s="41">
        <v>0</v>
      </c>
      <c r="AE1311" s="42">
        <v>25720851</v>
      </c>
      <c r="AF1311" s="42">
        <v>1128000</v>
      </c>
      <c r="AG1311" s="41">
        <v>1128000</v>
      </c>
      <c r="AH1311" s="41">
        <v>1128000</v>
      </c>
      <c r="AI1311" s="41">
        <v>0</v>
      </c>
      <c r="AJ1311" s="41">
        <v>0</v>
      </c>
      <c r="AK1311" s="42" t="str">
        <f>IFERROR(VLOOKUP(Exportar[[#This Row],[RUBRO]],[3]LISTAS!$A$1:$B$19,2,0),Exportar[[#This Row],[NOMBRE-Planeación_Proyecto]])</f>
        <v>8. Fortalecimiento</v>
      </c>
      <c r="AL1311" s="41">
        <f>VLOOKUP(Exportar[[#This Row],[UNIDAD/SUB UNIDAD]],[3]!REGIONALES[[#All],[codigo_regional3]:[Columna1]],3,0)</f>
        <v>54</v>
      </c>
      <c r="AM1311" s="41">
        <f>Exportar[[#This Row],[COD]]</f>
        <v>54</v>
      </c>
      <c r="AN1311" s="41">
        <f>IFERROR(VLOOKUP(Exportar[[#This Row],[RUBRO completo]],'[3]CENTRO DE COSTOS'!$X:$X,1,0),0)</f>
        <v>0</v>
      </c>
      <c r="AO1311" s="43" t="str">
        <f>VLOOKUP(Exportar[[#This Row],[COD_REAL]],'[3]CENTRO DE COSTOS'!$M$4:$N$72,2,0)</f>
        <v>REGIONAL NORTE DE SANTANDER</v>
      </c>
    </row>
    <row r="1312" spans="1:41" x14ac:dyDescent="0.25">
      <c r="A1312" s="44">
        <v>45111</v>
      </c>
      <c r="B1312" s="32">
        <v>2023</v>
      </c>
      <c r="C1312" s="33" t="str">
        <f>VLOOKUP(D1312,'[3]CENTRO DE COSTOS'!$E:$H,4,0)</f>
        <v>REGIONALES</v>
      </c>
      <c r="D1312" s="34" t="s">
        <v>75</v>
      </c>
      <c r="E1312" s="34" t="s">
        <v>76</v>
      </c>
      <c r="F1312" s="34" t="s">
        <v>219</v>
      </c>
      <c r="G1312" s="35" t="str">
        <f>VLOOKUP(O1312,[3]Gerentes!$A:$N,4,0)</f>
        <v>FORTALECIMIENTO</v>
      </c>
      <c r="H1312" s="35" t="str">
        <f>VLOOKUP(O1312,[3]Gerentes!$A:$N,5,0)</f>
        <v>DIRECTOR(A) ADMINISTRATIVO</v>
      </c>
      <c r="I1312" s="35" t="str">
        <f>VLOOKUP(O1312,[3]Gerentes!$A:$N,10,0)</f>
        <v>8. Fortalecimiento</v>
      </c>
      <c r="J1312" s="35" t="str">
        <f>VLOOKUP(O1312,[3]Gerentes!$A:$AB,15,0)</f>
        <v>Contratable</v>
      </c>
      <c r="K1312" s="36" t="str">
        <f t="shared" si="60"/>
        <v>Inversión</v>
      </c>
      <c r="L1312" s="37" t="s">
        <v>218</v>
      </c>
      <c r="M1312" s="38" t="str">
        <f t="shared" si="61"/>
        <v>C-4199-1500-8</v>
      </c>
      <c r="N1312" s="34">
        <v>197</v>
      </c>
      <c r="O1312" s="35" t="str">
        <f t="shared" si="62"/>
        <v>C-4199-1500-8-0-4199016-02-197</v>
      </c>
      <c r="P1312" s="32" t="s">
        <v>217</v>
      </c>
      <c r="Q1312" s="39">
        <f>VLOOKUP($O1312,[3]Gerentes!$A:$I,7,0)</f>
        <v>4199016</v>
      </c>
      <c r="R1312" s="40" t="str">
        <f>VLOOKUP($O1312,[3]Gerentes!$A:$I,8,0)</f>
        <v>SEDES MANTENIDAS</v>
      </c>
      <c r="S1312" s="34" t="s">
        <v>24</v>
      </c>
      <c r="T1312" s="34">
        <v>27</v>
      </c>
      <c r="U1312" s="34" t="s">
        <v>161</v>
      </c>
      <c r="V1312" s="34" t="s">
        <v>25</v>
      </c>
      <c r="W1312" s="41">
        <v>76888126</v>
      </c>
      <c r="X1312" s="41">
        <v>30305207</v>
      </c>
      <c r="Y1312" s="41">
        <v>0</v>
      </c>
      <c r="Z1312" s="41">
        <v>0</v>
      </c>
      <c r="AA1312" s="41">
        <v>0</v>
      </c>
      <c r="AB1312" s="42">
        <v>107193333</v>
      </c>
      <c r="AC1312" s="41">
        <v>91888126</v>
      </c>
      <c r="AD1312" s="41">
        <v>15305207</v>
      </c>
      <c r="AE1312" s="42">
        <v>77500000</v>
      </c>
      <c r="AF1312" s="42">
        <v>22872491.870000001</v>
      </c>
      <c r="AG1312" s="41">
        <v>22872491.870000001</v>
      </c>
      <c r="AH1312" s="41">
        <v>22872491.870000001</v>
      </c>
      <c r="AI1312" s="41">
        <v>0</v>
      </c>
      <c r="AJ1312" s="41">
        <v>0</v>
      </c>
      <c r="AK1312" s="42" t="str">
        <f>IFERROR(VLOOKUP(Exportar[[#This Row],[RUBRO]],[3]LISTAS!$A$1:$B$19,2,0),Exportar[[#This Row],[NOMBRE-Planeación_Proyecto]])</f>
        <v>8. Fortalecimiento</v>
      </c>
      <c r="AL1312" s="41">
        <f>VLOOKUP(Exportar[[#This Row],[UNIDAD/SUB UNIDAD]],[3]!REGIONALES[[#All],[codigo_regional3]:[Columna1]],3,0)</f>
        <v>54</v>
      </c>
      <c r="AM1312" s="41">
        <f>Exportar[[#This Row],[COD]]</f>
        <v>54</v>
      </c>
      <c r="AN1312" s="41">
        <f>IFERROR(VLOOKUP(Exportar[[#This Row],[RUBRO completo]],'[3]CENTRO DE COSTOS'!$X:$X,1,0),0)</f>
        <v>0</v>
      </c>
      <c r="AO1312" s="43" t="str">
        <f>VLOOKUP(Exportar[[#This Row],[COD_REAL]],'[3]CENTRO DE COSTOS'!$M$4:$N$72,2,0)</f>
        <v>REGIONAL NORTE DE SANTANDER</v>
      </c>
    </row>
    <row r="1313" spans="1:41" x14ac:dyDescent="0.25">
      <c r="A1313" s="44">
        <v>45111</v>
      </c>
      <c r="B1313" s="32">
        <v>2023</v>
      </c>
      <c r="C1313" s="33" t="str">
        <f>VLOOKUP(D1313,'[3]CENTRO DE COSTOS'!$E:$H,4,0)</f>
        <v>REGIONALES</v>
      </c>
      <c r="D1313" s="34" t="s">
        <v>75</v>
      </c>
      <c r="E1313" s="34" t="s">
        <v>76</v>
      </c>
      <c r="F1313" s="34" t="s">
        <v>216</v>
      </c>
      <c r="G1313" s="35" t="str">
        <f>VLOOKUP(O1313,[3]Gerentes!$A:$N,4,0)</f>
        <v>FORTALECIMIENTO</v>
      </c>
      <c r="H1313" s="35" t="str">
        <f>VLOOKUP(O1313,[3]Gerentes!$A:$N,5,0)</f>
        <v>DIRECTOR(A) ADMINISTRATIVO</v>
      </c>
      <c r="I1313" s="35" t="str">
        <f>VLOOKUP(O1313,[3]Gerentes!$A:$N,10,0)</f>
        <v>8. Fortalecimiento</v>
      </c>
      <c r="J1313" s="35" t="str">
        <f>VLOOKUP(O1313,[3]Gerentes!$A:$AB,15,0)</f>
        <v>Contratable</v>
      </c>
      <c r="K1313" s="36" t="str">
        <f t="shared" si="60"/>
        <v>Inversión</v>
      </c>
      <c r="L1313" s="37" t="s">
        <v>215</v>
      </c>
      <c r="M1313" s="38" t="str">
        <f t="shared" si="61"/>
        <v>C-4199-1500-8</v>
      </c>
      <c r="N1313" s="34">
        <v>199</v>
      </c>
      <c r="O1313" s="35" t="str">
        <f t="shared" si="62"/>
        <v>C-4199-1500-8-0-4199053-02-199</v>
      </c>
      <c r="P1313" s="32" t="s">
        <v>214</v>
      </c>
      <c r="Q1313" s="39">
        <f>VLOOKUP($O1313,[3]Gerentes!$A:$I,7,0)</f>
        <v>4199053</v>
      </c>
      <c r="R1313" s="40" t="str">
        <f>VLOOKUP($O1313,[3]Gerentes!$A:$I,8,0)</f>
        <v>DOCUMENTOS DE LINEAMIENTOS TECNICOS</v>
      </c>
      <c r="S1313" s="34" t="s">
        <v>24</v>
      </c>
      <c r="T1313" s="34">
        <v>27</v>
      </c>
      <c r="U1313" s="34" t="s">
        <v>161</v>
      </c>
      <c r="V1313" s="34" t="s">
        <v>25</v>
      </c>
      <c r="W1313" s="41">
        <v>30000000</v>
      </c>
      <c r="X1313" s="41">
        <v>0</v>
      </c>
      <c r="Y1313" s="41">
        <v>0</v>
      </c>
      <c r="Z1313" s="41">
        <v>0</v>
      </c>
      <c r="AA1313" s="41">
        <v>0</v>
      </c>
      <c r="AB1313" s="42">
        <v>30000000</v>
      </c>
      <c r="AC1313" s="41">
        <v>30000000</v>
      </c>
      <c r="AD1313" s="41">
        <v>0</v>
      </c>
      <c r="AE1313" s="42">
        <v>5801818</v>
      </c>
      <c r="AF1313" s="42">
        <v>1818</v>
      </c>
      <c r="AG1313" s="41">
        <v>1818</v>
      </c>
      <c r="AH1313" s="41">
        <v>1818</v>
      </c>
      <c r="AI1313" s="41">
        <v>0</v>
      </c>
      <c r="AJ1313" s="41">
        <v>0</v>
      </c>
      <c r="AK1313" s="42" t="str">
        <f>IFERROR(VLOOKUP(Exportar[[#This Row],[RUBRO]],[3]LISTAS!$A$1:$B$19,2,0),Exportar[[#This Row],[NOMBRE-Planeación_Proyecto]])</f>
        <v>8. Fortalecimiento</v>
      </c>
      <c r="AL1313" s="41">
        <f>VLOOKUP(Exportar[[#This Row],[UNIDAD/SUB UNIDAD]],[3]!REGIONALES[[#All],[codigo_regional3]:[Columna1]],3,0)</f>
        <v>54</v>
      </c>
      <c r="AM1313" s="41">
        <f>Exportar[[#This Row],[COD]]</f>
        <v>54</v>
      </c>
      <c r="AN1313" s="41">
        <f>IFERROR(VLOOKUP(Exportar[[#This Row],[RUBRO completo]],'[3]CENTRO DE COSTOS'!$X:$X,1,0),0)</f>
        <v>0</v>
      </c>
      <c r="AO1313" s="43" t="str">
        <f>VLOOKUP(Exportar[[#This Row],[COD_REAL]],'[3]CENTRO DE COSTOS'!$M$4:$N$72,2,0)</f>
        <v>REGIONAL NORTE DE SANTANDER</v>
      </c>
    </row>
    <row r="1314" spans="1:41" x14ac:dyDescent="0.25">
      <c r="A1314" s="44">
        <v>45111</v>
      </c>
      <c r="B1314" s="32">
        <v>2023</v>
      </c>
      <c r="C1314" s="33" t="str">
        <f>VLOOKUP(D1314,'[3]CENTRO DE COSTOS'!$E:$H,4,0)</f>
        <v>REGIONALES</v>
      </c>
      <c r="D1314" s="34" t="s">
        <v>75</v>
      </c>
      <c r="E1314" s="34" t="s">
        <v>76</v>
      </c>
      <c r="F1314" s="34" t="s">
        <v>213</v>
      </c>
      <c r="G1314" s="35" t="str">
        <f>VLOOKUP(O1314,[3]Gerentes!$A:$N,4,0)</f>
        <v>FORTALECIMIENTO</v>
      </c>
      <c r="H1314" s="35" t="str">
        <f>VLOOKUP(O1314,[3]Gerentes!$A:$N,5,0)</f>
        <v>DIRECTOR(A) ADMINISTRATIVO</v>
      </c>
      <c r="I1314" s="35" t="str">
        <f>VLOOKUP(O1314,[3]Gerentes!$A:$N,10,0)</f>
        <v>8. Fortalecimiento</v>
      </c>
      <c r="J1314" s="35" t="str">
        <f>VLOOKUP(O1314,[3]Gerentes!$A:$AB,15,0)</f>
        <v>Contratable</v>
      </c>
      <c r="K1314" s="36" t="str">
        <f t="shared" si="60"/>
        <v>Inversión</v>
      </c>
      <c r="L1314" s="37" t="s">
        <v>175</v>
      </c>
      <c r="M1314" s="38" t="str">
        <f t="shared" si="61"/>
        <v>C-4199-1500-8</v>
      </c>
      <c r="N1314" s="34">
        <v>201</v>
      </c>
      <c r="O1314" s="35" t="str">
        <f t="shared" si="62"/>
        <v>C-4199-1500-8-0-4199064-02-201</v>
      </c>
      <c r="P1314" s="32" t="s">
        <v>174</v>
      </c>
      <c r="Q1314" s="39">
        <f>VLOOKUP($O1314,[3]Gerentes!$A:$I,7,0)</f>
        <v>4199064</v>
      </c>
      <c r="R1314" s="40" t="str">
        <f>VLOOKUP($O1314,[3]Gerentes!$A:$I,8,0)</f>
        <v>SERVICIO DE IMPLEMENTACION DE SISTEMAS DE GESTION</v>
      </c>
      <c r="S1314" s="34" t="s">
        <v>24</v>
      </c>
      <c r="T1314" s="34">
        <v>27</v>
      </c>
      <c r="U1314" s="34" t="s">
        <v>161</v>
      </c>
      <c r="V1314" s="34" t="s">
        <v>25</v>
      </c>
      <c r="W1314" s="41">
        <v>10000000</v>
      </c>
      <c r="X1314" s="41">
        <v>67957500</v>
      </c>
      <c r="Y1314" s="41">
        <v>10000000</v>
      </c>
      <c r="Z1314" s="41">
        <v>0</v>
      </c>
      <c r="AA1314" s="41">
        <v>0</v>
      </c>
      <c r="AB1314" s="42">
        <v>67957500</v>
      </c>
      <c r="AC1314" s="41">
        <v>67957500</v>
      </c>
      <c r="AD1314" s="41">
        <v>0</v>
      </c>
      <c r="AE1314" s="42">
        <v>67957500</v>
      </c>
      <c r="AF1314" s="42">
        <v>67957490</v>
      </c>
      <c r="AG1314" s="41">
        <v>67957490</v>
      </c>
      <c r="AH1314" s="41">
        <v>67957490</v>
      </c>
      <c r="AI1314" s="41">
        <v>0</v>
      </c>
      <c r="AJ1314" s="41">
        <v>0</v>
      </c>
      <c r="AK1314" s="42" t="str">
        <f>IFERROR(VLOOKUP(Exportar[[#This Row],[RUBRO]],[3]LISTAS!$A$1:$B$19,2,0),Exportar[[#This Row],[NOMBRE-Planeación_Proyecto]])</f>
        <v>8. Fortalecimiento</v>
      </c>
      <c r="AL1314" s="41">
        <f>VLOOKUP(Exportar[[#This Row],[UNIDAD/SUB UNIDAD]],[3]!REGIONALES[[#All],[codigo_regional3]:[Columna1]],3,0)</f>
        <v>54</v>
      </c>
      <c r="AM1314" s="41">
        <f>Exportar[[#This Row],[COD]]</f>
        <v>54</v>
      </c>
      <c r="AN1314" s="41">
        <f>IFERROR(VLOOKUP(Exportar[[#This Row],[RUBRO completo]],'[3]CENTRO DE COSTOS'!$X:$X,1,0),0)</f>
        <v>0</v>
      </c>
      <c r="AO1314" s="43" t="str">
        <f>VLOOKUP(Exportar[[#This Row],[COD_REAL]],'[3]CENTRO DE COSTOS'!$M$4:$N$72,2,0)</f>
        <v>REGIONAL NORTE DE SANTANDER</v>
      </c>
    </row>
    <row r="1315" spans="1:41" x14ac:dyDescent="0.25">
      <c r="A1315" s="44">
        <v>45111</v>
      </c>
      <c r="B1315" s="32">
        <v>2023</v>
      </c>
      <c r="C1315" s="33" t="str">
        <f>VLOOKUP(D1315,'[3]CENTRO DE COSTOS'!$E:$H,4,0)</f>
        <v>REGIONALES</v>
      </c>
      <c r="D1315" s="34" t="s">
        <v>75</v>
      </c>
      <c r="E1315" s="34" t="s">
        <v>76</v>
      </c>
      <c r="F1315" s="34" t="s">
        <v>208</v>
      </c>
      <c r="G1315" s="35" t="str">
        <f>VLOOKUP(O1315,[3]Gerentes!$A:$N,4,0)</f>
        <v>FUNCIONAMIENTO</v>
      </c>
      <c r="H1315" s="35" t="str">
        <f>VLOOKUP(O1315,[3]Gerentes!$A:$N,5,0)</f>
        <v>DIRECTOR(A) DE GESTION HUMANA</v>
      </c>
      <c r="I1315" s="35" t="str">
        <f>VLOOKUP(O1315,[3]Gerentes!$A:$N,10,0)</f>
        <v>1. Gestión Humana</v>
      </c>
      <c r="J1315" s="35" t="str">
        <f>VLOOKUP(O1315,[3]Gerentes!$A:$AB,15,0)</f>
        <v>Contratable</v>
      </c>
      <c r="K1315" s="36" t="str">
        <f t="shared" si="60"/>
        <v>Funcionamiento</v>
      </c>
      <c r="L1315" s="37" t="s">
        <v>212</v>
      </c>
      <c r="M1315" s="38" t="str">
        <f t="shared" si="61"/>
        <v>A-02-02</v>
      </c>
      <c r="N1315" s="34">
        <v>301</v>
      </c>
      <c r="O1315" s="35" t="str">
        <f t="shared" si="62"/>
        <v>A-02-02-01-002-008-301</v>
      </c>
      <c r="P1315" s="32" t="s">
        <v>211</v>
      </c>
      <c r="Q1315" s="39">
        <f>VLOOKUP($O1315,[3]Gerentes!$A:$I,7,0)</f>
        <v>0</v>
      </c>
      <c r="R1315" s="40">
        <f>VLOOKUP($O1315,[3]Gerentes!$A:$I,8,0)</f>
        <v>0</v>
      </c>
      <c r="S1315" s="34" t="s">
        <v>24</v>
      </c>
      <c r="T1315" s="34">
        <v>27</v>
      </c>
      <c r="U1315" s="34" t="s">
        <v>161</v>
      </c>
      <c r="V1315" s="34" t="s">
        <v>25</v>
      </c>
      <c r="W1315" s="41">
        <v>20157100</v>
      </c>
      <c r="X1315" s="41">
        <v>16066967</v>
      </c>
      <c r="Y1315" s="41">
        <v>0</v>
      </c>
      <c r="Z1315" s="41">
        <v>0</v>
      </c>
      <c r="AA1315" s="41">
        <v>0</v>
      </c>
      <c r="AB1315" s="42">
        <v>36224067</v>
      </c>
      <c r="AC1315" s="41">
        <v>36224067</v>
      </c>
      <c r="AD1315" s="41">
        <v>0</v>
      </c>
      <c r="AE1315" s="42">
        <v>0</v>
      </c>
      <c r="AF1315" s="42">
        <v>0</v>
      </c>
      <c r="AG1315" s="41">
        <v>0</v>
      </c>
      <c r="AH1315" s="41">
        <v>0</v>
      </c>
      <c r="AI1315" s="41">
        <v>0</v>
      </c>
      <c r="AJ1315" s="41">
        <v>0</v>
      </c>
      <c r="AK1315" s="42" t="str">
        <f>IFERROR(VLOOKUP(Exportar[[#This Row],[RUBRO]],[3]LISTAS!$A$1:$B$19,2,0),Exportar[[#This Row],[NOMBRE-Planeación_Proyecto]])</f>
        <v>Gastos Generales</v>
      </c>
      <c r="AL1315" s="41">
        <f>VLOOKUP(Exportar[[#This Row],[UNIDAD/SUB UNIDAD]],[3]!REGIONALES[[#All],[codigo_regional3]:[Columna1]],3,0)</f>
        <v>54</v>
      </c>
      <c r="AM1315" s="41">
        <f>Exportar[[#This Row],[COD]]</f>
        <v>54</v>
      </c>
      <c r="AN1315" s="41">
        <f>IFERROR(VLOOKUP(Exportar[[#This Row],[RUBRO completo]],'[3]CENTRO DE COSTOS'!$X:$X,1,0),0)</f>
        <v>0</v>
      </c>
      <c r="AO1315" s="43" t="str">
        <f>VLOOKUP(Exportar[[#This Row],[COD_REAL]],'[3]CENTRO DE COSTOS'!$M$4:$N$72,2,0)</f>
        <v>REGIONAL NORTE DE SANTANDER</v>
      </c>
    </row>
    <row r="1316" spans="1:41" x14ac:dyDescent="0.25">
      <c r="A1316" s="44">
        <v>45111</v>
      </c>
      <c r="B1316" s="32">
        <v>2023</v>
      </c>
      <c r="C1316" s="33" t="str">
        <f>VLOOKUP(D1316,'[3]CENTRO DE COSTOS'!$E:$H,4,0)</f>
        <v>REGIONALES</v>
      </c>
      <c r="D1316" s="34" t="s">
        <v>75</v>
      </c>
      <c r="E1316" s="34" t="s">
        <v>76</v>
      </c>
      <c r="F1316" s="34" t="s">
        <v>208</v>
      </c>
      <c r="G1316" s="35" t="str">
        <f>VLOOKUP(O1316,[3]Gerentes!$A:$N,4,0)</f>
        <v>FUNCIONAMIENTO</v>
      </c>
      <c r="H1316" s="35" t="str">
        <f>VLOOKUP(O1316,[3]Gerentes!$A:$N,5,0)</f>
        <v>DIRECTOR(A) DE GESTION HUMANA</v>
      </c>
      <c r="I1316" s="35" t="str">
        <f>VLOOKUP(O1316,[3]Gerentes!$A:$N,10,0)</f>
        <v>1. Gestión Humana</v>
      </c>
      <c r="J1316" s="35" t="str">
        <f>VLOOKUP(O1316,[3]Gerentes!$A:$AB,15,0)</f>
        <v>No Contratable</v>
      </c>
      <c r="K1316" s="36" t="str">
        <f t="shared" si="60"/>
        <v>Funcionamiento</v>
      </c>
      <c r="L1316" s="37" t="s">
        <v>210</v>
      </c>
      <c r="M1316" s="38" t="str">
        <f t="shared" si="61"/>
        <v>A-02-02</v>
      </c>
      <c r="N1316" s="34">
        <v>301</v>
      </c>
      <c r="O1316" s="35" t="str">
        <f t="shared" si="62"/>
        <v>A-02-02-02-009-006-301</v>
      </c>
      <c r="P1316" s="32" t="s">
        <v>209</v>
      </c>
      <c r="Q1316" s="39">
        <f>VLOOKUP($O1316,[3]Gerentes!$A:$I,7,0)</f>
        <v>0</v>
      </c>
      <c r="R1316" s="40">
        <f>VLOOKUP($O1316,[3]Gerentes!$A:$I,8,0)</f>
        <v>0</v>
      </c>
      <c r="S1316" s="34" t="s">
        <v>24</v>
      </c>
      <c r="T1316" s="34">
        <v>27</v>
      </c>
      <c r="U1316" s="34" t="s">
        <v>161</v>
      </c>
      <c r="V1316" s="34" t="s">
        <v>25</v>
      </c>
      <c r="W1316" s="41">
        <v>55212009</v>
      </c>
      <c r="X1316" s="41">
        <v>14473051</v>
      </c>
      <c r="Y1316" s="41">
        <v>0</v>
      </c>
      <c r="Z1316" s="41">
        <v>0</v>
      </c>
      <c r="AA1316" s="41">
        <v>0</v>
      </c>
      <c r="AB1316" s="42">
        <v>69685060</v>
      </c>
      <c r="AC1316" s="41">
        <v>69685060</v>
      </c>
      <c r="AD1316" s="41">
        <v>0</v>
      </c>
      <c r="AE1316" s="42">
        <v>29737500</v>
      </c>
      <c r="AF1316" s="42">
        <v>0</v>
      </c>
      <c r="AG1316" s="41">
        <v>0</v>
      </c>
      <c r="AH1316" s="41">
        <v>0</v>
      </c>
      <c r="AI1316" s="41">
        <v>0</v>
      </c>
      <c r="AJ1316" s="41">
        <v>0</v>
      </c>
      <c r="AK1316" s="42" t="str">
        <f>IFERROR(VLOOKUP(Exportar[[#This Row],[RUBRO]],[3]LISTAS!$A$1:$B$19,2,0),Exportar[[#This Row],[NOMBRE-Planeación_Proyecto]])</f>
        <v>Gastos Generales</v>
      </c>
      <c r="AL1316" s="41">
        <f>VLOOKUP(Exportar[[#This Row],[UNIDAD/SUB UNIDAD]],[3]!REGIONALES[[#All],[codigo_regional3]:[Columna1]],3,0)</f>
        <v>54</v>
      </c>
      <c r="AM1316" s="41">
        <f>Exportar[[#This Row],[COD]]</f>
        <v>54</v>
      </c>
      <c r="AN1316" s="41">
        <f>IFERROR(VLOOKUP(Exportar[[#This Row],[RUBRO completo]],'[3]CENTRO DE COSTOS'!$X:$X,1,0),0)</f>
        <v>0</v>
      </c>
      <c r="AO1316" s="43" t="str">
        <f>VLOOKUP(Exportar[[#This Row],[COD_REAL]],'[3]CENTRO DE COSTOS'!$M$4:$N$72,2,0)</f>
        <v>REGIONAL NORTE DE SANTANDER</v>
      </c>
    </row>
    <row r="1317" spans="1:41" x14ac:dyDescent="0.25">
      <c r="A1317" s="44">
        <v>45111</v>
      </c>
      <c r="B1317" s="32">
        <v>2023</v>
      </c>
      <c r="C1317" s="33" t="str">
        <f>VLOOKUP(D1317,'[3]CENTRO DE COSTOS'!$E:$H,4,0)</f>
        <v>REGIONALES</v>
      </c>
      <c r="D1317" s="34" t="s">
        <v>75</v>
      </c>
      <c r="E1317" s="34" t="s">
        <v>76</v>
      </c>
      <c r="F1317" s="34" t="s">
        <v>208</v>
      </c>
      <c r="G1317" s="35" t="str">
        <f>VLOOKUP(O1317,[3]Gerentes!$A:$N,4,0)</f>
        <v>FUNCIONAMIENTO</v>
      </c>
      <c r="H1317" s="35" t="str">
        <f>VLOOKUP(O1317,[3]Gerentes!$A:$N,5,0)</f>
        <v>DIRECTOR(A) DE GESTION HUMANA</v>
      </c>
      <c r="I1317" s="35" t="str">
        <f>VLOOKUP(O1317,[3]Gerentes!$A:$N,10,0)</f>
        <v>1. Gestión Humana</v>
      </c>
      <c r="J1317" s="35" t="str">
        <f>VLOOKUP(O1317,[3]Gerentes!$A:$AB,15,0)</f>
        <v>No Contratable</v>
      </c>
      <c r="K1317" s="36" t="str">
        <f t="shared" si="60"/>
        <v>Funcionamiento</v>
      </c>
      <c r="L1317" s="37" t="s">
        <v>207</v>
      </c>
      <c r="M1317" s="38" t="str">
        <f t="shared" si="61"/>
        <v>A-02-02</v>
      </c>
      <c r="N1317" s="34">
        <v>301</v>
      </c>
      <c r="O1317" s="35" t="str">
        <f t="shared" si="62"/>
        <v>A-02-02-02-010-301</v>
      </c>
      <c r="P1317" s="32" t="s">
        <v>206</v>
      </c>
      <c r="Q1317" s="39">
        <f>VLOOKUP($O1317,[3]Gerentes!$A:$I,7,0)</f>
        <v>0</v>
      </c>
      <c r="R1317" s="40">
        <f>VLOOKUP($O1317,[3]Gerentes!$A:$I,8,0)</f>
        <v>0</v>
      </c>
      <c r="S1317" s="34" t="s">
        <v>24</v>
      </c>
      <c r="T1317" s="34">
        <v>27</v>
      </c>
      <c r="U1317" s="34" t="s">
        <v>161</v>
      </c>
      <c r="V1317" s="34" t="s">
        <v>25</v>
      </c>
      <c r="W1317" s="41">
        <v>15913500</v>
      </c>
      <c r="X1317" s="41">
        <v>0</v>
      </c>
      <c r="Y1317" s="41">
        <v>0</v>
      </c>
      <c r="Z1317" s="41">
        <v>0</v>
      </c>
      <c r="AA1317" s="41">
        <v>0</v>
      </c>
      <c r="AB1317" s="42">
        <v>15913500</v>
      </c>
      <c r="AC1317" s="41">
        <v>15913500</v>
      </c>
      <c r="AD1317" s="41">
        <v>0</v>
      </c>
      <c r="AE1317" s="42">
        <v>3815776</v>
      </c>
      <c r="AF1317" s="42">
        <v>3609743</v>
      </c>
      <c r="AG1317" s="41">
        <v>3609743</v>
      </c>
      <c r="AH1317" s="41">
        <v>3609743</v>
      </c>
      <c r="AI1317" s="41">
        <v>0</v>
      </c>
      <c r="AJ1317" s="41">
        <v>0</v>
      </c>
      <c r="AK1317" s="42" t="str">
        <f>IFERROR(VLOOKUP(Exportar[[#This Row],[RUBRO]],[3]LISTAS!$A$1:$B$19,2,0),Exportar[[#This Row],[NOMBRE-Planeación_Proyecto]])</f>
        <v>Gastos Generales</v>
      </c>
      <c r="AL1317" s="41">
        <f>VLOOKUP(Exportar[[#This Row],[UNIDAD/SUB UNIDAD]],[3]!REGIONALES[[#All],[codigo_regional3]:[Columna1]],3,0)</f>
        <v>54</v>
      </c>
      <c r="AM1317" s="41">
        <f>Exportar[[#This Row],[COD]]</f>
        <v>54</v>
      </c>
      <c r="AN1317" s="41">
        <f>IFERROR(VLOOKUP(Exportar[[#This Row],[RUBRO completo]],'[3]CENTRO DE COSTOS'!$X:$X,1,0),0)</f>
        <v>0</v>
      </c>
      <c r="AO1317" s="43" t="str">
        <f>VLOOKUP(Exportar[[#This Row],[COD_REAL]],'[3]CENTRO DE COSTOS'!$M$4:$N$72,2,0)</f>
        <v>REGIONAL NORTE DE SANTANDER</v>
      </c>
    </row>
    <row r="1318" spans="1:41" x14ac:dyDescent="0.25">
      <c r="A1318" s="44">
        <v>45111</v>
      </c>
      <c r="B1318" s="32">
        <v>2023</v>
      </c>
      <c r="C1318" s="33" t="str">
        <f>VLOOKUP(D1318,'[3]CENTRO DE COSTOS'!$E:$H,4,0)</f>
        <v>REGIONALES</v>
      </c>
      <c r="D1318" s="34" t="s">
        <v>75</v>
      </c>
      <c r="E1318" s="34" t="s">
        <v>76</v>
      </c>
      <c r="F1318" s="34" t="s">
        <v>195</v>
      </c>
      <c r="G1318" s="35" t="str">
        <f>VLOOKUP(O1318,[3]Gerentes!$A:$N,4,0)</f>
        <v>FUNCIONAMIENTO</v>
      </c>
      <c r="H1318" s="35" t="str">
        <f>VLOOKUP(O1318,[3]Gerentes!$A:$N,5,0)</f>
        <v>DIRECTOR(A) ADMINISTRATIVO</v>
      </c>
      <c r="I1318" s="35" t="str">
        <f>VLOOKUP(O1318,[3]Gerentes!$A:$N,10,0)</f>
        <v>2. Administrativa</v>
      </c>
      <c r="J1318" s="35" t="str">
        <f>VLOOKUP(O1318,[3]Gerentes!$A:$AB,15,0)</f>
        <v>No Contratable</v>
      </c>
      <c r="K1318" s="36" t="str">
        <f t="shared" si="60"/>
        <v>Funcionamiento</v>
      </c>
      <c r="L1318" s="37" t="s">
        <v>203</v>
      </c>
      <c r="M1318" s="38" t="str">
        <f t="shared" si="61"/>
        <v>A-02-02</v>
      </c>
      <c r="N1318" s="34">
        <v>302</v>
      </c>
      <c r="O1318" s="35" t="str">
        <f t="shared" si="62"/>
        <v>A-02-02-02-006-009-302</v>
      </c>
      <c r="P1318" s="32" t="s">
        <v>202</v>
      </c>
      <c r="Q1318" s="39">
        <f>VLOOKUP($O1318,[3]Gerentes!$A:$I,7,0)</f>
        <v>0</v>
      </c>
      <c r="R1318" s="40">
        <f>VLOOKUP($O1318,[3]Gerentes!$A:$I,8,0)</f>
        <v>0</v>
      </c>
      <c r="S1318" s="34" t="s">
        <v>24</v>
      </c>
      <c r="T1318" s="34">
        <v>27</v>
      </c>
      <c r="U1318" s="34" t="s">
        <v>161</v>
      </c>
      <c r="V1318" s="34" t="s">
        <v>25</v>
      </c>
      <c r="W1318" s="41">
        <v>3567000</v>
      </c>
      <c r="X1318" s="41">
        <v>0</v>
      </c>
      <c r="Y1318" s="41">
        <v>0</v>
      </c>
      <c r="Z1318" s="41">
        <v>0</v>
      </c>
      <c r="AA1318" s="41">
        <v>0</v>
      </c>
      <c r="AB1318" s="42">
        <v>3567000</v>
      </c>
      <c r="AC1318" s="41">
        <v>3567000</v>
      </c>
      <c r="AD1318" s="41">
        <v>0</v>
      </c>
      <c r="AE1318" s="42">
        <v>3567000</v>
      </c>
      <c r="AF1318" s="42">
        <v>3567000</v>
      </c>
      <c r="AG1318" s="41">
        <v>3567000</v>
      </c>
      <c r="AH1318" s="41">
        <v>3567000</v>
      </c>
      <c r="AI1318" s="41">
        <v>0</v>
      </c>
      <c r="AJ1318" s="41">
        <v>0</v>
      </c>
      <c r="AK1318" s="42" t="str">
        <f>IFERROR(VLOOKUP(Exportar[[#This Row],[RUBRO]],[3]LISTAS!$A$1:$B$19,2,0),Exportar[[#This Row],[NOMBRE-Planeación_Proyecto]])</f>
        <v>Gastos Generales</v>
      </c>
      <c r="AL1318" s="41">
        <f>VLOOKUP(Exportar[[#This Row],[UNIDAD/SUB UNIDAD]],[3]!REGIONALES[[#All],[codigo_regional3]:[Columna1]],3,0)</f>
        <v>54</v>
      </c>
      <c r="AM1318" s="41">
        <f>Exportar[[#This Row],[COD]]</f>
        <v>54</v>
      </c>
      <c r="AN1318" s="41">
        <f>IFERROR(VLOOKUP(Exportar[[#This Row],[RUBRO completo]],'[3]CENTRO DE COSTOS'!$X:$X,1,0),0)</f>
        <v>0</v>
      </c>
      <c r="AO1318" s="43" t="str">
        <f>VLOOKUP(Exportar[[#This Row],[COD_REAL]],'[3]CENTRO DE COSTOS'!$M$4:$N$72,2,0)</f>
        <v>REGIONAL NORTE DE SANTANDER</v>
      </c>
    </row>
    <row r="1319" spans="1:41" x14ac:dyDescent="0.25">
      <c r="A1319" s="44">
        <v>45111</v>
      </c>
      <c r="B1319" s="32">
        <v>2023</v>
      </c>
      <c r="C1319" s="33" t="str">
        <f>VLOOKUP(D1319,'[3]CENTRO DE COSTOS'!$E:$H,4,0)</f>
        <v>REGIONALES</v>
      </c>
      <c r="D1319" s="34" t="s">
        <v>75</v>
      </c>
      <c r="E1319" s="34" t="s">
        <v>76</v>
      </c>
      <c r="F1319" s="34" t="s">
        <v>195</v>
      </c>
      <c r="G1319" s="35" t="str">
        <f>VLOOKUP(O1319,[3]Gerentes!$A:$N,4,0)</f>
        <v>FUNCIONAMIENTO</v>
      </c>
      <c r="H1319" s="35" t="str">
        <f>VLOOKUP(O1319,[3]Gerentes!$A:$N,5,0)</f>
        <v>DIRECTOR(A) ADMINISTRATIVO</v>
      </c>
      <c r="I1319" s="35" t="str">
        <f>VLOOKUP(O1319,[3]Gerentes!$A:$N,10,0)</f>
        <v>2. Administrativa</v>
      </c>
      <c r="J1319" s="35" t="str">
        <f>VLOOKUP(O1319,[3]Gerentes!$A:$AB,15,0)</f>
        <v>No Contratable</v>
      </c>
      <c r="K1319" s="36" t="str">
        <f t="shared" si="60"/>
        <v>Funcionamiento</v>
      </c>
      <c r="L1319" s="37" t="s">
        <v>201</v>
      </c>
      <c r="M1319" s="38" t="str">
        <f t="shared" si="61"/>
        <v>A-02-02</v>
      </c>
      <c r="N1319" s="34">
        <v>302</v>
      </c>
      <c r="O1319" s="35" t="str">
        <f t="shared" si="62"/>
        <v>A-02-02-02-008-004-302</v>
      </c>
      <c r="P1319" s="32" t="s">
        <v>200</v>
      </c>
      <c r="Q1319" s="39">
        <f>VLOOKUP($O1319,[3]Gerentes!$A:$I,7,0)</f>
        <v>0</v>
      </c>
      <c r="R1319" s="40">
        <f>VLOOKUP($O1319,[3]Gerentes!$A:$I,8,0)</f>
        <v>0</v>
      </c>
      <c r="S1319" s="34" t="s">
        <v>24</v>
      </c>
      <c r="T1319" s="34">
        <v>27</v>
      </c>
      <c r="U1319" s="34" t="s">
        <v>161</v>
      </c>
      <c r="V1319" s="34" t="s">
        <v>25</v>
      </c>
      <c r="W1319" s="41">
        <v>9531800</v>
      </c>
      <c r="X1319" s="41">
        <v>0</v>
      </c>
      <c r="Y1319" s="41">
        <v>0</v>
      </c>
      <c r="Z1319" s="41">
        <v>0</v>
      </c>
      <c r="AA1319" s="41">
        <v>0</v>
      </c>
      <c r="AB1319" s="42">
        <v>9531800</v>
      </c>
      <c r="AC1319" s="41">
        <v>9531800</v>
      </c>
      <c r="AD1319" s="41">
        <v>0</v>
      </c>
      <c r="AE1319" s="42">
        <v>2740800</v>
      </c>
      <c r="AF1319" s="42">
        <v>2740800</v>
      </c>
      <c r="AG1319" s="41">
        <v>2740800</v>
      </c>
      <c r="AH1319" s="41">
        <v>2740800</v>
      </c>
      <c r="AI1319" s="41">
        <v>0</v>
      </c>
      <c r="AJ1319" s="41">
        <v>0</v>
      </c>
      <c r="AK1319" s="42" t="str">
        <f>IFERROR(VLOOKUP(Exportar[[#This Row],[RUBRO]],[3]LISTAS!$A$1:$B$19,2,0),Exportar[[#This Row],[NOMBRE-Planeación_Proyecto]])</f>
        <v>Gastos Generales</v>
      </c>
      <c r="AL1319" s="41">
        <f>VLOOKUP(Exportar[[#This Row],[UNIDAD/SUB UNIDAD]],[3]!REGIONALES[[#All],[codigo_regional3]:[Columna1]],3,0)</f>
        <v>54</v>
      </c>
      <c r="AM1319" s="41">
        <f>Exportar[[#This Row],[COD]]</f>
        <v>54</v>
      </c>
      <c r="AN1319" s="41">
        <f>IFERROR(VLOOKUP(Exportar[[#This Row],[RUBRO completo]],'[3]CENTRO DE COSTOS'!$X:$X,1,0),0)</f>
        <v>0</v>
      </c>
      <c r="AO1319" s="43" t="str">
        <f>VLOOKUP(Exportar[[#This Row],[COD_REAL]],'[3]CENTRO DE COSTOS'!$M$4:$N$72,2,0)</f>
        <v>REGIONAL NORTE DE SANTANDER</v>
      </c>
    </row>
    <row r="1320" spans="1:41" x14ac:dyDescent="0.25">
      <c r="A1320" s="44">
        <v>45111</v>
      </c>
      <c r="B1320" s="32">
        <v>2023</v>
      </c>
      <c r="C1320" s="33" t="str">
        <f>VLOOKUP(D1320,'[3]CENTRO DE COSTOS'!$E:$H,4,0)</f>
        <v>REGIONALES</v>
      </c>
      <c r="D1320" s="34" t="s">
        <v>75</v>
      </c>
      <c r="E1320" s="34" t="s">
        <v>76</v>
      </c>
      <c r="F1320" s="34" t="s">
        <v>195</v>
      </c>
      <c r="G1320" s="35" t="str">
        <f>VLOOKUP(O1320,[3]Gerentes!$A:$N,4,0)</f>
        <v>FUNCIONAMIENTO</v>
      </c>
      <c r="H1320" s="35" t="str">
        <f>VLOOKUP(O1320,[3]Gerentes!$A:$N,5,0)</f>
        <v>DIRECTOR(A) ADMINISTRATIVO</v>
      </c>
      <c r="I1320" s="35" t="str">
        <f>VLOOKUP(O1320,[3]Gerentes!$A:$N,10,0)</f>
        <v>2. Administrativa</v>
      </c>
      <c r="J1320" s="35" t="str">
        <f>VLOOKUP(O1320,[3]Gerentes!$A:$AB,15,0)</f>
        <v>No Contratable</v>
      </c>
      <c r="K1320" s="36" t="str">
        <f t="shared" si="60"/>
        <v>Funcionamiento</v>
      </c>
      <c r="L1320" s="37" t="s">
        <v>199</v>
      </c>
      <c r="M1320" s="38" t="str">
        <f t="shared" si="61"/>
        <v>A-02-02</v>
      </c>
      <c r="N1320" s="34">
        <v>302</v>
      </c>
      <c r="O1320" s="35" t="str">
        <f t="shared" si="62"/>
        <v>A-02-02-02-008-007-302</v>
      </c>
      <c r="P1320" s="32" t="s">
        <v>198</v>
      </c>
      <c r="Q1320" s="39">
        <f>VLOOKUP($O1320,[3]Gerentes!$A:$I,7,0)</f>
        <v>0</v>
      </c>
      <c r="R1320" s="40">
        <f>VLOOKUP($O1320,[3]Gerentes!$A:$I,8,0)</f>
        <v>0</v>
      </c>
      <c r="S1320" s="34" t="s">
        <v>24</v>
      </c>
      <c r="T1320" s="34">
        <v>27</v>
      </c>
      <c r="U1320" s="34" t="s">
        <v>161</v>
      </c>
      <c r="V1320" s="34" t="s">
        <v>25</v>
      </c>
      <c r="W1320" s="41">
        <v>4750800</v>
      </c>
      <c r="X1320" s="41">
        <v>0</v>
      </c>
      <c r="Y1320" s="41">
        <v>0</v>
      </c>
      <c r="Z1320" s="41">
        <v>0</v>
      </c>
      <c r="AA1320" s="41">
        <v>0</v>
      </c>
      <c r="AB1320" s="42">
        <v>4750800</v>
      </c>
      <c r="AC1320" s="41">
        <v>4750800</v>
      </c>
      <c r="AD1320" s="41">
        <v>0</v>
      </c>
      <c r="AE1320" s="42">
        <v>0</v>
      </c>
      <c r="AF1320" s="42">
        <v>0</v>
      </c>
      <c r="AG1320" s="41">
        <v>0</v>
      </c>
      <c r="AH1320" s="41">
        <v>0</v>
      </c>
      <c r="AI1320" s="41">
        <v>0</v>
      </c>
      <c r="AJ1320" s="41">
        <v>0</v>
      </c>
      <c r="AK1320" s="42" t="str">
        <f>IFERROR(VLOOKUP(Exportar[[#This Row],[RUBRO]],[3]LISTAS!$A$1:$B$19,2,0),Exportar[[#This Row],[NOMBRE-Planeación_Proyecto]])</f>
        <v>Gastos Generales</v>
      </c>
      <c r="AL1320" s="41">
        <f>VLOOKUP(Exportar[[#This Row],[UNIDAD/SUB UNIDAD]],[3]!REGIONALES[[#All],[codigo_regional3]:[Columna1]],3,0)</f>
        <v>54</v>
      </c>
      <c r="AM1320" s="41">
        <f>Exportar[[#This Row],[COD]]</f>
        <v>54</v>
      </c>
      <c r="AN1320" s="41">
        <f>IFERROR(VLOOKUP(Exportar[[#This Row],[RUBRO completo]],'[3]CENTRO DE COSTOS'!$X:$X,1,0),0)</f>
        <v>0</v>
      </c>
      <c r="AO1320" s="43" t="str">
        <f>VLOOKUP(Exportar[[#This Row],[COD_REAL]],'[3]CENTRO DE COSTOS'!$M$4:$N$72,2,0)</f>
        <v>REGIONAL NORTE DE SANTANDER</v>
      </c>
    </row>
    <row r="1321" spans="1:41" x14ac:dyDescent="0.25">
      <c r="A1321" s="44">
        <v>45111</v>
      </c>
      <c r="B1321" s="32">
        <v>2023</v>
      </c>
      <c r="C1321" s="33" t="str">
        <f>VLOOKUP(D1321,'[3]CENTRO DE COSTOS'!$E:$H,4,0)</f>
        <v>REGIONALES</v>
      </c>
      <c r="D1321" s="34" t="s">
        <v>75</v>
      </c>
      <c r="E1321" s="34" t="s">
        <v>76</v>
      </c>
      <c r="F1321" s="34" t="s">
        <v>195</v>
      </c>
      <c r="G1321" s="35" t="str">
        <f>VLOOKUP(O1321,[3]Gerentes!$A:$N,4,0)</f>
        <v>FUNCIONAMIENTO</v>
      </c>
      <c r="H1321" s="35" t="str">
        <f>VLOOKUP(O1321,[3]Gerentes!$A:$N,5,0)</f>
        <v>DIRECTOR(A) ADMINISTRATIVO</v>
      </c>
      <c r="I1321" s="35" t="str">
        <f>VLOOKUP(O1321,[3]Gerentes!$A:$N,10,0)</f>
        <v>2. Administrativa</v>
      </c>
      <c r="J1321" s="35" t="str">
        <f>VLOOKUP(O1321,[3]Gerentes!$A:$AB,15,0)</f>
        <v>No Contratable</v>
      </c>
      <c r="K1321" s="36" t="str">
        <f t="shared" si="60"/>
        <v>Funcionamiento</v>
      </c>
      <c r="L1321" s="37" t="s">
        <v>197</v>
      </c>
      <c r="M1321" s="38" t="str">
        <f t="shared" si="61"/>
        <v>A-02-02</v>
      </c>
      <c r="N1321" s="34">
        <v>302</v>
      </c>
      <c r="O1321" s="35" t="str">
        <f t="shared" si="62"/>
        <v>A-02-02-02-009-004-302</v>
      </c>
      <c r="P1321" s="32" t="s">
        <v>196</v>
      </c>
      <c r="Q1321" s="39">
        <f>VLOOKUP($O1321,[3]Gerentes!$A:$I,7,0)</f>
        <v>0</v>
      </c>
      <c r="R1321" s="40">
        <f>VLOOKUP($O1321,[3]Gerentes!$A:$I,8,0)</f>
        <v>0</v>
      </c>
      <c r="S1321" s="34" t="s">
        <v>24</v>
      </c>
      <c r="T1321" s="34">
        <v>27</v>
      </c>
      <c r="U1321" s="34" t="s">
        <v>161</v>
      </c>
      <c r="V1321" s="34" t="s">
        <v>25</v>
      </c>
      <c r="W1321" s="41">
        <v>322700</v>
      </c>
      <c r="X1321" s="41">
        <v>0</v>
      </c>
      <c r="Y1321" s="41">
        <v>0</v>
      </c>
      <c r="Z1321" s="41">
        <v>0</v>
      </c>
      <c r="AA1321" s="41">
        <v>0</v>
      </c>
      <c r="AB1321" s="42">
        <v>322700</v>
      </c>
      <c r="AC1321" s="41">
        <v>322700</v>
      </c>
      <c r="AD1321" s="41">
        <v>0</v>
      </c>
      <c r="AE1321" s="42">
        <v>322700</v>
      </c>
      <c r="AF1321" s="42">
        <v>322700</v>
      </c>
      <c r="AG1321" s="41">
        <v>322700</v>
      </c>
      <c r="AH1321" s="41">
        <v>322700</v>
      </c>
      <c r="AI1321" s="41">
        <v>0</v>
      </c>
      <c r="AJ1321" s="41">
        <v>0</v>
      </c>
      <c r="AK1321" s="42" t="str">
        <f>IFERROR(VLOOKUP(Exportar[[#This Row],[RUBRO]],[3]LISTAS!$A$1:$B$19,2,0),Exportar[[#This Row],[NOMBRE-Planeación_Proyecto]])</f>
        <v>Gastos Generales</v>
      </c>
      <c r="AL1321" s="41">
        <f>VLOOKUP(Exportar[[#This Row],[UNIDAD/SUB UNIDAD]],[3]!REGIONALES[[#All],[codigo_regional3]:[Columna1]],3,0)</f>
        <v>54</v>
      </c>
      <c r="AM1321" s="41">
        <f>Exportar[[#This Row],[COD]]</f>
        <v>54</v>
      </c>
      <c r="AN1321" s="41">
        <f>IFERROR(VLOOKUP(Exportar[[#This Row],[RUBRO completo]],'[3]CENTRO DE COSTOS'!$X:$X,1,0),0)</f>
        <v>0</v>
      </c>
      <c r="AO1321" s="43" t="str">
        <f>VLOOKUP(Exportar[[#This Row],[COD_REAL]],'[3]CENTRO DE COSTOS'!$M$4:$N$72,2,0)</f>
        <v>REGIONAL NORTE DE SANTANDER</v>
      </c>
    </row>
    <row r="1322" spans="1:41" x14ac:dyDescent="0.25">
      <c r="A1322" s="44">
        <v>45111</v>
      </c>
      <c r="B1322" s="32">
        <v>2023</v>
      </c>
      <c r="C1322" s="33" t="str">
        <f>VLOOKUP(D1322,'[3]CENTRO DE COSTOS'!$E:$H,4,0)</f>
        <v>REGIONALES</v>
      </c>
      <c r="D1322" s="34" t="s">
        <v>75</v>
      </c>
      <c r="E1322" s="34" t="s">
        <v>76</v>
      </c>
      <c r="F1322" s="34" t="s">
        <v>195</v>
      </c>
      <c r="G1322" s="35" t="str">
        <f>VLOOKUP(O1322,[3]Gerentes!$A:$N,4,0)</f>
        <v>FUNCIONAMIENTO</v>
      </c>
      <c r="H1322" s="35" t="str">
        <f>VLOOKUP(O1322,[3]Gerentes!$A:$N,5,0)</f>
        <v>DIRECTOR(A) ADMINISTRATIVO</v>
      </c>
      <c r="I1322" s="35" t="str">
        <f>VLOOKUP(O1322,[3]Gerentes!$A:$N,10,0)</f>
        <v>2. Administrativa</v>
      </c>
      <c r="J1322" s="35" t="str">
        <f>VLOOKUP(O1322,[3]Gerentes!$A:$AB,15,0)</f>
        <v>No Contratable</v>
      </c>
      <c r="K1322" s="36" t="str">
        <f t="shared" si="60"/>
        <v>Funcionamiento</v>
      </c>
      <c r="L1322" s="37" t="s">
        <v>194</v>
      </c>
      <c r="M1322" s="38" t="str">
        <f t="shared" si="61"/>
        <v>A-08-01</v>
      </c>
      <c r="N1322" s="34">
        <v>302</v>
      </c>
      <c r="O1322" s="35" t="str">
        <f t="shared" si="62"/>
        <v>A-08-01-02-001-302</v>
      </c>
      <c r="P1322" s="32" t="s">
        <v>193</v>
      </c>
      <c r="Q1322" s="39">
        <f>VLOOKUP($O1322,[3]Gerentes!$A:$I,7,0)</f>
        <v>0</v>
      </c>
      <c r="R1322" s="40">
        <f>VLOOKUP($O1322,[3]Gerentes!$A:$I,8,0)</f>
        <v>0</v>
      </c>
      <c r="S1322" s="34" t="s">
        <v>24</v>
      </c>
      <c r="T1322" s="34">
        <v>27</v>
      </c>
      <c r="U1322" s="34" t="s">
        <v>161</v>
      </c>
      <c r="V1322" s="34" t="s">
        <v>25</v>
      </c>
      <c r="W1322" s="41">
        <v>164012000</v>
      </c>
      <c r="X1322" s="41">
        <v>0</v>
      </c>
      <c r="Y1322" s="41">
        <v>8109328</v>
      </c>
      <c r="Z1322" s="41">
        <v>0</v>
      </c>
      <c r="AA1322" s="41">
        <v>0</v>
      </c>
      <c r="AB1322" s="42">
        <v>155902672</v>
      </c>
      <c r="AC1322" s="41">
        <v>155902672</v>
      </c>
      <c r="AD1322" s="41">
        <v>0</v>
      </c>
      <c r="AE1322" s="42">
        <v>155702672</v>
      </c>
      <c r="AF1322" s="42">
        <v>155702672</v>
      </c>
      <c r="AG1322" s="41">
        <v>155702672</v>
      </c>
      <c r="AH1322" s="41">
        <v>155702672</v>
      </c>
      <c r="AI1322" s="41">
        <v>0</v>
      </c>
      <c r="AJ1322" s="41">
        <v>0</v>
      </c>
      <c r="AK1322" s="42" t="str">
        <f>IFERROR(VLOOKUP(Exportar[[#This Row],[RUBRO]],[3]LISTAS!$A$1:$B$19,2,0),Exportar[[#This Row],[NOMBRE-Planeación_Proyecto]])</f>
        <v>Otros Gastos</v>
      </c>
      <c r="AL1322" s="41">
        <f>VLOOKUP(Exportar[[#This Row],[UNIDAD/SUB UNIDAD]],[3]!REGIONALES[[#All],[codigo_regional3]:[Columna1]],3,0)</f>
        <v>54</v>
      </c>
      <c r="AM1322" s="41">
        <f>Exportar[[#This Row],[COD]]</f>
        <v>54</v>
      </c>
      <c r="AN1322" s="41">
        <f>IFERROR(VLOOKUP(Exportar[[#This Row],[RUBRO completo]],'[3]CENTRO DE COSTOS'!$X:$X,1,0),0)</f>
        <v>0</v>
      </c>
      <c r="AO1322" s="43" t="str">
        <f>VLOOKUP(Exportar[[#This Row],[COD_REAL]],'[3]CENTRO DE COSTOS'!$M$4:$N$72,2,0)</f>
        <v>REGIONAL NORTE DE SANTANDER</v>
      </c>
    </row>
    <row r="1323" spans="1:41" x14ac:dyDescent="0.25">
      <c r="A1323" s="44">
        <v>45111</v>
      </c>
      <c r="B1323" s="32">
        <v>2023</v>
      </c>
      <c r="C1323" s="33" t="str">
        <f>VLOOKUP(D1323,'[3]CENTRO DE COSTOS'!$E:$H,4,0)</f>
        <v>REGIONALES</v>
      </c>
      <c r="D1323" s="34" t="s">
        <v>75</v>
      </c>
      <c r="E1323" s="34" t="s">
        <v>76</v>
      </c>
      <c r="F1323" s="34" t="s">
        <v>195</v>
      </c>
      <c r="G1323" s="35" t="str">
        <f>VLOOKUP(O1323,[3]Gerentes!$A:$N,4,0)</f>
        <v>FUNCIONAMIENTO</v>
      </c>
      <c r="H1323" s="35" t="str">
        <f>VLOOKUP(O1323,[3]Gerentes!$A:$N,5,0)</f>
        <v>DIRECTOR(A) ADMINISTRATIVO</v>
      </c>
      <c r="I1323" s="35" t="str">
        <f>VLOOKUP(O1323,[3]Gerentes!$A:$N,10,0)</f>
        <v>2. Administrativa</v>
      </c>
      <c r="J1323" s="35" t="str">
        <f>VLOOKUP(O1323,[3]Gerentes!$A:$AB,15,0)</f>
        <v>No Contratable</v>
      </c>
      <c r="K1323" s="36" t="str">
        <f t="shared" si="60"/>
        <v>Funcionamiento</v>
      </c>
      <c r="L1323" s="37" t="s">
        <v>241</v>
      </c>
      <c r="M1323" s="38" t="str">
        <f t="shared" si="61"/>
        <v>A-08-01</v>
      </c>
      <c r="N1323" s="34">
        <v>302</v>
      </c>
      <c r="O1323" s="35" t="str">
        <f t="shared" si="62"/>
        <v>A-08-01-02-006-302</v>
      </c>
      <c r="P1323" s="32" t="s">
        <v>240</v>
      </c>
      <c r="Q1323" s="39">
        <f>VLOOKUP($O1323,[3]Gerentes!$A:$I,7,0)</f>
        <v>0</v>
      </c>
      <c r="R1323" s="40">
        <f>VLOOKUP($O1323,[3]Gerentes!$A:$I,8,0)</f>
        <v>0</v>
      </c>
      <c r="S1323" s="34" t="s">
        <v>24</v>
      </c>
      <c r="T1323" s="34">
        <v>27</v>
      </c>
      <c r="U1323" s="34" t="s">
        <v>161</v>
      </c>
      <c r="V1323" s="34" t="s">
        <v>25</v>
      </c>
      <c r="W1323" s="41">
        <v>415900</v>
      </c>
      <c r="X1323" s="41">
        <v>0</v>
      </c>
      <c r="Y1323" s="41">
        <v>156808</v>
      </c>
      <c r="Z1323" s="41">
        <v>0</v>
      </c>
      <c r="AA1323" s="41">
        <v>0</v>
      </c>
      <c r="AB1323" s="42">
        <v>259092</v>
      </c>
      <c r="AC1323" s="41">
        <v>259092</v>
      </c>
      <c r="AD1323" s="41">
        <v>0</v>
      </c>
      <c r="AE1323" s="42">
        <v>259092</v>
      </c>
      <c r="AF1323" s="42">
        <v>259092</v>
      </c>
      <c r="AG1323" s="41">
        <v>259092</v>
      </c>
      <c r="AH1323" s="41">
        <v>259092</v>
      </c>
      <c r="AI1323" s="41">
        <v>0</v>
      </c>
      <c r="AJ1323" s="41">
        <v>0</v>
      </c>
      <c r="AK1323" s="42" t="str">
        <f>IFERROR(VLOOKUP(Exportar[[#This Row],[RUBRO]],[3]LISTAS!$A$1:$B$19,2,0),Exportar[[#This Row],[NOMBRE-Planeación_Proyecto]])</f>
        <v>Otros Gastos</v>
      </c>
      <c r="AL1323" s="41">
        <f>VLOOKUP(Exportar[[#This Row],[UNIDAD/SUB UNIDAD]],[3]!REGIONALES[[#All],[codigo_regional3]:[Columna1]],3,0)</f>
        <v>54</v>
      </c>
      <c r="AM1323" s="41">
        <f>Exportar[[#This Row],[COD]]</f>
        <v>54</v>
      </c>
      <c r="AN1323" s="41">
        <f>IFERROR(VLOOKUP(Exportar[[#This Row],[RUBRO completo]],'[3]CENTRO DE COSTOS'!$X:$X,1,0),0)</f>
        <v>0</v>
      </c>
      <c r="AO1323" s="43" t="str">
        <f>VLOOKUP(Exportar[[#This Row],[COD_REAL]],'[3]CENTRO DE COSTOS'!$M$4:$N$72,2,0)</f>
        <v>REGIONAL NORTE DE SANTANDER</v>
      </c>
    </row>
    <row r="1324" spans="1:41" x14ac:dyDescent="0.25">
      <c r="A1324" s="44">
        <v>45111</v>
      </c>
      <c r="B1324" s="32">
        <v>2023</v>
      </c>
      <c r="C1324" s="33" t="str">
        <f>VLOOKUP(D1324,'[3]CENTRO DE COSTOS'!$E:$H,4,0)</f>
        <v>REGIONALES</v>
      </c>
      <c r="D1324" s="34" t="s">
        <v>75</v>
      </c>
      <c r="E1324" s="34" t="s">
        <v>76</v>
      </c>
      <c r="F1324" s="34" t="s">
        <v>195</v>
      </c>
      <c r="G1324" s="35" t="str">
        <f>VLOOKUP(O1324,[3]Gerentes!$A:$N,4,0)</f>
        <v>FUNCIONAMIENTO</v>
      </c>
      <c r="H1324" s="35" t="str">
        <f>VLOOKUP(O1324,[3]Gerentes!$A:$N,5,0)</f>
        <v>DIRECTOR(A) ADMINISTRATIVO</v>
      </c>
      <c r="I1324" s="35" t="str">
        <f>VLOOKUP(O1324,[3]Gerentes!$A:$N,10,0)</f>
        <v>2. Administrativa</v>
      </c>
      <c r="J1324" s="35" t="str">
        <f>VLOOKUP(O1324,[3]Gerentes!$A:$AB,15,0)</f>
        <v>No Contratable</v>
      </c>
      <c r="K1324" s="36" t="str">
        <f t="shared" si="60"/>
        <v>Funcionamiento</v>
      </c>
      <c r="L1324" s="37" t="s">
        <v>34</v>
      </c>
      <c r="M1324" s="38" t="str">
        <f t="shared" si="61"/>
        <v>A-08-04-04</v>
      </c>
      <c r="N1324" s="34">
        <v>302</v>
      </c>
      <c r="O1324" s="35" t="str">
        <f t="shared" si="62"/>
        <v>A-08-04-04-302</v>
      </c>
      <c r="P1324" s="32" t="s">
        <v>35</v>
      </c>
      <c r="Q1324" s="39">
        <f>VLOOKUP($O1324,[3]Gerentes!$A:$I,7,0)</f>
        <v>0</v>
      </c>
      <c r="R1324" s="40">
        <f>VLOOKUP($O1324,[3]Gerentes!$A:$I,8,0)</f>
        <v>0</v>
      </c>
      <c r="S1324" s="34" t="s">
        <v>24</v>
      </c>
      <c r="T1324" s="34">
        <v>27</v>
      </c>
      <c r="U1324" s="34" t="s">
        <v>161</v>
      </c>
      <c r="V1324" s="34" t="s">
        <v>25</v>
      </c>
      <c r="W1324" s="41">
        <v>25000000</v>
      </c>
      <c r="X1324" s="41">
        <v>10307102</v>
      </c>
      <c r="Y1324" s="41">
        <v>0</v>
      </c>
      <c r="Z1324" s="41">
        <v>0</v>
      </c>
      <c r="AA1324" s="41">
        <v>0</v>
      </c>
      <c r="AB1324" s="42">
        <v>35307102</v>
      </c>
      <c r="AC1324" s="41">
        <v>35307102</v>
      </c>
      <c r="AD1324" s="41">
        <v>0</v>
      </c>
      <c r="AE1324" s="42">
        <v>35307102</v>
      </c>
      <c r="AF1324" s="42">
        <v>35307102</v>
      </c>
      <c r="AG1324" s="41">
        <v>35307102</v>
      </c>
      <c r="AH1324" s="41">
        <v>35307102</v>
      </c>
      <c r="AI1324" s="41">
        <v>0</v>
      </c>
      <c r="AJ1324" s="41">
        <v>0</v>
      </c>
      <c r="AK1324" s="42" t="str">
        <f>IFERROR(VLOOKUP(Exportar[[#This Row],[RUBRO]],[3]LISTAS!$A$1:$B$19,2,0),Exportar[[#This Row],[NOMBRE-Planeación_Proyecto]])</f>
        <v>Otros Gastos</v>
      </c>
      <c r="AL1324" s="41">
        <f>VLOOKUP(Exportar[[#This Row],[UNIDAD/SUB UNIDAD]],[3]!REGIONALES[[#All],[codigo_regional3]:[Columna1]],3,0)</f>
        <v>54</v>
      </c>
      <c r="AM1324" s="41">
        <f>Exportar[[#This Row],[COD]]</f>
        <v>54</v>
      </c>
      <c r="AN1324" s="41">
        <f>IFERROR(VLOOKUP(Exportar[[#This Row],[RUBRO completo]],'[3]CENTRO DE COSTOS'!$X:$X,1,0),0)</f>
        <v>0</v>
      </c>
      <c r="AO1324" s="43" t="str">
        <f>VLOOKUP(Exportar[[#This Row],[COD_REAL]],'[3]CENTRO DE COSTOS'!$M$4:$N$72,2,0)</f>
        <v>REGIONAL NORTE DE SANTANDER</v>
      </c>
    </row>
    <row r="1325" spans="1:41" x14ac:dyDescent="0.25">
      <c r="A1325" s="44">
        <v>45111</v>
      </c>
      <c r="B1325" s="32">
        <v>2023</v>
      </c>
      <c r="C1325" s="33" t="str">
        <f>VLOOKUP(D1325,'[3]CENTRO DE COSTOS'!$E:$H,4,0)</f>
        <v>REGIONALES</v>
      </c>
      <c r="D1325" s="34" t="s">
        <v>75</v>
      </c>
      <c r="E1325" s="34" t="s">
        <v>76</v>
      </c>
      <c r="F1325" s="34" t="s">
        <v>192</v>
      </c>
      <c r="G1325" s="35" t="str">
        <f>VLOOKUP(O1325,[3]Gerentes!$A:$N,4,0)</f>
        <v>NUTRICIÓN</v>
      </c>
      <c r="H1325" s="35" t="str">
        <f>VLOOKUP(O1325,[3]Gerentes!$A:$N,5,0)</f>
        <v>DIRECTOR(A) DE NUTRICION</v>
      </c>
      <c r="I1325" s="35" t="str">
        <f>VLOOKUP(O1325,[3]Gerentes!$A:$N,10,0)</f>
        <v>4. Nutrición</v>
      </c>
      <c r="J1325" s="35" t="str">
        <f>VLOOKUP(O1325,[3]Gerentes!$A:$AB,15,0)</f>
        <v>Contratable</v>
      </c>
      <c r="K1325" s="36" t="str">
        <f t="shared" si="60"/>
        <v>Inversión</v>
      </c>
      <c r="L1325" s="37" t="s">
        <v>189</v>
      </c>
      <c r="M1325" s="38" t="str">
        <f t="shared" si="61"/>
        <v>C-4102-1500-12</v>
      </c>
      <c r="N1325" s="34">
        <v>991</v>
      </c>
      <c r="O1325" s="35" t="str">
        <f t="shared" si="62"/>
        <v>C-4102-1500-12-0-4102016-02-991</v>
      </c>
      <c r="P1325" s="32" t="s">
        <v>188</v>
      </c>
      <c r="Q1325" s="39">
        <f>VLOOKUP($O1325,[3]Gerentes!$A:$I,7,0)</f>
        <v>4102016</v>
      </c>
      <c r="R1325" s="40" t="str">
        <f>VLOOKUP($O1325,[3]Gerentes!$A:$I,8,0)</f>
        <v>SERVICIO DE ATENCION Y PREVENCION A LA DESNUTRICION DESDE EL SECTOR INCLUSION SOCIAL</v>
      </c>
      <c r="S1325" s="34" t="s">
        <v>24</v>
      </c>
      <c r="T1325" s="34">
        <v>27</v>
      </c>
      <c r="U1325" s="34" t="s">
        <v>161</v>
      </c>
      <c r="V1325" s="34" t="s">
        <v>25</v>
      </c>
      <c r="W1325" s="41">
        <v>89930000</v>
      </c>
      <c r="X1325" s="41">
        <v>0</v>
      </c>
      <c r="Y1325" s="41">
        <v>0</v>
      </c>
      <c r="Z1325" s="41">
        <v>0</v>
      </c>
      <c r="AA1325" s="41">
        <v>0</v>
      </c>
      <c r="AB1325" s="42">
        <v>89930000</v>
      </c>
      <c r="AC1325" s="41">
        <v>89420433</v>
      </c>
      <c r="AD1325" s="41">
        <v>509567</v>
      </c>
      <c r="AE1325" s="42">
        <v>89420433</v>
      </c>
      <c r="AF1325" s="42">
        <v>34589433</v>
      </c>
      <c r="AG1325" s="41">
        <v>34589433</v>
      </c>
      <c r="AH1325" s="41">
        <v>34589433</v>
      </c>
      <c r="AI1325" s="41">
        <v>0</v>
      </c>
      <c r="AJ1325" s="41">
        <v>0</v>
      </c>
      <c r="AK1325" s="42" t="str">
        <f>IFERROR(VLOOKUP(Exportar[[#This Row],[RUBRO]],[3]LISTAS!$A$1:$B$19,2,0),Exportar[[#This Row],[NOMBRE-Planeación_Proyecto]])</f>
        <v>4. Nutrición</v>
      </c>
      <c r="AL1325" s="41">
        <f>VLOOKUP(Exportar[[#This Row],[UNIDAD/SUB UNIDAD]],[3]!REGIONALES[[#All],[codigo_regional3]:[Columna1]],3,0)</f>
        <v>54</v>
      </c>
      <c r="AM1325" s="41">
        <f>Exportar[[#This Row],[COD]]</f>
        <v>54</v>
      </c>
      <c r="AN1325" s="41">
        <f>IFERROR(VLOOKUP(Exportar[[#This Row],[RUBRO completo]],'[3]CENTRO DE COSTOS'!$X:$X,1,0),0)</f>
        <v>0</v>
      </c>
      <c r="AO1325" s="43" t="str">
        <f>VLOOKUP(Exportar[[#This Row],[COD_REAL]],'[3]CENTRO DE COSTOS'!$M$4:$N$72,2,0)</f>
        <v>REGIONAL NORTE DE SANTANDER</v>
      </c>
    </row>
    <row r="1326" spans="1:41" x14ac:dyDescent="0.25">
      <c r="A1326" s="44">
        <v>45111</v>
      </c>
      <c r="B1326" s="32">
        <v>2023</v>
      </c>
      <c r="C1326" s="33" t="str">
        <f>VLOOKUP(D1326,'[3]CENTRO DE COSTOS'!$E:$H,4,0)</f>
        <v>REGIONALES</v>
      </c>
      <c r="D1326" s="34" t="s">
        <v>75</v>
      </c>
      <c r="E1326" s="34" t="s">
        <v>76</v>
      </c>
      <c r="F1326" s="34" t="s">
        <v>192</v>
      </c>
      <c r="G1326" s="35" t="str">
        <f>VLOOKUP(O1326,[3]Gerentes!$A:$N,4,0)</f>
        <v>PROTECCIÓN SRPA</v>
      </c>
      <c r="H1326" s="35" t="str">
        <f>VLOOKUP(O1326,[3]Gerentes!$A:$N,5,0)</f>
        <v>DIRECTOR(A) DE PROTECCION</v>
      </c>
      <c r="I1326" s="35" t="str">
        <f>VLOOKUP(O1326,[3]Gerentes!$A:$N,10,0)</f>
        <v>3. Protección SRPA</v>
      </c>
      <c r="J1326" s="35" t="str">
        <f>VLOOKUP(O1326,[3]Gerentes!$A:$AB,15,0)</f>
        <v>Contratable</v>
      </c>
      <c r="K1326" s="36" t="str">
        <f t="shared" si="60"/>
        <v>Inversión</v>
      </c>
      <c r="L1326" s="37" t="s">
        <v>187</v>
      </c>
      <c r="M1326" s="38" t="str">
        <f t="shared" si="61"/>
        <v>C-4102-1500-13</v>
      </c>
      <c r="N1326" s="34">
        <v>991</v>
      </c>
      <c r="O1326" s="35" t="str">
        <f t="shared" si="62"/>
        <v>C-4102-1500-13-0-4102038-02-991</v>
      </c>
      <c r="P1326" s="32" t="s">
        <v>186</v>
      </c>
      <c r="Q1326" s="39">
        <f>VLOOKUP($O1326,[3]Gerentes!$A:$I,7,0)</f>
        <v>4102038</v>
      </c>
      <c r="R1326" s="40" t="str">
        <f>VLOOKUP($O1326,[3]Gerentes!$A:$I,8,0)</f>
        <v>SERVICIO DIRIGIDOS A LA ATENCION DE NIÑOS, NIÑAS, ADOLESCENTES Y JOVENES, CON ENFOQUE PEDAGOGICO Y RESTAURATIVO ENCAMINADOS A LA INCLUSION SOCIAL</v>
      </c>
      <c r="S1326" s="34" t="s">
        <v>24</v>
      </c>
      <c r="T1326" s="34">
        <v>27</v>
      </c>
      <c r="U1326" s="34" t="s">
        <v>161</v>
      </c>
      <c r="V1326" s="34" t="s">
        <v>25</v>
      </c>
      <c r="W1326" s="41">
        <v>385865686</v>
      </c>
      <c r="X1326" s="41">
        <v>0</v>
      </c>
      <c r="Y1326" s="41">
        <v>0</v>
      </c>
      <c r="Z1326" s="41">
        <v>0</v>
      </c>
      <c r="AA1326" s="41">
        <v>0</v>
      </c>
      <c r="AB1326" s="42">
        <v>385865686</v>
      </c>
      <c r="AC1326" s="41">
        <v>383373450</v>
      </c>
      <c r="AD1326" s="41">
        <v>2492236</v>
      </c>
      <c r="AE1326" s="42">
        <v>355208866</v>
      </c>
      <c r="AF1326" s="42">
        <v>148505950</v>
      </c>
      <c r="AG1326" s="41">
        <v>148505950</v>
      </c>
      <c r="AH1326" s="41">
        <v>148505950</v>
      </c>
      <c r="AI1326" s="41">
        <v>0</v>
      </c>
      <c r="AJ1326" s="41">
        <v>0</v>
      </c>
      <c r="AK1326" s="42" t="str">
        <f>IFERROR(VLOOKUP(Exportar[[#This Row],[RUBRO]],[3]LISTAS!$A$1:$B$19,2,0),Exportar[[#This Row],[NOMBRE-Planeación_Proyecto]])</f>
        <v>3. Protección SRPA</v>
      </c>
      <c r="AL1326" s="41">
        <f>VLOOKUP(Exportar[[#This Row],[UNIDAD/SUB UNIDAD]],[3]!REGIONALES[[#All],[codigo_regional3]:[Columna1]],3,0)</f>
        <v>54</v>
      </c>
      <c r="AM1326" s="41">
        <f>Exportar[[#This Row],[COD]]</f>
        <v>54</v>
      </c>
      <c r="AN1326" s="41">
        <f>IFERROR(VLOOKUP(Exportar[[#This Row],[RUBRO completo]],'[3]CENTRO DE COSTOS'!$X:$X,1,0),0)</f>
        <v>0</v>
      </c>
      <c r="AO1326" s="43" t="str">
        <f>VLOOKUP(Exportar[[#This Row],[COD_REAL]],'[3]CENTRO DE COSTOS'!$M$4:$N$72,2,0)</f>
        <v>REGIONAL NORTE DE SANTANDER</v>
      </c>
    </row>
    <row r="1327" spans="1:41" x14ac:dyDescent="0.25">
      <c r="A1327" s="44">
        <v>45111</v>
      </c>
      <c r="B1327" s="32">
        <v>2023</v>
      </c>
      <c r="C1327" s="33" t="str">
        <f>VLOOKUP(D1327,'[3]CENTRO DE COSTOS'!$E:$H,4,0)</f>
        <v>REGIONALES</v>
      </c>
      <c r="D1327" s="34" t="s">
        <v>75</v>
      </c>
      <c r="E1327" s="34" t="s">
        <v>76</v>
      </c>
      <c r="F1327" s="34" t="s">
        <v>192</v>
      </c>
      <c r="G1327" s="35" t="str">
        <f>VLOOKUP(O1327,[3]Gerentes!$A:$N,4,0)</f>
        <v xml:space="preserve">PROTECCIÓN RESTABLECIMIENTO </v>
      </c>
      <c r="H1327" s="35" t="str">
        <f>VLOOKUP(O1327,[3]Gerentes!$A:$N,5,0)</f>
        <v>DIRECTOR(A) DE PROTECCION</v>
      </c>
      <c r="I1327" s="35" t="str">
        <f>VLOOKUP(O1327,[3]Gerentes!$A:$N,10,0)</f>
        <v>2. Protección PARD</v>
      </c>
      <c r="J1327" s="35" t="str">
        <f>VLOOKUP(O1327,[3]Gerentes!$A:$AB,15,0)</f>
        <v>Contratable</v>
      </c>
      <c r="K1327" s="36" t="str">
        <f t="shared" si="60"/>
        <v>Inversión</v>
      </c>
      <c r="L1327" s="37" t="s">
        <v>173</v>
      </c>
      <c r="M1327" s="38" t="str">
        <f t="shared" si="61"/>
        <v>C-4102-1500-14</v>
      </c>
      <c r="N1327" s="34">
        <v>991</v>
      </c>
      <c r="O1327" s="35" t="str">
        <f t="shared" si="62"/>
        <v>C-4102-1500-14-0-4102037-02-991</v>
      </c>
      <c r="P1327" s="32" t="s">
        <v>172</v>
      </c>
      <c r="Q1327" s="39">
        <f>VLOOKUP($O1327,[3]Gerentes!$A:$I,7,0)</f>
        <v>4102037</v>
      </c>
      <c r="R1327" s="40" t="str">
        <f>VLOOKUP($O1327,[3]Gerentes!$A:$I,8,0)</f>
        <v>SERVICIO DE PROTECCION PARA EL RESTABLECIMIENTO DE DERECHOS DE NIÑOS, NIÑAS, ADOLESCENTES Y JOVENES</v>
      </c>
      <c r="S1327" s="34" t="s">
        <v>24</v>
      </c>
      <c r="T1327" s="34">
        <v>21</v>
      </c>
      <c r="U1327" s="34" t="s">
        <v>185</v>
      </c>
      <c r="V1327" s="34" t="s">
        <v>25</v>
      </c>
      <c r="W1327" s="41">
        <v>1874355770</v>
      </c>
      <c r="X1327" s="41">
        <v>0</v>
      </c>
      <c r="Y1327" s="41">
        <v>0</v>
      </c>
      <c r="Z1327" s="41">
        <v>0</v>
      </c>
      <c r="AA1327" s="41">
        <v>0</v>
      </c>
      <c r="AB1327" s="42">
        <v>1874355770</v>
      </c>
      <c r="AC1327" s="41">
        <v>1856453717</v>
      </c>
      <c r="AD1327" s="41">
        <v>17902053</v>
      </c>
      <c r="AE1327" s="42">
        <v>1615134003</v>
      </c>
      <c r="AF1327" s="42">
        <v>717229017</v>
      </c>
      <c r="AG1327" s="41">
        <v>717229017</v>
      </c>
      <c r="AH1327" s="41">
        <v>717229017</v>
      </c>
      <c r="AI1327" s="41">
        <v>0</v>
      </c>
      <c r="AJ1327" s="41">
        <v>0</v>
      </c>
      <c r="AK1327" s="42" t="str">
        <f>IFERROR(VLOOKUP(Exportar[[#This Row],[RUBRO]],[3]LISTAS!$A$1:$B$19,2,0),Exportar[[#This Row],[NOMBRE-Planeación_Proyecto]])</f>
        <v>2. Protección PARD</v>
      </c>
      <c r="AL1327" s="41">
        <f>VLOOKUP(Exportar[[#This Row],[UNIDAD/SUB UNIDAD]],[3]!REGIONALES[[#All],[codigo_regional3]:[Columna1]],3,0)</f>
        <v>54</v>
      </c>
      <c r="AM1327" s="41">
        <f>Exportar[[#This Row],[COD]]</f>
        <v>54</v>
      </c>
      <c r="AN1327" s="41">
        <f>IFERROR(VLOOKUP(Exportar[[#This Row],[RUBRO completo]],'[3]CENTRO DE COSTOS'!$X:$X,1,0),0)</f>
        <v>0</v>
      </c>
      <c r="AO1327" s="43" t="str">
        <f>VLOOKUP(Exportar[[#This Row],[COD_REAL]],'[3]CENTRO DE COSTOS'!$M$4:$N$72,2,0)</f>
        <v>REGIONAL NORTE DE SANTANDER</v>
      </c>
    </row>
    <row r="1328" spans="1:41" x14ac:dyDescent="0.25">
      <c r="A1328" s="44">
        <v>45111</v>
      </c>
      <c r="B1328" s="32">
        <v>2023</v>
      </c>
      <c r="C1328" s="33" t="str">
        <f>VLOOKUP(D1328,'[3]CENTRO DE COSTOS'!$E:$H,4,0)</f>
        <v>REGIONALES</v>
      </c>
      <c r="D1328" s="34" t="s">
        <v>75</v>
      </c>
      <c r="E1328" s="34" t="s">
        <v>76</v>
      </c>
      <c r="F1328" s="34" t="s">
        <v>192</v>
      </c>
      <c r="G1328" s="35" t="str">
        <f>VLOOKUP(O1328,[3]Gerentes!$A:$N,4,0)</f>
        <v>SNBF</v>
      </c>
      <c r="H1328" s="35" t="str">
        <f>VLOOKUP(O1328,[3]Gerentes!$A:$N,5,0)</f>
        <v>DIRECTOR(A) DE SISTEMA NACIONAL DE BIENESTAR FAMILIAR</v>
      </c>
      <c r="I1328" s="35" t="str">
        <f>VLOOKUP(O1328,[3]Gerentes!$A:$N,10,0)</f>
        <v>7. SNBF</v>
      </c>
      <c r="J1328" s="35" t="str">
        <f>VLOOKUP(O1328,[3]Gerentes!$A:$AB,15,0)</f>
        <v>Contratable</v>
      </c>
      <c r="K1328" s="36" t="str">
        <f t="shared" si="60"/>
        <v>Inversión</v>
      </c>
      <c r="L1328" s="37" t="s">
        <v>168</v>
      </c>
      <c r="M1328" s="38" t="str">
        <f t="shared" si="61"/>
        <v>C-4102-1500-15</v>
      </c>
      <c r="N1328" s="34">
        <v>991</v>
      </c>
      <c r="O1328" s="35" t="str">
        <f t="shared" si="62"/>
        <v>C-4102-1500-15-0-4102024-02-991</v>
      </c>
      <c r="P1328" s="32" t="s">
        <v>167</v>
      </c>
      <c r="Q1328" s="39">
        <f>VLOOKUP($O1328,[3]Gerentes!$A:$I,7,0)</f>
        <v>4102024</v>
      </c>
      <c r="R1328" s="40" t="str">
        <f>VLOOKUP($O1328,[3]Gerentes!$A:$I,8,0)</f>
        <v>SERVICIO DE ASISTENCIA TECNICA EN EL CICLO DE POLITICAS PUBLICAS DE INFANCIA Y ADOLESCENCIA</v>
      </c>
      <c r="S1328" s="34" t="s">
        <v>24</v>
      </c>
      <c r="T1328" s="34">
        <v>27</v>
      </c>
      <c r="U1328" s="34" t="s">
        <v>161</v>
      </c>
      <c r="V1328" s="34" t="s">
        <v>25</v>
      </c>
      <c r="W1328" s="41">
        <v>293820800</v>
      </c>
      <c r="X1328" s="41">
        <v>0</v>
      </c>
      <c r="Y1328" s="41">
        <v>1031600</v>
      </c>
      <c r="Z1328" s="41">
        <v>0</v>
      </c>
      <c r="AA1328" s="41">
        <v>0</v>
      </c>
      <c r="AB1328" s="42">
        <v>292789200</v>
      </c>
      <c r="AC1328" s="41">
        <v>292789200</v>
      </c>
      <c r="AD1328" s="41">
        <v>0</v>
      </c>
      <c r="AE1328" s="42">
        <v>292789200</v>
      </c>
      <c r="AF1328" s="42">
        <v>107317800</v>
      </c>
      <c r="AG1328" s="41">
        <v>107317800</v>
      </c>
      <c r="AH1328" s="41">
        <v>107317800</v>
      </c>
      <c r="AI1328" s="41">
        <v>0</v>
      </c>
      <c r="AJ1328" s="41">
        <v>0</v>
      </c>
      <c r="AK1328" s="42" t="str">
        <f>IFERROR(VLOOKUP(Exportar[[#This Row],[RUBRO]],[3]LISTAS!$A$1:$B$19,2,0),Exportar[[#This Row],[NOMBRE-Planeación_Proyecto]])</f>
        <v>7. SNBF</v>
      </c>
      <c r="AL1328" s="41">
        <f>VLOOKUP(Exportar[[#This Row],[UNIDAD/SUB UNIDAD]],[3]!REGIONALES[[#All],[codigo_regional3]:[Columna1]],3,0)</f>
        <v>54</v>
      </c>
      <c r="AM1328" s="41">
        <f>Exportar[[#This Row],[COD]]</f>
        <v>54</v>
      </c>
      <c r="AN1328" s="41">
        <f>IFERROR(VLOOKUP(Exportar[[#This Row],[RUBRO completo]],'[3]CENTRO DE COSTOS'!$X:$X,1,0),0)</f>
        <v>0</v>
      </c>
      <c r="AO1328" s="43" t="str">
        <f>VLOOKUP(Exportar[[#This Row],[COD_REAL]],'[3]CENTRO DE COSTOS'!$M$4:$N$72,2,0)</f>
        <v>REGIONAL NORTE DE SANTANDER</v>
      </c>
    </row>
    <row r="1329" spans="1:41" x14ac:dyDescent="0.25">
      <c r="A1329" s="44">
        <v>45111</v>
      </c>
      <c r="B1329" s="32">
        <v>2023</v>
      </c>
      <c r="C1329" s="33" t="str">
        <f>VLOOKUP(D1329,'[3]CENTRO DE COSTOS'!$E:$H,4,0)</f>
        <v>REGIONALES</v>
      </c>
      <c r="D1329" s="34" t="s">
        <v>75</v>
      </c>
      <c r="E1329" s="34" t="s">
        <v>76</v>
      </c>
      <c r="F1329" s="34" t="s">
        <v>192</v>
      </c>
      <c r="G1329" s="35" t="str">
        <f>VLOOKUP(O1329,[3]Gerentes!$A:$N,4,0)</f>
        <v>FAMILIA Y COMUNIDADES</v>
      </c>
      <c r="H1329" s="35" t="str">
        <f>VLOOKUP(O1329,[3]Gerentes!$A:$N,5,0)</f>
        <v>DIRECTOR(A) DE FAMILIA Y COMUNIDADES</v>
      </c>
      <c r="I1329" s="35" t="str">
        <f>VLOOKUP(O1329,[3]Gerentes!$A:$N,10,0)</f>
        <v>6. Familia y Comunidades</v>
      </c>
      <c r="J1329" s="35" t="str">
        <f>VLOOKUP(O1329,[3]Gerentes!$A:$AB,15,0)</f>
        <v>Contratable</v>
      </c>
      <c r="K1329" s="36" t="str">
        <f t="shared" si="60"/>
        <v>Inversión</v>
      </c>
      <c r="L1329" s="37" t="s">
        <v>184</v>
      </c>
      <c r="M1329" s="38" t="str">
        <f t="shared" si="61"/>
        <v>C-4102-1500-16</v>
      </c>
      <c r="N1329" s="34">
        <v>991</v>
      </c>
      <c r="O1329" s="35" t="str">
        <f t="shared" si="62"/>
        <v>C-4102-1500-16-0-4102041-02-991</v>
      </c>
      <c r="P1329" s="32" t="s">
        <v>183</v>
      </c>
      <c r="Q1329" s="39">
        <f>VLOOKUP($O1329,[3]Gerentes!$A:$I,7,0)</f>
        <v>4102041</v>
      </c>
      <c r="R1329" s="40" t="str">
        <f>VLOOKUP($O1329,[3]Gerentes!$A:$I,8,0)</f>
        <v>SERVICIO DE ASISTENCIA TECNICA EN EL CICLO DE POLITICAS PUBLICAS DE FAMILIA Y OTRAS RELACIONADAS</v>
      </c>
      <c r="S1329" s="34" t="s">
        <v>24</v>
      </c>
      <c r="T1329" s="34">
        <v>27</v>
      </c>
      <c r="U1329" s="34" t="s">
        <v>161</v>
      </c>
      <c r="V1329" s="34" t="s">
        <v>25</v>
      </c>
      <c r="W1329" s="41">
        <v>92388266</v>
      </c>
      <c r="X1329" s="41">
        <v>0</v>
      </c>
      <c r="Y1329" s="41">
        <v>1837266</v>
      </c>
      <c r="Z1329" s="41">
        <v>0</v>
      </c>
      <c r="AA1329" s="41">
        <v>0</v>
      </c>
      <c r="AB1329" s="42">
        <v>90551000</v>
      </c>
      <c r="AC1329" s="41">
        <v>90551000</v>
      </c>
      <c r="AD1329" s="41">
        <v>0</v>
      </c>
      <c r="AE1329" s="42">
        <v>90551000</v>
      </c>
      <c r="AF1329" s="42">
        <v>35433000</v>
      </c>
      <c r="AG1329" s="41">
        <v>35433000</v>
      </c>
      <c r="AH1329" s="41">
        <v>35433000</v>
      </c>
      <c r="AI1329" s="41">
        <v>0</v>
      </c>
      <c r="AJ1329" s="41">
        <v>0</v>
      </c>
      <c r="AK1329" s="42" t="str">
        <f>IFERROR(VLOOKUP(Exportar[[#This Row],[RUBRO]],[3]LISTAS!$A$1:$B$19,2,0),Exportar[[#This Row],[NOMBRE-Planeación_Proyecto]])</f>
        <v>6. Familia y Comunidades</v>
      </c>
      <c r="AL1329" s="41">
        <f>VLOOKUP(Exportar[[#This Row],[UNIDAD/SUB UNIDAD]],[3]!REGIONALES[[#All],[codigo_regional3]:[Columna1]],3,0)</f>
        <v>54</v>
      </c>
      <c r="AM1329" s="41">
        <f>Exportar[[#This Row],[COD]]</f>
        <v>54</v>
      </c>
      <c r="AN1329" s="41">
        <f>IFERROR(VLOOKUP(Exportar[[#This Row],[RUBRO completo]],'[3]CENTRO DE COSTOS'!$X:$X,1,0),0)</f>
        <v>0</v>
      </c>
      <c r="AO1329" s="43" t="str">
        <f>VLOOKUP(Exportar[[#This Row],[COD_REAL]],'[3]CENTRO DE COSTOS'!$M$4:$N$72,2,0)</f>
        <v>REGIONAL NORTE DE SANTANDER</v>
      </c>
    </row>
    <row r="1330" spans="1:41" x14ac:dyDescent="0.25">
      <c r="A1330" s="44">
        <v>45111</v>
      </c>
      <c r="B1330" s="32">
        <v>2023</v>
      </c>
      <c r="C1330" s="33" t="str">
        <f>VLOOKUP(D1330,'[3]CENTRO DE COSTOS'!$E:$H,4,0)</f>
        <v>REGIONALES</v>
      </c>
      <c r="D1330" s="34" t="s">
        <v>75</v>
      </c>
      <c r="E1330" s="34" t="s">
        <v>76</v>
      </c>
      <c r="F1330" s="34" t="s">
        <v>192</v>
      </c>
      <c r="G1330" s="35" t="str">
        <f>VLOOKUP(O1330,[3]Gerentes!$A:$N,4,0)</f>
        <v>PRIMERA INFANCIA</v>
      </c>
      <c r="H1330" s="35" t="str">
        <f>VLOOKUP(O1330,[3]Gerentes!$A:$N,5,0)</f>
        <v>DIRECTOR(A) DE PRIMERA INFANCIA</v>
      </c>
      <c r="I1330" s="35" t="str">
        <f>VLOOKUP(O1330,[3]Gerentes!$A:$N,10,0)</f>
        <v>1. Primera Infancia</v>
      </c>
      <c r="J1330" s="35" t="str">
        <f>VLOOKUP(O1330,[3]Gerentes!$A:$AB,15,0)</f>
        <v>Contratable</v>
      </c>
      <c r="K1330" s="36" t="str">
        <f t="shared" si="60"/>
        <v>Inversión</v>
      </c>
      <c r="L1330" s="37" t="s">
        <v>166</v>
      </c>
      <c r="M1330" s="38" t="str">
        <f t="shared" si="61"/>
        <v>C-4102-1500-18</v>
      </c>
      <c r="N1330" s="34">
        <v>991</v>
      </c>
      <c r="O1330" s="35" t="str">
        <f t="shared" si="62"/>
        <v>C-4102-1500-18-0-4102040-02-991</v>
      </c>
      <c r="P1330" s="32" t="s">
        <v>165</v>
      </c>
      <c r="Q1330" s="39">
        <f>VLOOKUP($O1330,[3]Gerentes!$A:$I,7,0)</f>
        <v>4102040</v>
      </c>
      <c r="R1330" s="40" t="str">
        <f>VLOOKUP($O1330,[3]Gerentes!$A:$I,8,0)</f>
        <v>DOCUMENTOS METODOLOGICOS</v>
      </c>
      <c r="S1330" s="34" t="s">
        <v>24</v>
      </c>
      <c r="T1330" s="34">
        <v>27</v>
      </c>
      <c r="U1330" s="34" t="s">
        <v>161</v>
      </c>
      <c r="V1330" s="34" t="s">
        <v>25</v>
      </c>
      <c r="W1330" s="41">
        <v>1780771620</v>
      </c>
      <c r="X1330" s="41">
        <v>0</v>
      </c>
      <c r="Y1330" s="41">
        <v>0</v>
      </c>
      <c r="Z1330" s="41">
        <v>0</v>
      </c>
      <c r="AA1330" s="41">
        <v>0</v>
      </c>
      <c r="AB1330" s="42">
        <v>1780771620</v>
      </c>
      <c r="AC1330" s="41">
        <v>1718536434</v>
      </c>
      <c r="AD1330" s="41">
        <v>62235186</v>
      </c>
      <c r="AE1330" s="42">
        <v>1718536434</v>
      </c>
      <c r="AF1330" s="42">
        <v>676491735</v>
      </c>
      <c r="AG1330" s="41">
        <v>676491735</v>
      </c>
      <c r="AH1330" s="41">
        <v>676491735</v>
      </c>
      <c r="AI1330" s="41">
        <v>0</v>
      </c>
      <c r="AJ1330" s="41">
        <v>0</v>
      </c>
      <c r="AK1330" s="42" t="str">
        <f>IFERROR(VLOOKUP(Exportar[[#This Row],[RUBRO]],[3]LISTAS!$A$1:$B$19,2,0),Exportar[[#This Row],[NOMBRE-Planeación_Proyecto]])</f>
        <v>1. Primera Infancia</v>
      </c>
      <c r="AL1330" s="41">
        <f>VLOOKUP(Exportar[[#This Row],[UNIDAD/SUB UNIDAD]],[3]!REGIONALES[[#All],[codigo_regional3]:[Columna1]],3,0)</f>
        <v>54</v>
      </c>
      <c r="AM1330" s="41">
        <f>Exportar[[#This Row],[COD]]</f>
        <v>54</v>
      </c>
      <c r="AN1330" s="41">
        <f>IFERROR(VLOOKUP(Exportar[[#This Row],[RUBRO completo]],'[3]CENTRO DE COSTOS'!$X:$X,1,0),0)</f>
        <v>0</v>
      </c>
      <c r="AO1330" s="43" t="str">
        <f>VLOOKUP(Exportar[[#This Row],[COD_REAL]],'[3]CENTRO DE COSTOS'!$M$4:$N$72,2,0)</f>
        <v>REGIONAL NORTE DE SANTANDER</v>
      </c>
    </row>
    <row r="1331" spans="1:41" x14ac:dyDescent="0.25">
      <c r="A1331" s="44">
        <v>45111</v>
      </c>
      <c r="B1331" s="32">
        <v>2023</v>
      </c>
      <c r="C1331" s="33" t="str">
        <f>VLOOKUP(D1331,'[3]CENTRO DE COSTOS'!$E:$H,4,0)</f>
        <v>REGIONALES</v>
      </c>
      <c r="D1331" s="34" t="s">
        <v>75</v>
      </c>
      <c r="E1331" s="34" t="s">
        <v>76</v>
      </c>
      <c r="F1331" s="34" t="s">
        <v>192</v>
      </c>
      <c r="G1331" s="35" t="str">
        <f>VLOOKUP(O1331,[3]Gerentes!$A:$N,4,0)</f>
        <v>INFANCIA</v>
      </c>
      <c r="H1331" s="35" t="str">
        <f>VLOOKUP(O1331,[3]Gerentes!$A:$N,5,0)</f>
        <v>DIRECTOR(A) DE INFANCIA</v>
      </c>
      <c r="I1331" s="35" t="str">
        <f>VLOOKUP(O1331,[3]Gerentes!$A:$N,10,0)</f>
        <v>7. Infancia</v>
      </c>
      <c r="J1331" s="35" t="str">
        <f>VLOOKUP(O1331,[3]Gerentes!$A:$AB,15,0)</f>
        <v>Contratable</v>
      </c>
      <c r="K1331" s="36" t="str">
        <f t="shared" si="60"/>
        <v>Inversión</v>
      </c>
      <c r="L1331" s="37" t="s">
        <v>182</v>
      </c>
      <c r="M1331" s="38" t="str">
        <f t="shared" si="61"/>
        <v>C-4102-1500-20</v>
      </c>
      <c r="N1331" s="34">
        <v>991</v>
      </c>
      <c r="O1331" s="35" t="str">
        <f t="shared" si="62"/>
        <v>C-4102-1500-20-0-4102045-02-991</v>
      </c>
      <c r="P1331" s="32" t="s">
        <v>181</v>
      </c>
      <c r="Q1331" s="39">
        <f>VLOOKUP($O1331,[3]Gerentes!$A:$I,7,0)</f>
        <v>4102045</v>
      </c>
      <c r="R1331" s="40" t="str">
        <f>VLOOKUP($O1331,[3]Gerentes!$A:$I,8,0)</f>
        <v>SERVICIOS DE EDUCACIÓN INFORMAL A NIÑOS, NIÑAS, ADOLESCENTES  Y JÓVENES PARA EL RECONOCIMIENTO DE SUS DERECHOS</v>
      </c>
      <c r="S1331" s="34" t="s">
        <v>24</v>
      </c>
      <c r="T1331" s="34">
        <v>27</v>
      </c>
      <c r="U1331" s="34" t="s">
        <v>161</v>
      </c>
      <c r="V1331" s="34" t="s">
        <v>25</v>
      </c>
      <c r="W1331" s="41">
        <v>91876129</v>
      </c>
      <c r="X1331" s="41">
        <v>0</v>
      </c>
      <c r="Y1331" s="41">
        <v>2988896</v>
      </c>
      <c r="Z1331" s="41">
        <v>0</v>
      </c>
      <c r="AA1331" s="41">
        <v>0</v>
      </c>
      <c r="AB1331" s="42">
        <v>88887233</v>
      </c>
      <c r="AC1331" s="41">
        <v>88887233</v>
      </c>
      <c r="AD1331" s="41">
        <v>0</v>
      </c>
      <c r="AE1331" s="42">
        <v>88887233</v>
      </c>
      <c r="AF1331" s="42">
        <v>34147334</v>
      </c>
      <c r="AG1331" s="41">
        <v>34147334</v>
      </c>
      <c r="AH1331" s="41">
        <v>34147334</v>
      </c>
      <c r="AI1331" s="41">
        <v>0</v>
      </c>
      <c r="AJ1331" s="41">
        <v>0</v>
      </c>
      <c r="AK1331" s="42" t="str">
        <f>IFERROR(VLOOKUP(Exportar[[#This Row],[RUBRO]],[3]LISTAS!$A$1:$B$19,2,0),Exportar[[#This Row],[NOMBRE-Planeación_Proyecto]])</f>
        <v>7. Infancia</v>
      </c>
      <c r="AL1331" s="41">
        <f>VLOOKUP(Exportar[[#This Row],[UNIDAD/SUB UNIDAD]],[3]!REGIONALES[[#All],[codigo_regional3]:[Columna1]],3,0)</f>
        <v>54</v>
      </c>
      <c r="AM1331" s="41">
        <f>Exportar[[#This Row],[COD]]</f>
        <v>54</v>
      </c>
      <c r="AN1331" s="41">
        <f>IFERROR(VLOOKUP(Exportar[[#This Row],[RUBRO completo]],'[3]CENTRO DE COSTOS'!$X:$X,1,0),0)</f>
        <v>0</v>
      </c>
      <c r="AO1331" s="43" t="str">
        <f>VLOOKUP(Exportar[[#This Row],[COD_REAL]],'[3]CENTRO DE COSTOS'!$M$4:$N$72,2,0)</f>
        <v>REGIONAL NORTE DE SANTANDER</v>
      </c>
    </row>
    <row r="1332" spans="1:41" x14ac:dyDescent="0.25">
      <c r="A1332" s="44">
        <v>45111</v>
      </c>
      <c r="B1332" s="32">
        <v>2023</v>
      </c>
      <c r="C1332" s="33" t="str">
        <f>VLOOKUP(D1332,'[3]CENTRO DE COSTOS'!$E:$H,4,0)</f>
        <v>REGIONALES</v>
      </c>
      <c r="D1332" s="34" t="s">
        <v>75</v>
      </c>
      <c r="E1332" s="34" t="s">
        <v>76</v>
      </c>
      <c r="F1332" s="34" t="s">
        <v>192</v>
      </c>
      <c r="G1332" s="35" t="str">
        <f>VLOOKUP(O1332,[3]Gerentes!$A:$N,4,0)</f>
        <v>ADOLESCENCIA Y JUVENTUD</v>
      </c>
      <c r="H1332" s="35" t="str">
        <f>VLOOKUP(O1332,[3]Gerentes!$A:$N,5,0)</f>
        <v xml:space="preserve">DIRECTOR(A) DE ADOLESCENCIA Y JUVENTUD </v>
      </c>
      <c r="I1332" s="35" t="str">
        <f>VLOOKUP(O1332,[3]Gerentes!$A:$N,10,0)</f>
        <v>8. Adolescencia y Juventud</v>
      </c>
      <c r="J1332" s="35" t="str">
        <f>VLOOKUP(O1332,[3]Gerentes!$A:$AB,15,0)</f>
        <v>Contratable</v>
      </c>
      <c r="K1332" s="36" t="str">
        <f t="shared" si="60"/>
        <v>Inversión</v>
      </c>
      <c r="L1332" s="37" t="s">
        <v>180</v>
      </c>
      <c r="M1332" s="38" t="str">
        <f t="shared" si="61"/>
        <v>C-4102-1500-21</v>
      </c>
      <c r="N1332" s="34">
        <v>991</v>
      </c>
      <c r="O1332" s="35" t="str">
        <f t="shared" si="62"/>
        <v>C-4102-1500-21-0-4102045-02-00-991</v>
      </c>
      <c r="P1332" s="32" t="s">
        <v>179</v>
      </c>
      <c r="Q1332" s="39">
        <f>VLOOKUP($O1332,[3]Gerentes!$A:$I,7,0)</f>
        <v>4102045</v>
      </c>
      <c r="R1332" s="40" t="str">
        <f>VLOOKUP($O1332,[3]Gerentes!$A:$I,8,0)</f>
        <v>SERVICIOS DE EDUCACIÓN INFORMAL A NIÑOS, NIÑAS, ADOLESCENTES  Y JÓVENES PARA EL RECONOCIMIENTO DE SUS DERECHOS</v>
      </c>
      <c r="S1332" s="34" t="s">
        <v>24</v>
      </c>
      <c r="T1332" s="34">
        <v>27</v>
      </c>
      <c r="U1332" s="34" t="s">
        <v>161</v>
      </c>
      <c r="V1332" s="34" t="s">
        <v>25</v>
      </c>
      <c r="W1332" s="41">
        <v>92797334</v>
      </c>
      <c r="X1332" s="41">
        <v>0</v>
      </c>
      <c r="Y1332" s="41">
        <v>3227334</v>
      </c>
      <c r="Z1332" s="41">
        <v>0</v>
      </c>
      <c r="AA1332" s="41">
        <v>0</v>
      </c>
      <c r="AB1332" s="42">
        <v>89570000</v>
      </c>
      <c r="AC1332" s="41">
        <v>89570000</v>
      </c>
      <c r="AD1332" s="41">
        <v>0</v>
      </c>
      <c r="AE1332" s="42">
        <v>89570000</v>
      </c>
      <c r="AF1332" s="42">
        <v>34970000</v>
      </c>
      <c r="AG1332" s="41">
        <v>34970000</v>
      </c>
      <c r="AH1332" s="41">
        <v>34970000</v>
      </c>
      <c r="AI1332" s="41">
        <v>0</v>
      </c>
      <c r="AJ1332" s="41">
        <v>0</v>
      </c>
      <c r="AK1332" s="42" t="str">
        <f>IFERROR(VLOOKUP(Exportar[[#This Row],[RUBRO]],[3]LISTAS!$A$1:$B$19,2,0),Exportar[[#This Row],[NOMBRE-Planeación_Proyecto]])</f>
        <v>8. Adolescencia y Juventud</v>
      </c>
      <c r="AL1332" s="41">
        <f>VLOOKUP(Exportar[[#This Row],[UNIDAD/SUB UNIDAD]],[3]!REGIONALES[[#All],[codigo_regional3]:[Columna1]],3,0)</f>
        <v>54</v>
      </c>
      <c r="AM1332" s="41">
        <f>Exportar[[#This Row],[COD]]</f>
        <v>54</v>
      </c>
      <c r="AN1332" s="41">
        <f>IFERROR(VLOOKUP(Exportar[[#This Row],[RUBRO completo]],'[3]CENTRO DE COSTOS'!$X:$X,1,0),0)</f>
        <v>0</v>
      </c>
      <c r="AO1332" s="43" t="str">
        <f>VLOOKUP(Exportar[[#This Row],[COD_REAL]],'[3]CENTRO DE COSTOS'!$M$4:$N$72,2,0)</f>
        <v>REGIONAL NORTE DE SANTANDER</v>
      </c>
    </row>
    <row r="1333" spans="1:41" x14ac:dyDescent="0.25">
      <c r="A1333" s="44">
        <v>45111</v>
      </c>
      <c r="B1333" s="32">
        <v>2023</v>
      </c>
      <c r="C1333" s="33" t="str">
        <f>VLOOKUP(D1333,'[3]CENTRO DE COSTOS'!$E:$H,4,0)</f>
        <v>REGIONALES</v>
      </c>
      <c r="D1333" s="34" t="s">
        <v>75</v>
      </c>
      <c r="E1333" s="34" t="s">
        <v>76</v>
      </c>
      <c r="F1333" s="34" t="s">
        <v>192</v>
      </c>
      <c r="G1333" s="35" t="str">
        <f>VLOOKUP(O1333,[3]Gerentes!$A:$N,4,0)</f>
        <v>TECNOLOGÍA</v>
      </c>
      <c r="H1333" s="35" t="str">
        <f>VLOOKUP(O1333,[3]Gerentes!$A:$N,5,0)</f>
        <v>DIRECTOR(A) DE INFORMACION Y TECNOLOGIA</v>
      </c>
      <c r="I1333" s="35" t="str">
        <f>VLOOKUP(O1333,[3]Gerentes!$A:$N,10,0)</f>
        <v>9. Tecnología</v>
      </c>
      <c r="J1333" s="35" t="str">
        <f>VLOOKUP(O1333,[3]Gerentes!$A:$AB,15,0)</f>
        <v>Contratable</v>
      </c>
      <c r="K1333" s="36" t="str">
        <f t="shared" si="60"/>
        <v>Inversión</v>
      </c>
      <c r="L1333" s="37" t="s">
        <v>178</v>
      </c>
      <c r="M1333" s="38" t="str">
        <f t="shared" si="61"/>
        <v>C-4199-1500-7</v>
      </c>
      <c r="N1333" s="34">
        <v>991</v>
      </c>
      <c r="O1333" s="35" t="str">
        <f t="shared" si="62"/>
        <v>C-4199-1500-7-0-4199062-02-991</v>
      </c>
      <c r="P1333" s="32" t="s">
        <v>177</v>
      </c>
      <c r="Q1333" s="39">
        <f>VLOOKUP($O1333,[3]Gerentes!$A:$I,7,0)</f>
        <v>4199062</v>
      </c>
      <c r="R1333" s="40" t="str">
        <f>VLOOKUP($O1333,[3]Gerentes!$A:$I,8,0)</f>
        <v>SERVICIOS TECNOLOGICOS</v>
      </c>
      <c r="S1333" s="34" t="s">
        <v>24</v>
      </c>
      <c r="T1333" s="34">
        <v>27</v>
      </c>
      <c r="U1333" s="34" t="s">
        <v>161</v>
      </c>
      <c r="V1333" s="34" t="s">
        <v>25</v>
      </c>
      <c r="W1333" s="41">
        <v>113524776</v>
      </c>
      <c r="X1333" s="41">
        <v>0</v>
      </c>
      <c r="Y1333" s="41">
        <v>4110817</v>
      </c>
      <c r="Z1333" s="41">
        <v>0</v>
      </c>
      <c r="AA1333" s="41">
        <v>0</v>
      </c>
      <c r="AB1333" s="42">
        <v>109413959</v>
      </c>
      <c r="AC1333" s="41">
        <v>109094750</v>
      </c>
      <c r="AD1333" s="41">
        <v>319209</v>
      </c>
      <c r="AE1333" s="42">
        <v>109094750</v>
      </c>
      <c r="AF1333" s="42">
        <v>42689250</v>
      </c>
      <c r="AG1333" s="41">
        <v>42689250</v>
      </c>
      <c r="AH1333" s="41">
        <v>42689250</v>
      </c>
      <c r="AI1333" s="41">
        <v>0</v>
      </c>
      <c r="AJ1333" s="41">
        <v>0</v>
      </c>
      <c r="AK1333" s="42" t="str">
        <f>IFERROR(VLOOKUP(Exportar[[#This Row],[RUBRO]],[3]LISTAS!$A$1:$B$19,2,0),Exportar[[#This Row],[NOMBRE-Planeación_Proyecto]])</f>
        <v>9. Tecnología</v>
      </c>
      <c r="AL1333" s="41">
        <f>VLOOKUP(Exportar[[#This Row],[UNIDAD/SUB UNIDAD]],[3]!REGIONALES[[#All],[codigo_regional3]:[Columna1]],3,0)</f>
        <v>54</v>
      </c>
      <c r="AM1333" s="41">
        <f>Exportar[[#This Row],[COD]]</f>
        <v>54</v>
      </c>
      <c r="AN1333" s="41">
        <f>IFERROR(VLOOKUP(Exportar[[#This Row],[RUBRO completo]],'[3]CENTRO DE COSTOS'!$X:$X,1,0),0)</f>
        <v>0</v>
      </c>
      <c r="AO1333" s="43" t="str">
        <f>VLOOKUP(Exportar[[#This Row],[COD_REAL]],'[3]CENTRO DE COSTOS'!$M$4:$N$72,2,0)</f>
        <v>REGIONAL NORTE DE SANTANDER</v>
      </c>
    </row>
    <row r="1334" spans="1:41" x14ac:dyDescent="0.25">
      <c r="A1334" s="44">
        <v>45111</v>
      </c>
      <c r="B1334" s="32">
        <v>2023</v>
      </c>
      <c r="C1334" s="33" t="str">
        <f>VLOOKUP(D1334,'[3]CENTRO DE COSTOS'!$E:$H,4,0)</f>
        <v>REGIONALES</v>
      </c>
      <c r="D1334" s="34" t="s">
        <v>75</v>
      </c>
      <c r="E1334" s="34" t="s">
        <v>76</v>
      </c>
      <c r="F1334" s="34" t="s">
        <v>192</v>
      </c>
      <c r="G1334" s="35" t="str">
        <f>VLOOKUP(O1334,[3]Gerentes!$A:$N,4,0)</f>
        <v>FORTALECIMIENTO</v>
      </c>
      <c r="H1334" s="35" t="str">
        <f>VLOOKUP(O1334,[3]Gerentes!$A:$N,5,0)</f>
        <v>DIRECTOR(A) DE GESTION HUMANA</v>
      </c>
      <c r="I1334" s="35" t="str">
        <f>VLOOKUP(O1334,[3]Gerentes!$A:$N,10,0)</f>
        <v>8. Fortalecimiento</v>
      </c>
      <c r="J1334" s="35" t="str">
        <f>VLOOKUP(O1334,[3]Gerentes!$A:$AB,15,0)</f>
        <v>Contratable</v>
      </c>
      <c r="K1334" s="36" t="str">
        <f t="shared" si="60"/>
        <v>Inversión</v>
      </c>
      <c r="L1334" s="37" t="s">
        <v>175</v>
      </c>
      <c r="M1334" s="38" t="str">
        <f t="shared" si="61"/>
        <v>C-4199-1500-8</v>
      </c>
      <c r="N1334" s="34">
        <v>991</v>
      </c>
      <c r="O1334" s="35" t="str">
        <f t="shared" si="62"/>
        <v>C-4199-1500-8-0-4199064-02-991</v>
      </c>
      <c r="P1334" s="32" t="s">
        <v>174</v>
      </c>
      <c r="Q1334" s="39">
        <f>VLOOKUP($O1334,[3]Gerentes!$A:$I,7,0)</f>
        <v>4199064</v>
      </c>
      <c r="R1334" s="40" t="str">
        <f>VLOOKUP($O1334,[3]Gerentes!$A:$I,8,0)</f>
        <v>SERVICIO DE IMPLEMENTACION DE SISTEMAS DE GESTION</v>
      </c>
      <c r="S1334" s="34" t="s">
        <v>24</v>
      </c>
      <c r="T1334" s="34">
        <v>27</v>
      </c>
      <c r="U1334" s="34" t="s">
        <v>161</v>
      </c>
      <c r="V1334" s="34" t="s">
        <v>25</v>
      </c>
      <c r="W1334" s="41">
        <v>380909692</v>
      </c>
      <c r="X1334" s="41">
        <v>0</v>
      </c>
      <c r="Y1334" s="41">
        <v>0</v>
      </c>
      <c r="Z1334" s="41">
        <v>0</v>
      </c>
      <c r="AA1334" s="41">
        <v>0</v>
      </c>
      <c r="AB1334" s="42">
        <v>380909692</v>
      </c>
      <c r="AC1334" s="41">
        <v>317125734</v>
      </c>
      <c r="AD1334" s="41">
        <v>63783958</v>
      </c>
      <c r="AE1334" s="42">
        <v>317125734</v>
      </c>
      <c r="AF1334" s="42">
        <v>149697233</v>
      </c>
      <c r="AG1334" s="41">
        <v>149697233</v>
      </c>
      <c r="AH1334" s="41">
        <v>149697233</v>
      </c>
      <c r="AI1334" s="41">
        <v>0</v>
      </c>
      <c r="AJ1334" s="41">
        <v>0</v>
      </c>
      <c r="AK1334" s="42" t="str">
        <f>IFERROR(VLOOKUP(Exportar[[#This Row],[RUBRO]],[3]LISTAS!$A$1:$B$19,2,0),Exportar[[#This Row],[NOMBRE-Planeación_Proyecto]])</f>
        <v>8. Fortalecimiento</v>
      </c>
      <c r="AL1334" s="41">
        <f>VLOOKUP(Exportar[[#This Row],[UNIDAD/SUB UNIDAD]],[3]!REGIONALES[[#All],[codigo_regional3]:[Columna1]],3,0)</f>
        <v>54</v>
      </c>
      <c r="AM1334" s="41">
        <f>Exportar[[#This Row],[COD]]</f>
        <v>54</v>
      </c>
      <c r="AN1334" s="41">
        <f>IFERROR(VLOOKUP(Exportar[[#This Row],[RUBRO completo]],'[3]CENTRO DE COSTOS'!$X:$X,1,0),0)</f>
        <v>0</v>
      </c>
      <c r="AO1334" s="43" t="str">
        <f>VLOOKUP(Exportar[[#This Row],[COD_REAL]],'[3]CENTRO DE COSTOS'!$M$4:$N$72,2,0)</f>
        <v>REGIONAL NORTE DE SANTANDER</v>
      </c>
    </row>
    <row r="1335" spans="1:41" x14ac:dyDescent="0.25">
      <c r="A1335" s="44">
        <v>45111</v>
      </c>
      <c r="B1335" s="32">
        <v>2023</v>
      </c>
      <c r="C1335" s="33" t="str">
        <f>VLOOKUP(D1335,'[3]CENTRO DE COSTOS'!$E:$H,4,0)</f>
        <v>REGIONALES</v>
      </c>
      <c r="D1335" s="34" t="s">
        <v>75</v>
      </c>
      <c r="E1335" s="34" t="s">
        <v>76</v>
      </c>
      <c r="F1335" s="34" t="s">
        <v>176</v>
      </c>
      <c r="G1335" s="35" t="str">
        <f>VLOOKUP(O1335,[3]Gerentes!$A:$N,4,0)</f>
        <v>NUTRICIÓN</v>
      </c>
      <c r="H1335" s="35" t="str">
        <f>VLOOKUP(O1335,[3]Gerentes!$A:$N,5,0)</f>
        <v>DIRECTOR(A) DE NUTRICION</v>
      </c>
      <c r="I1335" s="35" t="str">
        <f>VLOOKUP(O1335,[3]Gerentes!$A:$N,10,0)</f>
        <v>4. Nutrición</v>
      </c>
      <c r="J1335" s="35" t="str">
        <f>VLOOKUP(O1335,[3]Gerentes!$A:$AB,15,0)</f>
        <v>No Contratable</v>
      </c>
      <c r="K1335" s="36" t="str">
        <f t="shared" si="60"/>
        <v>Inversión</v>
      </c>
      <c r="L1335" s="37" t="s">
        <v>191</v>
      </c>
      <c r="M1335" s="38" t="str">
        <f t="shared" si="61"/>
        <v>C-4102-1500-12</v>
      </c>
      <c r="N1335" s="34">
        <v>992</v>
      </c>
      <c r="O1335" s="35" t="str">
        <f t="shared" si="62"/>
        <v>C-4102-1500-12-0-4102014-02-992</v>
      </c>
      <c r="P1335" s="32" t="s">
        <v>190</v>
      </c>
      <c r="Q1335" s="39">
        <f>VLOOKUP($O1335,[3]Gerentes!$A:$I,7,0)</f>
        <v>4102014</v>
      </c>
      <c r="R1335" s="40" t="str">
        <f>VLOOKUP($O1335,[3]Gerentes!$A:$I,8,0)</f>
        <v>SERVICIO DE DISTRIBUCION DE ALIMENTOS SOLIDOS DE ALTO VALOR NUTRICIONAL</v>
      </c>
      <c r="S1335" s="34" t="s">
        <v>24</v>
      </c>
      <c r="T1335" s="34">
        <v>27</v>
      </c>
      <c r="U1335" s="34" t="s">
        <v>161</v>
      </c>
      <c r="V1335" s="34" t="s">
        <v>25</v>
      </c>
      <c r="W1335" s="41">
        <v>500000</v>
      </c>
      <c r="X1335" s="41">
        <v>0</v>
      </c>
      <c r="Y1335" s="41">
        <v>0</v>
      </c>
      <c r="Z1335" s="41">
        <v>0</v>
      </c>
      <c r="AA1335" s="41">
        <v>0</v>
      </c>
      <c r="AB1335" s="42">
        <v>500000</v>
      </c>
      <c r="AC1335" s="41">
        <v>500000</v>
      </c>
      <c r="AD1335" s="41">
        <v>0</v>
      </c>
      <c r="AE1335" s="42">
        <v>170355</v>
      </c>
      <c r="AF1335" s="42">
        <v>0</v>
      </c>
      <c r="AG1335" s="41">
        <v>0</v>
      </c>
      <c r="AH1335" s="41">
        <v>0</v>
      </c>
      <c r="AI1335" s="41">
        <v>0</v>
      </c>
      <c r="AJ1335" s="41">
        <v>0</v>
      </c>
      <c r="AK1335" s="42" t="str">
        <f>IFERROR(VLOOKUP(Exportar[[#This Row],[RUBRO]],[3]LISTAS!$A$1:$B$19,2,0),Exportar[[#This Row],[NOMBRE-Planeación_Proyecto]])</f>
        <v>4. Nutrición</v>
      </c>
      <c r="AL1335" s="41">
        <f>VLOOKUP(Exportar[[#This Row],[UNIDAD/SUB UNIDAD]],[3]!REGIONALES[[#All],[codigo_regional3]:[Columna1]],3,0)</f>
        <v>54</v>
      </c>
      <c r="AM1335" s="41">
        <f>Exportar[[#This Row],[COD]]</f>
        <v>54</v>
      </c>
      <c r="AN1335" s="41">
        <f>IFERROR(VLOOKUP(Exportar[[#This Row],[RUBRO completo]],'[3]CENTRO DE COSTOS'!$X:$X,1,0),0)</f>
        <v>0</v>
      </c>
      <c r="AO1335" s="43" t="str">
        <f>VLOOKUP(Exportar[[#This Row],[COD_REAL]],'[3]CENTRO DE COSTOS'!$M$4:$N$72,2,0)</f>
        <v>REGIONAL NORTE DE SANTANDER</v>
      </c>
    </row>
    <row r="1336" spans="1:41" x14ac:dyDescent="0.25">
      <c r="A1336" s="44">
        <v>45111</v>
      </c>
      <c r="B1336" s="32">
        <v>2023</v>
      </c>
      <c r="C1336" s="33" t="str">
        <f>VLOOKUP(D1336,'[3]CENTRO DE COSTOS'!$E:$H,4,0)</f>
        <v>REGIONALES</v>
      </c>
      <c r="D1336" s="34" t="s">
        <v>75</v>
      </c>
      <c r="E1336" s="34" t="s">
        <v>76</v>
      </c>
      <c r="F1336" s="34" t="s">
        <v>176</v>
      </c>
      <c r="G1336" s="35" t="str">
        <f>VLOOKUP(O1336,[3]Gerentes!$A:$N,4,0)</f>
        <v>NUTRICIÓN</v>
      </c>
      <c r="H1336" s="35" t="str">
        <f>VLOOKUP(O1336,[3]Gerentes!$A:$N,5,0)</f>
        <v>DIRECTOR(A) DE NUTRICION</v>
      </c>
      <c r="I1336" s="35" t="str">
        <f>VLOOKUP(O1336,[3]Gerentes!$A:$N,10,0)</f>
        <v>4. Nutrición</v>
      </c>
      <c r="J1336" s="35" t="str">
        <f>VLOOKUP(O1336,[3]Gerentes!$A:$AB,15,0)</f>
        <v>No Contratable</v>
      </c>
      <c r="K1336" s="36" t="str">
        <f t="shared" si="60"/>
        <v>Inversión</v>
      </c>
      <c r="L1336" s="37" t="s">
        <v>189</v>
      </c>
      <c r="M1336" s="38" t="str">
        <f t="shared" si="61"/>
        <v>C-4102-1500-12</v>
      </c>
      <c r="N1336" s="34">
        <v>992</v>
      </c>
      <c r="O1336" s="35" t="str">
        <f t="shared" si="62"/>
        <v>C-4102-1500-12-0-4102016-02-992</v>
      </c>
      <c r="P1336" s="32" t="s">
        <v>188</v>
      </c>
      <c r="Q1336" s="39">
        <f>VLOOKUP($O1336,[3]Gerentes!$A:$I,7,0)</f>
        <v>4102016</v>
      </c>
      <c r="R1336" s="40" t="str">
        <f>VLOOKUP($O1336,[3]Gerentes!$A:$I,8,0)</f>
        <v>SERVICIO DE ATENCION Y PREVENCION A LA DESNUTRICION DESDE EL SECTOR INCLUSION SOCIAL</v>
      </c>
      <c r="S1336" s="34" t="s">
        <v>24</v>
      </c>
      <c r="T1336" s="34">
        <v>27</v>
      </c>
      <c r="U1336" s="34" t="s">
        <v>161</v>
      </c>
      <c r="V1336" s="34" t="s">
        <v>25</v>
      </c>
      <c r="W1336" s="41">
        <v>2000000</v>
      </c>
      <c r="X1336" s="41">
        <v>0</v>
      </c>
      <c r="Y1336" s="41">
        <v>0</v>
      </c>
      <c r="Z1336" s="41">
        <v>0</v>
      </c>
      <c r="AA1336" s="41">
        <v>0</v>
      </c>
      <c r="AB1336" s="42">
        <v>2000000</v>
      </c>
      <c r="AC1336" s="41">
        <v>2000000</v>
      </c>
      <c r="AD1336" s="41">
        <v>0</v>
      </c>
      <c r="AE1336" s="42">
        <v>1536515</v>
      </c>
      <c r="AF1336" s="42">
        <v>960065</v>
      </c>
      <c r="AG1336" s="41">
        <v>960065</v>
      </c>
      <c r="AH1336" s="41">
        <v>960065</v>
      </c>
      <c r="AI1336" s="41">
        <v>0</v>
      </c>
      <c r="AJ1336" s="41">
        <v>0</v>
      </c>
      <c r="AK1336" s="42" t="str">
        <f>IFERROR(VLOOKUP(Exportar[[#This Row],[RUBRO]],[3]LISTAS!$A$1:$B$19,2,0),Exportar[[#This Row],[NOMBRE-Planeación_Proyecto]])</f>
        <v>4. Nutrición</v>
      </c>
      <c r="AL1336" s="41">
        <f>VLOOKUP(Exportar[[#This Row],[UNIDAD/SUB UNIDAD]],[3]!REGIONALES[[#All],[codigo_regional3]:[Columna1]],3,0)</f>
        <v>54</v>
      </c>
      <c r="AM1336" s="41">
        <f>Exportar[[#This Row],[COD]]</f>
        <v>54</v>
      </c>
      <c r="AN1336" s="41">
        <f>IFERROR(VLOOKUP(Exportar[[#This Row],[RUBRO completo]],'[3]CENTRO DE COSTOS'!$X:$X,1,0),0)</f>
        <v>0</v>
      </c>
      <c r="AO1336" s="43" t="str">
        <f>VLOOKUP(Exportar[[#This Row],[COD_REAL]],'[3]CENTRO DE COSTOS'!$M$4:$N$72,2,0)</f>
        <v>REGIONAL NORTE DE SANTANDER</v>
      </c>
    </row>
    <row r="1337" spans="1:41" x14ac:dyDescent="0.25">
      <c r="A1337" s="44">
        <v>45111</v>
      </c>
      <c r="B1337" s="32">
        <v>2023</v>
      </c>
      <c r="C1337" s="33" t="str">
        <f>VLOOKUP(D1337,'[3]CENTRO DE COSTOS'!$E:$H,4,0)</f>
        <v>REGIONALES</v>
      </c>
      <c r="D1337" s="34" t="s">
        <v>75</v>
      </c>
      <c r="E1337" s="34" t="s">
        <v>76</v>
      </c>
      <c r="F1337" s="34" t="s">
        <v>176</v>
      </c>
      <c r="G1337" s="35" t="str">
        <f>VLOOKUP(O1337,[3]Gerentes!$A:$N,4,0)</f>
        <v>PROTECCIÓN SRPA</v>
      </c>
      <c r="H1337" s="35" t="str">
        <f>VLOOKUP(O1337,[3]Gerentes!$A:$N,5,0)</f>
        <v>DIRECTOR(A) DE PROTECCION</v>
      </c>
      <c r="I1337" s="35" t="str">
        <f>VLOOKUP(O1337,[3]Gerentes!$A:$N,10,0)</f>
        <v>3. Protección SRPA</v>
      </c>
      <c r="J1337" s="35" t="str">
        <f>VLOOKUP(O1337,[3]Gerentes!$A:$AB,15,0)</f>
        <v>No Contratable</v>
      </c>
      <c r="K1337" s="36" t="str">
        <f t="shared" si="60"/>
        <v>Inversión</v>
      </c>
      <c r="L1337" s="37" t="s">
        <v>187</v>
      </c>
      <c r="M1337" s="38" t="str">
        <f t="shared" si="61"/>
        <v>C-4102-1500-13</v>
      </c>
      <c r="N1337" s="34">
        <v>992</v>
      </c>
      <c r="O1337" s="35" t="str">
        <f t="shared" si="62"/>
        <v>C-4102-1500-13-0-4102038-02-992</v>
      </c>
      <c r="P1337" s="32" t="s">
        <v>186</v>
      </c>
      <c r="Q1337" s="39">
        <f>VLOOKUP($O1337,[3]Gerentes!$A:$I,7,0)</f>
        <v>4102038</v>
      </c>
      <c r="R1337" s="40" t="str">
        <f>VLOOKUP($O1337,[3]Gerentes!$A:$I,8,0)</f>
        <v>SERVICIO DIRIGIDOS A LA ATENCION DE NIÑOS, NIÑAS, ADOLESCENTES Y JOVENES, CON ENFOQUE PEDAGOGICO Y RESTAURATIVO ENCAMINADOS A LA INCLUSION SOCIAL</v>
      </c>
      <c r="S1337" s="34" t="s">
        <v>24</v>
      </c>
      <c r="T1337" s="34">
        <v>27</v>
      </c>
      <c r="U1337" s="34" t="s">
        <v>161</v>
      </c>
      <c r="V1337" s="34" t="s">
        <v>25</v>
      </c>
      <c r="W1337" s="41">
        <v>3030281</v>
      </c>
      <c r="X1337" s="41">
        <v>0</v>
      </c>
      <c r="Y1337" s="41">
        <v>0</v>
      </c>
      <c r="Z1337" s="41">
        <v>0</v>
      </c>
      <c r="AA1337" s="41">
        <v>0</v>
      </c>
      <c r="AB1337" s="42">
        <v>3030281</v>
      </c>
      <c r="AC1337" s="41">
        <v>3030281</v>
      </c>
      <c r="AD1337" s="41">
        <v>0</v>
      </c>
      <c r="AE1337" s="42">
        <v>714401</v>
      </c>
      <c r="AF1337" s="42">
        <v>457483</v>
      </c>
      <c r="AG1337" s="41">
        <v>457483</v>
      </c>
      <c r="AH1337" s="41">
        <v>457483</v>
      </c>
      <c r="AI1337" s="41">
        <v>0</v>
      </c>
      <c r="AJ1337" s="41">
        <v>0</v>
      </c>
      <c r="AK1337" s="42" t="str">
        <f>IFERROR(VLOOKUP(Exportar[[#This Row],[RUBRO]],[3]LISTAS!$A$1:$B$19,2,0),Exportar[[#This Row],[NOMBRE-Planeación_Proyecto]])</f>
        <v>3. Protección SRPA</v>
      </c>
      <c r="AL1337" s="41">
        <f>VLOOKUP(Exportar[[#This Row],[UNIDAD/SUB UNIDAD]],[3]!REGIONALES[[#All],[codigo_regional3]:[Columna1]],3,0)</f>
        <v>54</v>
      </c>
      <c r="AM1337" s="41">
        <f>Exportar[[#This Row],[COD]]</f>
        <v>54</v>
      </c>
      <c r="AN1337" s="41">
        <f>IFERROR(VLOOKUP(Exportar[[#This Row],[RUBRO completo]],'[3]CENTRO DE COSTOS'!$X:$X,1,0),0)</f>
        <v>0</v>
      </c>
      <c r="AO1337" s="43" t="str">
        <f>VLOOKUP(Exportar[[#This Row],[COD_REAL]],'[3]CENTRO DE COSTOS'!$M$4:$N$72,2,0)</f>
        <v>REGIONAL NORTE DE SANTANDER</v>
      </c>
    </row>
    <row r="1338" spans="1:41" x14ac:dyDescent="0.25">
      <c r="A1338" s="44">
        <v>45111</v>
      </c>
      <c r="B1338" s="32">
        <v>2023</v>
      </c>
      <c r="C1338" s="33" t="str">
        <f>VLOOKUP(D1338,'[3]CENTRO DE COSTOS'!$E:$H,4,0)</f>
        <v>REGIONALES</v>
      </c>
      <c r="D1338" s="34" t="s">
        <v>75</v>
      </c>
      <c r="E1338" s="34" t="s">
        <v>76</v>
      </c>
      <c r="F1338" s="34" t="s">
        <v>176</v>
      </c>
      <c r="G1338" s="35" t="str">
        <f>VLOOKUP(O1338,[3]Gerentes!$A:$N,4,0)</f>
        <v xml:space="preserve">PROTECCIÓN RESTABLECIMIENTO </v>
      </c>
      <c r="H1338" s="35" t="str">
        <f>VLOOKUP(O1338,[3]Gerentes!$A:$N,5,0)</f>
        <v>DIRECTOR(A) DE PROTECCION</v>
      </c>
      <c r="I1338" s="35" t="str">
        <f>VLOOKUP(O1338,[3]Gerentes!$A:$N,10,0)</f>
        <v>2. Protección PARD</v>
      </c>
      <c r="J1338" s="35" t="str">
        <f>VLOOKUP(O1338,[3]Gerentes!$A:$AB,15,0)</f>
        <v>No Contratable</v>
      </c>
      <c r="K1338" s="36" t="str">
        <f t="shared" si="60"/>
        <v>Inversión</v>
      </c>
      <c r="L1338" s="37" t="s">
        <v>173</v>
      </c>
      <c r="M1338" s="38" t="str">
        <f t="shared" si="61"/>
        <v>C-4102-1500-14</v>
      </c>
      <c r="N1338" s="34">
        <v>992</v>
      </c>
      <c r="O1338" s="35" t="str">
        <f t="shared" si="62"/>
        <v>C-4102-1500-14-0-4102037-02-992</v>
      </c>
      <c r="P1338" s="32" t="s">
        <v>172</v>
      </c>
      <c r="Q1338" s="39">
        <f>VLOOKUP($O1338,[3]Gerentes!$A:$I,7,0)</f>
        <v>4102037</v>
      </c>
      <c r="R1338" s="40" t="str">
        <f>VLOOKUP($O1338,[3]Gerentes!$A:$I,8,0)</f>
        <v>SERVICIO DE PROTECCION PARA EL RESTABLECIMIENTO DE DERECHOS DE NIÑOS, NIÑAS, ADOLESCENTES Y JOVENES</v>
      </c>
      <c r="S1338" s="34" t="s">
        <v>24</v>
      </c>
      <c r="T1338" s="34">
        <v>21</v>
      </c>
      <c r="U1338" s="34" t="s">
        <v>185</v>
      </c>
      <c r="V1338" s="34" t="s">
        <v>25</v>
      </c>
      <c r="W1338" s="41">
        <v>34704133</v>
      </c>
      <c r="X1338" s="41">
        <v>50000000</v>
      </c>
      <c r="Y1338" s="41">
        <v>0</v>
      </c>
      <c r="Z1338" s="41">
        <v>0</v>
      </c>
      <c r="AA1338" s="41">
        <v>0</v>
      </c>
      <c r="AB1338" s="42">
        <v>84704133</v>
      </c>
      <c r="AC1338" s="41">
        <v>84704133</v>
      </c>
      <c r="AD1338" s="41">
        <v>0</v>
      </c>
      <c r="AE1338" s="42">
        <v>67958453</v>
      </c>
      <c r="AF1338" s="42">
        <v>60868226</v>
      </c>
      <c r="AG1338" s="41">
        <v>60868226</v>
      </c>
      <c r="AH1338" s="41">
        <v>60868226</v>
      </c>
      <c r="AI1338" s="41">
        <v>0</v>
      </c>
      <c r="AJ1338" s="41">
        <v>0</v>
      </c>
      <c r="AK1338" s="42" t="str">
        <f>IFERROR(VLOOKUP(Exportar[[#This Row],[RUBRO]],[3]LISTAS!$A$1:$B$19,2,0),Exportar[[#This Row],[NOMBRE-Planeación_Proyecto]])</f>
        <v>2. Protección PARD</v>
      </c>
      <c r="AL1338" s="41">
        <f>VLOOKUP(Exportar[[#This Row],[UNIDAD/SUB UNIDAD]],[3]!REGIONALES[[#All],[codigo_regional3]:[Columna1]],3,0)</f>
        <v>54</v>
      </c>
      <c r="AM1338" s="41">
        <f>Exportar[[#This Row],[COD]]</f>
        <v>54</v>
      </c>
      <c r="AN1338" s="41">
        <f>IFERROR(VLOOKUP(Exportar[[#This Row],[RUBRO completo]],'[3]CENTRO DE COSTOS'!$X:$X,1,0),0)</f>
        <v>0</v>
      </c>
      <c r="AO1338" s="43" t="str">
        <f>VLOOKUP(Exportar[[#This Row],[COD_REAL]],'[3]CENTRO DE COSTOS'!$M$4:$N$72,2,0)</f>
        <v>REGIONAL NORTE DE SANTANDER</v>
      </c>
    </row>
    <row r="1339" spans="1:41" x14ac:dyDescent="0.25">
      <c r="A1339" s="44">
        <v>45111</v>
      </c>
      <c r="B1339" s="32">
        <v>2023</v>
      </c>
      <c r="C1339" s="33" t="str">
        <f>VLOOKUP(D1339,'[3]CENTRO DE COSTOS'!$E:$H,4,0)</f>
        <v>REGIONALES</v>
      </c>
      <c r="D1339" s="34" t="s">
        <v>75</v>
      </c>
      <c r="E1339" s="34" t="s">
        <v>76</v>
      </c>
      <c r="F1339" s="34" t="s">
        <v>176</v>
      </c>
      <c r="G1339" s="35" t="str">
        <f>VLOOKUP(O1339,[3]Gerentes!$A:$N,4,0)</f>
        <v>SNBF</v>
      </c>
      <c r="H1339" s="35" t="str">
        <f>VLOOKUP(O1339,[3]Gerentes!$A:$N,5,0)</f>
        <v>DIRECTOR(A) DE SISTEMA NACIONAL DE BIENESTAR FAMILIAR</v>
      </c>
      <c r="I1339" s="35" t="str">
        <f>VLOOKUP(O1339,[3]Gerentes!$A:$N,10,0)</f>
        <v>7. SNBF</v>
      </c>
      <c r="J1339" s="35" t="str">
        <f>VLOOKUP(O1339,[3]Gerentes!$A:$AB,15,0)</f>
        <v>No Contratable</v>
      </c>
      <c r="K1339" s="36" t="str">
        <f t="shared" si="60"/>
        <v>Inversión</v>
      </c>
      <c r="L1339" s="37" t="s">
        <v>168</v>
      </c>
      <c r="M1339" s="38" t="str">
        <f t="shared" si="61"/>
        <v>C-4102-1500-15</v>
      </c>
      <c r="N1339" s="34">
        <v>992</v>
      </c>
      <c r="O1339" s="35" t="str">
        <f t="shared" si="62"/>
        <v>C-4102-1500-15-0-4102024-02-992</v>
      </c>
      <c r="P1339" s="32" t="s">
        <v>167</v>
      </c>
      <c r="Q1339" s="39">
        <f>VLOOKUP($O1339,[3]Gerentes!$A:$I,7,0)</f>
        <v>4102024</v>
      </c>
      <c r="R1339" s="40" t="str">
        <f>VLOOKUP($O1339,[3]Gerentes!$A:$I,8,0)</f>
        <v>SERVICIO DE ASISTENCIA TECNICA EN EL CICLO DE POLITICAS PUBLICAS DE INFANCIA Y ADOLESCENCIA</v>
      </c>
      <c r="S1339" s="34" t="s">
        <v>24</v>
      </c>
      <c r="T1339" s="34">
        <v>27</v>
      </c>
      <c r="U1339" s="34" t="s">
        <v>161</v>
      </c>
      <c r="V1339" s="34" t="s">
        <v>25</v>
      </c>
      <c r="W1339" s="41">
        <v>7000000</v>
      </c>
      <c r="X1339" s="41">
        <v>20000000</v>
      </c>
      <c r="Y1339" s="41">
        <v>0</v>
      </c>
      <c r="Z1339" s="41">
        <v>0</v>
      </c>
      <c r="AA1339" s="41">
        <v>0</v>
      </c>
      <c r="AB1339" s="42">
        <v>27000000</v>
      </c>
      <c r="AC1339" s="41">
        <v>27000000</v>
      </c>
      <c r="AD1339" s="41">
        <v>0</v>
      </c>
      <c r="AE1339" s="42">
        <v>19138719</v>
      </c>
      <c r="AF1339" s="42">
        <v>15519448</v>
      </c>
      <c r="AG1339" s="41">
        <v>15519448</v>
      </c>
      <c r="AH1339" s="41">
        <v>15519448</v>
      </c>
      <c r="AI1339" s="41">
        <v>0</v>
      </c>
      <c r="AJ1339" s="41">
        <v>0</v>
      </c>
      <c r="AK1339" s="42" t="str">
        <f>IFERROR(VLOOKUP(Exportar[[#This Row],[RUBRO]],[3]LISTAS!$A$1:$B$19,2,0),Exportar[[#This Row],[NOMBRE-Planeación_Proyecto]])</f>
        <v>7. SNBF</v>
      </c>
      <c r="AL1339" s="41">
        <f>VLOOKUP(Exportar[[#This Row],[UNIDAD/SUB UNIDAD]],[3]!REGIONALES[[#All],[codigo_regional3]:[Columna1]],3,0)</f>
        <v>54</v>
      </c>
      <c r="AM1339" s="41">
        <f>Exportar[[#This Row],[COD]]</f>
        <v>54</v>
      </c>
      <c r="AN1339" s="41">
        <f>IFERROR(VLOOKUP(Exportar[[#This Row],[RUBRO completo]],'[3]CENTRO DE COSTOS'!$X:$X,1,0),0)</f>
        <v>0</v>
      </c>
      <c r="AO1339" s="43" t="str">
        <f>VLOOKUP(Exportar[[#This Row],[COD_REAL]],'[3]CENTRO DE COSTOS'!$M$4:$N$72,2,0)</f>
        <v>REGIONAL NORTE DE SANTANDER</v>
      </c>
    </row>
    <row r="1340" spans="1:41" x14ac:dyDescent="0.25">
      <c r="A1340" s="44">
        <v>45111</v>
      </c>
      <c r="B1340" s="32">
        <v>2023</v>
      </c>
      <c r="C1340" s="33" t="str">
        <f>VLOOKUP(D1340,'[3]CENTRO DE COSTOS'!$E:$H,4,0)</f>
        <v>REGIONALES</v>
      </c>
      <c r="D1340" s="34" t="s">
        <v>75</v>
      </c>
      <c r="E1340" s="34" t="s">
        <v>76</v>
      </c>
      <c r="F1340" s="34" t="s">
        <v>176</v>
      </c>
      <c r="G1340" s="35" t="str">
        <f>VLOOKUP(O1340,[3]Gerentes!$A:$N,4,0)</f>
        <v>FAMILIA Y COMUNIDADES</v>
      </c>
      <c r="H1340" s="35" t="str">
        <f>VLOOKUP(O1340,[3]Gerentes!$A:$N,5,0)</f>
        <v>DIRECTOR(A) DE FAMILIA Y COMUNIDADES</v>
      </c>
      <c r="I1340" s="35" t="str">
        <f>VLOOKUP(O1340,[3]Gerentes!$A:$N,10,0)</f>
        <v>6. Familia y Comunidades</v>
      </c>
      <c r="J1340" s="35" t="str">
        <f>VLOOKUP(O1340,[3]Gerentes!$A:$AB,15,0)</f>
        <v>No Contratable</v>
      </c>
      <c r="K1340" s="36" t="str">
        <f t="shared" si="60"/>
        <v>Inversión</v>
      </c>
      <c r="L1340" s="37" t="s">
        <v>184</v>
      </c>
      <c r="M1340" s="38" t="str">
        <f t="shared" si="61"/>
        <v>C-4102-1500-16</v>
      </c>
      <c r="N1340" s="34">
        <v>992</v>
      </c>
      <c r="O1340" s="35" t="str">
        <f t="shared" si="62"/>
        <v>C-4102-1500-16-0-4102041-02-992</v>
      </c>
      <c r="P1340" s="32" t="s">
        <v>183</v>
      </c>
      <c r="Q1340" s="39">
        <f>VLOOKUP($O1340,[3]Gerentes!$A:$I,7,0)</f>
        <v>4102041</v>
      </c>
      <c r="R1340" s="40" t="str">
        <f>VLOOKUP($O1340,[3]Gerentes!$A:$I,8,0)</f>
        <v>SERVICIO DE ASISTENCIA TECNICA EN EL CICLO DE POLITICAS PUBLICAS DE FAMILIA Y OTRAS RELACIONADAS</v>
      </c>
      <c r="S1340" s="34" t="s">
        <v>24</v>
      </c>
      <c r="T1340" s="34">
        <v>27</v>
      </c>
      <c r="U1340" s="34" t="s">
        <v>161</v>
      </c>
      <c r="V1340" s="34" t="s">
        <v>25</v>
      </c>
      <c r="W1340" s="41">
        <v>20000000</v>
      </c>
      <c r="X1340" s="41">
        <v>0</v>
      </c>
      <c r="Y1340" s="41">
        <v>0</v>
      </c>
      <c r="Z1340" s="41">
        <v>0</v>
      </c>
      <c r="AA1340" s="41">
        <v>0</v>
      </c>
      <c r="AB1340" s="42">
        <v>20000000</v>
      </c>
      <c r="AC1340" s="41">
        <v>20000000</v>
      </c>
      <c r="AD1340" s="41">
        <v>0</v>
      </c>
      <c r="AE1340" s="42">
        <v>5215737</v>
      </c>
      <c r="AF1340" s="42">
        <v>2730965</v>
      </c>
      <c r="AG1340" s="41">
        <v>2730965</v>
      </c>
      <c r="AH1340" s="41">
        <v>2730965</v>
      </c>
      <c r="AI1340" s="41">
        <v>0</v>
      </c>
      <c r="AJ1340" s="41">
        <v>0</v>
      </c>
      <c r="AK1340" s="42" t="str">
        <f>IFERROR(VLOOKUP(Exportar[[#This Row],[RUBRO]],[3]LISTAS!$A$1:$B$19,2,0),Exportar[[#This Row],[NOMBRE-Planeación_Proyecto]])</f>
        <v>6. Familia y Comunidades</v>
      </c>
      <c r="AL1340" s="41">
        <f>VLOOKUP(Exportar[[#This Row],[UNIDAD/SUB UNIDAD]],[3]!REGIONALES[[#All],[codigo_regional3]:[Columna1]],3,0)</f>
        <v>54</v>
      </c>
      <c r="AM1340" s="41">
        <f>Exportar[[#This Row],[COD]]</f>
        <v>54</v>
      </c>
      <c r="AN1340" s="41">
        <f>IFERROR(VLOOKUP(Exportar[[#This Row],[RUBRO completo]],'[3]CENTRO DE COSTOS'!$X:$X,1,0),0)</f>
        <v>0</v>
      </c>
      <c r="AO1340" s="43" t="str">
        <f>VLOOKUP(Exportar[[#This Row],[COD_REAL]],'[3]CENTRO DE COSTOS'!$M$4:$N$72,2,0)</f>
        <v>REGIONAL NORTE DE SANTANDER</v>
      </c>
    </row>
    <row r="1341" spans="1:41" x14ac:dyDescent="0.25">
      <c r="A1341" s="44">
        <v>45111</v>
      </c>
      <c r="B1341" s="32">
        <v>2023</v>
      </c>
      <c r="C1341" s="33" t="str">
        <f>VLOOKUP(D1341,'[3]CENTRO DE COSTOS'!$E:$H,4,0)</f>
        <v>REGIONALES</v>
      </c>
      <c r="D1341" s="34" t="s">
        <v>75</v>
      </c>
      <c r="E1341" s="34" t="s">
        <v>76</v>
      </c>
      <c r="F1341" s="34" t="s">
        <v>176</v>
      </c>
      <c r="G1341" s="35" t="str">
        <f>VLOOKUP(O1341,[3]Gerentes!$A:$N,4,0)</f>
        <v>PRIMERA INFANCIA</v>
      </c>
      <c r="H1341" s="35" t="str">
        <f>VLOOKUP(O1341,[3]Gerentes!$A:$N,5,0)</f>
        <v>DIRECTOR(A) DE PRIMERA INFANCIA</v>
      </c>
      <c r="I1341" s="35" t="str">
        <f>VLOOKUP(O1341,[3]Gerentes!$A:$N,10,0)</f>
        <v>1. Primera Infancia</v>
      </c>
      <c r="J1341" s="35" t="str">
        <f>VLOOKUP(O1341,[3]Gerentes!$A:$AB,15,0)</f>
        <v>No Contratable</v>
      </c>
      <c r="K1341" s="36" t="str">
        <f t="shared" si="60"/>
        <v>Inversión</v>
      </c>
      <c r="L1341" s="37" t="s">
        <v>166</v>
      </c>
      <c r="M1341" s="38" t="str">
        <f t="shared" si="61"/>
        <v>C-4102-1500-18</v>
      </c>
      <c r="N1341" s="34">
        <v>992</v>
      </c>
      <c r="O1341" s="35" t="str">
        <f t="shared" si="62"/>
        <v>C-4102-1500-18-0-4102040-02-992</v>
      </c>
      <c r="P1341" s="32" t="s">
        <v>165</v>
      </c>
      <c r="Q1341" s="39">
        <f>VLOOKUP($O1341,[3]Gerentes!$A:$I,7,0)</f>
        <v>4102040</v>
      </c>
      <c r="R1341" s="40" t="str">
        <f>VLOOKUP($O1341,[3]Gerentes!$A:$I,8,0)</f>
        <v>DOCUMENTOS METODOLOGICOS</v>
      </c>
      <c r="S1341" s="34" t="s">
        <v>24</v>
      </c>
      <c r="T1341" s="34">
        <v>20</v>
      </c>
      <c r="U1341" s="34" t="s">
        <v>392</v>
      </c>
      <c r="V1341" s="34" t="s">
        <v>25</v>
      </c>
      <c r="W1341" s="41">
        <v>4000000</v>
      </c>
      <c r="X1341" s="41">
        <v>31443189</v>
      </c>
      <c r="Y1341" s="41">
        <v>0</v>
      </c>
      <c r="Z1341" s="41">
        <v>0</v>
      </c>
      <c r="AA1341" s="41">
        <v>0</v>
      </c>
      <c r="AB1341" s="42">
        <v>35443189</v>
      </c>
      <c r="AC1341" s="41">
        <v>35443189</v>
      </c>
      <c r="AD1341" s="41">
        <v>0</v>
      </c>
      <c r="AE1341" s="42">
        <v>24820021</v>
      </c>
      <c r="AF1341" s="42">
        <v>16178290</v>
      </c>
      <c r="AG1341" s="41">
        <v>16178290</v>
      </c>
      <c r="AH1341" s="41">
        <v>16178290</v>
      </c>
      <c r="AI1341" s="41">
        <v>0</v>
      </c>
      <c r="AJ1341" s="41">
        <v>0</v>
      </c>
      <c r="AK1341" s="42" t="str">
        <f>IFERROR(VLOOKUP(Exportar[[#This Row],[RUBRO]],[3]LISTAS!$A$1:$B$19,2,0),Exportar[[#This Row],[NOMBRE-Planeación_Proyecto]])</f>
        <v>1. Primera Infancia</v>
      </c>
      <c r="AL1341" s="41">
        <f>VLOOKUP(Exportar[[#This Row],[UNIDAD/SUB UNIDAD]],[3]!REGIONALES[[#All],[codigo_regional3]:[Columna1]],3,0)</f>
        <v>54</v>
      </c>
      <c r="AM1341" s="41">
        <f>Exportar[[#This Row],[COD]]</f>
        <v>54</v>
      </c>
      <c r="AN1341" s="41">
        <f>IFERROR(VLOOKUP(Exportar[[#This Row],[RUBRO completo]],'[3]CENTRO DE COSTOS'!$X:$X,1,0),0)</f>
        <v>0</v>
      </c>
      <c r="AO1341" s="43" t="str">
        <f>VLOOKUP(Exportar[[#This Row],[COD_REAL]],'[3]CENTRO DE COSTOS'!$M$4:$N$72,2,0)</f>
        <v>REGIONAL NORTE DE SANTANDER</v>
      </c>
    </row>
    <row r="1342" spans="1:41" x14ac:dyDescent="0.25">
      <c r="A1342" s="44">
        <v>45111</v>
      </c>
      <c r="B1342" s="32">
        <v>2023</v>
      </c>
      <c r="C1342" s="33" t="str">
        <f>VLOOKUP(D1342,'[3]CENTRO DE COSTOS'!$E:$H,4,0)</f>
        <v>REGIONALES</v>
      </c>
      <c r="D1342" s="34" t="s">
        <v>75</v>
      </c>
      <c r="E1342" s="34" t="s">
        <v>76</v>
      </c>
      <c r="F1342" s="34" t="s">
        <v>176</v>
      </c>
      <c r="G1342" s="35" t="str">
        <f>VLOOKUP(O1342,[3]Gerentes!$A:$N,4,0)</f>
        <v>PRIMERA INFANCIA</v>
      </c>
      <c r="H1342" s="35" t="str">
        <f>VLOOKUP(O1342,[3]Gerentes!$A:$N,5,0)</f>
        <v>DIRECTOR(A) DE PRIMERA INFANCIA</v>
      </c>
      <c r="I1342" s="35" t="str">
        <f>VLOOKUP(O1342,[3]Gerentes!$A:$N,10,0)</f>
        <v>1. Primera Infancia</v>
      </c>
      <c r="J1342" s="35" t="str">
        <f>VLOOKUP(O1342,[3]Gerentes!$A:$AB,15,0)</f>
        <v>No Contratable</v>
      </c>
      <c r="K1342" s="36" t="str">
        <f t="shared" si="60"/>
        <v>Inversión</v>
      </c>
      <c r="L1342" s="37" t="s">
        <v>166</v>
      </c>
      <c r="M1342" s="38" t="str">
        <f t="shared" si="61"/>
        <v>C-4102-1500-18</v>
      </c>
      <c r="N1342" s="34">
        <v>992</v>
      </c>
      <c r="O1342" s="35" t="str">
        <f t="shared" si="62"/>
        <v>C-4102-1500-18-0-4102040-02-992</v>
      </c>
      <c r="P1342" s="32" t="s">
        <v>165</v>
      </c>
      <c r="Q1342" s="39">
        <f>VLOOKUP($O1342,[3]Gerentes!$A:$I,7,0)</f>
        <v>4102040</v>
      </c>
      <c r="R1342" s="40" t="str">
        <f>VLOOKUP($O1342,[3]Gerentes!$A:$I,8,0)</f>
        <v>DOCUMENTOS METODOLOGICOS</v>
      </c>
      <c r="S1342" s="34" t="s">
        <v>24</v>
      </c>
      <c r="T1342" s="34">
        <v>27</v>
      </c>
      <c r="U1342" s="34" t="s">
        <v>161</v>
      </c>
      <c r="V1342" s="34" t="s">
        <v>25</v>
      </c>
      <c r="W1342" s="41">
        <v>0</v>
      </c>
      <c r="X1342" s="41">
        <v>29671802</v>
      </c>
      <c r="Y1342" s="41">
        <v>0</v>
      </c>
      <c r="Z1342" s="41">
        <v>0</v>
      </c>
      <c r="AA1342" s="41">
        <v>0</v>
      </c>
      <c r="AB1342" s="42">
        <v>29671802</v>
      </c>
      <c r="AC1342" s="41">
        <v>29671802</v>
      </c>
      <c r="AD1342" s="41">
        <v>0</v>
      </c>
      <c r="AE1342" s="42">
        <v>29671802</v>
      </c>
      <c r="AF1342" s="42">
        <v>29521332</v>
      </c>
      <c r="AG1342" s="41">
        <v>29521332</v>
      </c>
      <c r="AH1342" s="41">
        <v>29521332</v>
      </c>
      <c r="AI1342" s="41">
        <v>0</v>
      </c>
      <c r="AJ1342" s="41">
        <v>0</v>
      </c>
      <c r="AK1342" s="42" t="str">
        <f>IFERROR(VLOOKUP(Exportar[[#This Row],[RUBRO]],[3]LISTAS!$A$1:$B$19,2,0),Exportar[[#This Row],[NOMBRE-Planeación_Proyecto]])</f>
        <v>1. Primera Infancia</v>
      </c>
      <c r="AL1342" s="41">
        <f>VLOOKUP(Exportar[[#This Row],[UNIDAD/SUB UNIDAD]],[3]!REGIONALES[[#All],[codigo_regional3]:[Columna1]],3,0)</f>
        <v>54</v>
      </c>
      <c r="AM1342" s="41">
        <f>Exportar[[#This Row],[COD]]</f>
        <v>54</v>
      </c>
      <c r="AN1342" s="41">
        <f>IFERROR(VLOOKUP(Exportar[[#This Row],[RUBRO completo]],'[3]CENTRO DE COSTOS'!$X:$X,1,0),0)</f>
        <v>0</v>
      </c>
      <c r="AO1342" s="43" t="str">
        <f>VLOOKUP(Exportar[[#This Row],[COD_REAL]],'[3]CENTRO DE COSTOS'!$M$4:$N$72,2,0)</f>
        <v>REGIONAL NORTE DE SANTANDER</v>
      </c>
    </row>
    <row r="1343" spans="1:41" x14ac:dyDescent="0.25">
      <c r="A1343" s="44">
        <v>45111</v>
      </c>
      <c r="B1343" s="32">
        <v>2023</v>
      </c>
      <c r="C1343" s="33" t="str">
        <f>VLOOKUP(D1343,'[3]CENTRO DE COSTOS'!$E:$H,4,0)</f>
        <v>REGIONALES</v>
      </c>
      <c r="D1343" s="34" t="s">
        <v>75</v>
      </c>
      <c r="E1343" s="34" t="s">
        <v>76</v>
      </c>
      <c r="F1343" s="34" t="s">
        <v>176</v>
      </c>
      <c r="G1343" s="35" t="str">
        <f>VLOOKUP(O1343,[3]Gerentes!$A:$N,4,0)</f>
        <v>INFANCIA</v>
      </c>
      <c r="H1343" s="35" t="str">
        <f>VLOOKUP(O1343,[3]Gerentes!$A:$N,5,0)</f>
        <v>DIRECTOR(A) DE INFANCIA</v>
      </c>
      <c r="I1343" s="35" t="str">
        <f>VLOOKUP(O1343,[3]Gerentes!$A:$N,10,0)</f>
        <v>7. Infancia</v>
      </c>
      <c r="J1343" s="35" t="str">
        <f>VLOOKUP(O1343,[3]Gerentes!$A:$AB,15,0)</f>
        <v>No Contratable</v>
      </c>
      <c r="K1343" s="36" t="str">
        <f t="shared" si="60"/>
        <v>Inversión</v>
      </c>
      <c r="L1343" s="37" t="s">
        <v>182</v>
      </c>
      <c r="M1343" s="38" t="str">
        <f t="shared" si="61"/>
        <v>C-4102-1500-20</v>
      </c>
      <c r="N1343" s="34">
        <v>992</v>
      </c>
      <c r="O1343" s="35" t="str">
        <f t="shared" si="62"/>
        <v>C-4102-1500-20-0-4102045-02-992</v>
      </c>
      <c r="P1343" s="32" t="s">
        <v>181</v>
      </c>
      <c r="Q1343" s="39">
        <f>VLOOKUP($O1343,[3]Gerentes!$A:$I,7,0)</f>
        <v>4102045</v>
      </c>
      <c r="R1343" s="40" t="str">
        <f>VLOOKUP($O1343,[3]Gerentes!$A:$I,8,0)</f>
        <v>SERVICIOS DE EDUCACIÓN INFORMAL A NIÑOS, NIÑAS, ADOLESCENTES  Y JÓVENES PARA EL RECONOCIMIENTO DE SUS DERECHOS</v>
      </c>
      <c r="S1343" s="34" t="s">
        <v>24</v>
      </c>
      <c r="T1343" s="34">
        <v>27</v>
      </c>
      <c r="U1343" s="34" t="s">
        <v>161</v>
      </c>
      <c r="V1343" s="34" t="s">
        <v>25</v>
      </c>
      <c r="W1343" s="41">
        <v>5150000</v>
      </c>
      <c r="X1343" s="41">
        <v>0</v>
      </c>
      <c r="Y1343" s="41">
        <v>0</v>
      </c>
      <c r="Z1343" s="41">
        <v>0</v>
      </c>
      <c r="AA1343" s="41">
        <v>0</v>
      </c>
      <c r="AB1343" s="42">
        <v>5150000</v>
      </c>
      <c r="AC1343" s="41">
        <v>5150000</v>
      </c>
      <c r="AD1343" s="41">
        <v>0</v>
      </c>
      <c r="AE1343" s="42">
        <v>0</v>
      </c>
      <c r="AF1343" s="42">
        <v>0</v>
      </c>
      <c r="AG1343" s="41">
        <v>0</v>
      </c>
      <c r="AH1343" s="41">
        <v>0</v>
      </c>
      <c r="AI1343" s="41">
        <v>0</v>
      </c>
      <c r="AJ1343" s="41">
        <v>0</v>
      </c>
      <c r="AK1343" s="42" t="str">
        <f>IFERROR(VLOOKUP(Exportar[[#This Row],[RUBRO]],[3]LISTAS!$A$1:$B$19,2,0),Exportar[[#This Row],[NOMBRE-Planeación_Proyecto]])</f>
        <v>7. Infancia</v>
      </c>
      <c r="AL1343" s="41">
        <f>VLOOKUP(Exportar[[#This Row],[UNIDAD/SUB UNIDAD]],[3]!REGIONALES[[#All],[codigo_regional3]:[Columna1]],3,0)</f>
        <v>54</v>
      </c>
      <c r="AM1343" s="41">
        <f>Exportar[[#This Row],[COD]]</f>
        <v>54</v>
      </c>
      <c r="AN1343" s="41">
        <f>IFERROR(VLOOKUP(Exportar[[#This Row],[RUBRO completo]],'[3]CENTRO DE COSTOS'!$X:$X,1,0),0)</f>
        <v>0</v>
      </c>
      <c r="AO1343" s="43" t="str">
        <f>VLOOKUP(Exportar[[#This Row],[COD_REAL]],'[3]CENTRO DE COSTOS'!$M$4:$N$72,2,0)</f>
        <v>REGIONAL NORTE DE SANTANDER</v>
      </c>
    </row>
    <row r="1344" spans="1:41" x14ac:dyDescent="0.25">
      <c r="A1344" s="44">
        <v>45111</v>
      </c>
      <c r="B1344" s="32">
        <v>2023</v>
      </c>
      <c r="C1344" s="33" t="str">
        <f>VLOOKUP(D1344,'[3]CENTRO DE COSTOS'!$E:$H,4,0)</f>
        <v>REGIONALES</v>
      </c>
      <c r="D1344" s="34" t="s">
        <v>75</v>
      </c>
      <c r="E1344" s="34" t="s">
        <v>76</v>
      </c>
      <c r="F1344" s="34" t="s">
        <v>176</v>
      </c>
      <c r="G1344" s="35" t="str">
        <f>VLOOKUP(O1344,[3]Gerentes!$A:$N,4,0)</f>
        <v>ADOLESCENCIA Y JUVENTUD</v>
      </c>
      <c r="H1344" s="35" t="str">
        <f>VLOOKUP(O1344,[3]Gerentes!$A:$N,5,0)</f>
        <v xml:space="preserve">DIRECTOR(A) DE ADOLESCENCIA Y JUVENTUD </v>
      </c>
      <c r="I1344" s="35" t="str">
        <f>VLOOKUP(O1344,[3]Gerentes!$A:$N,10,0)</f>
        <v>8. Adolescencia y Juventud</v>
      </c>
      <c r="J1344" s="35" t="str">
        <f>VLOOKUP(O1344,[3]Gerentes!$A:$AB,15,0)</f>
        <v>No Contratable</v>
      </c>
      <c r="K1344" s="36" t="str">
        <f t="shared" si="60"/>
        <v>Inversión</v>
      </c>
      <c r="L1344" s="37" t="s">
        <v>180</v>
      </c>
      <c r="M1344" s="38" t="str">
        <f t="shared" si="61"/>
        <v>C-4102-1500-21</v>
      </c>
      <c r="N1344" s="34">
        <v>992</v>
      </c>
      <c r="O1344" s="35" t="str">
        <f t="shared" si="62"/>
        <v>C-4102-1500-21-0-4102045-02-00-992</v>
      </c>
      <c r="P1344" s="32" t="s">
        <v>179</v>
      </c>
      <c r="Q1344" s="39">
        <f>VLOOKUP($O1344,[3]Gerentes!$A:$I,7,0)</f>
        <v>4102045</v>
      </c>
      <c r="R1344" s="40" t="str">
        <f>VLOOKUP($O1344,[3]Gerentes!$A:$I,8,0)</f>
        <v>SERVICIOS DE EDUCACIÓN INFORMAL A NIÑOS, NIÑAS, ADOLESCENTES  Y JÓVENES PARA EL RECONOCIMIENTO DE SUS DERECHOS</v>
      </c>
      <c r="S1344" s="34" t="s">
        <v>24</v>
      </c>
      <c r="T1344" s="34">
        <v>27</v>
      </c>
      <c r="U1344" s="34" t="s">
        <v>161</v>
      </c>
      <c r="V1344" s="34" t="s">
        <v>25</v>
      </c>
      <c r="W1344" s="41">
        <v>3000000</v>
      </c>
      <c r="X1344" s="41">
        <v>0</v>
      </c>
      <c r="Y1344" s="41">
        <v>0</v>
      </c>
      <c r="Z1344" s="41">
        <v>0</v>
      </c>
      <c r="AA1344" s="41">
        <v>0</v>
      </c>
      <c r="AB1344" s="42">
        <v>3000000</v>
      </c>
      <c r="AC1344" s="41">
        <v>3000000</v>
      </c>
      <c r="AD1344" s="41">
        <v>0</v>
      </c>
      <c r="AE1344" s="42">
        <v>66197</v>
      </c>
      <c r="AF1344" s="42">
        <v>66197</v>
      </c>
      <c r="AG1344" s="41">
        <v>66197</v>
      </c>
      <c r="AH1344" s="41">
        <v>66197</v>
      </c>
      <c r="AI1344" s="41">
        <v>0</v>
      </c>
      <c r="AJ1344" s="41">
        <v>0</v>
      </c>
      <c r="AK1344" s="42" t="str">
        <f>IFERROR(VLOOKUP(Exportar[[#This Row],[RUBRO]],[3]LISTAS!$A$1:$B$19,2,0),Exportar[[#This Row],[NOMBRE-Planeación_Proyecto]])</f>
        <v>8. Adolescencia y Juventud</v>
      </c>
      <c r="AL1344" s="41">
        <f>VLOOKUP(Exportar[[#This Row],[UNIDAD/SUB UNIDAD]],[3]!REGIONALES[[#All],[codigo_regional3]:[Columna1]],3,0)</f>
        <v>54</v>
      </c>
      <c r="AM1344" s="41">
        <f>Exportar[[#This Row],[COD]]</f>
        <v>54</v>
      </c>
      <c r="AN1344" s="41">
        <f>IFERROR(VLOOKUP(Exportar[[#This Row],[RUBRO completo]],'[3]CENTRO DE COSTOS'!$X:$X,1,0),0)</f>
        <v>0</v>
      </c>
      <c r="AO1344" s="43" t="str">
        <f>VLOOKUP(Exportar[[#This Row],[COD_REAL]],'[3]CENTRO DE COSTOS'!$M$4:$N$72,2,0)</f>
        <v>REGIONAL NORTE DE SANTANDER</v>
      </c>
    </row>
    <row r="1345" spans="1:41" x14ac:dyDescent="0.25">
      <c r="A1345" s="44">
        <v>45111</v>
      </c>
      <c r="B1345" s="32">
        <v>2023</v>
      </c>
      <c r="C1345" s="33" t="str">
        <f>VLOOKUP(D1345,'[3]CENTRO DE COSTOS'!$E:$H,4,0)</f>
        <v>REGIONALES</v>
      </c>
      <c r="D1345" s="34" t="s">
        <v>75</v>
      </c>
      <c r="E1345" s="34" t="s">
        <v>76</v>
      </c>
      <c r="F1345" s="34" t="s">
        <v>176</v>
      </c>
      <c r="G1345" s="35" t="str">
        <f>VLOOKUP(O1345,[3]Gerentes!$A:$N,4,0)</f>
        <v>TECNOLOGÍA</v>
      </c>
      <c r="H1345" s="35" t="str">
        <f>VLOOKUP(O1345,[3]Gerentes!$A:$N,5,0)</f>
        <v>DIRECTOR(A) DE INFORMACION Y TECNOLOGIA</v>
      </c>
      <c r="I1345" s="35" t="str">
        <f>VLOOKUP(O1345,[3]Gerentes!$A:$N,10,0)</f>
        <v>9. Tecnología</v>
      </c>
      <c r="J1345" s="35" t="str">
        <f>VLOOKUP(O1345,[3]Gerentes!$A:$AB,15,0)</f>
        <v>No Contratable</v>
      </c>
      <c r="K1345" s="36" t="str">
        <f t="shared" si="60"/>
        <v>Inversión</v>
      </c>
      <c r="L1345" s="37" t="s">
        <v>178</v>
      </c>
      <c r="M1345" s="38" t="str">
        <f t="shared" si="61"/>
        <v>C-4199-1500-7</v>
      </c>
      <c r="N1345" s="34">
        <v>992</v>
      </c>
      <c r="O1345" s="35" t="str">
        <f t="shared" si="62"/>
        <v>C-4199-1500-7-0-4199062-02-992</v>
      </c>
      <c r="P1345" s="32" t="s">
        <v>177</v>
      </c>
      <c r="Q1345" s="39">
        <f>VLOOKUP($O1345,[3]Gerentes!$A:$I,7,0)</f>
        <v>4199062</v>
      </c>
      <c r="R1345" s="40" t="str">
        <f>VLOOKUP($O1345,[3]Gerentes!$A:$I,8,0)</f>
        <v>SERVICIOS TECNOLOGICOS</v>
      </c>
      <c r="S1345" s="34" t="s">
        <v>24</v>
      </c>
      <c r="T1345" s="34">
        <v>27</v>
      </c>
      <c r="U1345" s="34" t="s">
        <v>161</v>
      </c>
      <c r="V1345" s="34" t="s">
        <v>25</v>
      </c>
      <c r="W1345" s="41">
        <v>8701749</v>
      </c>
      <c r="X1345" s="41">
        <v>0</v>
      </c>
      <c r="Y1345" s="41">
        <v>0</v>
      </c>
      <c r="Z1345" s="41">
        <v>0</v>
      </c>
      <c r="AA1345" s="41">
        <v>0</v>
      </c>
      <c r="AB1345" s="42">
        <v>8701749</v>
      </c>
      <c r="AC1345" s="41">
        <v>8701749</v>
      </c>
      <c r="AD1345" s="41">
        <v>0</v>
      </c>
      <c r="AE1345" s="42">
        <v>5321091</v>
      </c>
      <c r="AF1345" s="42">
        <v>4638796</v>
      </c>
      <c r="AG1345" s="41">
        <v>4638796</v>
      </c>
      <c r="AH1345" s="41">
        <v>4638796</v>
      </c>
      <c r="AI1345" s="41">
        <v>0</v>
      </c>
      <c r="AJ1345" s="41">
        <v>0</v>
      </c>
      <c r="AK1345" s="42" t="str">
        <f>IFERROR(VLOOKUP(Exportar[[#This Row],[RUBRO]],[3]LISTAS!$A$1:$B$19,2,0),Exportar[[#This Row],[NOMBRE-Planeación_Proyecto]])</f>
        <v>9. Tecnología</v>
      </c>
      <c r="AL1345" s="41">
        <f>VLOOKUP(Exportar[[#This Row],[UNIDAD/SUB UNIDAD]],[3]!REGIONALES[[#All],[codigo_regional3]:[Columna1]],3,0)</f>
        <v>54</v>
      </c>
      <c r="AM1345" s="41">
        <f>Exportar[[#This Row],[COD]]</f>
        <v>54</v>
      </c>
      <c r="AN1345" s="41">
        <f>IFERROR(VLOOKUP(Exportar[[#This Row],[RUBRO completo]],'[3]CENTRO DE COSTOS'!$X:$X,1,0),0)</f>
        <v>0</v>
      </c>
      <c r="AO1345" s="43" t="str">
        <f>VLOOKUP(Exportar[[#This Row],[COD_REAL]],'[3]CENTRO DE COSTOS'!$M$4:$N$72,2,0)</f>
        <v>REGIONAL NORTE DE SANTANDER</v>
      </c>
    </row>
    <row r="1346" spans="1:41" x14ac:dyDescent="0.25">
      <c r="A1346" s="44">
        <v>45111</v>
      </c>
      <c r="B1346" s="32">
        <v>2023</v>
      </c>
      <c r="C1346" s="33" t="str">
        <f>VLOOKUP(D1346,'[3]CENTRO DE COSTOS'!$E:$H,4,0)</f>
        <v>REGIONALES</v>
      </c>
      <c r="D1346" s="34" t="s">
        <v>75</v>
      </c>
      <c r="E1346" s="34" t="s">
        <v>76</v>
      </c>
      <c r="F1346" s="34" t="s">
        <v>176</v>
      </c>
      <c r="G1346" s="35" t="str">
        <f>VLOOKUP(O1346,[3]Gerentes!$A:$N,4,0)</f>
        <v>FORTALECIMIENTO</v>
      </c>
      <c r="H1346" s="35" t="str">
        <f>VLOOKUP(O1346,[3]Gerentes!$A:$N,5,0)</f>
        <v>DIRECTOR(A) DE GESTION HUMANA</v>
      </c>
      <c r="I1346" s="35" t="str">
        <f>VLOOKUP(O1346,[3]Gerentes!$A:$N,10,0)</f>
        <v>8. Fortalecimiento</v>
      </c>
      <c r="J1346" s="35" t="str">
        <f>VLOOKUP(O1346,[3]Gerentes!$A:$AB,15,0)</f>
        <v>No Contratable</v>
      </c>
      <c r="K1346" s="36" t="str">
        <f t="shared" si="60"/>
        <v>Inversión</v>
      </c>
      <c r="L1346" s="37" t="s">
        <v>175</v>
      </c>
      <c r="M1346" s="38" t="str">
        <f t="shared" si="61"/>
        <v>C-4199-1500-8</v>
      </c>
      <c r="N1346" s="34">
        <v>992</v>
      </c>
      <c r="O1346" s="35" t="str">
        <f t="shared" si="62"/>
        <v>C-4199-1500-8-0-4199064-02-992</v>
      </c>
      <c r="P1346" s="32" t="s">
        <v>174</v>
      </c>
      <c r="Q1346" s="39">
        <f>VLOOKUP($O1346,[3]Gerentes!$A:$I,7,0)</f>
        <v>4199064</v>
      </c>
      <c r="R1346" s="40" t="str">
        <f>VLOOKUP($O1346,[3]Gerentes!$A:$I,8,0)</f>
        <v>SERVICIO DE IMPLEMENTACION DE SISTEMAS DE GESTION</v>
      </c>
      <c r="S1346" s="34" t="s">
        <v>24</v>
      </c>
      <c r="T1346" s="34">
        <v>27</v>
      </c>
      <c r="U1346" s="34" t="s">
        <v>161</v>
      </c>
      <c r="V1346" s="34" t="s">
        <v>25</v>
      </c>
      <c r="W1346" s="41">
        <v>58710000</v>
      </c>
      <c r="X1346" s="41">
        <v>0</v>
      </c>
      <c r="Y1346" s="41">
        <v>0</v>
      </c>
      <c r="Z1346" s="41">
        <v>0</v>
      </c>
      <c r="AA1346" s="41">
        <v>0</v>
      </c>
      <c r="AB1346" s="42">
        <v>58710000</v>
      </c>
      <c r="AC1346" s="41">
        <v>58710000</v>
      </c>
      <c r="AD1346" s="41">
        <v>0</v>
      </c>
      <c r="AE1346" s="42">
        <v>20056217</v>
      </c>
      <c r="AF1346" s="42">
        <v>17867871</v>
      </c>
      <c r="AG1346" s="41">
        <v>17867871</v>
      </c>
      <c r="AH1346" s="41">
        <v>17867871</v>
      </c>
      <c r="AI1346" s="41">
        <v>0</v>
      </c>
      <c r="AJ1346" s="41">
        <v>0</v>
      </c>
      <c r="AK1346" s="42" t="str">
        <f>IFERROR(VLOOKUP(Exportar[[#This Row],[RUBRO]],[3]LISTAS!$A$1:$B$19,2,0),Exportar[[#This Row],[NOMBRE-Planeación_Proyecto]])</f>
        <v>8. Fortalecimiento</v>
      </c>
      <c r="AL1346" s="41">
        <f>VLOOKUP(Exportar[[#This Row],[UNIDAD/SUB UNIDAD]],[3]!REGIONALES[[#All],[codigo_regional3]:[Columna1]],3,0)</f>
        <v>54</v>
      </c>
      <c r="AM1346" s="41">
        <f>Exportar[[#This Row],[COD]]</f>
        <v>54</v>
      </c>
      <c r="AN1346" s="41">
        <f>IFERROR(VLOOKUP(Exportar[[#This Row],[RUBRO completo]],'[3]CENTRO DE COSTOS'!$X:$X,1,0),0)</f>
        <v>0</v>
      </c>
      <c r="AO1346" s="43" t="str">
        <f>VLOOKUP(Exportar[[#This Row],[COD_REAL]],'[3]CENTRO DE COSTOS'!$M$4:$N$72,2,0)</f>
        <v>REGIONAL NORTE DE SANTANDER</v>
      </c>
    </row>
    <row r="1347" spans="1:41" x14ac:dyDescent="0.25">
      <c r="A1347" s="44">
        <v>45111</v>
      </c>
      <c r="B1347" s="32">
        <v>2023</v>
      </c>
      <c r="C1347" s="33" t="str">
        <f>VLOOKUP(D1347,'[3]CENTRO DE COSTOS'!$E:$H,4,0)</f>
        <v>REGIONALES</v>
      </c>
      <c r="D1347" s="34" t="s">
        <v>75</v>
      </c>
      <c r="E1347" s="34" t="s">
        <v>76</v>
      </c>
      <c r="F1347" s="34" t="s">
        <v>150</v>
      </c>
      <c r="G1347" s="35" t="str">
        <f>VLOOKUP(O1347,[3]Gerentes!$A:$N,4,0)</f>
        <v>PRIMERA INFANCIA</v>
      </c>
      <c r="H1347" s="35" t="str">
        <f>VLOOKUP(O1347,[3]Gerentes!$A:$N,5,0)</f>
        <v>DIRECTOR(A) ADMINISTRATIVO</v>
      </c>
      <c r="I1347" s="35" t="str">
        <f>VLOOKUP(O1347,[3]Gerentes!$A:$N,10,0)</f>
        <v>1. Primera Infancia</v>
      </c>
      <c r="J1347" s="35" t="str">
        <f>VLOOKUP(O1347,[3]Gerentes!$A:$AB,15,0)</f>
        <v>Contratable</v>
      </c>
      <c r="K1347" s="36" t="str">
        <f t="shared" si="60"/>
        <v>Inversión</v>
      </c>
      <c r="L1347" s="37" t="s">
        <v>257</v>
      </c>
      <c r="M1347" s="38" t="str">
        <f t="shared" si="61"/>
        <v>C-4102-1500-18</v>
      </c>
      <c r="N1347" s="34">
        <v>997</v>
      </c>
      <c r="O1347" s="35" t="str">
        <f t="shared" si="62"/>
        <v>C-4102-1500-18-0-4102004-02-997</v>
      </c>
      <c r="P1347" s="32" t="s">
        <v>256</v>
      </c>
      <c r="Q1347" s="39">
        <f>VLOOKUP($O1347,[3]Gerentes!$A:$I,7,0)</f>
        <v>4102004</v>
      </c>
      <c r="R1347" s="40" t="str">
        <f>VLOOKUP($O1347,[3]Gerentes!$A:$I,8,0)</f>
        <v>EDIFICACIONES PARA LA ATENCION INTEGRAL A LA PRIMERA INFANCIA CONSTRUIDAS</v>
      </c>
      <c r="S1347" s="34" t="s">
        <v>38</v>
      </c>
      <c r="T1347" s="34">
        <v>10</v>
      </c>
      <c r="U1347" s="34" t="s">
        <v>223</v>
      </c>
      <c r="V1347" s="34" t="s">
        <v>25</v>
      </c>
      <c r="W1347" s="41">
        <v>122016356</v>
      </c>
      <c r="X1347" s="41">
        <v>0</v>
      </c>
      <c r="Y1347" s="41">
        <v>0</v>
      </c>
      <c r="Z1347" s="41">
        <v>0</v>
      </c>
      <c r="AA1347" s="41">
        <v>0</v>
      </c>
      <c r="AB1347" s="42">
        <v>122016356</v>
      </c>
      <c r="AC1347" s="41">
        <v>77997942</v>
      </c>
      <c r="AD1347" s="41">
        <v>44018414</v>
      </c>
      <c r="AE1347" s="42">
        <v>77997942</v>
      </c>
      <c r="AF1347" s="42">
        <v>51998628</v>
      </c>
      <c r="AG1347" s="41">
        <v>51998628</v>
      </c>
      <c r="AH1347" s="41">
        <v>51998628</v>
      </c>
      <c r="AI1347" s="41">
        <v>0</v>
      </c>
      <c r="AJ1347" s="41">
        <v>0</v>
      </c>
      <c r="AK1347" s="42" t="str">
        <f>IFERROR(VLOOKUP(Exportar[[#This Row],[RUBRO]],[3]LISTAS!$A$1:$B$19,2,0),Exportar[[#This Row],[NOMBRE-Planeación_Proyecto]])</f>
        <v>1. Primera Infancia</v>
      </c>
      <c r="AL1347" s="41">
        <f>VLOOKUP(Exportar[[#This Row],[UNIDAD/SUB UNIDAD]],[3]!REGIONALES[[#All],[codigo_regional3]:[Columna1]],3,0)</f>
        <v>54</v>
      </c>
      <c r="AM1347" s="41">
        <f>Exportar[[#This Row],[COD]]</f>
        <v>54</v>
      </c>
      <c r="AN1347" s="41">
        <f>IFERROR(VLOOKUP(Exportar[[#This Row],[RUBRO completo]],'[3]CENTRO DE COSTOS'!$X:$X,1,0),0)</f>
        <v>0</v>
      </c>
      <c r="AO1347" s="43" t="str">
        <f>VLOOKUP(Exportar[[#This Row],[COD_REAL]],'[3]CENTRO DE COSTOS'!$M$4:$N$72,2,0)</f>
        <v>REGIONAL NORTE DE SANTANDER</v>
      </c>
    </row>
    <row r="1348" spans="1:41" x14ac:dyDescent="0.25">
      <c r="A1348" s="44">
        <v>45111</v>
      </c>
      <c r="B1348" s="32">
        <v>2023</v>
      </c>
      <c r="C1348" s="33" t="str">
        <f>VLOOKUP(D1348,'[3]CENTRO DE COSTOS'!$E:$H,4,0)</f>
        <v>REGIONALES</v>
      </c>
      <c r="D1348" s="34" t="s">
        <v>75</v>
      </c>
      <c r="E1348" s="34" t="s">
        <v>76</v>
      </c>
      <c r="F1348" s="34" t="s">
        <v>164</v>
      </c>
      <c r="G1348" s="35" t="str">
        <f>VLOOKUP(O1348,[3]Gerentes!$A:$N,4,0)</f>
        <v>PROTECCIÓN SRPA</v>
      </c>
      <c r="H1348" s="35" t="str">
        <f>VLOOKUP(O1348,[3]Gerentes!$A:$N,5,0)</f>
        <v>DIRECTOR(A) DE PROTECCION</v>
      </c>
      <c r="I1348" s="35" t="str">
        <f>VLOOKUP(O1348,[3]Gerentes!$A:$N,10,0)</f>
        <v>3. Protección SRPA</v>
      </c>
      <c r="J1348" s="35" t="str">
        <f>VLOOKUP(O1348,[3]Gerentes!$A:$AB,15,0)</f>
        <v>No Contratable</v>
      </c>
      <c r="K1348" s="36" t="str">
        <f t="shared" ref="K1348:K1411" si="63">IF(OR(LEFT(L1348,1)="A",LEFT(L1348,1)="B"),"Funcionamiento","Inversión")</f>
        <v>Inversión</v>
      </c>
      <c r="L1348" s="37" t="s">
        <v>187</v>
      </c>
      <c r="M1348" s="38" t="str">
        <f t="shared" ref="M1348:M1411" si="64">IF(LEFT(L1348,4)="A-01",LEFT(L1348,10),IF(LEFT(L1348,4)="A-02",LEFT(L1348,7),IF(LEFT(L1348,4)="A-03",LEFT(L1348,14),IF(LEFT(L1348,7)="A-08-01",LEFT(L1348,7),IF(LEFT(L1348,7)="A-08-04",LEFT(L1348,10),IF(AND(LEFT(LEFT(L1348,14),1)="C",RIGHT(LEFT(L1348,14),1)="-"),LEFT(L1348,13),LEFT(L1348,14)))))))</f>
        <v>C-4102-1500-13</v>
      </c>
      <c r="N1348" s="34">
        <v>999</v>
      </c>
      <c r="O1348" s="35" t="str">
        <f t="shared" ref="O1348:O1411" si="65">IF(LEN(N1348)&gt;3,L1348,L1348&amp;IF(N1348&lt;&gt;"","-"&amp;N1348,""))</f>
        <v>C-4102-1500-13-0-4102038-02-999</v>
      </c>
      <c r="P1348" s="32" t="s">
        <v>186</v>
      </c>
      <c r="Q1348" s="39">
        <f>VLOOKUP($O1348,[3]Gerentes!$A:$I,7,0)</f>
        <v>4102038</v>
      </c>
      <c r="R1348" s="40" t="str">
        <f>VLOOKUP($O1348,[3]Gerentes!$A:$I,8,0)</f>
        <v>SERVICIO DIRIGIDOS A LA ATENCION DE NIÑOS, NIÑAS, ADOLESCENTES Y JOVENES, CON ENFOQUE PEDAGOGICO Y RESTAURATIVO ENCAMINADOS A LA INCLUSION SOCIAL</v>
      </c>
      <c r="S1348" s="34" t="s">
        <v>24</v>
      </c>
      <c r="T1348" s="34">
        <v>27</v>
      </c>
      <c r="U1348" s="34" t="s">
        <v>161</v>
      </c>
      <c r="V1348" s="34" t="s">
        <v>25</v>
      </c>
      <c r="W1348" s="41">
        <v>2000</v>
      </c>
      <c r="X1348" s="41">
        <v>0</v>
      </c>
      <c r="Y1348" s="41">
        <v>0</v>
      </c>
      <c r="Z1348" s="41">
        <v>0</v>
      </c>
      <c r="AA1348" s="41">
        <v>0</v>
      </c>
      <c r="AB1348" s="42">
        <v>2000</v>
      </c>
      <c r="AC1348" s="41">
        <v>2000</v>
      </c>
      <c r="AD1348" s="41">
        <v>0</v>
      </c>
      <c r="AE1348" s="42">
        <v>2000</v>
      </c>
      <c r="AF1348" s="42">
        <v>0</v>
      </c>
      <c r="AG1348" s="41">
        <v>0</v>
      </c>
      <c r="AH1348" s="41">
        <v>0</v>
      </c>
      <c r="AI1348" s="41">
        <v>0</v>
      </c>
      <c r="AJ1348" s="41">
        <v>0</v>
      </c>
      <c r="AK1348" s="42" t="str">
        <f>IFERROR(VLOOKUP(Exportar[[#This Row],[RUBRO]],[3]LISTAS!$A$1:$B$19,2,0),Exportar[[#This Row],[NOMBRE-Planeación_Proyecto]])</f>
        <v>3. Protección SRPA</v>
      </c>
      <c r="AL1348" s="41">
        <f>VLOOKUP(Exportar[[#This Row],[UNIDAD/SUB UNIDAD]],[3]!REGIONALES[[#All],[codigo_regional3]:[Columna1]],3,0)</f>
        <v>54</v>
      </c>
      <c r="AM1348" s="41">
        <f>Exportar[[#This Row],[COD]]</f>
        <v>54</v>
      </c>
      <c r="AN1348" s="41">
        <f>IFERROR(VLOOKUP(Exportar[[#This Row],[RUBRO completo]],'[3]CENTRO DE COSTOS'!$X:$X,1,0),0)</f>
        <v>0</v>
      </c>
      <c r="AO1348" s="43" t="str">
        <f>VLOOKUP(Exportar[[#This Row],[COD_REAL]],'[3]CENTRO DE COSTOS'!$M$4:$N$72,2,0)</f>
        <v>REGIONAL NORTE DE SANTANDER</v>
      </c>
    </row>
    <row r="1349" spans="1:41" x14ac:dyDescent="0.25">
      <c r="A1349" s="44">
        <v>45111</v>
      </c>
      <c r="B1349" s="32">
        <v>2023</v>
      </c>
      <c r="C1349" s="33" t="str">
        <f>VLOOKUP(D1349,'[3]CENTRO DE COSTOS'!$E:$H,4,0)</f>
        <v>REGIONALES</v>
      </c>
      <c r="D1349" s="34" t="s">
        <v>75</v>
      </c>
      <c r="E1349" s="34" t="s">
        <v>76</v>
      </c>
      <c r="F1349" s="34" t="s">
        <v>164</v>
      </c>
      <c r="G1349" s="35" t="str">
        <f>VLOOKUP(O1349,[3]Gerentes!$A:$N,4,0)</f>
        <v xml:space="preserve">PROTECCIÓN RESTABLECIMIENTO </v>
      </c>
      <c r="H1349" s="35" t="str">
        <f>VLOOKUP(O1349,[3]Gerentes!$A:$N,5,0)</f>
        <v>DIRECTOR(A) DE PROTECCION</v>
      </c>
      <c r="I1349" s="35" t="str">
        <f>VLOOKUP(O1349,[3]Gerentes!$A:$N,10,0)</f>
        <v>2. Protección PARD</v>
      </c>
      <c r="J1349" s="35" t="str">
        <f>VLOOKUP(O1349,[3]Gerentes!$A:$AB,15,0)</f>
        <v>No Contratable</v>
      </c>
      <c r="K1349" s="36" t="str">
        <f t="shared" si="63"/>
        <v>Inversión</v>
      </c>
      <c r="L1349" s="37" t="s">
        <v>173</v>
      </c>
      <c r="M1349" s="38" t="str">
        <f t="shared" si="64"/>
        <v>C-4102-1500-14</v>
      </c>
      <c r="N1349" s="34">
        <v>999</v>
      </c>
      <c r="O1349" s="35" t="str">
        <f t="shared" si="65"/>
        <v>C-4102-1500-14-0-4102037-02-999</v>
      </c>
      <c r="P1349" s="32" t="s">
        <v>172</v>
      </c>
      <c r="Q1349" s="39">
        <f>VLOOKUP($O1349,[3]Gerentes!$A:$I,7,0)</f>
        <v>4102037</v>
      </c>
      <c r="R1349" s="40" t="str">
        <f>VLOOKUP($O1349,[3]Gerentes!$A:$I,8,0)</f>
        <v>SERVICIO DE PROTECCION PARA EL RESTABLECIMIENTO DE DERECHOS DE NIÑOS, NIÑAS, ADOLESCENTES Y JOVENES</v>
      </c>
      <c r="S1349" s="34" t="s">
        <v>24</v>
      </c>
      <c r="T1349" s="34">
        <v>27</v>
      </c>
      <c r="U1349" s="34" t="s">
        <v>161</v>
      </c>
      <c r="V1349" s="34" t="s">
        <v>25</v>
      </c>
      <c r="W1349" s="41">
        <v>50000</v>
      </c>
      <c r="X1349" s="41">
        <v>0</v>
      </c>
      <c r="Y1349" s="41">
        <v>0</v>
      </c>
      <c r="Z1349" s="41">
        <v>0</v>
      </c>
      <c r="AA1349" s="41">
        <v>0</v>
      </c>
      <c r="AB1349" s="42">
        <v>50000</v>
      </c>
      <c r="AC1349" s="41">
        <v>50000</v>
      </c>
      <c r="AD1349" s="41">
        <v>0</v>
      </c>
      <c r="AE1349" s="42">
        <v>50000</v>
      </c>
      <c r="AF1349" s="42">
        <v>26656.37</v>
      </c>
      <c r="AG1349" s="41">
        <v>26656.37</v>
      </c>
      <c r="AH1349" s="41">
        <v>26656.37</v>
      </c>
      <c r="AI1349" s="41">
        <v>0</v>
      </c>
      <c r="AJ1349" s="41">
        <v>0</v>
      </c>
      <c r="AK1349" s="42" t="str">
        <f>IFERROR(VLOOKUP(Exportar[[#This Row],[RUBRO]],[3]LISTAS!$A$1:$B$19,2,0),Exportar[[#This Row],[NOMBRE-Planeación_Proyecto]])</f>
        <v>2. Protección PARD</v>
      </c>
      <c r="AL1349" s="41">
        <f>VLOOKUP(Exportar[[#This Row],[UNIDAD/SUB UNIDAD]],[3]!REGIONALES[[#All],[codigo_regional3]:[Columna1]],3,0)</f>
        <v>54</v>
      </c>
      <c r="AM1349" s="41">
        <f>Exportar[[#This Row],[COD]]</f>
        <v>54</v>
      </c>
      <c r="AN1349" s="41">
        <f>IFERROR(VLOOKUP(Exportar[[#This Row],[RUBRO completo]],'[3]CENTRO DE COSTOS'!$X:$X,1,0),0)</f>
        <v>0</v>
      </c>
      <c r="AO1349" s="43" t="str">
        <f>VLOOKUP(Exportar[[#This Row],[COD_REAL]],'[3]CENTRO DE COSTOS'!$M$4:$N$72,2,0)</f>
        <v>REGIONAL NORTE DE SANTANDER</v>
      </c>
    </row>
    <row r="1350" spans="1:41" x14ac:dyDescent="0.25">
      <c r="A1350" s="44">
        <v>45111</v>
      </c>
      <c r="B1350" s="32">
        <v>2023</v>
      </c>
      <c r="C1350" s="33" t="str">
        <f>VLOOKUP(D1350,'[3]CENTRO DE COSTOS'!$E:$H,4,0)</f>
        <v>REGIONALES</v>
      </c>
      <c r="D1350" s="34" t="s">
        <v>75</v>
      </c>
      <c r="E1350" s="34" t="s">
        <v>76</v>
      </c>
      <c r="F1350" s="34" t="s">
        <v>164</v>
      </c>
      <c r="G1350" s="35" t="str">
        <f>VLOOKUP(O1350,[3]Gerentes!$A:$N,4,0)</f>
        <v>FORTALECIMIENTO</v>
      </c>
      <c r="H1350" s="35" t="str">
        <f>VLOOKUP(O1350,[3]Gerentes!$A:$N,5,0)</f>
        <v>DIRECTOR(A) FINANCIERA</v>
      </c>
      <c r="I1350" s="35" t="str">
        <f>VLOOKUP(O1350,[3]Gerentes!$A:$N,10,0)</f>
        <v>8. Fortalecimiento</v>
      </c>
      <c r="J1350" s="35" t="str">
        <f>VLOOKUP(O1350,[3]Gerentes!$A:$AB,15,0)</f>
        <v>No Contratable</v>
      </c>
      <c r="K1350" s="36" t="str">
        <f t="shared" si="63"/>
        <v>Inversión</v>
      </c>
      <c r="L1350" s="37" t="s">
        <v>163</v>
      </c>
      <c r="M1350" s="38" t="str">
        <f t="shared" si="64"/>
        <v>C-4199-1500-8</v>
      </c>
      <c r="N1350" s="34">
        <v>999</v>
      </c>
      <c r="O1350" s="35" t="str">
        <f t="shared" si="65"/>
        <v>C-4199-1500-8-0-4199044-02-999</v>
      </c>
      <c r="P1350" s="32" t="s">
        <v>162</v>
      </c>
      <c r="Q1350" s="39">
        <f>VLOOKUP($O1350,[3]Gerentes!$A:$I,7,0)</f>
        <v>4199044</v>
      </c>
      <c r="R1350" s="40" t="str">
        <f>VLOOKUP($O1350,[3]Gerentes!$A:$I,8,0)</f>
        <v>DERECHO DE BENEFICIO FIDUCIARIO</v>
      </c>
      <c r="S1350" s="34" t="s">
        <v>24</v>
      </c>
      <c r="T1350" s="34">
        <v>27</v>
      </c>
      <c r="U1350" s="34" t="s">
        <v>161</v>
      </c>
      <c r="V1350" s="34" t="s">
        <v>25</v>
      </c>
      <c r="W1350" s="41">
        <v>0</v>
      </c>
      <c r="X1350" s="41">
        <v>100500</v>
      </c>
      <c r="Y1350" s="41">
        <v>0</v>
      </c>
      <c r="Z1350" s="41">
        <v>0</v>
      </c>
      <c r="AA1350" s="41">
        <v>0</v>
      </c>
      <c r="AB1350" s="42">
        <v>100500</v>
      </c>
      <c r="AC1350" s="41">
        <v>100500</v>
      </c>
      <c r="AD1350" s="41">
        <v>0</v>
      </c>
      <c r="AE1350" s="42">
        <v>100500</v>
      </c>
      <c r="AF1350" s="42">
        <v>40729.24</v>
      </c>
      <c r="AG1350" s="41">
        <v>40729.24</v>
      </c>
      <c r="AH1350" s="41">
        <v>40729.24</v>
      </c>
      <c r="AI1350" s="41">
        <v>0</v>
      </c>
      <c r="AJ1350" s="41">
        <v>0</v>
      </c>
      <c r="AK1350" s="42" t="str">
        <f>IFERROR(VLOOKUP(Exportar[[#This Row],[RUBRO]],[3]LISTAS!$A$1:$B$19,2,0),Exportar[[#This Row],[NOMBRE-Planeación_Proyecto]])</f>
        <v>8. Fortalecimiento</v>
      </c>
      <c r="AL1350" s="41">
        <f>VLOOKUP(Exportar[[#This Row],[UNIDAD/SUB UNIDAD]],[3]!REGIONALES[[#All],[codigo_regional3]:[Columna1]],3,0)</f>
        <v>54</v>
      </c>
      <c r="AM1350" s="41">
        <f>Exportar[[#This Row],[COD]]</f>
        <v>54</v>
      </c>
      <c r="AN1350" s="41">
        <f>IFERROR(VLOOKUP(Exportar[[#This Row],[RUBRO completo]],'[3]CENTRO DE COSTOS'!$X:$X,1,0),0)</f>
        <v>0</v>
      </c>
      <c r="AO1350" s="43" t="str">
        <f>VLOOKUP(Exportar[[#This Row],[COD_REAL]],'[3]CENTRO DE COSTOS'!$M$4:$N$72,2,0)</f>
        <v>REGIONAL NORTE DE SANTANDER</v>
      </c>
    </row>
    <row r="1351" spans="1:41" x14ac:dyDescent="0.25">
      <c r="A1351" s="44">
        <v>45111</v>
      </c>
      <c r="B1351" s="32">
        <v>2023</v>
      </c>
      <c r="C1351" s="33" t="str">
        <f>VLOOKUP(D1351,'[3]CENTRO DE COSTOS'!$E:$H,4,0)</f>
        <v>REGIONALES</v>
      </c>
      <c r="D1351" s="34" t="s">
        <v>77</v>
      </c>
      <c r="E1351" s="34" t="s">
        <v>78</v>
      </c>
      <c r="F1351" s="34" t="s">
        <v>238</v>
      </c>
      <c r="G1351" s="35" t="str">
        <f>VLOOKUP(O1351,[3]Gerentes!$A:$N,4,0)</f>
        <v>NUTRICIÓN</v>
      </c>
      <c r="H1351" s="35" t="str">
        <f>VLOOKUP(O1351,[3]Gerentes!$A:$N,5,0)</f>
        <v>DIRECTOR(A) DE NUTRICION</v>
      </c>
      <c r="I1351" s="35" t="str">
        <f>VLOOKUP(O1351,[3]Gerentes!$A:$N,10,0)</f>
        <v>4. Nutrición</v>
      </c>
      <c r="J1351" s="35" t="str">
        <f>VLOOKUP(O1351,[3]Gerentes!$A:$AB,15,0)</f>
        <v>Contratable</v>
      </c>
      <c r="K1351" s="36" t="str">
        <f t="shared" si="63"/>
        <v>Inversión</v>
      </c>
      <c r="L1351" s="37" t="s">
        <v>191</v>
      </c>
      <c r="M1351" s="38" t="str">
        <f t="shared" si="64"/>
        <v>C-4102-1500-12</v>
      </c>
      <c r="N1351" s="34">
        <v>105</v>
      </c>
      <c r="O1351" s="35" t="str">
        <f t="shared" si="65"/>
        <v>C-4102-1500-12-0-4102014-02-105</v>
      </c>
      <c r="P1351" s="32" t="s">
        <v>190</v>
      </c>
      <c r="Q1351" s="39">
        <f>VLOOKUP($O1351,[3]Gerentes!$A:$I,7,0)</f>
        <v>4102014</v>
      </c>
      <c r="R1351" s="40" t="str">
        <f>VLOOKUP($O1351,[3]Gerentes!$A:$I,8,0)</f>
        <v>SERVICIO DE DISTRIBUCION DE ALIMENTOS SOLIDOS DE ALTO VALOR NUTRICIONAL</v>
      </c>
      <c r="S1351" s="34" t="s">
        <v>24</v>
      </c>
      <c r="T1351" s="34">
        <v>27</v>
      </c>
      <c r="U1351" s="34" t="s">
        <v>161</v>
      </c>
      <c r="V1351" s="34" t="s">
        <v>25</v>
      </c>
      <c r="W1351" s="41">
        <v>77289334</v>
      </c>
      <c r="X1351" s="41">
        <v>0</v>
      </c>
      <c r="Y1351" s="41">
        <v>0</v>
      </c>
      <c r="Z1351" s="41">
        <v>0</v>
      </c>
      <c r="AA1351" s="41">
        <v>0</v>
      </c>
      <c r="AB1351" s="42">
        <v>77289334</v>
      </c>
      <c r="AC1351" s="41">
        <v>77289334</v>
      </c>
      <c r="AD1351" s="41">
        <v>0</v>
      </c>
      <c r="AE1351" s="42">
        <v>77289334</v>
      </c>
      <c r="AF1351" s="42">
        <v>29969334</v>
      </c>
      <c r="AG1351" s="41">
        <v>29969334</v>
      </c>
      <c r="AH1351" s="41">
        <v>29969334</v>
      </c>
      <c r="AI1351" s="41">
        <v>0</v>
      </c>
      <c r="AJ1351" s="41">
        <v>0</v>
      </c>
      <c r="AK1351" s="42" t="str">
        <f>IFERROR(VLOOKUP(Exportar[[#This Row],[RUBRO]],[3]LISTAS!$A$1:$B$19,2,0),Exportar[[#This Row],[NOMBRE-Planeación_Proyecto]])</f>
        <v>4. Nutrición</v>
      </c>
      <c r="AL1351" s="41">
        <f>VLOOKUP(Exportar[[#This Row],[UNIDAD/SUB UNIDAD]],[3]!REGIONALES[[#All],[codigo_regional3]:[Columna1]],3,0)</f>
        <v>63</v>
      </c>
      <c r="AM1351" s="41">
        <f>Exportar[[#This Row],[COD]]</f>
        <v>63</v>
      </c>
      <c r="AN1351" s="41">
        <f>IFERROR(VLOOKUP(Exportar[[#This Row],[RUBRO completo]],'[3]CENTRO DE COSTOS'!$X:$X,1,0),0)</f>
        <v>0</v>
      </c>
      <c r="AO1351" s="43" t="str">
        <f>VLOOKUP(Exportar[[#This Row],[COD_REAL]],'[3]CENTRO DE COSTOS'!$M$4:$N$72,2,0)</f>
        <v>REGIONAL QUINDIO</v>
      </c>
    </row>
    <row r="1352" spans="1:41" x14ac:dyDescent="0.25">
      <c r="A1352" s="44">
        <v>45111</v>
      </c>
      <c r="B1352" s="32">
        <v>2023</v>
      </c>
      <c r="C1352" s="33" t="str">
        <f>VLOOKUP(D1352,'[3]CENTRO DE COSTOS'!$E:$H,4,0)</f>
        <v>REGIONALES</v>
      </c>
      <c r="D1352" s="34" t="s">
        <v>77</v>
      </c>
      <c r="E1352" s="34" t="s">
        <v>78</v>
      </c>
      <c r="F1352" s="34" t="s">
        <v>243</v>
      </c>
      <c r="G1352" s="35" t="str">
        <f>VLOOKUP(O1352,[3]Gerentes!$A:$N,4,0)</f>
        <v>PROTECCIÓN SRPA</v>
      </c>
      <c r="H1352" s="35" t="str">
        <f>VLOOKUP(O1352,[3]Gerentes!$A:$N,5,0)</f>
        <v>DIRECTOR(A) DE PROTECCION</v>
      </c>
      <c r="I1352" s="35" t="str">
        <f>VLOOKUP(O1352,[3]Gerentes!$A:$N,10,0)</f>
        <v>3. Protección SRPA</v>
      </c>
      <c r="J1352" s="35" t="str">
        <f>VLOOKUP(O1352,[3]Gerentes!$A:$AB,15,0)</f>
        <v>Contratable</v>
      </c>
      <c r="K1352" s="36" t="str">
        <f t="shared" si="63"/>
        <v>Inversión</v>
      </c>
      <c r="L1352" s="37" t="s">
        <v>187</v>
      </c>
      <c r="M1352" s="38" t="str">
        <f t="shared" si="64"/>
        <v>C-4102-1500-13</v>
      </c>
      <c r="N1352" s="34">
        <v>111</v>
      </c>
      <c r="O1352" s="35" t="str">
        <f t="shared" si="65"/>
        <v>C-4102-1500-13-0-4102038-02-111</v>
      </c>
      <c r="P1352" s="32" t="s">
        <v>186</v>
      </c>
      <c r="Q1352" s="39">
        <f>VLOOKUP($O1352,[3]Gerentes!$A:$I,7,0)</f>
        <v>4102038</v>
      </c>
      <c r="R1352" s="40" t="str">
        <f>VLOOKUP($O1352,[3]Gerentes!$A:$I,8,0)</f>
        <v>SERVICIO DIRIGIDOS A LA ATENCION DE NIÑOS, NIÑAS, ADOLESCENTES Y JOVENES, CON ENFOQUE PEDAGOGICO Y RESTAURATIVO ENCAMINADOS A LA INCLUSION SOCIAL</v>
      </c>
      <c r="S1352" s="34" t="s">
        <v>24</v>
      </c>
      <c r="T1352" s="34">
        <v>27</v>
      </c>
      <c r="U1352" s="34" t="s">
        <v>161</v>
      </c>
      <c r="V1352" s="34" t="s">
        <v>25</v>
      </c>
      <c r="W1352" s="41">
        <v>72993417</v>
      </c>
      <c r="X1352" s="41">
        <v>7769481</v>
      </c>
      <c r="Y1352" s="41">
        <v>0</v>
      </c>
      <c r="Z1352" s="41">
        <v>0</v>
      </c>
      <c r="AA1352" s="41">
        <v>0</v>
      </c>
      <c r="AB1352" s="42">
        <v>80762898</v>
      </c>
      <c r="AC1352" s="41">
        <v>53270898</v>
      </c>
      <c r="AD1352" s="41">
        <v>27492000</v>
      </c>
      <c r="AE1352" s="42">
        <v>53270898</v>
      </c>
      <c r="AF1352" s="42">
        <v>43659289</v>
      </c>
      <c r="AG1352" s="41">
        <v>43659289</v>
      </c>
      <c r="AH1352" s="41">
        <v>43659289</v>
      </c>
      <c r="AI1352" s="41">
        <v>0</v>
      </c>
      <c r="AJ1352" s="41">
        <v>0</v>
      </c>
      <c r="AK1352" s="42" t="str">
        <f>IFERROR(VLOOKUP(Exportar[[#This Row],[RUBRO]],[3]LISTAS!$A$1:$B$19,2,0),Exportar[[#This Row],[NOMBRE-Planeación_Proyecto]])</f>
        <v>3. Protección SRPA</v>
      </c>
      <c r="AL1352" s="41">
        <f>VLOOKUP(Exportar[[#This Row],[UNIDAD/SUB UNIDAD]],[3]!REGIONALES[[#All],[codigo_regional3]:[Columna1]],3,0)</f>
        <v>63</v>
      </c>
      <c r="AM1352" s="41">
        <f>Exportar[[#This Row],[COD]]</f>
        <v>63</v>
      </c>
      <c r="AN1352" s="41">
        <f>IFERROR(VLOOKUP(Exportar[[#This Row],[RUBRO completo]],'[3]CENTRO DE COSTOS'!$X:$X,1,0),0)</f>
        <v>0</v>
      </c>
      <c r="AO1352" s="43" t="str">
        <f>VLOOKUP(Exportar[[#This Row],[COD_REAL]],'[3]CENTRO DE COSTOS'!$M$4:$N$72,2,0)</f>
        <v>REGIONAL QUINDIO</v>
      </c>
    </row>
    <row r="1353" spans="1:41" x14ac:dyDescent="0.25">
      <c r="A1353" s="44">
        <v>45111</v>
      </c>
      <c r="B1353" s="32">
        <v>2023</v>
      </c>
      <c r="C1353" s="33" t="str">
        <f>VLOOKUP(D1353,'[3]CENTRO DE COSTOS'!$E:$H,4,0)</f>
        <v>REGIONALES</v>
      </c>
      <c r="D1353" s="34" t="s">
        <v>77</v>
      </c>
      <c r="E1353" s="34" t="s">
        <v>78</v>
      </c>
      <c r="F1353" s="34" t="s">
        <v>243</v>
      </c>
      <c r="G1353" s="35" t="str">
        <f>VLOOKUP(O1353,[3]Gerentes!$A:$N,4,0)</f>
        <v xml:space="preserve">PROTECCIÓN RESTABLECIMIENTO </v>
      </c>
      <c r="H1353" s="35" t="str">
        <f>VLOOKUP(O1353,[3]Gerentes!$A:$N,5,0)</f>
        <v>DIRECTOR(A) DE PROTECCION</v>
      </c>
      <c r="I1353" s="35" t="str">
        <f>VLOOKUP(O1353,[3]Gerentes!$A:$N,10,0)</f>
        <v>2. Protección PARD</v>
      </c>
      <c r="J1353" s="35" t="str">
        <f>VLOOKUP(O1353,[3]Gerentes!$A:$AB,15,0)</f>
        <v>Contratable</v>
      </c>
      <c r="K1353" s="36" t="str">
        <f t="shared" si="63"/>
        <v>Inversión</v>
      </c>
      <c r="L1353" s="37" t="s">
        <v>173</v>
      </c>
      <c r="M1353" s="38" t="str">
        <f t="shared" si="64"/>
        <v>C-4102-1500-14</v>
      </c>
      <c r="N1353" s="34">
        <v>111</v>
      </c>
      <c r="O1353" s="35" t="str">
        <f t="shared" si="65"/>
        <v>C-4102-1500-14-0-4102037-02-111</v>
      </c>
      <c r="P1353" s="32" t="s">
        <v>172</v>
      </c>
      <c r="Q1353" s="39">
        <f>VLOOKUP($O1353,[3]Gerentes!$A:$I,7,0)</f>
        <v>4102037</v>
      </c>
      <c r="R1353" s="40" t="str">
        <f>VLOOKUP($O1353,[3]Gerentes!$A:$I,8,0)</f>
        <v>SERVICIO DE PROTECCION PARA EL RESTABLECIMIENTO DE DERECHOS DE NIÑOS, NIÑAS, ADOLESCENTES Y JOVENES</v>
      </c>
      <c r="S1353" s="34" t="s">
        <v>24</v>
      </c>
      <c r="T1353" s="34">
        <v>21</v>
      </c>
      <c r="U1353" s="34" t="s">
        <v>185</v>
      </c>
      <c r="V1353" s="34" t="s">
        <v>25</v>
      </c>
      <c r="W1353" s="41">
        <v>183839197</v>
      </c>
      <c r="X1353" s="41">
        <v>50183659</v>
      </c>
      <c r="Y1353" s="41">
        <v>0</v>
      </c>
      <c r="Z1353" s="41">
        <v>0</v>
      </c>
      <c r="AA1353" s="41">
        <v>0</v>
      </c>
      <c r="AB1353" s="42">
        <v>234022856</v>
      </c>
      <c r="AC1353" s="41">
        <v>203447944</v>
      </c>
      <c r="AD1353" s="41">
        <v>30574912</v>
      </c>
      <c r="AE1353" s="42">
        <v>150319487</v>
      </c>
      <c r="AF1353" s="42">
        <v>132349387</v>
      </c>
      <c r="AG1353" s="41">
        <v>132349387</v>
      </c>
      <c r="AH1353" s="41">
        <v>132349387</v>
      </c>
      <c r="AI1353" s="41">
        <v>0</v>
      </c>
      <c r="AJ1353" s="41">
        <v>0</v>
      </c>
      <c r="AK1353" s="42" t="str">
        <f>IFERROR(VLOOKUP(Exportar[[#This Row],[RUBRO]],[3]LISTAS!$A$1:$B$19,2,0),Exportar[[#This Row],[NOMBRE-Planeación_Proyecto]])</f>
        <v>2. Protección PARD</v>
      </c>
      <c r="AL1353" s="41">
        <f>VLOOKUP(Exportar[[#This Row],[UNIDAD/SUB UNIDAD]],[3]!REGIONALES[[#All],[codigo_regional3]:[Columna1]],3,0)</f>
        <v>63</v>
      </c>
      <c r="AM1353" s="41">
        <f>Exportar[[#This Row],[COD]]</f>
        <v>63</v>
      </c>
      <c r="AN1353" s="41">
        <f>IFERROR(VLOOKUP(Exportar[[#This Row],[RUBRO completo]],'[3]CENTRO DE COSTOS'!$X:$X,1,0),0)</f>
        <v>0</v>
      </c>
      <c r="AO1353" s="43" t="str">
        <f>VLOOKUP(Exportar[[#This Row],[COD_REAL]],'[3]CENTRO DE COSTOS'!$M$4:$N$72,2,0)</f>
        <v>REGIONAL QUINDIO</v>
      </c>
    </row>
    <row r="1354" spans="1:41" x14ac:dyDescent="0.25">
      <c r="A1354" s="44">
        <v>45111</v>
      </c>
      <c r="B1354" s="32">
        <v>2023</v>
      </c>
      <c r="C1354" s="33" t="str">
        <f>VLOOKUP(D1354,'[3]CENTRO DE COSTOS'!$E:$H,4,0)</f>
        <v>REGIONALES</v>
      </c>
      <c r="D1354" s="34" t="s">
        <v>77</v>
      </c>
      <c r="E1354" s="34" t="s">
        <v>78</v>
      </c>
      <c r="F1354" s="34" t="s">
        <v>237</v>
      </c>
      <c r="G1354" s="35" t="str">
        <f>VLOOKUP(O1354,[3]Gerentes!$A:$N,4,0)</f>
        <v>PROTECCIÓN SRPA</v>
      </c>
      <c r="H1354" s="35" t="str">
        <f>VLOOKUP(O1354,[3]Gerentes!$A:$N,5,0)</f>
        <v>DIRECTOR(A) DE PROTECCION</v>
      </c>
      <c r="I1354" s="35" t="str">
        <f>VLOOKUP(O1354,[3]Gerentes!$A:$N,10,0)</f>
        <v>3. Protección SRPA</v>
      </c>
      <c r="J1354" s="35" t="str">
        <f>VLOOKUP(O1354,[3]Gerentes!$A:$AB,15,0)</f>
        <v>No Contratable</v>
      </c>
      <c r="K1354" s="36" t="str">
        <f t="shared" si="63"/>
        <v>Inversión</v>
      </c>
      <c r="L1354" s="37" t="s">
        <v>187</v>
      </c>
      <c r="M1354" s="38" t="str">
        <f t="shared" si="64"/>
        <v>C-4102-1500-13</v>
      </c>
      <c r="N1354" s="34">
        <v>112</v>
      </c>
      <c r="O1354" s="35" t="str">
        <f t="shared" si="65"/>
        <v>C-4102-1500-13-0-4102038-02-112</v>
      </c>
      <c r="P1354" s="32" t="s">
        <v>186</v>
      </c>
      <c r="Q1354" s="39">
        <f>VLOOKUP($O1354,[3]Gerentes!$A:$I,7,0)</f>
        <v>4102038</v>
      </c>
      <c r="R1354" s="40" t="str">
        <f>VLOOKUP($O1354,[3]Gerentes!$A:$I,8,0)</f>
        <v>SERVICIO DIRIGIDOS A LA ATENCION DE NIÑOS, NIÑAS, ADOLESCENTES Y JOVENES, CON ENFOQUE PEDAGOGICO Y RESTAURATIVO ENCAMINADOS A LA INCLUSION SOCIAL</v>
      </c>
      <c r="S1354" s="34" t="s">
        <v>24</v>
      </c>
      <c r="T1354" s="34">
        <v>27</v>
      </c>
      <c r="U1354" s="34" t="s">
        <v>161</v>
      </c>
      <c r="V1354" s="34" t="s">
        <v>25</v>
      </c>
      <c r="W1354" s="41">
        <v>12600000</v>
      </c>
      <c r="X1354" s="41">
        <v>12000000</v>
      </c>
      <c r="Y1354" s="41">
        <v>0</v>
      </c>
      <c r="Z1354" s="41">
        <v>0</v>
      </c>
      <c r="AA1354" s="41">
        <v>0</v>
      </c>
      <c r="AB1354" s="42">
        <v>24600000</v>
      </c>
      <c r="AC1354" s="41">
        <v>24600000</v>
      </c>
      <c r="AD1354" s="41">
        <v>0</v>
      </c>
      <c r="AE1354" s="42">
        <v>24600000</v>
      </c>
      <c r="AF1354" s="42">
        <v>3087600</v>
      </c>
      <c r="AG1354" s="41">
        <v>3087600</v>
      </c>
      <c r="AH1354" s="41">
        <v>3087600</v>
      </c>
      <c r="AI1354" s="41">
        <v>0</v>
      </c>
      <c r="AJ1354" s="41">
        <v>0</v>
      </c>
      <c r="AK1354" s="42" t="str">
        <f>IFERROR(VLOOKUP(Exportar[[#This Row],[RUBRO]],[3]LISTAS!$A$1:$B$19,2,0),Exportar[[#This Row],[NOMBRE-Planeación_Proyecto]])</f>
        <v>3. Protección SRPA</v>
      </c>
      <c r="AL1354" s="41">
        <f>VLOOKUP(Exportar[[#This Row],[UNIDAD/SUB UNIDAD]],[3]!REGIONALES[[#All],[codigo_regional3]:[Columna1]],3,0)</f>
        <v>63</v>
      </c>
      <c r="AM1354" s="41">
        <f>Exportar[[#This Row],[COD]]</f>
        <v>63</v>
      </c>
      <c r="AN1354" s="41">
        <f>IFERROR(VLOOKUP(Exportar[[#This Row],[RUBRO completo]],'[3]CENTRO DE COSTOS'!$X:$X,1,0),0)</f>
        <v>0</v>
      </c>
      <c r="AO1354" s="43" t="str">
        <f>VLOOKUP(Exportar[[#This Row],[COD_REAL]],'[3]CENTRO DE COSTOS'!$M$4:$N$72,2,0)</f>
        <v>REGIONAL QUINDIO</v>
      </c>
    </row>
    <row r="1355" spans="1:41" x14ac:dyDescent="0.25">
      <c r="A1355" s="44">
        <v>45111</v>
      </c>
      <c r="B1355" s="32">
        <v>2023</v>
      </c>
      <c r="C1355" s="33" t="str">
        <f>VLOOKUP(D1355,'[3]CENTRO DE COSTOS'!$E:$H,4,0)</f>
        <v>REGIONALES</v>
      </c>
      <c r="D1355" s="34" t="s">
        <v>77</v>
      </c>
      <c r="E1355" s="34" t="s">
        <v>78</v>
      </c>
      <c r="F1355" s="34" t="s">
        <v>237</v>
      </c>
      <c r="G1355" s="35" t="str">
        <f>VLOOKUP(O1355,[3]Gerentes!$A:$N,4,0)</f>
        <v xml:space="preserve">PROTECCIÓN RESTABLECIMIENTO </v>
      </c>
      <c r="H1355" s="35" t="str">
        <f>VLOOKUP(O1355,[3]Gerentes!$A:$N,5,0)</f>
        <v>DIRECTOR(A) DE PROTECCION</v>
      </c>
      <c r="I1355" s="35" t="str">
        <f>VLOOKUP(O1355,[3]Gerentes!$A:$N,10,0)</f>
        <v>2. Protección PARD</v>
      </c>
      <c r="J1355" s="35" t="str">
        <f>VLOOKUP(O1355,[3]Gerentes!$A:$AB,15,0)</f>
        <v>No Contratable</v>
      </c>
      <c r="K1355" s="36" t="str">
        <f t="shared" si="63"/>
        <v>Inversión</v>
      </c>
      <c r="L1355" s="37" t="s">
        <v>173</v>
      </c>
      <c r="M1355" s="38" t="str">
        <f t="shared" si="64"/>
        <v>C-4102-1500-14</v>
      </c>
      <c r="N1355" s="34">
        <v>112</v>
      </c>
      <c r="O1355" s="35" t="str">
        <f t="shared" si="65"/>
        <v>C-4102-1500-14-0-4102037-02-112</v>
      </c>
      <c r="P1355" s="32" t="s">
        <v>172</v>
      </c>
      <c r="Q1355" s="39">
        <f>VLOOKUP($O1355,[3]Gerentes!$A:$I,7,0)</f>
        <v>4102037</v>
      </c>
      <c r="R1355" s="40" t="str">
        <f>VLOOKUP($O1355,[3]Gerentes!$A:$I,8,0)</f>
        <v>SERVICIO DE PROTECCION PARA EL RESTABLECIMIENTO DE DERECHOS DE NIÑOS, NIÑAS, ADOLESCENTES Y JOVENES</v>
      </c>
      <c r="S1355" s="34" t="s">
        <v>24</v>
      </c>
      <c r="T1355" s="34">
        <v>21</v>
      </c>
      <c r="U1355" s="34" t="s">
        <v>185</v>
      </c>
      <c r="V1355" s="34" t="s">
        <v>25</v>
      </c>
      <c r="W1355" s="41">
        <v>0</v>
      </c>
      <c r="X1355" s="41">
        <v>120000000</v>
      </c>
      <c r="Y1355" s="41">
        <v>0</v>
      </c>
      <c r="Z1355" s="41">
        <v>0</v>
      </c>
      <c r="AA1355" s="41">
        <v>0</v>
      </c>
      <c r="AB1355" s="42">
        <v>120000000</v>
      </c>
      <c r="AC1355" s="41">
        <v>91000000</v>
      </c>
      <c r="AD1355" s="41">
        <v>29000000</v>
      </c>
      <c r="AE1355" s="42">
        <v>91000000</v>
      </c>
      <c r="AF1355" s="42">
        <v>0</v>
      </c>
      <c r="AG1355" s="41">
        <v>0</v>
      </c>
      <c r="AH1355" s="41">
        <v>0</v>
      </c>
      <c r="AI1355" s="41">
        <v>0</v>
      </c>
      <c r="AJ1355" s="41">
        <v>0</v>
      </c>
      <c r="AK1355" s="42" t="str">
        <f>IFERROR(VLOOKUP(Exportar[[#This Row],[RUBRO]],[3]LISTAS!$A$1:$B$19,2,0),Exportar[[#This Row],[NOMBRE-Planeación_Proyecto]])</f>
        <v>2. Protección PARD</v>
      </c>
      <c r="AL1355" s="41">
        <f>VLOOKUP(Exportar[[#This Row],[UNIDAD/SUB UNIDAD]],[3]!REGIONALES[[#All],[codigo_regional3]:[Columna1]],3,0)</f>
        <v>63</v>
      </c>
      <c r="AM1355" s="41">
        <f>Exportar[[#This Row],[COD]]</f>
        <v>63</v>
      </c>
      <c r="AN1355" s="41">
        <f>IFERROR(VLOOKUP(Exportar[[#This Row],[RUBRO completo]],'[3]CENTRO DE COSTOS'!$X:$X,1,0),0)</f>
        <v>0</v>
      </c>
      <c r="AO1355" s="43" t="str">
        <f>VLOOKUP(Exportar[[#This Row],[COD_REAL]],'[3]CENTRO DE COSTOS'!$M$4:$N$72,2,0)</f>
        <v>REGIONAL QUINDIO</v>
      </c>
    </row>
    <row r="1356" spans="1:41" x14ac:dyDescent="0.25">
      <c r="A1356" s="44">
        <v>45111</v>
      </c>
      <c r="B1356" s="32">
        <v>2023</v>
      </c>
      <c r="C1356" s="33" t="str">
        <f>VLOOKUP(D1356,'[3]CENTRO DE COSTOS'!$E:$H,4,0)</f>
        <v>REGIONALES</v>
      </c>
      <c r="D1356" s="34" t="s">
        <v>77</v>
      </c>
      <c r="E1356" s="34" t="s">
        <v>78</v>
      </c>
      <c r="F1356" s="34" t="s">
        <v>237</v>
      </c>
      <c r="G1356" s="35" t="str">
        <f>VLOOKUP(O1356,[3]Gerentes!$A:$N,4,0)</f>
        <v xml:space="preserve">PROTECCIÓN RESTABLECIMIENTO </v>
      </c>
      <c r="H1356" s="35" t="str">
        <f>VLOOKUP(O1356,[3]Gerentes!$A:$N,5,0)</f>
        <v>DIRECTOR(A) DE PROTECCION</v>
      </c>
      <c r="I1356" s="35" t="str">
        <f>VLOOKUP(O1356,[3]Gerentes!$A:$N,10,0)</f>
        <v>2. Protección PARD</v>
      </c>
      <c r="J1356" s="35" t="str">
        <f>VLOOKUP(O1356,[3]Gerentes!$A:$AB,15,0)</f>
        <v>No Contratable</v>
      </c>
      <c r="K1356" s="36" t="str">
        <f t="shared" si="63"/>
        <v>Inversión</v>
      </c>
      <c r="L1356" s="37" t="s">
        <v>173</v>
      </c>
      <c r="M1356" s="38" t="str">
        <f t="shared" si="64"/>
        <v>C-4102-1500-14</v>
      </c>
      <c r="N1356" s="34">
        <v>112</v>
      </c>
      <c r="O1356" s="35" t="str">
        <f t="shared" si="65"/>
        <v>C-4102-1500-14-0-4102037-02-112</v>
      </c>
      <c r="P1356" s="32" t="s">
        <v>172</v>
      </c>
      <c r="Q1356" s="39">
        <f>VLOOKUP($O1356,[3]Gerentes!$A:$I,7,0)</f>
        <v>4102037</v>
      </c>
      <c r="R1356" s="40" t="str">
        <f>VLOOKUP($O1356,[3]Gerentes!$A:$I,8,0)</f>
        <v>SERVICIO DE PROTECCION PARA EL RESTABLECIMIENTO DE DERECHOS DE NIÑOS, NIÑAS, ADOLESCENTES Y JOVENES</v>
      </c>
      <c r="S1356" s="34" t="s">
        <v>24</v>
      </c>
      <c r="T1356" s="34">
        <v>27</v>
      </c>
      <c r="U1356" s="34" t="s">
        <v>161</v>
      </c>
      <c r="V1356" s="34" t="s">
        <v>25</v>
      </c>
      <c r="W1356" s="41">
        <v>12000000</v>
      </c>
      <c r="X1356" s="41">
        <v>0</v>
      </c>
      <c r="Y1356" s="41">
        <v>0</v>
      </c>
      <c r="Z1356" s="41">
        <v>0</v>
      </c>
      <c r="AA1356" s="41">
        <v>0</v>
      </c>
      <c r="AB1356" s="42">
        <v>12000000</v>
      </c>
      <c r="AC1356" s="41">
        <v>12000000</v>
      </c>
      <c r="AD1356" s="41">
        <v>0</v>
      </c>
      <c r="AE1356" s="42">
        <v>12000000</v>
      </c>
      <c r="AF1356" s="42">
        <v>8482350</v>
      </c>
      <c r="AG1356" s="41">
        <v>8482350</v>
      </c>
      <c r="AH1356" s="41">
        <v>8482350</v>
      </c>
      <c r="AI1356" s="41">
        <v>0</v>
      </c>
      <c r="AJ1356" s="41">
        <v>0</v>
      </c>
      <c r="AK1356" s="42" t="str">
        <f>IFERROR(VLOOKUP(Exportar[[#This Row],[RUBRO]],[3]LISTAS!$A$1:$B$19,2,0),Exportar[[#This Row],[NOMBRE-Planeación_Proyecto]])</f>
        <v>2. Protección PARD</v>
      </c>
      <c r="AL1356" s="41">
        <f>VLOOKUP(Exportar[[#This Row],[UNIDAD/SUB UNIDAD]],[3]!REGIONALES[[#All],[codigo_regional3]:[Columna1]],3,0)</f>
        <v>63</v>
      </c>
      <c r="AM1356" s="41">
        <f>Exportar[[#This Row],[COD]]</f>
        <v>63</v>
      </c>
      <c r="AN1356" s="41">
        <f>IFERROR(VLOOKUP(Exportar[[#This Row],[RUBRO completo]],'[3]CENTRO DE COSTOS'!$X:$X,1,0),0)</f>
        <v>0</v>
      </c>
      <c r="AO1356" s="43" t="str">
        <f>VLOOKUP(Exportar[[#This Row],[COD_REAL]],'[3]CENTRO DE COSTOS'!$M$4:$N$72,2,0)</f>
        <v>REGIONAL QUINDIO</v>
      </c>
    </row>
    <row r="1357" spans="1:41" x14ac:dyDescent="0.25">
      <c r="A1357" s="44">
        <v>45111</v>
      </c>
      <c r="B1357" s="32">
        <v>2023</v>
      </c>
      <c r="C1357" s="33" t="str">
        <f>VLOOKUP(D1357,'[3]CENTRO DE COSTOS'!$E:$H,4,0)</f>
        <v>REGIONALES</v>
      </c>
      <c r="D1357" s="34" t="s">
        <v>77</v>
      </c>
      <c r="E1357" s="34" t="s">
        <v>78</v>
      </c>
      <c r="F1357" s="34" t="s">
        <v>393</v>
      </c>
      <c r="G1357" s="35" t="str">
        <f>VLOOKUP(O1357,[3]Gerentes!$A:$N,4,0)</f>
        <v xml:space="preserve">PROTECCIÓN RESTABLECIMIENTO </v>
      </c>
      <c r="H1357" s="35" t="str">
        <f>VLOOKUP(O1357,[3]Gerentes!$A:$N,5,0)</f>
        <v>DIRECTOR(A) ADMINISTRATIVO</v>
      </c>
      <c r="I1357" s="35" t="str">
        <f>VLOOKUP(O1357,[3]Gerentes!$A:$N,10,0)</f>
        <v>2. Protección PARD</v>
      </c>
      <c r="J1357" s="35" t="str">
        <f>VLOOKUP(O1357,[3]Gerentes!$A:$AB,15,0)</f>
        <v>Contratable</v>
      </c>
      <c r="K1357" s="36" t="str">
        <f t="shared" si="63"/>
        <v>Inversión</v>
      </c>
      <c r="L1357" s="37" t="s">
        <v>173</v>
      </c>
      <c r="M1357" s="38" t="str">
        <f t="shared" si="64"/>
        <v>C-4102-1500-14</v>
      </c>
      <c r="N1357" s="34">
        <v>114</v>
      </c>
      <c r="O1357" s="35" t="str">
        <f t="shared" si="65"/>
        <v>C-4102-1500-14-0-4102037-02-114</v>
      </c>
      <c r="P1357" s="32" t="s">
        <v>172</v>
      </c>
      <c r="Q1357" s="39">
        <f>VLOOKUP($O1357,[3]Gerentes!$A:$I,7,0)</f>
        <v>4102037</v>
      </c>
      <c r="R1357" s="40" t="str">
        <f>VLOOKUP($O1357,[3]Gerentes!$A:$I,8,0)</f>
        <v>SERVICIO DE PROTECCION PARA EL RESTABLECIMIENTO DE DERECHOS DE NIÑOS, NIÑAS, ADOLESCENTES Y JOVENES</v>
      </c>
      <c r="S1357" s="34" t="s">
        <v>24</v>
      </c>
      <c r="T1357" s="34">
        <v>21</v>
      </c>
      <c r="U1357" s="34" t="s">
        <v>185</v>
      </c>
      <c r="V1357" s="34" t="s">
        <v>25</v>
      </c>
      <c r="W1357" s="41">
        <v>0</v>
      </c>
      <c r="X1357" s="41">
        <v>49495000</v>
      </c>
      <c r="Y1357" s="41">
        <v>0</v>
      </c>
      <c r="Z1357" s="41">
        <v>0</v>
      </c>
      <c r="AA1357" s="41">
        <v>0</v>
      </c>
      <c r="AB1357" s="42">
        <v>49495000</v>
      </c>
      <c r="AC1357" s="41">
        <v>49050000</v>
      </c>
      <c r="AD1357" s="41">
        <v>445000</v>
      </c>
      <c r="AE1357" s="42">
        <v>0</v>
      </c>
      <c r="AF1357" s="42">
        <v>0</v>
      </c>
      <c r="AG1357" s="41">
        <v>0</v>
      </c>
      <c r="AH1357" s="41">
        <v>0</v>
      </c>
      <c r="AI1357" s="41">
        <v>0</v>
      </c>
      <c r="AJ1357" s="41">
        <v>0</v>
      </c>
      <c r="AK1357" s="42" t="str">
        <f>IFERROR(VLOOKUP(Exportar[[#This Row],[RUBRO]],[3]LISTAS!$A$1:$B$19,2,0),Exportar[[#This Row],[NOMBRE-Planeación_Proyecto]])</f>
        <v>2. Protección PARD</v>
      </c>
      <c r="AL1357" s="41">
        <f>VLOOKUP(Exportar[[#This Row],[UNIDAD/SUB UNIDAD]],[3]!REGIONALES[[#All],[codigo_regional3]:[Columna1]],3,0)</f>
        <v>63</v>
      </c>
      <c r="AM1357" s="41">
        <f>Exportar[[#This Row],[COD]]</f>
        <v>63</v>
      </c>
      <c r="AN1357" s="41">
        <f>IFERROR(VLOOKUP(Exportar[[#This Row],[RUBRO completo]],'[3]CENTRO DE COSTOS'!$X:$X,1,0),0)</f>
        <v>0</v>
      </c>
      <c r="AO1357" s="43" t="str">
        <f>VLOOKUP(Exportar[[#This Row],[COD_REAL]],'[3]CENTRO DE COSTOS'!$M$4:$N$72,2,0)</f>
        <v>REGIONAL QUINDIO</v>
      </c>
    </row>
    <row r="1358" spans="1:41" x14ac:dyDescent="0.25">
      <c r="A1358" s="44">
        <v>45111</v>
      </c>
      <c r="B1358" s="32">
        <v>2023</v>
      </c>
      <c r="C1358" s="33" t="str">
        <f>VLOOKUP(D1358,'[3]CENTRO DE COSTOS'!$E:$H,4,0)</f>
        <v>REGIONALES</v>
      </c>
      <c r="D1358" s="34" t="s">
        <v>77</v>
      </c>
      <c r="E1358" s="34" t="s">
        <v>78</v>
      </c>
      <c r="F1358" s="34" t="s">
        <v>248</v>
      </c>
      <c r="G1358" s="35" t="str">
        <f>VLOOKUP(O1358,[3]Gerentes!$A:$N,4,0)</f>
        <v>PROTECCIÓN SRPA</v>
      </c>
      <c r="H1358" s="35" t="str">
        <f>VLOOKUP(O1358,[3]Gerentes!$A:$N,5,0)</f>
        <v>DIRECTOR(A) DE PROTECCION</v>
      </c>
      <c r="I1358" s="35" t="str">
        <f>VLOOKUP(O1358,[3]Gerentes!$A:$N,10,0)</f>
        <v>3. Protección SRPA</v>
      </c>
      <c r="J1358" s="35" t="str">
        <f>VLOOKUP(O1358,[3]Gerentes!$A:$AB,15,0)</f>
        <v>Contratable</v>
      </c>
      <c r="K1358" s="36" t="str">
        <f t="shared" si="63"/>
        <v>Inversión</v>
      </c>
      <c r="L1358" s="37" t="s">
        <v>187</v>
      </c>
      <c r="M1358" s="38" t="str">
        <f t="shared" si="64"/>
        <v>C-4102-1500-13</v>
      </c>
      <c r="N1358" s="34">
        <v>120</v>
      </c>
      <c r="O1358" s="35" t="str">
        <f t="shared" si="65"/>
        <v>C-4102-1500-13-0-4102038-02-120</v>
      </c>
      <c r="P1358" s="32" t="s">
        <v>186</v>
      </c>
      <c r="Q1358" s="39">
        <f>VLOOKUP($O1358,[3]Gerentes!$A:$I,7,0)</f>
        <v>4102038</v>
      </c>
      <c r="R1358" s="40" t="str">
        <f>VLOOKUP($O1358,[3]Gerentes!$A:$I,8,0)</f>
        <v>SERVICIO DIRIGIDOS A LA ATENCION DE NIÑOS, NIÑAS, ADOLESCENTES Y JOVENES, CON ENFOQUE PEDAGOGICO Y RESTAURATIVO ENCAMINADOS A LA INCLUSION SOCIAL</v>
      </c>
      <c r="S1358" s="34" t="s">
        <v>24</v>
      </c>
      <c r="T1358" s="34">
        <v>27</v>
      </c>
      <c r="U1358" s="34" t="s">
        <v>161</v>
      </c>
      <c r="V1358" s="34" t="s">
        <v>25</v>
      </c>
      <c r="W1358" s="41">
        <v>4540610960</v>
      </c>
      <c r="X1358" s="41">
        <v>0</v>
      </c>
      <c r="Y1358" s="41">
        <v>163921844</v>
      </c>
      <c r="Z1358" s="41">
        <v>0</v>
      </c>
      <c r="AA1358" s="41">
        <v>0</v>
      </c>
      <c r="AB1358" s="42">
        <v>4376689116</v>
      </c>
      <c r="AC1358" s="41">
        <v>4376689116</v>
      </c>
      <c r="AD1358" s="41">
        <v>0</v>
      </c>
      <c r="AE1358" s="42">
        <v>4376689116</v>
      </c>
      <c r="AF1358" s="42">
        <v>2454925938</v>
      </c>
      <c r="AG1358" s="41">
        <v>2454925938</v>
      </c>
      <c r="AH1358" s="41">
        <v>2454925938</v>
      </c>
      <c r="AI1358" s="41">
        <v>0</v>
      </c>
      <c r="AJ1358" s="41">
        <v>0</v>
      </c>
      <c r="AK1358" s="42" t="str">
        <f>IFERROR(VLOOKUP(Exportar[[#This Row],[RUBRO]],[3]LISTAS!$A$1:$B$19,2,0),Exportar[[#This Row],[NOMBRE-Planeación_Proyecto]])</f>
        <v>3. Protección SRPA</v>
      </c>
      <c r="AL1358" s="41">
        <f>VLOOKUP(Exportar[[#This Row],[UNIDAD/SUB UNIDAD]],[3]!REGIONALES[[#All],[codigo_regional3]:[Columna1]],3,0)</f>
        <v>63</v>
      </c>
      <c r="AM1358" s="41">
        <f>Exportar[[#This Row],[COD]]</f>
        <v>63</v>
      </c>
      <c r="AN1358" s="41" t="str">
        <f>IFERROR(VLOOKUP(Exportar[[#This Row],[RUBRO completo]],'[3]CENTRO DE COSTOS'!$X:$X,1,0),0)</f>
        <v>C-4102-1500-13-0-4102038-02-120</v>
      </c>
      <c r="AO1358" s="43" t="str">
        <f>VLOOKUP(Exportar[[#This Row],[COD_REAL]],'[3]CENTRO DE COSTOS'!$M$4:$N$72,2,0)</f>
        <v>REGIONAL QUINDIO</v>
      </c>
    </row>
    <row r="1359" spans="1:41" x14ac:dyDescent="0.25">
      <c r="A1359" s="44">
        <v>45111</v>
      </c>
      <c r="B1359" s="32">
        <v>2023</v>
      </c>
      <c r="C1359" s="33" t="str">
        <f>VLOOKUP(D1359,'[3]CENTRO DE COSTOS'!$E:$H,4,0)</f>
        <v>REGIONALES</v>
      </c>
      <c r="D1359" s="34" t="s">
        <v>77</v>
      </c>
      <c r="E1359" s="34" t="s">
        <v>78</v>
      </c>
      <c r="F1359" s="34" t="s">
        <v>430</v>
      </c>
      <c r="G1359" s="35" t="str">
        <f>VLOOKUP(O1359,[3]Gerentes!$A:$N,4,0)</f>
        <v xml:space="preserve">PROTECCIÓN RESTABLECIMIENTO </v>
      </c>
      <c r="H1359" s="35" t="str">
        <f>VLOOKUP(O1359,[3]Gerentes!$A:$N,5,0)</f>
        <v>DIRECTOR(A) DE PROTECCION</v>
      </c>
      <c r="I1359" s="35" t="str">
        <f>VLOOKUP(O1359,[3]Gerentes!$A:$N,10,0)</f>
        <v>2. Protección PARD</v>
      </c>
      <c r="J1359" s="35" t="str">
        <f>VLOOKUP(O1359,[3]Gerentes!$A:$AB,15,0)</f>
        <v>Contratable</v>
      </c>
      <c r="K1359" s="36" t="str">
        <f t="shared" si="63"/>
        <v>Inversión</v>
      </c>
      <c r="L1359" s="37" t="s">
        <v>173</v>
      </c>
      <c r="M1359" s="38" t="str">
        <f t="shared" si="64"/>
        <v>C-4102-1500-14</v>
      </c>
      <c r="N1359" s="34">
        <v>122</v>
      </c>
      <c r="O1359" s="35" t="str">
        <f t="shared" si="65"/>
        <v>C-4102-1500-14-0-4102037-02-122</v>
      </c>
      <c r="P1359" s="32" t="s">
        <v>172</v>
      </c>
      <c r="Q1359" s="39">
        <f>VLOOKUP($O1359,[3]Gerentes!$A:$I,7,0)</f>
        <v>4102037</v>
      </c>
      <c r="R1359" s="40" t="str">
        <f>VLOOKUP($O1359,[3]Gerentes!$A:$I,8,0)</f>
        <v>SERVICIO DE PROTECCION PARA EL RESTABLECIMIENTO DE DERECHOS DE NIÑOS, NIÑAS, ADOLESCENTES Y JOVENES</v>
      </c>
      <c r="S1359" s="34" t="s">
        <v>24</v>
      </c>
      <c r="T1359" s="34">
        <v>27</v>
      </c>
      <c r="U1359" s="34" t="s">
        <v>161</v>
      </c>
      <c r="V1359" s="34" t="s">
        <v>25</v>
      </c>
      <c r="W1359" s="41">
        <v>3908527620</v>
      </c>
      <c r="X1359" s="41">
        <v>0</v>
      </c>
      <c r="Y1359" s="41">
        <v>83398391</v>
      </c>
      <c r="Z1359" s="41">
        <v>0</v>
      </c>
      <c r="AA1359" s="41">
        <v>0</v>
      </c>
      <c r="AB1359" s="42">
        <v>3825129229</v>
      </c>
      <c r="AC1359" s="41">
        <v>3724865505</v>
      </c>
      <c r="AD1359" s="41">
        <v>100263724</v>
      </c>
      <c r="AE1359" s="42">
        <v>3724865505</v>
      </c>
      <c r="AF1359" s="42">
        <v>2138485893</v>
      </c>
      <c r="AG1359" s="41">
        <v>2138485893</v>
      </c>
      <c r="AH1359" s="41">
        <v>2138485893</v>
      </c>
      <c r="AI1359" s="41">
        <v>0</v>
      </c>
      <c r="AJ1359" s="41">
        <v>0</v>
      </c>
      <c r="AK1359" s="42" t="str">
        <f>IFERROR(VLOOKUP(Exportar[[#This Row],[RUBRO]],[3]LISTAS!$A$1:$B$19,2,0),Exportar[[#This Row],[NOMBRE-Planeación_Proyecto]])</f>
        <v>2. Protección PARD</v>
      </c>
      <c r="AL1359" s="41">
        <f>VLOOKUP(Exportar[[#This Row],[UNIDAD/SUB UNIDAD]],[3]!REGIONALES[[#All],[codigo_regional3]:[Columna1]],3,0)</f>
        <v>63</v>
      </c>
      <c r="AM1359" s="41">
        <f>Exportar[[#This Row],[COD]]</f>
        <v>63</v>
      </c>
      <c r="AN1359" s="41" t="str">
        <f>IFERROR(VLOOKUP(Exportar[[#This Row],[RUBRO completo]],'[3]CENTRO DE COSTOS'!$X:$X,1,0),0)</f>
        <v>C-4102-1500-14-0-4102037-02-122</v>
      </c>
      <c r="AO1359" s="43" t="str">
        <f>VLOOKUP(Exportar[[#This Row],[COD_REAL]],'[3]CENTRO DE COSTOS'!$M$4:$N$72,2,0)</f>
        <v>REGIONAL QUINDIO</v>
      </c>
    </row>
    <row r="1360" spans="1:41" x14ac:dyDescent="0.25">
      <c r="A1360" s="44">
        <v>45111</v>
      </c>
      <c r="B1360" s="32">
        <v>2023</v>
      </c>
      <c r="C1360" s="33" t="str">
        <f>VLOOKUP(D1360,'[3]CENTRO DE COSTOS'!$E:$H,4,0)</f>
        <v>REGIONALES</v>
      </c>
      <c r="D1360" s="34" t="s">
        <v>77</v>
      </c>
      <c r="E1360" s="34" t="s">
        <v>78</v>
      </c>
      <c r="F1360" s="34" t="s">
        <v>428</v>
      </c>
      <c r="G1360" s="35" t="str">
        <f>VLOOKUP(O1360,[3]Gerentes!$A:$N,4,0)</f>
        <v xml:space="preserve">PROTECCIÓN RESTABLECIMIENTO </v>
      </c>
      <c r="H1360" s="35" t="str">
        <f>VLOOKUP(O1360,[3]Gerentes!$A:$N,5,0)</f>
        <v>DIRECTOR(A) DE PROTECCION</v>
      </c>
      <c r="I1360" s="35" t="str">
        <f>VLOOKUP(O1360,[3]Gerentes!$A:$N,10,0)</f>
        <v>2. Protección PARD</v>
      </c>
      <c r="J1360" s="35" t="str">
        <f>VLOOKUP(O1360,[3]Gerentes!$A:$AB,15,0)</f>
        <v>Contratable</v>
      </c>
      <c r="K1360" s="36" t="str">
        <f t="shared" si="63"/>
        <v>Inversión</v>
      </c>
      <c r="L1360" s="37" t="s">
        <v>173</v>
      </c>
      <c r="M1360" s="38" t="str">
        <f t="shared" si="64"/>
        <v>C-4102-1500-14</v>
      </c>
      <c r="N1360" s="34">
        <v>123</v>
      </c>
      <c r="O1360" s="35" t="str">
        <f t="shared" si="65"/>
        <v>C-4102-1500-14-0-4102037-02-123</v>
      </c>
      <c r="P1360" s="32" t="s">
        <v>172</v>
      </c>
      <c r="Q1360" s="39">
        <f>VLOOKUP($O1360,[3]Gerentes!$A:$I,7,0)</f>
        <v>4102037</v>
      </c>
      <c r="R1360" s="40" t="str">
        <f>VLOOKUP($O1360,[3]Gerentes!$A:$I,8,0)</f>
        <v>SERVICIO DE PROTECCION PARA EL RESTABLECIMIENTO DE DERECHOS DE NIÑOS, NIÑAS, ADOLESCENTES Y JOVENES</v>
      </c>
      <c r="S1360" s="34" t="s">
        <v>24</v>
      </c>
      <c r="T1360" s="34">
        <v>27</v>
      </c>
      <c r="U1360" s="34" t="s">
        <v>161</v>
      </c>
      <c r="V1360" s="34" t="s">
        <v>25</v>
      </c>
      <c r="W1360" s="41">
        <v>13951407750</v>
      </c>
      <c r="X1360" s="41">
        <v>0</v>
      </c>
      <c r="Y1360" s="41">
        <v>1042121765</v>
      </c>
      <c r="Z1360" s="41">
        <v>0</v>
      </c>
      <c r="AA1360" s="41">
        <v>0</v>
      </c>
      <c r="AB1360" s="42">
        <v>12909285985</v>
      </c>
      <c r="AC1360" s="41">
        <v>12909285985</v>
      </c>
      <c r="AD1360" s="41">
        <v>0</v>
      </c>
      <c r="AE1360" s="42">
        <v>12909285985</v>
      </c>
      <c r="AF1360" s="42">
        <v>6999830935</v>
      </c>
      <c r="AG1360" s="41">
        <v>6999830935</v>
      </c>
      <c r="AH1360" s="41">
        <v>6999830935</v>
      </c>
      <c r="AI1360" s="41">
        <v>0</v>
      </c>
      <c r="AJ1360" s="41">
        <v>0</v>
      </c>
      <c r="AK1360" s="42" t="str">
        <f>IFERROR(VLOOKUP(Exportar[[#This Row],[RUBRO]],[3]LISTAS!$A$1:$B$19,2,0),Exportar[[#This Row],[NOMBRE-Planeación_Proyecto]])</f>
        <v>2. Protección PARD</v>
      </c>
      <c r="AL1360" s="41">
        <f>VLOOKUP(Exportar[[#This Row],[UNIDAD/SUB UNIDAD]],[3]!REGIONALES[[#All],[codigo_regional3]:[Columna1]],3,0)</f>
        <v>63</v>
      </c>
      <c r="AM1360" s="41">
        <f>Exportar[[#This Row],[COD]]</f>
        <v>63</v>
      </c>
      <c r="AN1360" s="41" t="str">
        <f>IFERROR(VLOOKUP(Exportar[[#This Row],[RUBRO completo]],'[3]CENTRO DE COSTOS'!$X:$X,1,0),0)</f>
        <v>C-4102-1500-14-0-4102037-02-123</v>
      </c>
      <c r="AO1360" s="43" t="str">
        <f>VLOOKUP(Exportar[[#This Row],[COD_REAL]],'[3]CENTRO DE COSTOS'!$M$4:$N$72,2,0)</f>
        <v>REGIONAL QUINDIO</v>
      </c>
    </row>
    <row r="1361" spans="1:41" x14ac:dyDescent="0.25">
      <c r="A1361" s="44">
        <v>45111</v>
      </c>
      <c r="B1361" s="32">
        <v>2023</v>
      </c>
      <c r="C1361" s="33" t="str">
        <f>VLOOKUP(D1361,'[3]CENTRO DE COSTOS'!$E:$H,4,0)</f>
        <v>REGIONALES</v>
      </c>
      <c r="D1361" s="34" t="s">
        <v>77</v>
      </c>
      <c r="E1361" s="34" t="s">
        <v>78</v>
      </c>
      <c r="F1361" s="34" t="s">
        <v>242</v>
      </c>
      <c r="G1361" s="35" t="str">
        <f>VLOOKUP(O1361,[3]Gerentes!$A:$N,4,0)</f>
        <v xml:space="preserve">PROTECCIÓN RESTABLECIMIENTO </v>
      </c>
      <c r="H1361" s="35" t="str">
        <f>VLOOKUP(O1361,[3]Gerentes!$A:$N,5,0)</f>
        <v>DIRECTOR(A) DE PROTECCION</v>
      </c>
      <c r="I1361" s="35" t="str">
        <f>VLOOKUP(O1361,[3]Gerentes!$A:$N,10,0)</f>
        <v>2. Protección PARD</v>
      </c>
      <c r="J1361" s="35" t="str">
        <f>VLOOKUP(O1361,[3]Gerentes!$A:$AB,15,0)</f>
        <v>Contratable</v>
      </c>
      <c r="K1361" s="36" t="str">
        <f t="shared" si="63"/>
        <v>Inversión</v>
      </c>
      <c r="L1361" s="37" t="s">
        <v>173</v>
      </c>
      <c r="M1361" s="38" t="str">
        <f t="shared" si="64"/>
        <v>C-4102-1500-14</v>
      </c>
      <c r="N1361" s="34">
        <v>124</v>
      </c>
      <c r="O1361" s="35" t="str">
        <f t="shared" si="65"/>
        <v>C-4102-1500-14-0-4102037-02-124</v>
      </c>
      <c r="P1361" s="32" t="s">
        <v>172</v>
      </c>
      <c r="Q1361" s="39">
        <f>VLOOKUP($O1361,[3]Gerentes!$A:$I,7,0)</f>
        <v>4102037</v>
      </c>
      <c r="R1361" s="40" t="str">
        <f>VLOOKUP($O1361,[3]Gerentes!$A:$I,8,0)</f>
        <v>SERVICIO DE PROTECCION PARA EL RESTABLECIMIENTO DE DERECHOS DE NIÑOS, NIÑAS, ADOLESCENTES Y JOVENES</v>
      </c>
      <c r="S1361" s="34" t="s">
        <v>24</v>
      </c>
      <c r="T1361" s="34">
        <v>21</v>
      </c>
      <c r="U1361" s="34" t="s">
        <v>185</v>
      </c>
      <c r="V1361" s="34" t="s">
        <v>25</v>
      </c>
      <c r="W1361" s="41">
        <v>0</v>
      </c>
      <c r="X1361" s="41">
        <v>32500000</v>
      </c>
      <c r="Y1361" s="41">
        <v>0</v>
      </c>
      <c r="Z1361" s="41">
        <v>0</v>
      </c>
      <c r="AA1361" s="41">
        <v>0</v>
      </c>
      <c r="AB1361" s="42">
        <v>32500000</v>
      </c>
      <c r="AC1361" s="41">
        <v>32500000</v>
      </c>
      <c r="AD1361" s="41">
        <v>0</v>
      </c>
      <c r="AE1361" s="42">
        <v>32500000</v>
      </c>
      <c r="AF1361" s="42">
        <v>0</v>
      </c>
      <c r="AG1361" s="41">
        <v>0</v>
      </c>
      <c r="AH1361" s="41">
        <v>0</v>
      </c>
      <c r="AI1361" s="41">
        <v>0</v>
      </c>
      <c r="AJ1361" s="41">
        <v>0</v>
      </c>
      <c r="AK1361" s="42" t="str">
        <f>IFERROR(VLOOKUP(Exportar[[#This Row],[RUBRO]],[3]LISTAS!$A$1:$B$19,2,0),Exportar[[#This Row],[NOMBRE-Planeación_Proyecto]])</f>
        <v>2. Protección PARD</v>
      </c>
      <c r="AL1361" s="41">
        <f>VLOOKUP(Exportar[[#This Row],[UNIDAD/SUB UNIDAD]],[3]!REGIONALES[[#All],[codigo_regional3]:[Columna1]],3,0)</f>
        <v>63</v>
      </c>
      <c r="AM1361" s="41">
        <f>Exportar[[#This Row],[COD]]</f>
        <v>63</v>
      </c>
      <c r="AN1361" s="41" t="str">
        <f>IFERROR(VLOOKUP(Exportar[[#This Row],[RUBRO completo]],'[3]CENTRO DE COSTOS'!$X:$X,1,0),0)</f>
        <v>C-4102-1500-14-0-4102037-02-124</v>
      </c>
      <c r="AO1361" s="43" t="str">
        <f>VLOOKUP(Exportar[[#This Row],[COD_REAL]],'[3]CENTRO DE COSTOS'!$M$4:$N$72,2,0)</f>
        <v>REGIONAL QUINDIO</v>
      </c>
    </row>
    <row r="1362" spans="1:41" x14ac:dyDescent="0.25">
      <c r="A1362" s="44">
        <v>45111</v>
      </c>
      <c r="B1362" s="32">
        <v>2023</v>
      </c>
      <c r="C1362" s="33" t="str">
        <f>VLOOKUP(D1362,'[3]CENTRO DE COSTOS'!$E:$H,4,0)</f>
        <v>REGIONALES</v>
      </c>
      <c r="D1362" s="34" t="s">
        <v>77</v>
      </c>
      <c r="E1362" s="34" t="s">
        <v>78</v>
      </c>
      <c r="F1362" s="34" t="s">
        <v>242</v>
      </c>
      <c r="G1362" s="35" t="str">
        <f>VLOOKUP(O1362,[3]Gerentes!$A:$N,4,0)</f>
        <v xml:space="preserve">PROTECCIÓN RESTABLECIMIENTO </v>
      </c>
      <c r="H1362" s="35" t="str">
        <f>VLOOKUP(O1362,[3]Gerentes!$A:$N,5,0)</f>
        <v>DIRECTOR(A) DE PROTECCION</v>
      </c>
      <c r="I1362" s="35" t="str">
        <f>VLOOKUP(O1362,[3]Gerentes!$A:$N,10,0)</f>
        <v>2. Protección PARD</v>
      </c>
      <c r="J1362" s="35" t="str">
        <f>VLOOKUP(O1362,[3]Gerentes!$A:$AB,15,0)</f>
        <v>Contratable</v>
      </c>
      <c r="K1362" s="36" t="str">
        <f t="shared" si="63"/>
        <v>Inversión</v>
      </c>
      <c r="L1362" s="37" t="s">
        <v>173</v>
      </c>
      <c r="M1362" s="38" t="str">
        <f t="shared" si="64"/>
        <v>C-4102-1500-14</v>
      </c>
      <c r="N1362" s="34">
        <v>124</v>
      </c>
      <c r="O1362" s="35" t="str">
        <f t="shared" si="65"/>
        <v>C-4102-1500-14-0-4102037-02-124</v>
      </c>
      <c r="P1362" s="32" t="s">
        <v>172</v>
      </c>
      <c r="Q1362" s="39">
        <f>VLOOKUP($O1362,[3]Gerentes!$A:$I,7,0)</f>
        <v>4102037</v>
      </c>
      <c r="R1362" s="40" t="str">
        <f>VLOOKUP($O1362,[3]Gerentes!$A:$I,8,0)</f>
        <v>SERVICIO DE PROTECCION PARA EL RESTABLECIMIENTO DE DERECHOS DE NIÑOS, NIÑAS, ADOLESCENTES Y JOVENES</v>
      </c>
      <c r="S1362" s="34" t="s">
        <v>24</v>
      </c>
      <c r="T1362" s="34">
        <v>27</v>
      </c>
      <c r="U1362" s="34" t="s">
        <v>161</v>
      </c>
      <c r="V1362" s="34" t="s">
        <v>25</v>
      </c>
      <c r="W1362" s="41">
        <v>1080426000</v>
      </c>
      <c r="X1362" s="41">
        <v>0</v>
      </c>
      <c r="Y1362" s="41">
        <v>58206491</v>
      </c>
      <c r="Z1362" s="41">
        <v>0</v>
      </c>
      <c r="AA1362" s="41">
        <v>0</v>
      </c>
      <c r="AB1362" s="42">
        <v>1022219509</v>
      </c>
      <c r="AC1362" s="41">
        <v>1022219509</v>
      </c>
      <c r="AD1362" s="41">
        <v>0</v>
      </c>
      <c r="AE1362" s="42">
        <v>1022219509</v>
      </c>
      <c r="AF1362" s="42">
        <v>573530838</v>
      </c>
      <c r="AG1362" s="41">
        <v>573530838</v>
      </c>
      <c r="AH1362" s="41">
        <v>573530838</v>
      </c>
      <c r="AI1362" s="41">
        <v>0</v>
      </c>
      <c r="AJ1362" s="41">
        <v>0</v>
      </c>
      <c r="AK1362" s="42" t="str">
        <f>IFERROR(VLOOKUP(Exportar[[#This Row],[RUBRO]],[3]LISTAS!$A$1:$B$19,2,0),Exportar[[#This Row],[NOMBRE-Planeación_Proyecto]])</f>
        <v>2. Protección PARD</v>
      </c>
      <c r="AL1362" s="41">
        <f>VLOOKUP(Exportar[[#This Row],[UNIDAD/SUB UNIDAD]],[3]!REGIONALES[[#All],[codigo_regional3]:[Columna1]],3,0)</f>
        <v>63</v>
      </c>
      <c r="AM1362" s="41">
        <f>Exportar[[#This Row],[COD]]</f>
        <v>63</v>
      </c>
      <c r="AN1362" s="41" t="str">
        <f>IFERROR(VLOOKUP(Exportar[[#This Row],[RUBRO completo]],'[3]CENTRO DE COSTOS'!$X:$X,1,0),0)</f>
        <v>C-4102-1500-14-0-4102037-02-124</v>
      </c>
      <c r="AO1362" s="43" t="str">
        <f>VLOOKUP(Exportar[[#This Row],[COD_REAL]],'[3]CENTRO DE COSTOS'!$M$4:$N$72,2,0)</f>
        <v>REGIONAL QUINDIO</v>
      </c>
    </row>
    <row r="1363" spans="1:41" x14ac:dyDescent="0.25">
      <c r="A1363" s="44">
        <v>45111</v>
      </c>
      <c r="B1363" s="32">
        <v>2023</v>
      </c>
      <c r="C1363" s="33" t="str">
        <f>VLOOKUP(D1363,'[3]CENTRO DE COSTOS'!$E:$H,4,0)</f>
        <v>REGIONALES</v>
      </c>
      <c r="D1363" s="34" t="s">
        <v>77</v>
      </c>
      <c r="E1363" s="34" t="s">
        <v>78</v>
      </c>
      <c r="F1363" s="34" t="s">
        <v>233</v>
      </c>
      <c r="G1363" s="35" t="str">
        <f>VLOOKUP(O1363,[3]Gerentes!$A:$N,4,0)</f>
        <v>FAMILIA Y COMUNIDADES</v>
      </c>
      <c r="H1363" s="35" t="str">
        <f>VLOOKUP(O1363,[3]Gerentes!$A:$N,5,0)</f>
        <v>DIRECTOR(A) DE FAMILIA Y COMUNIDADES</v>
      </c>
      <c r="I1363" s="35" t="str">
        <f>VLOOKUP(O1363,[3]Gerentes!$A:$N,10,0)</f>
        <v>6. Familia y Comunidades</v>
      </c>
      <c r="J1363" s="35" t="str">
        <f>VLOOKUP(O1363,[3]Gerentes!$A:$AB,15,0)</f>
        <v>Contratable</v>
      </c>
      <c r="K1363" s="36" t="str">
        <f t="shared" si="63"/>
        <v>Inversión</v>
      </c>
      <c r="L1363" s="37" t="s">
        <v>232</v>
      </c>
      <c r="M1363" s="38" t="str">
        <f t="shared" si="64"/>
        <v>C-4102-1500-16</v>
      </c>
      <c r="N1363" s="34">
        <v>142</v>
      </c>
      <c r="O1363" s="35" t="str">
        <f t="shared" si="65"/>
        <v>C-4102-1500-16-0-4102042-02-142</v>
      </c>
      <c r="P1363" s="32" t="s">
        <v>231</v>
      </c>
      <c r="Q1363" s="39">
        <f>VLOOKUP($O1363,[3]Gerentes!$A:$I,7,0)</f>
        <v>4102042</v>
      </c>
      <c r="R1363" s="40" t="str">
        <f>VLOOKUP($O1363,[3]Gerentes!$A:$I,8,0)</f>
        <v>SERVICIO DE ASISTENCIA TECNICA A COMUNIDADES EN TEMAS DE FORTALECIMIENTO DEL TEJIDO SOCIAL Y CONSTRUCCION DE ESCENARIOS COMUNITARIOS PROTECTORES DE DERECHOS</v>
      </c>
      <c r="S1363" s="34" t="s">
        <v>24</v>
      </c>
      <c r="T1363" s="34">
        <v>27</v>
      </c>
      <c r="U1363" s="34" t="s">
        <v>161</v>
      </c>
      <c r="V1363" s="34" t="s">
        <v>25</v>
      </c>
      <c r="W1363" s="41">
        <v>370800000</v>
      </c>
      <c r="X1363" s="41">
        <v>0</v>
      </c>
      <c r="Y1363" s="41">
        <v>0</v>
      </c>
      <c r="Z1363" s="41">
        <v>0</v>
      </c>
      <c r="AA1363" s="41">
        <v>0</v>
      </c>
      <c r="AB1363" s="42">
        <v>370800000</v>
      </c>
      <c r="AC1363" s="41">
        <v>370800000</v>
      </c>
      <c r="AD1363" s="41">
        <v>0</v>
      </c>
      <c r="AE1363" s="42">
        <v>370800000</v>
      </c>
      <c r="AF1363" s="42">
        <v>74160000</v>
      </c>
      <c r="AG1363" s="41">
        <v>74160000</v>
      </c>
      <c r="AH1363" s="41">
        <v>74160000</v>
      </c>
      <c r="AI1363" s="41">
        <v>0</v>
      </c>
      <c r="AJ1363" s="41">
        <v>0</v>
      </c>
      <c r="AK1363" s="42" t="str">
        <f>IFERROR(VLOOKUP(Exportar[[#This Row],[RUBRO]],[3]LISTAS!$A$1:$B$19,2,0),Exportar[[#This Row],[NOMBRE-Planeación_Proyecto]])</f>
        <v>6. Familia y Comunidades</v>
      </c>
      <c r="AL1363" s="41">
        <f>VLOOKUP(Exportar[[#This Row],[UNIDAD/SUB UNIDAD]],[3]!REGIONALES[[#All],[codigo_regional3]:[Columna1]],3,0)</f>
        <v>63</v>
      </c>
      <c r="AM1363" s="41">
        <f>Exportar[[#This Row],[COD]]</f>
        <v>63</v>
      </c>
      <c r="AN1363" s="41" t="str">
        <f>IFERROR(VLOOKUP(Exportar[[#This Row],[RUBRO completo]],'[3]CENTRO DE COSTOS'!$X:$X,1,0),0)</f>
        <v>C-4102-1500-16-0-4102042-02-142</v>
      </c>
      <c r="AO1363" s="43" t="str">
        <f>VLOOKUP(Exportar[[#This Row],[COD_REAL]],'[3]CENTRO DE COSTOS'!$M$4:$N$72,2,0)</f>
        <v>REGIONAL QUINDIO</v>
      </c>
    </row>
    <row r="1364" spans="1:41" x14ac:dyDescent="0.25">
      <c r="A1364" s="44">
        <v>45111</v>
      </c>
      <c r="B1364" s="32">
        <v>2023</v>
      </c>
      <c r="C1364" s="33" t="str">
        <f>VLOOKUP(D1364,'[3]CENTRO DE COSTOS'!$E:$H,4,0)</f>
        <v>REGIONALES</v>
      </c>
      <c r="D1364" s="34" t="s">
        <v>77</v>
      </c>
      <c r="E1364" s="34" t="s">
        <v>78</v>
      </c>
      <c r="F1364" s="34" t="s">
        <v>230</v>
      </c>
      <c r="G1364" s="35" t="str">
        <f>VLOOKUP(O1364,[3]Gerentes!$A:$N,4,0)</f>
        <v>INFANCIA</v>
      </c>
      <c r="H1364" s="35" t="str">
        <f>VLOOKUP(O1364,[3]Gerentes!$A:$N,5,0)</f>
        <v>DIRECTOR(A) DE INFANCIA</v>
      </c>
      <c r="I1364" s="35" t="str">
        <f>VLOOKUP(O1364,[3]Gerentes!$A:$N,10,0)</f>
        <v>7. Infancia</v>
      </c>
      <c r="J1364" s="35" t="str">
        <f>VLOOKUP(O1364,[3]Gerentes!$A:$AB,15,0)</f>
        <v>Contratable</v>
      </c>
      <c r="K1364" s="36" t="str">
        <f t="shared" si="63"/>
        <v>Inversión</v>
      </c>
      <c r="L1364" s="37" t="s">
        <v>182</v>
      </c>
      <c r="M1364" s="38" t="str">
        <f t="shared" si="64"/>
        <v>C-4102-1500-20</v>
      </c>
      <c r="N1364" s="34">
        <v>152</v>
      </c>
      <c r="O1364" s="35" t="str">
        <f t="shared" si="65"/>
        <v>C-4102-1500-20-0-4102045-02-152</v>
      </c>
      <c r="P1364" s="32" t="s">
        <v>181</v>
      </c>
      <c r="Q1364" s="39">
        <f>VLOOKUP($O1364,[3]Gerentes!$A:$I,7,0)</f>
        <v>4102045</v>
      </c>
      <c r="R1364" s="40" t="str">
        <f>VLOOKUP($O1364,[3]Gerentes!$A:$I,8,0)</f>
        <v>SERVICIOS DE EDUCACIÓN INFORMAL A NIÑOS, NIÑAS, ADOLESCENTES  Y JÓVENES PARA EL RECONOCIMIENTO DE SUS DERECHOS</v>
      </c>
      <c r="S1364" s="34" t="s">
        <v>24</v>
      </c>
      <c r="T1364" s="34">
        <v>27</v>
      </c>
      <c r="U1364" s="34" t="s">
        <v>161</v>
      </c>
      <c r="V1364" s="34" t="s">
        <v>25</v>
      </c>
      <c r="W1364" s="41">
        <v>3041392650</v>
      </c>
      <c r="X1364" s="41">
        <v>0</v>
      </c>
      <c r="Y1364" s="41">
        <v>0</v>
      </c>
      <c r="Z1364" s="41">
        <v>0</v>
      </c>
      <c r="AA1364" s="41">
        <v>0</v>
      </c>
      <c r="AB1364" s="42">
        <v>3041392650</v>
      </c>
      <c r="AC1364" s="41">
        <v>1098013800</v>
      </c>
      <c r="AD1364" s="41">
        <v>1943378850</v>
      </c>
      <c r="AE1364" s="42">
        <v>1098013800</v>
      </c>
      <c r="AF1364" s="42">
        <v>543101488</v>
      </c>
      <c r="AG1364" s="41">
        <v>543101488</v>
      </c>
      <c r="AH1364" s="41">
        <v>543101488</v>
      </c>
      <c r="AI1364" s="41">
        <v>0</v>
      </c>
      <c r="AJ1364" s="41">
        <v>0</v>
      </c>
      <c r="AK1364" s="42" t="str">
        <f>IFERROR(VLOOKUP(Exportar[[#This Row],[RUBRO]],[3]LISTAS!$A$1:$B$19,2,0),Exportar[[#This Row],[NOMBRE-Planeación_Proyecto]])</f>
        <v>7. Infancia</v>
      </c>
      <c r="AL1364" s="41">
        <f>VLOOKUP(Exportar[[#This Row],[UNIDAD/SUB UNIDAD]],[3]!REGIONALES[[#All],[codigo_regional3]:[Columna1]],3,0)</f>
        <v>63</v>
      </c>
      <c r="AM1364" s="41">
        <f>Exportar[[#This Row],[COD]]</f>
        <v>63</v>
      </c>
      <c r="AN1364" s="41" t="str">
        <f>IFERROR(VLOOKUP(Exportar[[#This Row],[RUBRO completo]],'[3]CENTRO DE COSTOS'!$X:$X,1,0),0)</f>
        <v>C-4102-1500-20-0-4102045-02-152</v>
      </c>
      <c r="AO1364" s="43" t="str">
        <f>VLOOKUP(Exportar[[#This Row],[COD_REAL]],'[3]CENTRO DE COSTOS'!$M$4:$N$72,2,0)</f>
        <v>REGIONAL QUINDIO</v>
      </c>
    </row>
    <row r="1365" spans="1:41" x14ac:dyDescent="0.25">
      <c r="A1365" s="44">
        <v>45111</v>
      </c>
      <c r="B1365" s="32">
        <v>2023</v>
      </c>
      <c r="C1365" s="33" t="str">
        <f>VLOOKUP(D1365,'[3]CENTRO DE COSTOS'!$E:$H,4,0)</f>
        <v>REGIONALES</v>
      </c>
      <c r="D1365" s="34" t="s">
        <v>77</v>
      </c>
      <c r="E1365" s="34" t="s">
        <v>78</v>
      </c>
      <c r="F1365" s="34" t="s">
        <v>146</v>
      </c>
      <c r="G1365" s="35" t="str">
        <f>VLOOKUP(O1365,[3]Gerentes!$A:$N,4,0)</f>
        <v>ADOLESCENCIA Y JUVENTUD</v>
      </c>
      <c r="H1365" s="35" t="str">
        <f>VLOOKUP(O1365,[3]Gerentes!$A:$N,5,0)</f>
        <v xml:space="preserve">DIRECTOR(A) DE ADOLESCENCIA Y JUVENTUD </v>
      </c>
      <c r="I1365" s="35" t="str">
        <f>VLOOKUP(O1365,[3]Gerentes!$A:$N,10,0)</f>
        <v>8. Adolescencia y Juventud</v>
      </c>
      <c r="J1365" s="35" t="str">
        <f>VLOOKUP(O1365,[3]Gerentes!$A:$AB,15,0)</f>
        <v>Contratable</v>
      </c>
      <c r="K1365" s="36" t="str">
        <f t="shared" si="63"/>
        <v>Inversión</v>
      </c>
      <c r="L1365" s="37" t="s">
        <v>180</v>
      </c>
      <c r="M1365" s="38" t="str">
        <f t="shared" si="64"/>
        <v>C-4102-1500-21</v>
      </c>
      <c r="N1365" s="34">
        <v>153</v>
      </c>
      <c r="O1365" s="35" t="str">
        <f t="shared" si="65"/>
        <v>C-4102-1500-21-0-4102045-02-00-153</v>
      </c>
      <c r="P1365" s="32" t="s">
        <v>179</v>
      </c>
      <c r="Q1365" s="39">
        <f>VLOOKUP($O1365,[3]Gerentes!$A:$I,7,0)</f>
        <v>4102045</v>
      </c>
      <c r="R1365" s="40" t="str">
        <f>VLOOKUP($O1365,[3]Gerentes!$A:$I,8,0)</f>
        <v>SERVICIOS DE EDUCACIÓN INFORMAL A NIÑOS, NIÑAS, ADOLESCENTES  Y JÓVENES PARA EL RECONOCIMIENTO DE SUS DERECHOS</v>
      </c>
      <c r="S1365" s="34" t="s">
        <v>24</v>
      </c>
      <c r="T1365" s="34">
        <v>27</v>
      </c>
      <c r="U1365" s="34" t="s">
        <v>161</v>
      </c>
      <c r="V1365" s="34" t="s">
        <v>25</v>
      </c>
      <c r="W1365" s="41">
        <v>1262690100</v>
      </c>
      <c r="X1365" s="41">
        <v>0</v>
      </c>
      <c r="Y1365" s="41">
        <v>0</v>
      </c>
      <c r="Z1365" s="41">
        <v>0</v>
      </c>
      <c r="AA1365" s="41">
        <v>0</v>
      </c>
      <c r="AB1365" s="42">
        <v>1262690100</v>
      </c>
      <c r="AC1365" s="41">
        <v>751272600</v>
      </c>
      <c r="AD1365" s="41">
        <v>511417500</v>
      </c>
      <c r="AE1365" s="42">
        <v>751272600</v>
      </c>
      <c r="AF1365" s="42">
        <v>370653570</v>
      </c>
      <c r="AG1365" s="41">
        <v>370653570</v>
      </c>
      <c r="AH1365" s="41">
        <v>370653570</v>
      </c>
      <c r="AI1365" s="41">
        <v>0</v>
      </c>
      <c r="AJ1365" s="41">
        <v>0</v>
      </c>
      <c r="AK1365" s="42" t="str">
        <f>IFERROR(VLOOKUP(Exportar[[#This Row],[RUBRO]],[3]LISTAS!$A$1:$B$19,2,0),Exportar[[#This Row],[NOMBRE-Planeación_Proyecto]])</f>
        <v>8. Adolescencia y Juventud</v>
      </c>
      <c r="AL1365" s="41">
        <f>VLOOKUP(Exportar[[#This Row],[UNIDAD/SUB UNIDAD]],[3]!REGIONALES[[#All],[codigo_regional3]:[Columna1]],3,0)</f>
        <v>63</v>
      </c>
      <c r="AM1365" s="41">
        <f>Exportar[[#This Row],[COD]]</f>
        <v>63</v>
      </c>
      <c r="AN1365" s="41" t="str">
        <f>IFERROR(VLOOKUP(Exportar[[#This Row],[RUBRO completo]],'[3]CENTRO DE COSTOS'!$X:$X,1,0),0)</f>
        <v>C-4102-1500-21-0-4102045-02-00-153</v>
      </c>
      <c r="AO1365" s="43" t="str">
        <f>VLOOKUP(Exportar[[#This Row],[COD_REAL]],'[3]CENTRO DE COSTOS'!$M$4:$N$72,2,0)</f>
        <v>REGIONAL QUINDIO</v>
      </c>
    </row>
    <row r="1366" spans="1:41" x14ac:dyDescent="0.25">
      <c r="A1366" s="44">
        <v>45111</v>
      </c>
      <c r="B1366" s="32">
        <v>2023</v>
      </c>
      <c r="C1366" s="33" t="str">
        <f>VLOOKUP(D1366,'[3]CENTRO DE COSTOS'!$E:$H,4,0)</f>
        <v>REGIONALES</v>
      </c>
      <c r="D1366" s="34" t="s">
        <v>77</v>
      </c>
      <c r="E1366" s="34" t="s">
        <v>78</v>
      </c>
      <c r="F1366" s="34" t="s">
        <v>229</v>
      </c>
      <c r="G1366" s="35" t="str">
        <f>VLOOKUP(O1366,[3]Gerentes!$A:$N,4,0)</f>
        <v>PRIMERA INFANCIA</v>
      </c>
      <c r="H1366" s="35" t="str">
        <f>VLOOKUP(O1366,[3]Gerentes!$A:$N,5,0)</f>
        <v>DIRECTOR(A) DE PRIMERA INFANCIA</v>
      </c>
      <c r="I1366" s="35" t="str">
        <f>VLOOKUP(O1366,[3]Gerentes!$A:$N,10,0)</f>
        <v>1. Primera Infancia</v>
      </c>
      <c r="J1366" s="35" t="str">
        <f>VLOOKUP(O1366,[3]Gerentes!$A:$AB,15,0)</f>
        <v>Contratable</v>
      </c>
      <c r="K1366" s="36" t="str">
        <f t="shared" si="63"/>
        <v>Inversión</v>
      </c>
      <c r="L1366" s="37" t="s">
        <v>228</v>
      </c>
      <c r="M1366" s="38" t="str">
        <f t="shared" si="64"/>
        <v>C-4102-1500-18</v>
      </c>
      <c r="N1366" s="34">
        <v>161</v>
      </c>
      <c r="O1366" s="35" t="str">
        <f t="shared" si="65"/>
        <v>C-4102-1500-18-0-4102001-02-161</v>
      </c>
      <c r="P1366" s="32" t="s">
        <v>227</v>
      </c>
      <c r="Q1366" s="39">
        <f>VLOOKUP($O1366,[3]Gerentes!$A:$I,7,0)</f>
        <v>4102001</v>
      </c>
      <c r="R1366" s="40" t="str">
        <f>VLOOKUP($O1366,[3]Gerentes!$A:$I,8,0)</f>
        <v>SERVICIO DE ATENCION INTEGRAL A LA PRIMERA INFANCIA</v>
      </c>
      <c r="S1366" s="34" t="s">
        <v>38</v>
      </c>
      <c r="T1366" s="34">
        <v>10</v>
      </c>
      <c r="U1366" s="34" t="s">
        <v>223</v>
      </c>
      <c r="V1366" s="34" t="s">
        <v>25</v>
      </c>
      <c r="W1366" s="41">
        <v>23728783410</v>
      </c>
      <c r="X1366" s="41">
        <v>1922807199</v>
      </c>
      <c r="Y1366" s="41">
        <v>0</v>
      </c>
      <c r="Z1366" s="41">
        <v>0</v>
      </c>
      <c r="AA1366" s="41">
        <v>0</v>
      </c>
      <c r="AB1366" s="42">
        <v>25651590609</v>
      </c>
      <c r="AC1366" s="41">
        <v>25650788803</v>
      </c>
      <c r="AD1366" s="41">
        <v>801806</v>
      </c>
      <c r="AE1366" s="42">
        <v>25650788803</v>
      </c>
      <c r="AF1366" s="42">
        <v>17472317854</v>
      </c>
      <c r="AG1366" s="41">
        <v>17472317854</v>
      </c>
      <c r="AH1366" s="41">
        <v>17472317854</v>
      </c>
      <c r="AI1366" s="41">
        <v>0</v>
      </c>
      <c r="AJ1366" s="41">
        <v>0</v>
      </c>
      <c r="AK1366" s="42" t="str">
        <f>IFERROR(VLOOKUP(Exportar[[#This Row],[RUBRO]],[3]LISTAS!$A$1:$B$19,2,0),Exportar[[#This Row],[NOMBRE-Planeación_Proyecto]])</f>
        <v>1. Primera Infancia</v>
      </c>
      <c r="AL1366" s="41">
        <f>VLOOKUP(Exportar[[#This Row],[UNIDAD/SUB UNIDAD]],[3]!REGIONALES[[#All],[codigo_regional3]:[Columna1]],3,0)</f>
        <v>63</v>
      </c>
      <c r="AM1366" s="41">
        <f>Exportar[[#This Row],[COD]]</f>
        <v>63</v>
      </c>
      <c r="AN1366" s="41" t="str">
        <f>IFERROR(VLOOKUP(Exportar[[#This Row],[RUBRO completo]],'[3]CENTRO DE COSTOS'!$X:$X,1,0),0)</f>
        <v>C-4102-1500-18-0-4102001-02-161</v>
      </c>
      <c r="AO1366" s="43" t="str">
        <f>VLOOKUP(Exportar[[#This Row],[COD_REAL]],'[3]CENTRO DE COSTOS'!$M$4:$N$72,2,0)</f>
        <v>REGIONAL QUINDIO</v>
      </c>
    </row>
    <row r="1367" spans="1:41" x14ac:dyDescent="0.25">
      <c r="A1367" s="44">
        <v>45111</v>
      </c>
      <c r="B1367" s="32">
        <v>2023</v>
      </c>
      <c r="C1367" s="33" t="str">
        <f>VLOOKUP(D1367,'[3]CENTRO DE COSTOS'!$E:$H,4,0)</f>
        <v>REGIONALES</v>
      </c>
      <c r="D1367" s="34" t="s">
        <v>77</v>
      </c>
      <c r="E1367" s="34" t="s">
        <v>78</v>
      </c>
      <c r="F1367" s="34" t="s">
        <v>226</v>
      </c>
      <c r="G1367" s="35" t="str">
        <f>VLOOKUP(O1367,[3]Gerentes!$A:$N,4,0)</f>
        <v>PRIMERA INFANCIA</v>
      </c>
      <c r="H1367" s="35" t="str">
        <f>VLOOKUP(O1367,[3]Gerentes!$A:$N,5,0)</f>
        <v>DIRECTOR(A) DE PRIMERA INFANCIA</v>
      </c>
      <c r="I1367" s="35" t="str">
        <f>VLOOKUP(O1367,[3]Gerentes!$A:$N,10,0)</f>
        <v>1. Primera Infancia</v>
      </c>
      <c r="J1367" s="35" t="str">
        <f>VLOOKUP(O1367,[3]Gerentes!$A:$AB,15,0)</f>
        <v>Contratable</v>
      </c>
      <c r="K1367" s="36" t="str">
        <f t="shared" si="63"/>
        <v>Inversión</v>
      </c>
      <c r="L1367" s="37" t="s">
        <v>225</v>
      </c>
      <c r="M1367" s="38" t="str">
        <f t="shared" si="64"/>
        <v>C-4102-1500-18</v>
      </c>
      <c r="N1367" s="34">
        <v>162</v>
      </c>
      <c r="O1367" s="35" t="str">
        <f t="shared" si="65"/>
        <v>C-4102-1500-18-0-4102002-02-162</v>
      </c>
      <c r="P1367" s="32" t="s">
        <v>224</v>
      </c>
      <c r="Q1367" s="39">
        <f>VLOOKUP($O1367,[3]Gerentes!$A:$I,7,0)</f>
        <v>4102002</v>
      </c>
      <c r="R1367" s="40" t="str">
        <f>VLOOKUP($O1367,[3]Gerentes!$A:$I,8,0)</f>
        <v>SERVICIO DE ATENCION TRADICIONAL A LA PRIMERA INFANCIA</v>
      </c>
      <c r="S1367" s="34" t="s">
        <v>38</v>
      </c>
      <c r="T1367" s="34">
        <v>10</v>
      </c>
      <c r="U1367" s="34" t="s">
        <v>223</v>
      </c>
      <c r="V1367" s="34" t="s">
        <v>25</v>
      </c>
      <c r="W1367" s="41">
        <v>9341157040</v>
      </c>
      <c r="X1367" s="41">
        <v>0</v>
      </c>
      <c r="Y1367" s="41">
        <v>1229588493</v>
      </c>
      <c r="Z1367" s="41">
        <v>0</v>
      </c>
      <c r="AA1367" s="41">
        <v>0</v>
      </c>
      <c r="AB1367" s="42">
        <v>8111568547</v>
      </c>
      <c r="AC1367" s="41">
        <v>8055784789</v>
      </c>
      <c r="AD1367" s="41">
        <v>55783758</v>
      </c>
      <c r="AE1367" s="42">
        <v>8055784789</v>
      </c>
      <c r="AF1367" s="42">
        <v>5279005635</v>
      </c>
      <c r="AG1367" s="41">
        <v>5279005635</v>
      </c>
      <c r="AH1367" s="41">
        <v>5279005635</v>
      </c>
      <c r="AI1367" s="41">
        <v>0</v>
      </c>
      <c r="AJ1367" s="41">
        <v>0</v>
      </c>
      <c r="AK1367" s="42" t="str">
        <f>IFERROR(VLOOKUP(Exportar[[#This Row],[RUBRO]],[3]LISTAS!$A$1:$B$19,2,0),Exportar[[#This Row],[NOMBRE-Planeación_Proyecto]])</f>
        <v>1. Primera Infancia</v>
      </c>
      <c r="AL1367" s="41">
        <f>VLOOKUP(Exportar[[#This Row],[UNIDAD/SUB UNIDAD]],[3]!REGIONALES[[#All],[codigo_regional3]:[Columna1]],3,0)</f>
        <v>63</v>
      </c>
      <c r="AM1367" s="41">
        <f>Exportar[[#This Row],[COD]]</f>
        <v>63</v>
      </c>
      <c r="AN1367" s="41" t="str">
        <f>IFERROR(VLOOKUP(Exportar[[#This Row],[RUBRO completo]],'[3]CENTRO DE COSTOS'!$X:$X,1,0),0)</f>
        <v>C-4102-1500-18-0-4102002-02-162</v>
      </c>
      <c r="AO1367" s="43" t="str">
        <f>VLOOKUP(Exportar[[#This Row],[COD_REAL]],'[3]CENTRO DE COSTOS'!$M$4:$N$72,2,0)</f>
        <v>REGIONAL QUINDIO</v>
      </c>
    </row>
    <row r="1368" spans="1:41" x14ac:dyDescent="0.25">
      <c r="A1368" s="44">
        <v>45111</v>
      </c>
      <c r="B1368" s="32">
        <v>2023</v>
      </c>
      <c r="C1368" s="33" t="str">
        <f>VLOOKUP(D1368,'[3]CENTRO DE COSTOS'!$E:$H,4,0)</f>
        <v>REGIONALES</v>
      </c>
      <c r="D1368" s="34" t="s">
        <v>77</v>
      </c>
      <c r="E1368" s="34" t="s">
        <v>78</v>
      </c>
      <c r="F1368" s="34" t="s">
        <v>221</v>
      </c>
      <c r="G1368" s="35" t="str">
        <f>VLOOKUP(O1368,[3]Gerentes!$A:$N,4,0)</f>
        <v>FORTALECIMIENTO</v>
      </c>
      <c r="H1368" s="35" t="str">
        <f>VLOOKUP(O1368,[3]Gerentes!$A:$N,5,0)</f>
        <v>DIRECTOR(A) ADMINISTRATIVO</v>
      </c>
      <c r="I1368" s="35" t="str">
        <f>VLOOKUP(O1368,[3]Gerentes!$A:$N,10,0)</f>
        <v>8. Fortalecimiento</v>
      </c>
      <c r="J1368" s="35" t="str">
        <f>VLOOKUP(O1368,[3]Gerentes!$A:$AB,15,0)</f>
        <v>Contratable</v>
      </c>
      <c r="K1368" s="36" t="str">
        <f t="shared" si="63"/>
        <v>Inversión</v>
      </c>
      <c r="L1368" s="37" t="s">
        <v>175</v>
      </c>
      <c r="M1368" s="38" t="str">
        <f t="shared" si="64"/>
        <v>C-4199-1500-8</v>
      </c>
      <c r="N1368" s="34">
        <v>186</v>
      </c>
      <c r="O1368" s="35" t="str">
        <f t="shared" si="65"/>
        <v>C-4199-1500-8-0-4199064-02-186</v>
      </c>
      <c r="P1368" s="32" t="s">
        <v>174</v>
      </c>
      <c r="Q1368" s="39">
        <f>VLOOKUP($O1368,[3]Gerentes!$A:$I,7,0)</f>
        <v>4199064</v>
      </c>
      <c r="R1368" s="40" t="str">
        <f>VLOOKUP($O1368,[3]Gerentes!$A:$I,8,0)</f>
        <v>SERVICIO DE IMPLEMENTACION DE SISTEMAS DE GESTION</v>
      </c>
      <c r="S1368" s="34" t="s">
        <v>24</v>
      </c>
      <c r="T1368" s="34">
        <v>27</v>
      </c>
      <c r="U1368" s="34" t="s">
        <v>161</v>
      </c>
      <c r="V1368" s="34" t="s">
        <v>25</v>
      </c>
      <c r="W1368" s="41">
        <v>79851276</v>
      </c>
      <c r="X1368" s="41">
        <v>0</v>
      </c>
      <c r="Y1368" s="41">
        <v>0</v>
      </c>
      <c r="Z1368" s="41">
        <v>0</v>
      </c>
      <c r="AA1368" s="41">
        <v>0</v>
      </c>
      <c r="AB1368" s="42">
        <v>79851276</v>
      </c>
      <c r="AC1368" s="41">
        <v>79851276</v>
      </c>
      <c r="AD1368" s="41">
        <v>0</v>
      </c>
      <c r="AE1368" s="42">
        <v>36289395</v>
      </c>
      <c r="AF1368" s="42">
        <v>36289395</v>
      </c>
      <c r="AG1368" s="41">
        <v>36289395</v>
      </c>
      <c r="AH1368" s="41">
        <v>36289395</v>
      </c>
      <c r="AI1368" s="41">
        <v>0</v>
      </c>
      <c r="AJ1368" s="41">
        <v>0</v>
      </c>
      <c r="AK1368" s="42" t="str">
        <f>IFERROR(VLOOKUP(Exportar[[#This Row],[RUBRO]],[3]LISTAS!$A$1:$B$19,2,0),Exportar[[#This Row],[NOMBRE-Planeación_Proyecto]])</f>
        <v>8. Fortalecimiento</v>
      </c>
      <c r="AL1368" s="41">
        <f>VLOOKUP(Exportar[[#This Row],[UNIDAD/SUB UNIDAD]],[3]!REGIONALES[[#All],[codigo_regional3]:[Columna1]],3,0)</f>
        <v>63</v>
      </c>
      <c r="AM1368" s="41">
        <f>Exportar[[#This Row],[COD]]</f>
        <v>63</v>
      </c>
      <c r="AN1368" s="41">
        <f>IFERROR(VLOOKUP(Exportar[[#This Row],[RUBRO completo]],'[3]CENTRO DE COSTOS'!$X:$X,1,0),0)</f>
        <v>0</v>
      </c>
      <c r="AO1368" s="43" t="str">
        <f>VLOOKUP(Exportar[[#This Row],[COD_REAL]],'[3]CENTRO DE COSTOS'!$M$4:$N$72,2,0)</f>
        <v>REGIONAL QUINDIO</v>
      </c>
    </row>
    <row r="1369" spans="1:41" x14ac:dyDescent="0.25">
      <c r="A1369" s="44">
        <v>45111</v>
      </c>
      <c r="B1369" s="32">
        <v>2023</v>
      </c>
      <c r="C1369" s="33" t="str">
        <f>VLOOKUP(D1369,'[3]CENTRO DE COSTOS'!$E:$H,4,0)</f>
        <v>REGIONALES</v>
      </c>
      <c r="D1369" s="34" t="s">
        <v>77</v>
      </c>
      <c r="E1369" s="34" t="s">
        <v>78</v>
      </c>
      <c r="F1369" s="34" t="s">
        <v>220</v>
      </c>
      <c r="G1369" s="35" t="str">
        <f>VLOOKUP(O1369,[3]Gerentes!$A:$N,4,0)</f>
        <v>FORTALECIMIENTO</v>
      </c>
      <c r="H1369" s="35" t="str">
        <f>VLOOKUP(O1369,[3]Gerentes!$A:$N,5,0)</f>
        <v>DIRECTOR(A) DE GESTION HUMANA</v>
      </c>
      <c r="I1369" s="35" t="str">
        <f>VLOOKUP(O1369,[3]Gerentes!$A:$N,10,0)</f>
        <v>8. Fortalecimiento</v>
      </c>
      <c r="J1369" s="35" t="str">
        <f>VLOOKUP(O1369,[3]Gerentes!$A:$AB,15,0)</f>
        <v>Contratable</v>
      </c>
      <c r="K1369" s="36" t="str">
        <f t="shared" si="63"/>
        <v>Inversión</v>
      </c>
      <c r="L1369" s="37" t="s">
        <v>215</v>
      </c>
      <c r="M1369" s="38" t="str">
        <f t="shared" si="64"/>
        <v>C-4199-1500-8</v>
      </c>
      <c r="N1369" s="34">
        <v>192</v>
      </c>
      <c r="O1369" s="35" t="str">
        <f t="shared" si="65"/>
        <v>C-4199-1500-8-0-4199053-02-192</v>
      </c>
      <c r="P1369" s="32" t="s">
        <v>214</v>
      </c>
      <c r="Q1369" s="39">
        <f>VLOOKUP($O1369,[3]Gerentes!$A:$I,7,0)</f>
        <v>4199053</v>
      </c>
      <c r="R1369" s="40" t="str">
        <f>VLOOKUP($O1369,[3]Gerentes!$A:$I,8,0)</f>
        <v>DOCUMENTOS DE LINEAMIENTOS TECNICOS</v>
      </c>
      <c r="S1369" s="34" t="s">
        <v>24</v>
      </c>
      <c r="T1369" s="34">
        <v>27</v>
      </c>
      <c r="U1369" s="34" t="s">
        <v>161</v>
      </c>
      <c r="V1369" s="34" t="s">
        <v>25</v>
      </c>
      <c r="W1369" s="41">
        <v>9343336</v>
      </c>
      <c r="X1369" s="41">
        <v>0</v>
      </c>
      <c r="Y1369" s="41">
        <v>0</v>
      </c>
      <c r="Z1369" s="41">
        <v>0</v>
      </c>
      <c r="AA1369" s="41">
        <v>0</v>
      </c>
      <c r="AB1369" s="42">
        <v>9343336</v>
      </c>
      <c r="AC1369" s="41">
        <v>9343336</v>
      </c>
      <c r="AD1369" s="41">
        <v>0</v>
      </c>
      <c r="AE1369" s="42">
        <v>9343336</v>
      </c>
      <c r="AF1369" s="42">
        <v>402000</v>
      </c>
      <c r="AG1369" s="41">
        <v>402000</v>
      </c>
      <c r="AH1369" s="41">
        <v>402000</v>
      </c>
      <c r="AI1369" s="41">
        <v>0</v>
      </c>
      <c r="AJ1369" s="41">
        <v>0</v>
      </c>
      <c r="AK1369" s="42" t="str">
        <f>IFERROR(VLOOKUP(Exportar[[#This Row],[RUBRO]],[3]LISTAS!$A$1:$B$19,2,0),Exportar[[#This Row],[NOMBRE-Planeación_Proyecto]])</f>
        <v>8. Fortalecimiento</v>
      </c>
      <c r="AL1369" s="41">
        <f>VLOOKUP(Exportar[[#This Row],[UNIDAD/SUB UNIDAD]],[3]!REGIONALES[[#All],[codigo_regional3]:[Columna1]],3,0)</f>
        <v>63</v>
      </c>
      <c r="AM1369" s="41">
        <f>Exportar[[#This Row],[COD]]</f>
        <v>63</v>
      </c>
      <c r="AN1369" s="41">
        <f>IFERROR(VLOOKUP(Exportar[[#This Row],[RUBRO completo]],'[3]CENTRO DE COSTOS'!$X:$X,1,0),0)</f>
        <v>0</v>
      </c>
      <c r="AO1369" s="43" t="str">
        <f>VLOOKUP(Exportar[[#This Row],[COD_REAL]],'[3]CENTRO DE COSTOS'!$M$4:$N$72,2,0)</f>
        <v>REGIONAL QUINDIO</v>
      </c>
    </row>
    <row r="1370" spans="1:41" x14ac:dyDescent="0.25">
      <c r="A1370" s="44">
        <v>45111</v>
      </c>
      <c r="B1370" s="32">
        <v>2023</v>
      </c>
      <c r="C1370" s="33" t="str">
        <f>VLOOKUP(D1370,'[3]CENTRO DE COSTOS'!$E:$H,4,0)</f>
        <v>REGIONALES</v>
      </c>
      <c r="D1370" s="34" t="s">
        <v>77</v>
      </c>
      <c r="E1370" s="34" t="s">
        <v>78</v>
      </c>
      <c r="F1370" s="34" t="s">
        <v>219</v>
      </c>
      <c r="G1370" s="35" t="str">
        <f>VLOOKUP(O1370,[3]Gerentes!$A:$N,4,0)</f>
        <v>FORTALECIMIENTO</v>
      </c>
      <c r="H1370" s="35" t="str">
        <f>VLOOKUP(O1370,[3]Gerentes!$A:$N,5,0)</f>
        <v>DIRECTOR(A) ADMINISTRATIVO</v>
      </c>
      <c r="I1370" s="35" t="str">
        <f>VLOOKUP(O1370,[3]Gerentes!$A:$N,10,0)</f>
        <v>8. Fortalecimiento</v>
      </c>
      <c r="J1370" s="35" t="str">
        <f>VLOOKUP(O1370,[3]Gerentes!$A:$AB,15,0)</f>
        <v>Contratable</v>
      </c>
      <c r="K1370" s="36" t="str">
        <f t="shared" si="63"/>
        <v>Inversión</v>
      </c>
      <c r="L1370" s="37" t="s">
        <v>218</v>
      </c>
      <c r="M1370" s="38" t="str">
        <f t="shared" si="64"/>
        <v>C-4199-1500-8</v>
      </c>
      <c r="N1370" s="34">
        <v>197</v>
      </c>
      <c r="O1370" s="35" t="str">
        <f t="shared" si="65"/>
        <v>C-4199-1500-8-0-4199016-02-197</v>
      </c>
      <c r="P1370" s="32" t="s">
        <v>217</v>
      </c>
      <c r="Q1370" s="39">
        <f>VLOOKUP($O1370,[3]Gerentes!$A:$I,7,0)</f>
        <v>4199016</v>
      </c>
      <c r="R1370" s="40" t="str">
        <f>VLOOKUP($O1370,[3]Gerentes!$A:$I,8,0)</f>
        <v>SEDES MANTENIDAS</v>
      </c>
      <c r="S1370" s="34" t="s">
        <v>24</v>
      </c>
      <c r="T1370" s="34">
        <v>27</v>
      </c>
      <c r="U1370" s="34" t="s">
        <v>161</v>
      </c>
      <c r="V1370" s="34" t="s">
        <v>25</v>
      </c>
      <c r="W1370" s="41">
        <v>48114420</v>
      </c>
      <c r="X1370" s="41">
        <v>0</v>
      </c>
      <c r="Y1370" s="41">
        <v>0</v>
      </c>
      <c r="Z1370" s="41">
        <v>0</v>
      </c>
      <c r="AA1370" s="41">
        <v>0</v>
      </c>
      <c r="AB1370" s="42">
        <v>48114420</v>
      </c>
      <c r="AC1370" s="41">
        <v>48114420</v>
      </c>
      <c r="AD1370" s="41">
        <v>0</v>
      </c>
      <c r="AE1370" s="42">
        <v>38608510</v>
      </c>
      <c r="AF1370" s="42">
        <v>0</v>
      </c>
      <c r="AG1370" s="41">
        <v>0</v>
      </c>
      <c r="AH1370" s="41">
        <v>0</v>
      </c>
      <c r="AI1370" s="41">
        <v>0</v>
      </c>
      <c r="AJ1370" s="41">
        <v>0</v>
      </c>
      <c r="AK1370" s="42" t="str">
        <f>IFERROR(VLOOKUP(Exportar[[#This Row],[RUBRO]],[3]LISTAS!$A$1:$B$19,2,0),Exportar[[#This Row],[NOMBRE-Planeación_Proyecto]])</f>
        <v>8. Fortalecimiento</v>
      </c>
      <c r="AL1370" s="41">
        <f>VLOOKUP(Exportar[[#This Row],[UNIDAD/SUB UNIDAD]],[3]!REGIONALES[[#All],[codigo_regional3]:[Columna1]],3,0)</f>
        <v>63</v>
      </c>
      <c r="AM1370" s="41">
        <f>Exportar[[#This Row],[COD]]</f>
        <v>63</v>
      </c>
      <c r="AN1370" s="41">
        <f>IFERROR(VLOOKUP(Exportar[[#This Row],[RUBRO completo]],'[3]CENTRO DE COSTOS'!$X:$X,1,0),0)</f>
        <v>0</v>
      </c>
      <c r="AO1370" s="43" t="str">
        <f>VLOOKUP(Exportar[[#This Row],[COD_REAL]],'[3]CENTRO DE COSTOS'!$M$4:$N$72,2,0)</f>
        <v>REGIONAL QUINDIO</v>
      </c>
    </row>
    <row r="1371" spans="1:41" x14ac:dyDescent="0.25">
      <c r="A1371" s="44">
        <v>45111</v>
      </c>
      <c r="B1371" s="32">
        <v>2023</v>
      </c>
      <c r="C1371" s="33" t="str">
        <f>VLOOKUP(D1371,'[3]CENTRO DE COSTOS'!$E:$H,4,0)</f>
        <v>REGIONALES</v>
      </c>
      <c r="D1371" s="34" t="s">
        <v>77</v>
      </c>
      <c r="E1371" s="34" t="s">
        <v>78</v>
      </c>
      <c r="F1371" s="34" t="s">
        <v>216</v>
      </c>
      <c r="G1371" s="35" t="str">
        <f>VLOOKUP(O1371,[3]Gerentes!$A:$N,4,0)</f>
        <v>FORTALECIMIENTO</v>
      </c>
      <c r="H1371" s="35" t="str">
        <f>VLOOKUP(O1371,[3]Gerentes!$A:$N,5,0)</f>
        <v>DIRECTOR(A) ADMINISTRATIVO</v>
      </c>
      <c r="I1371" s="35" t="str">
        <f>VLOOKUP(O1371,[3]Gerentes!$A:$N,10,0)</f>
        <v>8. Fortalecimiento</v>
      </c>
      <c r="J1371" s="35" t="str">
        <f>VLOOKUP(O1371,[3]Gerentes!$A:$AB,15,0)</f>
        <v>Contratable</v>
      </c>
      <c r="K1371" s="36" t="str">
        <f t="shared" si="63"/>
        <v>Inversión</v>
      </c>
      <c r="L1371" s="37" t="s">
        <v>215</v>
      </c>
      <c r="M1371" s="38" t="str">
        <f t="shared" si="64"/>
        <v>C-4199-1500-8</v>
      </c>
      <c r="N1371" s="34">
        <v>199</v>
      </c>
      <c r="O1371" s="35" t="str">
        <f t="shared" si="65"/>
        <v>C-4199-1500-8-0-4199053-02-199</v>
      </c>
      <c r="P1371" s="32" t="s">
        <v>214</v>
      </c>
      <c r="Q1371" s="39">
        <f>VLOOKUP($O1371,[3]Gerentes!$A:$I,7,0)</f>
        <v>4199053</v>
      </c>
      <c r="R1371" s="40" t="str">
        <f>VLOOKUP($O1371,[3]Gerentes!$A:$I,8,0)</f>
        <v>DOCUMENTOS DE LINEAMIENTOS TECNICOS</v>
      </c>
      <c r="S1371" s="34" t="s">
        <v>24</v>
      </c>
      <c r="T1371" s="34">
        <v>27</v>
      </c>
      <c r="U1371" s="34" t="s">
        <v>161</v>
      </c>
      <c r="V1371" s="34" t="s">
        <v>25</v>
      </c>
      <c r="W1371" s="41">
        <v>29755000</v>
      </c>
      <c r="X1371" s="41">
        <v>3397755</v>
      </c>
      <c r="Y1371" s="41">
        <v>0</v>
      </c>
      <c r="Z1371" s="41">
        <v>0</v>
      </c>
      <c r="AA1371" s="41">
        <v>0</v>
      </c>
      <c r="AB1371" s="42">
        <v>33152755</v>
      </c>
      <c r="AC1371" s="41">
        <v>33152755</v>
      </c>
      <c r="AD1371" s="41">
        <v>0</v>
      </c>
      <c r="AE1371" s="42">
        <v>28425856</v>
      </c>
      <c r="AF1371" s="42">
        <v>0</v>
      </c>
      <c r="AG1371" s="41">
        <v>0</v>
      </c>
      <c r="AH1371" s="41">
        <v>0</v>
      </c>
      <c r="AI1371" s="41">
        <v>0</v>
      </c>
      <c r="AJ1371" s="41">
        <v>0</v>
      </c>
      <c r="AK1371" s="42" t="str">
        <f>IFERROR(VLOOKUP(Exportar[[#This Row],[RUBRO]],[3]LISTAS!$A$1:$B$19,2,0),Exportar[[#This Row],[NOMBRE-Planeación_Proyecto]])</f>
        <v>8. Fortalecimiento</v>
      </c>
      <c r="AL1371" s="41">
        <f>VLOOKUP(Exportar[[#This Row],[UNIDAD/SUB UNIDAD]],[3]!REGIONALES[[#All],[codigo_regional3]:[Columna1]],3,0)</f>
        <v>63</v>
      </c>
      <c r="AM1371" s="41">
        <f>Exportar[[#This Row],[COD]]</f>
        <v>63</v>
      </c>
      <c r="AN1371" s="41">
        <f>IFERROR(VLOOKUP(Exportar[[#This Row],[RUBRO completo]],'[3]CENTRO DE COSTOS'!$X:$X,1,0),0)</f>
        <v>0</v>
      </c>
      <c r="AO1371" s="43" t="str">
        <f>VLOOKUP(Exportar[[#This Row],[COD_REAL]],'[3]CENTRO DE COSTOS'!$M$4:$N$72,2,0)</f>
        <v>REGIONAL QUINDIO</v>
      </c>
    </row>
    <row r="1372" spans="1:41" x14ac:dyDescent="0.25">
      <c r="A1372" s="44">
        <v>45111</v>
      </c>
      <c r="B1372" s="32">
        <v>2023</v>
      </c>
      <c r="C1372" s="33" t="str">
        <f>VLOOKUP(D1372,'[3]CENTRO DE COSTOS'!$E:$H,4,0)</f>
        <v>REGIONALES</v>
      </c>
      <c r="D1372" s="34" t="s">
        <v>77</v>
      </c>
      <c r="E1372" s="34" t="s">
        <v>78</v>
      </c>
      <c r="F1372" s="34" t="s">
        <v>213</v>
      </c>
      <c r="G1372" s="35" t="str">
        <f>VLOOKUP(O1372,[3]Gerentes!$A:$N,4,0)</f>
        <v>FORTALECIMIENTO</v>
      </c>
      <c r="H1372" s="35" t="str">
        <f>VLOOKUP(O1372,[3]Gerentes!$A:$N,5,0)</f>
        <v>DIRECTOR(A) ADMINISTRATIVO</v>
      </c>
      <c r="I1372" s="35" t="str">
        <f>VLOOKUP(O1372,[3]Gerentes!$A:$N,10,0)</f>
        <v>8. Fortalecimiento</v>
      </c>
      <c r="J1372" s="35" t="str">
        <f>VLOOKUP(O1372,[3]Gerentes!$A:$AB,15,0)</f>
        <v>Contratable</v>
      </c>
      <c r="K1372" s="36" t="str">
        <f t="shared" si="63"/>
        <v>Inversión</v>
      </c>
      <c r="L1372" s="37" t="s">
        <v>175</v>
      </c>
      <c r="M1372" s="38" t="str">
        <f t="shared" si="64"/>
        <v>C-4199-1500-8</v>
      </c>
      <c r="N1372" s="34">
        <v>201</v>
      </c>
      <c r="O1372" s="35" t="str">
        <f t="shared" si="65"/>
        <v>C-4199-1500-8-0-4199064-02-201</v>
      </c>
      <c r="P1372" s="32" t="s">
        <v>174</v>
      </c>
      <c r="Q1372" s="39">
        <f>VLOOKUP($O1372,[3]Gerentes!$A:$I,7,0)</f>
        <v>4199064</v>
      </c>
      <c r="R1372" s="40" t="str">
        <f>VLOOKUP($O1372,[3]Gerentes!$A:$I,8,0)</f>
        <v>SERVICIO DE IMPLEMENTACION DE SISTEMAS DE GESTION</v>
      </c>
      <c r="S1372" s="34" t="s">
        <v>24</v>
      </c>
      <c r="T1372" s="34">
        <v>27</v>
      </c>
      <c r="U1372" s="34" t="s">
        <v>161</v>
      </c>
      <c r="V1372" s="34" t="s">
        <v>25</v>
      </c>
      <c r="W1372" s="41">
        <v>3500000</v>
      </c>
      <c r="X1372" s="41">
        <v>44561411</v>
      </c>
      <c r="Y1372" s="41">
        <v>0</v>
      </c>
      <c r="Z1372" s="41">
        <v>0</v>
      </c>
      <c r="AA1372" s="41">
        <v>0</v>
      </c>
      <c r="AB1372" s="42">
        <v>48061411</v>
      </c>
      <c r="AC1372" s="41">
        <v>48061411</v>
      </c>
      <c r="AD1372" s="41">
        <v>0</v>
      </c>
      <c r="AE1372" s="42">
        <v>44272232</v>
      </c>
      <c r="AF1372" s="42">
        <v>0</v>
      </c>
      <c r="AG1372" s="41">
        <v>0</v>
      </c>
      <c r="AH1372" s="41">
        <v>0</v>
      </c>
      <c r="AI1372" s="41">
        <v>0</v>
      </c>
      <c r="AJ1372" s="41">
        <v>0</v>
      </c>
      <c r="AK1372" s="42" t="str">
        <f>IFERROR(VLOOKUP(Exportar[[#This Row],[RUBRO]],[3]LISTAS!$A$1:$B$19,2,0),Exportar[[#This Row],[NOMBRE-Planeación_Proyecto]])</f>
        <v>8. Fortalecimiento</v>
      </c>
      <c r="AL1372" s="41">
        <f>VLOOKUP(Exportar[[#This Row],[UNIDAD/SUB UNIDAD]],[3]!REGIONALES[[#All],[codigo_regional3]:[Columna1]],3,0)</f>
        <v>63</v>
      </c>
      <c r="AM1372" s="41">
        <f>Exportar[[#This Row],[COD]]</f>
        <v>63</v>
      </c>
      <c r="AN1372" s="41">
        <f>IFERROR(VLOOKUP(Exportar[[#This Row],[RUBRO completo]],'[3]CENTRO DE COSTOS'!$X:$X,1,0),0)</f>
        <v>0</v>
      </c>
      <c r="AO1372" s="43" t="str">
        <f>VLOOKUP(Exportar[[#This Row],[COD_REAL]],'[3]CENTRO DE COSTOS'!$M$4:$N$72,2,0)</f>
        <v>REGIONAL QUINDIO</v>
      </c>
    </row>
    <row r="1373" spans="1:41" x14ac:dyDescent="0.25">
      <c r="A1373" s="44">
        <v>45111</v>
      </c>
      <c r="B1373" s="32">
        <v>2023</v>
      </c>
      <c r="C1373" s="33" t="str">
        <f>VLOOKUP(D1373,'[3]CENTRO DE COSTOS'!$E:$H,4,0)</f>
        <v>REGIONALES</v>
      </c>
      <c r="D1373" s="34" t="s">
        <v>77</v>
      </c>
      <c r="E1373" s="34" t="s">
        <v>78</v>
      </c>
      <c r="F1373" s="34" t="s">
        <v>208</v>
      </c>
      <c r="G1373" s="35" t="str">
        <f>VLOOKUP(O1373,[3]Gerentes!$A:$N,4,0)</f>
        <v>FUNCIONAMIENTO</v>
      </c>
      <c r="H1373" s="35" t="str">
        <f>VLOOKUP(O1373,[3]Gerentes!$A:$N,5,0)</f>
        <v>DIRECTOR(A) DE GESTION HUMANA</v>
      </c>
      <c r="I1373" s="35" t="str">
        <f>VLOOKUP(O1373,[3]Gerentes!$A:$N,10,0)</f>
        <v>1. Gestión Humana</v>
      </c>
      <c r="J1373" s="35" t="str">
        <f>VLOOKUP(O1373,[3]Gerentes!$A:$AB,15,0)</f>
        <v>Contratable</v>
      </c>
      <c r="K1373" s="36" t="str">
        <f t="shared" si="63"/>
        <v>Funcionamiento</v>
      </c>
      <c r="L1373" s="37" t="s">
        <v>212</v>
      </c>
      <c r="M1373" s="38" t="str">
        <f t="shared" si="64"/>
        <v>A-02-02</v>
      </c>
      <c r="N1373" s="34">
        <v>301</v>
      </c>
      <c r="O1373" s="35" t="str">
        <f t="shared" si="65"/>
        <v>A-02-02-01-002-008-301</v>
      </c>
      <c r="P1373" s="32" t="s">
        <v>211</v>
      </c>
      <c r="Q1373" s="39">
        <f>VLOOKUP($O1373,[3]Gerentes!$A:$I,7,0)</f>
        <v>0</v>
      </c>
      <c r="R1373" s="40">
        <f>VLOOKUP($O1373,[3]Gerentes!$A:$I,8,0)</f>
        <v>0</v>
      </c>
      <c r="S1373" s="34" t="s">
        <v>24</v>
      </c>
      <c r="T1373" s="34">
        <v>27</v>
      </c>
      <c r="U1373" s="34" t="s">
        <v>161</v>
      </c>
      <c r="V1373" s="34" t="s">
        <v>25</v>
      </c>
      <c r="W1373" s="41">
        <v>10609000</v>
      </c>
      <c r="X1373" s="41">
        <v>5417000</v>
      </c>
      <c r="Y1373" s="41">
        <v>0</v>
      </c>
      <c r="Z1373" s="41">
        <v>0</v>
      </c>
      <c r="AA1373" s="41">
        <v>0</v>
      </c>
      <c r="AB1373" s="42">
        <v>16026000</v>
      </c>
      <c r="AC1373" s="41">
        <v>15913500</v>
      </c>
      <c r="AD1373" s="41">
        <v>112500</v>
      </c>
      <c r="AE1373" s="42">
        <v>10609000</v>
      </c>
      <c r="AF1373" s="42">
        <v>6366000</v>
      </c>
      <c r="AG1373" s="41">
        <v>6366000</v>
      </c>
      <c r="AH1373" s="41">
        <v>6366000</v>
      </c>
      <c r="AI1373" s="41">
        <v>0</v>
      </c>
      <c r="AJ1373" s="41">
        <v>0</v>
      </c>
      <c r="AK1373" s="42" t="str">
        <f>IFERROR(VLOOKUP(Exportar[[#This Row],[RUBRO]],[3]LISTAS!$A$1:$B$19,2,0),Exportar[[#This Row],[NOMBRE-Planeación_Proyecto]])</f>
        <v>Gastos Generales</v>
      </c>
      <c r="AL1373" s="41">
        <f>VLOOKUP(Exportar[[#This Row],[UNIDAD/SUB UNIDAD]],[3]!REGIONALES[[#All],[codigo_regional3]:[Columna1]],3,0)</f>
        <v>63</v>
      </c>
      <c r="AM1373" s="41">
        <f>Exportar[[#This Row],[COD]]</f>
        <v>63</v>
      </c>
      <c r="AN1373" s="41">
        <f>IFERROR(VLOOKUP(Exportar[[#This Row],[RUBRO completo]],'[3]CENTRO DE COSTOS'!$X:$X,1,0),0)</f>
        <v>0</v>
      </c>
      <c r="AO1373" s="43" t="str">
        <f>VLOOKUP(Exportar[[#This Row],[COD_REAL]],'[3]CENTRO DE COSTOS'!$M$4:$N$72,2,0)</f>
        <v>REGIONAL QUINDIO</v>
      </c>
    </row>
    <row r="1374" spans="1:41" x14ac:dyDescent="0.25">
      <c r="A1374" s="44">
        <v>45111</v>
      </c>
      <c r="B1374" s="32">
        <v>2023</v>
      </c>
      <c r="C1374" s="33" t="str">
        <f>VLOOKUP(D1374,'[3]CENTRO DE COSTOS'!$E:$H,4,0)</f>
        <v>REGIONALES</v>
      </c>
      <c r="D1374" s="34" t="s">
        <v>77</v>
      </c>
      <c r="E1374" s="34" t="s">
        <v>78</v>
      </c>
      <c r="F1374" s="34" t="s">
        <v>208</v>
      </c>
      <c r="G1374" s="35" t="str">
        <f>VLOOKUP(O1374,[3]Gerentes!$A:$N,4,0)</f>
        <v>FUNCIONAMIENTO</v>
      </c>
      <c r="H1374" s="35" t="str">
        <f>VLOOKUP(O1374,[3]Gerentes!$A:$N,5,0)</f>
        <v>DIRECTOR(A) DE GESTION HUMANA</v>
      </c>
      <c r="I1374" s="35" t="str">
        <f>VLOOKUP(O1374,[3]Gerentes!$A:$N,10,0)</f>
        <v>1. Gestión Humana</v>
      </c>
      <c r="J1374" s="35" t="str">
        <f>VLOOKUP(O1374,[3]Gerentes!$A:$AB,15,0)</f>
        <v>No Contratable</v>
      </c>
      <c r="K1374" s="36" t="str">
        <f t="shared" si="63"/>
        <v>Funcionamiento</v>
      </c>
      <c r="L1374" s="37" t="s">
        <v>210</v>
      </c>
      <c r="M1374" s="38" t="str">
        <f t="shared" si="64"/>
        <v>A-02-02</v>
      </c>
      <c r="N1374" s="34">
        <v>301</v>
      </c>
      <c r="O1374" s="35" t="str">
        <f t="shared" si="65"/>
        <v>A-02-02-02-009-006-301</v>
      </c>
      <c r="P1374" s="32" t="s">
        <v>209</v>
      </c>
      <c r="Q1374" s="39">
        <f>VLOOKUP($O1374,[3]Gerentes!$A:$I,7,0)</f>
        <v>0</v>
      </c>
      <c r="R1374" s="40">
        <f>VLOOKUP($O1374,[3]Gerentes!$A:$I,8,0)</f>
        <v>0</v>
      </c>
      <c r="S1374" s="34" t="s">
        <v>24</v>
      </c>
      <c r="T1374" s="34">
        <v>27</v>
      </c>
      <c r="U1374" s="34" t="s">
        <v>161</v>
      </c>
      <c r="V1374" s="34" t="s">
        <v>25</v>
      </c>
      <c r="W1374" s="41">
        <v>35529951</v>
      </c>
      <c r="X1374" s="41">
        <v>9313676</v>
      </c>
      <c r="Y1374" s="41">
        <v>0</v>
      </c>
      <c r="Z1374" s="41">
        <v>0</v>
      </c>
      <c r="AA1374" s="41">
        <v>0</v>
      </c>
      <c r="AB1374" s="42">
        <v>44843627</v>
      </c>
      <c r="AC1374" s="41">
        <v>44843627</v>
      </c>
      <c r="AD1374" s="41">
        <v>0</v>
      </c>
      <c r="AE1374" s="42">
        <v>0</v>
      </c>
      <c r="AF1374" s="42">
        <v>0</v>
      </c>
      <c r="AG1374" s="41">
        <v>0</v>
      </c>
      <c r="AH1374" s="41">
        <v>0</v>
      </c>
      <c r="AI1374" s="41">
        <v>0</v>
      </c>
      <c r="AJ1374" s="41">
        <v>0</v>
      </c>
      <c r="AK1374" s="42" t="str">
        <f>IFERROR(VLOOKUP(Exportar[[#This Row],[RUBRO]],[3]LISTAS!$A$1:$B$19,2,0),Exportar[[#This Row],[NOMBRE-Planeación_Proyecto]])</f>
        <v>Gastos Generales</v>
      </c>
      <c r="AL1374" s="41">
        <f>VLOOKUP(Exportar[[#This Row],[UNIDAD/SUB UNIDAD]],[3]!REGIONALES[[#All],[codigo_regional3]:[Columna1]],3,0)</f>
        <v>63</v>
      </c>
      <c r="AM1374" s="41">
        <f>Exportar[[#This Row],[COD]]</f>
        <v>63</v>
      </c>
      <c r="AN1374" s="41">
        <f>IFERROR(VLOOKUP(Exportar[[#This Row],[RUBRO completo]],'[3]CENTRO DE COSTOS'!$X:$X,1,0),0)</f>
        <v>0</v>
      </c>
      <c r="AO1374" s="43" t="str">
        <f>VLOOKUP(Exportar[[#This Row],[COD_REAL]],'[3]CENTRO DE COSTOS'!$M$4:$N$72,2,0)</f>
        <v>REGIONAL QUINDIO</v>
      </c>
    </row>
    <row r="1375" spans="1:41" x14ac:dyDescent="0.25">
      <c r="A1375" s="44">
        <v>45111</v>
      </c>
      <c r="B1375" s="32">
        <v>2023</v>
      </c>
      <c r="C1375" s="33" t="str">
        <f>VLOOKUP(D1375,'[3]CENTRO DE COSTOS'!$E:$H,4,0)</f>
        <v>REGIONALES</v>
      </c>
      <c r="D1375" s="34" t="s">
        <v>77</v>
      </c>
      <c r="E1375" s="34" t="s">
        <v>78</v>
      </c>
      <c r="F1375" s="34" t="s">
        <v>208</v>
      </c>
      <c r="G1375" s="35" t="str">
        <f>VLOOKUP(O1375,[3]Gerentes!$A:$N,4,0)</f>
        <v>FUNCIONAMIENTO</v>
      </c>
      <c r="H1375" s="35" t="str">
        <f>VLOOKUP(O1375,[3]Gerentes!$A:$N,5,0)</f>
        <v>DIRECTOR(A) DE GESTION HUMANA</v>
      </c>
      <c r="I1375" s="35" t="str">
        <f>VLOOKUP(O1375,[3]Gerentes!$A:$N,10,0)</f>
        <v>1. Gestión Humana</v>
      </c>
      <c r="J1375" s="35" t="str">
        <f>VLOOKUP(O1375,[3]Gerentes!$A:$AB,15,0)</f>
        <v>No Contratable</v>
      </c>
      <c r="K1375" s="36" t="str">
        <f t="shared" si="63"/>
        <v>Funcionamiento</v>
      </c>
      <c r="L1375" s="37" t="s">
        <v>207</v>
      </c>
      <c r="M1375" s="38" t="str">
        <f t="shared" si="64"/>
        <v>A-02-02</v>
      </c>
      <c r="N1375" s="34">
        <v>301</v>
      </c>
      <c r="O1375" s="35" t="str">
        <f t="shared" si="65"/>
        <v>A-02-02-02-010-301</v>
      </c>
      <c r="P1375" s="32" t="s">
        <v>206</v>
      </c>
      <c r="Q1375" s="39">
        <f>VLOOKUP($O1375,[3]Gerentes!$A:$I,7,0)</f>
        <v>0</v>
      </c>
      <c r="R1375" s="40">
        <f>VLOOKUP($O1375,[3]Gerentes!$A:$I,8,0)</f>
        <v>0</v>
      </c>
      <c r="S1375" s="34" t="s">
        <v>24</v>
      </c>
      <c r="T1375" s="34">
        <v>27</v>
      </c>
      <c r="U1375" s="34" t="s">
        <v>161</v>
      </c>
      <c r="V1375" s="34" t="s">
        <v>25</v>
      </c>
      <c r="W1375" s="41">
        <v>8487200</v>
      </c>
      <c r="X1375" s="41">
        <v>0</v>
      </c>
      <c r="Y1375" s="41">
        <v>0</v>
      </c>
      <c r="Z1375" s="41">
        <v>0</v>
      </c>
      <c r="AA1375" s="41">
        <v>0</v>
      </c>
      <c r="AB1375" s="42">
        <v>8487200</v>
      </c>
      <c r="AC1375" s="41">
        <v>8487200</v>
      </c>
      <c r="AD1375" s="41">
        <v>0</v>
      </c>
      <c r="AE1375" s="42">
        <v>0</v>
      </c>
      <c r="AF1375" s="42">
        <v>0</v>
      </c>
      <c r="AG1375" s="41">
        <v>0</v>
      </c>
      <c r="AH1375" s="41">
        <v>0</v>
      </c>
      <c r="AI1375" s="41">
        <v>0</v>
      </c>
      <c r="AJ1375" s="41">
        <v>0</v>
      </c>
      <c r="AK1375" s="42" t="str">
        <f>IFERROR(VLOOKUP(Exportar[[#This Row],[RUBRO]],[3]LISTAS!$A$1:$B$19,2,0),Exportar[[#This Row],[NOMBRE-Planeación_Proyecto]])</f>
        <v>Gastos Generales</v>
      </c>
      <c r="AL1375" s="41">
        <f>VLOOKUP(Exportar[[#This Row],[UNIDAD/SUB UNIDAD]],[3]!REGIONALES[[#All],[codigo_regional3]:[Columna1]],3,0)</f>
        <v>63</v>
      </c>
      <c r="AM1375" s="41">
        <f>Exportar[[#This Row],[COD]]</f>
        <v>63</v>
      </c>
      <c r="AN1375" s="41">
        <f>IFERROR(VLOOKUP(Exportar[[#This Row],[RUBRO completo]],'[3]CENTRO DE COSTOS'!$X:$X,1,0),0)</f>
        <v>0</v>
      </c>
      <c r="AO1375" s="43" t="str">
        <f>VLOOKUP(Exportar[[#This Row],[COD_REAL]],'[3]CENTRO DE COSTOS'!$M$4:$N$72,2,0)</f>
        <v>REGIONAL QUINDIO</v>
      </c>
    </row>
    <row r="1376" spans="1:41" x14ac:dyDescent="0.25">
      <c r="A1376" s="44">
        <v>45111</v>
      </c>
      <c r="B1376" s="32">
        <v>2023</v>
      </c>
      <c r="C1376" s="33" t="str">
        <f>VLOOKUP(D1376,'[3]CENTRO DE COSTOS'!$E:$H,4,0)</f>
        <v>REGIONALES</v>
      </c>
      <c r="D1376" s="34" t="s">
        <v>77</v>
      </c>
      <c r="E1376" s="34" t="s">
        <v>78</v>
      </c>
      <c r="F1376" s="34" t="s">
        <v>195</v>
      </c>
      <c r="G1376" s="35" t="str">
        <f>VLOOKUP(O1376,[3]Gerentes!$A:$N,4,0)</f>
        <v>FUNCIONAMIENTO</v>
      </c>
      <c r="H1376" s="35" t="str">
        <f>VLOOKUP(O1376,[3]Gerentes!$A:$N,5,0)</f>
        <v>DIRECTOR(A) ADMINISTRATIVO</v>
      </c>
      <c r="I1376" s="35" t="str">
        <f>VLOOKUP(O1376,[3]Gerentes!$A:$N,10,0)</f>
        <v>2. Administrativa</v>
      </c>
      <c r="J1376" s="35" t="str">
        <f>VLOOKUP(O1376,[3]Gerentes!$A:$AB,15,0)</f>
        <v>No Contratable</v>
      </c>
      <c r="K1376" s="36" t="str">
        <f t="shared" si="63"/>
        <v>Funcionamiento</v>
      </c>
      <c r="L1376" s="37" t="s">
        <v>203</v>
      </c>
      <c r="M1376" s="38" t="str">
        <f t="shared" si="64"/>
        <v>A-02-02</v>
      </c>
      <c r="N1376" s="34">
        <v>302</v>
      </c>
      <c r="O1376" s="35" t="str">
        <f t="shared" si="65"/>
        <v>A-02-02-02-006-009-302</v>
      </c>
      <c r="P1376" s="32" t="s">
        <v>202</v>
      </c>
      <c r="Q1376" s="39">
        <f>VLOOKUP($O1376,[3]Gerentes!$A:$I,7,0)</f>
        <v>0</v>
      </c>
      <c r="R1376" s="40">
        <f>VLOOKUP($O1376,[3]Gerentes!$A:$I,8,0)</f>
        <v>0</v>
      </c>
      <c r="S1376" s="34" t="s">
        <v>24</v>
      </c>
      <c r="T1376" s="34">
        <v>27</v>
      </c>
      <c r="U1376" s="34" t="s">
        <v>161</v>
      </c>
      <c r="V1376" s="34" t="s">
        <v>25</v>
      </c>
      <c r="W1376" s="41">
        <v>920800</v>
      </c>
      <c r="X1376" s="41">
        <v>0</v>
      </c>
      <c r="Y1376" s="41">
        <v>0</v>
      </c>
      <c r="Z1376" s="41">
        <v>0</v>
      </c>
      <c r="AA1376" s="41">
        <v>0</v>
      </c>
      <c r="AB1376" s="42">
        <v>920800</v>
      </c>
      <c r="AC1376" s="41">
        <v>920800</v>
      </c>
      <c r="AD1376" s="41">
        <v>0</v>
      </c>
      <c r="AE1376" s="42">
        <v>0</v>
      </c>
      <c r="AF1376" s="42">
        <v>0</v>
      </c>
      <c r="AG1376" s="41">
        <v>0</v>
      </c>
      <c r="AH1376" s="41">
        <v>0</v>
      </c>
      <c r="AI1376" s="41">
        <v>0</v>
      </c>
      <c r="AJ1376" s="41">
        <v>0</v>
      </c>
      <c r="AK1376" s="42" t="str">
        <f>IFERROR(VLOOKUP(Exportar[[#This Row],[RUBRO]],[3]LISTAS!$A$1:$B$19,2,0),Exportar[[#This Row],[NOMBRE-Planeación_Proyecto]])</f>
        <v>Gastos Generales</v>
      </c>
      <c r="AL1376" s="41">
        <f>VLOOKUP(Exportar[[#This Row],[UNIDAD/SUB UNIDAD]],[3]!REGIONALES[[#All],[codigo_regional3]:[Columna1]],3,0)</f>
        <v>63</v>
      </c>
      <c r="AM1376" s="41">
        <f>Exportar[[#This Row],[COD]]</f>
        <v>63</v>
      </c>
      <c r="AN1376" s="41">
        <f>IFERROR(VLOOKUP(Exportar[[#This Row],[RUBRO completo]],'[3]CENTRO DE COSTOS'!$X:$X,1,0),0)</f>
        <v>0</v>
      </c>
      <c r="AO1376" s="43" t="str">
        <f>VLOOKUP(Exportar[[#This Row],[COD_REAL]],'[3]CENTRO DE COSTOS'!$M$4:$N$72,2,0)</f>
        <v>REGIONAL QUINDIO</v>
      </c>
    </row>
    <row r="1377" spans="1:41" x14ac:dyDescent="0.25">
      <c r="A1377" s="44">
        <v>45111</v>
      </c>
      <c r="B1377" s="32">
        <v>2023</v>
      </c>
      <c r="C1377" s="33" t="str">
        <f>VLOOKUP(D1377,'[3]CENTRO DE COSTOS'!$E:$H,4,0)</f>
        <v>REGIONALES</v>
      </c>
      <c r="D1377" s="34" t="s">
        <v>77</v>
      </c>
      <c r="E1377" s="34" t="s">
        <v>78</v>
      </c>
      <c r="F1377" s="34" t="s">
        <v>195</v>
      </c>
      <c r="G1377" s="35" t="str">
        <f>VLOOKUP(O1377,[3]Gerentes!$A:$N,4,0)</f>
        <v>FUNCIONAMIENTO</v>
      </c>
      <c r="H1377" s="35" t="str">
        <f>VLOOKUP(O1377,[3]Gerentes!$A:$N,5,0)</f>
        <v>DIRECTOR(A) ADMINISTRATIVO</v>
      </c>
      <c r="I1377" s="35" t="str">
        <f>VLOOKUP(O1377,[3]Gerentes!$A:$N,10,0)</f>
        <v>2. Administrativa</v>
      </c>
      <c r="J1377" s="35" t="str">
        <f>VLOOKUP(O1377,[3]Gerentes!$A:$AB,15,0)</f>
        <v>Contratable</v>
      </c>
      <c r="K1377" s="36" t="str">
        <f t="shared" si="63"/>
        <v>Funcionamiento</v>
      </c>
      <c r="L1377" s="37" t="s">
        <v>259</v>
      </c>
      <c r="M1377" s="38" t="str">
        <f t="shared" si="64"/>
        <v>A-02-02</v>
      </c>
      <c r="N1377" s="34">
        <v>302</v>
      </c>
      <c r="O1377" s="35" t="str">
        <f t="shared" si="65"/>
        <v>A-02-02-02-008-002-302</v>
      </c>
      <c r="P1377" s="32" t="s">
        <v>258</v>
      </c>
      <c r="Q1377" s="39">
        <f>VLOOKUP($O1377,[3]Gerentes!$A:$I,7,0)</f>
        <v>0</v>
      </c>
      <c r="R1377" s="40">
        <f>VLOOKUP($O1377,[3]Gerentes!$A:$I,8,0)</f>
        <v>0</v>
      </c>
      <c r="S1377" s="34" t="s">
        <v>24</v>
      </c>
      <c r="T1377" s="34">
        <v>27</v>
      </c>
      <c r="U1377" s="34" t="s">
        <v>161</v>
      </c>
      <c r="V1377" s="34" t="s">
        <v>25</v>
      </c>
      <c r="W1377" s="41">
        <v>0</v>
      </c>
      <c r="X1377" s="41">
        <v>2900000</v>
      </c>
      <c r="Y1377" s="41">
        <v>0</v>
      </c>
      <c r="Z1377" s="41">
        <v>0</v>
      </c>
      <c r="AA1377" s="41">
        <v>0</v>
      </c>
      <c r="AB1377" s="42">
        <v>2900000</v>
      </c>
      <c r="AC1377" s="41">
        <v>2900000</v>
      </c>
      <c r="AD1377" s="41">
        <v>0</v>
      </c>
      <c r="AE1377" s="42">
        <v>2900000</v>
      </c>
      <c r="AF1377" s="42">
        <v>2900000</v>
      </c>
      <c r="AG1377" s="41">
        <v>2900000</v>
      </c>
      <c r="AH1377" s="41">
        <v>2900000</v>
      </c>
      <c r="AI1377" s="41">
        <v>0</v>
      </c>
      <c r="AJ1377" s="41">
        <v>0</v>
      </c>
      <c r="AK1377" s="42" t="str">
        <f>IFERROR(VLOOKUP(Exportar[[#This Row],[RUBRO]],[3]LISTAS!$A$1:$B$19,2,0),Exportar[[#This Row],[NOMBRE-Planeación_Proyecto]])</f>
        <v>Gastos Generales</v>
      </c>
      <c r="AL1377" s="41">
        <f>VLOOKUP(Exportar[[#This Row],[UNIDAD/SUB UNIDAD]],[3]!REGIONALES[[#All],[codigo_regional3]:[Columna1]],3,0)</f>
        <v>63</v>
      </c>
      <c r="AM1377" s="41">
        <f>Exportar[[#This Row],[COD]]</f>
        <v>63</v>
      </c>
      <c r="AN1377" s="41">
        <f>IFERROR(VLOOKUP(Exportar[[#This Row],[RUBRO completo]],'[3]CENTRO DE COSTOS'!$X:$X,1,0),0)</f>
        <v>0</v>
      </c>
      <c r="AO1377" s="43" t="str">
        <f>VLOOKUP(Exportar[[#This Row],[COD_REAL]],'[3]CENTRO DE COSTOS'!$M$4:$N$72,2,0)</f>
        <v>REGIONAL QUINDIO</v>
      </c>
    </row>
    <row r="1378" spans="1:41" x14ac:dyDescent="0.25">
      <c r="A1378" s="44">
        <v>45111</v>
      </c>
      <c r="B1378" s="32">
        <v>2023</v>
      </c>
      <c r="C1378" s="33" t="str">
        <f>VLOOKUP(D1378,'[3]CENTRO DE COSTOS'!$E:$H,4,0)</f>
        <v>REGIONALES</v>
      </c>
      <c r="D1378" s="34" t="s">
        <v>77</v>
      </c>
      <c r="E1378" s="34" t="s">
        <v>78</v>
      </c>
      <c r="F1378" s="34" t="s">
        <v>195</v>
      </c>
      <c r="G1378" s="35" t="str">
        <f>VLOOKUP(O1378,[3]Gerentes!$A:$N,4,0)</f>
        <v>FUNCIONAMIENTO</v>
      </c>
      <c r="H1378" s="35" t="str">
        <f>VLOOKUP(O1378,[3]Gerentes!$A:$N,5,0)</f>
        <v>DIRECTOR(A) ADMINISTRATIVO</v>
      </c>
      <c r="I1378" s="35" t="str">
        <f>VLOOKUP(O1378,[3]Gerentes!$A:$N,10,0)</f>
        <v>2. Administrativa</v>
      </c>
      <c r="J1378" s="35" t="str">
        <f>VLOOKUP(O1378,[3]Gerentes!$A:$AB,15,0)</f>
        <v>No Contratable</v>
      </c>
      <c r="K1378" s="36" t="str">
        <f t="shared" si="63"/>
        <v>Funcionamiento</v>
      </c>
      <c r="L1378" s="37" t="s">
        <v>201</v>
      </c>
      <c r="M1378" s="38" t="str">
        <f t="shared" si="64"/>
        <v>A-02-02</v>
      </c>
      <c r="N1378" s="34">
        <v>302</v>
      </c>
      <c r="O1378" s="35" t="str">
        <f t="shared" si="65"/>
        <v>A-02-02-02-008-004-302</v>
      </c>
      <c r="P1378" s="32" t="s">
        <v>200</v>
      </c>
      <c r="Q1378" s="39">
        <f>VLOOKUP($O1378,[3]Gerentes!$A:$I,7,0)</f>
        <v>0</v>
      </c>
      <c r="R1378" s="40">
        <f>VLOOKUP($O1378,[3]Gerentes!$A:$I,8,0)</f>
        <v>0</v>
      </c>
      <c r="S1378" s="34" t="s">
        <v>24</v>
      </c>
      <c r="T1378" s="34">
        <v>27</v>
      </c>
      <c r="U1378" s="34" t="s">
        <v>161</v>
      </c>
      <c r="V1378" s="34" t="s">
        <v>25</v>
      </c>
      <c r="W1378" s="41">
        <v>13033600</v>
      </c>
      <c r="X1378" s="41">
        <v>0</v>
      </c>
      <c r="Y1378" s="41">
        <v>0</v>
      </c>
      <c r="Z1378" s="41">
        <v>0</v>
      </c>
      <c r="AA1378" s="41">
        <v>0</v>
      </c>
      <c r="AB1378" s="42">
        <v>13033600</v>
      </c>
      <c r="AC1378" s="41">
        <v>13033600</v>
      </c>
      <c r="AD1378" s="41">
        <v>0</v>
      </c>
      <c r="AE1378" s="42">
        <v>3911867</v>
      </c>
      <c r="AF1378" s="42">
        <v>3911867</v>
      </c>
      <c r="AG1378" s="41">
        <v>3911867</v>
      </c>
      <c r="AH1378" s="41">
        <v>3911867</v>
      </c>
      <c r="AI1378" s="41">
        <v>0</v>
      </c>
      <c r="AJ1378" s="41">
        <v>0</v>
      </c>
      <c r="AK1378" s="42" t="str">
        <f>IFERROR(VLOOKUP(Exportar[[#This Row],[RUBRO]],[3]LISTAS!$A$1:$B$19,2,0),Exportar[[#This Row],[NOMBRE-Planeación_Proyecto]])</f>
        <v>Gastos Generales</v>
      </c>
      <c r="AL1378" s="41">
        <f>VLOOKUP(Exportar[[#This Row],[UNIDAD/SUB UNIDAD]],[3]!REGIONALES[[#All],[codigo_regional3]:[Columna1]],3,0)</f>
        <v>63</v>
      </c>
      <c r="AM1378" s="41">
        <f>Exportar[[#This Row],[COD]]</f>
        <v>63</v>
      </c>
      <c r="AN1378" s="41">
        <f>IFERROR(VLOOKUP(Exportar[[#This Row],[RUBRO completo]],'[3]CENTRO DE COSTOS'!$X:$X,1,0),0)</f>
        <v>0</v>
      </c>
      <c r="AO1378" s="43" t="str">
        <f>VLOOKUP(Exportar[[#This Row],[COD_REAL]],'[3]CENTRO DE COSTOS'!$M$4:$N$72,2,0)</f>
        <v>REGIONAL QUINDIO</v>
      </c>
    </row>
    <row r="1379" spans="1:41" x14ac:dyDescent="0.25">
      <c r="A1379" s="44">
        <v>45111</v>
      </c>
      <c r="B1379" s="32">
        <v>2023</v>
      </c>
      <c r="C1379" s="33" t="str">
        <f>VLOOKUP(D1379,'[3]CENTRO DE COSTOS'!$E:$H,4,0)</f>
        <v>REGIONALES</v>
      </c>
      <c r="D1379" s="34" t="s">
        <v>77</v>
      </c>
      <c r="E1379" s="34" t="s">
        <v>78</v>
      </c>
      <c r="F1379" s="34" t="s">
        <v>195</v>
      </c>
      <c r="G1379" s="35" t="str">
        <f>VLOOKUP(O1379,[3]Gerentes!$A:$N,4,0)</f>
        <v>FUNCIONAMIENTO</v>
      </c>
      <c r="H1379" s="35" t="str">
        <f>VLOOKUP(O1379,[3]Gerentes!$A:$N,5,0)</f>
        <v>DIRECTOR(A) ADMINISTRATIVO</v>
      </c>
      <c r="I1379" s="35" t="str">
        <f>VLOOKUP(O1379,[3]Gerentes!$A:$N,10,0)</f>
        <v>2. Administrativa</v>
      </c>
      <c r="J1379" s="35" t="str">
        <f>VLOOKUP(O1379,[3]Gerentes!$A:$AB,15,0)</f>
        <v>No Contratable</v>
      </c>
      <c r="K1379" s="36" t="str">
        <f t="shared" si="63"/>
        <v>Funcionamiento</v>
      </c>
      <c r="L1379" s="37" t="s">
        <v>199</v>
      </c>
      <c r="M1379" s="38" t="str">
        <f t="shared" si="64"/>
        <v>A-02-02</v>
      </c>
      <c r="N1379" s="34">
        <v>302</v>
      </c>
      <c r="O1379" s="35" t="str">
        <f t="shared" si="65"/>
        <v>A-02-02-02-008-007-302</v>
      </c>
      <c r="P1379" s="32" t="s">
        <v>198</v>
      </c>
      <c r="Q1379" s="39">
        <f>VLOOKUP($O1379,[3]Gerentes!$A:$I,7,0)</f>
        <v>0</v>
      </c>
      <c r="R1379" s="40">
        <f>VLOOKUP($O1379,[3]Gerentes!$A:$I,8,0)</f>
        <v>0</v>
      </c>
      <c r="S1379" s="34" t="s">
        <v>24</v>
      </c>
      <c r="T1379" s="34">
        <v>27</v>
      </c>
      <c r="U1379" s="34" t="s">
        <v>161</v>
      </c>
      <c r="V1379" s="34" t="s">
        <v>25</v>
      </c>
      <c r="W1379" s="41">
        <v>821400</v>
      </c>
      <c r="X1379" s="41">
        <v>0</v>
      </c>
      <c r="Y1379" s="41">
        <v>0</v>
      </c>
      <c r="Z1379" s="41">
        <v>0</v>
      </c>
      <c r="AA1379" s="41">
        <v>0</v>
      </c>
      <c r="AB1379" s="42">
        <v>821400</v>
      </c>
      <c r="AC1379" s="41">
        <v>821400</v>
      </c>
      <c r="AD1379" s="41">
        <v>0</v>
      </c>
      <c r="AE1379" s="42">
        <v>0</v>
      </c>
      <c r="AF1379" s="42">
        <v>0</v>
      </c>
      <c r="AG1379" s="41">
        <v>0</v>
      </c>
      <c r="AH1379" s="41">
        <v>0</v>
      </c>
      <c r="AI1379" s="41">
        <v>0</v>
      </c>
      <c r="AJ1379" s="41">
        <v>0</v>
      </c>
      <c r="AK1379" s="42" t="str">
        <f>IFERROR(VLOOKUP(Exportar[[#This Row],[RUBRO]],[3]LISTAS!$A$1:$B$19,2,0),Exportar[[#This Row],[NOMBRE-Planeación_Proyecto]])</f>
        <v>Gastos Generales</v>
      </c>
      <c r="AL1379" s="41">
        <f>VLOOKUP(Exportar[[#This Row],[UNIDAD/SUB UNIDAD]],[3]!REGIONALES[[#All],[codigo_regional3]:[Columna1]],3,0)</f>
        <v>63</v>
      </c>
      <c r="AM1379" s="41">
        <f>Exportar[[#This Row],[COD]]</f>
        <v>63</v>
      </c>
      <c r="AN1379" s="41">
        <f>IFERROR(VLOOKUP(Exportar[[#This Row],[RUBRO completo]],'[3]CENTRO DE COSTOS'!$X:$X,1,0),0)</f>
        <v>0</v>
      </c>
      <c r="AO1379" s="43" t="str">
        <f>VLOOKUP(Exportar[[#This Row],[COD_REAL]],'[3]CENTRO DE COSTOS'!$M$4:$N$72,2,0)</f>
        <v>REGIONAL QUINDIO</v>
      </c>
    </row>
    <row r="1380" spans="1:41" x14ac:dyDescent="0.25">
      <c r="A1380" s="44">
        <v>45111</v>
      </c>
      <c r="B1380" s="32">
        <v>2023</v>
      </c>
      <c r="C1380" s="33" t="str">
        <f>VLOOKUP(D1380,'[3]CENTRO DE COSTOS'!$E:$H,4,0)</f>
        <v>REGIONALES</v>
      </c>
      <c r="D1380" s="34" t="s">
        <v>77</v>
      </c>
      <c r="E1380" s="34" t="s">
        <v>78</v>
      </c>
      <c r="F1380" s="34" t="s">
        <v>195</v>
      </c>
      <c r="G1380" s="35" t="str">
        <f>VLOOKUP(O1380,[3]Gerentes!$A:$N,4,0)</f>
        <v>FUNCIONAMIENTO</v>
      </c>
      <c r="H1380" s="35" t="str">
        <f>VLOOKUP(O1380,[3]Gerentes!$A:$N,5,0)</f>
        <v>DIRECTOR(A) ADMINISTRATIVO</v>
      </c>
      <c r="I1380" s="35" t="str">
        <f>VLOOKUP(O1380,[3]Gerentes!$A:$N,10,0)</f>
        <v>2. Administrativa</v>
      </c>
      <c r="J1380" s="35" t="str">
        <f>VLOOKUP(O1380,[3]Gerentes!$A:$AB,15,0)</f>
        <v>No Contratable</v>
      </c>
      <c r="K1380" s="36" t="str">
        <f t="shared" si="63"/>
        <v>Funcionamiento</v>
      </c>
      <c r="L1380" s="37" t="s">
        <v>197</v>
      </c>
      <c r="M1380" s="38" t="str">
        <f t="shared" si="64"/>
        <v>A-02-02</v>
      </c>
      <c r="N1380" s="34">
        <v>302</v>
      </c>
      <c r="O1380" s="35" t="str">
        <f t="shared" si="65"/>
        <v>A-02-02-02-009-004-302</v>
      </c>
      <c r="P1380" s="32" t="s">
        <v>196</v>
      </c>
      <c r="Q1380" s="39">
        <f>VLOOKUP($O1380,[3]Gerentes!$A:$I,7,0)</f>
        <v>0</v>
      </c>
      <c r="R1380" s="40">
        <f>VLOOKUP($O1380,[3]Gerentes!$A:$I,8,0)</f>
        <v>0</v>
      </c>
      <c r="S1380" s="34" t="s">
        <v>24</v>
      </c>
      <c r="T1380" s="34">
        <v>27</v>
      </c>
      <c r="U1380" s="34" t="s">
        <v>161</v>
      </c>
      <c r="V1380" s="34" t="s">
        <v>25</v>
      </c>
      <c r="W1380" s="41">
        <v>38300</v>
      </c>
      <c r="X1380" s="41">
        <v>0</v>
      </c>
      <c r="Y1380" s="41">
        <v>0</v>
      </c>
      <c r="Z1380" s="41">
        <v>0</v>
      </c>
      <c r="AA1380" s="41">
        <v>0</v>
      </c>
      <c r="AB1380" s="42">
        <v>38300</v>
      </c>
      <c r="AC1380" s="41">
        <v>38300</v>
      </c>
      <c r="AD1380" s="41">
        <v>0</v>
      </c>
      <c r="AE1380" s="42">
        <v>36775</v>
      </c>
      <c r="AF1380" s="42">
        <v>36775</v>
      </c>
      <c r="AG1380" s="41">
        <v>36775</v>
      </c>
      <c r="AH1380" s="41">
        <v>36775</v>
      </c>
      <c r="AI1380" s="41">
        <v>0</v>
      </c>
      <c r="AJ1380" s="41">
        <v>0</v>
      </c>
      <c r="AK1380" s="42" t="str">
        <f>IFERROR(VLOOKUP(Exportar[[#This Row],[RUBRO]],[3]LISTAS!$A$1:$B$19,2,0),Exportar[[#This Row],[NOMBRE-Planeación_Proyecto]])</f>
        <v>Gastos Generales</v>
      </c>
      <c r="AL1380" s="41">
        <f>VLOOKUP(Exportar[[#This Row],[UNIDAD/SUB UNIDAD]],[3]!REGIONALES[[#All],[codigo_regional3]:[Columna1]],3,0)</f>
        <v>63</v>
      </c>
      <c r="AM1380" s="41">
        <f>Exportar[[#This Row],[COD]]</f>
        <v>63</v>
      </c>
      <c r="AN1380" s="41">
        <f>IFERROR(VLOOKUP(Exportar[[#This Row],[RUBRO completo]],'[3]CENTRO DE COSTOS'!$X:$X,1,0),0)</f>
        <v>0</v>
      </c>
      <c r="AO1380" s="43" t="str">
        <f>VLOOKUP(Exportar[[#This Row],[COD_REAL]],'[3]CENTRO DE COSTOS'!$M$4:$N$72,2,0)</f>
        <v>REGIONAL QUINDIO</v>
      </c>
    </row>
    <row r="1381" spans="1:41" x14ac:dyDescent="0.25">
      <c r="A1381" s="44">
        <v>45111</v>
      </c>
      <c r="B1381" s="32">
        <v>2023</v>
      </c>
      <c r="C1381" s="33" t="str">
        <f>VLOOKUP(D1381,'[3]CENTRO DE COSTOS'!$E:$H,4,0)</f>
        <v>REGIONALES</v>
      </c>
      <c r="D1381" s="34" t="s">
        <v>77</v>
      </c>
      <c r="E1381" s="34" t="s">
        <v>78</v>
      </c>
      <c r="F1381" s="34" t="s">
        <v>195</v>
      </c>
      <c r="G1381" s="35" t="str">
        <f>VLOOKUP(O1381,[3]Gerentes!$A:$N,4,0)</f>
        <v>FUNCIONAMIENTO</v>
      </c>
      <c r="H1381" s="35" t="str">
        <f>VLOOKUP(O1381,[3]Gerentes!$A:$N,5,0)</f>
        <v>DIRECTOR(A) ADMINISTRATIVO</v>
      </c>
      <c r="I1381" s="35" t="str">
        <f>VLOOKUP(O1381,[3]Gerentes!$A:$N,10,0)</f>
        <v>2. Administrativa</v>
      </c>
      <c r="J1381" s="35" t="str">
        <f>VLOOKUP(O1381,[3]Gerentes!$A:$AB,15,0)</f>
        <v>No Contratable</v>
      </c>
      <c r="K1381" s="36" t="str">
        <f t="shared" si="63"/>
        <v>Funcionamiento</v>
      </c>
      <c r="L1381" s="37" t="s">
        <v>27</v>
      </c>
      <c r="M1381" s="38" t="str">
        <f t="shared" si="64"/>
        <v>A-03-03-01-015</v>
      </c>
      <c r="N1381" s="34">
        <v>302</v>
      </c>
      <c r="O1381" s="35" t="str">
        <f t="shared" si="65"/>
        <v>A-03-03-01-015-302</v>
      </c>
      <c r="P1381" s="32" t="s">
        <v>28</v>
      </c>
      <c r="Q1381" s="39">
        <f>VLOOKUP($O1381,[3]Gerentes!$A:$I,7,0)</f>
        <v>0</v>
      </c>
      <c r="R1381" s="40">
        <f>VLOOKUP($O1381,[3]Gerentes!$A:$I,8,0)</f>
        <v>0</v>
      </c>
      <c r="S1381" s="34" t="s">
        <v>24</v>
      </c>
      <c r="T1381" s="34">
        <v>27</v>
      </c>
      <c r="U1381" s="34" t="s">
        <v>161</v>
      </c>
      <c r="V1381" s="34" t="s">
        <v>25</v>
      </c>
      <c r="W1381" s="41">
        <v>0</v>
      </c>
      <c r="X1381" s="41">
        <v>897350</v>
      </c>
      <c r="Y1381" s="41">
        <v>0</v>
      </c>
      <c r="Z1381" s="41">
        <v>0</v>
      </c>
      <c r="AA1381" s="41">
        <v>0</v>
      </c>
      <c r="AB1381" s="42">
        <v>897350</v>
      </c>
      <c r="AC1381" s="41">
        <v>897350</v>
      </c>
      <c r="AD1381" s="41">
        <v>0</v>
      </c>
      <c r="AE1381" s="42">
        <v>0</v>
      </c>
      <c r="AF1381" s="42">
        <v>0</v>
      </c>
      <c r="AG1381" s="41">
        <v>0</v>
      </c>
      <c r="AH1381" s="41">
        <v>0</v>
      </c>
      <c r="AI1381" s="41">
        <v>0</v>
      </c>
      <c r="AJ1381" s="41">
        <v>0</v>
      </c>
      <c r="AK1381" s="42" t="str">
        <f>IFERROR(VLOOKUP(Exportar[[#This Row],[RUBRO]],[3]LISTAS!$A$1:$B$19,2,0),Exportar[[#This Row],[NOMBRE-Planeación_Proyecto]])</f>
        <v>Gastos Generales</v>
      </c>
      <c r="AL1381" s="41">
        <f>VLOOKUP(Exportar[[#This Row],[UNIDAD/SUB UNIDAD]],[3]!REGIONALES[[#All],[codigo_regional3]:[Columna1]],3,0)</f>
        <v>63</v>
      </c>
      <c r="AM1381" s="41">
        <f>Exportar[[#This Row],[COD]]</f>
        <v>63</v>
      </c>
      <c r="AN1381" s="41">
        <f>IFERROR(VLOOKUP(Exportar[[#This Row],[RUBRO completo]],'[3]CENTRO DE COSTOS'!$X:$X,1,0),0)</f>
        <v>0</v>
      </c>
      <c r="AO1381" s="43" t="str">
        <f>VLOOKUP(Exportar[[#This Row],[COD_REAL]],'[3]CENTRO DE COSTOS'!$M$4:$N$72,2,0)</f>
        <v>REGIONAL QUINDIO</v>
      </c>
    </row>
    <row r="1382" spans="1:41" x14ac:dyDescent="0.25">
      <c r="A1382" s="44">
        <v>45111</v>
      </c>
      <c r="B1382" s="32">
        <v>2023</v>
      </c>
      <c r="C1382" s="33" t="str">
        <f>VLOOKUP(D1382,'[3]CENTRO DE COSTOS'!$E:$H,4,0)</f>
        <v>REGIONALES</v>
      </c>
      <c r="D1382" s="34" t="s">
        <v>77</v>
      </c>
      <c r="E1382" s="34" t="s">
        <v>78</v>
      </c>
      <c r="F1382" s="34" t="s">
        <v>195</v>
      </c>
      <c r="G1382" s="35" t="str">
        <f>VLOOKUP(O1382,[3]Gerentes!$A:$N,4,0)</f>
        <v>FUNCIONAMIENTO</v>
      </c>
      <c r="H1382" s="35" t="str">
        <f>VLOOKUP(O1382,[3]Gerentes!$A:$N,5,0)</f>
        <v>DIRECTOR(A) ADMINISTRATIVO</v>
      </c>
      <c r="I1382" s="35" t="str">
        <f>VLOOKUP(O1382,[3]Gerentes!$A:$N,10,0)</f>
        <v>2. Administrativa</v>
      </c>
      <c r="J1382" s="35" t="str">
        <f>VLOOKUP(O1382,[3]Gerentes!$A:$AB,15,0)</f>
        <v>No Contratable</v>
      </c>
      <c r="K1382" s="36" t="str">
        <f t="shared" si="63"/>
        <v>Funcionamiento</v>
      </c>
      <c r="L1382" s="37" t="s">
        <v>194</v>
      </c>
      <c r="M1382" s="38" t="str">
        <f t="shared" si="64"/>
        <v>A-08-01</v>
      </c>
      <c r="N1382" s="34">
        <v>302</v>
      </c>
      <c r="O1382" s="35" t="str">
        <f t="shared" si="65"/>
        <v>A-08-01-02-001-302</v>
      </c>
      <c r="P1382" s="32" t="s">
        <v>193</v>
      </c>
      <c r="Q1382" s="39">
        <f>VLOOKUP($O1382,[3]Gerentes!$A:$I,7,0)</f>
        <v>0</v>
      </c>
      <c r="R1382" s="40">
        <f>VLOOKUP($O1382,[3]Gerentes!$A:$I,8,0)</f>
        <v>0</v>
      </c>
      <c r="S1382" s="34" t="s">
        <v>24</v>
      </c>
      <c r="T1382" s="34">
        <v>27</v>
      </c>
      <c r="U1382" s="34" t="s">
        <v>161</v>
      </c>
      <c r="V1382" s="34" t="s">
        <v>25</v>
      </c>
      <c r="W1382" s="41">
        <v>38167900</v>
      </c>
      <c r="X1382" s="41">
        <v>6000000</v>
      </c>
      <c r="Y1382" s="41">
        <v>0</v>
      </c>
      <c r="Z1382" s="41">
        <v>0</v>
      </c>
      <c r="AA1382" s="41">
        <v>0</v>
      </c>
      <c r="AB1382" s="42">
        <v>44167900</v>
      </c>
      <c r="AC1382" s="41">
        <v>44167900</v>
      </c>
      <c r="AD1382" s="41">
        <v>0</v>
      </c>
      <c r="AE1382" s="42">
        <v>44024849</v>
      </c>
      <c r="AF1382" s="42">
        <v>44024849</v>
      </c>
      <c r="AG1382" s="41">
        <v>44024849</v>
      </c>
      <c r="AH1382" s="41">
        <v>44024849</v>
      </c>
      <c r="AI1382" s="41">
        <v>0</v>
      </c>
      <c r="AJ1382" s="41">
        <v>0</v>
      </c>
      <c r="AK1382" s="42" t="str">
        <f>IFERROR(VLOOKUP(Exportar[[#This Row],[RUBRO]],[3]LISTAS!$A$1:$B$19,2,0),Exportar[[#This Row],[NOMBRE-Planeación_Proyecto]])</f>
        <v>Otros Gastos</v>
      </c>
      <c r="AL1382" s="41">
        <f>VLOOKUP(Exportar[[#This Row],[UNIDAD/SUB UNIDAD]],[3]!REGIONALES[[#All],[codigo_regional3]:[Columna1]],3,0)</f>
        <v>63</v>
      </c>
      <c r="AM1382" s="41">
        <f>Exportar[[#This Row],[COD]]</f>
        <v>63</v>
      </c>
      <c r="AN1382" s="41">
        <f>IFERROR(VLOOKUP(Exportar[[#This Row],[RUBRO completo]],'[3]CENTRO DE COSTOS'!$X:$X,1,0),0)</f>
        <v>0</v>
      </c>
      <c r="AO1382" s="43" t="str">
        <f>VLOOKUP(Exportar[[#This Row],[COD_REAL]],'[3]CENTRO DE COSTOS'!$M$4:$N$72,2,0)</f>
        <v>REGIONAL QUINDIO</v>
      </c>
    </row>
    <row r="1383" spans="1:41" x14ac:dyDescent="0.25">
      <c r="A1383" s="44">
        <v>45111</v>
      </c>
      <c r="B1383" s="32">
        <v>2023</v>
      </c>
      <c r="C1383" s="33" t="str">
        <f>VLOOKUP(D1383,'[3]CENTRO DE COSTOS'!$E:$H,4,0)</f>
        <v>REGIONALES</v>
      </c>
      <c r="D1383" s="34" t="s">
        <v>77</v>
      </c>
      <c r="E1383" s="34" t="s">
        <v>78</v>
      </c>
      <c r="F1383" s="34" t="s">
        <v>195</v>
      </c>
      <c r="G1383" s="35" t="str">
        <f>VLOOKUP(O1383,[3]Gerentes!$A:$N,4,0)</f>
        <v>FUNCIONAMIENTO</v>
      </c>
      <c r="H1383" s="35" t="str">
        <f>VLOOKUP(O1383,[3]Gerentes!$A:$N,5,0)</f>
        <v>DIRECTOR(A) ADMINISTRATIVO</v>
      </c>
      <c r="I1383" s="35" t="str">
        <f>VLOOKUP(O1383,[3]Gerentes!$A:$N,10,0)</f>
        <v>2. Administrativa</v>
      </c>
      <c r="J1383" s="35" t="str">
        <f>VLOOKUP(O1383,[3]Gerentes!$A:$AB,15,0)</f>
        <v>No Contratable</v>
      </c>
      <c r="K1383" s="36" t="str">
        <f t="shared" si="63"/>
        <v>Funcionamiento</v>
      </c>
      <c r="L1383" s="37" t="s">
        <v>34</v>
      </c>
      <c r="M1383" s="38" t="str">
        <f t="shared" si="64"/>
        <v>A-08-04-04</v>
      </c>
      <c r="N1383" s="34">
        <v>302</v>
      </c>
      <c r="O1383" s="35" t="str">
        <f t="shared" si="65"/>
        <v>A-08-04-04-302</v>
      </c>
      <c r="P1383" s="32" t="s">
        <v>35</v>
      </c>
      <c r="Q1383" s="39">
        <f>VLOOKUP($O1383,[3]Gerentes!$A:$I,7,0)</f>
        <v>0</v>
      </c>
      <c r="R1383" s="40">
        <f>VLOOKUP($O1383,[3]Gerentes!$A:$I,8,0)</f>
        <v>0</v>
      </c>
      <c r="S1383" s="34" t="s">
        <v>24</v>
      </c>
      <c r="T1383" s="34">
        <v>27</v>
      </c>
      <c r="U1383" s="34" t="s">
        <v>161</v>
      </c>
      <c r="V1383" s="34" t="s">
        <v>25</v>
      </c>
      <c r="W1383" s="41">
        <v>7200000</v>
      </c>
      <c r="X1383" s="41">
        <v>0</v>
      </c>
      <c r="Y1383" s="41">
        <v>0</v>
      </c>
      <c r="Z1383" s="41">
        <v>0</v>
      </c>
      <c r="AA1383" s="41">
        <v>0</v>
      </c>
      <c r="AB1383" s="42">
        <v>7200000</v>
      </c>
      <c r="AC1383" s="41">
        <v>7200000</v>
      </c>
      <c r="AD1383" s="41">
        <v>0</v>
      </c>
      <c r="AE1383" s="42">
        <v>0</v>
      </c>
      <c r="AF1383" s="42">
        <v>0</v>
      </c>
      <c r="AG1383" s="41">
        <v>0</v>
      </c>
      <c r="AH1383" s="41">
        <v>0</v>
      </c>
      <c r="AI1383" s="41">
        <v>0</v>
      </c>
      <c r="AJ1383" s="41">
        <v>0</v>
      </c>
      <c r="AK1383" s="42" t="str">
        <f>IFERROR(VLOOKUP(Exportar[[#This Row],[RUBRO]],[3]LISTAS!$A$1:$B$19,2,0),Exportar[[#This Row],[NOMBRE-Planeación_Proyecto]])</f>
        <v>Otros Gastos</v>
      </c>
      <c r="AL1383" s="41">
        <f>VLOOKUP(Exportar[[#This Row],[UNIDAD/SUB UNIDAD]],[3]!REGIONALES[[#All],[codigo_regional3]:[Columna1]],3,0)</f>
        <v>63</v>
      </c>
      <c r="AM1383" s="41">
        <f>Exportar[[#This Row],[COD]]</f>
        <v>63</v>
      </c>
      <c r="AN1383" s="41">
        <f>IFERROR(VLOOKUP(Exportar[[#This Row],[RUBRO completo]],'[3]CENTRO DE COSTOS'!$X:$X,1,0),0)</f>
        <v>0</v>
      </c>
      <c r="AO1383" s="43" t="str">
        <f>VLOOKUP(Exportar[[#This Row],[COD_REAL]],'[3]CENTRO DE COSTOS'!$M$4:$N$72,2,0)</f>
        <v>REGIONAL QUINDIO</v>
      </c>
    </row>
    <row r="1384" spans="1:41" x14ac:dyDescent="0.25">
      <c r="A1384" s="44">
        <v>45111</v>
      </c>
      <c r="B1384" s="32">
        <v>2023</v>
      </c>
      <c r="C1384" s="33" t="str">
        <f>VLOOKUP(D1384,'[3]CENTRO DE COSTOS'!$E:$H,4,0)</f>
        <v>REGIONALES</v>
      </c>
      <c r="D1384" s="34" t="s">
        <v>77</v>
      </c>
      <c r="E1384" s="34" t="s">
        <v>78</v>
      </c>
      <c r="F1384" s="34" t="s">
        <v>260</v>
      </c>
      <c r="G1384" s="35" t="str">
        <f>VLOOKUP(O1384,[3]Gerentes!$A:$N,4,0)</f>
        <v>FUNCIONAMIENTO</v>
      </c>
      <c r="H1384" s="35" t="str">
        <f>VLOOKUP(O1384,[3]Gerentes!$A:$N,5,0)</f>
        <v>JEFE (A) OFICINA ASESORA JURIDICA</v>
      </c>
      <c r="I1384" s="35" t="str">
        <f>VLOOKUP(O1384,[3]Gerentes!$A:$N,10,0)</f>
        <v>4. Jurídica</v>
      </c>
      <c r="J1384" s="35" t="str">
        <f>VLOOKUP(O1384,[3]Gerentes!$A:$AB,15,0)</f>
        <v>Contratable</v>
      </c>
      <c r="K1384" s="36" t="str">
        <f t="shared" si="63"/>
        <v>Funcionamiento</v>
      </c>
      <c r="L1384" s="37" t="s">
        <v>259</v>
      </c>
      <c r="M1384" s="38" t="str">
        <f t="shared" si="64"/>
        <v>A-02-02</v>
      </c>
      <c r="N1384" s="34">
        <v>304</v>
      </c>
      <c r="O1384" s="35" t="str">
        <f t="shared" si="65"/>
        <v>A-02-02-02-008-002-304</v>
      </c>
      <c r="P1384" s="32" t="s">
        <v>258</v>
      </c>
      <c r="Q1384" s="39">
        <f>VLOOKUP($O1384,[3]Gerentes!$A:$I,7,0)</f>
        <v>0</v>
      </c>
      <c r="R1384" s="40">
        <f>VLOOKUP($O1384,[3]Gerentes!$A:$I,8,0)</f>
        <v>0</v>
      </c>
      <c r="S1384" s="34" t="s">
        <v>24</v>
      </c>
      <c r="T1384" s="34">
        <v>27</v>
      </c>
      <c r="U1384" s="34" t="s">
        <v>161</v>
      </c>
      <c r="V1384" s="34" t="s">
        <v>25</v>
      </c>
      <c r="W1384" s="41">
        <v>0</v>
      </c>
      <c r="X1384" s="41">
        <v>1000000</v>
      </c>
      <c r="Y1384" s="41">
        <v>0</v>
      </c>
      <c r="Z1384" s="41">
        <v>0</v>
      </c>
      <c r="AA1384" s="41">
        <v>0</v>
      </c>
      <c r="AB1384" s="42">
        <v>1000000</v>
      </c>
      <c r="AC1384" s="41">
        <v>0</v>
      </c>
      <c r="AD1384" s="41">
        <v>1000000</v>
      </c>
      <c r="AE1384" s="42">
        <v>0</v>
      </c>
      <c r="AF1384" s="42">
        <v>0</v>
      </c>
      <c r="AG1384" s="41">
        <v>0</v>
      </c>
      <c r="AH1384" s="41">
        <v>0</v>
      </c>
      <c r="AI1384" s="41">
        <v>0</v>
      </c>
      <c r="AJ1384" s="41">
        <v>0</v>
      </c>
      <c r="AK1384" s="42" t="str">
        <f>IFERROR(VLOOKUP(Exportar[[#This Row],[RUBRO]],[3]LISTAS!$A$1:$B$19,2,0),Exportar[[#This Row],[NOMBRE-Planeación_Proyecto]])</f>
        <v>Gastos Generales</v>
      </c>
      <c r="AL1384" s="41">
        <f>VLOOKUP(Exportar[[#This Row],[UNIDAD/SUB UNIDAD]],[3]!REGIONALES[[#All],[codigo_regional3]:[Columna1]],3,0)</f>
        <v>63</v>
      </c>
      <c r="AM1384" s="41">
        <f>Exportar[[#This Row],[COD]]</f>
        <v>63</v>
      </c>
      <c r="AN1384" s="41">
        <f>IFERROR(VLOOKUP(Exportar[[#This Row],[RUBRO completo]],'[3]CENTRO DE COSTOS'!$X:$X,1,0),0)</f>
        <v>0</v>
      </c>
      <c r="AO1384" s="43" t="str">
        <f>VLOOKUP(Exportar[[#This Row],[COD_REAL]],'[3]CENTRO DE COSTOS'!$M$4:$N$72,2,0)</f>
        <v>REGIONAL QUINDIO</v>
      </c>
    </row>
    <row r="1385" spans="1:41" x14ac:dyDescent="0.25">
      <c r="A1385" s="44">
        <v>45111</v>
      </c>
      <c r="B1385" s="32">
        <v>2023</v>
      </c>
      <c r="C1385" s="33" t="str">
        <f>VLOOKUP(D1385,'[3]CENTRO DE COSTOS'!$E:$H,4,0)</f>
        <v>REGIONALES</v>
      </c>
      <c r="D1385" s="34" t="s">
        <v>77</v>
      </c>
      <c r="E1385" s="34" t="s">
        <v>78</v>
      </c>
      <c r="F1385" s="34" t="s">
        <v>192</v>
      </c>
      <c r="G1385" s="35" t="str">
        <f>VLOOKUP(O1385,[3]Gerentes!$A:$N,4,0)</f>
        <v>NUTRICIÓN</v>
      </c>
      <c r="H1385" s="35" t="str">
        <f>VLOOKUP(O1385,[3]Gerentes!$A:$N,5,0)</f>
        <v>DIRECTOR(A) DE NUTRICION</v>
      </c>
      <c r="I1385" s="35" t="str">
        <f>VLOOKUP(O1385,[3]Gerentes!$A:$N,10,0)</f>
        <v>4. Nutrición</v>
      </c>
      <c r="J1385" s="35" t="str">
        <f>VLOOKUP(O1385,[3]Gerentes!$A:$AB,15,0)</f>
        <v>Contratable</v>
      </c>
      <c r="K1385" s="36" t="str">
        <f t="shared" si="63"/>
        <v>Inversión</v>
      </c>
      <c r="L1385" s="37" t="s">
        <v>189</v>
      </c>
      <c r="M1385" s="38" t="str">
        <f t="shared" si="64"/>
        <v>C-4102-1500-12</v>
      </c>
      <c r="N1385" s="34">
        <v>991</v>
      </c>
      <c r="O1385" s="35" t="str">
        <f t="shared" si="65"/>
        <v>C-4102-1500-12-0-4102016-02-991</v>
      </c>
      <c r="P1385" s="32" t="s">
        <v>188</v>
      </c>
      <c r="Q1385" s="39">
        <f>VLOOKUP($O1385,[3]Gerentes!$A:$I,7,0)</f>
        <v>4102016</v>
      </c>
      <c r="R1385" s="40" t="str">
        <f>VLOOKUP($O1385,[3]Gerentes!$A:$I,8,0)</f>
        <v>SERVICIO DE ATENCION Y PREVENCION A LA DESNUTRICION DESDE EL SECTOR INCLUSION SOCIAL</v>
      </c>
      <c r="S1385" s="34" t="s">
        <v>24</v>
      </c>
      <c r="T1385" s="34">
        <v>27</v>
      </c>
      <c r="U1385" s="34" t="s">
        <v>161</v>
      </c>
      <c r="V1385" s="34" t="s">
        <v>25</v>
      </c>
      <c r="W1385" s="41">
        <v>46945267</v>
      </c>
      <c r="X1385" s="41">
        <v>0</v>
      </c>
      <c r="Y1385" s="41">
        <v>0</v>
      </c>
      <c r="Z1385" s="41">
        <v>0</v>
      </c>
      <c r="AA1385" s="41">
        <v>0</v>
      </c>
      <c r="AB1385" s="42">
        <v>46945267</v>
      </c>
      <c r="AC1385" s="41">
        <v>46945267</v>
      </c>
      <c r="AD1385" s="41">
        <v>0</v>
      </c>
      <c r="AE1385" s="42">
        <v>46945267</v>
      </c>
      <c r="AF1385" s="42">
        <v>18203267</v>
      </c>
      <c r="AG1385" s="41">
        <v>18203267</v>
      </c>
      <c r="AH1385" s="41">
        <v>18203267</v>
      </c>
      <c r="AI1385" s="41">
        <v>0</v>
      </c>
      <c r="AJ1385" s="41">
        <v>0</v>
      </c>
      <c r="AK1385" s="42" t="str">
        <f>IFERROR(VLOOKUP(Exportar[[#This Row],[RUBRO]],[3]LISTAS!$A$1:$B$19,2,0),Exportar[[#This Row],[NOMBRE-Planeación_Proyecto]])</f>
        <v>4. Nutrición</v>
      </c>
      <c r="AL1385" s="41">
        <f>VLOOKUP(Exportar[[#This Row],[UNIDAD/SUB UNIDAD]],[3]!REGIONALES[[#All],[codigo_regional3]:[Columna1]],3,0)</f>
        <v>63</v>
      </c>
      <c r="AM1385" s="41">
        <f>Exportar[[#This Row],[COD]]</f>
        <v>63</v>
      </c>
      <c r="AN1385" s="41">
        <f>IFERROR(VLOOKUP(Exportar[[#This Row],[RUBRO completo]],'[3]CENTRO DE COSTOS'!$X:$X,1,0),0)</f>
        <v>0</v>
      </c>
      <c r="AO1385" s="43" t="str">
        <f>VLOOKUP(Exportar[[#This Row],[COD_REAL]],'[3]CENTRO DE COSTOS'!$M$4:$N$72,2,0)</f>
        <v>REGIONAL QUINDIO</v>
      </c>
    </row>
    <row r="1386" spans="1:41" x14ac:dyDescent="0.25">
      <c r="A1386" s="44">
        <v>45111</v>
      </c>
      <c r="B1386" s="32">
        <v>2023</v>
      </c>
      <c r="C1386" s="33" t="str">
        <f>VLOOKUP(D1386,'[3]CENTRO DE COSTOS'!$E:$H,4,0)</f>
        <v>REGIONALES</v>
      </c>
      <c r="D1386" s="34" t="s">
        <v>77</v>
      </c>
      <c r="E1386" s="34" t="s">
        <v>78</v>
      </c>
      <c r="F1386" s="34" t="s">
        <v>192</v>
      </c>
      <c r="G1386" s="35" t="str">
        <f>VLOOKUP(O1386,[3]Gerentes!$A:$N,4,0)</f>
        <v>PROTECCIÓN SRPA</v>
      </c>
      <c r="H1386" s="35" t="str">
        <f>VLOOKUP(O1386,[3]Gerentes!$A:$N,5,0)</f>
        <v>DIRECTOR(A) DE PROTECCION</v>
      </c>
      <c r="I1386" s="35" t="str">
        <f>VLOOKUP(O1386,[3]Gerentes!$A:$N,10,0)</f>
        <v>3. Protección SRPA</v>
      </c>
      <c r="J1386" s="35" t="str">
        <f>VLOOKUP(O1386,[3]Gerentes!$A:$AB,15,0)</f>
        <v>Contratable</v>
      </c>
      <c r="K1386" s="36" t="str">
        <f t="shared" si="63"/>
        <v>Inversión</v>
      </c>
      <c r="L1386" s="37" t="s">
        <v>187</v>
      </c>
      <c r="M1386" s="38" t="str">
        <f t="shared" si="64"/>
        <v>C-4102-1500-13</v>
      </c>
      <c r="N1386" s="34">
        <v>991</v>
      </c>
      <c r="O1386" s="35" t="str">
        <f t="shared" si="65"/>
        <v>C-4102-1500-13-0-4102038-02-991</v>
      </c>
      <c r="P1386" s="32" t="s">
        <v>186</v>
      </c>
      <c r="Q1386" s="39">
        <f>VLOOKUP($O1386,[3]Gerentes!$A:$I,7,0)</f>
        <v>4102038</v>
      </c>
      <c r="R1386" s="40" t="str">
        <f>VLOOKUP($O1386,[3]Gerentes!$A:$I,8,0)</f>
        <v>SERVICIO DIRIGIDOS A LA ATENCION DE NIÑOS, NIÑAS, ADOLESCENTES Y JOVENES, CON ENFOQUE PEDAGOGICO Y RESTAURATIVO ENCAMINADOS A LA INCLUSION SOCIAL</v>
      </c>
      <c r="S1386" s="34" t="s">
        <v>24</v>
      </c>
      <c r="T1386" s="34">
        <v>27</v>
      </c>
      <c r="U1386" s="34" t="s">
        <v>161</v>
      </c>
      <c r="V1386" s="34" t="s">
        <v>25</v>
      </c>
      <c r="W1386" s="41">
        <v>846479240</v>
      </c>
      <c r="X1386" s="41">
        <v>0</v>
      </c>
      <c r="Y1386" s="41">
        <v>3185853</v>
      </c>
      <c r="Z1386" s="41">
        <v>0</v>
      </c>
      <c r="AA1386" s="41">
        <v>0</v>
      </c>
      <c r="AB1386" s="42">
        <v>843293387</v>
      </c>
      <c r="AC1386" s="41">
        <v>843293387</v>
      </c>
      <c r="AD1386" s="41">
        <v>0</v>
      </c>
      <c r="AE1386" s="42">
        <v>843293387</v>
      </c>
      <c r="AF1386" s="42">
        <v>328049322</v>
      </c>
      <c r="AG1386" s="41">
        <v>328049322</v>
      </c>
      <c r="AH1386" s="41">
        <v>328049322</v>
      </c>
      <c r="AI1386" s="41">
        <v>0</v>
      </c>
      <c r="AJ1386" s="41">
        <v>0</v>
      </c>
      <c r="AK1386" s="42" t="str">
        <f>IFERROR(VLOOKUP(Exportar[[#This Row],[RUBRO]],[3]LISTAS!$A$1:$B$19,2,0),Exportar[[#This Row],[NOMBRE-Planeación_Proyecto]])</f>
        <v>3. Protección SRPA</v>
      </c>
      <c r="AL1386" s="41">
        <f>VLOOKUP(Exportar[[#This Row],[UNIDAD/SUB UNIDAD]],[3]!REGIONALES[[#All],[codigo_regional3]:[Columna1]],3,0)</f>
        <v>63</v>
      </c>
      <c r="AM1386" s="41">
        <f>Exportar[[#This Row],[COD]]</f>
        <v>63</v>
      </c>
      <c r="AN1386" s="41">
        <f>IFERROR(VLOOKUP(Exportar[[#This Row],[RUBRO completo]],'[3]CENTRO DE COSTOS'!$X:$X,1,0),0)</f>
        <v>0</v>
      </c>
      <c r="AO1386" s="43" t="str">
        <f>VLOOKUP(Exportar[[#This Row],[COD_REAL]],'[3]CENTRO DE COSTOS'!$M$4:$N$72,2,0)</f>
        <v>REGIONAL QUINDIO</v>
      </c>
    </row>
    <row r="1387" spans="1:41" x14ac:dyDescent="0.25">
      <c r="A1387" s="44">
        <v>45111</v>
      </c>
      <c r="B1387" s="32">
        <v>2023</v>
      </c>
      <c r="C1387" s="33" t="str">
        <f>VLOOKUP(D1387,'[3]CENTRO DE COSTOS'!$E:$H,4,0)</f>
        <v>REGIONALES</v>
      </c>
      <c r="D1387" s="34" t="s">
        <v>77</v>
      </c>
      <c r="E1387" s="34" t="s">
        <v>78</v>
      </c>
      <c r="F1387" s="34" t="s">
        <v>192</v>
      </c>
      <c r="G1387" s="35" t="str">
        <f>VLOOKUP(O1387,[3]Gerentes!$A:$N,4,0)</f>
        <v xml:space="preserve">PROTECCIÓN RESTABLECIMIENTO </v>
      </c>
      <c r="H1387" s="35" t="str">
        <f>VLOOKUP(O1387,[3]Gerentes!$A:$N,5,0)</f>
        <v>DIRECTOR(A) DE PROTECCION</v>
      </c>
      <c r="I1387" s="35" t="str">
        <f>VLOOKUP(O1387,[3]Gerentes!$A:$N,10,0)</f>
        <v>2. Protección PARD</v>
      </c>
      <c r="J1387" s="35" t="str">
        <f>VLOOKUP(O1387,[3]Gerentes!$A:$AB,15,0)</f>
        <v>Contratable</v>
      </c>
      <c r="K1387" s="36" t="str">
        <f t="shared" si="63"/>
        <v>Inversión</v>
      </c>
      <c r="L1387" s="37" t="s">
        <v>173</v>
      </c>
      <c r="M1387" s="38" t="str">
        <f t="shared" si="64"/>
        <v>C-4102-1500-14</v>
      </c>
      <c r="N1387" s="34">
        <v>991</v>
      </c>
      <c r="O1387" s="35" t="str">
        <f t="shared" si="65"/>
        <v>C-4102-1500-14-0-4102037-02-991</v>
      </c>
      <c r="P1387" s="32" t="s">
        <v>172</v>
      </c>
      <c r="Q1387" s="39">
        <f>VLOOKUP($O1387,[3]Gerentes!$A:$I,7,0)</f>
        <v>4102037</v>
      </c>
      <c r="R1387" s="40" t="str">
        <f>VLOOKUP($O1387,[3]Gerentes!$A:$I,8,0)</f>
        <v>SERVICIO DE PROTECCION PARA EL RESTABLECIMIENTO DE DERECHOS DE NIÑOS, NIÑAS, ADOLESCENTES Y JOVENES</v>
      </c>
      <c r="S1387" s="34" t="s">
        <v>24</v>
      </c>
      <c r="T1387" s="34">
        <v>21</v>
      </c>
      <c r="U1387" s="34" t="s">
        <v>185</v>
      </c>
      <c r="V1387" s="34" t="s">
        <v>25</v>
      </c>
      <c r="W1387" s="41">
        <v>1302180081</v>
      </c>
      <c r="X1387" s="41">
        <v>0</v>
      </c>
      <c r="Y1387" s="41">
        <v>9473312</v>
      </c>
      <c r="Z1387" s="41">
        <v>0</v>
      </c>
      <c r="AA1387" s="41">
        <v>0</v>
      </c>
      <c r="AB1387" s="42">
        <v>1292706769</v>
      </c>
      <c r="AC1387" s="41">
        <v>1288164469</v>
      </c>
      <c r="AD1387" s="41">
        <v>4542300</v>
      </c>
      <c r="AE1387" s="42">
        <v>1288164469</v>
      </c>
      <c r="AF1387" s="42">
        <v>495533819</v>
      </c>
      <c r="AG1387" s="41">
        <v>495533819</v>
      </c>
      <c r="AH1387" s="41">
        <v>495533819</v>
      </c>
      <c r="AI1387" s="41">
        <v>0</v>
      </c>
      <c r="AJ1387" s="41">
        <v>0</v>
      </c>
      <c r="AK1387" s="42" t="str">
        <f>IFERROR(VLOOKUP(Exportar[[#This Row],[RUBRO]],[3]LISTAS!$A$1:$B$19,2,0),Exportar[[#This Row],[NOMBRE-Planeación_Proyecto]])</f>
        <v>2. Protección PARD</v>
      </c>
      <c r="AL1387" s="41">
        <f>VLOOKUP(Exportar[[#This Row],[UNIDAD/SUB UNIDAD]],[3]!REGIONALES[[#All],[codigo_regional3]:[Columna1]],3,0)</f>
        <v>63</v>
      </c>
      <c r="AM1387" s="41">
        <f>Exportar[[#This Row],[COD]]</f>
        <v>63</v>
      </c>
      <c r="AN1387" s="41">
        <f>IFERROR(VLOOKUP(Exportar[[#This Row],[RUBRO completo]],'[3]CENTRO DE COSTOS'!$X:$X,1,0),0)</f>
        <v>0</v>
      </c>
      <c r="AO1387" s="43" t="str">
        <f>VLOOKUP(Exportar[[#This Row],[COD_REAL]],'[3]CENTRO DE COSTOS'!$M$4:$N$72,2,0)</f>
        <v>REGIONAL QUINDIO</v>
      </c>
    </row>
    <row r="1388" spans="1:41" x14ac:dyDescent="0.25">
      <c r="A1388" s="44">
        <v>45111</v>
      </c>
      <c r="B1388" s="32">
        <v>2023</v>
      </c>
      <c r="C1388" s="33" t="str">
        <f>VLOOKUP(D1388,'[3]CENTRO DE COSTOS'!$E:$H,4,0)</f>
        <v>REGIONALES</v>
      </c>
      <c r="D1388" s="34" t="s">
        <v>77</v>
      </c>
      <c r="E1388" s="34" t="s">
        <v>78</v>
      </c>
      <c r="F1388" s="34" t="s">
        <v>192</v>
      </c>
      <c r="G1388" s="35" t="str">
        <f>VLOOKUP(O1388,[3]Gerentes!$A:$N,4,0)</f>
        <v>SNBF</v>
      </c>
      <c r="H1388" s="35" t="str">
        <f>VLOOKUP(O1388,[3]Gerentes!$A:$N,5,0)</f>
        <v>DIRECTOR(A) DE SISTEMA NACIONAL DE BIENESTAR FAMILIAR</v>
      </c>
      <c r="I1388" s="35" t="str">
        <f>VLOOKUP(O1388,[3]Gerentes!$A:$N,10,0)</f>
        <v>7. SNBF</v>
      </c>
      <c r="J1388" s="35" t="str">
        <f>VLOOKUP(O1388,[3]Gerentes!$A:$AB,15,0)</f>
        <v>Contratable</v>
      </c>
      <c r="K1388" s="36" t="str">
        <f t="shared" si="63"/>
        <v>Inversión</v>
      </c>
      <c r="L1388" s="37" t="s">
        <v>168</v>
      </c>
      <c r="M1388" s="38" t="str">
        <f t="shared" si="64"/>
        <v>C-4102-1500-15</v>
      </c>
      <c r="N1388" s="34">
        <v>991</v>
      </c>
      <c r="O1388" s="35" t="str">
        <f t="shared" si="65"/>
        <v>C-4102-1500-15-0-4102024-02-991</v>
      </c>
      <c r="P1388" s="32" t="s">
        <v>167</v>
      </c>
      <c r="Q1388" s="39">
        <f>VLOOKUP($O1388,[3]Gerentes!$A:$I,7,0)</f>
        <v>4102024</v>
      </c>
      <c r="R1388" s="40" t="str">
        <f>VLOOKUP($O1388,[3]Gerentes!$A:$I,8,0)</f>
        <v>SERVICIO DE ASISTENCIA TECNICA EN EL CICLO DE POLITICAS PUBLICAS DE INFANCIA Y ADOLESCENCIA</v>
      </c>
      <c r="S1388" s="34" t="s">
        <v>24</v>
      </c>
      <c r="T1388" s="34">
        <v>27</v>
      </c>
      <c r="U1388" s="34" t="s">
        <v>161</v>
      </c>
      <c r="V1388" s="34" t="s">
        <v>25</v>
      </c>
      <c r="W1388" s="41">
        <v>172479800</v>
      </c>
      <c r="X1388" s="41">
        <v>0</v>
      </c>
      <c r="Y1388" s="41">
        <v>268642</v>
      </c>
      <c r="Z1388" s="41">
        <v>0</v>
      </c>
      <c r="AA1388" s="41">
        <v>0</v>
      </c>
      <c r="AB1388" s="42">
        <v>172211158</v>
      </c>
      <c r="AC1388" s="41">
        <v>172211158</v>
      </c>
      <c r="AD1388" s="41">
        <v>0</v>
      </c>
      <c r="AE1388" s="42">
        <v>172211158</v>
      </c>
      <c r="AF1388" s="42">
        <v>63955108</v>
      </c>
      <c r="AG1388" s="41">
        <v>63955108</v>
      </c>
      <c r="AH1388" s="41">
        <v>63955108</v>
      </c>
      <c r="AI1388" s="41">
        <v>0</v>
      </c>
      <c r="AJ1388" s="41">
        <v>0</v>
      </c>
      <c r="AK1388" s="42" t="str">
        <f>IFERROR(VLOOKUP(Exportar[[#This Row],[RUBRO]],[3]LISTAS!$A$1:$B$19,2,0),Exportar[[#This Row],[NOMBRE-Planeación_Proyecto]])</f>
        <v>7. SNBF</v>
      </c>
      <c r="AL1388" s="41">
        <f>VLOOKUP(Exportar[[#This Row],[UNIDAD/SUB UNIDAD]],[3]!REGIONALES[[#All],[codigo_regional3]:[Columna1]],3,0)</f>
        <v>63</v>
      </c>
      <c r="AM1388" s="41">
        <f>Exportar[[#This Row],[COD]]</f>
        <v>63</v>
      </c>
      <c r="AN1388" s="41">
        <f>IFERROR(VLOOKUP(Exportar[[#This Row],[RUBRO completo]],'[3]CENTRO DE COSTOS'!$X:$X,1,0),0)</f>
        <v>0</v>
      </c>
      <c r="AO1388" s="43" t="str">
        <f>VLOOKUP(Exportar[[#This Row],[COD_REAL]],'[3]CENTRO DE COSTOS'!$M$4:$N$72,2,0)</f>
        <v>REGIONAL QUINDIO</v>
      </c>
    </row>
    <row r="1389" spans="1:41" x14ac:dyDescent="0.25">
      <c r="A1389" s="44">
        <v>45111</v>
      </c>
      <c r="B1389" s="32">
        <v>2023</v>
      </c>
      <c r="C1389" s="33" t="str">
        <f>VLOOKUP(D1389,'[3]CENTRO DE COSTOS'!$E:$H,4,0)</f>
        <v>REGIONALES</v>
      </c>
      <c r="D1389" s="34" t="s">
        <v>77</v>
      </c>
      <c r="E1389" s="34" t="s">
        <v>78</v>
      </c>
      <c r="F1389" s="34" t="s">
        <v>192</v>
      </c>
      <c r="G1389" s="35" t="str">
        <f>VLOOKUP(O1389,[3]Gerentes!$A:$N,4,0)</f>
        <v>FAMILIA Y COMUNIDADES</v>
      </c>
      <c r="H1389" s="35" t="str">
        <f>VLOOKUP(O1389,[3]Gerentes!$A:$N,5,0)</f>
        <v>DIRECTOR(A) DE FAMILIA Y COMUNIDADES</v>
      </c>
      <c r="I1389" s="35" t="str">
        <f>VLOOKUP(O1389,[3]Gerentes!$A:$N,10,0)</f>
        <v>6. Familia y Comunidades</v>
      </c>
      <c r="J1389" s="35" t="str">
        <f>VLOOKUP(O1389,[3]Gerentes!$A:$AB,15,0)</f>
        <v>Contratable</v>
      </c>
      <c r="K1389" s="36" t="str">
        <f t="shared" si="63"/>
        <v>Inversión</v>
      </c>
      <c r="L1389" s="37" t="s">
        <v>184</v>
      </c>
      <c r="M1389" s="38" t="str">
        <f t="shared" si="64"/>
        <v>C-4102-1500-16</v>
      </c>
      <c r="N1389" s="34">
        <v>991</v>
      </c>
      <c r="O1389" s="35" t="str">
        <f t="shared" si="65"/>
        <v>C-4102-1500-16-0-4102041-02-991</v>
      </c>
      <c r="P1389" s="32" t="s">
        <v>183</v>
      </c>
      <c r="Q1389" s="39">
        <f>VLOOKUP($O1389,[3]Gerentes!$A:$I,7,0)</f>
        <v>4102041</v>
      </c>
      <c r="R1389" s="40" t="str">
        <f>VLOOKUP($O1389,[3]Gerentes!$A:$I,8,0)</f>
        <v>SERVICIO DE ASISTENCIA TECNICA EN EL CICLO DE POLITICAS PUBLICAS DE FAMILIA Y OTRAS RELACIONADAS</v>
      </c>
      <c r="S1389" s="34" t="s">
        <v>24</v>
      </c>
      <c r="T1389" s="34">
        <v>27</v>
      </c>
      <c r="U1389" s="34" t="s">
        <v>161</v>
      </c>
      <c r="V1389" s="34" t="s">
        <v>25</v>
      </c>
      <c r="W1389" s="41">
        <v>92388266</v>
      </c>
      <c r="X1389" s="41">
        <v>0</v>
      </c>
      <c r="Y1389" s="41">
        <v>1574800</v>
      </c>
      <c r="Z1389" s="41">
        <v>0</v>
      </c>
      <c r="AA1389" s="41">
        <v>0</v>
      </c>
      <c r="AB1389" s="42">
        <v>90813466</v>
      </c>
      <c r="AC1389" s="41">
        <v>90813466</v>
      </c>
      <c r="AD1389" s="41">
        <v>0</v>
      </c>
      <c r="AE1389" s="42">
        <v>90813466</v>
      </c>
      <c r="AF1389" s="42">
        <v>35695466</v>
      </c>
      <c r="AG1389" s="41">
        <v>35695466</v>
      </c>
      <c r="AH1389" s="41">
        <v>35695466</v>
      </c>
      <c r="AI1389" s="41">
        <v>0</v>
      </c>
      <c r="AJ1389" s="41">
        <v>0</v>
      </c>
      <c r="AK1389" s="42" t="str">
        <f>IFERROR(VLOOKUP(Exportar[[#This Row],[RUBRO]],[3]LISTAS!$A$1:$B$19,2,0),Exportar[[#This Row],[NOMBRE-Planeación_Proyecto]])</f>
        <v>6. Familia y Comunidades</v>
      </c>
      <c r="AL1389" s="41">
        <f>VLOOKUP(Exportar[[#This Row],[UNIDAD/SUB UNIDAD]],[3]!REGIONALES[[#All],[codigo_regional3]:[Columna1]],3,0)</f>
        <v>63</v>
      </c>
      <c r="AM1389" s="41">
        <f>Exportar[[#This Row],[COD]]</f>
        <v>63</v>
      </c>
      <c r="AN1389" s="41">
        <f>IFERROR(VLOOKUP(Exportar[[#This Row],[RUBRO completo]],'[3]CENTRO DE COSTOS'!$X:$X,1,0),0)</f>
        <v>0</v>
      </c>
      <c r="AO1389" s="43" t="str">
        <f>VLOOKUP(Exportar[[#This Row],[COD_REAL]],'[3]CENTRO DE COSTOS'!$M$4:$N$72,2,0)</f>
        <v>REGIONAL QUINDIO</v>
      </c>
    </row>
    <row r="1390" spans="1:41" x14ac:dyDescent="0.25">
      <c r="A1390" s="44">
        <v>45111</v>
      </c>
      <c r="B1390" s="32">
        <v>2023</v>
      </c>
      <c r="C1390" s="33" t="str">
        <f>VLOOKUP(D1390,'[3]CENTRO DE COSTOS'!$E:$H,4,0)</f>
        <v>REGIONALES</v>
      </c>
      <c r="D1390" s="34" t="s">
        <v>77</v>
      </c>
      <c r="E1390" s="34" t="s">
        <v>78</v>
      </c>
      <c r="F1390" s="34" t="s">
        <v>192</v>
      </c>
      <c r="G1390" s="35" t="str">
        <f>VLOOKUP(O1390,[3]Gerentes!$A:$N,4,0)</f>
        <v>PRIMERA INFANCIA</v>
      </c>
      <c r="H1390" s="35" t="str">
        <f>VLOOKUP(O1390,[3]Gerentes!$A:$N,5,0)</f>
        <v>DIRECTOR(A) DE PRIMERA INFANCIA</v>
      </c>
      <c r="I1390" s="35" t="str">
        <f>VLOOKUP(O1390,[3]Gerentes!$A:$N,10,0)</f>
        <v>1. Primera Infancia</v>
      </c>
      <c r="J1390" s="35" t="str">
        <f>VLOOKUP(O1390,[3]Gerentes!$A:$AB,15,0)</f>
        <v>Contratable</v>
      </c>
      <c r="K1390" s="36" t="str">
        <f t="shared" si="63"/>
        <v>Inversión</v>
      </c>
      <c r="L1390" s="37" t="s">
        <v>166</v>
      </c>
      <c r="M1390" s="38" t="str">
        <f t="shared" si="64"/>
        <v>C-4102-1500-18</v>
      </c>
      <c r="N1390" s="34">
        <v>991</v>
      </c>
      <c r="O1390" s="35" t="str">
        <f t="shared" si="65"/>
        <v>C-4102-1500-18-0-4102040-02-991</v>
      </c>
      <c r="P1390" s="32" t="s">
        <v>165</v>
      </c>
      <c r="Q1390" s="39">
        <f>VLOOKUP($O1390,[3]Gerentes!$A:$I,7,0)</f>
        <v>4102040</v>
      </c>
      <c r="R1390" s="40" t="str">
        <f>VLOOKUP($O1390,[3]Gerentes!$A:$I,8,0)</f>
        <v>DOCUMENTOS METODOLOGICOS</v>
      </c>
      <c r="S1390" s="34" t="s">
        <v>24</v>
      </c>
      <c r="T1390" s="34">
        <v>27</v>
      </c>
      <c r="U1390" s="34" t="s">
        <v>161</v>
      </c>
      <c r="V1390" s="34" t="s">
        <v>25</v>
      </c>
      <c r="W1390" s="41">
        <v>592732929</v>
      </c>
      <c r="X1390" s="41">
        <v>0</v>
      </c>
      <c r="Y1390" s="41">
        <v>19639693</v>
      </c>
      <c r="Z1390" s="41">
        <v>0</v>
      </c>
      <c r="AA1390" s="41">
        <v>0</v>
      </c>
      <c r="AB1390" s="42">
        <v>573093236</v>
      </c>
      <c r="AC1390" s="41">
        <v>573093236</v>
      </c>
      <c r="AD1390" s="41">
        <v>0</v>
      </c>
      <c r="AE1390" s="42">
        <v>573093236</v>
      </c>
      <c r="AF1390" s="42">
        <v>226369236</v>
      </c>
      <c r="AG1390" s="41">
        <v>226369236</v>
      </c>
      <c r="AH1390" s="41">
        <v>226369236</v>
      </c>
      <c r="AI1390" s="41">
        <v>0</v>
      </c>
      <c r="AJ1390" s="41">
        <v>0</v>
      </c>
      <c r="AK1390" s="42" t="str">
        <f>IFERROR(VLOOKUP(Exportar[[#This Row],[RUBRO]],[3]LISTAS!$A$1:$B$19,2,0),Exportar[[#This Row],[NOMBRE-Planeación_Proyecto]])</f>
        <v>1. Primera Infancia</v>
      </c>
      <c r="AL1390" s="41">
        <f>VLOOKUP(Exportar[[#This Row],[UNIDAD/SUB UNIDAD]],[3]!REGIONALES[[#All],[codigo_regional3]:[Columna1]],3,0)</f>
        <v>63</v>
      </c>
      <c r="AM1390" s="41">
        <f>Exportar[[#This Row],[COD]]</f>
        <v>63</v>
      </c>
      <c r="AN1390" s="41">
        <f>IFERROR(VLOOKUP(Exportar[[#This Row],[RUBRO completo]],'[3]CENTRO DE COSTOS'!$X:$X,1,0),0)</f>
        <v>0</v>
      </c>
      <c r="AO1390" s="43" t="str">
        <f>VLOOKUP(Exportar[[#This Row],[COD_REAL]],'[3]CENTRO DE COSTOS'!$M$4:$N$72,2,0)</f>
        <v>REGIONAL QUINDIO</v>
      </c>
    </row>
    <row r="1391" spans="1:41" x14ac:dyDescent="0.25">
      <c r="A1391" s="44">
        <v>45111</v>
      </c>
      <c r="B1391" s="32">
        <v>2023</v>
      </c>
      <c r="C1391" s="33" t="str">
        <f>VLOOKUP(D1391,'[3]CENTRO DE COSTOS'!$E:$H,4,0)</f>
        <v>REGIONALES</v>
      </c>
      <c r="D1391" s="34" t="s">
        <v>77</v>
      </c>
      <c r="E1391" s="34" t="s">
        <v>78</v>
      </c>
      <c r="F1391" s="34" t="s">
        <v>192</v>
      </c>
      <c r="G1391" s="35" t="str">
        <f>VLOOKUP(O1391,[3]Gerentes!$A:$N,4,0)</f>
        <v>INFANCIA</v>
      </c>
      <c r="H1391" s="35" t="str">
        <f>VLOOKUP(O1391,[3]Gerentes!$A:$N,5,0)</f>
        <v>DIRECTOR(A) DE INFANCIA</v>
      </c>
      <c r="I1391" s="35" t="str">
        <f>VLOOKUP(O1391,[3]Gerentes!$A:$N,10,0)</f>
        <v>7. Infancia</v>
      </c>
      <c r="J1391" s="35" t="str">
        <f>VLOOKUP(O1391,[3]Gerentes!$A:$AB,15,0)</f>
        <v>Contratable</v>
      </c>
      <c r="K1391" s="36" t="str">
        <f t="shared" si="63"/>
        <v>Inversión</v>
      </c>
      <c r="L1391" s="37" t="s">
        <v>182</v>
      </c>
      <c r="M1391" s="38" t="str">
        <f t="shared" si="64"/>
        <v>C-4102-1500-20</v>
      </c>
      <c r="N1391" s="34">
        <v>991</v>
      </c>
      <c r="O1391" s="35" t="str">
        <f t="shared" si="65"/>
        <v>C-4102-1500-20-0-4102045-02-991</v>
      </c>
      <c r="P1391" s="32" t="s">
        <v>181</v>
      </c>
      <c r="Q1391" s="39">
        <f>VLOOKUP($O1391,[3]Gerentes!$A:$I,7,0)</f>
        <v>4102045</v>
      </c>
      <c r="R1391" s="40" t="str">
        <f>VLOOKUP($O1391,[3]Gerentes!$A:$I,8,0)</f>
        <v>SERVICIOS DE EDUCACIÓN INFORMAL A NIÑOS, NIÑAS, ADOLESCENTES  Y JÓVENES PARA EL RECONOCIMIENTO DE SUS DERECHOS</v>
      </c>
      <c r="S1391" s="34" t="s">
        <v>24</v>
      </c>
      <c r="T1391" s="34">
        <v>27</v>
      </c>
      <c r="U1391" s="34" t="s">
        <v>161</v>
      </c>
      <c r="V1391" s="34" t="s">
        <v>25</v>
      </c>
      <c r="W1391" s="41">
        <v>91876129</v>
      </c>
      <c r="X1391" s="41">
        <v>0</v>
      </c>
      <c r="Y1391" s="41">
        <v>2997366</v>
      </c>
      <c r="Z1391" s="41">
        <v>0</v>
      </c>
      <c r="AA1391" s="41">
        <v>0</v>
      </c>
      <c r="AB1391" s="42">
        <v>88878763</v>
      </c>
      <c r="AC1391" s="41">
        <v>88878763</v>
      </c>
      <c r="AD1391" s="41">
        <v>0</v>
      </c>
      <c r="AE1391" s="42">
        <v>88878763</v>
      </c>
      <c r="AF1391" s="42">
        <v>34144041</v>
      </c>
      <c r="AG1391" s="41">
        <v>34144041</v>
      </c>
      <c r="AH1391" s="41">
        <v>34144041</v>
      </c>
      <c r="AI1391" s="41">
        <v>0</v>
      </c>
      <c r="AJ1391" s="41">
        <v>0</v>
      </c>
      <c r="AK1391" s="42" t="str">
        <f>IFERROR(VLOOKUP(Exportar[[#This Row],[RUBRO]],[3]LISTAS!$A$1:$B$19,2,0),Exportar[[#This Row],[NOMBRE-Planeación_Proyecto]])</f>
        <v>7. Infancia</v>
      </c>
      <c r="AL1391" s="41">
        <f>VLOOKUP(Exportar[[#This Row],[UNIDAD/SUB UNIDAD]],[3]!REGIONALES[[#All],[codigo_regional3]:[Columna1]],3,0)</f>
        <v>63</v>
      </c>
      <c r="AM1391" s="41">
        <f>Exportar[[#This Row],[COD]]</f>
        <v>63</v>
      </c>
      <c r="AN1391" s="41">
        <f>IFERROR(VLOOKUP(Exportar[[#This Row],[RUBRO completo]],'[3]CENTRO DE COSTOS'!$X:$X,1,0),0)</f>
        <v>0</v>
      </c>
      <c r="AO1391" s="43" t="str">
        <f>VLOOKUP(Exportar[[#This Row],[COD_REAL]],'[3]CENTRO DE COSTOS'!$M$4:$N$72,2,0)</f>
        <v>REGIONAL QUINDIO</v>
      </c>
    </row>
    <row r="1392" spans="1:41" x14ac:dyDescent="0.25">
      <c r="A1392" s="44">
        <v>45111</v>
      </c>
      <c r="B1392" s="32">
        <v>2023</v>
      </c>
      <c r="C1392" s="33" t="str">
        <f>VLOOKUP(D1392,'[3]CENTRO DE COSTOS'!$E:$H,4,0)</f>
        <v>REGIONALES</v>
      </c>
      <c r="D1392" s="34" t="s">
        <v>77</v>
      </c>
      <c r="E1392" s="34" t="s">
        <v>78</v>
      </c>
      <c r="F1392" s="34" t="s">
        <v>192</v>
      </c>
      <c r="G1392" s="35" t="str">
        <f>VLOOKUP(O1392,[3]Gerentes!$A:$N,4,0)</f>
        <v>ADOLESCENCIA Y JUVENTUD</v>
      </c>
      <c r="H1392" s="35" t="str">
        <f>VLOOKUP(O1392,[3]Gerentes!$A:$N,5,0)</f>
        <v xml:space="preserve">DIRECTOR(A) DE ADOLESCENCIA Y JUVENTUD </v>
      </c>
      <c r="I1392" s="35" t="str">
        <f>VLOOKUP(O1392,[3]Gerentes!$A:$N,10,0)</f>
        <v>8. Adolescencia y Juventud</v>
      </c>
      <c r="J1392" s="35" t="str">
        <f>VLOOKUP(O1392,[3]Gerentes!$A:$AB,15,0)</f>
        <v>Contratable</v>
      </c>
      <c r="K1392" s="36" t="str">
        <f t="shared" si="63"/>
        <v>Inversión</v>
      </c>
      <c r="L1392" s="37" t="s">
        <v>180</v>
      </c>
      <c r="M1392" s="38" t="str">
        <f t="shared" si="64"/>
        <v>C-4102-1500-21</v>
      </c>
      <c r="N1392" s="34">
        <v>991</v>
      </c>
      <c r="O1392" s="35" t="str">
        <f t="shared" si="65"/>
        <v>C-4102-1500-21-0-4102045-02-00-991</v>
      </c>
      <c r="P1392" s="32" t="s">
        <v>179</v>
      </c>
      <c r="Q1392" s="39">
        <f>VLOOKUP($O1392,[3]Gerentes!$A:$I,7,0)</f>
        <v>4102045</v>
      </c>
      <c r="R1392" s="40" t="str">
        <f>VLOOKUP($O1392,[3]Gerentes!$A:$I,8,0)</f>
        <v>SERVICIOS DE EDUCACIÓN INFORMAL A NIÑOS, NIÑAS, ADOLESCENTES  Y JÓVENES PARA EL RECONOCIMIENTO DE SUS DERECHOS</v>
      </c>
      <c r="S1392" s="34" t="s">
        <v>24</v>
      </c>
      <c r="T1392" s="34">
        <v>27</v>
      </c>
      <c r="U1392" s="34" t="s">
        <v>161</v>
      </c>
      <c r="V1392" s="34" t="s">
        <v>25</v>
      </c>
      <c r="W1392" s="41">
        <v>92797334</v>
      </c>
      <c r="X1392" s="41">
        <v>0</v>
      </c>
      <c r="Y1392" s="41">
        <v>2867334</v>
      </c>
      <c r="Z1392" s="41">
        <v>0</v>
      </c>
      <c r="AA1392" s="41">
        <v>0</v>
      </c>
      <c r="AB1392" s="42">
        <v>89930000</v>
      </c>
      <c r="AC1392" s="41">
        <v>89930000</v>
      </c>
      <c r="AD1392" s="41">
        <v>0</v>
      </c>
      <c r="AE1392" s="42">
        <v>89930000</v>
      </c>
      <c r="AF1392" s="42">
        <v>35190000</v>
      </c>
      <c r="AG1392" s="41">
        <v>35190000</v>
      </c>
      <c r="AH1392" s="41">
        <v>35190000</v>
      </c>
      <c r="AI1392" s="41">
        <v>0</v>
      </c>
      <c r="AJ1392" s="41">
        <v>0</v>
      </c>
      <c r="AK1392" s="42" t="str">
        <f>IFERROR(VLOOKUP(Exportar[[#This Row],[RUBRO]],[3]LISTAS!$A$1:$B$19,2,0),Exportar[[#This Row],[NOMBRE-Planeación_Proyecto]])</f>
        <v>8. Adolescencia y Juventud</v>
      </c>
      <c r="AL1392" s="41">
        <f>VLOOKUP(Exportar[[#This Row],[UNIDAD/SUB UNIDAD]],[3]!REGIONALES[[#All],[codigo_regional3]:[Columna1]],3,0)</f>
        <v>63</v>
      </c>
      <c r="AM1392" s="41">
        <f>Exportar[[#This Row],[COD]]</f>
        <v>63</v>
      </c>
      <c r="AN1392" s="41">
        <f>IFERROR(VLOOKUP(Exportar[[#This Row],[RUBRO completo]],'[3]CENTRO DE COSTOS'!$X:$X,1,0),0)</f>
        <v>0</v>
      </c>
      <c r="AO1392" s="43" t="str">
        <f>VLOOKUP(Exportar[[#This Row],[COD_REAL]],'[3]CENTRO DE COSTOS'!$M$4:$N$72,2,0)</f>
        <v>REGIONAL QUINDIO</v>
      </c>
    </row>
    <row r="1393" spans="1:41" x14ac:dyDescent="0.25">
      <c r="A1393" s="44">
        <v>45111</v>
      </c>
      <c r="B1393" s="32">
        <v>2023</v>
      </c>
      <c r="C1393" s="33" t="str">
        <f>VLOOKUP(D1393,'[3]CENTRO DE COSTOS'!$E:$H,4,0)</f>
        <v>REGIONALES</v>
      </c>
      <c r="D1393" s="34" t="s">
        <v>77</v>
      </c>
      <c r="E1393" s="34" t="s">
        <v>78</v>
      </c>
      <c r="F1393" s="34" t="s">
        <v>192</v>
      </c>
      <c r="G1393" s="35" t="str">
        <f>VLOOKUP(O1393,[3]Gerentes!$A:$N,4,0)</f>
        <v>TECNOLOGÍA</v>
      </c>
      <c r="H1393" s="35" t="str">
        <f>VLOOKUP(O1393,[3]Gerentes!$A:$N,5,0)</f>
        <v>DIRECTOR(A) DE INFORMACION Y TECNOLOGIA</v>
      </c>
      <c r="I1393" s="35" t="str">
        <f>VLOOKUP(O1393,[3]Gerentes!$A:$N,10,0)</f>
        <v>9. Tecnología</v>
      </c>
      <c r="J1393" s="35" t="str">
        <f>VLOOKUP(O1393,[3]Gerentes!$A:$AB,15,0)</f>
        <v>Contratable</v>
      </c>
      <c r="K1393" s="36" t="str">
        <f t="shared" si="63"/>
        <v>Inversión</v>
      </c>
      <c r="L1393" s="37" t="s">
        <v>178</v>
      </c>
      <c r="M1393" s="38" t="str">
        <f t="shared" si="64"/>
        <v>C-4199-1500-7</v>
      </c>
      <c r="N1393" s="34">
        <v>991</v>
      </c>
      <c r="O1393" s="35" t="str">
        <f t="shared" si="65"/>
        <v>C-4199-1500-7-0-4199062-02-991</v>
      </c>
      <c r="P1393" s="32" t="s">
        <v>177</v>
      </c>
      <c r="Q1393" s="39">
        <f>VLOOKUP($O1393,[3]Gerentes!$A:$I,7,0)</f>
        <v>4199062</v>
      </c>
      <c r="R1393" s="40" t="str">
        <f>VLOOKUP($O1393,[3]Gerentes!$A:$I,8,0)</f>
        <v>SERVICIOS TECNOLOGICOS</v>
      </c>
      <c r="S1393" s="34" t="s">
        <v>24</v>
      </c>
      <c r="T1393" s="34">
        <v>27</v>
      </c>
      <c r="U1393" s="34" t="s">
        <v>161</v>
      </c>
      <c r="V1393" s="34" t="s">
        <v>25</v>
      </c>
      <c r="W1393" s="41">
        <v>113524776</v>
      </c>
      <c r="X1393" s="41">
        <v>0</v>
      </c>
      <c r="Y1393" s="41">
        <v>0</v>
      </c>
      <c r="Z1393" s="41">
        <v>0</v>
      </c>
      <c r="AA1393" s="41">
        <v>0</v>
      </c>
      <c r="AB1393" s="42">
        <v>113524776</v>
      </c>
      <c r="AC1393" s="41">
        <v>109250667</v>
      </c>
      <c r="AD1393" s="41">
        <v>4274109</v>
      </c>
      <c r="AE1393" s="42">
        <v>109250667</v>
      </c>
      <c r="AF1393" s="42">
        <v>42841667</v>
      </c>
      <c r="AG1393" s="41">
        <v>42841667</v>
      </c>
      <c r="AH1393" s="41">
        <v>42841667</v>
      </c>
      <c r="AI1393" s="41">
        <v>0</v>
      </c>
      <c r="AJ1393" s="41">
        <v>0</v>
      </c>
      <c r="AK1393" s="42" t="str">
        <f>IFERROR(VLOOKUP(Exportar[[#This Row],[RUBRO]],[3]LISTAS!$A$1:$B$19,2,0),Exportar[[#This Row],[NOMBRE-Planeación_Proyecto]])</f>
        <v>9. Tecnología</v>
      </c>
      <c r="AL1393" s="41">
        <f>VLOOKUP(Exportar[[#This Row],[UNIDAD/SUB UNIDAD]],[3]!REGIONALES[[#All],[codigo_regional3]:[Columna1]],3,0)</f>
        <v>63</v>
      </c>
      <c r="AM1393" s="41">
        <f>Exportar[[#This Row],[COD]]</f>
        <v>63</v>
      </c>
      <c r="AN1393" s="41">
        <f>IFERROR(VLOOKUP(Exportar[[#This Row],[RUBRO completo]],'[3]CENTRO DE COSTOS'!$X:$X,1,0),0)</f>
        <v>0</v>
      </c>
      <c r="AO1393" s="43" t="str">
        <f>VLOOKUP(Exportar[[#This Row],[COD_REAL]],'[3]CENTRO DE COSTOS'!$M$4:$N$72,2,0)</f>
        <v>REGIONAL QUINDIO</v>
      </c>
    </row>
    <row r="1394" spans="1:41" x14ac:dyDescent="0.25">
      <c r="A1394" s="44">
        <v>45111</v>
      </c>
      <c r="B1394" s="32">
        <v>2023</v>
      </c>
      <c r="C1394" s="33" t="str">
        <f>VLOOKUP(D1394,'[3]CENTRO DE COSTOS'!$E:$H,4,0)</f>
        <v>REGIONALES</v>
      </c>
      <c r="D1394" s="34" t="s">
        <v>77</v>
      </c>
      <c r="E1394" s="34" t="s">
        <v>78</v>
      </c>
      <c r="F1394" s="34" t="s">
        <v>192</v>
      </c>
      <c r="G1394" s="35" t="str">
        <f>VLOOKUP(O1394,[3]Gerentes!$A:$N,4,0)</f>
        <v>FORTALECIMIENTO</v>
      </c>
      <c r="H1394" s="35" t="str">
        <f>VLOOKUP(O1394,[3]Gerentes!$A:$N,5,0)</f>
        <v>DIRECTOR(A) DE GESTION HUMANA</v>
      </c>
      <c r="I1394" s="35" t="str">
        <f>VLOOKUP(O1394,[3]Gerentes!$A:$N,10,0)</f>
        <v>8. Fortalecimiento</v>
      </c>
      <c r="J1394" s="35" t="str">
        <f>VLOOKUP(O1394,[3]Gerentes!$A:$AB,15,0)</f>
        <v>Contratable</v>
      </c>
      <c r="K1394" s="36" t="str">
        <f t="shared" si="63"/>
        <v>Inversión</v>
      </c>
      <c r="L1394" s="37" t="s">
        <v>175</v>
      </c>
      <c r="M1394" s="38" t="str">
        <f t="shared" si="64"/>
        <v>C-4199-1500-8</v>
      </c>
      <c r="N1394" s="34">
        <v>991</v>
      </c>
      <c r="O1394" s="35" t="str">
        <f t="shared" si="65"/>
        <v>C-4199-1500-8-0-4199064-02-991</v>
      </c>
      <c r="P1394" s="32" t="s">
        <v>174</v>
      </c>
      <c r="Q1394" s="39">
        <f>VLOOKUP($O1394,[3]Gerentes!$A:$I,7,0)</f>
        <v>4199064</v>
      </c>
      <c r="R1394" s="40" t="str">
        <f>VLOOKUP($O1394,[3]Gerentes!$A:$I,8,0)</f>
        <v>SERVICIO DE IMPLEMENTACION DE SISTEMAS DE GESTION</v>
      </c>
      <c r="S1394" s="34" t="s">
        <v>24</v>
      </c>
      <c r="T1394" s="34">
        <v>27</v>
      </c>
      <c r="U1394" s="34" t="s">
        <v>161</v>
      </c>
      <c r="V1394" s="34" t="s">
        <v>25</v>
      </c>
      <c r="W1394" s="41">
        <v>471069167</v>
      </c>
      <c r="X1394" s="41">
        <v>0</v>
      </c>
      <c r="Y1394" s="41">
        <v>6457099</v>
      </c>
      <c r="Z1394" s="41">
        <v>0</v>
      </c>
      <c r="AA1394" s="41">
        <v>0</v>
      </c>
      <c r="AB1394" s="42">
        <v>464612068</v>
      </c>
      <c r="AC1394" s="41">
        <v>464612068</v>
      </c>
      <c r="AD1394" s="41">
        <v>0</v>
      </c>
      <c r="AE1394" s="42">
        <v>464612068</v>
      </c>
      <c r="AF1394" s="42">
        <v>186089068</v>
      </c>
      <c r="AG1394" s="41">
        <v>186089068</v>
      </c>
      <c r="AH1394" s="41">
        <v>186089068</v>
      </c>
      <c r="AI1394" s="41">
        <v>0</v>
      </c>
      <c r="AJ1394" s="41">
        <v>0</v>
      </c>
      <c r="AK1394" s="42" t="str">
        <f>IFERROR(VLOOKUP(Exportar[[#This Row],[RUBRO]],[3]LISTAS!$A$1:$B$19,2,0),Exportar[[#This Row],[NOMBRE-Planeación_Proyecto]])</f>
        <v>8. Fortalecimiento</v>
      </c>
      <c r="AL1394" s="41">
        <f>VLOOKUP(Exportar[[#This Row],[UNIDAD/SUB UNIDAD]],[3]!REGIONALES[[#All],[codigo_regional3]:[Columna1]],3,0)</f>
        <v>63</v>
      </c>
      <c r="AM1394" s="41">
        <f>Exportar[[#This Row],[COD]]</f>
        <v>63</v>
      </c>
      <c r="AN1394" s="41">
        <f>IFERROR(VLOOKUP(Exportar[[#This Row],[RUBRO completo]],'[3]CENTRO DE COSTOS'!$X:$X,1,0),0)</f>
        <v>0</v>
      </c>
      <c r="AO1394" s="43" t="str">
        <f>VLOOKUP(Exportar[[#This Row],[COD_REAL]],'[3]CENTRO DE COSTOS'!$M$4:$N$72,2,0)</f>
        <v>REGIONAL QUINDIO</v>
      </c>
    </row>
    <row r="1395" spans="1:41" x14ac:dyDescent="0.25">
      <c r="A1395" s="44">
        <v>45111</v>
      </c>
      <c r="B1395" s="32">
        <v>2023</v>
      </c>
      <c r="C1395" s="33" t="str">
        <f>VLOOKUP(D1395,'[3]CENTRO DE COSTOS'!$E:$H,4,0)</f>
        <v>REGIONALES</v>
      </c>
      <c r="D1395" s="34" t="s">
        <v>77</v>
      </c>
      <c r="E1395" s="34" t="s">
        <v>78</v>
      </c>
      <c r="F1395" s="34" t="s">
        <v>176</v>
      </c>
      <c r="G1395" s="35" t="str">
        <f>VLOOKUP(O1395,[3]Gerentes!$A:$N,4,0)</f>
        <v>NUTRICIÓN</v>
      </c>
      <c r="H1395" s="35" t="str">
        <f>VLOOKUP(O1395,[3]Gerentes!$A:$N,5,0)</f>
        <v>DIRECTOR(A) DE NUTRICION</v>
      </c>
      <c r="I1395" s="35" t="str">
        <f>VLOOKUP(O1395,[3]Gerentes!$A:$N,10,0)</f>
        <v>4. Nutrición</v>
      </c>
      <c r="J1395" s="35" t="str">
        <f>VLOOKUP(O1395,[3]Gerentes!$A:$AB,15,0)</f>
        <v>No Contratable</v>
      </c>
      <c r="K1395" s="36" t="str">
        <f t="shared" si="63"/>
        <v>Inversión</v>
      </c>
      <c r="L1395" s="37" t="s">
        <v>191</v>
      </c>
      <c r="M1395" s="38" t="str">
        <f t="shared" si="64"/>
        <v>C-4102-1500-12</v>
      </c>
      <c r="N1395" s="34">
        <v>992</v>
      </c>
      <c r="O1395" s="35" t="str">
        <f t="shared" si="65"/>
        <v>C-4102-1500-12-0-4102014-02-992</v>
      </c>
      <c r="P1395" s="32" t="s">
        <v>190</v>
      </c>
      <c r="Q1395" s="39">
        <f>VLOOKUP($O1395,[3]Gerentes!$A:$I,7,0)</f>
        <v>4102014</v>
      </c>
      <c r="R1395" s="40" t="str">
        <f>VLOOKUP($O1395,[3]Gerentes!$A:$I,8,0)</f>
        <v>SERVICIO DE DISTRIBUCION DE ALIMENTOS SOLIDOS DE ALTO VALOR NUTRICIONAL</v>
      </c>
      <c r="S1395" s="34" t="s">
        <v>24</v>
      </c>
      <c r="T1395" s="34">
        <v>27</v>
      </c>
      <c r="U1395" s="34" t="s">
        <v>161</v>
      </c>
      <c r="V1395" s="34" t="s">
        <v>25</v>
      </c>
      <c r="W1395" s="41">
        <v>1000000</v>
      </c>
      <c r="X1395" s="41">
        <v>0</v>
      </c>
      <c r="Y1395" s="41">
        <v>0</v>
      </c>
      <c r="Z1395" s="41">
        <v>0</v>
      </c>
      <c r="AA1395" s="41">
        <v>0</v>
      </c>
      <c r="AB1395" s="42">
        <v>1000000</v>
      </c>
      <c r="AC1395" s="41">
        <v>1000000</v>
      </c>
      <c r="AD1395" s="41">
        <v>0</v>
      </c>
      <c r="AE1395" s="42">
        <v>0</v>
      </c>
      <c r="AF1395" s="42">
        <v>0</v>
      </c>
      <c r="AG1395" s="41">
        <v>0</v>
      </c>
      <c r="AH1395" s="41">
        <v>0</v>
      </c>
      <c r="AI1395" s="41">
        <v>0</v>
      </c>
      <c r="AJ1395" s="41">
        <v>0</v>
      </c>
      <c r="AK1395" s="42" t="str">
        <f>IFERROR(VLOOKUP(Exportar[[#This Row],[RUBRO]],[3]LISTAS!$A$1:$B$19,2,0),Exportar[[#This Row],[NOMBRE-Planeación_Proyecto]])</f>
        <v>4. Nutrición</v>
      </c>
      <c r="AL1395" s="41">
        <f>VLOOKUP(Exportar[[#This Row],[UNIDAD/SUB UNIDAD]],[3]!REGIONALES[[#All],[codigo_regional3]:[Columna1]],3,0)</f>
        <v>63</v>
      </c>
      <c r="AM1395" s="41">
        <f>Exportar[[#This Row],[COD]]</f>
        <v>63</v>
      </c>
      <c r="AN1395" s="41">
        <f>IFERROR(VLOOKUP(Exportar[[#This Row],[RUBRO completo]],'[3]CENTRO DE COSTOS'!$X:$X,1,0),0)</f>
        <v>0</v>
      </c>
      <c r="AO1395" s="43" t="str">
        <f>VLOOKUP(Exportar[[#This Row],[COD_REAL]],'[3]CENTRO DE COSTOS'!$M$4:$N$72,2,0)</f>
        <v>REGIONAL QUINDIO</v>
      </c>
    </row>
    <row r="1396" spans="1:41" x14ac:dyDescent="0.25">
      <c r="A1396" s="44">
        <v>45111</v>
      </c>
      <c r="B1396" s="32">
        <v>2023</v>
      </c>
      <c r="C1396" s="33" t="str">
        <f>VLOOKUP(D1396,'[3]CENTRO DE COSTOS'!$E:$H,4,0)</f>
        <v>REGIONALES</v>
      </c>
      <c r="D1396" s="34" t="s">
        <v>77</v>
      </c>
      <c r="E1396" s="34" t="s">
        <v>78</v>
      </c>
      <c r="F1396" s="34" t="s">
        <v>176</v>
      </c>
      <c r="G1396" s="35" t="str">
        <f>VLOOKUP(O1396,[3]Gerentes!$A:$N,4,0)</f>
        <v>PROTECCIÓN SRPA</v>
      </c>
      <c r="H1396" s="35" t="str">
        <f>VLOOKUP(O1396,[3]Gerentes!$A:$N,5,0)</f>
        <v>DIRECTOR(A) DE PROTECCION</v>
      </c>
      <c r="I1396" s="35" t="str">
        <f>VLOOKUP(O1396,[3]Gerentes!$A:$N,10,0)</f>
        <v>3. Protección SRPA</v>
      </c>
      <c r="J1396" s="35" t="str">
        <f>VLOOKUP(O1396,[3]Gerentes!$A:$AB,15,0)</f>
        <v>No Contratable</v>
      </c>
      <c r="K1396" s="36" t="str">
        <f t="shared" si="63"/>
        <v>Inversión</v>
      </c>
      <c r="L1396" s="37" t="s">
        <v>187</v>
      </c>
      <c r="M1396" s="38" t="str">
        <f t="shared" si="64"/>
        <v>C-4102-1500-13</v>
      </c>
      <c r="N1396" s="34">
        <v>992</v>
      </c>
      <c r="O1396" s="35" t="str">
        <f t="shared" si="65"/>
        <v>C-4102-1500-13-0-4102038-02-992</v>
      </c>
      <c r="P1396" s="32" t="s">
        <v>186</v>
      </c>
      <c r="Q1396" s="39">
        <f>VLOOKUP($O1396,[3]Gerentes!$A:$I,7,0)</f>
        <v>4102038</v>
      </c>
      <c r="R1396" s="40" t="str">
        <f>VLOOKUP($O1396,[3]Gerentes!$A:$I,8,0)</f>
        <v>SERVICIO DIRIGIDOS A LA ATENCION DE NIÑOS, NIÑAS, ADOLESCENTES Y JOVENES, CON ENFOQUE PEDAGOGICO Y RESTAURATIVO ENCAMINADOS A LA INCLUSION SOCIAL</v>
      </c>
      <c r="S1396" s="34" t="s">
        <v>24</v>
      </c>
      <c r="T1396" s="34">
        <v>27</v>
      </c>
      <c r="U1396" s="34" t="s">
        <v>161</v>
      </c>
      <c r="V1396" s="34" t="s">
        <v>25</v>
      </c>
      <c r="W1396" s="41">
        <v>5073549</v>
      </c>
      <c r="X1396" s="41">
        <v>1000000</v>
      </c>
      <c r="Y1396" s="41">
        <v>0</v>
      </c>
      <c r="Z1396" s="41">
        <v>0</v>
      </c>
      <c r="AA1396" s="41">
        <v>0</v>
      </c>
      <c r="AB1396" s="42">
        <v>6073549</v>
      </c>
      <c r="AC1396" s="41">
        <v>6073549</v>
      </c>
      <c r="AD1396" s="41">
        <v>0</v>
      </c>
      <c r="AE1396" s="42">
        <v>960069</v>
      </c>
      <c r="AF1396" s="42">
        <v>960069</v>
      </c>
      <c r="AG1396" s="41">
        <v>960069</v>
      </c>
      <c r="AH1396" s="41">
        <v>960069</v>
      </c>
      <c r="AI1396" s="41">
        <v>0</v>
      </c>
      <c r="AJ1396" s="41">
        <v>0</v>
      </c>
      <c r="AK1396" s="42" t="str">
        <f>IFERROR(VLOOKUP(Exportar[[#This Row],[RUBRO]],[3]LISTAS!$A$1:$B$19,2,0),Exportar[[#This Row],[NOMBRE-Planeación_Proyecto]])</f>
        <v>3. Protección SRPA</v>
      </c>
      <c r="AL1396" s="41">
        <f>VLOOKUP(Exportar[[#This Row],[UNIDAD/SUB UNIDAD]],[3]!REGIONALES[[#All],[codigo_regional3]:[Columna1]],3,0)</f>
        <v>63</v>
      </c>
      <c r="AM1396" s="41">
        <f>Exportar[[#This Row],[COD]]</f>
        <v>63</v>
      </c>
      <c r="AN1396" s="41">
        <f>IFERROR(VLOOKUP(Exportar[[#This Row],[RUBRO completo]],'[3]CENTRO DE COSTOS'!$X:$X,1,0),0)</f>
        <v>0</v>
      </c>
      <c r="AO1396" s="43" t="str">
        <f>VLOOKUP(Exportar[[#This Row],[COD_REAL]],'[3]CENTRO DE COSTOS'!$M$4:$N$72,2,0)</f>
        <v>REGIONAL QUINDIO</v>
      </c>
    </row>
    <row r="1397" spans="1:41" x14ac:dyDescent="0.25">
      <c r="A1397" s="44">
        <v>45111</v>
      </c>
      <c r="B1397" s="32">
        <v>2023</v>
      </c>
      <c r="C1397" s="33" t="str">
        <f>VLOOKUP(D1397,'[3]CENTRO DE COSTOS'!$E:$H,4,0)</f>
        <v>REGIONALES</v>
      </c>
      <c r="D1397" s="34" t="s">
        <v>77</v>
      </c>
      <c r="E1397" s="34" t="s">
        <v>78</v>
      </c>
      <c r="F1397" s="34" t="s">
        <v>176</v>
      </c>
      <c r="G1397" s="35" t="str">
        <f>VLOOKUP(O1397,[3]Gerentes!$A:$N,4,0)</f>
        <v xml:space="preserve">PROTECCIÓN RESTABLECIMIENTO </v>
      </c>
      <c r="H1397" s="35" t="str">
        <f>VLOOKUP(O1397,[3]Gerentes!$A:$N,5,0)</f>
        <v>DIRECTOR(A) DE PROTECCION</v>
      </c>
      <c r="I1397" s="35" t="str">
        <f>VLOOKUP(O1397,[3]Gerentes!$A:$N,10,0)</f>
        <v>2. Protección PARD</v>
      </c>
      <c r="J1397" s="35" t="str">
        <f>VLOOKUP(O1397,[3]Gerentes!$A:$AB,15,0)</f>
        <v>No Contratable</v>
      </c>
      <c r="K1397" s="36" t="str">
        <f t="shared" si="63"/>
        <v>Inversión</v>
      </c>
      <c r="L1397" s="37" t="s">
        <v>173</v>
      </c>
      <c r="M1397" s="38" t="str">
        <f t="shared" si="64"/>
        <v>C-4102-1500-14</v>
      </c>
      <c r="N1397" s="34">
        <v>992</v>
      </c>
      <c r="O1397" s="35" t="str">
        <f t="shared" si="65"/>
        <v>C-4102-1500-14-0-4102037-02-992</v>
      </c>
      <c r="P1397" s="32" t="s">
        <v>172</v>
      </c>
      <c r="Q1397" s="39">
        <f>VLOOKUP($O1397,[3]Gerentes!$A:$I,7,0)</f>
        <v>4102037</v>
      </c>
      <c r="R1397" s="40" t="str">
        <f>VLOOKUP($O1397,[3]Gerentes!$A:$I,8,0)</f>
        <v>SERVICIO DE PROTECCION PARA EL RESTABLECIMIENTO DE DERECHOS DE NIÑOS, NIÑAS, ADOLESCENTES Y JOVENES</v>
      </c>
      <c r="S1397" s="34" t="s">
        <v>24</v>
      </c>
      <c r="T1397" s="34">
        <v>21</v>
      </c>
      <c r="U1397" s="34" t="s">
        <v>185</v>
      </c>
      <c r="V1397" s="34" t="s">
        <v>25</v>
      </c>
      <c r="W1397" s="41">
        <v>6718571</v>
      </c>
      <c r="X1397" s="41">
        <v>15000000</v>
      </c>
      <c r="Y1397" s="41">
        <v>0</v>
      </c>
      <c r="Z1397" s="41">
        <v>0</v>
      </c>
      <c r="AA1397" s="41">
        <v>0</v>
      </c>
      <c r="AB1397" s="42">
        <v>21718571</v>
      </c>
      <c r="AC1397" s="41">
        <v>21718571</v>
      </c>
      <c r="AD1397" s="41">
        <v>0</v>
      </c>
      <c r="AE1397" s="42">
        <v>15405233</v>
      </c>
      <c r="AF1397" s="42">
        <v>11365739</v>
      </c>
      <c r="AG1397" s="41">
        <v>11365739</v>
      </c>
      <c r="AH1397" s="41">
        <v>11365739</v>
      </c>
      <c r="AI1397" s="41">
        <v>0</v>
      </c>
      <c r="AJ1397" s="41">
        <v>0</v>
      </c>
      <c r="AK1397" s="42" t="str">
        <f>IFERROR(VLOOKUP(Exportar[[#This Row],[RUBRO]],[3]LISTAS!$A$1:$B$19,2,0),Exportar[[#This Row],[NOMBRE-Planeación_Proyecto]])</f>
        <v>2. Protección PARD</v>
      </c>
      <c r="AL1397" s="41">
        <f>VLOOKUP(Exportar[[#This Row],[UNIDAD/SUB UNIDAD]],[3]!REGIONALES[[#All],[codigo_regional3]:[Columna1]],3,0)</f>
        <v>63</v>
      </c>
      <c r="AM1397" s="41">
        <f>Exportar[[#This Row],[COD]]</f>
        <v>63</v>
      </c>
      <c r="AN1397" s="41">
        <f>IFERROR(VLOOKUP(Exportar[[#This Row],[RUBRO completo]],'[3]CENTRO DE COSTOS'!$X:$X,1,0),0)</f>
        <v>0</v>
      </c>
      <c r="AO1397" s="43" t="str">
        <f>VLOOKUP(Exportar[[#This Row],[COD_REAL]],'[3]CENTRO DE COSTOS'!$M$4:$N$72,2,0)</f>
        <v>REGIONAL QUINDIO</v>
      </c>
    </row>
    <row r="1398" spans="1:41" x14ac:dyDescent="0.25">
      <c r="A1398" s="44">
        <v>45111</v>
      </c>
      <c r="B1398" s="32">
        <v>2023</v>
      </c>
      <c r="C1398" s="33" t="str">
        <f>VLOOKUP(D1398,'[3]CENTRO DE COSTOS'!$E:$H,4,0)</f>
        <v>REGIONALES</v>
      </c>
      <c r="D1398" s="34" t="s">
        <v>77</v>
      </c>
      <c r="E1398" s="34" t="s">
        <v>78</v>
      </c>
      <c r="F1398" s="34" t="s">
        <v>176</v>
      </c>
      <c r="G1398" s="35" t="str">
        <f>VLOOKUP(O1398,[3]Gerentes!$A:$N,4,0)</f>
        <v>SNBF</v>
      </c>
      <c r="H1398" s="35" t="str">
        <f>VLOOKUP(O1398,[3]Gerentes!$A:$N,5,0)</f>
        <v>DIRECTOR(A) DE SISTEMA NACIONAL DE BIENESTAR FAMILIAR</v>
      </c>
      <c r="I1398" s="35" t="str">
        <f>VLOOKUP(O1398,[3]Gerentes!$A:$N,10,0)</f>
        <v>7. SNBF</v>
      </c>
      <c r="J1398" s="35" t="str">
        <f>VLOOKUP(O1398,[3]Gerentes!$A:$AB,15,0)</f>
        <v>No Contratable</v>
      </c>
      <c r="K1398" s="36" t="str">
        <f t="shared" si="63"/>
        <v>Inversión</v>
      </c>
      <c r="L1398" s="37" t="s">
        <v>168</v>
      </c>
      <c r="M1398" s="38" t="str">
        <f t="shared" si="64"/>
        <v>C-4102-1500-15</v>
      </c>
      <c r="N1398" s="34">
        <v>992</v>
      </c>
      <c r="O1398" s="35" t="str">
        <f t="shared" si="65"/>
        <v>C-4102-1500-15-0-4102024-02-992</v>
      </c>
      <c r="P1398" s="32" t="s">
        <v>167</v>
      </c>
      <c r="Q1398" s="39">
        <f>VLOOKUP($O1398,[3]Gerentes!$A:$I,7,0)</f>
        <v>4102024</v>
      </c>
      <c r="R1398" s="40" t="str">
        <f>VLOOKUP($O1398,[3]Gerentes!$A:$I,8,0)</f>
        <v>SERVICIO DE ASISTENCIA TECNICA EN EL CICLO DE POLITICAS PUBLICAS DE INFANCIA Y ADOLESCENCIA</v>
      </c>
      <c r="S1398" s="34" t="s">
        <v>24</v>
      </c>
      <c r="T1398" s="34">
        <v>27</v>
      </c>
      <c r="U1398" s="34" t="s">
        <v>161</v>
      </c>
      <c r="V1398" s="34" t="s">
        <v>25</v>
      </c>
      <c r="W1398" s="41">
        <v>2000000</v>
      </c>
      <c r="X1398" s="41">
        <v>3000000</v>
      </c>
      <c r="Y1398" s="41">
        <v>0</v>
      </c>
      <c r="Z1398" s="41">
        <v>0</v>
      </c>
      <c r="AA1398" s="41">
        <v>0</v>
      </c>
      <c r="AB1398" s="42">
        <v>5000000</v>
      </c>
      <c r="AC1398" s="41">
        <v>5000000</v>
      </c>
      <c r="AD1398" s="41">
        <v>0</v>
      </c>
      <c r="AE1398" s="42">
        <v>742675</v>
      </c>
      <c r="AF1398" s="42">
        <v>643562</v>
      </c>
      <c r="AG1398" s="41">
        <v>643562</v>
      </c>
      <c r="AH1398" s="41">
        <v>643562</v>
      </c>
      <c r="AI1398" s="41">
        <v>0</v>
      </c>
      <c r="AJ1398" s="41">
        <v>0</v>
      </c>
      <c r="AK1398" s="42" t="str">
        <f>IFERROR(VLOOKUP(Exportar[[#This Row],[RUBRO]],[3]LISTAS!$A$1:$B$19,2,0),Exportar[[#This Row],[NOMBRE-Planeación_Proyecto]])</f>
        <v>7. SNBF</v>
      </c>
      <c r="AL1398" s="41">
        <f>VLOOKUP(Exportar[[#This Row],[UNIDAD/SUB UNIDAD]],[3]!REGIONALES[[#All],[codigo_regional3]:[Columna1]],3,0)</f>
        <v>63</v>
      </c>
      <c r="AM1398" s="41">
        <f>Exportar[[#This Row],[COD]]</f>
        <v>63</v>
      </c>
      <c r="AN1398" s="41">
        <f>IFERROR(VLOOKUP(Exportar[[#This Row],[RUBRO completo]],'[3]CENTRO DE COSTOS'!$X:$X,1,0),0)</f>
        <v>0</v>
      </c>
      <c r="AO1398" s="43" t="str">
        <f>VLOOKUP(Exportar[[#This Row],[COD_REAL]],'[3]CENTRO DE COSTOS'!$M$4:$N$72,2,0)</f>
        <v>REGIONAL QUINDIO</v>
      </c>
    </row>
    <row r="1399" spans="1:41" x14ac:dyDescent="0.25">
      <c r="A1399" s="44">
        <v>45111</v>
      </c>
      <c r="B1399" s="32">
        <v>2023</v>
      </c>
      <c r="C1399" s="33" t="str">
        <f>VLOOKUP(D1399,'[3]CENTRO DE COSTOS'!$E:$H,4,0)</f>
        <v>REGIONALES</v>
      </c>
      <c r="D1399" s="34" t="s">
        <v>77</v>
      </c>
      <c r="E1399" s="34" t="s">
        <v>78</v>
      </c>
      <c r="F1399" s="34" t="s">
        <v>176</v>
      </c>
      <c r="G1399" s="35" t="str">
        <f>VLOOKUP(O1399,[3]Gerentes!$A:$N,4,0)</f>
        <v>FAMILIA Y COMUNIDADES</v>
      </c>
      <c r="H1399" s="35" t="str">
        <f>VLOOKUP(O1399,[3]Gerentes!$A:$N,5,0)</f>
        <v>DIRECTOR(A) DE FAMILIA Y COMUNIDADES</v>
      </c>
      <c r="I1399" s="35" t="str">
        <f>VLOOKUP(O1399,[3]Gerentes!$A:$N,10,0)</f>
        <v>6. Familia y Comunidades</v>
      </c>
      <c r="J1399" s="35" t="str">
        <f>VLOOKUP(O1399,[3]Gerentes!$A:$AB,15,0)</f>
        <v>No Contratable</v>
      </c>
      <c r="K1399" s="36" t="str">
        <f t="shared" si="63"/>
        <v>Inversión</v>
      </c>
      <c r="L1399" s="37" t="s">
        <v>184</v>
      </c>
      <c r="M1399" s="38" t="str">
        <f t="shared" si="64"/>
        <v>C-4102-1500-16</v>
      </c>
      <c r="N1399" s="34">
        <v>992</v>
      </c>
      <c r="O1399" s="35" t="str">
        <f t="shared" si="65"/>
        <v>C-4102-1500-16-0-4102041-02-992</v>
      </c>
      <c r="P1399" s="32" t="s">
        <v>183</v>
      </c>
      <c r="Q1399" s="39">
        <f>VLOOKUP($O1399,[3]Gerentes!$A:$I,7,0)</f>
        <v>4102041</v>
      </c>
      <c r="R1399" s="40" t="str">
        <f>VLOOKUP($O1399,[3]Gerentes!$A:$I,8,0)</f>
        <v>SERVICIO DE ASISTENCIA TECNICA EN EL CICLO DE POLITICAS PUBLICAS DE FAMILIA Y OTRAS RELACIONADAS</v>
      </c>
      <c r="S1399" s="34" t="s">
        <v>24</v>
      </c>
      <c r="T1399" s="34">
        <v>27</v>
      </c>
      <c r="U1399" s="34" t="s">
        <v>161</v>
      </c>
      <c r="V1399" s="34" t="s">
        <v>25</v>
      </c>
      <c r="W1399" s="41">
        <v>14000000</v>
      </c>
      <c r="X1399" s="41">
        <v>0</v>
      </c>
      <c r="Y1399" s="41">
        <v>0</v>
      </c>
      <c r="Z1399" s="41">
        <v>0</v>
      </c>
      <c r="AA1399" s="41">
        <v>0</v>
      </c>
      <c r="AB1399" s="42">
        <v>14000000</v>
      </c>
      <c r="AC1399" s="41">
        <v>14000000</v>
      </c>
      <c r="AD1399" s="41">
        <v>0</v>
      </c>
      <c r="AE1399" s="42">
        <v>4068842</v>
      </c>
      <c r="AF1399" s="42">
        <v>2658780</v>
      </c>
      <c r="AG1399" s="41">
        <v>2658780</v>
      </c>
      <c r="AH1399" s="41">
        <v>2658780</v>
      </c>
      <c r="AI1399" s="41">
        <v>0</v>
      </c>
      <c r="AJ1399" s="41">
        <v>0</v>
      </c>
      <c r="AK1399" s="42" t="str">
        <f>IFERROR(VLOOKUP(Exportar[[#This Row],[RUBRO]],[3]LISTAS!$A$1:$B$19,2,0),Exportar[[#This Row],[NOMBRE-Planeación_Proyecto]])</f>
        <v>6. Familia y Comunidades</v>
      </c>
      <c r="AL1399" s="41">
        <f>VLOOKUP(Exportar[[#This Row],[UNIDAD/SUB UNIDAD]],[3]!REGIONALES[[#All],[codigo_regional3]:[Columna1]],3,0)</f>
        <v>63</v>
      </c>
      <c r="AM1399" s="41">
        <f>Exportar[[#This Row],[COD]]</f>
        <v>63</v>
      </c>
      <c r="AN1399" s="41">
        <f>IFERROR(VLOOKUP(Exportar[[#This Row],[RUBRO completo]],'[3]CENTRO DE COSTOS'!$X:$X,1,0),0)</f>
        <v>0</v>
      </c>
      <c r="AO1399" s="43" t="str">
        <f>VLOOKUP(Exportar[[#This Row],[COD_REAL]],'[3]CENTRO DE COSTOS'!$M$4:$N$72,2,0)</f>
        <v>REGIONAL QUINDIO</v>
      </c>
    </row>
    <row r="1400" spans="1:41" x14ac:dyDescent="0.25">
      <c r="A1400" s="44">
        <v>45111</v>
      </c>
      <c r="B1400" s="32">
        <v>2023</v>
      </c>
      <c r="C1400" s="33" t="str">
        <f>VLOOKUP(D1400,'[3]CENTRO DE COSTOS'!$E:$H,4,0)</f>
        <v>REGIONALES</v>
      </c>
      <c r="D1400" s="34" t="s">
        <v>77</v>
      </c>
      <c r="E1400" s="34" t="s">
        <v>78</v>
      </c>
      <c r="F1400" s="34" t="s">
        <v>176</v>
      </c>
      <c r="G1400" s="35" t="str">
        <f>VLOOKUP(O1400,[3]Gerentes!$A:$N,4,0)</f>
        <v>PRIMERA INFANCIA</v>
      </c>
      <c r="H1400" s="35" t="str">
        <f>VLOOKUP(O1400,[3]Gerentes!$A:$N,5,0)</f>
        <v>DIRECTOR(A) DE PRIMERA INFANCIA</v>
      </c>
      <c r="I1400" s="35" t="str">
        <f>VLOOKUP(O1400,[3]Gerentes!$A:$N,10,0)</f>
        <v>1. Primera Infancia</v>
      </c>
      <c r="J1400" s="35" t="str">
        <f>VLOOKUP(O1400,[3]Gerentes!$A:$AB,15,0)</f>
        <v>No Contratable</v>
      </c>
      <c r="K1400" s="36" t="str">
        <f t="shared" si="63"/>
        <v>Inversión</v>
      </c>
      <c r="L1400" s="37" t="s">
        <v>166</v>
      </c>
      <c r="M1400" s="38" t="str">
        <f t="shared" si="64"/>
        <v>C-4102-1500-18</v>
      </c>
      <c r="N1400" s="34">
        <v>992</v>
      </c>
      <c r="O1400" s="35" t="str">
        <f t="shared" si="65"/>
        <v>C-4102-1500-18-0-4102040-02-992</v>
      </c>
      <c r="P1400" s="32" t="s">
        <v>165</v>
      </c>
      <c r="Q1400" s="39">
        <f>VLOOKUP($O1400,[3]Gerentes!$A:$I,7,0)</f>
        <v>4102040</v>
      </c>
      <c r="R1400" s="40" t="str">
        <f>VLOOKUP($O1400,[3]Gerentes!$A:$I,8,0)</f>
        <v>DOCUMENTOS METODOLOGICOS</v>
      </c>
      <c r="S1400" s="34" t="s">
        <v>24</v>
      </c>
      <c r="T1400" s="34">
        <v>27</v>
      </c>
      <c r="U1400" s="34" t="s">
        <v>161</v>
      </c>
      <c r="V1400" s="34" t="s">
        <v>25</v>
      </c>
      <c r="W1400" s="41">
        <v>0</v>
      </c>
      <c r="X1400" s="41">
        <v>1282086</v>
      </c>
      <c r="Y1400" s="41">
        <v>0</v>
      </c>
      <c r="Z1400" s="41">
        <v>0</v>
      </c>
      <c r="AA1400" s="41">
        <v>0</v>
      </c>
      <c r="AB1400" s="42">
        <v>1282086</v>
      </c>
      <c r="AC1400" s="41">
        <v>1282086</v>
      </c>
      <c r="AD1400" s="41">
        <v>0</v>
      </c>
      <c r="AE1400" s="42">
        <v>1267955</v>
      </c>
      <c r="AF1400" s="42">
        <v>1267955</v>
      </c>
      <c r="AG1400" s="41">
        <v>1267955</v>
      </c>
      <c r="AH1400" s="41">
        <v>1267955</v>
      </c>
      <c r="AI1400" s="41">
        <v>0</v>
      </c>
      <c r="AJ1400" s="41">
        <v>0</v>
      </c>
      <c r="AK1400" s="42" t="str">
        <f>IFERROR(VLOOKUP(Exportar[[#This Row],[RUBRO]],[3]LISTAS!$A$1:$B$19,2,0),Exportar[[#This Row],[NOMBRE-Planeación_Proyecto]])</f>
        <v>1. Primera Infancia</v>
      </c>
      <c r="AL1400" s="41">
        <f>VLOOKUP(Exportar[[#This Row],[UNIDAD/SUB UNIDAD]],[3]!REGIONALES[[#All],[codigo_regional3]:[Columna1]],3,0)</f>
        <v>63</v>
      </c>
      <c r="AM1400" s="41">
        <f>Exportar[[#This Row],[COD]]</f>
        <v>63</v>
      </c>
      <c r="AN1400" s="41">
        <f>IFERROR(VLOOKUP(Exportar[[#This Row],[RUBRO completo]],'[3]CENTRO DE COSTOS'!$X:$X,1,0),0)</f>
        <v>0</v>
      </c>
      <c r="AO1400" s="43" t="str">
        <f>VLOOKUP(Exportar[[#This Row],[COD_REAL]],'[3]CENTRO DE COSTOS'!$M$4:$N$72,2,0)</f>
        <v>REGIONAL QUINDIO</v>
      </c>
    </row>
    <row r="1401" spans="1:41" x14ac:dyDescent="0.25">
      <c r="A1401" s="44">
        <v>45111</v>
      </c>
      <c r="B1401" s="32">
        <v>2023</v>
      </c>
      <c r="C1401" s="33" t="str">
        <f>VLOOKUP(D1401,'[3]CENTRO DE COSTOS'!$E:$H,4,0)</f>
        <v>REGIONALES</v>
      </c>
      <c r="D1401" s="34" t="s">
        <v>77</v>
      </c>
      <c r="E1401" s="34" t="s">
        <v>78</v>
      </c>
      <c r="F1401" s="34" t="s">
        <v>176</v>
      </c>
      <c r="G1401" s="35" t="str">
        <f>VLOOKUP(O1401,[3]Gerentes!$A:$N,4,0)</f>
        <v>PRIMERA INFANCIA</v>
      </c>
      <c r="H1401" s="35" t="str">
        <f>VLOOKUP(O1401,[3]Gerentes!$A:$N,5,0)</f>
        <v>DIRECTOR(A) DE PRIMERA INFANCIA</v>
      </c>
      <c r="I1401" s="35" t="str">
        <f>VLOOKUP(O1401,[3]Gerentes!$A:$N,10,0)</f>
        <v>1. Primera Infancia</v>
      </c>
      <c r="J1401" s="35" t="str">
        <f>VLOOKUP(O1401,[3]Gerentes!$A:$AB,15,0)</f>
        <v>No Contratable</v>
      </c>
      <c r="K1401" s="36" t="str">
        <f t="shared" si="63"/>
        <v>Inversión</v>
      </c>
      <c r="L1401" s="37" t="s">
        <v>166</v>
      </c>
      <c r="M1401" s="38" t="str">
        <f t="shared" si="64"/>
        <v>C-4102-1500-18</v>
      </c>
      <c r="N1401" s="34">
        <v>992</v>
      </c>
      <c r="O1401" s="35" t="str">
        <f t="shared" si="65"/>
        <v>C-4102-1500-18-0-4102040-02-992</v>
      </c>
      <c r="P1401" s="32" t="s">
        <v>165</v>
      </c>
      <c r="Q1401" s="39">
        <f>VLOOKUP($O1401,[3]Gerentes!$A:$I,7,0)</f>
        <v>4102040</v>
      </c>
      <c r="R1401" s="40" t="str">
        <f>VLOOKUP($O1401,[3]Gerentes!$A:$I,8,0)</f>
        <v>DOCUMENTOS METODOLOGICOS</v>
      </c>
      <c r="S1401" s="34" t="s">
        <v>24</v>
      </c>
      <c r="T1401" s="34">
        <v>20</v>
      </c>
      <c r="U1401" s="34" t="s">
        <v>392</v>
      </c>
      <c r="V1401" s="34" t="s">
        <v>25</v>
      </c>
      <c r="W1401" s="41">
        <v>4000000</v>
      </c>
      <c r="X1401" s="41">
        <v>1127715</v>
      </c>
      <c r="Y1401" s="41">
        <v>0</v>
      </c>
      <c r="Z1401" s="41">
        <v>0</v>
      </c>
      <c r="AA1401" s="41">
        <v>0</v>
      </c>
      <c r="AB1401" s="42">
        <v>5127715</v>
      </c>
      <c r="AC1401" s="41">
        <v>5127715</v>
      </c>
      <c r="AD1401" s="41">
        <v>0</v>
      </c>
      <c r="AE1401" s="42">
        <v>1193456</v>
      </c>
      <c r="AF1401" s="42">
        <v>837306</v>
      </c>
      <c r="AG1401" s="41">
        <v>837306</v>
      </c>
      <c r="AH1401" s="41">
        <v>837306</v>
      </c>
      <c r="AI1401" s="41">
        <v>0</v>
      </c>
      <c r="AJ1401" s="41">
        <v>0</v>
      </c>
      <c r="AK1401" s="42" t="str">
        <f>IFERROR(VLOOKUP(Exportar[[#This Row],[RUBRO]],[3]LISTAS!$A$1:$B$19,2,0),Exportar[[#This Row],[NOMBRE-Planeación_Proyecto]])</f>
        <v>1. Primera Infancia</v>
      </c>
      <c r="AL1401" s="41">
        <f>VLOOKUP(Exportar[[#This Row],[UNIDAD/SUB UNIDAD]],[3]!REGIONALES[[#All],[codigo_regional3]:[Columna1]],3,0)</f>
        <v>63</v>
      </c>
      <c r="AM1401" s="41">
        <f>Exportar[[#This Row],[COD]]</f>
        <v>63</v>
      </c>
      <c r="AN1401" s="41">
        <f>IFERROR(VLOOKUP(Exportar[[#This Row],[RUBRO completo]],'[3]CENTRO DE COSTOS'!$X:$X,1,0),0)</f>
        <v>0</v>
      </c>
      <c r="AO1401" s="43" t="str">
        <f>VLOOKUP(Exportar[[#This Row],[COD_REAL]],'[3]CENTRO DE COSTOS'!$M$4:$N$72,2,0)</f>
        <v>REGIONAL QUINDIO</v>
      </c>
    </row>
    <row r="1402" spans="1:41" x14ac:dyDescent="0.25">
      <c r="A1402" s="44">
        <v>45111</v>
      </c>
      <c r="B1402" s="32">
        <v>2023</v>
      </c>
      <c r="C1402" s="33" t="str">
        <f>VLOOKUP(D1402,'[3]CENTRO DE COSTOS'!$E:$H,4,0)</f>
        <v>REGIONALES</v>
      </c>
      <c r="D1402" s="34" t="s">
        <v>77</v>
      </c>
      <c r="E1402" s="34" t="s">
        <v>78</v>
      </c>
      <c r="F1402" s="34" t="s">
        <v>176</v>
      </c>
      <c r="G1402" s="35" t="str">
        <f>VLOOKUP(O1402,[3]Gerentes!$A:$N,4,0)</f>
        <v>INFANCIA</v>
      </c>
      <c r="H1402" s="35" t="str">
        <f>VLOOKUP(O1402,[3]Gerentes!$A:$N,5,0)</f>
        <v>DIRECTOR(A) DE INFANCIA</v>
      </c>
      <c r="I1402" s="35" t="str">
        <f>VLOOKUP(O1402,[3]Gerentes!$A:$N,10,0)</f>
        <v>7. Infancia</v>
      </c>
      <c r="J1402" s="35" t="str">
        <f>VLOOKUP(O1402,[3]Gerentes!$A:$AB,15,0)</f>
        <v>No Contratable</v>
      </c>
      <c r="K1402" s="36" t="str">
        <f t="shared" si="63"/>
        <v>Inversión</v>
      </c>
      <c r="L1402" s="37" t="s">
        <v>182</v>
      </c>
      <c r="M1402" s="38" t="str">
        <f t="shared" si="64"/>
        <v>C-4102-1500-20</v>
      </c>
      <c r="N1402" s="34">
        <v>992</v>
      </c>
      <c r="O1402" s="35" t="str">
        <f t="shared" si="65"/>
        <v>C-4102-1500-20-0-4102045-02-992</v>
      </c>
      <c r="P1402" s="32" t="s">
        <v>181</v>
      </c>
      <c r="Q1402" s="39">
        <f>VLOOKUP($O1402,[3]Gerentes!$A:$I,7,0)</f>
        <v>4102045</v>
      </c>
      <c r="R1402" s="40" t="str">
        <f>VLOOKUP($O1402,[3]Gerentes!$A:$I,8,0)</f>
        <v>SERVICIOS DE EDUCACIÓN INFORMAL A NIÑOS, NIÑAS, ADOLESCENTES  Y JÓVENES PARA EL RECONOCIMIENTO DE SUS DERECHOS</v>
      </c>
      <c r="S1402" s="34" t="s">
        <v>24</v>
      </c>
      <c r="T1402" s="34">
        <v>27</v>
      </c>
      <c r="U1402" s="34" t="s">
        <v>161</v>
      </c>
      <c r="V1402" s="34" t="s">
        <v>25</v>
      </c>
      <c r="W1402" s="41">
        <v>5150000</v>
      </c>
      <c r="X1402" s="41">
        <v>0</v>
      </c>
      <c r="Y1402" s="41">
        <v>0</v>
      </c>
      <c r="Z1402" s="41">
        <v>0</v>
      </c>
      <c r="AA1402" s="41">
        <v>0</v>
      </c>
      <c r="AB1402" s="42">
        <v>5150000</v>
      </c>
      <c r="AC1402" s="41">
        <v>5150000</v>
      </c>
      <c r="AD1402" s="41">
        <v>0</v>
      </c>
      <c r="AE1402" s="42">
        <v>0</v>
      </c>
      <c r="AF1402" s="42">
        <v>0</v>
      </c>
      <c r="AG1402" s="41">
        <v>0</v>
      </c>
      <c r="AH1402" s="41">
        <v>0</v>
      </c>
      <c r="AI1402" s="41">
        <v>0</v>
      </c>
      <c r="AJ1402" s="41">
        <v>0</v>
      </c>
      <c r="AK1402" s="42" t="str">
        <f>IFERROR(VLOOKUP(Exportar[[#This Row],[RUBRO]],[3]LISTAS!$A$1:$B$19,2,0),Exportar[[#This Row],[NOMBRE-Planeación_Proyecto]])</f>
        <v>7. Infancia</v>
      </c>
      <c r="AL1402" s="41">
        <f>VLOOKUP(Exportar[[#This Row],[UNIDAD/SUB UNIDAD]],[3]!REGIONALES[[#All],[codigo_regional3]:[Columna1]],3,0)</f>
        <v>63</v>
      </c>
      <c r="AM1402" s="41">
        <f>Exportar[[#This Row],[COD]]</f>
        <v>63</v>
      </c>
      <c r="AN1402" s="41">
        <f>IFERROR(VLOOKUP(Exportar[[#This Row],[RUBRO completo]],'[3]CENTRO DE COSTOS'!$X:$X,1,0),0)</f>
        <v>0</v>
      </c>
      <c r="AO1402" s="43" t="str">
        <f>VLOOKUP(Exportar[[#This Row],[COD_REAL]],'[3]CENTRO DE COSTOS'!$M$4:$N$72,2,0)</f>
        <v>REGIONAL QUINDIO</v>
      </c>
    </row>
    <row r="1403" spans="1:41" x14ac:dyDescent="0.25">
      <c r="A1403" s="44">
        <v>45111</v>
      </c>
      <c r="B1403" s="32">
        <v>2023</v>
      </c>
      <c r="C1403" s="33" t="str">
        <f>VLOOKUP(D1403,'[3]CENTRO DE COSTOS'!$E:$H,4,0)</f>
        <v>REGIONALES</v>
      </c>
      <c r="D1403" s="34" t="s">
        <v>77</v>
      </c>
      <c r="E1403" s="34" t="s">
        <v>78</v>
      </c>
      <c r="F1403" s="34" t="s">
        <v>176</v>
      </c>
      <c r="G1403" s="35" t="str">
        <f>VLOOKUP(O1403,[3]Gerentes!$A:$N,4,0)</f>
        <v>ADOLESCENCIA Y JUVENTUD</v>
      </c>
      <c r="H1403" s="35" t="str">
        <f>VLOOKUP(O1403,[3]Gerentes!$A:$N,5,0)</f>
        <v xml:space="preserve">DIRECTOR(A) DE ADOLESCENCIA Y JUVENTUD </v>
      </c>
      <c r="I1403" s="35" t="str">
        <f>VLOOKUP(O1403,[3]Gerentes!$A:$N,10,0)</f>
        <v>8. Adolescencia y Juventud</v>
      </c>
      <c r="J1403" s="35" t="str">
        <f>VLOOKUP(O1403,[3]Gerentes!$A:$AB,15,0)</f>
        <v>No Contratable</v>
      </c>
      <c r="K1403" s="36" t="str">
        <f t="shared" si="63"/>
        <v>Inversión</v>
      </c>
      <c r="L1403" s="37" t="s">
        <v>180</v>
      </c>
      <c r="M1403" s="38" t="str">
        <f t="shared" si="64"/>
        <v>C-4102-1500-21</v>
      </c>
      <c r="N1403" s="34">
        <v>992</v>
      </c>
      <c r="O1403" s="35" t="str">
        <f t="shared" si="65"/>
        <v>C-4102-1500-21-0-4102045-02-00-992</v>
      </c>
      <c r="P1403" s="32" t="s">
        <v>179</v>
      </c>
      <c r="Q1403" s="39">
        <f>VLOOKUP($O1403,[3]Gerentes!$A:$I,7,0)</f>
        <v>4102045</v>
      </c>
      <c r="R1403" s="40" t="str">
        <f>VLOOKUP($O1403,[3]Gerentes!$A:$I,8,0)</f>
        <v>SERVICIOS DE EDUCACIÓN INFORMAL A NIÑOS, NIÑAS, ADOLESCENTES  Y JÓVENES PARA EL RECONOCIMIENTO DE SUS DERECHOS</v>
      </c>
      <c r="S1403" s="34" t="s">
        <v>24</v>
      </c>
      <c r="T1403" s="34">
        <v>27</v>
      </c>
      <c r="U1403" s="34" t="s">
        <v>161</v>
      </c>
      <c r="V1403" s="34" t="s">
        <v>25</v>
      </c>
      <c r="W1403" s="41">
        <v>3000000</v>
      </c>
      <c r="X1403" s="41">
        <v>0</v>
      </c>
      <c r="Y1403" s="41">
        <v>0</v>
      </c>
      <c r="Z1403" s="41">
        <v>0</v>
      </c>
      <c r="AA1403" s="41">
        <v>0</v>
      </c>
      <c r="AB1403" s="42">
        <v>3000000</v>
      </c>
      <c r="AC1403" s="41">
        <v>3000000</v>
      </c>
      <c r="AD1403" s="41">
        <v>0</v>
      </c>
      <c r="AE1403" s="42">
        <v>0</v>
      </c>
      <c r="AF1403" s="42">
        <v>0</v>
      </c>
      <c r="AG1403" s="41">
        <v>0</v>
      </c>
      <c r="AH1403" s="41">
        <v>0</v>
      </c>
      <c r="AI1403" s="41">
        <v>0</v>
      </c>
      <c r="AJ1403" s="41">
        <v>0</v>
      </c>
      <c r="AK1403" s="42" t="str">
        <f>IFERROR(VLOOKUP(Exportar[[#This Row],[RUBRO]],[3]LISTAS!$A$1:$B$19,2,0),Exportar[[#This Row],[NOMBRE-Planeación_Proyecto]])</f>
        <v>8. Adolescencia y Juventud</v>
      </c>
      <c r="AL1403" s="41">
        <f>VLOOKUP(Exportar[[#This Row],[UNIDAD/SUB UNIDAD]],[3]!REGIONALES[[#All],[codigo_regional3]:[Columna1]],3,0)</f>
        <v>63</v>
      </c>
      <c r="AM1403" s="41">
        <f>Exportar[[#This Row],[COD]]</f>
        <v>63</v>
      </c>
      <c r="AN1403" s="41">
        <f>IFERROR(VLOOKUP(Exportar[[#This Row],[RUBRO completo]],'[3]CENTRO DE COSTOS'!$X:$X,1,0),0)</f>
        <v>0</v>
      </c>
      <c r="AO1403" s="43" t="str">
        <f>VLOOKUP(Exportar[[#This Row],[COD_REAL]],'[3]CENTRO DE COSTOS'!$M$4:$N$72,2,0)</f>
        <v>REGIONAL QUINDIO</v>
      </c>
    </row>
    <row r="1404" spans="1:41" x14ac:dyDescent="0.25">
      <c r="A1404" s="44">
        <v>45111</v>
      </c>
      <c r="B1404" s="32">
        <v>2023</v>
      </c>
      <c r="C1404" s="33" t="str">
        <f>VLOOKUP(D1404,'[3]CENTRO DE COSTOS'!$E:$H,4,0)</f>
        <v>REGIONALES</v>
      </c>
      <c r="D1404" s="34" t="s">
        <v>77</v>
      </c>
      <c r="E1404" s="34" t="s">
        <v>78</v>
      </c>
      <c r="F1404" s="34" t="s">
        <v>176</v>
      </c>
      <c r="G1404" s="35" t="str">
        <f>VLOOKUP(O1404,[3]Gerentes!$A:$N,4,0)</f>
        <v>TECNOLOGÍA</v>
      </c>
      <c r="H1404" s="35" t="str">
        <f>VLOOKUP(O1404,[3]Gerentes!$A:$N,5,0)</f>
        <v>DIRECTOR(A) DE INFORMACION Y TECNOLOGIA</v>
      </c>
      <c r="I1404" s="35" t="str">
        <f>VLOOKUP(O1404,[3]Gerentes!$A:$N,10,0)</f>
        <v>9. Tecnología</v>
      </c>
      <c r="J1404" s="35" t="str">
        <f>VLOOKUP(O1404,[3]Gerentes!$A:$AB,15,0)</f>
        <v>No Contratable</v>
      </c>
      <c r="K1404" s="36" t="str">
        <f t="shared" si="63"/>
        <v>Inversión</v>
      </c>
      <c r="L1404" s="37" t="s">
        <v>178</v>
      </c>
      <c r="M1404" s="38" t="str">
        <f t="shared" si="64"/>
        <v>C-4199-1500-7</v>
      </c>
      <c r="N1404" s="34">
        <v>992</v>
      </c>
      <c r="O1404" s="35" t="str">
        <f t="shared" si="65"/>
        <v>C-4199-1500-7-0-4199062-02-992</v>
      </c>
      <c r="P1404" s="32" t="s">
        <v>177</v>
      </c>
      <c r="Q1404" s="39">
        <f>VLOOKUP($O1404,[3]Gerentes!$A:$I,7,0)</f>
        <v>4199062</v>
      </c>
      <c r="R1404" s="40" t="str">
        <f>VLOOKUP($O1404,[3]Gerentes!$A:$I,8,0)</f>
        <v>SERVICIOS TECNOLOGICOS</v>
      </c>
      <c r="S1404" s="34" t="s">
        <v>24</v>
      </c>
      <c r="T1404" s="34">
        <v>27</v>
      </c>
      <c r="U1404" s="34" t="s">
        <v>161</v>
      </c>
      <c r="V1404" s="34" t="s">
        <v>25</v>
      </c>
      <c r="W1404" s="41">
        <v>1782312</v>
      </c>
      <c r="X1404" s="41">
        <v>0</v>
      </c>
      <c r="Y1404" s="41">
        <v>0</v>
      </c>
      <c r="Z1404" s="41">
        <v>0</v>
      </c>
      <c r="AA1404" s="41">
        <v>0</v>
      </c>
      <c r="AB1404" s="42">
        <v>1782312</v>
      </c>
      <c r="AC1404" s="41">
        <v>1782312</v>
      </c>
      <c r="AD1404" s="41">
        <v>0</v>
      </c>
      <c r="AE1404" s="42">
        <v>0</v>
      </c>
      <c r="AF1404" s="42">
        <v>0</v>
      </c>
      <c r="AG1404" s="41">
        <v>0</v>
      </c>
      <c r="AH1404" s="41">
        <v>0</v>
      </c>
      <c r="AI1404" s="41">
        <v>0</v>
      </c>
      <c r="AJ1404" s="41">
        <v>0</v>
      </c>
      <c r="AK1404" s="42" t="str">
        <f>IFERROR(VLOOKUP(Exportar[[#This Row],[RUBRO]],[3]LISTAS!$A$1:$B$19,2,0),Exportar[[#This Row],[NOMBRE-Planeación_Proyecto]])</f>
        <v>9. Tecnología</v>
      </c>
      <c r="AL1404" s="41">
        <f>VLOOKUP(Exportar[[#This Row],[UNIDAD/SUB UNIDAD]],[3]!REGIONALES[[#All],[codigo_regional3]:[Columna1]],3,0)</f>
        <v>63</v>
      </c>
      <c r="AM1404" s="41">
        <f>Exportar[[#This Row],[COD]]</f>
        <v>63</v>
      </c>
      <c r="AN1404" s="41">
        <f>IFERROR(VLOOKUP(Exportar[[#This Row],[RUBRO completo]],'[3]CENTRO DE COSTOS'!$X:$X,1,0),0)</f>
        <v>0</v>
      </c>
      <c r="AO1404" s="43" t="str">
        <f>VLOOKUP(Exportar[[#This Row],[COD_REAL]],'[3]CENTRO DE COSTOS'!$M$4:$N$72,2,0)</f>
        <v>REGIONAL QUINDIO</v>
      </c>
    </row>
    <row r="1405" spans="1:41" x14ac:dyDescent="0.25">
      <c r="A1405" s="44">
        <v>45111</v>
      </c>
      <c r="B1405" s="32">
        <v>2023</v>
      </c>
      <c r="C1405" s="33" t="str">
        <f>VLOOKUP(D1405,'[3]CENTRO DE COSTOS'!$E:$H,4,0)</f>
        <v>REGIONALES</v>
      </c>
      <c r="D1405" s="34" t="s">
        <v>77</v>
      </c>
      <c r="E1405" s="34" t="s">
        <v>78</v>
      </c>
      <c r="F1405" s="34" t="s">
        <v>176</v>
      </c>
      <c r="G1405" s="35" t="str">
        <f>VLOOKUP(O1405,[3]Gerentes!$A:$N,4,0)</f>
        <v>FORTALECIMIENTO</v>
      </c>
      <c r="H1405" s="35" t="str">
        <f>VLOOKUP(O1405,[3]Gerentes!$A:$N,5,0)</f>
        <v>DIRECTOR(A) DE GESTION HUMANA</v>
      </c>
      <c r="I1405" s="35" t="str">
        <f>VLOOKUP(O1405,[3]Gerentes!$A:$N,10,0)</f>
        <v>8. Fortalecimiento</v>
      </c>
      <c r="J1405" s="35" t="str">
        <f>VLOOKUP(O1405,[3]Gerentes!$A:$AB,15,0)</f>
        <v>No Contratable</v>
      </c>
      <c r="K1405" s="36" t="str">
        <f t="shared" si="63"/>
        <v>Inversión</v>
      </c>
      <c r="L1405" s="37" t="s">
        <v>175</v>
      </c>
      <c r="M1405" s="38" t="str">
        <f t="shared" si="64"/>
        <v>C-4199-1500-8</v>
      </c>
      <c r="N1405" s="34">
        <v>992</v>
      </c>
      <c r="O1405" s="35" t="str">
        <f t="shared" si="65"/>
        <v>C-4199-1500-8-0-4199064-02-992</v>
      </c>
      <c r="P1405" s="32" t="s">
        <v>174</v>
      </c>
      <c r="Q1405" s="39">
        <f>VLOOKUP($O1405,[3]Gerentes!$A:$I,7,0)</f>
        <v>4199064</v>
      </c>
      <c r="R1405" s="40" t="str">
        <f>VLOOKUP($O1405,[3]Gerentes!$A:$I,8,0)</f>
        <v>SERVICIO DE IMPLEMENTACION DE SISTEMAS DE GESTION</v>
      </c>
      <c r="S1405" s="34" t="s">
        <v>24</v>
      </c>
      <c r="T1405" s="34">
        <v>27</v>
      </c>
      <c r="U1405" s="34" t="s">
        <v>161</v>
      </c>
      <c r="V1405" s="34" t="s">
        <v>25</v>
      </c>
      <c r="W1405" s="41">
        <v>27810000</v>
      </c>
      <c r="X1405" s="41">
        <v>0</v>
      </c>
      <c r="Y1405" s="41">
        <v>0</v>
      </c>
      <c r="Z1405" s="41">
        <v>0</v>
      </c>
      <c r="AA1405" s="41">
        <v>0</v>
      </c>
      <c r="AB1405" s="42">
        <v>27810000</v>
      </c>
      <c r="AC1405" s="41">
        <v>27810000</v>
      </c>
      <c r="AD1405" s="41">
        <v>0</v>
      </c>
      <c r="AE1405" s="42">
        <v>3711024</v>
      </c>
      <c r="AF1405" s="42">
        <v>1943881</v>
      </c>
      <c r="AG1405" s="41">
        <v>1943881</v>
      </c>
      <c r="AH1405" s="41">
        <v>1943881</v>
      </c>
      <c r="AI1405" s="41">
        <v>0</v>
      </c>
      <c r="AJ1405" s="41">
        <v>0</v>
      </c>
      <c r="AK1405" s="42" t="str">
        <f>IFERROR(VLOOKUP(Exportar[[#This Row],[RUBRO]],[3]LISTAS!$A$1:$B$19,2,0),Exportar[[#This Row],[NOMBRE-Planeación_Proyecto]])</f>
        <v>8. Fortalecimiento</v>
      </c>
      <c r="AL1405" s="41">
        <f>VLOOKUP(Exportar[[#This Row],[UNIDAD/SUB UNIDAD]],[3]!REGIONALES[[#All],[codigo_regional3]:[Columna1]],3,0)</f>
        <v>63</v>
      </c>
      <c r="AM1405" s="41">
        <f>Exportar[[#This Row],[COD]]</f>
        <v>63</v>
      </c>
      <c r="AN1405" s="41">
        <f>IFERROR(VLOOKUP(Exportar[[#This Row],[RUBRO completo]],'[3]CENTRO DE COSTOS'!$X:$X,1,0),0)</f>
        <v>0</v>
      </c>
      <c r="AO1405" s="43" t="str">
        <f>VLOOKUP(Exportar[[#This Row],[COD_REAL]],'[3]CENTRO DE COSTOS'!$M$4:$N$72,2,0)</f>
        <v>REGIONAL QUINDIO</v>
      </c>
    </row>
    <row r="1406" spans="1:41" x14ac:dyDescent="0.25">
      <c r="A1406" s="44">
        <v>45111</v>
      </c>
      <c r="B1406" s="32">
        <v>2023</v>
      </c>
      <c r="C1406" s="33" t="str">
        <f>VLOOKUP(D1406,'[3]CENTRO DE COSTOS'!$E:$H,4,0)</f>
        <v>REGIONALES</v>
      </c>
      <c r="D1406" s="34" t="s">
        <v>77</v>
      </c>
      <c r="E1406" s="34" t="s">
        <v>78</v>
      </c>
      <c r="F1406" s="34" t="s">
        <v>164</v>
      </c>
      <c r="G1406" s="35" t="str">
        <f>VLOOKUP(O1406,[3]Gerentes!$A:$N,4,0)</f>
        <v>PROTECCIÓN SRPA</v>
      </c>
      <c r="H1406" s="35" t="str">
        <f>VLOOKUP(O1406,[3]Gerentes!$A:$N,5,0)</f>
        <v>DIRECTOR(A) DE PROTECCION</v>
      </c>
      <c r="I1406" s="35" t="str">
        <f>VLOOKUP(O1406,[3]Gerentes!$A:$N,10,0)</f>
        <v>3. Protección SRPA</v>
      </c>
      <c r="J1406" s="35" t="str">
        <f>VLOOKUP(O1406,[3]Gerentes!$A:$AB,15,0)</f>
        <v>No Contratable</v>
      </c>
      <c r="K1406" s="36" t="str">
        <f t="shared" si="63"/>
        <v>Inversión</v>
      </c>
      <c r="L1406" s="37" t="s">
        <v>187</v>
      </c>
      <c r="M1406" s="38" t="str">
        <f t="shared" si="64"/>
        <v>C-4102-1500-13</v>
      </c>
      <c r="N1406" s="34">
        <v>999</v>
      </c>
      <c r="O1406" s="35" t="str">
        <f t="shared" si="65"/>
        <v>C-4102-1500-13-0-4102038-02-999</v>
      </c>
      <c r="P1406" s="32" t="s">
        <v>186</v>
      </c>
      <c r="Q1406" s="39">
        <f>VLOOKUP($O1406,[3]Gerentes!$A:$I,7,0)</f>
        <v>4102038</v>
      </c>
      <c r="R1406" s="40" t="str">
        <f>VLOOKUP($O1406,[3]Gerentes!$A:$I,8,0)</f>
        <v>SERVICIO DIRIGIDOS A LA ATENCION DE NIÑOS, NIÑAS, ADOLESCENTES Y JOVENES, CON ENFOQUE PEDAGOGICO Y RESTAURATIVO ENCAMINADOS A LA INCLUSION SOCIAL</v>
      </c>
      <c r="S1406" s="34" t="s">
        <v>24</v>
      </c>
      <c r="T1406" s="34">
        <v>27</v>
      </c>
      <c r="U1406" s="34" t="s">
        <v>161</v>
      </c>
      <c r="V1406" s="34" t="s">
        <v>25</v>
      </c>
      <c r="W1406" s="41">
        <v>2000</v>
      </c>
      <c r="X1406" s="41">
        <v>0</v>
      </c>
      <c r="Y1406" s="41">
        <v>2000</v>
      </c>
      <c r="Z1406" s="41">
        <v>0</v>
      </c>
      <c r="AA1406" s="41">
        <v>0</v>
      </c>
      <c r="AB1406" s="42">
        <v>0</v>
      </c>
      <c r="AC1406" s="41">
        <v>0</v>
      </c>
      <c r="AD1406" s="41">
        <v>0</v>
      </c>
      <c r="AE1406" s="42">
        <v>0</v>
      </c>
      <c r="AF1406" s="42">
        <v>0</v>
      </c>
      <c r="AG1406" s="41">
        <v>0</v>
      </c>
      <c r="AH1406" s="41">
        <v>0</v>
      </c>
      <c r="AI1406" s="41">
        <v>0</v>
      </c>
      <c r="AJ1406" s="41">
        <v>0</v>
      </c>
      <c r="AK1406" s="42" t="str">
        <f>IFERROR(VLOOKUP(Exportar[[#This Row],[RUBRO]],[3]LISTAS!$A$1:$B$19,2,0),Exportar[[#This Row],[NOMBRE-Planeación_Proyecto]])</f>
        <v>3. Protección SRPA</v>
      </c>
      <c r="AL1406" s="41">
        <f>VLOOKUP(Exportar[[#This Row],[UNIDAD/SUB UNIDAD]],[3]!REGIONALES[[#All],[codigo_regional3]:[Columna1]],3,0)</f>
        <v>63</v>
      </c>
      <c r="AM1406" s="41">
        <f>Exportar[[#This Row],[COD]]</f>
        <v>63</v>
      </c>
      <c r="AN1406" s="41">
        <f>IFERROR(VLOOKUP(Exportar[[#This Row],[RUBRO completo]],'[3]CENTRO DE COSTOS'!$X:$X,1,0),0)</f>
        <v>0</v>
      </c>
      <c r="AO1406" s="43" t="str">
        <f>VLOOKUP(Exportar[[#This Row],[COD_REAL]],'[3]CENTRO DE COSTOS'!$M$4:$N$72,2,0)</f>
        <v>REGIONAL QUINDIO</v>
      </c>
    </row>
    <row r="1407" spans="1:41" x14ac:dyDescent="0.25">
      <c r="A1407" s="44">
        <v>45111</v>
      </c>
      <c r="B1407" s="32">
        <v>2023</v>
      </c>
      <c r="C1407" s="33" t="str">
        <f>VLOOKUP(D1407,'[3]CENTRO DE COSTOS'!$E:$H,4,0)</f>
        <v>REGIONALES</v>
      </c>
      <c r="D1407" s="34" t="s">
        <v>77</v>
      </c>
      <c r="E1407" s="34" t="s">
        <v>78</v>
      </c>
      <c r="F1407" s="34" t="s">
        <v>164</v>
      </c>
      <c r="G1407" s="35" t="str">
        <f>VLOOKUP(O1407,[3]Gerentes!$A:$N,4,0)</f>
        <v xml:space="preserve">PROTECCIÓN RESTABLECIMIENTO </v>
      </c>
      <c r="H1407" s="35" t="str">
        <f>VLOOKUP(O1407,[3]Gerentes!$A:$N,5,0)</f>
        <v>DIRECTOR(A) DE PROTECCION</v>
      </c>
      <c r="I1407" s="35" t="str">
        <f>VLOOKUP(O1407,[3]Gerentes!$A:$N,10,0)</f>
        <v>2. Protección PARD</v>
      </c>
      <c r="J1407" s="35" t="str">
        <f>VLOOKUP(O1407,[3]Gerentes!$A:$AB,15,0)</f>
        <v>No Contratable</v>
      </c>
      <c r="K1407" s="36" t="str">
        <f t="shared" si="63"/>
        <v>Inversión</v>
      </c>
      <c r="L1407" s="37" t="s">
        <v>173</v>
      </c>
      <c r="M1407" s="38" t="str">
        <f t="shared" si="64"/>
        <v>C-4102-1500-14</v>
      </c>
      <c r="N1407" s="34">
        <v>999</v>
      </c>
      <c r="O1407" s="35" t="str">
        <f t="shared" si="65"/>
        <v>C-4102-1500-14-0-4102037-02-999</v>
      </c>
      <c r="P1407" s="32" t="s">
        <v>172</v>
      </c>
      <c r="Q1407" s="39">
        <f>VLOOKUP($O1407,[3]Gerentes!$A:$I,7,0)</f>
        <v>4102037</v>
      </c>
      <c r="R1407" s="40" t="str">
        <f>VLOOKUP($O1407,[3]Gerentes!$A:$I,8,0)</f>
        <v>SERVICIO DE PROTECCION PARA EL RESTABLECIMIENTO DE DERECHOS DE NIÑOS, NIÑAS, ADOLESCENTES Y JOVENES</v>
      </c>
      <c r="S1407" s="34" t="s">
        <v>24</v>
      </c>
      <c r="T1407" s="34">
        <v>27</v>
      </c>
      <c r="U1407" s="34" t="s">
        <v>161</v>
      </c>
      <c r="V1407" s="34" t="s">
        <v>25</v>
      </c>
      <c r="W1407" s="41">
        <v>5000</v>
      </c>
      <c r="X1407" s="41">
        <v>0</v>
      </c>
      <c r="Y1407" s="41">
        <v>5000</v>
      </c>
      <c r="Z1407" s="41">
        <v>0</v>
      </c>
      <c r="AA1407" s="41">
        <v>0</v>
      </c>
      <c r="AB1407" s="42">
        <v>0</v>
      </c>
      <c r="AC1407" s="41">
        <v>0</v>
      </c>
      <c r="AD1407" s="41">
        <v>0</v>
      </c>
      <c r="AE1407" s="42">
        <v>0</v>
      </c>
      <c r="AF1407" s="42">
        <v>0</v>
      </c>
      <c r="AG1407" s="41">
        <v>0</v>
      </c>
      <c r="AH1407" s="41">
        <v>0</v>
      </c>
      <c r="AI1407" s="41">
        <v>0</v>
      </c>
      <c r="AJ1407" s="41">
        <v>0</v>
      </c>
      <c r="AK1407" s="42" t="str">
        <f>IFERROR(VLOOKUP(Exportar[[#This Row],[RUBRO]],[3]LISTAS!$A$1:$B$19,2,0),Exportar[[#This Row],[NOMBRE-Planeación_Proyecto]])</f>
        <v>2. Protección PARD</v>
      </c>
      <c r="AL1407" s="41">
        <f>VLOOKUP(Exportar[[#This Row],[UNIDAD/SUB UNIDAD]],[3]!REGIONALES[[#All],[codigo_regional3]:[Columna1]],3,0)</f>
        <v>63</v>
      </c>
      <c r="AM1407" s="41">
        <f>Exportar[[#This Row],[COD]]</f>
        <v>63</v>
      </c>
      <c r="AN1407" s="41">
        <f>IFERROR(VLOOKUP(Exportar[[#This Row],[RUBRO completo]],'[3]CENTRO DE COSTOS'!$X:$X,1,0),0)</f>
        <v>0</v>
      </c>
      <c r="AO1407" s="43" t="str">
        <f>VLOOKUP(Exportar[[#This Row],[COD_REAL]],'[3]CENTRO DE COSTOS'!$M$4:$N$72,2,0)</f>
        <v>REGIONAL QUINDIO</v>
      </c>
    </row>
    <row r="1408" spans="1:41" x14ac:dyDescent="0.25">
      <c r="A1408" s="44">
        <v>45111</v>
      </c>
      <c r="B1408" s="32">
        <v>2023</v>
      </c>
      <c r="C1408" s="33" t="str">
        <f>VLOOKUP(D1408,'[3]CENTRO DE COSTOS'!$E:$H,4,0)</f>
        <v>REGIONALES</v>
      </c>
      <c r="D1408" s="34" t="s">
        <v>79</v>
      </c>
      <c r="E1408" s="34" t="s">
        <v>80</v>
      </c>
      <c r="F1408" s="34" t="s">
        <v>239</v>
      </c>
      <c r="G1408" s="35" t="str">
        <f>VLOOKUP(O1408,[3]Gerentes!$A:$N,4,0)</f>
        <v>NUTRICIÓN</v>
      </c>
      <c r="H1408" s="35" t="str">
        <f>VLOOKUP(O1408,[3]Gerentes!$A:$N,5,0)</f>
        <v>DIRECTOR(A) DE NUTRICION</v>
      </c>
      <c r="I1408" s="35" t="str">
        <f>VLOOKUP(O1408,[3]Gerentes!$A:$N,10,0)</f>
        <v>4. Nutrición</v>
      </c>
      <c r="J1408" s="35" t="str">
        <f>VLOOKUP(O1408,[3]Gerentes!$A:$AB,15,0)</f>
        <v>Contratable</v>
      </c>
      <c r="K1408" s="36" t="str">
        <f t="shared" si="63"/>
        <v>Inversión</v>
      </c>
      <c r="L1408" s="37" t="s">
        <v>189</v>
      </c>
      <c r="M1408" s="38" t="str">
        <f t="shared" si="64"/>
        <v>C-4102-1500-12</v>
      </c>
      <c r="N1408" s="34">
        <v>101</v>
      </c>
      <c r="O1408" s="35" t="str">
        <f t="shared" si="65"/>
        <v>C-4102-1500-12-0-4102016-02-101</v>
      </c>
      <c r="P1408" s="32" t="s">
        <v>188</v>
      </c>
      <c r="Q1408" s="39">
        <f>VLOOKUP($O1408,[3]Gerentes!$A:$I,7,0)</f>
        <v>4102016</v>
      </c>
      <c r="R1408" s="40" t="str">
        <f>VLOOKUP($O1408,[3]Gerentes!$A:$I,8,0)</f>
        <v>SERVICIO DE ATENCION Y PREVENCION A LA DESNUTRICION DESDE EL SECTOR INCLUSION SOCIAL</v>
      </c>
      <c r="S1408" s="34" t="s">
        <v>24</v>
      </c>
      <c r="T1408" s="34">
        <v>27</v>
      </c>
      <c r="U1408" s="34" t="s">
        <v>161</v>
      </c>
      <c r="V1408" s="34" t="s">
        <v>25</v>
      </c>
      <c r="W1408" s="41">
        <v>2602325334</v>
      </c>
      <c r="X1408" s="41">
        <v>119034137</v>
      </c>
      <c r="Y1408" s="41">
        <v>73943248</v>
      </c>
      <c r="Z1408" s="41">
        <v>0</v>
      </c>
      <c r="AA1408" s="41">
        <v>0</v>
      </c>
      <c r="AB1408" s="42">
        <v>2647416223</v>
      </c>
      <c r="AC1408" s="41">
        <v>2634294865</v>
      </c>
      <c r="AD1408" s="41">
        <v>13121358</v>
      </c>
      <c r="AE1408" s="42">
        <v>2634294865</v>
      </c>
      <c r="AF1408" s="42">
        <v>1175899525</v>
      </c>
      <c r="AG1408" s="41">
        <v>1175899525</v>
      </c>
      <c r="AH1408" s="41">
        <v>1175899525</v>
      </c>
      <c r="AI1408" s="41">
        <v>0</v>
      </c>
      <c r="AJ1408" s="41">
        <v>0</v>
      </c>
      <c r="AK1408" s="42" t="str">
        <f>IFERROR(VLOOKUP(Exportar[[#This Row],[RUBRO]],[3]LISTAS!$A$1:$B$19,2,0),Exportar[[#This Row],[NOMBRE-Planeación_Proyecto]])</f>
        <v>4. Nutrición</v>
      </c>
      <c r="AL1408" s="41">
        <f>VLOOKUP(Exportar[[#This Row],[UNIDAD/SUB UNIDAD]],[3]!REGIONALES[[#All],[codigo_regional3]:[Columna1]],3,0)</f>
        <v>66</v>
      </c>
      <c r="AM1408" s="41">
        <f>Exportar[[#This Row],[COD]]</f>
        <v>66</v>
      </c>
      <c r="AN1408" s="41" t="str">
        <f>IFERROR(VLOOKUP(Exportar[[#This Row],[RUBRO completo]],'[3]CENTRO DE COSTOS'!$X:$X,1,0),0)</f>
        <v>C-4102-1500-12-0-4102016-02-101</v>
      </c>
      <c r="AO1408" s="43" t="str">
        <f>VLOOKUP(Exportar[[#This Row],[COD_REAL]],'[3]CENTRO DE COSTOS'!$M$4:$N$72,2,0)</f>
        <v>REGIONAL RISARALDA</v>
      </c>
    </row>
    <row r="1409" spans="1:41" x14ac:dyDescent="0.25">
      <c r="A1409" s="44">
        <v>45111</v>
      </c>
      <c r="B1409" s="32">
        <v>2023</v>
      </c>
      <c r="C1409" s="33" t="str">
        <f>VLOOKUP(D1409,'[3]CENTRO DE COSTOS'!$E:$H,4,0)</f>
        <v>REGIONALES</v>
      </c>
      <c r="D1409" s="34" t="s">
        <v>79</v>
      </c>
      <c r="E1409" s="34" t="s">
        <v>80</v>
      </c>
      <c r="F1409" s="34" t="s">
        <v>243</v>
      </c>
      <c r="G1409" s="35" t="str">
        <f>VLOOKUP(O1409,[3]Gerentes!$A:$N,4,0)</f>
        <v>PROTECCIÓN SRPA</v>
      </c>
      <c r="H1409" s="35" t="str">
        <f>VLOOKUP(O1409,[3]Gerentes!$A:$N,5,0)</f>
        <v>DIRECTOR(A) DE PROTECCION</v>
      </c>
      <c r="I1409" s="35" t="str">
        <f>VLOOKUP(O1409,[3]Gerentes!$A:$N,10,0)</f>
        <v>3. Protección SRPA</v>
      </c>
      <c r="J1409" s="35" t="str">
        <f>VLOOKUP(O1409,[3]Gerentes!$A:$AB,15,0)</f>
        <v>Contratable</v>
      </c>
      <c r="K1409" s="36" t="str">
        <f t="shared" si="63"/>
        <v>Inversión</v>
      </c>
      <c r="L1409" s="37" t="s">
        <v>187</v>
      </c>
      <c r="M1409" s="38" t="str">
        <f t="shared" si="64"/>
        <v>C-4102-1500-13</v>
      </c>
      <c r="N1409" s="34">
        <v>111</v>
      </c>
      <c r="O1409" s="35" t="str">
        <f t="shared" si="65"/>
        <v>C-4102-1500-13-0-4102038-02-111</v>
      </c>
      <c r="P1409" s="32" t="s">
        <v>186</v>
      </c>
      <c r="Q1409" s="39">
        <f>VLOOKUP($O1409,[3]Gerentes!$A:$I,7,0)</f>
        <v>4102038</v>
      </c>
      <c r="R1409" s="40" t="str">
        <f>VLOOKUP($O1409,[3]Gerentes!$A:$I,8,0)</f>
        <v>SERVICIO DIRIGIDOS A LA ATENCION DE NIÑOS, NIÑAS, ADOLESCENTES Y JOVENES, CON ENFOQUE PEDAGOGICO Y RESTAURATIVO ENCAMINADOS A LA INCLUSION SOCIAL</v>
      </c>
      <c r="S1409" s="34" t="s">
        <v>24</v>
      </c>
      <c r="T1409" s="34">
        <v>27</v>
      </c>
      <c r="U1409" s="34" t="s">
        <v>161</v>
      </c>
      <c r="V1409" s="34" t="s">
        <v>25</v>
      </c>
      <c r="W1409" s="41">
        <v>159944093</v>
      </c>
      <c r="X1409" s="41">
        <v>374528913</v>
      </c>
      <c r="Y1409" s="41">
        <v>0</v>
      </c>
      <c r="Z1409" s="41">
        <v>0</v>
      </c>
      <c r="AA1409" s="41">
        <v>0</v>
      </c>
      <c r="AB1409" s="42">
        <v>534473006</v>
      </c>
      <c r="AC1409" s="41">
        <v>534473006</v>
      </c>
      <c r="AD1409" s="41">
        <v>0</v>
      </c>
      <c r="AE1409" s="42">
        <v>219736725</v>
      </c>
      <c r="AF1409" s="42">
        <v>213837725</v>
      </c>
      <c r="AG1409" s="41">
        <v>213837725</v>
      </c>
      <c r="AH1409" s="41">
        <v>213837725</v>
      </c>
      <c r="AI1409" s="41">
        <v>0</v>
      </c>
      <c r="AJ1409" s="41">
        <v>0</v>
      </c>
      <c r="AK1409" s="42" t="str">
        <f>IFERROR(VLOOKUP(Exportar[[#This Row],[RUBRO]],[3]LISTAS!$A$1:$B$19,2,0),Exportar[[#This Row],[NOMBRE-Planeación_Proyecto]])</f>
        <v>3. Protección SRPA</v>
      </c>
      <c r="AL1409" s="41">
        <f>VLOOKUP(Exportar[[#This Row],[UNIDAD/SUB UNIDAD]],[3]!REGIONALES[[#All],[codigo_regional3]:[Columna1]],3,0)</f>
        <v>66</v>
      </c>
      <c r="AM1409" s="41">
        <f>Exportar[[#This Row],[COD]]</f>
        <v>66</v>
      </c>
      <c r="AN1409" s="41">
        <f>IFERROR(VLOOKUP(Exportar[[#This Row],[RUBRO completo]],'[3]CENTRO DE COSTOS'!$X:$X,1,0),0)</f>
        <v>0</v>
      </c>
      <c r="AO1409" s="43" t="str">
        <f>VLOOKUP(Exportar[[#This Row],[COD_REAL]],'[3]CENTRO DE COSTOS'!$M$4:$N$72,2,0)</f>
        <v>REGIONAL RISARALDA</v>
      </c>
    </row>
    <row r="1410" spans="1:41" x14ac:dyDescent="0.25">
      <c r="A1410" s="44">
        <v>45111</v>
      </c>
      <c r="B1410" s="32">
        <v>2023</v>
      </c>
      <c r="C1410" s="33" t="str">
        <f>VLOOKUP(D1410,'[3]CENTRO DE COSTOS'!$E:$H,4,0)</f>
        <v>REGIONALES</v>
      </c>
      <c r="D1410" s="34" t="s">
        <v>79</v>
      </c>
      <c r="E1410" s="34" t="s">
        <v>80</v>
      </c>
      <c r="F1410" s="34" t="s">
        <v>243</v>
      </c>
      <c r="G1410" s="35" t="str">
        <f>VLOOKUP(O1410,[3]Gerentes!$A:$N,4,0)</f>
        <v xml:space="preserve">PROTECCIÓN RESTABLECIMIENTO </v>
      </c>
      <c r="H1410" s="35" t="str">
        <f>VLOOKUP(O1410,[3]Gerentes!$A:$N,5,0)</f>
        <v>DIRECTOR(A) DE PROTECCION</v>
      </c>
      <c r="I1410" s="35" t="str">
        <f>VLOOKUP(O1410,[3]Gerentes!$A:$N,10,0)</f>
        <v>2. Protección PARD</v>
      </c>
      <c r="J1410" s="35" t="str">
        <f>VLOOKUP(O1410,[3]Gerentes!$A:$AB,15,0)</f>
        <v>Contratable</v>
      </c>
      <c r="K1410" s="36" t="str">
        <f t="shared" si="63"/>
        <v>Inversión</v>
      </c>
      <c r="L1410" s="37" t="s">
        <v>173</v>
      </c>
      <c r="M1410" s="38" t="str">
        <f t="shared" si="64"/>
        <v>C-4102-1500-14</v>
      </c>
      <c r="N1410" s="34">
        <v>111</v>
      </c>
      <c r="O1410" s="35" t="str">
        <f t="shared" si="65"/>
        <v>C-4102-1500-14-0-4102037-02-111</v>
      </c>
      <c r="P1410" s="32" t="s">
        <v>172</v>
      </c>
      <c r="Q1410" s="39">
        <f>VLOOKUP($O1410,[3]Gerentes!$A:$I,7,0)</f>
        <v>4102037</v>
      </c>
      <c r="R1410" s="40" t="str">
        <f>VLOOKUP($O1410,[3]Gerentes!$A:$I,8,0)</f>
        <v>SERVICIO DE PROTECCION PARA EL RESTABLECIMIENTO DE DERECHOS DE NIÑOS, NIÑAS, ADOLESCENTES Y JOVENES</v>
      </c>
      <c r="S1410" s="34" t="s">
        <v>24</v>
      </c>
      <c r="T1410" s="34">
        <v>21</v>
      </c>
      <c r="U1410" s="34" t="s">
        <v>185</v>
      </c>
      <c r="V1410" s="34" t="s">
        <v>25</v>
      </c>
      <c r="W1410" s="41">
        <v>206304038</v>
      </c>
      <c r="X1410" s="41">
        <v>592253296</v>
      </c>
      <c r="Y1410" s="41">
        <v>0</v>
      </c>
      <c r="Z1410" s="41">
        <v>0</v>
      </c>
      <c r="AA1410" s="41">
        <v>0</v>
      </c>
      <c r="AB1410" s="42">
        <v>798557334</v>
      </c>
      <c r="AC1410" s="41">
        <v>356310255</v>
      </c>
      <c r="AD1410" s="41">
        <v>442247079</v>
      </c>
      <c r="AE1410" s="42">
        <v>354220255</v>
      </c>
      <c r="AF1410" s="42">
        <v>349880000</v>
      </c>
      <c r="AG1410" s="41">
        <v>349880000</v>
      </c>
      <c r="AH1410" s="41">
        <v>349880000</v>
      </c>
      <c r="AI1410" s="41">
        <v>0</v>
      </c>
      <c r="AJ1410" s="41">
        <v>0</v>
      </c>
      <c r="AK1410" s="42" t="str">
        <f>IFERROR(VLOOKUP(Exportar[[#This Row],[RUBRO]],[3]LISTAS!$A$1:$B$19,2,0),Exportar[[#This Row],[NOMBRE-Planeación_Proyecto]])</f>
        <v>2. Protección PARD</v>
      </c>
      <c r="AL1410" s="41">
        <f>VLOOKUP(Exportar[[#This Row],[UNIDAD/SUB UNIDAD]],[3]!REGIONALES[[#All],[codigo_regional3]:[Columna1]],3,0)</f>
        <v>66</v>
      </c>
      <c r="AM1410" s="41">
        <f>Exportar[[#This Row],[COD]]</f>
        <v>66</v>
      </c>
      <c r="AN1410" s="41">
        <f>IFERROR(VLOOKUP(Exportar[[#This Row],[RUBRO completo]],'[3]CENTRO DE COSTOS'!$X:$X,1,0),0)</f>
        <v>0</v>
      </c>
      <c r="AO1410" s="43" t="str">
        <f>VLOOKUP(Exportar[[#This Row],[COD_REAL]],'[3]CENTRO DE COSTOS'!$M$4:$N$72,2,0)</f>
        <v>REGIONAL RISARALDA</v>
      </c>
    </row>
    <row r="1411" spans="1:41" x14ac:dyDescent="0.25">
      <c r="A1411" s="44">
        <v>45111</v>
      </c>
      <c r="B1411" s="32">
        <v>2023</v>
      </c>
      <c r="C1411" s="33" t="str">
        <f>VLOOKUP(D1411,'[3]CENTRO DE COSTOS'!$E:$H,4,0)</f>
        <v>REGIONALES</v>
      </c>
      <c r="D1411" s="34" t="s">
        <v>79</v>
      </c>
      <c r="E1411" s="34" t="s">
        <v>80</v>
      </c>
      <c r="F1411" s="34" t="s">
        <v>237</v>
      </c>
      <c r="G1411" s="35" t="str">
        <f>VLOOKUP(O1411,[3]Gerentes!$A:$N,4,0)</f>
        <v>PROTECCIÓN SRPA</v>
      </c>
      <c r="H1411" s="35" t="str">
        <f>VLOOKUP(O1411,[3]Gerentes!$A:$N,5,0)</f>
        <v>DIRECTOR(A) DE PROTECCION</v>
      </c>
      <c r="I1411" s="35" t="str">
        <f>VLOOKUP(O1411,[3]Gerentes!$A:$N,10,0)</f>
        <v>3. Protección SRPA</v>
      </c>
      <c r="J1411" s="35" t="str">
        <f>VLOOKUP(O1411,[3]Gerentes!$A:$AB,15,0)</f>
        <v>No Contratable</v>
      </c>
      <c r="K1411" s="36" t="str">
        <f t="shared" si="63"/>
        <v>Inversión</v>
      </c>
      <c r="L1411" s="37" t="s">
        <v>187</v>
      </c>
      <c r="M1411" s="38" t="str">
        <f t="shared" si="64"/>
        <v>C-4102-1500-13</v>
      </c>
      <c r="N1411" s="34">
        <v>112</v>
      </c>
      <c r="O1411" s="35" t="str">
        <f t="shared" si="65"/>
        <v>C-4102-1500-13-0-4102038-02-112</v>
      </c>
      <c r="P1411" s="32" t="s">
        <v>186</v>
      </c>
      <c r="Q1411" s="39">
        <f>VLOOKUP($O1411,[3]Gerentes!$A:$I,7,0)</f>
        <v>4102038</v>
      </c>
      <c r="R1411" s="40" t="str">
        <f>VLOOKUP($O1411,[3]Gerentes!$A:$I,8,0)</f>
        <v>SERVICIO DIRIGIDOS A LA ATENCION DE NIÑOS, NIÑAS, ADOLESCENTES Y JOVENES, CON ENFOQUE PEDAGOGICO Y RESTAURATIVO ENCAMINADOS A LA INCLUSION SOCIAL</v>
      </c>
      <c r="S1411" s="34" t="s">
        <v>24</v>
      </c>
      <c r="T1411" s="34">
        <v>27</v>
      </c>
      <c r="U1411" s="34" t="s">
        <v>161</v>
      </c>
      <c r="V1411" s="34" t="s">
        <v>25</v>
      </c>
      <c r="W1411" s="41">
        <v>11550000</v>
      </c>
      <c r="X1411" s="41">
        <v>0</v>
      </c>
      <c r="Y1411" s="41">
        <v>0</v>
      </c>
      <c r="Z1411" s="41">
        <v>0</v>
      </c>
      <c r="AA1411" s="41">
        <v>0</v>
      </c>
      <c r="AB1411" s="42">
        <v>11550000</v>
      </c>
      <c r="AC1411" s="41">
        <v>11550000</v>
      </c>
      <c r="AD1411" s="41">
        <v>0</v>
      </c>
      <c r="AE1411" s="42">
        <v>11550000</v>
      </c>
      <c r="AF1411" s="42">
        <v>3947709</v>
      </c>
      <c r="AG1411" s="41">
        <v>3947709</v>
      </c>
      <c r="AH1411" s="41">
        <v>3947709</v>
      </c>
      <c r="AI1411" s="41">
        <v>0</v>
      </c>
      <c r="AJ1411" s="41">
        <v>0</v>
      </c>
      <c r="AK1411" s="42" t="str">
        <f>IFERROR(VLOOKUP(Exportar[[#This Row],[RUBRO]],[3]LISTAS!$A$1:$B$19,2,0),Exportar[[#This Row],[NOMBRE-Planeación_Proyecto]])</f>
        <v>3. Protección SRPA</v>
      </c>
      <c r="AL1411" s="41">
        <f>VLOOKUP(Exportar[[#This Row],[UNIDAD/SUB UNIDAD]],[3]!REGIONALES[[#All],[codigo_regional3]:[Columna1]],3,0)</f>
        <v>66</v>
      </c>
      <c r="AM1411" s="41">
        <f>Exportar[[#This Row],[COD]]</f>
        <v>66</v>
      </c>
      <c r="AN1411" s="41">
        <f>IFERROR(VLOOKUP(Exportar[[#This Row],[RUBRO completo]],'[3]CENTRO DE COSTOS'!$X:$X,1,0),0)</f>
        <v>0</v>
      </c>
      <c r="AO1411" s="43" t="str">
        <f>VLOOKUP(Exportar[[#This Row],[COD_REAL]],'[3]CENTRO DE COSTOS'!$M$4:$N$72,2,0)</f>
        <v>REGIONAL RISARALDA</v>
      </c>
    </row>
    <row r="1412" spans="1:41" x14ac:dyDescent="0.25">
      <c r="A1412" s="44">
        <v>45111</v>
      </c>
      <c r="B1412" s="32">
        <v>2023</v>
      </c>
      <c r="C1412" s="33" t="str">
        <f>VLOOKUP(D1412,'[3]CENTRO DE COSTOS'!$E:$H,4,0)</f>
        <v>REGIONALES</v>
      </c>
      <c r="D1412" s="34" t="s">
        <v>79</v>
      </c>
      <c r="E1412" s="34" t="s">
        <v>80</v>
      </c>
      <c r="F1412" s="34" t="s">
        <v>237</v>
      </c>
      <c r="G1412" s="35" t="str">
        <f>VLOOKUP(O1412,[3]Gerentes!$A:$N,4,0)</f>
        <v xml:space="preserve">PROTECCIÓN RESTABLECIMIENTO </v>
      </c>
      <c r="H1412" s="35" t="str">
        <f>VLOOKUP(O1412,[3]Gerentes!$A:$N,5,0)</f>
        <v>DIRECTOR(A) DE PROTECCION</v>
      </c>
      <c r="I1412" s="35" t="str">
        <f>VLOOKUP(O1412,[3]Gerentes!$A:$N,10,0)</f>
        <v>2. Protección PARD</v>
      </c>
      <c r="J1412" s="35" t="str">
        <f>VLOOKUP(O1412,[3]Gerentes!$A:$AB,15,0)</f>
        <v>No Contratable</v>
      </c>
      <c r="K1412" s="36" t="str">
        <f t="shared" ref="K1412:K1475" si="66">IF(OR(LEFT(L1412,1)="A",LEFT(L1412,1)="B"),"Funcionamiento","Inversión")</f>
        <v>Inversión</v>
      </c>
      <c r="L1412" s="37" t="s">
        <v>173</v>
      </c>
      <c r="M1412" s="38" t="str">
        <f t="shared" ref="M1412:M1475" si="67">IF(LEFT(L1412,4)="A-01",LEFT(L1412,10),IF(LEFT(L1412,4)="A-02",LEFT(L1412,7),IF(LEFT(L1412,4)="A-03",LEFT(L1412,14),IF(LEFT(L1412,7)="A-08-01",LEFT(L1412,7),IF(LEFT(L1412,7)="A-08-04",LEFT(L1412,10),IF(AND(LEFT(LEFT(L1412,14),1)="C",RIGHT(LEFT(L1412,14),1)="-"),LEFT(L1412,13),LEFT(L1412,14)))))))</f>
        <v>C-4102-1500-14</v>
      </c>
      <c r="N1412" s="34">
        <v>112</v>
      </c>
      <c r="O1412" s="35" t="str">
        <f t="shared" ref="O1412:O1475" si="68">IF(LEN(N1412)&gt;3,L1412,L1412&amp;IF(N1412&lt;&gt;"","-"&amp;N1412,""))</f>
        <v>C-4102-1500-14-0-4102037-02-112</v>
      </c>
      <c r="P1412" s="32" t="s">
        <v>172</v>
      </c>
      <c r="Q1412" s="39">
        <f>VLOOKUP($O1412,[3]Gerentes!$A:$I,7,0)</f>
        <v>4102037</v>
      </c>
      <c r="R1412" s="40" t="str">
        <f>VLOOKUP($O1412,[3]Gerentes!$A:$I,8,0)</f>
        <v>SERVICIO DE PROTECCION PARA EL RESTABLECIMIENTO DE DERECHOS DE NIÑOS, NIÑAS, ADOLESCENTES Y JOVENES</v>
      </c>
      <c r="S1412" s="34" t="s">
        <v>24</v>
      </c>
      <c r="T1412" s="34">
        <v>21</v>
      </c>
      <c r="U1412" s="34" t="s">
        <v>185</v>
      </c>
      <c r="V1412" s="34" t="s">
        <v>25</v>
      </c>
      <c r="W1412" s="41">
        <v>0</v>
      </c>
      <c r="X1412" s="41">
        <v>217900000</v>
      </c>
      <c r="Y1412" s="41">
        <v>0</v>
      </c>
      <c r="Z1412" s="41">
        <v>0</v>
      </c>
      <c r="AA1412" s="41">
        <v>0</v>
      </c>
      <c r="AB1412" s="42">
        <v>217900000</v>
      </c>
      <c r="AC1412" s="41">
        <v>217900000</v>
      </c>
      <c r="AD1412" s="41">
        <v>0</v>
      </c>
      <c r="AE1412" s="42">
        <v>127900000</v>
      </c>
      <c r="AF1412" s="42">
        <v>25930046</v>
      </c>
      <c r="AG1412" s="41">
        <v>25930046</v>
      </c>
      <c r="AH1412" s="41">
        <v>25930046</v>
      </c>
      <c r="AI1412" s="41">
        <v>0</v>
      </c>
      <c r="AJ1412" s="41">
        <v>0</v>
      </c>
      <c r="AK1412" s="42" t="str">
        <f>IFERROR(VLOOKUP(Exportar[[#This Row],[RUBRO]],[3]LISTAS!$A$1:$B$19,2,0),Exportar[[#This Row],[NOMBRE-Planeación_Proyecto]])</f>
        <v>2. Protección PARD</v>
      </c>
      <c r="AL1412" s="41">
        <f>VLOOKUP(Exportar[[#This Row],[UNIDAD/SUB UNIDAD]],[3]!REGIONALES[[#All],[codigo_regional3]:[Columna1]],3,0)</f>
        <v>66</v>
      </c>
      <c r="AM1412" s="41">
        <f>Exportar[[#This Row],[COD]]</f>
        <v>66</v>
      </c>
      <c r="AN1412" s="41">
        <f>IFERROR(VLOOKUP(Exportar[[#This Row],[RUBRO completo]],'[3]CENTRO DE COSTOS'!$X:$X,1,0),0)</f>
        <v>0</v>
      </c>
      <c r="AO1412" s="43" t="str">
        <f>VLOOKUP(Exportar[[#This Row],[COD_REAL]],'[3]CENTRO DE COSTOS'!$M$4:$N$72,2,0)</f>
        <v>REGIONAL RISARALDA</v>
      </c>
    </row>
    <row r="1413" spans="1:41" x14ac:dyDescent="0.25">
      <c r="A1413" s="44">
        <v>45111</v>
      </c>
      <c r="B1413" s="32">
        <v>2023</v>
      </c>
      <c r="C1413" s="33" t="str">
        <f>VLOOKUP(D1413,'[3]CENTRO DE COSTOS'!$E:$H,4,0)</f>
        <v>REGIONALES</v>
      </c>
      <c r="D1413" s="34" t="s">
        <v>79</v>
      </c>
      <c r="E1413" s="34" t="s">
        <v>80</v>
      </c>
      <c r="F1413" s="34" t="s">
        <v>237</v>
      </c>
      <c r="G1413" s="35" t="str">
        <f>VLOOKUP(O1413,[3]Gerentes!$A:$N,4,0)</f>
        <v xml:space="preserve">PROTECCIÓN RESTABLECIMIENTO </v>
      </c>
      <c r="H1413" s="35" t="str">
        <f>VLOOKUP(O1413,[3]Gerentes!$A:$N,5,0)</f>
        <v>DIRECTOR(A) DE PROTECCION</v>
      </c>
      <c r="I1413" s="35" t="str">
        <f>VLOOKUP(O1413,[3]Gerentes!$A:$N,10,0)</f>
        <v>2. Protección PARD</v>
      </c>
      <c r="J1413" s="35" t="str">
        <f>VLOOKUP(O1413,[3]Gerentes!$A:$AB,15,0)</f>
        <v>No Contratable</v>
      </c>
      <c r="K1413" s="36" t="str">
        <f t="shared" si="66"/>
        <v>Inversión</v>
      </c>
      <c r="L1413" s="37" t="s">
        <v>173</v>
      </c>
      <c r="M1413" s="38" t="str">
        <f t="shared" si="67"/>
        <v>C-4102-1500-14</v>
      </c>
      <c r="N1413" s="34">
        <v>112</v>
      </c>
      <c r="O1413" s="35" t="str">
        <f t="shared" si="68"/>
        <v>C-4102-1500-14-0-4102037-02-112</v>
      </c>
      <c r="P1413" s="32" t="s">
        <v>172</v>
      </c>
      <c r="Q1413" s="39">
        <f>VLOOKUP($O1413,[3]Gerentes!$A:$I,7,0)</f>
        <v>4102037</v>
      </c>
      <c r="R1413" s="40" t="str">
        <f>VLOOKUP($O1413,[3]Gerentes!$A:$I,8,0)</f>
        <v>SERVICIO DE PROTECCION PARA EL RESTABLECIMIENTO DE DERECHOS DE NIÑOS, NIÑAS, ADOLESCENTES Y JOVENES</v>
      </c>
      <c r="S1413" s="34" t="s">
        <v>24</v>
      </c>
      <c r="T1413" s="34">
        <v>27</v>
      </c>
      <c r="U1413" s="34" t="s">
        <v>161</v>
      </c>
      <c r="V1413" s="34" t="s">
        <v>25</v>
      </c>
      <c r="W1413" s="41">
        <v>17000000</v>
      </c>
      <c r="X1413" s="41">
        <v>8000000</v>
      </c>
      <c r="Y1413" s="41">
        <v>0</v>
      </c>
      <c r="Z1413" s="41">
        <v>0</v>
      </c>
      <c r="AA1413" s="41">
        <v>0</v>
      </c>
      <c r="AB1413" s="42">
        <v>25000000</v>
      </c>
      <c r="AC1413" s="41">
        <v>25000000</v>
      </c>
      <c r="AD1413" s="41">
        <v>0</v>
      </c>
      <c r="AE1413" s="42">
        <v>25000000</v>
      </c>
      <c r="AF1413" s="42">
        <v>17107850</v>
      </c>
      <c r="AG1413" s="41">
        <v>17107850</v>
      </c>
      <c r="AH1413" s="41">
        <v>17107850</v>
      </c>
      <c r="AI1413" s="41">
        <v>0</v>
      </c>
      <c r="AJ1413" s="41">
        <v>0</v>
      </c>
      <c r="AK1413" s="42" t="str">
        <f>IFERROR(VLOOKUP(Exportar[[#This Row],[RUBRO]],[3]LISTAS!$A$1:$B$19,2,0),Exportar[[#This Row],[NOMBRE-Planeación_Proyecto]])</f>
        <v>2. Protección PARD</v>
      </c>
      <c r="AL1413" s="41">
        <f>VLOOKUP(Exportar[[#This Row],[UNIDAD/SUB UNIDAD]],[3]!REGIONALES[[#All],[codigo_regional3]:[Columna1]],3,0)</f>
        <v>66</v>
      </c>
      <c r="AM1413" s="41">
        <f>Exportar[[#This Row],[COD]]</f>
        <v>66</v>
      </c>
      <c r="AN1413" s="41">
        <f>IFERROR(VLOOKUP(Exportar[[#This Row],[RUBRO completo]],'[3]CENTRO DE COSTOS'!$X:$X,1,0),0)</f>
        <v>0</v>
      </c>
      <c r="AO1413" s="43" t="str">
        <f>VLOOKUP(Exportar[[#This Row],[COD_REAL]],'[3]CENTRO DE COSTOS'!$M$4:$N$72,2,0)</f>
        <v>REGIONAL RISARALDA</v>
      </c>
    </row>
    <row r="1414" spans="1:41" x14ac:dyDescent="0.25">
      <c r="A1414" s="44">
        <v>45111</v>
      </c>
      <c r="B1414" s="32">
        <v>2023</v>
      </c>
      <c r="C1414" s="33" t="str">
        <f>VLOOKUP(D1414,'[3]CENTRO DE COSTOS'!$E:$H,4,0)</f>
        <v>REGIONALES</v>
      </c>
      <c r="D1414" s="34" t="s">
        <v>79</v>
      </c>
      <c r="E1414" s="34" t="s">
        <v>80</v>
      </c>
      <c r="F1414" s="34" t="s">
        <v>393</v>
      </c>
      <c r="G1414" s="35" t="str">
        <f>VLOOKUP(O1414,[3]Gerentes!$A:$N,4,0)</f>
        <v xml:space="preserve">PROTECCIÓN RESTABLECIMIENTO </v>
      </c>
      <c r="H1414" s="35" t="str">
        <f>VLOOKUP(O1414,[3]Gerentes!$A:$N,5,0)</f>
        <v>DIRECTOR(A) ADMINISTRATIVO</v>
      </c>
      <c r="I1414" s="35" t="str">
        <f>VLOOKUP(O1414,[3]Gerentes!$A:$N,10,0)</f>
        <v>2. Protección PARD</v>
      </c>
      <c r="J1414" s="35" t="str">
        <f>VLOOKUP(O1414,[3]Gerentes!$A:$AB,15,0)</f>
        <v>Contratable</v>
      </c>
      <c r="K1414" s="36" t="str">
        <f t="shared" si="66"/>
        <v>Inversión</v>
      </c>
      <c r="L1414" s="37" t="s">
        <v>173</v>
      </c>
      <c r="M1414" s="38" t="str">
        <f t="shared" si="67"/>
        <v>C-4102-1500-14</v>
      </c>
      <c r="N1414" s="34">
        <v>114</v>
      </c>
      <c r="O1414" s="35" t="str">
        <f t="shared" si="68"/>
        <v>C-4102-1500-14-0-4102037-02-114</v>
      </c>
      <c r="P1414" s="32" t="s">
        <v>172</v>
      </c>
      <c r="Q1414" s="39">
        <f>VLOOKUP($O1414,[3]Gerentes!$A:$I,7,0)</f>
        <v>4102037</v>
      </c>
      <c r="R1414" s="40" t="str">
        <f>VLOOKUP($O1414,[3]Gerentes!$A:$I,8,0)</f>
        <v>SERVICIO DE PROTECCION PARA EL RESTABLECIMIENTO DE DERECHOS DE NIÑOS, NIÑAS, ADOLESCENTES Y JOVENES</v>
      </c>
      <c r="S1414" s="34" t="s">
        <v>24</v>
      </c>
      <c r="T1414" s="34">
        <v>21</v>
      </c>
      <c r="U1414" s="34" t="s">
        <v>185</v>
      </c>
      <c r="V1414" s="34" t="s">
        <v>25</v>
      </c>
      <c r="W1414" s="41">
        <v>0</v>
      </c>
      <c r="X1414" s="41">
        <v>34298000</v>
      </c>
      <c r="Y1414" s="41">
        <v>0</v>
      </c>
      <c r="Z1414" s="41">
        <v>0</v>
      </c>
      <c r="AA1414" s="41">
        <v>0</v>
      </c>
      <c r="AB1414" s="42">
        <v>34298000</v>
      </c>
      <c r="AC1414" s="41">
        <v>34298000</v>
      </c>
      <c r="AD1414" s="41">
        <v>0</v>
      </c>
      <c r="AE1414" s="42">
        <v>34298000</v>
      </c>
      <c r="AF1414" s="42">
        <v>0</v>
      </c>
      <c r="AG1414" s="41">
        <v>0</v>
      </c>
      <c r="AH1414" s="41">
        <v>0</v>
      </c>
      <c r="AI1414" s="41">
        <v>0</v>
      </c>
      <c r="AJ1414" s="41">
        <v>0</v>
      </c>
      <c r="AK1414" s="42" t="str">
        <f>IFERROR(VLOOKUP(Exportar[[#This Row],[RUBRO]],[3]LISTAS!$A$1:$B$19,2,0),Exportar[[#This Row],[NOMBRE-Planeación_Proyecto]])</f>
        <v>2. Protección PARD</v>
      </c>
      <c r="AL1414" s="41">
        <f>VLOOKUP(Exportar[[#This Row],[UNIDAD/SUB UNIDAD]],[3]!REGIONALES[[#All],[codigo_regional3]:[Columna1]],3,0)</f>
        <v>66</v>
      </c>
      <c r="AM1414" s="41">
        <f>Exportar[[#This Row],[COD]]</f>
        <v>66</v>
      </c>
      <c r="AN1414" s="41">
        <f>IFERROR(VLOOKUP(Exportar[[#This Row],[RUBRO completo]],'[3]CENTRO DE COSTOS'!$X:$X,1,0),0)</f>
        <v>0</v>
      </c>
      <c r="AO1414" s="43" t="str">
        <f>VLOOKUP(Exportar[[#This Row],[COD_REAL]],'[3]CENTRO DE COSTOS'!$M$4:$N$72,2,0)</f>
        <v>REGIONAL RISARALDA</v>
      </c>
    </row>
    <row r="1415" spans="1:41" x14ac:dyDescent="0.25">
      <c r="A1415" s="44">
        <v>45111</v>
      </c>
      <c r="B1415" s="32">
        <v>2023</v>
      </c>
      <c r="C1415" s="33" t="str">
        <f>VLOOKUP(D1415,'[3]CENTRO DE COSTOS'!$E:$H,4,0)</f>
        <v>REGIONALES</v>
      </c>
      <c r="D1415" s="34" t="s">
        <v>79</v>
      </c>
      <c r="E1415" s="34" t="s">
        <v>80</v>
      </c>
      <c r="F1415" s="34" t="s">
        <v>248</v>
      </c>
      <c r="G1415" s="35" t="str">
        <f>VLOOKUP(O1415,[3]Gerentes!$A:$N,4,0)</f>
        <v>PROTECCIÓN SRPA</v>
      </c>
      <c r="H1415" s="35" t="str">
        <f>VLOOKUP(O1415,[3]Gerentes!$A:$N,5,0)</f>
        <v>DIRECTOR(A) DE PROTECCION</v>
      </c>
      <c r="I1415" s="35" t="str">
        <f>VLOOKUP(O1415,[3]Gerentes!$A:$N,10,0)</f>
        <v>3. Protección SRPA</v>
      </c>
      <c r="J1415" s="35" t="str">
        <f>VLOOKUP(O1415,[3]Gerentes!$A:$AB,15,0)</f>
        <v>Contratable</v>
      </c>
      <c r="K1415" s="36" t="str">
        <f t="shared" si="66"/>
        <v>Inversión</v>
      </c>
      <c r="L1415" s="37" t="s">
        <v>187</v>
      </c>
      <c r="M1415" s="38" t="str">
        <f t="shared" si="67"/>
        <v>C-4102-1500-13</v>
      </c>
      <c r="N1415" s="34">
        <v>120</v>
      </c>
      <c r="O1415" s="35" t="str">
        <f t="shared" si="68"/>
        <v>C-4102-1500-13-0-4102038-02-120</v>
      </c>
      <c r="P1415" s="32" t="s">
        <v>186</v>
      </c>
      <c r="Q1415" s="39">
        <f>VLOOKUP($O1415,[3]Gerentes!$A:$I,7,0)</f>
        <v>4102038</v>
      </c>
      <c r="R1415" s="40" t="str">
        <f>VLOOKUP($O1415,[3]Gerentes!$A:$I,8,0)</f>
        <v>SERVICIO DIRIGIDOS A LA ATENCION DE NIÑOS, NIÑAS, ADOLESCENTES Y JOVENES, CON ENFOQUE PEDAGOGICO Y RESTAURATIVO ENCAMINADOS A LA INCLUSION SOCIAL</v>
      </c>
      <c r="S1415" s="34" t="s">
        <v>24</v>
      </c>
      <c r="T1415" s="34">
        <v>27</v>
      </c>
      <c r="U1415" s="34" t="s">
        <v>161</v>
      </c>
      <c r="V1415" s="34" t="s">
        <v>25</v>
      </c>
      <c r="W1415" s="41">
        <v>5085968330</v>
      </c>
      <c r="X1415" s="41">
        <v>0</v>
      </c>
      <c r="Y1415" s="41">
        <v>0</v>
      </c>
      <c r="Z1415" s="41">
        <v>0</v>
      </c>
      <c r="AA1415" s="41">
        <v>0</v>
      </c>
      <c r="AB1415" s="42">
        <v>5085968330</v>
      </c>
      <c r="AC1415" s="41">
        <v>5037258005</v>
      </c>
      <c r="AD1415" s="41">
        <v>48710325</v>
      </c>
      <c r="AE1415" s="42">
        <v>5037258005</v>
      </c>
      <c r="AF1415" s="42">
        <v>2797719028</v>
      </c>
      <c r="AG1415" s="41">
        <v>2797719028</v>
      </c>
      <c r="AH1415" s="41">
        <v>2797719028</v>
      </c>
      <c r="AI1415" s="41">
        <v>0</v>
      </c>
      <c r="AJ1415" s="41">
        <v>0</v>
      </c>
      <c r="AK1415" s="42" t="str">
        <f>IFERROR(VLOOKUP(Exportar[[#This Row],[RUBRO]],[3]LISTAS!$A$1:$B$19,2,0),Exportar[[#This Row],[NOMBRE-Planeación_Proyecto]])</f>
        <v>3. Protección SRPA</v>
      </c>
      <c r="AL1415" s="41">
        <f>VLOOKUP(Exportar[[#This Row],[UNIDAD/SUB UNIDAD]],[3]!REGIONALES[[#All],[codigo_regional3]:[Columna1]],3,0)</f>
        <v>66</v>
      </c>
      <c r="AM1415" s="41">
        <f>Exportar[[#This Row],[COD]]</f>
        <v>66</v>
      </c>
      <c r="AN1415" s="41" t="str">
        <f>IFERROR(VLOOKUP(Exportar[[#This Row],[RUBRO completo]],'[3]CENTRO DE COSTOS'!$X:$X,1,0),0)</f>
        <v>C-4102-1500-13-0-4102038-02-120</v>
      </c>
      <c r="AO1415" s="43" t="str">
        <f>VLOOKUP(Exportar[[#This Row],[COD_REAL]],'[3]CENTRO DE COSTOS'!$M$4:$N$72,2,0)</f>
        <v>REGIONAL RISARALDA</v>
      </c>
    </row>
    <row r="1416" spans="1:41" x14ac:dyDescent="0.25">
      <c r="A1416" s="44">
        <v>45111</v>
      </c>
      <c r="B1416" s="32">
        <v>2023</v>
      </c>
      <c r="C1416" s="33" t="str">
        <f>VLOOKUP(D1416,'[3]CENTRO DE COSTOS'!$E:$H,4,0)</f>
        <v>REGIONALES</v>
      </c>
      <c r="D1416" s="34" t="s">
        <v>79</v>
      </c>
      <c r="E1416" s="34" t="s">
        <v>80</v>
      </c>
      <c r="F1416" s="34" t="s">
        <v>430</v>
      </c>
      <c r="G1416" s="35" t="str">
        <f>VLOOKUP(O1416,[3]Gerentes!$A:$N,4,0)</f>
        <v xml:space="preserve">PROTECCIÓN RESTABLECIMIENTO </v>
      </c>
      <c r="H1416" s="35" t="str">
        <f>VLOOKUP(O1416,[3]Gerentes!$A:$N,5,0)</f>
        <v>DIRECTOR(A) DE PROTECCION</v>
      </c>
      <c r="I1416" s="35" t="str">
        <f>VLOOKUP(O1416,[3]Gerentes!$A:$N,10,0)</f>
        <v>2. Protección PARD</v>
      </c>
      <c r="J1416" s="35" t="str">
        <f>VLOOKUP(O1416,[3]Gerentes!$A:$AB,15,0)</f>
        <v>Contratable</v>
      </c>
      <c r="K1416" s="36" t="str">
        <f t="shared" si="66"/>
        <v>Inversión</v>
      </c>
      <c r="L1416" s="37" t="s">
        <v>173</v>
      </c>
      <c r="M1416" s="38" t="str">
        <f t="shared" si="67"/>
        <v>C-4102-1500-14</v>
      </c>
      <c r="N1416" s="34">
        <v>122</v>
      </c>
      <c r="O1416" s="35" t="str">
        <f t="shared" si="68"/>
        <v>C-4102-1500-14-0-4102037-02-122</v>
      </c>
      <c r="P1416" s="32" t="s">
        <v>172</v>
      </c>
      <c r="Q1416" s="39">
        <f>VLOOKUP($O1416,[3]Gerentes!$A:$I,7,0)</f>
        <v>4102037</v>
      </c>
      <c r="R1416" s="40" t="str">
        <f>VLOOKUP($O1416,[3]Gerentes!$A:$I,8,0)</f>
        <v>SERVICIO DE PROTECCION PARA EL RESTABLECIMIENTO DE DERECHOS DE NIÑOS, NIÑAS, ADOLESCENTES Y JOVENES</v>
      </c>
      <c r="S1416" s="34" t="s">
        <v>24</v>
      </c>
      <c r="T1416" s="34">
        <v>27</v>
      </c>
      <c r="U1416" s="34" t="s">
        <v>161</v>
      </c>
      <c r="V1416" s="34" t="s">
        <v>25</v>
      </c>
      <c r="W1416" s="41">
        <v>863862300</v>
      </c>
      <c r="X1416" s="41">
        <v>4391112</v>
      </c>
      <c r="Y1416" s="41">
        <v>0</v>
      </c>
      <c r="Z1416" s="41">
        <v>0</v>
      </c>
      <c r="AA1416" s="41">
        <v>0</v>
      </c>
      <c r="AB1416" s="42">
        <v>868253412</v>
      </c>
      <c r="AC1416" s="41">
        <v>867761075</v>
      </c>
      <c r="AD1416" s="41">
        <v>492337</v>
      </c>
      <c r="AE1416" s="42">
        <v>867761075</v>
      </c>
      <c r="AF1416" s="42">
        <v>507931602</v>
      </c>
      <c r="AG1416" s="41">
        <v>507931602</v>
      </c>
      <c r="AH1416" s="41">
        <v>507931602</v>
      </c>
      <c r="AI1416" s="41">
        <v>0</v>
      </c>
      <c r="AJ1416" s="41">
        <v>0</v>
      </c>
      <c r="AK1416" s="42" t="str">
        <f>IFERROR(VLOOKUP(Exportar[[#This Row],[RUBRO]],[3]LISTAS!$A$1:$B$19,2,0),Exportar[[#This Row],[NOMBRE-Planeación_Proyecto]])</f>
        <v>2. Protección PARD</v>
      </c>
      <c r="AL1416" s="41">
        <f>VLOOKUP(Exportar[[#This Row],[UNIDAD/SUB UNIDAD]],[3]!REGIONALES[[#All],[codigo_regional3]:[Columna1]],3,0)</f>
        <v>66</v>
      </c>
      <c r="AM1416" s="41">
        <f>Exportar[[#This Row],[COD]]</f>
        <v>66</v>
      </c>
      <c r="AN1416" s="41" t="str">
        <f>IFERROR(VLOOKUP(Exportar[[#This Row],[RUBRO completo]],'[3]CENTRO DE COSTOS'!$X:$X,1,0),0)</f>
        <v>C-4102-1500-14-0-4102037-02-122</v>
      </c>
      <c r="AO1416" s="43" t="str">
        <f>VLOOKUP(Exportar[[#This Row],[COD_REAL]],'[3]CENTRO DE COSTOS'!$M$4:$N$72,2,0)</f>
        <v>REGIONAL RISARALDA</v>
      </c>
    </row>
    <row r="1417" spans="1:41" x14ac:dyDescent="0.25">
      <c r="A1417" s="44">
        <v>45111</v>
      </c>
      <c r="B1417" s="32">
        <v>2023</v>
      </c>
      <c r="C1417" s="33" t="str">
        <f>VLOOKUP(D1417,'[3]CENTRO DE COSTOS'!$E:$H,4,0)</f>
        <v>REGIONALES</v>
      </c>
      <c r="D1417" s="34" t="s">
        <v>79</v>
      </c>
      <c r="E1417" s="34" t="s">
        <v>80</v>
      </c>
      <c r="F1417" s="34" t="s">
        <v>428</v>
      </c>
      <c r="G1417" s="35" t="str">
        <f>VLOOKUP(O1417,[3]Gerentes!$A:$N,4,0)</f>
        <v xml:space="preserve">PROTECCIÓN RESTABLECIMIENTO </v>
      </c>
      <c r="H1417" s="35" t="str">
        <f>VLOOKUP(O1417,[3]Gerentes!$A:$N,5,0)</f>
        <v>DIRECTOR(A) DE PROTECCION</v>
      </c>
      <c r="I1417" s="35" t="str">
        <f>VLOOKUP(O1417,[3]Gerentes!$A:$N,10,0)</f>
        <v>2. Protección PARD</v>
      </c>
      <c r="J1417" s="35" t="str">
        <f>VLOOKUP(O1417,[3]Gerentes!$A:$AB,15,0)</f>
        <v>Contratable</v>
      </c>
      <c r="K1417" s="36" t="str">
        <f t="shared" si="66"/>
        <v>Inversión</v>
      </c>
      <c r="L1417" s="37" t="s">
        <v>173</v>
      </c>
      <c r="M1417" s="38" t="str">
        <f t="shared" si="67"/>
        <v>C-4102-1500-14</v>
      </c>
      <c r="N1417" s="34">
        <v>123</v>
      </c>
      <c r="O1417" s="35" t="str">
        <f t="shared" si="68"/>
        <v>C-4102-1500-14-0-4102037-02-123</v>
      </c>
      <c r="P1417" s="32" t="s">
        <v>172</v>
      </c>
      <c r="Q1417" s="39">
        <f>VLOOKUP($O1417,[3]Gerentes!$A:$I,7,0)</f>
        <v>4102037</v>
      </c>
      <c r="R1417" s="40" t="str">
        <f>VLOOKUP($O1417,[3]Gerentes!$A:$I,8,0)</f>
        <v>SERVICIO DE PROTECCION PARA EL RESTABLECIMIENTO DE DERECHOS DE NIÑOS, NIÑAS, ADOLESCENTES Y JOVENES</v>
      </c>
      <c r="S1417" s="34" t="s">
        <v>24</v>
      </c>
      <c r="T1417" s="34">
        <v>21</v>
      </c>
      <c r="U1417" s="34" t="s">
        <v>185</v>
      </c>
      <c r="V1417" s="34" t="s">
        <v>25</v>
      </c>
      <c r="W1417" s="41">
        <v>0</v>
      </c>
      <c r="X1417" s="41">
        <v>143489326</v>
      </c>
      <c r="Y1417" s="41">
        <v>0</v>
      </c>
      <c r="Z1417" s="41">
        <v>0</v>
      </c>
      <c r="AA1417" s="41">
        <v>0</v>
      </c>
      <c r="AB1417" s="42">
        <v>143489326</v>
      </c>
      <c r="AC1417" s="41">
        <v>138219349</v>
      </c>
      <c r="AD1417" s="41">
        <v>5269977</v>
      </c>
      <c r="AE1417" s="42">
        <v>138219349</v>
      </c>
      <c r="AF1417" s="42">
        <v>0</v>
      </c>
      <c r="AG1417" s="41">
        <v>0</v>
      </c>
      <c r="AH1417" s="41">
        <v>0</v>
      </c>
      <c r="AI1417" s="41">
        <v>0</v>
      </c>
      <c r="AJ1417" s="41">
        <v>0</v>
      </c>
      <c r="AK1417" s="42" t="str">
        <f>IFERROR(VLOOKUP(Exportar[[#This Row],[RUBRO]],[3]LISTAS!$A$1:$B$19,2,0),Exportar[[#This Row],[NOMBRE-Planeación_Proyecto]])</f>
        <v>2. Protección PARD</v>
      </c>
      <c r="AL1417" s="41">
        <f>VLOOKUP(Exportar[[#This Row],[UNIDAD/SUB UNIDAD]],[3]!REGIONALES[[#All],[codigo_regional3]:[Columna1]],3,0)</f>
        <v>66</v>
      </c>
      <c r="AM1417" s="41">
        <f>Exportar[[#This Row],[COD]]</f>
        <v>66</v>
      </c>
      <c r="AN1417" s="41" t="str">
        <f>IFERROR(VLOOKUP(Exportar[[#This Row],[RUBRO completo]],'[3]CENTRO DE COSTOS'!$X:$X,1,0),0)</f>
        <v>C-4102-1500-14-0-4102037-02-123</v>
      </c>
      <c r="AO1417" s="43" t="str">
        <f>VLOOKUP(Exportar[[#This Row],[COD_REAL]],'[3]CENTRO DE COSTOS'!$M$4:$N$72,2,0)</f>
        <v>REGIONAL RISARALDA</v>
      </c>
    </row>
    <row r="1418" spans="1:41" x14ac:dyDescent="0.25">
      <c r="A1418" s="44">
        <v>45111</v>
      </c>
      <c r="B1418" s="32">
        <v>2023</v>
      </c>
      <c r="C1418" s="33" t="str">
        <f>VLOOKUP(D1418,'[3]CENTRO DE COSTOS'!$E:$H,4,0)</f>
        <v>REGIONALES</v>
      </c>
      <c r="D1418" s="34" t="s">
        <v>79</v>
      </c>
      <c r="E1418" s="34" t="s">
        <v>80</v>
      </c>
      <c r="F1418" s="34" t="s">
        <v>428</v>
      </c>
      <c r="G1418" s="35" t="str">
        <f>VLOOKUP(O1418,[3]Gerentes!$A:$N,4,0)</f>
        <v xml:space="preserve">PROTECCIÓN RESTABLECIMIENTO </v>
      </c>
      <c r="H1418" s="35" t="str">
        <f>VLOOKUP(O1418,[3]Gerentes!$A:$N,5,0)</f>
        <v>DIRECTOR(A) DE PROTECCION</v>
      </c>
      <c r="I1418" s="35" t="str">
        <f>VLOOKUP(O1418,[3]Gerentes!$A:$N,10,0)</f>
        <v>2. Protección PARD</v>
      </c>
      <c r="J1418" s="35" t="str">
        <f>VLOOKUP(O1418,[3]Gerentes!$A:$AB,15,0)</f>
        <v>Contratable</v>
      </c>
      <c r="K1418" s="36" t="str">
        <f t="shared" si="66"/>
        <v>Inversión</v>
      </c>
      <c r="L1418" s="37" t="s">
        <v>173</v>
      </c>
      <c r="M1418" s="38" t="str">
        <f t="shared" si="67"/>
        <v>C-4102-1500-14</v>
      </c>
      <c r="N1418" s="34">
        <v>123</v>
      </c>
      <c r="O1418" s="35" t="str">
        <f t="shared" si="68"/>
        <v>C-4102-1500-14-0-4102037-02-123</v>
      </c>
      <c r="P1418" s="32" t="s">
        <v>172</v>
      </c>
      <c r="Q1418" s="39">
        <f>VLOOKUP($O1418,[3]Gerentes!$A:$I,7,0)</f>
        <v>4102037</v>
      </c>
      <c r="R1418" s="40" t="str">
        <f>VLOOKUP($O1418,[3]Gerentes!$A:$I,8,0)</f>
        <v>SERVICIO DE PROTECCION PARA EL RESTABLECIMIENTO DE DERECHOS DE NIÑOS, NIÑAS, ADOLESCENTES Y JOVENES</v>
      </c>
      <c r="S1418" s="34" t="s">
        <v>24</v>
      </c>
      <c r="T1418" s="34">
        <v>27</v>
      </c>
      <c r="U1418" s="34" t="s">
        <v>161</v>
      </c>
      <c r="V1418" s="34" t="s">
        <v>25</v>
      </c>
      <c r="W1418" s="41">
        <v>17923277200</v>
      </c>
      <c r="X1418" s="41">
        <v>130433333</v>
      </c>
      <c r="Y1418" s="41">
        <v>0</v>
      </c>
      <c r="Z1418" s="41">
        <v>0</v>
      </c>
      <c r="AA1418" s="41">
        <v>0</v>
      </c>
      <c r="AB1418" s="42">
        <v>18053710533</v>
      </c>
      <c r="AC1418" s="41">
        <v>18053710533</v>
      </c>
      <c r="AD1418" s="41">
        <v>0</v>
      </c>
      <c r="AE1418" s="42">
        <v>18053710533</v>
      </c>
      <c r="AF1418" s="42">
        <v>10432252934</v>
      </c>
      <c r="AG1418" s="41">
        <v>10432252934</v>
      </c>
      <c r="AH1418" s="41">
        <v>10432252934</v>
      </c>
      <c r="AI1418" s="41">
        <v>0</v>
      </c>
      <c r="AJ1418" s="41">
        <v>0</v>
      </c>
      <c r="AK1418" s="42" t="str">
        <f>IFERROR(VLOOKUP(Exportar[[#This Row],[RUBRO]],[3]LISTAS!$A$1:$B$19,2,0),Exportar[[#This Row],[NOMBRE-Planeación_Proyecto]])</f>
        <v>2. Protección PARD</v>
      </c>
      <c r="AL1418" s="41">
        <f>VLOOKUP(Exportar[[#This Row],[UNIDAD/SUB UNIDAD]],[3]!REGIONALES[[#All],[codigo_regional3]:[Columna1]],3,0)</f>
        <v>66</v>
      </c>
      <c r="AM1418" s="41">
        <f>Exportar[[#This Row],[COD]]</f>
        <v>66</v>
      </c>
      <c r="AN1418" s="41" t="str">
        <f>IFERROR(VLOOKUP(Exportar[[#This Row],[RUBRO completo]],'[3]CENTRO DE COSTOS'!$X:$X,1,0),0)</f>
        <v>C-4102-1500-14-0-4102037-02-123</v>
      </c>
      <c r="AO1418" s="43" t="str">
        <f>VLOOKUP(Exportar[[#This Row],[COD_REAL]],'[3]CENTRO DE COSTOS'!$M$4:$N$72,2,0)</f>
        <v>REGIONAL RISARALDA</v>
      </c>
    </row>
    <row r="1419" spans="1:41" x14ac:dyDescent="0.25">
      <c r="A1419" s="44">
        <v>45111</v>
      </c>
      <c r="B1419" s="32">
        <v>2023</v>
      </c>
      <c r="C1419" s="33" t="str">
        <f>VLOOKUP(D1419,'[3]CENTRO DE COSTOS'!$E:$H,4,0)</f>
        <v>REGIONALES</v>
      </c>
      <c r="D1419" s="34" t="s">
        <v>79</v>
      </c>
      <c r="E1419" s="34" t="s">
        <v>80</v>
      </c>
      <c r="F1419" s="34" t="s">
        <v>233</v>
      </c>
      <c r="G1419" s="35" t="str">
        <f>VLOOKUP(O1419,[3]Gerentes!$A:$N,4,0)</f>
        <v>FAMILIA Y COMUNIDADES</v>
      </c>
      <c r="H1419" s="35" t="str">
        <f>VLOOKUP(O1419,[3]Gerentes!$A:$N,5,0)</f>
        <v>DIRECTOR(A) DE FAMILIA Y COMUNIDADES</v>
      </c>
      <c r="I1419" s="35" t="str">
        <f>VLOOKUP(O1419,[3]Gerentes!$A:$N,10,0)</f>
        <v>6. Familia y Comunidades</v>
      </c>
      <c r="J1419" s="35" t="str">
        <f>VLOOKUP(O1419,[3]Gerentes!$A:$AB,15,0)</f>
        <v>Contratable</v>
      </c>
      <c r="K1419" s="36" t="str">
        <f t="shared" si="66"/>
        <v>Inversión</v>
      </c>
      <c r="L1419" s="37" t="s">
        <v>232</v>
      </c>
      <c r="M1419" s="38" t="str">
        <f t="shared" si="67"/>
        <v>C-4102-1500-16</v>
      </c>
      <c r="N1419" s="34">
        <v>142</v>
      </c>
      <c r="O1419" s="35" t="str">
        <f t="shared" si="68"/>
        <v>C-4102-1500-16-0-4102042-02-142</v>
      </c>
      <c r="P1419" s="32" t="s">
        <v>231</v>
      </c>
      <c r="Q1419" s="39">
        <f>VLOOKUP($O1419,[3]Gerentes!$A:$I,7,0)</f>
        <v>4102042</v>
      </c>
      <c r="R1419" s="40" t="str">
        <f>VLOOKUP($O1419,[3]Gerentes!$A:$I,8,0)</f>
        <v>SERVICIO DE ASISTENCIA TECNICA A COMUNIDADES EN TEMAS DE FORTALECIMIENTO DEL TEJIDO SOCIAL Y CONSTRUCCION DE ESCENARIOS COMUNITARIOS PROTECTORES DE DERECHOS</v>
      </c>
      <c r="S1419" s="34" t="s">
        <v>24</v>
      </c>
      <c r="T1419" s="34">
        <v>27</v>
      </c>
      <c r="U1419" s="34" t="s">
        <v>161</v>
      </c>
      <c r="V1419" s="34" t="s">
        <v>25</v>
      </c>
      <c r="W1419" s="41">
        <v>589200000</v>
      </c>
      <c r="X1419" s="41">
        <v>0</v>
      </c>
      <c r="Y1419" s="41">
        <v>0</v>
      </c>
      <c r="Z1419" s="41">
        <v>0</v>
      </c>
      <c r="AA1419" s="41">
        <v>0</v>
      </c>
      <c r="AB1419" s="42">
        <v>589200000</v>
      </c>
      <c r="AC1419" s="41">
        <v>589200000</v>
      </c>
      <c r="AD1419" s="41">
        <v>0</v>
      </c>
      <c r="AE1419" s="42">
        <v>589200000</v>
      </c>
      <c r="AF1419" s="42">
        <v>117840000</v>
      </c>
      <c r="AG1419" s="41">
        <v>117840000</v>
      </c>
      <c r="AH1419" s="41">
        <v>117840000</v>
      </c>
      <c r="AI1419" s="41">
        <v>0</v>
      </c>
      <c r="AJ1419" s="41">
        <v>0</v>
      </c>
      <c r="AK1419" s="42" t="str">
        <f>IFERROR(VLOOKUP(Exportar[[#This Row],[RUBRO]],[3]LISTAS!$A$1:$B$19,2,0),Exportar[[#This Row],[NOMBRE-Planeación_Proyecto]])</f>
        <v>6. Familia y Comunidades</v>
      </c>
      <c r="AL1419" s="41">
        <f>VLOOKUP(Exportar[[#This Row],[UNIDAD/SUB UNIDAD]],[3]!REGIONALES[[#All],[codigo_regional3]:[Columna1]],3,0)</f>
        <v>66</v>
      </c>
      <c r="AM1419" s="41">
        <f>Exportar[[#This Row],[COD]]</f>
        <v>66</v>
      </c>
      <c r="AN1419" s="41" t="str">
        <f>IFERROR(VLOOKUP(Exportar[[#This Row],[RUBRO completo]],'[3]CENTRO DE COSTOS'!$X:$X,1,0),0)</f>
        <v>C-4102-1500-16-0-4102042-02-142</v>
      </c>
      <c r="AO1419" s="43" t="str">
        <f>VLOOKUP(Exportar[[#This Row],[COD_REAL]],'[3]CENTRO DE COSTOS'!$M$4:$N$72,2,0)</f>
        <v>REGIONAL RISARALDA</v>
      </c>
    </row>
    <row r="1420" spans="1:41" x14ac:dyDescent="0.25">
      <c r="A1420" s="44">
        <v>45111</v>
      </c>
      <c r="B1420" s="32">
        <v>2023</v>
      </c>
      <c r="C1420" s="33" t="str">
        <f>VLOOKUP(D1420,'[3]CENTRO DE COSTOS'!$E:$H,4,0)</f>
        <v>REGIONALES</v>
      </c>
      <c r="D1420" s="34" t="s">
        <v>79</v>
      </c>
      <c r="E1420" s="34" t="s">
        <v>80</v>
      </c>
      <c r="F1420" s="34" t="s">
        <v>230</v>
      </c>
      <c r="G1420" s="35" t="str">
        <f>VLOOKUP(O1420,[3]Gerentes!$A:$N,4,0)</f>
        <v>INFANCIA</v>
      </c>
      <c r="H1420" s="35" t="str">
        <f>VLOOKUP(O1420,[3]Gerentes!$A:$N,5,0)</f>
        <v>DIRECTOR(A) DE INFANCIA</v>
      </c>
      <c r="I1420" s="35" t="str">
        <f>VLOOKUP(O1420,[3]Gerentes!$A:$N,10,0)</f>
        <v>7. Infancia</v>
      </c>
      <c r="J1420" s="35" t="str">
        <f>VLOOKUP(O1420,[3]Gerentes!$A:$AB,15,0)</f>
        <v>Contratable</v>
      </c>
      <c r="K1420" s="36" t="str">
        <f t="shared" si="66"/>
        <v>Inversión</v>
      </c>
      <c r="L1420" s="37" t="s">
        <v>182</v>
      </c>
      <c r="M1420" s="38" t="str">
        <f t="shared" si="67"/>
        <v>C-4102-1500-20</v>
      </c>
      <c r="N1420" s="34">
        <v>152</v>
      </c>
      <c r="O1420" s="35" t="str">
        <f t="shared" si="68"/>
        <v>C-4102-1500-20-0-4102045-02-152</v>
      </c>
      <c r="P1420" s="32" t="s">
        <v>181</v>
      </c>
      <c r="Q1420" s="39">
        <f>VLOOKUP($O1420,[3]Gerentes!$A:$I,7,0)</f>
        <v>4102045</v>
      </c>
      <c r="R1420" s="40" t="str">
        <f>VLOOKUP($O1420,[3]Gerentes!$A:$I,8,0)</f>
        <v>SERVICIOS DE EDUCACIÓN INFORMAL A NIÑOS, NIÑAS, ADOLESCENTES  Y JÓVENES PARA EL RECONOCIMIENTO DE SUS DERECHOS</v>
      </c>
      <c r="S1420" s="34" t="s">
        <v>24</v>
      </c>
      <c r="T1420" s="34">
        <v>27</v>
      </c>
      <c r="U1420" s="34" t="s">
        <v>161</v>
      </c>
      <c r="V1420" s="34" t="s">
        <v>25</v>
      </c>
      <c r="W1420" s="41">
        <v>2871174500</v>
      </c>
      <c r="X1420" s="41">
        <v>84384300</v>
      </c>
      <c r="Y1420" s="41">
        <v>0</v>
      </c>
      <c r="Z1420" s="41">
        <v>0</v>
      </c>
      <c r="AA1420" s="41">
        <v>0</v>
      </c>
      <c r="AB1420" s="42">
        <v>2955558800</v>
      </c>
      <c r="AC1420" s="41">
        <v>240792500</v>
      </c>
      <c r="AD1420" s="41">
        <v>2714766300</v>
      </c>
      <c r="AE1420" s="42">
        <v>240792500</v>
      </c>
      <c r="AF1420" s="42">
        <v>109519338</v>
      </c>
      <c r="AG1420" s="41">
        <v>109519338</v>
      </c>
      <c r="AH1420" s="41">
        <v>109519338</v>
      </c>
      <c r="AI1420" s="41">
        <v>0</v>
      </c>
      <c r="AJ1420" s="41">
        <v>0</v>
      </c>
      <c r="AK1420" s="42" t="str">
        <f>IFERROR(VLOOKUP(Exportar[[#This Row],[RUBRO]],[3]LISTAS!$A$1:$B$19,2,0),Exportar[[#This Row],[NOMBRE-Planeación_Proyecto]])</f>
        <v>7. Infancia</v>
      </c>
      <c r="AL1420" s="41">
        <f>VLOOKUP(Exportar[[#This Row],[UNIDAD/SUB UNIDAD]],[3]!REGIONALES[[#All],[codigo_regional3]:[Columna1]],3,0)</f>
        <v>66</v>
      </c>
      <c r="AM1420" s="41">
        <f>Exportar[[#This Row],[COD]]</f>
        <v>66</v>
      </c>
      <c r="AN1420" s="41" t="str">
        <f>IFERROR(VLOOKUP(Exportar[[#This Row],[RUBRO completo]],'[3]CENTRO DE COSTOS'!$X:$X,1,0),0)</f>
        <v>C-4102-1500-20-0-4102045-02-152</v>
      </c>
      <c r="AO1420" s="43" t="str">
        <f>VLOOKUP(Exportar[[#This Row],[COD_REAL]],'[3]CENTRO DE COSTOS'!$M$4:$N$72,2,0)</f>
        <v>REGIONAL RISARALDA</v>
      </c>
    </row>
    <row r="1421" spans="1:41" x14ac:dyDescent="0.25">
      <c r="A1421" s="44">
        <v>45111</v>
      </c>
      <c r="B1421" s="32">
        <v>2023</v>
      </c>
      <c r="C1421" s="33" t="str">
        <f>VLOOKUP(D1421,'[3]CENTRO DE COSTOS'!$E:$H,4,0)</f>
        <v>REGIONALES</v>
      </c>
      <c r="D1421" s="34" t="s">
        <v>79</v>
      </c>
      <c r="E1421" s="34" t="s">
        <v>80</v>
      </c>
      <c r="F1421" s="34" t="s">
        <v>146</v>
      </c>
      <c r="G1421" s="35" t="str">
        <f>VLOOKUP(O1421,[3]Gerentes!$A:$N,4,0)</f>
        <v>ADOLESCENCIA Y JUVENTUD</v>
      </c>
      <c r="H1421" s="35" t="str">
        <f>VLOOKUP(O1421,[3]Gerentes!$A:$N,5,0)</f>
        <v xml:space="preserve">DIRECTOR(A) DE ADOLESCENCIA Y JUVENTUD </v>
      </c>
      <c r="I1421" s="35" t="str">
        <f>VLOOKUP(O1421,[3]Gerentes!$A:$N,10,0)</f>
        <v>8. Adolescencia y Juventud</v>
      </c>
      <c r="J1421" s="35" t="str">
        <f>VLOOKUP(O1421,[3]Gerentes!$A:$AB,15,0)</f>
        <v>Contratable</v>
      </c>
      <c r="K1421" s="36" t="str">
        <f t="shared" si="66"/>
        <v>Inversión</v>
      </c>
      <c r="L1421" s="37" t="s">
        <v>180</v>
      </c>
      <c r="M1421" s="38" t="str">
        <f t="shared" si="67"/>
        <v>C-4102-1500-21</v>
      </c>
      <c r="N1421" s="34">
        <v>153</v>
      </c>
      <c r="O1421" s="35" t="str">
        <f t="shared" si="68"/>
        <v>C-4102-1500-21-0-4102045-02-00-153</v>
      </c>
      <c r="P1421" s="32" t="s">
        <v>179</v>
      </c>
      <c r="Q1421" s="39">
        <f>VLOOKUP($O1421,[3]Gerentes!$A:$I,7,0)</f>
        <v>4102045</v>
      </c>
      <c r="R1421" s="40" t="str">
        <f>VLOOKUP($O1421,[3]Gerentes!$A:$I,8,0)</f>
        <v>SERVICIOS DE EDUCACIÓN INFORMAL A NIÑOS, NIÑAS, ADOLESCENTES  Y JÓVENES PARA EL RECONOCIMIENTO DE SUS DERECHOS</v>
      </c>
      <c r="S1421" s="34" t="s">
        <v>24</v>
      </c>
      <c r="T1421" s="34">
        <v>27</v>
      </c>
      <c r="U1421" s="34" t="s">
        <v>161</v>
      </c>
      <c r="V1421" s="34" t="s">
        <v>25</v>
      </c>
      <c r="W1421" s="41">
        <v>892911600</v>
      </c>
      <c r="X1421" s="41">
        <v>0</v>
      </c>
      <c r="Y1421" s="41">
        <v>0</v>
      </c>
      <c r="Z1421" s="41">
        <v>0</v>
      </c>
      <c r="AA1421" s="41">
        <v>0</v>
      </c>
      <c r="AB1421" s="42">
        <v>892911600</v>
      </c>
      <c r="AC1421" s="41">
        <v>115580400</v>
      </c>
      <c r="AD1421" s="41">
        <v>777331200</v>
      </c>
      <c r="AE1421" s="42">
        <v>115580400</v>
      </c>
      <c r="AF1421" s="42">
        <v>55206503</v>
      </c>
      <c r="AG1421" s="41">
        <v>55206503</v>
      </c>
      <c r="AH1421" s="41">
        <v>55206503</v>
      </c>
      <c r="AI1421" s="41">
        <v>0</v>
      </c>
      <c r="AJ1421" s="41">
        <v>0</v>
      </c>
      <c r="AK1421" s="42" t="str">
        <f>IFERROR(VLOOKUP(Exportar[[#This Row],[RUBRO]],[3]LISTAS!$A$1:$B$19,2,0),Exportar[[#This Row],[NOMBRE-Planeación_Proyecto]])</f>
        <v>8. Adolescencia y Juventud</v>
      </c>
      <c r="AL1421" s="41">
        <f>VLOOKUP(Exportar[[#This Row],[UNIDAD/SUB UNIDAD]],[3]!REGIONALES[[#All],[codigo_regional3]:[Columna1]],3,0)</f>
        <v>66</v>
      </c>
      <c r="AM1421" s="41">
        <f>Exportar[[#This Row],[COD]]</f>
        <v>66</v>
      </c>
      <c r="AN1421" s="41" t="str">
        <f>IFERROR(VLOOKUP(Exportar[[#This Row],[RUBRO completo]],'[3]CENTRO DE COSTOS'!$X:$X,1,0),0)</f>
        <v>C-4102-1500-21-0-4102045-02-00-153</v>
      </c>
      <c r="AO1421" s="43" t="str">
        <f>VLOOKUP(Exportar[[#This Row],[COD_REAL]],'[3]CENTRO DE COSTOS'!$M$4:$N$72,2,0)</f>
        <v>REGIONAL RISARALDA</v>
      </c>
    </row>
    <row r="1422" spans="1:41" x14ac:dyDescent="0.25">
      <c r="A1422" s="44">
        <v>45111</v>
      </c>
      <c r="B1422" s="32">
        <v>2023</v>
      </c>
      <c r="C1422" s="33" t="str">
        <f>VLOOKUP(D1422,'[3]CENTRO DE COSTOS'!$E:$H,4,0)</f>
        <v>REGIONALES</v>
      </c>
      <c r="D1422" s="34" t="s">
        <v>79</v>
      </c>
      <c r="E1422" s="34" t="s">
        <v>80</v>
      </c>
      <c r="F1422" s="34" t="s">
        <v>229</v>
      </c>
      <c r="G1422" s="35" t="str">
        <f>VLOOKUP(O1422,[3]Gerentes!$A:$N,4,0)</f>
        <v>PRIMERA INFANCIA</v>
      </c>
      <c r="H1422" s="35" t="str">
        <f>VLOOKUP(O1422,[3]Gerentes!$A:$N,5,0)</f>
        <v>DIRECTOR(A) DE PRIMERA INFANCIA</v>
      </c>
      <c r="I1422" s="35" t="str">
        <f>VLOOKUP(O1422,[3]Gerentes!$A:$N,10,0)</f>
        <v>1. Primera Infancia</v>
      </c>
      <c r="J1422" s="35" t="str">
        <f>VLOOKUP(O1422,[3]Gerentes!$A:$AB,15,0)</f>
        <v>Contratable</v>
      </c>
      <c r="K1422" s="36" t="str">
        <f t="shared" si="66"/>
        <v>Inversión</v>
      </c>
      <c r="L1422" s="37" t="s">
        <v>228</v>
      </c>
      <c r="M1422" s="38" t="str">
        <f t="shared" si="67"/>
        <v>C-4102-1500-18</v>
      </c>
      <c r="N1422" s="34">
        <v>161</v>
      </c>
      <c r="O1422" s="35" t="str">
        <f t="shared" si="68"/>
        <v>C-4102-1500-18-0-4102001-02-161</v>
      </c>
      <c r="P1422" s="32" t="s">
        <v>227</v>
      </c>
      <c r="Q1422" s="39">
        <f>VLOOKUP($O1422,[3]Gerentes!$A:$I,7,0)</f>
        <v>4102001</v>
      </c>
      <c r="R1422" s="40" t="str">
        <f>VLOOKUP($O1422,[3]Gerentes!$A:$I,8,0)</f>
        <v>SERVICIO DE ATENCION INTEGRAL A LA PRIMERA INFANCIA</v>
      </c>
      <c r="S1422" s="34" t="s">
        <v>38</v>
      </c>
      <c r="T1422" s="34">
        <v>10</v>
      </c>
      <c r="U1422" s="34" t="s">
        <v>223</v>
      </c>
      <c r="V1422" s="34" t="s">
        <v>25</v>
      </c>
      <c r="W1422" s="41">
        <v>46143853965</v>
      </c>
      <c r="X1422" s="41">
        <v>3976336206</v>
      </c>
      <c r="Y1422" s="41">
        <v>0</v>
      </c>
      <c r="Z1422" s="41">
        <v>0</v>
      </c>
      <c r="AA1422" s="41">
        <v>0</v>
      </c>
      <c r="AB1422" s="42">
        <v>50120190171</v>
      </c>
      <c r="AC1422" s="41">
        <v>50120190171</v>
      </c>
      <c r="AD1422" s="41">
        <v>0</v>
      </c>
      <c r="AE1422" s="42">
        <v>50120190171</v>
      </c>
      <c r="AF1422" s="42">
        <v>32273744011</v>
      </c>
      <c r="AG1422" s="41">
        <v>32273744011</v>
      </c>
      <c r="AH1422" s="41">
        <v>32273744011</v>
      </c>
      <c r="AI1422" s="41">
        <v>0</v>
      </c>
      <c r="AJ1422" s="41">
        <v>0</v>
      </c>
      <c r="AK1422" s="42" t="str">
        <f>IFERROR(VLOOKUP(Exportar[[#This Row],[RUBRO]],[3]LISTAS!$A$1:$B$19,2,0),Exportar[[#This Row],[NOMBRE-Planeación_Proyecto]])</f>
        <v>1. Primera Infancia</v>
      </c>
      <c r="AL1422" s="41">
        <f>VLOOKUP(Exportar[[#This Row],[UNIDAD/SUB UNIDAD]],[3]!REGIONALES[[#All],[codigo_regional3]:[Columna1]],3,0)</f>
        <v>66</v>
      </c>
      <c r="AM1422" s="41">
        <f>Exportar[[#This Row],[COD]]</f>
        <v>66</v>
      </c>
      <c r="AN1422" s="41" t="str">
        <f>IFERROR(VLOOKUP(Exportar[[#This Row],[RUBRO completo]],'[3]CENTRO DE COSTOS'!$X:$X,1,0),0)</f>
        <v>C-4102-1500-18-0-4102001-02-161</v>
      </c>
      <c r="AO1422" s="43" t="str">
        <f>VLOOKUP(Exportar[[#This Row],[COD_REAL]],'[3]CENTRO DE COSTOS'!$M$4:$N$72,2,0)</f>
        <v>REGIONAL RISARALDA</v>
      </c>
    </row>
    <row r="1423" spans="1:41" x14ac:dyDescent="0.25">
      <c r="A1423" s="44">
        <v>45111</v>
      </c>
      <c r="B1423" s="32">
        <v>2023</v>
      </c>
      <c r="C1423" s="33" t="str">
        <f>VLOOKUP(D1423,'[3]CENTRO DE COSTOS'!$E:$H,4,0)</f>
        <v>REGIONALES</v>
      </c>
      <c r="D1423" s="34" t="s">
        <v>79</v>
      </c>
      <c r="E1423" s="34" t="s">
        <v>80</v>
      </c>
      <c r="F1423" s="34" t="s">
        <v>226</v>
      </c>
      <c r="G1423" s="35" t="str">
        <f>VLOOKUP(O1423,[3]Gerentes!$A:$N,4,0)</f>
        <v>PRIMERA INFANCIA</v>
      </c>
      <c r="H1423" s="35" t="str">
        <f>VLOOKUP(O1423,[3]Gerentes!$A:$N,5,0)</f>
        <v>DIRECTOR(A) DE PRIMERA INFANCIA</v>
      </c>
      <c r="I1423" s="35" t="str">
        <f>VLOOKUP(O1423,[3]Gerentes!$A:$N,10,0)</f>
        <v>1. Primera Infancia</v>
      </c>
      <c r="J1423" s="35" t="str">
        <f>VLOOKUP(O1423,[3]Gerentes!$A:$AB,15,0)</f>
        <v>Contratable</v>
      </c>
      <c r="K1423" s="36" t="str">
        <f t="shared" si="66"/>
        <v>Inversión</v>
      </c>
      <c r="L1423" s="37" t="s">
        <v>225</v>
      </c>
      <c r="M1423" s="38" t="str">
        <f t="shared" si="67"/>
        <v>C-4102-1500-18</v>
      </c>
      <c r="N1423" s="34">
        <v>162</v>
      </c>
      <c r="O1423" s="35" t="str">
        <f t="shared" si="68"/>
        <v>C-4102-1500-18-0-4102002-02-162</v>
      </c>
      <c r="P1423" s="32" t="s">
        <v>224</v>
      </c>
      <c r="Q1423" s="39">
        <f>VLOOKUP($O1423,[3]Gerentes!$A:$I,7,0)</f>
        <v>4102002</v>
      </c>
      <c r="R1423" s="40" t="str">
        <f>VLOOKUP($O1423,[3]Gerentes!$A:$I,8,0)</f>
        <v>SERVICIO DE ATENCION TRADICIONAL A LA PRIMERA INFANCIA</v>
      </c>
      <c r="S1423" s="34" t="s">
        <v>38</v>
      </c>
      <c r="T1423" s="34">
        <v>10</v>
      </c>
      <c r="U1423" s="34" t="s">
        <v>223</v>
      </c>
      <c r="V1423" s="34" t="s">
        <v>25</v>
      </c>
      <c r="W1423" s="41">
        <v>18428957163</v>
      </c>
      <c r="X1423" s="41">
        <v>458740272</v>
      </c>
      <c r="Y1423" s="41">
        <v>0</v>
      </c>
      <c r="Z1423" s="41">
        <v>0</v>
      </c>
      <c r="AA1423" s="41">
        <v>0</v>
      </c>
      <c r="AB1423" s="42">
        <v>18887697435</v>
      </c>
      <c r="AC1423" s="41">
        <v>18887697435</v>
      </c>
      <c r="AD1423" s="41">
        <v>0</v>
      </c>
      <c r="AE1423" s="42">
        <v>18887697435</v>
      </c>
      <c r="AF1423" s="42">
        <v>10339793598</v>
      </c>
      <c r="AG1423" s="41">
        <v>10339793598</v>
      </c>
      <c r="AH1423" s="41">
        <v>10339793598</v>
      </c>
      <c r="AI1423" s="41">
        <v>0</v>
      </c>
      <c r="AJ1423" s="41">
        <v>0</v>
      </c>
      <c r="AK1423" s="42" t="str">
        <f>IFERROR(VLOOKUP(Exportar[[#This Row],[RUBRO]],[3]LISTAS!$A$1:$B$19,2,0),Exportar[[#This Row],[NOMBRE-Planeación_Proyecto]])</f>
        <v>1. Primera Infancia</v>
      </c>
      <c r="AL1423" s="41">
        <f>VLOOKUP(Exportar[[#This Row],[UNIDAD/SUB UNIDAD]],[3]!REGIONALES[[#All],[codigo_regional3]:[Columna1]],3,0)</f>
        <v>66</v>
      </c>
      <c r="AM1423" s="41">
        <f>Exportar[[#This Row],[COD]]</f>
        <v>66</v>
      </c>
      <c r="AN1423" s="41" t="str">
        <f>IFERROR(VLOOKUP(Exportar[[#This Row],[RUBRO completo]],'[3]CENTRO DE COSTOS'!$X:$X,1,0),0)</f>
        <v>C-4102-1500-18-0-4102002-02-162</v>
      </c>
      <c r="AO1423" s="43" t="str">
        <f>VLOOKUP(Exportar[[#This Row],[COD_REAL]],'[3]CENTRO DE COSTOS'!$M$4:$N$72,2,0)</f>
        <v>REGIONAL RISARALDA</v>
      </c>
    </row>
    <row r="1424" spans="1:41" x14ac:dyDescent="0.25">
      <c r="A1424" s="44">
        <v>45111</v>
      </c>
      <c r="B1424" s="32">
        <v>2023</v>
      </c>
      <c r="C1424" s="33" t="str">
        <f>VLOOKUP(D1424,'[3]CENTRO DE COSTOS'!$E:$H,4,0)</f>
        <v>REGIONALES</v>
      </c>
      <c r="D1424" s="34" t="s">
        <v>79</v>
      </c>
      <c r="E1424" s="34" t="s">
        <v>80</v>
      </c>
      <c r="F1424" s="34" t="s">
        <v>431</v>
      </c>
      <c r="G1424" s="35" t="str">
        <f>VLOOKUP(O1424,[3]Gerentes!$A:$N,4,0)</f>
        <v>PRIMERA INFANCIA</v>
      </c>
      <c r="H1424" s="35" t="str">
        <f>VLOOKUP(O1424,[3]Gerentes!$A:$N,5,0)</f>
        <v>DIRECTOR(A) DE PRIMERA INFANCIA</v>
      </c>
      <c r="I1424" s="35" t="str">
        <f>VLOOKUP(O1424,[3]Gerentes!$A:$N,10,0)</f>
        <v>1. Primera Infancia</v>
      </c>
      <c r="J1424" s="35" t="str">
        <f>VLOOKUP(O1424,[3]Gerentes!$A:$AB,15,0)</f>
        <v>Contratable</v>
      </c>
      <c r="K1424" s="36" t="str">
        <f t="shared" si="66"/>
        <v>Inversión</v>
      </c>
      <c r="L1424" s="37" t="s">
        <v>225</v>
      </c>
      <c r="M1424" s="38" t="str">
        <f t="shared" si="67"/>
        <v>C-4102-1500-18</v>
      </c>
      <c r="N1424" s="34">
        <v>166</v>
      </c>
      <c r="O1424" s="35" t="str">
        <f t="shared" si="68"/>
        <v>C-4102-1500-18-0-4102002-02-166</v>
      </c>
      <c r="P1424" s="32" t="s">
        <v>224</v>
      </c>
      <c r="Q1424" s="39">
        <f>VLOOKUP($O1424,[3]Gerentes!$A:$I,7,0)</f>
        <v>4102002</v>
      </c>
      <c r="R1424" s="40" t="str">
        <f>VLOOKUP($O1424,[3]Gerentes!$A:$I,8,0)</f>
        <v>SERVICIO DE ATENCION TRADICIONAL A LA PRIMERA INFANCIA</v>
      </c>
      <c r="S1424" s="34" t="s">
        <v>38</v>
      </c>
      <c r="T1424" s="34">
        <v>10</v>
      </c>
      <c r="U1424" s="34" t="s">
        <v>223</v>
      </c>
      <c r="V1424" s="34" t="s">
        <v>25</v>
      </c>
      <c r="W1424" s="41">
        <v>0</v>
      </c>
      <c r="X1424" s="41">
        <v>35515168</v>
      </c>
      <c r="Y1424" s="41">
        <v>0</v>
      </c>
      <c r="Z1424" s="41">
        <v>0</v>
      </c>
      <c r="AA1424" s="41">
        <v>0</v>
      </c>
      <c r="AB1424" s="42">
        <v>35515168</v>
      </c>
      <c r="AC1424" s="41">
        <v>35515168</v>
      </c>
      <c r="AD1424" s="41">
        <v>0</v>
      </c>
      <c r="AE1424" s="42">
        <v>35515168</v>
      </c>
      <c r="AF1424" s="42">
        <v>34105168</v>
      </c>
      <c r="AG1424" s="41">
        <v>34105168</v>
      </c>
      <c r="AH1424" s="41">
        <v>34105168</v>
      </c>
      <c r="AI1424" s="41">
        <v>0</v>
      </c>
      <c r="AJ1424" s="41">
        <v>0</v>
      </c>
      <c r="AK1424" s="42" t="str">
        <f>IFERROR(VLOOKUP(Exportar[[#This Row],[RUBRO]],[3]LISTAS!$A$1:$B$19,2,0),Exportar[[#This Row],[NOMBRE-Planeación_Proyecto]])</f>
        <v>1. Primera Infancia</v>
      </c>
      <c r="AL1424" s="41">
        <f>VLOOKUP(Exportar[[#This Row],[UNIDAD/SUB UNIDAD]],[3]!REGIONALES[[#All],[codigo_regional3]:[Columna1]],3,0)</f>
        <v>66</v>
      </c>
      <c r="AM1424" s="41">
        <f>Exportar[[#This Row],[COD]]</f>
        <v>66</v>
      </c>
      <c r="AN1424" s="41">
        <f>IFERROR(VLOOKUP(Exportar[[#This Row],[RUBRO completo]],'[3]CENTRO DE COSTOS'!$X:$X,1,0),0)</f>
        <v>0</v>
      </c>
      <c r="AO1424" s="43" t="str">
        <f>VLOOKUP(Exportar[[#This Row],[COD_REAL]],'[3]CENTRO DE COSTOS'!$M$4:$N$72,2,0)</f>
        <v>REGIONAL RISARALDA</v>
      </c>
    </row>
    <row r="1425" spans="1:41" x14ac:dyDescent="0.25">
      <c r="A1425" s="44">
        <v>45111</v>
      </c>
      <c r="B1425" s="32">
        <v>2023</v>
      </c>
      <c r="C1425" s="33" t="str">
        <f>VLOOKUP(D1425,'[3]CENTRO DE COSTOS'!$E:$H,4,0)</f>
        <v>REGIONALES</v>
      </c>
      <c r="D1425" s="34" t="s">
        <v>79</v>
      </c>
      <c r="E1425" s="34" t="s">
        <v>80</v>
      </c>
      <c r="F1425" s="34" t="s">
        <v>222</v>
      </c>
      <c r="G1425" s="35" t="str">
        <f>VLOOKUP(O1425,[3]Gerentes!$A:$N,4,0)</f>
        <v>FORTALECIMIENTO</v>
      </c>
      <c r="H1425" s="35" t="str">
        <f>VLOOKUP(O1425,[3]Gerentes!$A:$N,5,0)</f>
        <v>DIRECTOR(A) ADMINISTRATIVO</v>
      </c>
      <c r="I1425" s="35" t="str">
        <f>VLOOKUP(O1425,[3]Gerentes!$A:$N,10,0)</f>
        <v>8. Fortalecimiento</v>
      </c>
      <c r="J1425" s="35" t="str">
        <f>VLOOKUP(O1425,[3]Gerentes!$A:$AB,15,0)</f>
        <v>Contratable</v>
      </c>
      <c r="K1425" s="36" t="str">
        <f t="shared" si="66"/>
        <v>Inversión</v>
      </c>
      <c r="L1425" s="37" t="s">
        <v>175</v>
      </c>
      <c r="M1425" s="38" t="str">
        <f t="shared" si="67"/>
        <v>C-4199-1500-8</v>
      </c>
      <c r="N1425" s="34">
        <v>184</v>
      </c>
      <c r="O1425" s="35" t="str">
        <f t="shared" si="68"/>
        <v>C-4199-1500-8-0-4199064-02-184</v>
      </c>
      <c r="P1425" s="32" t="s">
        <v>174</v>
      </c>
      <c r="Q1425" s="39">
        <f>VLOOKUP($O1425,[3]Gerentes!$A:$I,7,0)</f>
        <v>4199064</v>
      </c>
      <c r="R1425" s="40" t="str">
        <f>VLOOKUP($O1425,[3]Gerentes!$A:$I,8,0)</f>
        <v>SERVICIO DE IMPLEMENTACION DE SISTEMAS DE GESTION</v>
      </c>
      <c r="S1425" s="34" t="s">
        <v>24</v>
      </c>
      <c r="T1425" s="34">
        <v>27</v>
      </c>
      <c r="U1425" s="34" t="s">
        <v>161</v>
      </c>
      <c r="V1425" s="34" t="s">
        <v>25</v>
      </c>
      <c r="W1425" s="41">
        <v>823963500</v>
      </c>
      <c r="X1425" s="41">
        <v>0</v>
      </c>
      <c r="Y1425" s="41">
        <v>0</v>
      </c>
      <c r="Z1425" s="41">
        <v>0</v>
      </c>
      <c r="AA1425" s="41">
        <v>0</v>
      </c>
      <c r="AB1425" s="42">
        <v>823963500</v>
      </c>
      <c r="AC1425" s="41">
        <v>823963500</v>
      </c>
      <c r="AD1425" s="41">
        <v>0</v>
      </c>
      <c r="AE1425" s="42">
        <v>823963500</v>
      </c>
      <c r="AF1425" s="42">
        <v>429894000</v>
      </c>
      <c r="AG1425" s="41">
        <v>429894000</v>
      </c>
      <c r="AH1425" s="41">
        <v>429894000</v>
      </c>
      <c r="AI1425" s="41">
        <v>0</v>
      </c>
      <c r="AJ1425" s="41">
        <v>0</v>
      </c>
      <c r="AK1425" s="42" t="str">
        <f>IFERROR(VLOOKUP(Exportar[[#This Row],[RUBRO]],[3]LISTAS!$A$1:$B$19,2,0),Exportar[[#This Row],[NOMBRE-Planeación_Proyecto]])</f>
        <v>8. Fortalecimiento</v>
      </c>
      <c r="AL1425" s="41">
        <f>VLOOKUP(Exportar[[#This Row],[UNIDAD/SUB UNIDAD]],[3]!REGIONALES[[#All],[codigo_regional3]:[Columna1]],3,0)</f>
        <v>66</v>
      </c>
      <c r="AM1425" s="41">
        <f>Exportar[[#This Row],[COD]]</f>
        <v>66</v>
      </c>
      <c r="AN1425" s="41">
        <f>IFERROR(VLOOKUP(Exportar[[#This Row],[RUBRO completo]],'[3]CENTRO DE COSTOS'!$X:$X,1,0),0)</f>
        <v>0</v>
      </c>
      <c r="AO1425" s="43" t="str">
        <f>VLOOKUP(Exportar[[#This Row],[COD_REAL]],'[3]CENTRO DE COSTOS'!$M$4:$N$72,2,0)</f>
        <v>REGIONAL RISARALDA</v>
      </c>
    </row>
    <row r="1426" spans="1:41" x14ac:dyDescent="0.25">
      <c r="A1426" s="44">
        <v>45111</v>
      </c>
      <c r="B1426" s="32">
        <v>2023</v>
      </c>
      <c r="C1426" s="33" t="str">
        <f>VLOOKUP(D1426,'[3]CENTRO DE COSTOS'!$E:$H,4,0)</f>
        <v>REGIONALES</v>
      </c>
      <c r="D1426" s="34" t="s">
        <v>79</v>
      </c>
      <c r="E1426" s="34" t="s">
        <v>80</v>
      </c>
      <c r="F1426" s="34" t="s">
        <v>221</v>
      </c>
      <c r="G1426" s="35" t="str">
        <f>VLOOKUP(O1426,[3]Gerentes!$A:$N,4,0)</f>
        <v>FORTALECIMIENTO</v>
      </c>
      <c r="H1426" s="35" t="str">
        <f>VLOOKUP(O1426,[3]Gerentes!$A:$N,5,0)</f>
        <v>DIRECTOR(A) ADMINISTRATIVO</v>
      </c>
      <c r="I1426" s="35" t="str">
        <f>VLOOKUP(O1426,[3]Gerentes!$A:$N,10,0)</f>
        <v>8. Fortalecimiento</v>
      </c>
      <c r="J1426" s="35" t="str">
        <f>VLOOKUP(O1426,[3]Gerentes!$A:$AB,15,0)</f>
        <v>Contratable</v>
      </c>
      <c r="K1426" s="36" t="str">
        <f t="shared" si="66"/>
        <v>Inversión</v>
      </c>
      <c r="L1426" s="37" t="s">
        <v>175</v>
      </c>
      <c r="M1426" s="38" t="str">
        <f t="shared" si="67"/>
        <v>C-4199-1500-8</v>
      </c>
      <c r="N1426" s="34">
        <v>186</v>
      </c>
      <c r="O1426" s="35" t="str">
        <f t="shared" si="68"/>
        <v>C-4199-1500-8-0-4199064-02-186</v>
      </c>
      <c r="P1426" s="32" t="s">
        <v>174</v>
      </c>
      <c r="Q1426" s="39">
        <f>VLOOKUP($O1426,[3]Gerentes!$A:$I,7,0)</f>
        <v>4199064</v>
      </c>
      <c r="R1426" s="40" t="str">
        <f>VLOOKUP($O1426,[3]Gerentes!$A:$I,8,0)</f>
        <v>SERVICIO DE IMPLEMENTACION DE SISTEMAS DE GESTION</v>
      </c>
      <c r="S1426" s="34" t="s">
        <v>24</v>
      </c>
      <c r="T1426" s="34">
        <v>27</v>
      </c>
      <c r="U1426" s="34" t="s">
        <v>161</v>
      </c>
      <c r="V1426" s="34" t="s">
        <v>25</v>
      </c>
      <c r="W1426" s="41">
        <v>133945319</v>
      </c>
      <c r="X1426" s="41">
        <v>0</v>
      </c>
      <c r="Y1426" s="41">
        <v>0</v>
      </c>
      <c r="Z1426" s="41">
        <v>0</v>
      </c>
      <c r="AA1426" s="41">
        <v>0</v>
      </c>
      <c r="AB1426" s="42">
        <v>133945319</v>
      </c>
      <c r="AC1426" s="41">
        <v>133945319</v>
      </c>
      <c r="AD1426" s="41">
        <v>0</v>
      </c>
      <c r="AE1426" s="42">
        <v>81936890</v>
      </c>
      <c r="AF1426" s="42">
        <v>76060955</v>
      </c>
      <c r="AG1426" s="41">
        <v>76060955</v>
      </c>
      <c r="AH1426" s="41">
        <v>76060955</v>
      </c>
      <c r="AI1426" s="41">
        <v>0</v>
      </c>
      <c r="AJ1426" s="41">
        <v>0</v>
      </c>
      <c r="AK1426" s="42" t="str">
        <f>IFERROR(VLOOKUP(Exportar[[#This Row],[RUBRO]],[3]LISTAS!$A$1:$B$19,2,0),Exportar[[#This Row],[NOMBRE-Planeación_Proyecto]])</f>
        <v>8. Fortalecimiento</v>
      </c>
      <c r="AL1426" s="41">
        <f>VLOOKUP(Exportar[[#This Row],[UNIDAD/SUB UNIDAD]],[3]!REGIONALES[[#All],[codigo_regional3]:[Columna1]],3,0)</f>
        <v>66</v>
      </c>
      <c r="AM1426" s="41">
        <f>Exportar[[#This Row],[COD]]</f>
        <v>66</v>
      </c>
      <c r="AN1426" s="41">
        <f>IFERROR(VLOOKUP(Exportar[[#This Row],[RUBRO completo]],'[3]CENTRO DE COSTOS'!$X:$X,1,0),0)</f>
        <v>0</v>
      </c>
      <c r="AO1426" s="43" t="str">
        <f>VLOOKUP(Exportar[[#This Row],[COD_REAL]],'[3]CENTRO DE COSTOS'!$M$4:$N$72,2,0)</f>
        <v>REGIONAL RISARALDA</v>
      </c>
    </row>
    <row r="1427" spans="1:41" x14ac:dyDescent="0.25">
      <c r="A1427" s="44">
        <v>45111</v>
      </c>
      <c r="B1427" s="32">
        <v>2023</v>
      </c>
      <c r="C1427" s="33" t="str">
        <f>VLOOKUP(D1427,'[3]CENTRO DE COSTOS'!$E:$H,4,0)</f>
        <v>REGIONALES</v>
      </c>
      <c r="D1427" s="34" t="s">
        <v>79</v>
      </c>
      <c r="E1427" s="34" t="s">
        <v>80</v>
      </c>
      <c r="F1427" s="34" t="s">
        <v>220</v>
      </c>
      <c r="G1427" s="35" t="str">
        <f>VLOOKUP(O1427,[3]Gerentes!$A:$N,4,0)</f>
        <v>FORTALECIMIENTO</v>
      </c>
      <c r="H1427" s="35" t="str">
        <f>VLOOKUP(O1427,[3]Gerentes!$A:$N,5,0)</f>
        <v>DIRECTOR(A) DE GESTION HUMANA</v>
      </c>
      <c r="I1427" s="35" t="str">
        <f>VLOOKUP(O1427,[3]Gerentes!$A:$N,10,0)</f>
        <v>8. Fortalecimiento</v>
      </c>
      <c r="J1427" s="35" t="str">
        <f>VLOOKUP(O1427,[3]Gerentes!$A:$AB,15,0)</f>
        <v>Contratable</v>
      </c>
      <c r="K1427" s="36" t="str">
        <f t="shared" si="66"/>
        <v>Inversión</v>
      </c>
      <c r="L1427" s="37" t="s">
        <v>215</v>
      </c>
      <c r="M1427" s="38" t="str">
        <f t="shared" si="67"/>
        <v>C-4199-1500-8</v>
      </c>
      <c r="N1427" s="34">
        <v>192</v>
      </c>
      <c r="O1427" s="35" t="str">
        <f t="shared" si="68"/>
        <v>C-4199-1500-8-0-4199053-02-192</v>
      </c>
      <c r="P1427" s="32" t="s">
        <v>214</v>
      </c>
      <c r="Q1427" s="39">
        <f>VLOOKUP($O1427,[3]Gerentes!$A:$I,7,0)</f>
        <v>4199053</v>
      </c>
      <c r="R1427" s="40" t="str">
        <f>VLOOKUP($O1427,[3]Gerentes!$A:$I,8,0)</f>
        <v>DOCUMENTOS DE LINEAMIENTOS TECNICOS</v>
      </c>
      <c r="S1427" s="34" t="s">
        <v>24</v>
      </c>
      <c r="T1427" s="34">
        <v>27</v>
      </c>
      <c r="U1427" s="34" t="s">
        <v>161</v>
      </c>
      <c r="V1427" s="34" t="s">
        <v>25</v>
      </c>
      <c r="W1427" s="41">
        <v>26561434</v>
      </c>
      <c r="X1427" s="41">
        <v>4004357</v>
      </c>
      <c r="Y1427" s="41">
        <v>0</v>
      </c>
      <c r="Z1427" s="41">
        <v>0</v>
      </c>
      <c r="AA1427" s="41">
        <v>0</v>
      </c>
      <c r="AB1427" s="42">
        <v>30565791</v>
      </c>
      <c r="AC1427" s="41">
        <v>20647000</v>
      </c>
      <c r="AD1427" s="41">
        <v>9918791</v>
      </c>
      <c r="AE1427" s="42">
        <v>20647000</v>
      </c>
      <c r="AF1427" s="42">
        <v>0</v>
      </c>
      <c r="AG1427" s="41">
        <v>0</v>
      </c>
      <c r="AH1427" s="41">
        <v>0</v>
      </c>
      <c r="AI1427" s="41">
        <v>0</v>
      </c>
      <c r="AJ1427" s="41">
        <v>0</v>
      </c>
      <c r="AK1427" s="42" t="str">
        <f>IFERROR(VLOOKUP(Exportar[[#This Row],[RUBRO]],[3]LISTAS!$A$1:$B$19,2,0),Exportar[[#This Row],[NOMBRE-Planeación_Proyecto]])</f>
        <v>8. Fortalecimiento</v>
      </c>
      <c r="AL1427" s="41">
        <f>VLOOKUP(Exportar[[#This Row],[UNIDAD/SUB UNIDAD]],[3]!REGIONALES[[#All],[codigo_regional3]:[Columna1]],3,0)</f>
        <v>66</v>
      </c>
      <c r="AM1427" s="41">
        <f>Exportar[[#This Row],[COD]]</f>
        <v>66</v>
      </c>
      <c r="AN1427" s="41">
        <f>IFERROR(VLOOKUP(Exportar[[#This Row],[RUBRO completo]],'[3]CENTRO DE COSTOS'!$X:$X,1,0),0)</f>
        <v>0</v>
      </c>
      <c r="AO1427" s="43" t="str">
        <f>VLOOKUP(Exportar[[#This Row],[COD_REAL]],'[3]CENTRO DE COSTOS'!$M$4:$N$72,2,0)</f>
        <v>REGIONAL RISARALDA</v>
      </c>
    </row>
    <row r="1428" spans="1:41" x14ac:dyDescent="0.25">
      <c r="A1428" s="44">
        <v>45111</v>
      </c>
      <c r="B1428" s="32">
        <v>2023</v>
      </c>
      <c r="C1428" s="33" t="str">
        <f>VLOOKUP(D1428,'[3]CENTRO DE COSTOS'!$E:$H,4,0)</f>
        <v>REGIONALES</v>
      </c>
      <c r="D1428" s="34" t="s">
        <v>79</v>
      </c>
      <c r="E1428" s="34" t="s">
        <v>80</v>
      </c>
      <c r="F1428" s="34" t="s">
        <v>219</v>
      </c>
      <c r="G1428" s="35" t="str">
        <f>VLOOKUP(O1428,[3]Gerentes!$A:$N,4,0)</f>
        <v>FORTALECIMIENTO</v>
      </c>
      <c r="H1428" s="35" t="str">
        <f>VLOOKUP(O1428,[3]Gerentes!$A:$N,5,0)</f>
        <v>DIRECTOR(A) ADMINISTRATIVO</v>
      </c>
      <c r="I1428" s="35" t="str">
        <f>VLOOKUP(O1428,[3]Gerentes!$A:$N,10,0)</f>
        <v>8. Fortalecimiento</v>
      </c>
      <c r="J1428" s="35" t="str">
        <f>VLOOKUP(O1428,[3]Gerentes!$A:$AB,15,0)</f>
        <v>Contratable</v>
      </c>
      <c r="K1428" s="36" t="str">
        <f t="shared" si="66"/>
        <v>Inversión</v>
      </c>
      <c r="L1428" s="37" t="s">
        <v>218</v>
      </c>
      <c r="M1428" s="38" t="str">
        <f t="shared" si="67"/>
        <v>C-4199-1500-8</v>
      </c>
      <c r="N1428" s="34">
        <v>197</v>
      </c>
      <c r="O1428" s="35" t="str">
        <f t="shared" si="68"/>
        <v>C-4199-1500-8-0-4199016-02-197</v>
      </c>
      <c r="P1428" s="32" t="s">
        <v>217</v>
      </c>
      <c r="Q1428" s="39">
        <f>VLOOKUP($O1428,[3]Gerentes!$A:$I,7,0)</f>
        <v>4199016</v>
      </c>
      <c r="R1428" s="40" t="str">
        <f>VLOOKUP($O1428,[3]Gerentes!$A:$I,8,0)</f>
        <v>SEDES MANTENIDAS</v>
      </c>
      <c r="S1428" s="34" t="s">
        <v>24</v>
      </c>
      <c r="T1428" s="34">
        <v>27</v>
      </c>
      <c r="U1428" s="34" t="s">
        <v>161</v>
      </c>
      <c r="V1428" s="34" t="s">
        <v>25</v>
      </c>
      <c r="W1428" s="41">
        <v>94004723</v>
      </c>
      <c r="X1428" s="41">
        <v>40071611</v>
      </c>
      <c r="Y1428" s="41">
        <v>0</v>
      </c>
      <c r="Z1428" s="41">
        <v>0</v>
      </c>
      <c r="AA1428" s="41">
        <v>0</v>
      </c>
      <c r="AB1428" s="42">
        <v>134076334</v>
      </c>
      <c r="AC1428" s="41">
        <v>134076334</v>
      </c>
      <c r="AD1428" s="41">
        <v>0</v>
      </c>
      <c r="AE1428" s="42">
        <v>80473195</v>
      </c>
      <c r="AF1428" s="42">
        <v>20515600</v>
      </c>
      <c r="AG1428" s="41">
        <v>20515600</v>
      </c>
      <c r="AH1428" s="41">
        <v>20515600</v>
      </c>
      <c r="AI1428" s="41">
        <v>0</v>
      </c>
      <c r="AJ1428" s="41">
        <v>0</v>
      </c>
      <c r="AK1428" s="42" t="str">
        <f>IFERROR(VLOOKUP(Exportar[[#This Row],[RUBRO]],[3]LISTAS!$A$1:$B$19,2,0),Exportar[[#This Row],[NOMBRE-Planeación_Proyecto]])</f>
        <v>8. Fortalecimiento</v>
      </c>
      <c r="AL1428" s="41">
        <f>VLOOKUP(Exportar[[#This Row],[UNIDAD/SUB UNIDAD]],[3]!REGIONALES[[#All],[codigo_regional3]:[Columna1]],3,0)</f>
        <v>66</v>
      </c>
      <c r="AM1428" s="41">
        <f>Exportar[[#This Row],[COD]]</f>
        <v>66</v>
      </c>
      <c r="AN1428" s="41">
        <f>IFERROR(VLOOKUP(Exportar[[#This Row],[RUBRO completo]],'[3]CENTRO DE COSTOS'!$X:$X,1,0),0)</f>
        <v>0</v>
      </c>
      <c r="AO1428" s="43" t="str">
        <f>VLOOKUP(Exportar[[#This Row],[COD_REAL]],'[3]CENTRO DE COSTOS'!$M$4:$N$72,2,0)</f>
        <v>REGIONAL RISARALDA</v>
      </c>
    </row>
    <row r="1429" spans="1:41" x14ac:dyDescent="0.25">
      <c r="A1429" s="44">
        <v>45111</v>
      </c>
      <c r="B1429" s="32">
        <v>2023</v>
      </c>
      <c r="C1429" s="33" t="str">
        <f>VLOOKUP(D1429,'[3]CENTRO DE COSTOS'!$E:$H,4,0)</f>
        <v>REGIONALES</v>
      </c>
      <c r="D1429" s="34" t="s">
        <v>79</v>
      </c>
      <c r="E1429" s="34" t="s">
        <v>80</v>
      </c>
      <c r="F1429" s="34" t="s">
        <v>216</v>
      </c>
      <c r="G1429" s="35" t="str">
        <f>VLOOKUP(O1429,[3]Gerentes!$A:$N,4,0)</f>
        <v>FORTALECIMIENTO</v>
      </c>
      <c r="H1429" s="35" t="str">
        <f>VLOOKUP(O1429,[3]Gerentes!$A:$N,5,0)</f>
        <v>DIRECTOR(A) ADMINISTRATIVO</v>
      </c>
      <c r="I1429" s="35" t="str">
        <f>VLOOKUP(O1429,[3]Gerentes!$A:$N,10,0)</f>
        <v>8. Fortalecimiento</v>
      </c>
      <c r="J1429" s="35" t="str">
        <f>VLOOKUP(O1429,[3]Gerentes!$A:$AB,15,0)</f>
        <v>Contratable</v>
      </c>
      <c r="K1429" s="36" t="str">
        <f t="shared" si="66"/>
        <v>Inversión</v>
      </c>
      <c r="L1429" s="37" t="s">
        <v>215</v>
      </c>
      <c r="M1429" s="38" t="str">
        <f t="shared" si="67"/>
        <v>C-4199-1500-8</v>
      </c>
      <c r="N1429" s="34">
        <v>199</v>
      </c>
      <c r="O1429" s="35" t="str">
        <f t="shared" si="68"/>
        <v>C-4199-1500-8-0-4199053-02-199</v>
      </c>
      <c r="P1429" s="32" t="s">
        <v>214</v>
      </c>
      <c r="Q1429" s="39">
        <f>VLOOKUP($O1429,[3]Gerentes!$A:$I,7,0)</f>
        <v>4199053</v>
      </c>
      <c r="R1429" s="40" t="str">
        <f>VLOOKUP($O1429,[3]Gerentes!$A:$I,8,0)</f>
        <v>DOCUMENTOS DE LINEAMIENTOS TECNICOS</v>
      </c>
      <c r="S1429" s="34" t="s">
        <v>24</v>
      </c>
      <c r="T1429" s="34">
        <v>27</v>
      </c>
      <c r="U1429" s="34" t="s">
        <v>161</v>
      </c>
      <c r="V1429" s="34" t="s">
        <v>25</v>
      </c>
      <c r="W1429" s="41">
        <v>23705000</v>
      </c>
      <c r="X1429" s="41">
        <v>0</v>
      </c>
      <c r="Y1429" s="41">
        <v>0</v>
      </c>
      <c r="Z1429" s="41">
        <v>0</v>
      </c>
      <c r="AA1429" s="41">
        <v>0</v>
      </c>
      <c r="AB1429" s="42">
        <v>23705000</v>
      </c>
      <c r="AC1429" s="41">
        <v>23705000</v>
      </c>
      <c r="AD1429" s="41">
        <v>0</v>
      </c>
      <c r="AE1429" s="42">
        <v>17604358</v>
      </c>
      <c r="AF1429" s="42">
        <v>0</v>
      </c>
      <c r="AG1429" s="41">
        <v>0</v>
      </c>
      <c r="AH1429" s="41">
        <v>0</v>
      </c>
      <c r="AI1429" s="41">
        <v>0</v>
      </c>
      <c r="AJ1429" s="41">
        <v>0</v>
      </c>
      <c r="AK1429" s="42" t="str">
        <f>IFERROR(VLOOKUP(Exportar[[#This Row],[RUBRO]],[3]LISTAS!$A$1:$B$19,2,0),Exportar[[#This Row],[NOMBRE-Planeación_Proyecto]])</f>
        <v>8. Fortalecimiento</v>
      </c>
      <c r="AL1429" s="41">
        <f>VLOOKUP(Exportar[[#This Row],[UNIDAD/SUB UNIDAD]],[3]!REGIONALES[[#All],[codigo_regional3]:[Columna1]],3,0)</f>
        <v>66</v>
      </c>
      <c r="AM1429" s="41">
        <f>Exportar[[#This Row],[COD]]</f>
        <v>66</v>
      </c>
      <c r="AN1429" s="41">
        <f>IFERROR(VLOOKUP(Exportar[[#This Row],[RUBRO completo]],'[3]CENTRO DE COSTOS'!$X:$X,1,0),0)</f>
        <v>0</v>
      </c>
      <c r="AO1429" s="43" t="str">
        <f>VLOOKUP(Exportar[[#This Row],[COD_REAL]],'[3]CENTRO DE COSTOS'!$M$4:$N$72,2,0)</f>
        <v>REGIONAL RISARALDA</v>
      </c>
    </row>
    <row r="1430" spans="1:41" x14ac:dyDescent="0.25">
      <c r="A1430" s="44">
        <v>45111</v>
      </c>
      <c r="B1430" s="32">
        <v>2023</v>
      </c>
      <c r="C1430" s="33" t="str">
        <f>VLOOKUP(D1430,'[3]CENTRO DE COSTOS'!$E:$H,4,0)</f>
        <v>REGIONALES</v>
      </c>
      <c r="D1430" s="34" t="s">
        <v>79</v>
      </c>
      <c r="E1430" s="34" t="s">
        <v>80</v>
      </c>
      <c r="F1430" s="34" t="s">
        <v>213</v>
      </c>
      <c r="G1430" s="35" t="str">
        <f>VLOOKUP(O1430,[3]Gerentes!$A:$N,4,0)</f>
        <v>FORTALECIMIENTO</v>
      </c>
      <c r="H1430" s="35" t="str">
        <f>VLOOKUP(O1430,[3]Gerentes!$A:$N,5,0)</f>
        <v>DIRECTOR(A) ADMINISTRATIVO</v>
      </c>
      <c r="I1430" s="35" t="str">
        <f>VLOOKUP(O1430,[3]Gerentes!$A:$N,10,0)</f>
        <v>8. Fortalecimiento</v>
      </c>
      <c r="J1430" s="35" t="str">
        <f>VLOOKUP(O1430,[3]Gerentes!$A:$AB,15,0)</f>
        <v>Contratable</v>
      </c>
      <c r="K1430" s="36" t="str">
        <f t="shared" si="66"/>
        <v>Inversión</v>
      </c>
      <c r="L1430" s="37" t="s">
        <v>175</v>
      </c>
      <c r="M1430" s="38" t="str">
        <f t="shared" si="67"/>
        <v>C-4199-1500-8</v>
      </c>
      <c r="N1430" s="34">
        <v>201</v>
      </c>
      <c r="O1430" s="35" t="str">
        <f t="shared" si="68"/>
        <v>C-4199-1500-8-0-4199064-02-201</v>
      </c>
      <c r="P1430" s="32" t="s">
        <v>174</v>
      </c>
      <c r="Q1430" s="39">
        <f>VLOOKUP($O1430,[3]Gerentes!$A:$I,7,0)</f>
        <v>4199064</v>
      </c>
      <c r="R1430" s="40" t="str">
        <f>VLOOKUP($O1430,[3]Gerentes!$A:$I,8,0)</f>
        <v>SERVICIO DE IMPLEMENTACION DE SISTEMAS DE GESTION</v>
      </c>
      <c r="S1430" s="34" t="s">
        <v>24</v>
      </c>
      <c r="T1430" s="34">
        <v>27</v>
      </c>
      <c r="U1430" s="34" t="s">
        <v>161</v>
      </c>
      <c r="V1430" s="34" t="s">
        <v>25</v>
      </c>
      <c r="W1430" s="41">
        <v>10000000</v>
      </c>
      <c r="X1430" s="41">
        <v>57643260</v>
      </c>
      <c r="Y1430" s="41">
        <v>11860480</v>
      </c>
      <c r="Z1430" s="41">
        <v>0</v>
      </c>
      <c r="AA1430" s="41">
        <v>0</v>
      </c>
      <c r="AB1430" s="42">
        <v>55782780</v>
      </c>
      <c r="AC1430" s="41">
        <v>55782780</v>
      </c>
      <c r="AD1430" s="41">
        <v>0</v>
      </c>
      <c r="AE1430" s="42">
        <v>55782780</v>
      </c>
      <c r="AF1430" s="42">
        <v>55782780</v>
      </c>
      <c r="AG1430" s="41">
        <v>55782780</v>
      </c>
      <c r="AH1430" s="41">
        <v>55782780</v>
      </c>
      <c r="AI1430" s="41">
        <v>0</v>
      </c>
      <c r="AJ1430" s="41">
        <v>0</v>
      </c>
      <c r="AK1430" s="42" t="str">
        <f>IFERROR(VLOOKUP(Exportar[[#This Row],[RUBRO]],[3]LISTAS!$A$1:$B$19,2,0),Exportar[[#This Row],[NOMBRE-Planeación_Proyecto]])</f>
        <v>8. Fortalecimiento</v>
      </c>
      <c r="AL1430" s="41">
        <f>VLOOKUP(Exportar[[#This Row],[UNIDAD/SUB UNIDAD]],[3]!REGIONALES[[#All],[codigo_regional3]:[Columna1]],3,0)</f>
        <v>66</v>
      </c>
      <c r="AM1430" s="41">
        <f>Exportar[[#This Row],[COD]]</f>
        <v>66</v>
      </c>
      <c r="AN1430" s="41">
        <f>IFERROR(VLOOKUP(Exportar[[#This Row],[RUBRO completo]],'[3]CENTRO DE COSTOS'!$X:$X,1,0),0)</f>
        <v>0</v>
      </c>
      <c r="AO1430" s="43" t="str">
        <f>VLOOKUP(Exportar[[#This Row],[COD_REAL]],'[3]CENTRO DE COSTOS'!$M$4:$N$72,2,0)</f>
        <v>REGIONAL RISARALDA</v>
      </c>
    </row>
    <row r="1431" spans="1:41" x14ac:dyDescent="0.25">
      <c r="A1431" s="44">
        <v>45111</v>
      </c>
      <c r="B1431" s="32">
        <v>2023</v>
      </c>
      <c r="C1431" s="33" t="str">
        <f>VLOOKUP(D1431,'[3]CENTRO DE COSTOS'!$E:$H,4,0)</f>
        <v>REGIONALES</v>
      </c>
      <c r="D1431" s="34" t="s">
        <v>79</v>
      </c>
      <c r="E1431" s="34" t="s">
        <v>80</v>
      </c>
      <c r="F1431" s="34" t="s">
        <v>208</v>
      </c>
      <c r="G1431" s="35" t="str">
        <f>VLOOKUP(O1431,[3]Gerentes!$A:$N,4,0)</f>
        <v>FUNCIONAMIENTO</v>
      </c>
      <c r="H1431" s="35" t="str">
        <f>VLOOKUP(O1431,[3]Gerentes!$A:$N,5,0)</f>
        <v>DIRECTOR(A) DE GESTION HUMANA</v>
      </c>
      <c r="I1431" s="35" t="str">
        <f>VLOOKUP(O1431,[3]Gerentes!$A:$N,10,0)</f>
        <v>1. Gestión Humana</v>
      </c>
      <c r="J1431" s="35" t="str">
        <f>VLOOKUP(O1431,[3]Gerentes!$A:$AB,15,0)</f>
        <v>Contratable</v>
      </c>
      <c r="K1431" s="36" t="str">
        <f t="shared" si="66"/>
        <v>Funcionamiento</v>
      </c>
      <c r="L1431" s="37" t="s">
        <v>212</v>
      </c>
      <c r="M1431" s="38" t="str">
        <f t="shared" si="67"/>
        <v>A-02-02</v>
      </c>
      <c r="N1431" s="34">
        <v>301</v>
      </c>
      <c r="O1431" s="35" t="str">
        <f t="shared" si="68"/>
        <v>A-02-02-01-002-008-301</v>
      </c>
      <c r="P1431" s="32" t="s">
        <v>211</v>
      </c>
      <c r="Q1431" s="39">
        <f>VLOOKUP($O1431,[3]Gerentes!$A:$I,7,0)</f>
        <v>0</v>
      </c>
      <c r="R1431" s="40">
        <f>VLOOKUP($O1431,[3]Gerentes!$A:$I,8,0)</f>
        <v>0</v>
      </c>
      <c r="S1431" s="34" t="s">
        <v>24</v>
      </c>
      <c r="T1431" s="34">
        <v>27</v>
      </c>
      <c r="U1431" s="34" t="s">
        <v>161</v>
      </c>
      <c r="V1431" s="34" t="s">
        <v>25</v>
      </c>
      <c r="W1431" s="41">
        <v>19096200</v>
      </c>
      <c r="X1431" s="41">
        <v>16014876</v>
      </c>
      <c r="Y1431" s="41">
        <v>0</v>
      </c>
      <c r="Z1431" s="41">
        <v>0</v>
      </c>
      <c r="AA1431" s="41">
        <v>0</v>
      </c>
      <c r="AB1431" s="42">
        <v>35111076</v>
      </c>
      <c r="AC1431" s="41">
        <v>35111076</v>
      </c>
      <c r="AD1431" s="41">
        <v>0</v>
      </c>
      <c r="AE1431" s="42">
        <v>0</v>
      </c>
      <c r="AF1431" s="42">
        <v>0</v>
      </c>
      <c r="AG1431" s="41">
        <v>0</v>
      </c>
      <c r="AH1431" s="41">
        <v>0</v>
      </c>
      <c r="AI1431" s="41">
        <v>0</v>
      </c>
      <c r="AJ1431" s="41">
        <v>0</v>
      </c>
      <c r="AK1431" s="42" t="str">
        <f>IFERROR(VLOOKUP(Exportar[[#This Row],[RUBRO]],[3]LISTAS!$A$1:$B$19,2,0),Exportar[[#This Row],[NOMBRE-Planeación_Proyecto]])</f>
        <v>Gastos Generales</v>
      </c>
      <c r="AL1431" s="41">
        <f>VLOOKUP(Exportar[[#This Row],[UNIDAD/SUB UNIDAD]],[3]!REGIONALES[[#All],[codigo_regional3]:[Columna1]],3,0)</f>
        <v>66</v>
      </c>
      <c r="AM1431" s="41">
        <f>Exportar[[#This Row],[COD]]</f>
        <v>66</v>
      </c>
      <c r="AN1431" s="41">
        <f>IFERROR(VLOOKUP(Exportar[[#This Row],[RUBRO completo]],'[3]CENTRO DE COSTOS'!$X:$X,1,0),0)</f>
        <v>0</v>
      </c>
      <c r="AO1431" s="43" t="str">
        <f>VLOOKUP(Exportar[[#This Row],[COD_REAL]],'[3]CENTRO DE COSTOS'!$M$4:$N$72,2,0)</f>
        <v>REGIONAL RISARALDA</v>
      </c>
    </row>
    <row r="1432" spans="1:41" x14ac:dyDescent="0.25">
      <c r="A1432" s="44">
        <v>45111</v>
      </c>
      <c r="B1432" s="32">
        <v>2023</v>
      </c>
      <c r="C1432" s="33" t="str">
        <f>VLOOKUP(D1432,'[3]CENTRO DE COSTOS'!$E:$H,4,0)</f>
        <v>REGIONALES</v>
      </c>
      <c r="D1432" s="34" t="s">
        <v>79</v>
      </c>
      <c r="E1432" s="34" t="s">
        <v>80</v>
      </c>
      <c r="F1432" s="34" t="s">
        <v>208</v>
      </c>
      <c r="G1432" s="35" t="str">
        <f>VLOOKUP(O1432,[3]Gerentes!$A:$N,4,0)</f>
        <v>FUNCIONAMIENTO</v>
      </c>
      <c r="H1432" s="35" t="str">
        <f>VLOOKUP(O1432,[3]Gerentes!$A:$N,5,0)</f>
        <v>DIRECTOR(A) DE GESTION HUMANA</v>
      </c>
      <c r="I1432" s="35" t="str">
        <f>VLOOKUP(O1432,[3]Gerentes!$A:$N,10,0)</f>
        <v>1. Gestión Humana</v>
      </c>
      <c r="J1432" s="35" t="str">
        <f>VLOOKUP(O1432,[3]Gerentes!$A:$AB,15,0)</f>
        <v>No Contratable</v>
      </c>
      <c r="K1432" s="36" t="str">
        <f t="shared" si="66"/>
        <v>Funcionamiento</v>
      </c>
      <c r="L1432" s="37" t="s">
        <v>210</v>
      </c>
      <c r="M1432" s="38" t="str">
        <f t="shared" si="67"/>
        <v>A-02-02</v>
      </c>
      <c r="N1432" s="34">
        <v>301</v>
      </c>
      <c r="O1432" s="35" t="str">
        <f t="shared" si="68"/>
        <v>A-02-02-02-009-006-301</v>
      </c>
      <c r="P1432" s="32" t="s">
        <v>209</v>
      </c>
      <c r="Q1432" s="39">
        <f>VLOOKUP($O1432,[3]Gerentes!$A:$I,7,0)</f>
        <v>0</v>
      </c>
      <c r="R1432" s="40">
        <f>VLOOKUP($O1432,[3]Gerentes!$A:$I,8,0)</f>
        <v>0</v>
      </c>
      <c r="S1432" s="34" t="s">
        <v>24</v>
      </c>
      <c r="T1432" s="34">
        <v>27</v>
      </c>
      <c r="U1432" s="34" t="s">
        <v>161</v>
      </c>
      <c r="V1432" s="34" t="s">
        <v>25</v>
      </c>
      <c r="W1432" s="41">
        <v>56234454</v>
      </c>
      <c r="X1432" s="41">
        <v>14741070</v>
      </c>
      <c r="Y1432" s="41">
        <v>0</v>
      </c>
      <c r="Z1432" s="41">
        <v>0</v>
      </c>
      <c r="AA1432" s="41">
        <v>0</v>
      </c>
      <c r="AB1432" s="42">
        <v>70975524</v>
      </c>
      <c r="AC1432" s="41">
        <v>70975524</v>
      </c>
      <c r="AD1432" s="41">
        <v>0</v>
      </c>
      <c r="AE1432" s="42">
        <v>70975524</v>
      </c>
      <c r="AF1432" s="42">
        <v>265000</v>
      </c>
      <c r="AG1432" s="41">
        <v>265000</v>
      </c>
      <c r="AH1432" s="41">
        <v>265000</v>
      </c>
      <c r="AI1432" s="41">
        <v>0</v>
      </c>
      <c r="AJ1432" s="41">
        <v>0</v>
      </c>
      <c r="AK1432" s="42" t="str">
        <f>IFERROR(VLOOKUP(Exportar[[#This Row],[RUBRO]],[3]LISTAS!$A$1:$B$19,2,0),Exportar[[#This Row],[NOMBRE-Planeación_Proyecto]])</f>
        <v>Gastos Generales</v>
      </c>
      <c r="AL1432" s="41">
        <f>VLOOKUP(Exportar[[#This Row],[UNIDAD/SUB UNIDAD]],[3]!REGIONALES[[#All],[codigo_regional3]:[Columna1]],3,0)</f>
        <v>66</v>
      </c>
      <c r="AM1432" s="41">
        <f>Exportar[[#This Row],[COD]]</f>
        <v>66</v>
      </c>
      <c r="AN1432" s="41">
        <f>IFERROR(VLOOKUP(Exportar[[#This Row],[RUBRO completo]],'[3]CENTRO DE COSTOS'!$X:$X,1,0),0)</f>
        <v>0</v>
      </c>
      <c r="AO1432" s="43" t="str">
        <f>VLOOKUP(Exportar[[#This Row],[COD_REAL]],'[3]CENTRO DE COSTOS'!$M$4:$N$72,2,0)</f>
        <v>REGIONAL RISARALDA</v>
      </c>
    </row>
    <row r="1433" spans="1:41" x14ac:dyDescent="0.25">
      <c r="A1433" s="44">
        <v>45111</v>
      </c>
      <c r="B1433" s="32">
        <v>2023</v>
      </c>
      <c r="C1433" s="33" t="str">
        <f>VLOOKUP(D1433,'[3]CENTRO DE COSTOS'!$E:$H,4,0)</f>
        <v>REGIONALES</v>
      </c>
      <c r="D1433" s="34" t="s">
        <v>79</v>
      </c>
      <c r="E1433" s="34" t="s">
        <v>80</v>
      </c>
      <c r="F1433" s="34" t="s">
        <v>208</v>
      </c>
      <c r="G1433" s="35" t="str">
        <f>VLOOKUP(O1433,[3]Gerentes!$A:$N,4,0)</f>
        <v>FUNCIONAMIENTO</v>
      </c>
      <c r="H1433" s="35" t="str">
        <f>VLOOKUP(O1433,[3]Gerentes!$A:$N,5,0)</f>
        <v>DIRECTOR(A) DE GESTION HUMANA</v>
      </c>
      <c r="I1433" s="35" t="str">
        <f>VLOOKUP(O1433,[3]Gerentes!$A:$N,10,0)</f>
        <v>1. Gestión Humana</v>
      </c>
      <c r="J1433" s="35" t="str">
        <f>VLOOKUP(O1433,[3]Gerentes!$A:$AB,15,0)</f>
        <v>No Contratable</v>
      </c>
      <c r="K1433" s="36" t="str">
        <f t="shared" si="66"/>
        <v>Funcionamiento</v>
      </c>
      <c r="L1433" s="37" t="s">
        <v>207</v>
      </c>
      <c r="M1433" s="38" t="str">
        <f t="shared" si="67"/>
        <v>A-02-02</v>
      </c>
      <c r="N1433" s="34">
        <v>301</v>
      </c>
      <c r="O1433" s="35" t="str">
        <f t="shared" si="68"/>
        <v>A-02-02-02-010-301</v>
      </c>
      <c r="P1433" s="32" t="s">
        <v>206</v>
      </c>
      <c r="Q1433" s="39">
        <f>VLOOKUP($O1433,[3]Gerentes!$A:$I,7,0)</f>
        <v>0</v>
      </c>
      <c r="R1433" s="40">
        <f>VLOOKUP($O1433,[3]Gerentes!$A:$I,8,0)</f>
        <v>0</v>
      </c>
      <c r="S1433" s="34" t="s">
        <v>24</v>
      </c>
      <c r="T1433" s="34">
        <v>27</v>
      </c>
      <c r="U1433" s="34" t="s">
        <v>161</v>
      </c>
      <c r="V1433" s="34" t="s">
        <v>25</v>
      </c>
      <c r="W1433" s="41">
        <v>12730800</v>
      </c>
      <c r="X1433" s="41">
        <v>0</v>
      </c>
      <c r="Y1433" s="41">
        <v>0</v>
      </c>
      <c r="Z1433" s="41">
        <v>0</v>
      </c>
      <c r="AA1433" s="41">
        <v>0</v>
      </c>
      <c r="AB1433" s="42">
        <v>12730800</v>
      </c>
      <c r="AC1433" s="41">
        <v>12730800</v>
      </c>
      <c r="AD1433" s="41">
        <v>0</v>
      </c>
      <c r="AE1433" s="42">
        <v>383984</v>
      </c>
      <c r="AF1433" s="42">
        <v>383984</v>
      </c>
      <c r="AG1433" s="41">
        <v>383984</v>
      </c>
      <c r="AH1433" s="41">
        <v>383984</v>
      </c>
      <c r="AI1433" s="41">
        <v>0</v>
      </c>
      <c r="AJ1433" s="41">
        <v>0</v>
      </c>
      <c r="AK1433" s="42" t="str">
        <f>IFERROR(VLOOKUP(Exportar[[#This Row],[RUBRO]],[3]LISTAS!$A$1:$B$19,2,0),Exportar[[#This Row],[NOMBRE-Planeación_Proyecto]])</f>
        <v>Gastos Generales</v>
      </c>
      <c r="AL1433" s="41">
        <f>VLOOKUP(Exportar[[#This Row],[UNIDAD/SUB UNIDAD]],[3]!REGIONALES[[#All],[codigo_regional3]:[Columna1]],3,0)</f>
        <v>66</v>
      </c>
      <c r="AM1433" s="41">
        <f>Exportar[[#This Row],[COD]]</f>
        <v>66</v>
      </c>
      <c r="AN1433" s="41">
        <f>IFERROR(VLOOKUP(Exportar[[#This Row],[RUBRO completo]],'[3]CENTRO DE COSTOS'!$X:$X,1,0),0)</f>
        <v>0</v>
      </c>
      <c r="AO1433" s="43" t="str">
        <f>VLOOKUP(Exportar[[#This Row],[COD_REAL]],'[3]CENTRO DE COSTOS'!$M$4:$N$72,2,0)</f>
        <v>REGIONAL RISARALDA</v>
      </c>
    </row>
    <row r="1434" spans="1:41" x14ac:dyDescent="0.25">
      <c r="A1434" s="44">
        <v>45111</v>
      </c>
      <c r="B1434" s="32">
        <v>2023</v>
      </c>
      <c r="C1434" s="33" t="str">
        <f>VLOOKUP(D1434,'[3]CENTRO DE COSTOS'!$E:$H,4,0)</f>
        <v>REGIONALES</v>
      </c>
      <c r="D1434" s="34" t="s">
        <v>79</v>
      </c>
      <c r="E1434" s="34" t="s">
        <v>80</v>
      </c>
      <c r="F1434" s="34" t="s">
        <v>195</v>
      </c>
      <c r="G1434" s="35" t="str">
        <f>VLOOKUP(O1434,[3]Gerentes!$A:$N,4,0)</f>
        <v>FUNCIONAMIENTO</v>
      </c>
      <c r="H1434" s="35" t="str">
        <f>VLOOKUP(O1434,[3]Gerentes!$A:$N,5,0)</f>
        <v>DIRECTOR(A) ADMINISTRATIVO</v>
      </c>
      <c r="I1434" s="35" t="str">
        <f>VLOOKUP(O1434,[3]Gerentes!$A:$N,10,0)</f>
        <v>2. Administrativa</v>
      </c>
      <c r="J1434" s="35" t="str">
        <f>VLOOKUP(O1434,[3]Gerentes!$A:$AB,15,0)</f>
        <v>No Contratable</v>
      </c>
      <c r="K1434" s="36" t="str">
        <f t="shared" si="66"/>
        <v>Funcionamiento</v>
      </c>
      <c r="L1434" s="37" t="s">
        <v>203</v>
      </c>
      <c r="M1434" s="38" t="str">
        <f t="shared" si="67"/>
        <v>A-02-02</v>
      </c>
      <c r="N1434" s="34">
        <v>302</v>
      </c>
      <c r="O1434" s="35" t="str">
        <f t="shared" si="68"/>
        <v>A-02-02-02-006-009-302</v>
      </c>
      <c r="P1434" s="32" t="s">
        <v>202</v>
      </c>
      <c r="Q1434" s="39">
        <f>VLOOKUP($O1434,[3]Gerentes!$A:$I,7,0)</f>
        <v>0</v>
      </c>
      <c r="R1434" s="40">
        <f>VLOOKUP($O1434,[3]Gerentes!$A:$I,8,0)</f>
        <v>0</v>
      </c>
      <c r="S1434" s="34" t="s">
        <v>24</v>
      </c>
      <c r="T1434" s="34">
        <v>27</v>
      </c>
      <c r="U1434" s="34" t="s">
        <v>161</v>
      </c>
      <c r="V1434" s="34" t="s">
        <v>25</v>
      </c>
      <c r="W1434" s="41">
        <v>1390300</v>
      </c>
      <c r="X1434" s="41">
        <v>0</v>
      </c>
      <c r="Y1434" s="41">
        <v>7401</v>
      </c>
      <c r="Z1434" s="41">
        <v>0</v>
      </c>
      <c r="AA1434" s="41">
        <v>0</v>
      </c>
      <c r="AB1434" s="42">
        <v>1382899</v>
      </c>
      <c r="AC1434" s="41">
        <v>1382899</v>
      </c>
      <c r="AD1434" s="41">
        <v>0</v>
      </c>
      <c r="AE1434" s="42">
        <v>1382899</v>
      </c>
      <c r="AF1434" s="42">
        <v>1382899</v>
      </c>
      <c r="AG1434" s="41">
        <v>1382899</v>
      </c>
      <c r="AH1434" s="41">
        <v>1382899</v>
      </c>
      <c r="AI1434" s="41">
        <v>0</v>
      </c>
      <c r="AJ1434" s="41">
        <v>0</v>
      </c>
      <c r="AK1434" s="42" t="str">
        <f>IFERROR(VLOOKUP(Exportar[[#This Row],[RUBRO]],[3]LISTAS!$A$1:$B$19,2,0),Exportar[[#This Row],[NOMBRE-Planeación_Proyecto]])</f>
        <v>Gastos Generales</v>
      </c>
      <c r="AL1434" s="41">
        <f>VLOOKUP(Exportar[[#This Row],[UNIDAD/SUB UNIDAD]],[3]!REGIONALES[[#All],[codigo_regional3]:[Columna1]],3,0)</f>
        <v>66</v>
      </c>
      <c r="AM1434" s="41">
        <f>Exportar[[#This Row],[COD]]</f>
        <v>66</v>
      </c>
      <c r="AN1434" s="41">
        <f>IFERROR(VLOOKUP(Exportar[[#This Row],[RUBRO completo]],'[3]CENTRO DE COSTOS'!$X:$X,1,0),0)</f>
        <v>0</v>
      </c>
      <c r="AO1434" s="43" t="str">
        <f>VLOOKUP(Exportar[[#This Row],[COD_REAL]],'[3]CENTRO DE COSTOS'!$M$4:$N$72,2,0)</f>
        <v>REGIONAL RISARALDA</v>
      </c>
    </row>
    <row r="1435" spans="1:41" x14ac:dyDescent="0.25">
      <c r="A1435" s="44">
        <v>45111</v>
      </c>
      <c r="B1435" s="32">
        <v>2023</v>
      </c>
      <c r="C1435" s="33" t="str">
        <f>VLOOKUP(D1435,'[3]CENTRO DE COSTOS'!$E:$H,4,0)</f>
        <v>REGIONALES</v>
      </c>
      <c r="D1435" s="34" t="s">
        <v>79</v>
      </c>
      <c r="E1435" s="34" t="s">
        <v>80</v>
      </c>
      <c r="F1435" s="34" t="s">
        <v>195</v>
      </c>
      <c r="G1435" s="35" t="str">
        <f>VLOOKUP(O1435,[3]Gerentes!$A:$N,4,0)</f>
        <v>FUNCIONAMIENTO</v>
      </c>
      <c r="H1435" s="35" t="str">
        <f>VLOOKUP(O1435,[3]Gerentes!$A:$N,5,0)</f>
        <v>DIRECTOR(A) ADMINISTRATIVO</v>
      </c>
      <c r="I1435" s="35" t="str">
        <f>VLOOKUP(O1435,[3]Gerentes!$A:$N,10,0)</f>
        <v>2. Administrativa</v>
      </c>
      <c r="J1435" s="35" t="str">
        <f>VLOOKUP(O1435,[3]Gerentes!$A:$AB,15,0)</f>
        <v>No Contratable</v>
      </c>
      <c r="K1435" s="36" t="str">
        <f t="shared" si="66"/>
        <v>Funcionamiento</v>
      </c>
      <c r="L1435" s="37" t="s">
        <v>247</v>
      </c>
      <c r="M1435" s="38" t="str">
        <f t="shared" si="67"/>
        <v>A-02-02</v>
      </c>
      <c r="N1435" s="34">
        <v>302</v>
      </c>
      <c r="O1435" s="35" t="str">
        <f t="shared" si="68"/>
        <v>A-02-02-02-007-002-302</v>
      </c>
      <c r="P1435" s="32" t="s">
        <v>246</v>
      </c>
      <c r="Q1435" s="39">
        <f>VLOOKUP($O1435,[3]Gerentes!$A:$I,7,0)</f>
        <v>0</v>
      </c>
      <c r="R1435" s="40">
        <f>VLOOKUP($O1435,[3]Gerentes!$A:$I,8,0)</f>
        <v>0</v>
      </c>
      <c r="S1435" s="34" t="s">
        <v>24</v>
      </c>
      <c r="T1435" s="34">
        <v>27</v>
      </c>
      <c r="U1435" s="34" t="s">
        <v>161</v>
      </c>
      <c r="V1435" s="34" t="s">
        <v>25</v>
      </c>
      <c r="W1435" s="41">
        <v>7191900</v>
      </c>
      <c r="X1435" s="41">
        <v>417156</v>
      </c>
      <c r="Y1435" s="41">
        <v>256256</v>
      </c>
      <c r="Z1435" s="41">
        <v>0</v>
      </c>
      <c r="AA1435" s="41">
        <v>0</v>
      </c>
      <c r="AB1435" s="42">
        <v>7352800</v>
      </c>
      <c r="AC1435" s="41">
        <v>7352800</v>
      </c>
      <c r="AD1435" s="41">
        <v>0</v>
      </c>
      <c r="AE1435" s="42">
        <v>7352800</v>
      </c>
      <c r="AF1435" s="42">
        <v>7352800</v>
      </c>
      <c r="AG1435" s="41">
        <v>7352800</v>
      </c>
      <c r="AH1435" s="41">
        <v>7352800</v>
      </c>
      <c r="AI1435" s="41">
        <v>0</v>
      </c>
      <c r="AJ1435" s="41">
        <v>0</v>
      </c>
      <c r="AK1435" s="42" t="str">
        <f>IFERROR(VLOOKUP(Exportar[[#This Row],[RUBRO]],[3]LISTAS!$A$1:$B$19,2,0),Exportar[[#This Row],[NOMBRE-Planeación_Proyecto]])</f>
        <v>Gastos Generales</v>
      </c>
      <c r="AL1435" s="41">
        <f>VLOOKUP(Exportar[[#This Row],[UNIDAD/SUB UNIDAD]],[3]!REGIONALES[[#All],[codigo_regional3]:[Columna1]],3,0)</f>
        <v>66</v>
      </c>
      <c r="AM1435" s="41">
        <f>Exportar[[#This Row],[COD]]</f>
        <v>66</v>
      </c>
      <c r="AN1435" s="41">
        <f>IFERROR(VLOOKUP(Exportar[[#This Row],[RUBRO completo]],'[3]CENTRO DE COSTOS'!$X:$X,1,0),0)</f>
        <v>0</v>
      </c>
      <c r="AO1435" s="43" t="str">
        <f>VLOOKUP(Exportar[[#This Row],[COD_REAL]],'[3]CENTRO DE COSTOS'!$M$4:$N$72,2,0)</f>
        <v>REGIONAL RISARALDA</v>
      </c>
    </row>
    <row r="1436" spans="1:41" x14ac:dyDescent="0.25">
      <c r="A1436" s="44">
        <v>45111</v>
      </c>
      <c r="B1436" s="32">
        <v>2023</v>
      </c>
      <c r="C1436" s="33" t="str">
        <f>VLOOKUP(D1436,'[3]CENTRO DE COSTOS'!$E:$H,4,0)</f>
        <v>REGIONALES</v>
      </c>
      <c r="D1436" s="34" t="s">
        <v>79</v>
      </c>
      <c r="E1436" s="34" t="s">
        <v>80</v>
      </c>
      <c r="F1436" s="34" t="s">
        <v>195</v>
      </c>
      <c r="G1436" s="35" t="str">
        <f>VLOOKUP(O1436,[3]Gerentes!$A:$N,4,0)</f>
        <v>FUNCIONAMIENTO</v>
      </c>
      <c r="H1436" s="35" t="str">
        <f>VLOOKUP(O1436,[3]Gerentes!$A:$N,5,0)</f>
        <v>DIRECTOR(A) ADMINISTRATIVO</v>
      </c>
      <c r="I1436" s="35" t="str">
        <f>VLOOKUP(O1436,[3]Gerentes!$A:$N,10,0)</f>
        <v>2. Administrativa</v>
      </c>
      <c r="J1436" s="35" t="str">
        <f>VLOOKUP(O1436,[3]Gerentes!$A:$AB,15,0)</f>
        <v>Contratable</v>
      </c>
      <c r="K1436" s="36" t="str">
        <f t="shared" si="66"/>
        <v>Funcionamiento</v>
      </c>
      <c r="L1436" s="37" t="s">
        <v>259</v>
      </c>
      <c r="M1436" s="38" t="str">
        <f t="shared" si="67"/>
        <v>A-02-02</v>
      </c>
      <c r="N1436" s="34">
        <v>302</v>
      </c>
      <c r="O1436" s="35" t="str">
        <f t="shared" si="68"/>
        <v>A-02-02-02-008-002-302</v>
      </c>
      <c r="P1436" s="32" t="s">
        <v>258</v>
      </c>
      <c r="Q1436" s="39">
        <f>VLOOKUP($O1436,[3]Gerentes!$A:$I,7,0)</f>
        <v>0</v>
      </c>
      <c r="R1436" s="40">
        <f>VLOOKUP($O1436,[3]Gerentes!$A:$I,8,0)</f>
        <v>0</v>
      </c>
      <c r="S1436" s="34" t="s">
        <v>24</v>
      </c>
      <c r="T1436" s="34">
        <v>27</v>
      </c>
      <c r="U1436" s="34" t="s">
        <v>161</v>
      </c>
      <c r="V1436" s="34" t="s">
        <v>25</v>
      </c>
      <c r="W1436" s="41">
        <v>0</v>
      </c>
      <c r="X1436" s="41">
        <v>2426116</v>
      </c>
      <c r="Y1436" s="41">
        <v>0</v>
      </c>
      <c r="Z1436" s="41">
        <v>0</v>
      </c>
      <c r="AA1436" s="41">
        <v>0</v>
      </c>
      <c r="AB1436" s="42">
        <v>2426116</v>
      </c>
      <c r="AC1436" s="41">
        <v>2426116</v>
      </c>
      <c r="AD1436" s="41">
        <v>0</v>
      </c>
      <c r="AE1436" s="42">
        <v>2426116</v>
      </c>
      <c r="AF1436" s="42">
        <v>2356116</v>
      </c>
      <c r="AG1436" s="41">
        <v>2356116</v>
      </c>
      <c r="AH1436" s="41">
        <v>2356116</v>
      </c>
      <c r="AI1436" s="41">
        <v>0</v>
      </c>
      <c r="AJ1436" s="41">
        <v>0</v>
      </c>
      <c r="AK1436" s="42" t="str">
        <f>IFERROR(VLOOKUP(Exportar[[#This Row],[RUBRO]],[3]LISTAS!$A$1:$B$19,2,0),Exportar[[#This Row],[NOMBRE-Planeación_Proyecto]])</f>
        <v>Gastos Generales</v>
      </c>
      <c r="AL1436" s="41">
        <f>VLOOKUP(Exportar[[#This Row],[UNIDAD/SUB UNIDAD]],[3]!REGIONALES[[#All],[codigo_regional3]:[Columna1]],3,0)</f>
        <v>66</v>
      </c>
      <c r="AM1436" s="41">
        <f>Exportar[[#This Row],[COD]]</f>
        <v>66</v>
      </c>
      <c r="AN1436" s="41">
        <f>IFERROR(VLOOKUP(Exportar[[#This Row],[RUBRO completo]],'[3]CENTRO DE COSTOS'!$X:$X,1,0),0)</f>
        <v>0</v>
      </c>
      <c r="AO1436" s="43" t="str">
        <f>VLOOKUP(Exportar[[#This Row],[COD_REAL]],'[3]CENTRO DE COSTOS'!$M$4:$N$72,2,0)</f>
        <v>REGIONAL RISARALDA</v>
      </c>
    </row>
    <row r="1437" spans="1:41" x14ac:dyDescent="0.25">
      <c r="A1437" s="44">
        <v>45111</v>
      </c>
      <c r="B1437" s="32">
        <v>2023</v>
      </c>
      <c r="C1437" s="33" t="str">
        <f>VLOOKUP(D1437,'[3]CENTRO DE COSTOS'!$E:$H,4,0)</f>
        <v>REGIONALES</v>
      </c>
      <c r="D1437" s="34" t="s">
        <v>79</v>
      </c>
      <c r="E1437" s="34" t="s">
        <v>80</v>
      </c>
      <c r="F1437" s="34" t="s">
        <v>195</v>
      </c>
      <c r="G1437" s="35" t="str">
        <f>VLOOKUP(O1437,[3]Gerentes!$A:$N,4,0)</f>
        <v>FUNCIONAMIENTO</v>
      </c>
      <c r="H1437" s="35" t="str">
        <f>VLOOKUP(O1437,[3]Gerentes!$A:$N,5,0)</f>
        <v>DIRECTOR(A) ADMINISTRATIVO</v>
      </c>
      <c r="I1437" s="35" t="str">
        <f>VLOOKUP(O1437,[3]Gerentes!$A:$N,10,0)</f>
        <v>2. Administrativa</v>
      </c>
      <c r="J1437" s="35" t="str">
        <f>VLOOKUP(O1437,[3]Gerentes!$A:$AB,15,0)</f>
        <v>No Contratable</v>
      </c>
      <c r="K1437" s="36" t="str">
        <f t="shared" si="66"/>
        <v>Funcionamiento</v>
      </c>
      <c r="L1437" s="37" t="s">
        <v>201</v>
      </c>
      <c r="M1437" s="38" t="str">
        <f t="shared" si="67"/>
        <v>A-02-02</v>
      </c>
      <c r="N1437" s="34">
        <v>302</v>
      </c>
      <c r="O1437" s="35" t="str">
        <f t="shared" si="68"/>
        <v>A-02-02-02-008-004-302</v>
      </c>
      <c r="P1437" s="32" t="s">
        <v>200</v>
      </c>
      <c r="Q1437" s="39">
        <f>VLOOKUP($O1437,[3]Gerentes!$A:$I,7,0)</f>
        <v>0</v>
      </c>
      <c r="R1437" s="40">
        <f>VLOOKUP($O1437,[3]Gerentes!$A:$I,8,0)</f>
        <v>0</v>
      </c>
      <c r="S1437" s="34" t="s">
        <v>24</v>
      </c>
      <c r="T1437" s="34">
        <v>27</v>
      </c>
      <c r="U1437" s="34" t="s">
        <v>161</v>
      </c>
      <c r="V1437" s="34" t="s">
        <v>25</v>
      </c>
      <c r="W1437" s="41">
        <v>17507200</v>
      </c>
      <c r="X1437" s="41">
        <v>0</v>
      </c>
      <c r="Y1437" s="41">
        <v>0</v>
      </c>
      <c r="Z1437" s="41">
        <v>0</v>
      </c>
      <c r="AA1437" s="41">
        <v>0</v>
      </c>
      <c r="AB1437" s="42">
        <v>17507200</v>
      </c>
      <c r="AC1437" s="41">
        <v>17507200</v>
      </c>
      <c r="AD1437" s="41">
        <v>0</v>
      </c>
      <c r="AE1437" s="42">
        <v>7709990</v>
      </c>
      <c r="AF1437" s="42">
        <v>7709990</v>
      </c>
      <c r="AG1437" s="41">
        <v>7709990</v>
      </c>
      <c r="AH1437" s="41">
        <v>7709990</v>
      </c>
      <c r="AI1437" s="41">
        <v>0</v>
      </c>
      <c r="AJ1437" s="41">
        <v>0</v>
      </c>
      <c r="AK1437" s="42" t="str">
        <f>IFERROR(VLOOKUP(Exportar[[#This Row],[RUBRO]],[3]LISTAS!$A$1:$B$19,2,0),Exportar[[#This Row],[NOMBRE-Planeación_Proyecto]])</f>
        <v>Gastos Generales</v>
      </c>
      <c r="AL1437" s="41">
        <f>VLOOKUP(Exportar[[#This Row],[UNIDAD/SUB UNIDAD]],[3]!REGIONALES[[#All],[codigo_regional3]:[Columna1]],3,0)</f>
        <v>66</v>
      </c>
      <c r="AM1437" s="41">
        <f>Exportar[[#This Row],[COD]]</f>
        <v>66</v>
      </c>
      <c r="AN1437" s="41">
        <f>IFERROR(VLOOKUP(Exportar[[#This Row],[RUBRO completo]],'[3]CENTRO DE COSTOS'!$X:$X,1,0),0)</f>
        <v>0</v>
      </c>
      <c r="AO1437" s="43" t="str">
        <f>VLOOKUP(Exportar[[#This Row],[COD_REAL]],'[3]CENTRO DE COSTOS'!$M$4:$N$72,2,0)</f>
        <v>REGIONAL RISARALDA</v>
      </c>
    </row>
    <row r="1438" spans="1:41" x14ac:dyDescent="0.25">
      <c r="A1438" s="44">
        <v>45111</v>
      </c>
      <c r="B1438" s="32">
        <v>2023</v>
      </c>
      <c r="C1438" s="33" t="str">
        <f>VLOOKUP(D1438,'[3]CENTRO DE COSTOS'!$E:$H,4,0)</f>
        <v>REGIONALES</v>
      </c>
      <c r="D1438" s="34" t="s">
        <v>79</v>
      </c>
      <c r="E1438" s="34" t="s">
        <v>80</v>
      </c>
      <c r="F1438" s="34" t="s">
        <v>195</v>
      </c>
      <c r="G1438" s="35" t="str">
        <f>VLOOKUP(O1438,[3]Gerentes!$A:$N,4,0)</f>
        <v>FUNCIONAMIENTO</v>
      </c>
      <c r="H1438" s="35" t="str">
        <f>VLOOKUP(O1438,[3]Gerentes!$A:$N,5,0)</f>
        <v>DIRECTOR(A) ADMINISTRATIVO</v>
      </c>
      <c r="I1438" s="35" t="str">
        <f>VLOOKUP(O1438,[3]Gerentes!$A:$N,10,0)</f>
        <v>2. Administrativa</v>
      </c>
      <c r="J1438" s="35" t="str">
        <f>VLOOKUP(O1438,[3]Gerentes!$A:$AB,15,0)</f>
        <v>No Contratable</v>
      </c>
      <c r="K1438" s="36" t="str">
        <f t="shared" si="66"/>
        <v>Funcionamiento</v>
      </c>
      <c r="L1438" s="37" t="s">
        <v>199</v>
      </c>
      <c r="M1438" s="38" t="str">
        <f t="shared" si="67"/>
        <v>A-02-02</v>
      </c>
      <c r="N1438" s="34">
        <v>302</v>
      </c>
      <c r="O1438" s="35" t="str">
        <f t="shared" si="68"/>
        <v>A-02-02-02-008-007-302</v>
      </c>
      <c r="P1438" s="32" t="s">
        <v>198</v>
      </c>
      <c r="Q1438" s="39">
        <f>VLOOKUP($O1438,[3]Gerentes!$A:$I,7,0)</f>
        <v>0</v>
      </c>
      <c r="R1438" s="40">
        <f>VLOOKUP($O1438,[3]Gerentes!$A:$I,8,0)</f>
        <v>0</v>
      </c>
      <c r="S1438" s="34" t="s">
        <v>24</v>
      </c>
      <c r="T1438" s="34">
        <v>27</v>
      </c>
      <c r="U1438" s="34" t="s">
        <v>161</v>
      </c>
      <c r="V1438" s="34" t="s">
        <v>25</v>
      </c>
      <c r="W1438" s="41">
        <v>1072300</v>
      </c>
      <c r="X1438" s="41">
        <v>2054320</v>
      </c>
      <c r="Y1438" s="41">
        <v>0</v>
      </c>
      <c r="Z1438" s="41">
        <v>0</v>
      </c>
      <c r="AA1438" s="41">
        <v>0</v>
      </c>
      <c r="AB1438" s="42">
        <v>3126620</v>
      </c>
      <c r="AC1438" s="41">
        <v>3126620</v>
      </c>
      <c r="AD1438" s="41">
        <v>0</v>
      </c>
      <c r="AE1438" s="42">
        <v>0</v>
      </c>
      <c r="AF1438" s="42">
        <v>0</v>
      </c>
      <c r="AG1438" s="41">
        <v>0</v>
      </c>
      <c r="AH1438" s="41">
        <v>0</v>
      </c>
      <c r="AI1438" s="41">
        <v>0</v>
      </c>
      <c r="AJ1438" s="41">
        <v>0</v>
      </c>
      <c r="AK1438" s="42" t="str">
        <f>IFERROR(VLOOKUP(Exportar[[#This Row],[RUBRO]],[3]LISTAS!$A$1:$B$19,2,0),Exportar[[#This Row],[NOMBRE-Planeación_Proyecto]])</f>
        <v>Gastos Generales</v>
      </c>
      <c r="AL1438" s="41">
        <f>VLOOKUP(Exportar[[#This Row],[UNIDAD/SUB UNIDAD]],[3]!REGIONALES[[#All],[codigo_regional3]:[Columna1]],3,0)</f>
        <v>66</v>
      </c>
      <c r="AM1438" s="41">
        <f>Exportar[[#This Row],[COD]]</f>
        <v>66</v>
      </c>
      <c r="AN1438" s="41">
        <f>IFERROR(VLOOKUP(Exportar[[#This Row],[RUBRO completo]],'[3]CENTRO DE COSTOS'!$X:$X,1,0),0)</f>
        <v>0</v>
      </c>
      <c r="AO1438" s="43" t="str">
        <f>VLOOKUP(Exportar[[#This Row],[COD_REAL]],'[3]CENTRO DE COSTOS'!$M$4:$N$72,2,0)</f>
        <v>REGIONAL RISARALDA</v>
      </c>
    </row>
    <row r="1439" spans="1:41" x14ac:dyDescent="0.25">
      <c r="A1439" s="44">
        <v>45111</v>
      </c>
      <c r="B1439" s="32">
        <v>2023</v>
      </c>
      <c r="C1439" s="33" t="str">
        <f>VLOOKUP(D1439,'[3]CENTRO DE COSTOS'!$E:$H,4,0)</f>
        <v>REGIONALES</v>
      </c>
      <c r="D1439" s="34" t="s">
        <v>79</v>
      </c>
      <c r="E1439" s="34" t="s">
        <v>80</v>
      </c>
      <c r="F1439" s="34" t="s">
        <v>195</v>
      </c>
      <c r="G1439" s="35" t="str">
        <f>VLOOKUP(O1439,[3]Gerentes!$A:$N,4,0)</f>
        <v>FUNCIONAMIENTO</v>
      </c>
      <c r="H1439" s="35" t="str">
        <f>VLOOKUP(O1439,[3]Gerentes!$A:$N,5,0)</f>
        <v>DIRECTOR(A) ADMINISTRATIVO</v>
      </c>
      <c r="I1439" s="35" t="str">
        <f>VLOOKUP(O1439,[3]Gerentes!$A:$N,10,0)</f>
        <v>2. Administrativa</v>
      </c>
      <c r="J1439" s="35" t="str">
        <f>VLOOKUP(O1439,[3]Gerentes!$A:$AB,15,0)</f>
        <v>No Contratable</v>
      </c>
      <c r="K1439" s="36" t="str">
        <f t="shared" si="66"/>
        <v>Funcionamiento</v>
      </c>
      <c r="L1439" s="37" t="s">
        <v>197</v>
      </c>
      <c r="M1439" s="38" t="str">
        <f t="shared" si="67"/>
        <v>A-02-02</v>
      </c>
      <c r="N1439" s="34">
        <v>302</v>
      </c>
      <c r="O1439" s="35" t="str">
        <f t="shared" si="68"/>
        <v>A-02-02-02-009-004-302</v>
      </c>
      <c r="P1439" s="32" t="s">
        <v>196</v>
      </c>
      <c r="Q1439" s="39">
        <f>VLOOKUP($O1439,[3]Gerentes!$A:$I,7,0)</f>
        <v>0</v>
      </c>
      <c r="R1439" s="40">
        <f>VLOOKUP($O1439,[3]Gerentes!$A:$I,8,0)</f>
        <v>0</v>
      </c>
      <c r="S1439" s="34" t="s">
        <v>24</v>
      </c>
      <c r="T1439" s="34">
        <v>27</v>
      </c>
      <c r="U1439" s="34" t="s">
        <v>161</v>
      </c>
      <c r="V1439" s="34" t="s">
        <v>25</v>
      </c>
      <c r="W1439" s="41">
        <v>179800</v>
      </c>
      <c r="X1439" s="41">
        <v>0</v>
      </c>
      <c r="Y1439" s="41">
        <v>0</v>
      </c>
      <c r="Z1439" s="41">
        <v>0</v>
      </c>
      <c r="AA1439" s="41">
        <v>0</v>
      </c>
      <c r="AB1439" s="42">
        <v>179800</v>
      </c>
      <c r="AC1439" s="41">
        <v>179800</v>
      </c>
      <c r="AD1439" s="41">
        <v>0</v>
      </c>
      <c r="AE1439" s="42">
        <v>179800</v>
      </c>
      <c r="AF1439" s="42">
        <v>179800</v>
      </c>
      <c r="AG1439" s="41">
        <v>179800</v>
      </c>
      <c r="AH1439" s="41">
        <v>179800</v>
      </c>
      <c r="AI1439" s="41">
        <v>0</v>
      </c>
      <c r="AJ1439" s="41">
        <v>0</v>
      </c>
      <c r="AK1439" s="42" t="str">
        <f>IFERROR(VLOOKUP(Exportar[[#This Row],[RUBRO]],[3]LISTAS!$A$1:$B$19,2,0),Exportar[[#This Row],[NOMBRE-Planeación_Proyecto]])</f>
        <v>Gastos Generales</v>
      </c>
      <c r="AL1439" s="41">
        <f>VLOOKUP(Exportar[[#This Row],[UNIDAD/SUB UNIDAD]],[3]!REGIONALES[[#All],[codigo_regional3]:[Columna1]],3,0)</f>
        <v>66</v>
      </c>
      <c r="AM1439" s="41">
        <f>Exportar[[#This Row],[COD]]</f>
        <v>66</v>
      </c>
      <c r="AN1439" s="41">
        <f>IFERROR(VLOOKUP(Exportar[[#This Row],[RUBRO completo]],'[3]CENTRO DE COSTOS'!$X:$X,1,0),0)</f>
        <v>0</v>
      </c>
      <c r="AO1439" s="43" t="str">
        <f>VLOOKUP(Exportar[[#This Row],[COD_REAL]],'[3]CENTRO DE COSTOS'!$M$4:$N$72,2,0)</f>
        <v>REGIONAL RISARALDA</v>
      </c>
    </row>
    <row r="1440" spans="1:41" x14ac:dyDescent="0.25">
      <c r="A1440" s="44">
        <v>45111</v>
      </c>
      <c r="B1440" s="32">
        <v>2023</v>
      </c>
      <c r="C1440" s="33" t="str">
        <f>VLOOKUP(D1440,'[3]CENTRO DE COSTOS'!$E:$H,4,0)</f>
        <v>REGIONALES</v>
      </c>
      <c r="D1440" s="34" t="s">
        <v>79</v>
      </c>
      <c r="E1440" s="34" t="s">
        <v>80</v>
      </c>
      <c r="F1440" s="34" t="s">
        <v>195</v>
      </c>
      <c r="G1440" s="35" t="str">
        <f>VLOOKUP(O1440,[3]Gerentes!$A:$N,4,0)</f>
        <v>FUNCIONAMIENTO</v>
      </c>
      <c r="H1440" s="35" t="str">
        <f>VLOOKUP(O1440,[3]Gerentes!$A:$N,5,0)</f>
        <v>DIRECTOR(A) ADMINISTRATIVO</v>
      </c>
      <c r="I1440" s="35" t="str">
        <f>VLOOKUP(O1440,[3]Gerentes!$A:$N,10,0)</f>
        <v>2. Administrativa</v>
      </c>
      <c r="J1440" s="35" t="str">
        <f>VLOOKUP(O1440,[3]Gerentes!$A:$AB,15,0)</f>
        <v>No Contratable</v>
      </c>
      <c r="K1440" s="36" t="str">
        <f t="shared" si="66"/>
        <v>Funcionamiento</v>
      </c>
      <c r="L1440" s="37" t="s">
        <v>194</v>
      </c>
      <c r="M1440" s="38" t="str">
        <f t="shared" si="67"/>
        <v>A-08-01</v>
      </c>
      <c r="N1440" s="34">
        <v>302</v>
      </c>
      <c r="O1440" s="35" t="str">
        <f t="shared" si="68"/>
        <v>A-08-01-02-001-302</v>
      </c>
      <c r="P1440" s="32" t="s">
        <v>193</v>
      </c>
      <c r="Q1440" s="39">
        <f>VLOOKUP($O1440,[3]Gerentes!$A:$I,7,0)</f>
        <v>0</v>
      </c>
      <c r="R1440" s="40">
        <f>VLOOKUP($O1440,[3]Gerentes!$A:$I,8,0)</f>
        <v>0</v>
      </c>
      <c r="S1440" s="34" t="s">
        <v>24</v>
      </c>
      <c r="T1440" s="34">
        <v>27</v>
      </c>
      <c r="U1440" s="34" t="s">
        <v>161</v>
      </c>
      <c r="V1440" s="34" t="s">
        <v>25</v>
      </c>
      <c r="W1440" s="41">
        <v>82367400</v>
      </c>
      <c r="X1440" s="41">
        <v>6661491</v>
      </c>
      <c r="Y1440" s="41">
        <v>0</v>
      </c>
      <c r="Z1440" s="41">
        <v>0</v>
      </c>
      <c r="AA1440" s="41">
        <v>0</v>
      </c>
      <c r="AB1440" s="42">
        <v>89028891</v>
      </c>
      <c r="AC1440" s="41">
        <v>88220876</v>
      </c>
      <c r="AD1440" s="41">
        <v>808015</v>
      </c>
      <c r="AE1440" s="42">
        <v>88220876</v>
      </c>
      <c r="AF1440" s="42">
        <v>88220876</v>
      </c>
      <c r="AG1440" s="41">
        <v>88220876</v>
      </c>
      <c r="AH1440" s="41">
        <v>88220876</v>
      </c>
      <c r="AI1440" s="41">
        <v>0</v>
      </c>
      <c r="AJ1440" s="41">
        <v>0</v>
      </c>
      <c r="AK1440" s="42" t="str">
        <f>IFERROR(VLOOKUP(Exportar[[#This Row],[RUBRO]],[3]LISTAS!$A$1:$B$19,2,0),Exportar[[#This Row],[NOMBRE-Planeación_Proyecto]])</f>
        <v>Otros Gastos</v>
      </c>
      <c r="AL1440" s="41">
        <f>VLOOKUP(Exportar[[#This Row],[UNIDAD/SUB UNIDAD]],[3]!REGIONALES[[#All],[codigo_regional3]:[Columna1]],3,0)</f>
        <v>66</v>
      </c>
      <c r="AM1440" s="41">
        <f>Exportar[[#This Row],[COD]]</f>
        <v>66</v>
      </c>
      <c r="AN1440" s="41">
        <f>IFERROR(VLOOKUP(Exportar[[#This Row],[RUBRO completo]],'[3]CENTRO DE COSTOS'!$X:$X,1,0),0)</f>
        <v>0</v>
      </c>
      <c r="AO1440" s="43" t="str">
        <f>VLOOKUP(Exportar[[#This Row],[COD_REAL]],'[3]CENTRO DE COSTOS'!$M$4:$N$72,2,0)</f>
        <v>REGIONAL RISARALDA</v>
      </c>
    </row>
    <row r="1441" spans="1:41" x14ac:dyDescent="0.25">
      <c r="A1441" s="44">
        <v>45111</v>
      </c>
      <c r="B1441" s="32">
        <v>2023</v>
      </c>
      <c r="C1441" s="33" t="str">
        <f>VLOOKUP(D1441,'[3]CENTRO DE COSTOS'!$E:$H,4,0)</f>
        <v>REGIONALES</v>
      </c>
      <c r="D1441" s="34" t="s">
        <v>79</v>
      </c>
      <c r="E1441" s="34" t="s">
        <v>80</v>
      </c>
      <c r="F1441" s="34" t="s">
        <v>192</v>
      </c>
      <c r="G1441" s="35" t="str">
        <f>VLOOKUP(O1441,[3]Gerentes!$A:$N,4,0)</f>
        <v>NUTRICIÓN</v>
      </c>
      <c r="H1441" s="35" t="str">
        <f>VLOOKUP(O1441,[3]Gerentes!$A:$N,5,0)</f>
        <v>DIRECTOR(A) DE NUTRICION</v>
      </c>
      <c r="I1441" s="35" t="str">
        <f>VLOOKUP(O1441,[3]Gerentes!$A:$N,10,0)</f>
        <v>4. Nutrición</v>
      </c>
      <c r="J1441" s="35" t="str">
        <f>VLOOKUP(O1441,[3]Gerentes!$A:$AB,15,0)</f>
        <v>Contratable</v>
      </c>
      <c r="K1441" s="36" t="str">
        <f t="shared" si="66"/>
        <v>Inversión</v>
      </c>
      <c r="L1441" s="37" t="s">
        <v>189</v>
      </c>
      <c r="M1441" s="38" t="str">
        <f t="shared" si="67"/>
        <v>C-4102-1500-12</v>
      </c>
      <c r="N1441" s="34">
        <v>991</v>
      </c>
      <c r="O1441" s="35" t="str">
        <f t="shared" si="68"/>
        <v>C-4102-1500-12-0-4102016-02-991</v>
      </c>
      <c r="P1441" s="32" t="s">
        <v>188</v>
      </c>
      <c r="Q1441" s="39">
        <f>VLOOKUP($O1441,[3]Gerentes!$A:$I,7,0)</f>
        <v>4102016</v>
      </c>
      <c r="R1441" s="40" t="str">
        <f>VLOOKUP($O1441,[3]Gerentes!$A:$I,8,0)</f>
        <v>SERVICIO DE ATENCION Y PREVENCION A LA DESNUTRICION DESDE EL SECTOR INCLUSION SOCIAL</v>
      </c>
      <c r="S1441" s="34" t="s">
        <v>24</v>
      </c>
      <c r="T1441" s="34">
        <v>27</v>
      </c>
      <c r="U1441" s="34" t="s">
        <v>161</v>
      </c>
      <c r="V1441" s="34" t="s">
        <v>25</v>
      </c>
      <c r="W1441" s="41">
        <v>42984733</v>
      </c>
      <c r="X1441" s="41">
        <v>0</v>
      </c>
      <c r="Y1441" s="41">
        <v>0</v>
      </c>
      <c r="Z1441" s="41">
        <v>0</v>
      </c>
      <c r="AA1441" s="41">
        <v>0</v>
      </c>
      <c r="AB1441" s="42">
        <v>42984733</v>
      </c>
      <c r="AC1441" s="41">
        <v>42984733</v>
      </c>
      <c r="AD1441" s="41">
        <v>0</v>
      </c>
      <c r="AE1441" s="42">
        <v>42984733</v>
      </c>
      <c r="AF1441" s="42">
        <v>17765367</v>
      </c>
      <c r="AG1441" s="41">
        <v>17765367</v>
      </c>
      <c r="AH1441" s="41">
        <v>17765367</v>
      </c>
      <c r="AI1441" s="41">
        <v>0</v>
      </c>
      <c r="AJ1441" s="41">
        <v>0</v>
      </c>
      <c r="AK1441" s="42" t="str">
        <f>IFERROR(VLOOKUP(Exportar[[#This Row],[RUBRO]],[3]LISTAS!$A$1:$B$19,2,0),Exportar[[#This Row],[NOMBRE-Planeación_Proyecto]])</f>
        <v>4. Nutrición</v>
      </c>
      <c r="AL1441" s="41">
        <f>VLOOKUP(Exportar[[#This Row],[UNIDAD/SUB UNIDAD]],[3]!REGIONALES[[#All],[codigo_regional3]:[Columna1]],3,0)</f>
        <v>66</v>
      </c>
      <c r="AM1441" s="41">
        <f>Exportar[[#This Row],[COD]]</f>
        <v>66</v>
      </c>
      <c r="AN1441" s="41">
        <f>IFERROR(VLOOKUP(Exportar[[#This Row],[RUBRO completo]],'[3]CENTRO DE COSTOS'!$X:$X,1,0),0)</f>
        <v>0</v>
      </c>
      <c r="AO1441" s="43" t="str">
        <f>VLOOKUP(Exportar[[#This Row],[COD_REAL]],'[3]CENTRO DE COSTOS'!$M$4:$N$72,2,0)</f>
        <v>REGIONAL RISARALDA</v>
      </c>
    </row>
    <row r="1442" spans="1:41" x14ac:dyDescent="0.25">
      <c r="A1442" s="44">
        <v>45111</v>
      </c>
      <c r="B1442" s="32">
        <v>2023</v>
      </c>
      <c r="C1442" s="33" t="str">
        <f>VLOOKUP(D1442,'[3]CENTRO DE COSTOS'!$E:$H,4,0)</f>
        <v>REGIONALES</v>
      </c>
      <c r="D1442" s="34" t="s">
        <v>79</v>
      </c>
      <c r="E1442" s="34" t="s">
        <v>80</v>
      </c>
      <c r="F1442" s="34" t="s">
        <v>192</v>
      </c>
      <c r="G1442" s="35" t="str">
        <f>VLOOKUP(O1442,[3]Gerentes!$A:$N,4,0)</f>
        <v>PROTECCIÓN SRPA</v>
      </c>
      <c r="H1442" s="35" t="str">
        <f>VLOOKUP(O1442,[3]Gerentes!$A:$N,5,0)</f>
        <v>DIRECTOR(A) DE PROTECCION</v>
      </c>
      <c r="I1442" s="35" t="str">
        <f>VLOOKUP(O1442,[3]Gerentes!$A:$N,10,0)</f>
        <v>3. Protección SRPA</v>
      </c>
      <c r="J1442" s="35" t="str">
        <f>VLOOKUP(O1442,[3]Gerentes!$A:$AB,15,0)</f>
        <v>Contratable</v>
      </c>
      <c r="K1442" s="36" t="str">
        <f t="shared" si="66"/>
        <v>Inversión</v>
      </c>
      <c r="L1442" s="37" t="s">
        <v>187</v>
      </c>
      <c r="M1442" s="38" t="str">
        <f t="shared" si="67"/>
        <v>C-4102-1500-13</v>
      </c>
      <c r="N1442" s="34">
        <v>991</v>
      </c>
      <c r="O1442" s="35" t="str">
        <f t="shared" si="68"/>
        <v>C-4102-1500-13-0-4102038-02-991</v>
      </c>
      <c r="P1442" s="32" t="s">
        <v>186</v>
      </c>
      <c r="Q1442" s="39">
        <f>VLOOKUP($O1442,[3]Gerentes!$A:$I,7,0)</f>
        <v>4102038</v>
      </c>
      <c r="R1442" s="40" t="str">
        <f>VLOOKUP($O1442,[3]Gerentes!$A:$I,8,0)</f>
        <v>SERVICIO DIRIGIDOS A LA ATENCION DE NIÑOS, NIÑAS, ADOLESCENTES Y JOVENES, CON ENFOQUE PEDAGOGICO Y RESTAURATIVO ENCAMINADOS A LA INCLUSION SOCIAL</v>
      </c>
      <c r="S1442" s="34" t="s">
        <v>24</v>
      </c>
      <c r="T1442" s="34">
        <v>27</v>
      </c>
      <c r="U1442" s="34" t="s">
        <v>161</v>
      </c>
      <c r="V1442" s="34" t="s">
        <v>25</v>
      </c>
      <c r="W1442" s="41">
        <v>223870503</v>
      </c>
      <c r="X1442" s="41">
        <v>0</v>
      </c>
      <c r="Y1442" s="41">
        <v>0</v>
      </c>
      <c r="Z1442" s="41">
        <v>0</v>
      </c>
      <c r="AA1442" s="41">
        <v>0</v>
      </c>
      <c r="AB1442" s="42">
        <v>223870503</v>
      </c>
      <c r="AC1442" s="41">
        <v>222831698</v>
      </c>
      <c r="AD1442" s="41">
        <v>1038805</v>
      </c>
      <c r="AE1442" s="42">
        <v>190965099</v>
      </c>
      <c r="AF1442" s="42">
        <v>87831365</v>
      </c>
      <c r="AG1442" s="41">
        <v>87831365</v>
      </c>
      <c r="AH1442" s="41">
        <v>87831365</v>
      </c>
      <c r="AI1442" s="41">
        <v>0</v>
      </c>
      <c r="AJ1442" s="41">
        <v>0</v>
      </c>
      <c r="AK1442" s="42" t="str">
        <f>IFERROR(VLOOKUP(Exportar[[#This Row],[RUBRO]],[3]LISTAS!$A$1:$B$19,2,0),Exportar[[#This Row],[NOMBRE-Planeación_Proyecto]])</f>
        <v>3. Protección SRPA</v>
      </c>
      <c r="AL1442" s="41">
        <f>VLOOKUP(Exportar[[#This Row],[UNIDAD/SUB UNIDAD]],[3]!REGIONALES[[#All],[codigo_regional3]:[Columna1]],3,0)</f>
        <v>66</v>
      </c>
      <c r="AM1442" s="41">
        <f>Exportar[[#This Row],[COD]]</f>
        <v>66</v>
      </c>
      <c r="AN1442" s="41">
        <f>IFERROR(VLOOKUP(Exportar[[#This Row],[RUBRO completo]],'[3]CENTRO DE COSTOS'!$X:$X,1,0),0)</f>
        <v>0</v>
      </c>
      <c r="AO1442" s="43" t="str">
        <f>VLOOKUP(Exportar[[#This Row],[COD_REAL]],'[3]CENTRO DE COSTOS'!$M$4:$N$72,2,0)</f>
        <v>REGIONAL RISARALDA</v>
      </c>
    </row>
    <row r="1443" spans="1:41" x14ac:dyDescent="0.25">
      <c r="A1443" s="44">
        <v>45111</v>
      </c>
      <c r="B1443" s="32">
        <v>2023</v>
      </c>
      <c r="C1443" s="33" t="str">
        <f>VLOOKUP(D1443,'[3]CENTRO DE COSTOS'!$E:$H,4,0)</f>
        <v>REGIONALES</v>
      </c>
      <c r="D1443" s="34" t="s">
        <v>79</v>
      </c>
      <c r="E1443" s="34" t="s">
        <v>80</v>
      </c>
      <c r="F1443" s="34" t="s">
        <v>192</v>
      </c>
      <c r="G1443" s="35" t="str">
        <f>VLOOKUP(O1443,[3]Gerentes!$A:$N,4,0)</f>
        <v xml:space="preserve">PROTECCIÓN RESTABLECIMIENTO </v>
      </c>
      <c r="H1443" s="35" t="str">
        <f>VLOOKUP(O1443,[3]Gerentes!$A:$N,5,0)</f>
        <v>DIRECTOR(A) DE PROTECCION</v>
      </c>
      <c r="I1443" s="35" t="str">
        <f>VLOOKUP(O1443,[3]Gerentes!$A:$N,10,0)</f>
        <v>2. Protección PARD</v>
      </c>
      <c r="J1443" s="35" t="str">
        <f>VLOOKUP(O1443,[3]Gerentes!$A:$AB,15,0)</f>
        <v>Contratable</v>
      </c>
      <c r="K1443" s="36" t="str">
        <f t="shared" si="66"/>
        <v>Inversión</v>
      </c>
      <c r="L1443" s="37" t="s">
        <v>173</v>
      </c>
      <c r="M1443" s="38" t="str">
        <f t="shared" si="67"/>
        <v>C-4102-1500-14</v>
      </c>
      <c r="N1443" s="34">
        <v>991</v>
      </c>
      <c r="O1443" s="35" t="str">
        <f t="shared" si="68"/>
        <v>C-4102-1500-14-0-4102037-02-991</v>
      </c>
      <c r="P1443" s="32" t="s">
        <v>172</v>
      </c>
      <c r="Q1443" s="39">
        <f>VLOOKUP($O1443,[3]Gerentes!$A:$I,7,0)</f>
        <v>4102037</v>
      </c>
      <c r="R1443" s="40" t="str">
        <f>VLOOKUP($O1443,[3]Gerentes!$A:$I,8,0)</f>
        <v>SERVICIO DE PROTECCION PARA EL RESTABLECIMIENTO DE DERECHOS DE NIÑOS, NIÑAS, ADOLESCENTES Y JOVENES</v>
      </c>
      <c r="S1443" s="34" t="s">
        <v>24</v>
      </c>
      <c r="T1443" s="34">
        <v>21</v>
      </c>
      <c r="U1443" s="34" t="s">
        <v>185</v>
      </c>
      <c r="V1443" s="34" t="s">
        <v>25</v>
      </c>
      <c r="W1443" s="41">
        <v>1563984197</v>
      </c>
      <c r="X1443" s="41">
        <v>0</v>
      </c>
      <c r="Y1443" s="41">
        <v>0</v>
      </c>
      <c r="Z1443" s="41">
        <v>0</v>
      </c>
      <c r="AA1443" s="41">
        <v>0</v>
      </c>
      <c r="AB1443" s="42">
        <v>1563984197</v>
      </c>
      <c r="AC1443" s="41">
        <v>1519019304</v>
      </c>
      <c r="AD1443" s="41">
        <v>44964893</v>
      </c>
      <c r="AE1443" s="42">
        <v>1304791439</v>
      </c>
      <c r="AF1443" s="42">
        <v>622703478</v>
      </c>
      <c r="AG1443" s="41">
        <v>622703478</v>
      </c>
      <c r="AH1443" s="41">
        <v>622703478</v>
      </c>
      <c r="AI1443" s="41">
        <v>0</v>
      </c>
      <c r="AJ1443" s="41">
        <v>0</v>
      </c>
      <c r="AK1443" s="42" t="str">
        <f>IFERROR(VLOOKUP(Exportar[[#This Row],[RUBRO]],[3]LISTAS!$A$1:$B$19,2,0),Exportar[[#This Row],[NOMBRE-Planeación_Proyecto]])</f>
        <v>2. Protección PARD</v>
      </c>
      <c r="AL1443" s="41">
        <f>VLOOKUP(Exportar[[#This Row],[UNIDAD/SUB UNIDAD]],[3]!REGIONALES[[#All],[codigo_regional3]:[Columna1]],3,0)</f>
        <v>66</v>
      </c>
      <c r="AM1443" s="41">
        <f>Exportar[[#This Row],[COD]]</f>
        <v>66</v>
      </c>
      <c r="AN1443" s="41">
        <f>IFERROR(VLOOKUP(Exportar[[#This Row],[RUBRO completo]],'[3]CENTRO DE COSTOS'!$X:$X,1,0),0)</f>
        <v>0</v>
      </c>
      <c r="AO1443" s="43" t="str">
        <f>VLOOKUP(Exportar[[#This Row],[COD_REAL]],'[3]CENTRO DE COSTOS'!$M$4:$N$72,2,0)</f>
        <v>REGIONAL RISARALDA</v>
      </c>
    </row>
    <row r="1444" spans="1:41" x14ac:dyDescent="0.25">
      <c r="A1444" s="44">
        <v>45111</v>
      </c>
      <c r="B1444" s="32">
        <v>2023</v>
      </c>
      <c r="C1444" s="33" t="str">
        <f>VLOOKUP(D1444,'[3]CENTRO DE COSTOS'!$E:$H,4,0)</f>
        <v>REGIONALES</v>
      </c>
      <c r="D1444" s="34" t="s">
        <v>79</v>
      </c>
      <c r="E1444" s="34" t="s">
        <v>80</v>
      </c>
      <c r="F1444" s="34" t="s">
        <v>192</v>
      </c>
      <c r="G1444" s="35" t="str">
        <f>VLOOKUP(O1444,[3]Gerentes!$A:$N,4,0)</f>
        <v>SNBF</v>
      </c>
      <c r="H1444" s="35" t="str">
        <f>VLOOKUP(O1444,[3]Gerentes!$A:$N,5,0)</f>
        <v>DIRECTOR(A) DE SISTEMA NACIONAL DE BIENESTAR FAMILIAR</v>
      </c>
      <c r="I1444" s="35" t="str">
        <f>VLOOKUP(O1444,[3]Gerentes!$A:$N,10,0)</f>
        <v>7. SNBF</v>
      </c>
      <c r="J1444" s="35" t="str">
        <f>VLOOKUP(O1444,[3]Gerentes!$A:$AB,15,0)</f>
        <v>Contratable</v>
      </c>
      <c r="K1444" s="36" t="str">
        <f t="shared" si="66"/>
        <v>Inversión</v>
      </c>
      <c r="L1444" s="37" t="s">
        <v>168</v>
      </c>
      <c r="M1444" s="38" t="str">
        <f t="shared" si="67"/>
        <v>C-4102-1500-15</v>
      </c>
      <c r="N1444" s="34">
        <v>991</v>
      </c>
      <c r="O1444" s="35" t="str">
        <f t="shared" si="68"/>
        <v>C-4102-1500-15-0-4102024-02-991</v>
      </c>
      <c r="P1444" s="32" t="s">
        <v>167</v>
      </c>
      <c r="Q1444" s="39">
        <f>VLOOKUP($O1444,[3]Gerentes!$A:$I,7,0)</f>
        <v>4102024</v>
      </c>
      <c r="R1444" s="40" t="str">
        <f>VLOOKUP($O1444,[3]Gerentes!$A:$I,8,0)</f>
        <v>SERVICIO DE ASISTENCIA TECNICA EN EL CICLO DE POLITICAS PUBLICAS DE INFANCIA Y ADOLESCENCIA</v>
      </c>
      <c r="S1444" s="34" t="s">
        <v>24</v>
      </c>
      <c r="T1444" s="34">
        <v>27</v>
      </c>
      <c r="U1444" s="34" t="s">
        <v>161</v>
      </c>
      <c r="V1444" s="34" t="s">
        <v>25</v>
      </c>
      <c r="W1444" s="41">
        <v>172479800</v>
      </c>
      <c r="X1444" s="41">
        <v>0</v>
      </c>
      <c r="Y1444" s="41">
        <v>760633</v>
      </c>
      <c r="Z1444" s="41">
        <v>0</v>
      </c>
      <c r="AA1444" s="41">
        <v>0</v>
      </c>
      <c r="AB1444" s="42">
        <v>171719167</v>
      </c>
      <c r="AC1444" s="41">
        <v>171719167</v>
      </c>
      <c r="AD1444" s="41">
        <v>0</v>
      </c>
      <c r="AE1444" s="42">
        <v>171719167</v>
      </c>
      <c r="AF1444" s="42">
        <v>63464167</v>
      </c>
      <c r="AG1444" s="41">
        <v>63464167</v>
      </c>
      <c r="AH1444" s="41">
        <v>63464167</v>
      </c>
      <c r="AI1444" s="41">
        <v>0</v>
      </c>
      <c r="AJ1444" s="41">
        <v>0</v>
      </c>
      <c r="AK1444" s="42" t="str">
        <f>IFERROR(VLOOKUP(Exportar[[#This Row],[RUBRO]],[3]LISTAS!$A$1:$B$19,2,0),Exportar[[#This Row],[NOMBRE-Planeación_Proyecto]])</f>
        <v>7. SNBF</v>
      </c>
      <c r="AL1444" s="41">
        <f>VLOOKUP(Exportar[[#This Row],[UNIDAD/SUB UNIDAD]],[3]!REGIONALES[[#All],[codigo_regional3]:[Columna1]],3,0)</f>
        <v>66</v>
      </c>
      <c r="AM1444" s="41">
        <f>Exportar[[#This Row],[COD]]</f>
        <v>66</v>
      </c>
      <c r="AN1444" s="41">
        <f>IFERROR(VLOOKUP(Exportar[[#This Row],[RUBRO completo]],'[3]CENTRO DE COSTOS'!$X:$X,1,0),0)</f>
        <v>0</v>
      </c>
      <c r="AO1444" s="43" t="str">
        <f>VLOOKUP(Exportar[[#This Row],[COD_REAL]],'[3]CENTRO DE COSTOS'!$M$4:$N$72,2,0)</f>
        <v>REGIONAL RISARALDA</v>
      </c>
    </row>
    <row r="1445" spans="1:41" x14ac:dyDescent="0.25">
      <c r="A1445" s="44">
        <v>45111</v>
      </c>
      <c r="B1445" s="32">
        <v>2023</v>
      </c>
      <c r="C1445" s="33" t="str">
        <f>VLOOKUP(D1445,'[3]CENTRO DE COSTOS'!$E:$H,4,0)</f>
        <v>REGIONALES</v>
      </c>
      <c r="D1445" s="34" t="s">
        <v>79</v>
      </c>
      <c r="E1445" s="34" t="s">
        <v>80</v>
      </c>
      <c r="F1445" s="34" t="s">
        <v>192</v>
      </c>
      <c r="G1445" s="35" t="str">
        <f>VLOOKUP(O1445,[3]Gerentes!$A:$N,4,0)</f>
        <v>FAMILIA Y COMUNIDADES</v>
      </c>
      <c r="H1445" s="35" t="str">
        <f>VLOOKUP(O1445,[3]Gerentes!$A:$N,5,0)</f>
        <v>DIRECTOR(A) DE FAMILIA Y COMUNIDADES</v>
      </c>
      <c r="I1445" s="35" t="str">
        <f>VLOOKUP(O1445,[3]Gerentes!$A:$N,10,0)</f>
        <v>6. Familia y Comunidades</v>
      </c>
      <c r="J1445" s="35" t="str">
        <f>VLOOKUP(O1445,[3]Gerentes!$A:$AB,15,0)</f>
        <v>Contratable</v>
      </c>
      <c r="K1445" s="36" t="str">
        <f t="shared" si="66"/>
        <v>Inversión</v>
      </c>
      <c r="L1445" s="37" t="s">
        <v>184</v>
      </c>
      <c r="M1445" s="38" t="str">
        <f t="shared" si="67"/>
        <v>C-4102-1500-16</v>
      </c>
      <c r="N1445" s="34">
        <v>991</v>
      </c>
      <c r="O1445" s="35" t="str">
        <f t="shared" si="68"/>
        <v>C-4102-1500-16-0-4102041-02-991</v>
      </c>
      <c r="P1445" s="32" t="s">
        <v>183</v>
      </c>
      <c r="Q1445" s="39">
        <f>VLOOKUP($O1445,[3]Gerentes!$A:$I,7,0)</f>
        <v>4102041</v>
      </c>
      <c r="R1445" s="40" t="str">
        <f>VLOOKUP($O1445,[3]Gerentes!$A:$I,8,0)</f>
        <v>SERVICIO DE ASISTENCIA TECNICA EN EL CICLO DE POLITICAS PUBLICAS DE FAMILIA Y OTRAS RELACIONADAS</v>
      </c>
      <c r="S1445" s="34" t="s">
        <v>24</v>
      </c>
      <c r="T1445" s="34">
        <v>27</v>
      </c>
      <c r="U1445" s="34" t="s">
        <v>161</v>
      </c>
      <c r="V1445" s="34" t="s">
        <v>25</v>
      </c>
      <c r="W1445" s="41">
        <v>92388266</v>
      </c>
      <c r="X1445" s="41">
        <v>0</v>
      </c>
      <c r="Y1445" s="41">
        <v>1574799</v>
      </c>
      <c r="Z1445" s="41">
        <v>0</v>
      </c>
      <c r="AA1445" s="41">
        <v>0</v>
      </c>
      <c r="AB1445" s="42">
        <v>90813467</v>
      </c>
      <c r="AC1445" s="41">
        <v>90813467</v>
      </c>
      <c r="AD1445" s="41">
        <v>0</v>
      </c>
      <c r="AE1445" s="42">
        <v>90813467</v>
      </c>
      <c r="AF1445" s="42">
        <v>35695467</v>
      </c>
      <c r="AG1445" s="41">
        <v>35695467</v>
      </c>
      <c r="AH1445" s="41">
        <v>35695467</v>
      </c>
      <c r="AI1445" s="41">
        <v>0</v>
      </c>
      <c r="AJ1445" s="41">
        <v>0</v>
      </c>
      <c r="AK1445" s="42" t="str">
        <f>IFERROR(VLOOKUP(Exportar[[#This Row],[RUBRO]],[3]LISTAS!$A$1:$B$19,2,0),Exportar[[#This Row],[NOMBRE-Planeación_Proyecto]])</f>
        <v>6. Familia y Comunidades</v>
      </c>
      <c r="AL1445" s="41">
        <f>VLOOKUP(Exportar[[#This Row],[UNIDAD/SUB UNIDAD]],[3]!REGIONALES[[#All],[codigo_regional3]:[Columna1]],3,0)</f>
        <v>66</v>
      </c>
      <c r="AM1445" s="41">
        <f>Exportar[[#This Row],[COD]]</f>
        <v>66</v>
      </c>
      <c r="AN1445" s="41">
        <f>IFERROR(VLOOKUP(Exportar[[#This Row],[RUBRO completo]],'[3]CENTRO DE COSTOS'!$X:$X,1,0),0)</f>
        <v>0</v>
      </c>
      <c r="AO1445" s="43" t="str">
        <f>VLOOKUP(Exportar[[#This Row],[COD_REAL]],'[3]CENTRO DE COSTOS'!$M$4:$N$72,2,0)</f>
        <v>REGIONAL RISARALDA</v>
      </c>
    </row>
    <row r="1446" spans="1:41" x14ac:dyDescent="0.25">
      <c r="A1446" s="44">
        <v>45111</v>
      </c>
      <c r="B1446" s="32">
        <v>2023</v>
      </c>
      <c r="C1446" s="33" t="str">
        <f>VLOOKUP(D1446,'[3]CENTRO DE COSTOS'!$E:$H,4,0)</f>
        <v>REGIONALES</v>
      </c>
      <c r="D1446" s="34" t="s">
        <v>79</v>
      </c>
      <c r="E1446" s="34" t="s">
        <v>80</v>
      </c>
      <c r="F1446" s="34" t="s">
        <v>192</v>
      </c>
      <c r="G1446" s="35" t="str">
        <f>VLOOKUP(O1446,[3]Gerentes!$A:$N,4,0)</f>
        <v>PRIMERA INFANCIA</v>
      </c>
      <c r="H1446" s="35" t="str">
        <f>VLOOKUP(O1446,[3]Gerentes!$A:$N,5,0)</f>
        <v>DIRECTOR(A) DE PRIMERA INFANCIA</v>
      </c>
      <c r="I1446" s="35" t="str">
        <f>VLOOKUP(O1446,[3]Gerentes!$A:$N,10,0)</f>
        <v>1. Primera Infancia</v>
      </c>
      <c r="J1446" s="35" t="str">
        <f>VLOOKUP(O1446,[3]Gerentes!$A:$AB,15,0)</f>
        <v>Contratable</v>
      </c>
      <c r="K1446" s="36" t="str">
        <f t="shared" si="66"/>
        <v>Inversión</v>
      </c>
      <c r="L1446" s="37" t="s">
        <v>166</v>
      </c>
      <c r="M1446" s="38" t="str">
        <f t="shared" si="67"/>
        <v>C-4102-1500-18</v>
      </c>
      <c r="N1446" s="34">
        <v>991</v>
      </c>
      <c r="O1446" s="35" t="str">
        <f t="shared" si="68"/>
        <v>C-4102-1500-18-0-4102040-02-991</v>
      </c>
      <c r="P1446" s="32" t="s">
        <v>165</v>
      </c>
      <c r="Q1446" s="39">
        <f>VLOOKUP($O1446,[3]Gerentes!$A:$I,7,0)</f>
        <v>4102040</v>
      </c>
      <c r="R1446" s="40" t="str">
        <f>VLOOKUP($O1446,[3]Gerentes!$A:$I,8,0)</f>
        <v>DOCUMENTOS METODOLOGICOS</v>
      </c>
      <c r="S1446" s="34" t="s">
        <v>24</v>
      </c>
      <c r="T1446" s="34">
        <v>27</v>
      </c>
      <c r="U1446" s="34" t="s">
        <v>161</v>
      </c>
      <c r="V1446" s="34" t="s">
        <v>25</v>
      </c>
      <c r="W1446" s="41">
        <v>900742960</v>
      </c>
      <c r="X1446" s="41">
        <v>0</v>
      </c>
      <c r="Y1446" s="41">
        <v>0</v>
      </c>
      <c r="Z1446" s="41">
        <v>0</v>
      </c>
      <c r="AA1446" s="41">
        <v>0</v>
      </c>
      <c r="AB1446" s="42">
        <v>900742960</v>
      </c>
      <c r="AC1446" s="41">
        <v>873561832</v>
      </c>
      <c r="AD1446" s="41">
        <v>27181128</v>
      </c>
      <c r="AE1446" s="42">
        <v>873561832</v>
      </c>
      <c r="AF1446" s="42">
        <v>346542265</v>
      </c>
      <c r="AG1446" s="41">
        <v>346542265</v>
      </c>
      <c r="AH1446" s="41">
        <v>346542265</v>
      </c>
      <c r="AI1446" s="41">
        <v>0</v>
      </c>
      <c r="AJ1446" s="41">
        <v>0</v>
      </c>
      <c r="AK1446" s="42" t="str">
        <f>IFERROR(VLOOKUP(Exportar[[#This Row],[RUBRO]],[3]LISTAS!$A$1:$B$19,2,0),Exportar[[#This Row],[NOMBRE-Planeación_Proyecto]])</f>
        <v>1. Primera Infancia</v>
      </c>
      <c r="AL1446" s="41">
        <f>VLOOKUP(Exportar[[#This Row],[UNIDAD/SUB UNIDAD]],[3]!REGIONALES[[#All],[codigo_regional3]:[Columna1]],3,0)</f>
        <v>66</v>
      </c>
      <c r="AM1446" s="41">
        <f>Exportar[[#This Row],[COD]]</f>
        <v>66</v>
      </c>
      <c r="AN1446" s="41">
        <f>IFERROR(VLOOKUP(Exportar[[#This Row],[RUBRO completo]],'[3]CENTRO DE COSTOS'!$X:$X,1,0),0)</f>
        <v>0</v>
      </c>
      <c r="AO1446" s="43" t="str">
        <f>VLOOKUP(Exportar[[#This Row],[COD_REAL]],'[3]CENTRO DE COSTOS'!$M$4:$N$72,2,0)</f>
        <v>REGIONAL RISARALDA</v>
      </c>
    </row>
    <row r="1447" spans="1:41" x14ac:dyDescent="0.25">
      <c r="A1447" s="44">
        <v>45111</v>
      </c>
      <c r="B1447" s="32">
        <v>2023</v>
      </c>
      <c r="C1447" s="33" t="str">
        <f>VLOOKUP(D1447,'[3]CENTRO DE COSTOS'!$E:$H,4,0)</f>
        <v>REGIONALES</v>
      </c>
      <c r="D1447" s="34" t="s">
        <v>79</v>
      </c>
      <c r="E1447" s="34" t="s">
        <v>80</v>
      </c>
      <c r="F1447" s="34" t="s">
        <v>192</v>
      </c>
      <c r="G1447" s="35" t="str">
        <f>VLOOKUP(O1447,[3]Gerentes!$A:$N,4,0)</f>
        <v>INFANCIA</v>
      </c>
      <c r="H1447" s="35" t="str">
        <f>VLOOKUP(O1447,[3]Gerentes!$A:$N,5,0)</f>
        <v>DIRECTOR(A) DE INFANCIA</v>
      </c>
      <c r="I1447" s="35" t="str">
        <f>VLOOKUP(O1447,[3]Gerentes!$A:$N,10,0)</f>
        <v>7. Infancia</v>
      </c>
      <c r="J1447" s="35" t="str">
        <f>VLOOKUP(O1447,[3]Gerentes!$A:$AB,15,0)</f>
        <v>Contratable</v>
      </c>
      <c r="K1447" s="36" t="str">
        <f t="shared" si="66"/>
        <v>Inversión</v>
      </c>
      <c r="L1447" s="37" t="s">
        <v>182</v>
      </c>
      <c r="M1447" s="38" t="str">
        <f t="shared" si="67"/>
        <v>C-4102-1500-20</v>
      </c>
      <c r="N1447" s="34">
        <v>991</v>
      </c>
      <c r="O1447" s="35" t="str">
        <f t="shared" si="68"/>
        <v>C-4102-1500-20-0-4102045-02-991</v>
      </c>
      <c r="P1447" s="32" t="s">
        <v>181</v>
      </c>
      <c r="Q1447" s="39">
        <f>VLOOKUP($O1447,[3]Gerentes!$A:$I,7,0)</f>
        <v>4102045</v>
      </c>
      <c r="R1447" s="40" t="str">
        <f>VLOOKUP($O1447,[3]Gerentes!$A:$I,8,0)</f>
        <v>SERVICIOS DE EDUCACIÓN INFORMAL A NIÑOS, NIÑAS, ADOLESCENTES  Y JÓVENES PARA EL RECONOCIMIENTO DE SUS DERECHOS</v>
      </c>
      <c r="S1447" s="34" t="s">
        <v>24</v>
      </c>
      <c r="T1447" s="34">
        <v>27</v>
      </c>
      <c r="U1447" s="34" t="s">
        <v>161</v>
      </c>
      <c r="V1447" s="34" t="s">
        <v>25</v>
      </c>
      <c r="W1447" s="41">
        <v>91876129</v>
      </c>
      <c r="X1447" s="41">
        <v>0</v>
      </c>
      <c r="Y1447" s="41">
        <v>2337134</v>
      </c>
      <c r="Z1447" s="41">
        <v>0</v>
      </c>
      <c r="AA1447" s="41">
        <v>0</v>
      </c>
      <c r="AB1447" s="42">
        <v>89538995</v>
      </c>
      <c r="AC1447" s="41">
        <v>89538995</v>
      </c>
      <c r="AD1447" s="41">
        <v>0</v>
      </c>
      <c r="AE1447" s="42">
        <v>89538995</v>
      </c>
      <c r="AF1447" s="42">
        <v>34929328</v>
      </c>
      <c r="AG1447" s="41">
        <v>34929328</v>
      </c>
      <c r="AH1447" s="41">
        <v>34929328</v>
      </c>
      <c r="AI1447" s="41">
        <v>0</v>
      </c>
      <c r="AJ1447" s="41">
        <v>0</v>
      </c>
      <c r="AK1447" s="42" t="str">
        <f>IFERROR(VLOOKUP(Exportar[[#This Row],[RUBRO]],[3]LISTAS!$A$1:$B$19,2,0),Exportar[[#This Row],[NOMBRE-Planeación_Proyecto]])</f>
        <v>7. Infancia</v>
      </c>
      <c r="AL1447" s="41">
        <f>VLOOKUP(Exportar[[#This Row],[UNIDAD/SUB UNIDAD]],[3]!REGIONALES[[#All],[codigo_regional3]:[Columna1]],3,0)</f>
        <v>66</v>
      </c>
      <c r="AM1447" s="41">
        <f>Exportar[[#This Row],[COD]]</f>
        <v>66</v>
      </c>
      <c r="AN1447" s="41">
        <f>IFERROR(VLOOKUP(Exportar[[#This Row],[RUBRO completo]],'[3]CENTRO DE COSTOS'!$X:$X,1,0),0)</f>
        <v>0</v>
      </c>
      <c r="AO1447" s="43" t="str">
        <f>VLOOKUP(Exportar[[#This Row],[COD_REAL]],'[3]CENTRO DE COSTOS'!$M$4:$N$72,2,0)</f>
        <v>REGIONAL RISARALDA</v>
      </c>
    </row>
    <row r="1448" spans="1:41" x14ac:dyDescent="0.25">
      <c r="A1448" s="44">
        <v>45111</v>
      </c>
      <c r="B1448" s="32">
        <v>2023</v>
      </c>
      <c r="C1448" s="33" t="str">
        <f>VLOOKUP(D1448,'[3]CENTRO DE COSTOS'!$E:$H,4,0)</f>
        <v>REGIONALES</v>
      </c>
      <c r="D1448" s="34" t="s">
        <v>79</v>
      </c>
      <c r="E1448" s="34" t="s">
        <v>80</v>
      </c>
      <c r="F1448" s="34" t="s">
        <v>192</v>
      </c>
      <c r="G1448" s="35" t="str">
        <f>VLOOKUP(O1448,[3]Gerentes!$A:$N,4,0)</f>
        <v>ADOLESCENCIA Y JUVENTUD</v>
      </c>
      <c r="H1448" s="35" t="str">
        <f>VLOOKUP(O1448,[3]Gerentes!$A:$N,5,0)</f>
        <v xml:space="preserve">DIRECTOR(A) DE ADOLESCENCIA Y JUVENTUD </v>
      </c>
      <c r="I1448" s="35" t="str">
        <f>VLOOKUP(O1448,[3]Gerentes!$A:$N,10,0)</f>
        <v>8. Adolescencia y Juventud</v>
      </c>
      <c r="J1448" s="35" t="str">
        <f>VLOOKUP(O1448,[3]Gerentes!$A:$AB,15,0)</f>
        <v>Contratable</v>
      </c>
      <c r="K1448" s="36" t="str">
        <f t="shared" si="66"/>
        <v>Inversión</v>
      </c>
      <c r="L1448" s="37" t="s">
        <v>180</v>
      </c>
      <c r="M1448" s="38" t="str">
        <f t="shared" si="67"/>
        <v>C-4102-1500-21</v>
      </c>
      <c r="N1448" s="34">
        <v>991</v>
      </c>
      <c r="O1448" s="35" t="str">
        <f t="shared" si="68"/>
        <v>C-4102-1500-21-0-4102045-02-00-991</v>
      </c>
      <c r="P1448" s="32" t="s">
        <v>179</v>
      </c>
      <c r="Q1448" s="39">
        <f>VLOOKUP($O1448,[3]Gerentes!$A:$I,7,0)</f>
        <v>4102045</v>
      </c>
      <c r="R1448" s="40" t="str">
        <f>VLOOKUP($O1448,[3]Gerentes!$A:$I,8,0)</f>
        <v>SERVICIOS DE EDUCACIÓN INFORMAL A NIÑOS, NIÑAS, ADOLESCENTES  Y JÓVENES PARA EL RECONOCIMIENTO DE SUS DERECHOS</v>
      </c>
      <c r="S1448" s="34" t="s">
        <v>24</v>
      </c>
      <c r="T1448" s="34">
        <v>27</v>
      </c>
      <c r="U1448" s="34" t="s">
        <v>161</v>
      </c>
      <c r="V1448" s="34" t="s">
        <v>25</v>
      </c>
      <c r="W1448" s="41">
        <v>92797334</v>
      </c>
      <c r="X1448" s="41">
        <v>0</v>
      </c>
      <c r="Y1448" s="41">
        <v>2476345</v>
      </c>
      <c r="Z1448" s="41">
        <v>0</v>
      </c>
      <c r="AA1448" s="41">
        <v>0</v>
      </c>
      <c r="AB1448" s="42">
        <v>90320989</v>
      </c>
      <c r="AC1448" s="41">
        <v>90320989</v>
      </c>
      <c r="AD1448" s="41">
        <v>0</v>
      </c>
      <c r="AE1448" s="42">
        <v>90320989</v>
      </c>
      <c r="AF1448" s="42">
        <v>35580989</v>
      </c>
      <c r="AG1448" s="41">
        <v>35580989</v>
      </c>
      <c r="AH1448" s="41">
        <v>35580989</v>
      </c>
      <c r="AI1448" s="41">
        <v>0</v>
      </c>
      <c r="AJ1448" s="41">
        <v>0</v>
      </c>
      <c r="AK1448" s="42" t="str">
        <f>IFERROR(VLOOKUP(Exportar[[#This Row],[RUBRO]],[3]LISTAS!$A$1:$B$19,2,0),Exportar[[#This Row],[NOMBRE-Planeación_Proyecto]])</f>
        <v>8. Adolescencia y Juventud</v>
      </c>
      <c r="AL1448" s="41">
        <f>VLOOKUP(Exportar[[#This Row],[UNIDAD/SUB UNIDAD]],[3]!REGIONALES[[#All],[codigo_regional3]:[Columna1]],3,0)</f>
        <v>66</v>
      </c>
      <c r="AM1448" s="41">
        <f>Exportar[[#This Row],[COD]]</f>
        <v>66</v>
      </c>
      <c r="AN1448" s="41">
        <f>IFERROR(VLOOKUP(Exportar[[#This Row],[RUBRO completo]],'[3]CENTRO DE COSTOS'!$X:$X,1,0),0)</f>
        <v>0</v>
      </c>
      <c r="AO1448" s="43" t="str">
        <f>VLOOKUP(Exportar[[#This Row],[COD_REAL]],'[3]CENTRO DE COSTOS'!$M$4:$N$72,2,0)</f>
        <v>REGIONAL RISARALDA</v>
      </c>
    </row>
    <row r="1449" spans="1:41" x14ac:dyDescent="0.25">
      <c r="A1449" s="44">
        <v>45111</v>
      </c>
      <c r="B1449" s="32">
        <v>2023</v>
      </c>
      <c r="C1449" s="33" t="str">
        <f>VLOOKUP(D1449,'[3]CENTRO DE COSTOS'!$E:$H,4,0)</f>
        <v>REGIONALES</v>
      </c>
      <c r="D1449" s="34" t="s">
        <v>79</v>
      </c>
      <c r="E1449" s="34" t="s">
        <v>80</v>
      </c>
      <c r="F1449" s="34" t="s">
        <v>192</v>
      </c>
      <c r="G1449" s="35" t="str">
        <f>VLOOKUP(O1449,[3]Gerentes!$A:$N,4,0)</f>
        <v>TECNOLOGÍA</v>
      </c>
      <c r="H1449" s="35" t="str">
        <f>VLOOKUP(O1449,[3]Gerentes!$A:$N,5,0)</f>
        <v>DIRECTOR(A) DE INFORMACION Y TECNOLOGIA</v>
      </c>
      <c r="I1449" s="35" t="str">
        <f>VLOOKUP(O1449,[3]Gerentes!$A:$N,10,0)</f>
        <v>9. Tecnología</v>
      </c>
      <c r="J1449" s="35" t="str">
        <f>VLOOKUP(O1449,[3]Gerentes!$A:$AB,15,0)</f>
        <v>Contratable</v>
      </c>
      <c r="K1449" s="36" t="str">
        <f t="shared" si="66"/>
        <v>Inversión</v>
      </c>
      <c r="L1449" s="37" t="s">
        <v>178</v>
      </c>
      <c r="M1449" s="38" t="str">
        <f t="shared" si="67"/>
        <v>C-4199-1500-7</v>
      </c>
      <c r="N1449" s="34">
        <v>991</v>
      </c>
      <c r="O1449" s="35" t="str">
        <f t="shared" si="68"/>
        <v>C-4199-1500-7-0-4199062-02-991</v>
      </c>
      <c r="P1449" s="32" t="s">
        <v>177</v>
      </c>
      <c r="Q1449" s="39">
        <f>VLOOKUP($O1449,[3]Gerentes!$A:$I,7,0)</f>
        <v>4199062</v>
      </c>
      <c r="R1449" s="40" t="str">
        <f>VLOOKUP($O1449,[3]Gerentes!$A:$I,8,0)</f>
        <v>SERVICIOS TECNOLOGICOS</v>
      </c>
      <c r="S1449" s="34" t="s">
        <v>24</v>
      </c>
      <c r="T1449" s="34">
        <v>27</v>
      </c>
      <c r="U1449" s="34" t="s">
        <v>161</v>
      </c>
      <c r="V1449" s="34" t="s">
        <v>25</v>
      </c>
      <c r="W1449" s="41">
        <v>119241850</v>
      </c>
      <c r="X1449" s="41">
        <v>3659450</v>
      </c>
      <c r="Y1449" s="41">
        <v>7318900</v>
      </c>
      <c r="Z1449" s="41">
        <v>0</v>
      </c>
      <c r="AA1449" s="41">
        <v>0</v>
      </c>
      <c r="AB1449" s="42">
        <v>115582400</v>
      </c>
      <c r="AC1449" s="41">
        <v>115582400</v>
      </c>
      <c r="AD1449" s="41">
        <v>0</v>
      </c>
      <c r="AE1449" s="42">
        <v>115582400</v>
      </c>
      <c r="AF1449" s="42">
        <v>45834400</v>
      </c>
      <c r="AG1449" s="41">
        <v>45834400</v>
      </c>
      <c r="AH1449" s="41">
        <v>45834400</v>
      </c>
      <c r="AI1449" s="41">
        <v>0</v>
      </c>
      <c r="AJ1449" s="41">
        <v>0</v>
      </c>
      <c r="AK1449" s="42" t="str">
        <f>IFERROR(VLOOKUP(Exportar[[#This Row],[RUBRO]],[3]LISTAS!$A$1:$B$19,2,0),Exportar[[#This Row],[NOMBRE-Planeación_Proyecto]])</f>
        <v>9. Tecnología</v>
      </c>
      <c r="AL1449" s="41">
        <f>VLOOKUP(Exportar[[#This Row],[UNIDAD/SUB UNIDAD]],[3]!REGIONALES[[#All],[codigo_regional3]:[Columna1]],3,0)</f>
        <v>66</v>
      </c>
      <c r="AM1449" s="41">
        <f>Exportar[[#This Row],[COD]]</f>
        <v>66</v>
      </c>
      <c r="AN1449" s="41">
        <f>IFERROR(VLOOKUP(Exportar[[#This Row],[RUBRO completo]],'[3]CENTRO DE COSTOS'!$X:$X,1,0),0)</f>
        <v>0</v>
      </c>
      <c r="AO1449" s="43" t="str">
        <f>VLOOKUP(Exportar[[#This Row],[COD_REAL]],'[3]CENTRO DE COSTOS'!$M$4:$N$72,2,0)</f>
        <v>REGIONAL RISARALDA</v>
      </c>
    </row>
    <row r="1450" spans="1:41" x14ac:dyDescent="0.25">
      <c r="A1450" s="44">
        <v>45111</v>
      </c>
      <c r="B1450" s="32">
        <v>2023</v>
      </c>
      <c r="C1450" s="33" t="str">
        <f>VLOOKUP(D1450,'[3]CENTRO DE COSTOS'!$E:$H,4,0)</f>
        <v>REGIONALES</v>
      </c>
      <c r="D1450" s="34" t="s">
        <v>79</v>
      </c>
      <c r="E1450" s="34" t="s">
        <v>80</v>
      </c>
      <c r="F1450" s="34" t="s">
        <v>192</v>
      </c>
      <c r="G1450" s="35" t="str">
        <f>VLOOKUP(O1450,[3]Gerentes!$A:$N,4,0)</f>
        <v>FORTALECIMIENTO</v>
      </c>
      <c r="H1450" s="35" t="str">
        <f>VLOOKUP(O1450,[3]Gerentes!$A:$N,5,0)</f>
        <v>DIRECTOR(A) DE GESTION HUMANA</v>
      </c>
      <c r="I1450" s="35" t="str">
        <f>VLOOKUP(O1450,[3]Gerentes!$A:$N,10,0)</f>
        <v>8. Fortalecimiento</v>
      </c>
      <c r="J1450" s="35" t="str">
        <f>VLOOKUP(O1450,[3]Gerentes!$A:$AB,15,0)</f>
        <v>Contratable</v>
      </c>
      <c r="K1450" s="36" t="str">
        <f t="shared" si="66"/>
        <v>Inversión</v>
      </c>
      <c r="L1450" s="37" t="s">
        <v>175</v>
      </c>
      <c r="M1450" s="38" t="str">
        <f t="shared" si="67"/>
        <v>C-4199-1500-8</v>
      </c>
      <c r="N1450" s="34">
        <v>991</v>
      </c>
      <c r="O1450" s="35" t="str">
        <f t="shared" si="68"/>
        <v>C-4199-1500-8-0-4199064-02-991</v>
      </c>
      <c r="P1450" s="32" t="s">
        <v>174</v>
      </c>
      <c r="Q1450" s="39">
        <f>VLOOKUP($O1450,[3]Gerentes!$A:$I,7,0)</f>
        <v>4199064</v>
      </c>
      <c r="R1450" s="40" t="str">
        <f>VLOOKUP($O1450,[3]Gerentes!$A:$I,8,0)</f>
        <v>SERVICIO DE IMPLEMENTACION DE SISTEMAS DE GESTION</v>
      </c>
      <c r="S1450" s="34" t="s">
        <v>24</v>
      </c>
      <c r="T1450" s="34">
        <v>27</v>
      </c>
      <c r="U1450" s="34" t="s">
        <v>161</v>
      </c>
      <c r="V1450" s="34" t="s">
        <v>25</v>
      </c>
      <c r="W1450" s="41">
        <v>357706441</v>
      </c>
      <c r="X1450" s="41">
        <v>0</v>
      </c>
      <c r="Y1450" s="41">
        <v>5155808</v>
      </c>
      <c r="Z1450" s="41">
        <v>0</v>
      </c>
      <c r="AA1450" s="41">
        <v>0</v>
      </c>
      <c r="AB1450" s="42">
        <v>352550633</v>
      </c>
      <c r="AC1450" s="41">
        <v>352550633</v>
      </c>
      <c r="AD1450" s="41">
        <v>0</v>
      </c>
      <c r="AE1450" s="42">
        <v>352550633</v>
      </c>
      <c r="AF1450" s="42">
        <v>140744633</v>
      </c>
      <c r="AG1450" s="41">
        <v>140744633</v>
      </c>
      <c r="AH1450" s="41">
        <v>140744633</v>
      </c>
      <c r="AI1450" s="41">
        <v>0</v>
      </c>
      <c r="AJ1450" s="41">
        <v>0</v>
      </c>
      <c r="AK1450" s="42" t="str">
        <f>IFERROR(VLOOKUP(Exportar[[#This Row],[RUBRO]],[3]LISTAS!$A$1:$B$19,2,0),Exportar[[#This Row],[NOMBRE-Planeación_Proyecto]])</f>
        <v>8. Fortalecimiento</v>
      </c>
      <c r="AL1450" s="41">
        <f>VLOOKUP(Exportar[[#This Row],[UNIDAD/SUB UNIDAD]],[3]!REGIONALES[[#All],[codigo_regional3]:[Columna1]],3,0)</f>
        <v>66</v>
      </c>
      <c r="AM1450" s="41">
        <f>Exportar[[#This Row],[COD]]</f>
        <v>66</v>
      </c>
      <c r="AN1450" s="41">
        <f>IFERROR(VLOOKUP(Exportar[[#This Row],[RUBRO completo]],'[3]CENTRO DE COSTOS'!$X:$X,1,0),0)</f>
        <v>0</v>
      </c>
      <c r="AO1450" s="43" t="str">
        <f>VLOOKUP(Exportar[[#This Row],[COD_REAL]],'[3]CENTRO DE COSTOS'!$M$4:$N$72,2,0)</f>
        <v>REGIONAL RISARALDA</v>
      </c>
    </row>
    <row r="1451" spans="1:41" x14ac:dyDescent="0.25">
      <c r="A1451" s="44">
        <v>45111</v>
      </c>
      <c r="B1451" s="32">
        <v>2023</v>
      </c>
      <c r="C1451" s="33" t="str">
        <f>VLOOKUP(D1451,'[3]CENTRO DE COSTOS'!$E:$H,4,0)</f>
        <v>REGIONALES</v>
      </c>
      <c r="D1451" s="34" t="s">
        <v>79</v>
      </c>
      <c r="E1451" s="34" t="s">
        <v>80</v>
      </c>
      <c r="F1451" s="34" t="s">
        <v>176</v>
      </c>
      <c r="G1451" s="35" t="str">
        <f>VLOOKUP(O1451,[3]Gerentes!$A:$N,4,0)</f>
        <v>NUTRICIÓN</v>
      </c>
      <c r="H1451" s="35" t="str">
        <f>VLOOKUP(O1451,[3]Gerentes!$A:$N,5,0)</f>
        <v>DIRECTOR(A) DE NUTRICION</v>
      </c>
      <c r="I1451" s="35" t="str">
        <f>VLOOKUP(O1451,[3]Gerentes!$A:$N,10,0)</f>
        <v>4. Nutrición</v>
      </c>
      <c r="J1451" s="35" t="str">
        <f>VLOOKUP(O1451,[3]Gerentes!$A:$AB,15,0)</f>
        <v>No Contratable</v>
      </c>
      <c r="K1451" s="36" t="str">
        <f t="shared" si="66"/>
        <v>Inversión</v>
      </c>
      <c r="L1451" s="37" t="s">
        <v>189</v>
      </c>
      <c r="M1451" s="38" t="str">
        <f t="shared" si="67"/>
        <v>C-4102-1500-12</v>
      </c>
      <c r="N1451" s="34">
        <v>992</v>
      </c>
      <c r="O1451" s="35" t="str">
        <f t="shared" si="68"/>
        <v>C-4102-1500-12-0-4102016-02-992</v>
      </c>
      <c r="P1451" s="32" t="s">
        <v>188</v>
      </c>
      <c r="Q1451" s="39">
        <f>VLOOKUP($O1451,[3]Gerentes!$A:$I,7,0)</f>
        <v>4102016</v>
      </c>
      <c r="R1451" s="40" t="str">
        <f>VLOOKUP($O1451,[3]Gerentes!$A:$I,8,0)</f>
        <v>SERVICIO DE ATENCION Y PREVENCION A LA DESNUTRICION DESDE EL SECTOR INCLUSION SOCIAL</v>
      </c>
      <c r="S1451" s="34" t="s">
        <v>24</v>
      </c>
      <c r="T1451" s="34">
        <v>27</v>
      </c>
      <c r="U1451" s="34" t="s">
        <v>161</v>
      </c>
      <c r="V1451" s="34" t="s">
        <v>25</v>
      </c>
      <c r="W1451" s="41">
        <v>2000000</v>
      </c>
      <c r="X1451" s="41">
        <v>0</v>
      </c>
      <c r="Y1451" s="41">
        <v>0</v>
      </c>
      <c r="Z1451" s="41">
        <v>0</v>
      </c>
      <c r="AA1451" s="41">
        <v>0</v>
      </c>
      <c r="AB1451" s="42">
        <v>2000000</v>
      </c>
      <c r="AC1451" s="41">
        <v>2000000</v>
      </c>
      <c r="AD1451" s="41">
        <v>0</v>
      </c>
      <c r="AE1451" s="42">
        <v>172942</v>
      </c>
      <c r="AF1451" s="42">
        <v>172942</v>
      </c>
      <c r="AG1451" s="41">
        <v>172942</v>
      </c>
      <c r="AH1451" s="41">
        <v>172942</v>
      </c>
      <c r="AI1451" s="41">
        <v>0</v>
      </c>
      <c r="AJ1451" s="41">
        <v>0</v>
      </c>
      <c r="AK1451" s="42" t="str">
        <f>IFERROR(VLOOKUP(Exportar[[#This Row],[RUBRO]],[3]LISTAS!$A$1:$B$19,2,0),Exportar[[#This Row],[NOMBRE-Planeación_Proyecto]])</f>
        <v>4. Nutrición</v>
      </c>
      <c r="AL1451" s="41">
        <f>VLOOKUP(Exportar[[#This Row],[UNIDAD/SUB UNIDAD]],[3]!REGIONALES[[#All],[codigo_regional3]:[Columna1]],3,0)</f>
        <v>66</v>
      </c>
      <c r="AM1451" s="41">
        <f>Exportar[[#This Row],[COD]]</f>
        <v>66</v>
      </c>
      <c r="AN1451" s="41">
        <f>IFERROR(VLOOKUP(Exportar[[#This Row],[RUBRO completo]],'[3]CENTRO DE COSTOS'!$X:$X,1,0),0)</f>
        <v>0</v>
      </c>
      <c r="AO1451" s="43" t="str">
        <f>VLOOKUP(Exportar[[#This Row],[COD_REAL]],'[3]CENTRO DE COSTOS'!$M$4:$N$72,2,0)</f>
        <v>REGIONAL RISARALDA</v>
      </c>
    </row>
    <row r="1452" spans="1:41" x14ac:dyDescent="0.25">
      <c r="A1452" s="44">
        <v>45111</v>
      </c>
      <c r="B1452" s="32">
        <v>2023</v>
      </c>
      <c r="C1452" s="33" t="str">
        <f>VLOOKUP(D1452,'[3]CENTRO DE COSTOS'!$E:$H,4,0)</f>
        <v>REGIONALES</v>
      </c>
      <c r="D1452" s="34" t="s">
        <v>79</v>
      </c>
      <c r="E1452" s="34" t="s">
        <v>80</v>
      </c>
      <c r="F1452" s="34" t="s">
        <v>176</v>
      </c>
      <c r="G1452" s="35" t="str">
        <f>VLOOKUP(O1452,[3]Gerentes!$A:$N,4,0)</f>
        <v>PROTECCIÓN SRPA</v>
      </c>
      <c r="H1452" s="35" t="str">
        <f>VLOOKUP(O1452,[3]Gerentes!$A:$N,5,0)</f>
        <v>DIRECTOR(A) DE PROTECCION</v>
      </c>
      <c r="I1452" s="35" t="str">
        <f>VLOOKUP(O1452,[3]Gerentes!$A:$N,10,0)</f>
        <v>3. Protección SRPA</v>
      </c>
      <c r="J1452" s="35" t="str">
        <f>VLOOKUP(O1452,[3]Gerentes!$A:$AB,15,0)</f>
        <v>No Contratable</v>
      </c>
      <c r="K1452" s="36" t="str">
        <f t="shared" si="66"/>
        <v>Inversión</v>
      </c>
      <c r="L1452" s="37" t="s">
        <v>187</v>
      </c>
      <c r="M1452" s="38" t="str">
        <f t="shared" si="67"/>
        <v>C-4102-1500-13</v>
      </c>
      <c r="N1452" s="34">
        <v>992</v>
      </c>
      <c r="O1452" s="35" t="str">
        <f t="shared" si="68"/>
        <v>C-4102-1500-13-0-4102038-02-992</v>
      </c>
      <c r="P1452" s="32" t="s">
        <v>186</v>
      </c>
      <c r="Q1452" s="39">
        <f>VLOOKUP($O1452,[3]Gerentes!$A:$I,7,0)</f>
        <v>4102038</v>
      </c>
      <c r="R1452" s="40" t="str">
        <f>VLOOKUP($O1452,[3]Gerentes!$A:$I,8,0)</f>
        <v>SERVICIO DIRIGIDOS A LA ATENCION DE NIÑOS, NIÑAS, ADOLESCENTES Y JOVENES, CON ENFOQUE PEDAGOGICO Y RESTAURATIVO ENCAMINADOS A LA INCLUSION SOCIAL</v>
      </c>
      <c r="S1452" s="34" t="s">
        <v>24</v>
      </c>
      <c r="T1452" s="34">
        <v>27</v>
      </c>
      <c r="U1452" s="34" t="s">
        <v>161</v>
      </c>
      <c r="V1452" s="34" t="s">
        <v>25</v>
      </c>
      <c r="W1452" s="41">
        <v>1441704</v>
      </c>
      <c r="X1452" s="41">
        <v>2000000</v>
      </c>
      <c r="Y1452" s="41">
        <v>0</v>
      </c>
      <c r="Z1452" s="41">
        <v>0</v>
      </c>
      <c r="AA1452" s="41">
        <v>0</v>
      </c>
      <c r="AB1452" s="42">
        <v>3441704</v>
      </c>
      <c r="AC1452" s="41">
        <v>3441704</v>
      </c>
      <c r="AD1452" s="41">
        <v>0</v>
      </c>
      <c r="AE1452" s="42">
        <v>980128</v>
      </c>
      <c r="AF1452" s="42">
        <v>980128</v>
      </c>
      <c r="AG1452" s="41">
        <v>980128</v>
      </c>
      <c r="AH1452" s="41">
        <v>980128</v>
      </c>
      <c r="AI1452" s="41">
        <v>0</v>
      </c>
      <c r="AJ1452" s="41">
        <v>0</v>
      </c>
      <c r="AK1452" s="42" t="str">
        <f>IFERROR(VLOOKUP(Exportar[[#This Row],[RUBRO]],[3]LISTAS!$A$1:$B$19,2,0),Exportar[[#This Row],[NOMBRE-Planeación_Proyecto]])</f>
        <v>3. Protección SRPA</v>
      </c>
      <c r="AL1452" s="41">
        <f>VLOOKUP(Exportar[[#This Row],[UNIDAD/SUB UNIDAD]],[3]!REGIONALES[[#All],[codigo_regional3]:[Columna1]],3,0)</f>
        <v>66</v>
      </c>
      <c r="AM1452" s="41">
        <f>Exportar[[#This Row],[COD]]</f>
        <v>66</v>
      </c>
      <c r="AN1452" s="41">
        <f>IFERROR(VLOOKUP(Exportar[[#This Row],[RUBRO completo]],'[3]CENTRO DE COSTOS'!$X:$X,1,0),0)</f>
        <v>0</v>
      </c>
      <c r="AO1452" s="43" t="str">
        <f>VLOOKUP(Exportar[[#This Row],[COD_REAL]],'[3]CENTRO DE COSTOS'!$M$4:$N$72,2,0)</f>
        <v>REGIONAL RISARALDA</v>
      </c>
    </row>
    <row r="1453" spans="1:41" x14ac:dyDescent="0.25">
      <c r="A1453" s="44">
        <v>45111</v>
      </c>
      <c r="B1453" s="32">
        <v>2023</v>
      </c>
      <c r="C1453" s="33" t="str">
        <f>VLOOKUP(D1453,'[3]CENTRO DE COSTOS'!$E:$H,4,0)</f>
        <v>REGIONALES</v>
      </c>
      <c r="D1453" s="34" t="s">
        <v>79</v>
      </c>
      <c r="E1453" s="34" t="s">
        <v>80</v>
      </c>
      <c r="F1453" s="34" t="s">
        <v>176</v>
      </c>
      <c r="G1453" s="35" t="str">
        <f>VLOOKUP(O1453,[3]Gerentes!$A:$N,4,0)</f>
        <v xml:space="preserve">PROTECCIÓN RESTABLECIMIENTO </v>
      </c>
      <c r="H1453" s="35" t="str">
        <f>VLOOKUP(O1453,[3]Gerentes!$A:$N,5,0)</f>
        <v>DIRECTOR(A) DE PROTECCION</v>
      </c>
      <c r="I1453" s="35" t="str">
        <f>VLOOKUP(O1453,[3]Gerentes!$A:$N,10,0)</f>
        <v>2. Protección PARD</v>
      </c>
      <c r="J1453" s="35" t="str">
        <f>VLOOKUP(O1453,[3]Gerentes!$A:$AB,15,0)</f>
        <v>No Contratable</v>
      </c>
      <c r="K1453" s="36" t="str">
        <f t="shared" si="66"/>
        <v>Inversión</v>
      </c>
      <c r="L1453" s="37" t="s">
        <v>173</v>
      </c>
      <c r="M1453" s="38" t="str">
        <f t="shared" si="67"/>
        <v>C-4102-1500-14</v>
      </c>
      <c r="N1453" s="34">
        <v>992</v>
      </c>
      <c r="O1453" s="35" t="str">
        <f t="shared" si="68"/>
        <v>C-4102-1500-14-0-4102037-02-992</v>
      </c>
      <c r="P1453" s="32" t="s">
        <v>172</v>
      </c>
      <c r="Q1453" s="39">
        <f>VLOOKUP($O1453,[3]Gerentes!$A:$I,7,0)</f>
        <v>4102037</v>
      </c>
      <c r="R1453" s="40" t="str">
        <f>VLOOKUP($O1453,[3]Gerentes!$A:$I,8,0)</f>
        <v>SERVICIO DE PROTECCION PARA EL RESTABLECIMIENTO DE DERECHOS DE NIÑOS, NIÑAS, ADOLESCENTES Y JOVENES</v>
      </c>
      <c r="S1453" s="34" t="s">
        <v>24</v>
      </c>
      <c r="T1453" s="34">
        <v>21</v>
      </c>
      <c r="U1453" s="34" t="s">
        <v>185</v>
      </c>
      <c r="V1453" s="34" t="s">
        <v>25</v>
      </c>
      <c r="W1453" s="41">
        <v>10993240</v>
      </c>
      <c r="X1453" s="41">
        <v>35000000</v>
      </c>
      <c r="Y1453" s="41">
        <v>0</v>
      </c>
      <c r="Z1453" s="41">
        <v>0</v>
      </c>
      <c r="AA1453" s="41">
        <v>0</v>
      </c>
      <c r="AB1453" s="42">
        <v>45993240</v>
      </c>
      <c r="AC1453" s="41">
        <v>45993240</v>
      </c>
      <c r="AD1453" s="41">
        <v>0</v>
      </c>
      <c r="AE1453" s="42">
        <v>17312924</v>
      </c>
      <c r="AF1453" s="42">
        <v>14504473</v>
      </c>
      <c r="AG1453" s="41">
        <v>14504473</v>
      </c>
      <c r="AH1453" s="41">
        <v>14504473</v>
      </c>
      <c r="AI1453" s="41">
        <v>0</v>
      </c>
      <c r="AJ1453" s="41">
        <v>0</v>
      </c>
      <c r="AK1453" s="42" t="str">
        <f>IFERROR(VLOOKUP(Exportar[[#This Row],[RUBRO]],[3]LISTAS!$A$1:$B$19,2,0),Exportar[[#This Row],[NOMBRE-Planeación_Proyecto]])</f>
        <v>2. Protección PARD</v>
      </c>
      <c r="AL1453" s="41">
        <f>VLOOKUP(Exportar[[#This Row],[UNIDAD/SUB UNIDAD]],[3]!REGIONALES[[#All],[codigo_regional3]:[Columna1]],3,0)</f>
        <v>66</v>
      </c>
      <c r="AM1453" s="41">
        <f>Exportar[[#This Row],[COD]]</f>
        <v>66</v>
      </c>
      <c r="AN1453" s="41">
        <f>IFERROR(VLOOKUP(Exportar[[#This Row],[RUBRO completo]],'[3]CENTRO DE COSTOS'!$X:$X,1,0),0)</f>
        <v>0</v>
      </c>
      <c r="AO1453" s="43" t="str">
        <f>VLOOKUP(Exportar[[#This Row],[COD_REAL]],'[3]CENTRO DE COSTOS'!$M$4:$N$72,2,0)</f>
        <v>REGIONAL RISARALDA</v>
      </c>
    </row>
    <row r="1454" spans="1:41" x14ac:dyDescent="0.25">
      <c r="A1454" s="44">
        <v>45111</v>
      </c>
      <c r="B1454" s="32">
        <v>2023</v>
      </c>
      <c r="C1454" s="33" t="str">
        <f>VLOOKUP(D1454,'[3]CENTRO DE COSTOS'!$E:$H,4,0)</f>
        <v>REGIONALES</v>
      </c>
      <c r="D1454" s="34" t="s">
        <v>79</v>
      </c>
      <c r="E1454" s="34" t="s">
        <v>80</v>
      </c>
      <c r="F1454" s="34" t="s">
        <v>176</v>
      </c>
      <c r="G1454" s="35" t="str">
        <f>VLOOKUP(O1454,[3]Gerentes!$A:$N,4,0)</f>
        <v>SNBF</v>
      </c>
      <c r="H1454" s="35" t="str">
        <f>VLOOKUP(O1454,[3]Gerentes!$A:$N,5,0)</f>
        <v>DIRECTOR(A) DE SISTEMA NACIONAL DE BIENESTAR FAMILIAR</v>
      </c>
      <c r="I1454" s="35" t="str">
        <f>VLOOKUP(O1454,[3]Gerentes!$A:$N,10,0)</f>
        <v>7. SNBF</v>
      </c>
      <c r="J1454" s="35" t="str">
        <f>VLOOKUP(O1454,[3]Gerentes!$A:$AB,15,0)</f>
        <v>No Contratable</v>
      </c>
      <c r="K1454" s="36" t="str">
        <f t="shared" si="66"/>
        <v>Inversión</v>
      </c>
      <c r="L1454" s="37" t="s">
        <v>168</v>
      </c>
      <c r="M1454" s="38" t="str">
        <f t="shared" si="67"/>
        <v>C-4102-1500-15</v>
      </c>
      <c r="N1454" s="34">
        <v>992</v>
      </c>
      <c r="O1454" s="35" t="str">
        <f t="shared" si="68"/>
        <v>C-4102-1500-15-0-4102024-02-992</v>
      </c>
      <c r="P1454" s="32" t="s">
        <v>167</v>
      </c>
      <c r="Q1454" s="39">
        <f>VLOOKUP($O1454,[3]Gerentes!$A:$I,7,0)</f>
        <v>4102024</v>
      </c>
      <c r="R1454" s="40" t="str">
        <f>VLOOKUP($O1454,[3]Gerentes!$A:$I,8,0)</f>
        <v>SERVICIO DE ASISTENCIA TECNICA EN EL CICLO DE POLITICAS PUBLICAS DE INFANCIA Y ADOLESCENCIA</v>
      </c>
      <c r="S1454" s="34" t="s">
        <v>24</v>
      </c>
      <c r="T1454" s="34">
        <v>27</v>
      </c>
      <c r="U1454" s="34" t="s">
        <v>161</v>
      </c>
      <c r="V1454" s="34" t="s">
        <v>25</v>
      </c>
      <c r="W1454" s="41">
        <v>5000000</v>
      </c>
      <c r="X1454" s="41">
        <v>4000000</v>
      </c>
      <c r="Y1454" s="41">
        <v>0</v>
      </c>
      <c r="Z1454" s="41">
        <v>0</v>
      </c>
      <c r="AA1454" s="41">
        <v>0</v>
      </c>
      <c r="AB1454" s="42">
        <v>9000000</v>
      </c>
      <c r="AC1454" s="41">
        <v>9000000</v>
      </c>
      <c r="AD1454" s="41">
        <v>0</v>
      </c>
      <c r="AE1454" s="42">
        <v>3148983</v>
      </c>
      <c r="AF1454" s="42">
        <v>2524941</v>
      </c>
      <c r="AG1454" s="41">
        <v>2524941</v>
      </c>
      <c r="AH1454" s="41">
        <v>2524941</v>
      </c>
      <c r="AI1454" s="41">
        <v>0</v>
      </c>
      <c r="AJ1454" s="41">
        <v>0</v>
      </c>
      <c r="AK1454" s="42" t="str">
        <f>IFERROR(VLOOKUP(Exportar[[#This Row],[RUBRO]],[3]LISTAS!$A$1:$B$19,2,0),Exportar[[#This Row],[NOMBRE-Planeación_Proyecto]])</f>
        <v>7. SNBF</v>
      </c>
      <c r="AL1454" s="41">
        <f>VLOOKUP(Exportar[[#This Row],[UNIDAD/SUB UNIDAD]],[3]!REGIONALES[[#All],[codigo_regional3]:[Columna1]],3,0)</f>
        <v>66</v>
      </c>
      <c r="AM1454" s="41">
        <f>Exportar[[#This Row],[COD]]</f>
        <v>66</v>
      </c>
      <c r="AN1454" s="41">
        <f>IFERROR(VLOOKUP(Exportar[[#This Row],[RUBRO completo]],'[3]CENTRO DE COSTOS'!$X:$X,1,0),0)</f>
        <v>0</v>
      </c>
      <c r="AO1454" s="43" t="str">
        <f>VLOOKUP(Exportar[[#This Row],[COD_REAL]],'[3]CENTRO DE COSTOS'!$M$4:$N$72,2,0)</f>
        <v>REGIONAL RISARALDA</v>
      </c>
    </row>
    <row r="1455" spans="1:41" x14ac:dyDescent="0.25">
      <c r="A1455" s="44">
        <v>45111</v>
      </c>
      <c r="B1455" s="32">
        <v>2023</v>
      </c>
      <c r="C1455" s="33" t="str">
        <f>VLOOKUP(D1455,'[3]CENTRO DE COSTOS'!$E:$H,4,0)</f>
        <v>REGIONALES</v>
      </c>
      <c r="D1455" s="34" t="s">
        <v>79</v>
      </c>
      <c r="E1455" s="34" t="s">
        <v>80</v>
      </c>
      <c r="F1455" s="34" t="s">
        <v>176</v>
      </c>
      <c r="G1455" s="35" t="str">
        <f>VLOOKUP(O1455,[3]Gerentes!$A:$N,4,0)</f>
        <v>FAMILIA Y COMUNIDADES</v>
      </c>
      <c r="H1455" s="35" t="str">
        <f>VLOOKUP(O1455,[3]Gerentes!$A:$N,5,0)</f>
        <v>DIRECTOR(A) DE FAMILIA Y COMUNIDADES</v>
      </c>
      <c r="I1455" s="35" t="str">
        <f>VLOOKUP(O1455,[3]Gerentes!$A:$N,10,0)</f>
        <v>6. Familia y Comunidades</v>
      </c>
      <c r="J1455" s="35" t="str">
        <f>VLOOKUP(O1455,[3]Gerentes!$A:$AB,15,0)</f>
        <v>No Contratable</v>
      </c>
      <c r="K1455" s="36" t="str">
        <f t="shared" si="66"/>
        <v>Inversión</v>
      </c>
      <c r="L1455" s="37" t="s">
        <v>184</v>
      </c>
      <c r="M1455" s="38" t="str">
        <f t="shared" si="67"/>
        <v>C-4102-1500-16</v>
      </c>
      <c r="N1455" s="34">
        <v>992</v>
      </c>
      <c r="O1455" s="35" t="str">
        <f t="shared" si="68"/>
        <v>C-4102-1500-16-0-4102041-02-992</v>
      </c>
      <c r="P1455" s="32" t="s">
        <v>183</v>
      </c>
      <c r="Q1455" s="39">
        <f>VLOOKUP($O1455,[3]Gerentes!$A:$I,7,0)</f>
        <v>4102041</v>
      </c>
      <c r="R1455" s="40" t="str">
        <f>VLOOKUP($O1455,[3]Gerentes!$A:$I,8,0)</f>
        <v>SERVICIO DE ASISTENCIA TECNICA EN EL CICLO DE POLITICAS PUBLICAS DE FAMILIA Y OTRAS RELACIONADAS</v>
      </c>
      <c r="S1455" s="34" t="s">
        <v>24</v>
      </c>
      <c r="T1455" s="34">
        <v>27</v>
      </c>
      <c r="U1455" s="34" t="s">
        <v>161</v>
      </c>
      <c r="V1455" s="34" t="s">
        <v>25</v>
      </c>
      <c r="W1455" s="41">
        <v>20000000</v>
      </c>
      <c r="X1455" s="41">
        <v>0</v>
      </c>
      <c r="Y1455" s="41">
        <v>0</v>
      </c>
      <c r="Z1455" s="41">
        <v>0</v>
      </c>
      <c r="AA1455" s="41">
        <v>0</v>
      </c>
      <c r="AB1455" s="42">
        <v>20000000</v>
      </c>
      <c r="AC1455" s="41">
        <v>20000000</v>
      </c>
      <c r="AD1455" s="41">
        <v>0</v>
      </c>
      <c r="AE1455" s="42">
        <v>1024648</v>
      </c>
      <c r="AF1455" s="42">
        <v>596668</v>
      </c>
      <c r="AG1455" s="41">
        <v>596668</v>
      </c>
      <c r="AH1455" s="41">
        <v>596668</v>
      </c>
      <c r="AI1455" s="41">
        <v>0</v>
      </c>
      <c r="AJ1455" s="41">
        <v>0</v>
      </c>
      <c r="AK1455" s="42" t="str">
        <f>IFERROR(VLOOKUP(Exportar[[#This Row],[RUBRO]],[3]LISTAS!$A$1:$B$19,2,0),Exportar[[#This Row],[NOMBRE-Planeación_Proyecto]])</f>
        <v>6. Familia y Comunidades</v>
      </c>
      <c r="AL1455" s="41">
        <f>VLOOKUP(Exportar[[#This Row],[UNIDAD/SUB UNIDAD]],[3]!REGIONALES[[#All],[codigo_regional3]:[Columna1]],3,0)</f>
        <v>66</v>
      </c>
      <c r="AM1455" s="41">
        <f>Exportar[[#This Row],[COD]]</f>
        <v>66</v>
      </c>
      <c r="AN1455" s="41">
        <f>IFERROR(VLOOKUP(Exportar[[#This Row],[RUBRO completo]],'[3]CENTRO DE COSTOS'!$X:$X,1,0),0)</f>
        <v>0</v>
      </c>
      <c r="AO1455" s="43" t="str">
        <f>VLOOKUP(Exportar[[#This Row],[COD_REAL]],'[3]CENTRO DE COSTOS'!$M$4:$N$72,2,0)</f>
        <v>REGIONAL RISARALDA</v>
      </c>
    </row>
    <row r="1456" spans="1:41" x14ac:dyDescent="0.25">
      <c r="A1456" s="44">
        <v>45111</v>
      </c>
      <c r="B1456" s="32">
        <v>2023</v>
      </c>
      <c r="C1456" s="33" t="str">
        <f>VLOOKUP(D1456,'[3]CENTRO DE COSTOS'!$E:$H,4,0)</f>
        <v>REGIONALES</v>
      </c>
      <c r="D1456" s="34" t="s">
        <v>79</v>
      </c>
      <c r="E1456" s="34" t="s">
        <v>80</v>
      </c>
      <c r="F1456" s="34" t="s">
        <v>176</v>
      </c>
      <c r="G1456" s="35" t="str">
        <f>VLOOKUP(O1456,[3]Gerentes!$A:$N,4,0)</f>
        <v>PRIMERA INFANCIA</v>
      </c>
      <c r="H1456" s="35" t="str">
        <f>VLOOKUP(O1456,[3]Gerentes!$A:$N,5,0)</f>
        <v>DIRECTOR(A) DE PRIMERA INFANCIA</v>
      </c>
      <c r="I1456" s="35" t="str">
        <f>VLOOKUP(O1456,[3]Gerentes!$A:$N,10,0)</f>
        <v>1. Primera Infancia</v>
      </c>
      <c r="J1456" s="35" t="str">
        <f>VLOOKUP(O1456,[3]Gerentes!$A:$AB,15,0)</f>
        <v>No Contratable</v>
      </c>
      <c r="K1456" s="36" t="str">
        <f t="shared" si="66"/>
        <v>Inversión</v>
      </c>
      <c r="L1456" s="37" t="s">
        <v>166</v>
      </c>
      <c r="M1456" s="38" t="str">
        <f t="shared" si="67"/>
        <v>C-4102-1500-18</v>
      </c>
      <c r="N1456" s="34">
        <v>992</v>
      </c>
      <c r="O1456" s="35" t="str">
        <f t="shared" si="68"/>
        <v>C-4102-1500-18-0-4102040-02-992</v>
      </c>
      <c r="P1456" s="32" t="s">
        <v>165</v>
      </c>
      <c r="Q1456" s="39">
        <f>VLOOKUP($O1456,[3]Gerentes!$A:$I,7,0)</f>
        <v>4102040</v>
      </c>
      <c r="R1456" s="40" t="str">
        <f>VLOOKUP($O1456,[3]Gerentes!$A:$I,8,0)</f>
        <v>DOCUMENTOS METODOLOGICOS</v>
      </c>
      <c r="S1456" s="34" t="s">
        <v>24</v>
      </c>
      <c r="T1456" s="34">
        <v>27</v>
      </c>
      <c r="U1456" s="34" t="s">
        <v>161</v>
      </c>
      <c r="V1456" s="34" t="s">
        <v>25</v>
      </c>
      <c r="W1456" s="41">
        <v>0</v>
      </c>
      <c r="X1456" s="41">
        <v>2548577</v>
      </c>
      <c r="Y1456" s="41">
        <v>0</v>
      </c>
      <c r="Z1456" s="41">
        <v>0</v>
      </c>
      <c r="AA1456" s="41">
        <v>0</v>
      </c>
      <c r="AB1456" s="42">
        <v>2548577</v>
      </c>
      <c r="AC1456" s="41">
        <v>2548577</v>
      </c>
      <c r="AD1456" s="41">
        <v>0</v>
      </c>
      <c r="AE1456" s="42">
        <v>2487312</v>
      </c>
      <c r="AF1456" s="42">
        <v>2189427</v>
      </c>
      <c r="AG1456" s="41">
        <v>2189427</v>
      </c>
      <c r="AH1456" s="41">
        <v>2189427</v>
      </c>
      <c r="AI1456" s="41">
        <v>0</v>
      </c>
      <c r="AJ1456" s="41">
        <v>0</v>
      </c>
      <c r="AK1456" s="42" t="str">
        <f>IFERROR(VLOOKUP(Exportar[[#This Row],[RUBRO]],[3]LISTAS!$A$1:$B$19,2,0),Exportar[[#This Row],[NOMBRE-Planeación_Proyecto]])</f>
        <v>1. Primera Infancia</v>
      </c>
      <c r="AL1456" s="41">
        <f>VLOOKUP(Exportar[[#This Row],[UNIDAD/SUB UNIDAD]],[3]!REGIONALES[[#All],[codigo_regional3]:[Columna1]],3,0)</f>
        <v>66</v>
      </c>
      <c r="AM1456" s="41">
        <f>Exportar[[#This Row],[COD]]</f>
        <v>66</v>
      </c>
      <c r="AN1456" s="41">
        <f>IFERROR(VLOOKUP(Exportar[[#This Row],[RUBRO completo]],'[3]CENTRO DE COSTOS'!$X:$X,1,0),0)</f>
        <v>0</v>
      </c>
      <c r="AO1456" s="43" t="str">
        <f>VLOOKUP(Exportar[[#This Row],[COD_REAL]],'[3]CENTRO DE COSTOS'!$M$4:$N$72,2,0)</f>
        <v>REGIONAL RISARALDA</v>
      </c>
    </row>
    <row r="1457" spans="1:41" x14ac:dyDescent="0.25">
      <c r="A1457" s="44">
        <v>45111</v>
      </c>
      <c r="B1457" s="32">
        <v>2023</v>
      </c>
      <c r="C1457" s="33" t="str">
        <f>VLOOKUP(D1457,'[3]CENTRO DE COSTOS'!$E:$H,4,0)</f>
        <v>REGIONALES</v>
      </c>
      <c r="D1457" s="34" t="s">
        <v>79</v>
      </c>
      <c r="E1457" s="34" t="s">
        <v>80</v>
      </c>
      <c r="F1457" s="34" t="s">
        <v>176</v>
      </c>
      <c r="G1457" s="35" t="str">
        <f>VLOOKUP(O1457,[3]Gerentes!$A:$N,4,0)</f>
        <v>PRIMERA INFANCIA</v>
      </c>
      <c r="H1457" s="35" t="str">
        <f>VLOOKUP(O1457,[3]Gerentes!$A:$N,5,0)</f>
        <v>DIRECTOR(A) DE PRIMERA INFANCIA</v>
      </c>
      <c r="I1457" s="35" t="str">
        <f>VLOOKUP(O1457,[3]Gerentes!$A:$N,10,0)</f>
        <v>1. Primera Infancia</v>
      </c>
      <c r="J1457" s="35" t="str">
        <f>VLOOKUP(O1457,[3]Gerentes!$A:$AB,15,0)</f>
        <v>No Contratable</v>
      </c>
      <c r="K1457" s="36" t="str">
        <f t="shared" si="66"/>
        <v>Inversión</v>
      </c>
      <c r="L1457" s="37" t="s">
        <v>166</v>
      </c>
      <c r="M1457" s="38" t="str">
        <f t="shared" si="67"/>
        <v>C-4102-1500-18</v>
      </c>
      <c r="N1457" s="34">
        <v>992</v>
      </c>
      <c r="O1457" s="35" t="str">
        <f t="shared" si="68"/>
        <v>C-4102-1500-18-0-4102040-02-992</v>
      </c>
      <c r="P1457" s="32" t="s">
        <v>165</v>
      </c>
      <c r="Q1457" s="39">
        <f>VLOOKUP($O1457,[3]Gerentes!$A:$I,7,0)</f>
        <v>4102040</v>
      </c>
      <c r="R1457" s="40" t="str">
        <f>VLOOKUP($O1457,[3]Gerentes!$A:$I,8,0)</f>
        <v>DOCUMENTOS METODOLOGICOS</v>
      </c>
      <c r="S1457" s="34" t="s">
        <v>24</v>
      </c>
      <c r="T1457" s="34">
        <v>20</v>
      </c>
      <c r="U1457" s="34" t="s">
        <v>392</v>
      </c>
      <c r="V1457" s="34" t="s">
        <v>25</v>
      </c>
      <c r="W1457" s="41">
        <v>4000000</v>
      </c>
      <c r="X1457" s="41">
        <v>6834896</v>
      </c>
      <c r="Y1457" s="41">
        <v>0</v>
      </c>
      <c r="Z1457" s="41">
        <v>0</v>
      </c>
      <c r="AA1457" s="41">
        <v>0</v>
      </c>
      <c r="AB1457" s="42">
        <v>10834896</v>
      </c>
      <c r="AC1457" s="41">
        <v>10834896</v>
      </c>
      <c r="AD1457" s="41">
        <v>0</v>
      </c>
      <c r="AE1457" s="42">
        <v>6723168</v>
      </c>
      <c r="AF1457" s="42">
        <v>6067455</v>
      </c>
      <c r="AG1457" s="41">
        <v>6067455</v>
      </c>
      <c r="AH1457" s="41">
        <v>6067455</v>
      </c>
      <c r="AI1457" s="41">
        <v>0</v>
      </c>
      <c r="AJ1457" s="41">
        <v>0</v>
      </c>
      <c r="AK1457" s="42" t="str">
        <f>IFERROR(VLOOKUP(Exportar[[#This Row],[RUBRO]],[3]LISTAS!$A$1:$B$19,2,0),Exportar[[#This Row],[NOMBRE-Planeación_Proyecto]])</f>
        <v>1. Primera Infancia</v>
      </c>
      <c r="AL1457" s="41">
        <f>VLOOKUP(Exportar[[#This Row],[UNIDAD/SUB UNIDAD]],[3]!REGIONALES[[#All],[codigo_regional3]:[Columna1]],3,0)</f>
        <v>66</v>
      </c>
      <c r="AM1457" s="41">
        <f>Exportar[[#This Row],[COD]]</f>
        <v>66</v>
      </c>
      <c r="AN1457" s="41">
        <f>IFERROR(VLOOKUP(Exportar[[#This Row],[RUBRO completo]],'[3]CENTRO DE COSTOS'!$X:$X,1,0),0)</f>
        <v>0</v>
      </c>
      <c r="AO1457" s="43" t="str">
        <f>VLOOKUP(Exportar[[#This Row],[COD_REAL]],'[3]CENTRO DE COSTOS'!$M$4:$N$72,2,0)</f>
        <v>REGIONAL RISARALDA</v>
      </c>
    </row>
    <row r="1458" spans="1:41" x14ac:dyDescent="0.25">
      <c r="A1458" s="44">
        <v>45111</v>
      </c>
      <c r="B1458" s="32">
        <v>2023</v>
      </c>
      <c r="C1458" s="33" t="str">
        <f>VLOOKUP(D1458,'[3]CENTRO DE COSTOS'!$E:$H,4,0)</f>
        <v>REGIONALES</v>
      </c>
      <c r="D1458" s="34" t="s">
        <v>79</v>
      </c>
      <c r="E1458" s="34" t="s">
        <v>80</v>
      </c>
      <c r="F1458" s="34" t="s">
        <v>176</v>
      </c>
      <c r="G1458" s="35" t="str">
        <f>VLOOKUP(O1458,[3]Gerentes!$A:$N,4,0)</f>
        <v>INFANCIA</v>
      </c>
      <c r="H1458" s="35" t="str">
        <f>VLOOKUP(O1458,[3]Gerentes!$A:$N,5,0)</f>
        <v>DIRECTOR(A) DE INFANCIA</v>
      </c>
      <c r="I1458" s="35" t="str">
        <f>VLOOKUP(O1458,[3]Gerentes!$A:$N,10,0)</f>
        <v>7. Infancia</v>
      </c>
      <c r="J1458" s="35" t="str">
        <f>VLOOKUP(O1458,[3]Gerentes!$A:$AB,15,0)</f>
        <v>No Contratable</v>
      </c>
      <c r="K1458" s="36" t="str">
        <f t="shared" si="66"/>
        <v>Inversión</v>
      </c>
      <c r="L1458" s="37" t="s">
        <v>182</v>
      </c>
      <c r="M1458" s="38" t="str">
        <f t="shared" si="67"/>
        <v>C-4102-1500-20</v>
      </c>
      <c r="N1458" s="34">
        <v>992</v>
      </c>
      <c r="O1458" s="35" t="str">
        <f t="shared" si="68"/>
        <v>C-4102-1500-20-0-4102045-02-992</v>
      </c>
      <c r="P1458" s="32" t="s">
        <v>181</v>
      </c>
      <c r="Q1458" s="39">
        <f>VLOOKUP($O1458,[3]Gerentes!$A:$I,7,0)</f>
        <v>4102045</v>
      </c>
      <c r="R1458" s="40" t="str">
        <f>VLOOKUP($O1458,[3]Gerentes!$A:$I,8,0)</f>
        <v>SERVICIOS DE EDUCACIÓN INFORMAL A NIÑOS, NIÑAS, ADOLESCENTES  Y JÓVENES PARA EL RECONOCIMIENTO DE SUS DERECHOS</v>
      </c>
      <c r="S1458" s="34" t="s">
        <v>24</v>
      </c>
      <c r="T1458" s="34">
        <v>27</v>
      </c>
      <c r="U1458" s="34" t="s">
        <v>161</v>
      </c>
      <c r="V1458" s="34" t="s">
        <v>25</v>
      </c>
      <c r="W1458" s="41">
        <v>5150000</v>
      </c>
      <c r="X1458" s="41">
        <v>0</v>
      </c>
      <c r="Y1458" s="41">
        <v>0</v>
      </c>
      <c r="Z1458" s="41">
        <v>0</v>
      </c>
      <c r="AA1458" s="41">
        <v>0</v>
      </c>
      <c r="AB1458" s="42">
        <v>5150000</v>
      </c>
      <c r="AC1458" s="41">
        <v>5150000</v>
      </c>
      <c r="AD1458" s="41">
        <v>0</v>
      </c>
      <c r="AE1458" s="42">
        <v>0</v>
      </c>
      <c r="AF1458" s="42">
        <v>0</v>
      </c>
      <c r="AG1458" s="41">
        <v>0</v>
      </c>
      <c r="AH1458" s="41">
        <v>0</v>
      </c>
      <c r="AI1458" s="41">
        <v>0</v>
      </c>
      <c r="AJ1458" s="41">
        <v>0</v>
      </c>
      <c r="AK1458" s="42" t="str">
        <f>IFERROR(VLOOKUP(Exportar[[#This Row],[RUBRO]],[3]LISTAS!$A$1:$B$19,2,0),Exportar[[#This Row],[NOMBRE-Planeación_Proyecto]])</f>
        <v>7. Infancia</v>
      </c>
      <c r="AL1458" s="41">
        <f>VLOOKUP(Exportar[[#This Row],[UNIDAD/SUB UNIDAD]],[3]!REGIONALES[[#All],[codigo_regional3]:[Columna1]],3,0)</f>
        <v>66</v>
      </c>
      <c r="AM1458" s="41">
        <f>Exportar[[#This Row],[COD]]</f>
        <v>66</v>
      </c>
      <c r="AN1458" s="41">
        <f>IFERROR(VLOOKUP(Exportar[[#This Row],[RUBRO completo]],'[3]CENTRO DE COSTOS'!$X:$X,1,0),0)</f>
        <v>0</v>
      </c>
      <c r="AO1458" s="43" t="str">
        <f>VLOOKUP(Exportar[[#This Row],[COD_REAL]],'[3]CENTRO DE COSTOS'!$M$4:$N$72,2,0)</f>
        <v>REGIONAL RISARALDA</v>
      </c>
    </row>
    <row r="1459" spans="1:41" x14ac:dyDescent="0.25">
      <c r="A1459" s="44">
        <v>45111</v>
      </c>
      <c r="B1459" s="32">
        <v>2023</v>
      </c>
      <c r="C1459" s="33" t="str">
        <f>VLOOKUP(D1459,'[3]CENTRO DE COSTOS'!$E:$H,4,0)</f>
        <v>REGIONALES</v>
      </c>
      <c r="D1459" s="34" t="s">
        <v>79</v>
      </c>
      <c r="E1459" s="34" t="s">
        <v>80</v>
      </c>
      <c r="F1459" s="34" t="s">
        <v>176</v>
      </c>
      <c r="G1459" s="35" t="str">
        <f>VLOOKUP(O1459,[3]Gerentes!$A:$N,4,0)</f>
        <v>ADOLESCENCIA Y JUVENTUD</v>
      </c>
      <c r="H1459" s="35" t="str">
        <f>VLOOKUP(O1459,[3]Gerentes!$A:$N,5,0)</f>
        <v xml:space="preserve">DIRECTOR(A) DE ADOLESCENCIA Y JUVENTUD </v>
      </c>
      <c r="I1459" s="35" t="str">
        <f>VLOOKUP(O1459,[3]Gerentes!$A:$N,10,0)</f>
        <v>8. Adolescencia y Juventud</v>
      </c>
      <c r="J1459" s="35" t="str">
        <f>VLOOKUP(O1459,[3]Gerentes!$A:$AB,15,0)</f>
        <v>No Contratable</v>
      </c>
      <c r="K1459" s="36" t="str">
        <f t="shared" si="66"/>
        <v>Inversión</v>
      </c>
      <c r="L1459" s="37" t="s">
        <v>180</v>
      </c>
      <c r="M1459" s="38" t="str">
        <f t="shared" si="67"/>
        <v>C-4102-1500-21</v>
      </c>
      <c r="N1459" s="34">
        <v>992</v>
      </c>
      <c r="O1459" s="35" t="str">
        <f t="shared" si="68"/>
        <v>C-4102-1500-21-0-4102045-02-00-992</v>
      </c>
      <c r="P1459" s="32" t="s">
        <v>179</v>
      </c>
      <c r="Q1459" s="39">
        <f>VLOOKUP($O1459,[3]Gerentes!$A:$I,7,0)</f>
        <v>4102045</v>
      </c>
      <c r="R1459" s="40" t="str">
        <f>VLOOKUP($O1459,[3]Gerentes!$A:$I,8,0)</f>
        <v>SERVICIOS DE EDUCACIÓN INFORMAL A NIÑOS, NIÑAS, ADOLESCENTES  Y JÓVENES PARA EL RECONOCIMIENTO DE SUS DERECHOS</v>
      </c>
      <c r="S1459" s="34" t="s">
        <v>24</v>
      </c>
      <c r="T1459" s="34">
        <v>27</v>
      </c>
      <c r="U1459" s="34" t="s">
        <v>161</v>
      </c>
      <c r="V1459" s="34" t="s">
        <v>25</v>
      </c>
      <c r="W1459" s="41">
        <v>3000000</v>
      </c>
      <c r="X1459" s="41">
        <v>0</v>
      </c>
      <c r="Y1459" s="41">
        <v>0</v>
      </c>
      <c r="Z1459" s="41">
        <v>0</v>
      </c>
      <c r="AA1459" s="41">
        <v>0</v>
      </c>
      <c r="AB1459" s="42">
        <v>3000000</v>
      </c>
      <c r="AC1459" s="41">
        <v>3000000</v>
      </c>
      <c r="AD1459" s="41">
        <v>0</v>
      </c>
      <c r="AE1459" s="42">
        <v>0</v>
      </c>
      <c r="AF1459" s="42">
        <v>0</v>
      </c>
      <c r="AG1459" s="41">
        <v>0</v>
      </c>
      <c r="AH1459" s="41">
        <v>0</v>
      </c>
      <c r="AI1459" s="41">
        <v>0</v>
      </c>
      <c r="AJ1459" s="41">
        <v>0</v>
      </c>
      <c r="AK1459" s="42" t="str">
        <f>IFERROR(VLOOKUP(Exportar[[#This Row],[RUBRO]],[3]LISTAS!$A$1:$B$19,2,0),Exportar[[#This Row],[NOMBRE-Planeación_Proyecto]])</f>
        <v>8. Adolescencia y Juventud</v>
      </c>
      <c r="AL1459" s="41">
        <f>VLOOKUP(Exportar[[#This Row],[UNIDAD/SUB UNIDAD]],[3]!REGIONALES[[#All],[codigo_regional3]:[Columna1]],3,0)</f>
        <v>66</v>
      </c>
      <c r="AM1459" s="41">
        <f>Exportar[[#This Row],[COD]]</f>
        <v>66</v>
      </c>
      <c r="AN1459" s="41">
        <f>IFERROR(VLOOKUP(Exportar[[#This Row],[RUBRO completo]],'[3]CENTRO DE COSTOS'!$X:$X,1,0),0)</f>
        <v>0</v>
      </c>
      <c r="AO1459" s="43" t="str">
        <f>VLOOKUP(Exportar[[#This Row],[COD_REAL]],'[3]CENTRO DE COSTOS'!$M$4:$N$72,2,0)</f>
        <v>REGIONAL RISARALDA</v>
      </c>
    </row>
    <row r="1460" spans="1:41" x14ac:dyDescent="0.25">
      <c r="A1460" s="44">
        <v>45111</v>
      </c>
      <c r="B1460" s="32">
        <v>2023</v>
      </c>
      <c r="C1460" s="33" t="str">
        <f>VLOOKUP(D1460,'[3]CENTRO DE COSTOS'!$E:$H,4,0)</f>
        <v>REGIONALES</v>
      </c>
      <c r="D1460" s="34" t="s">
        <v>79</v>
      </c>
      <c r="E1460" s="34" t="s">
        <v>80</v>
      </c>
      <c r="F1460" s="34" t="s">
        <v>176</v>
      </c>
      <c r="G1460" s="35" t="str">
        <f>VLOOKUP(O1460,[3]Gerentes!$A:$N,4,0)</f>
        <v>TECNOLOGÍA</v>
      </c>
      <c r="H1460" s="35" t="str">
        <f>VLOOKUP(O1460,[3]Gerentes!$A:$N,5,0)</f>
        <v>DIRECTOR(A) DE INFORMACION Y TECNOLOGIA</v>
      </c>
      <c r="I1460" s="35" t="str">
        <f>VLOOKUP(O1460,[3]Gerentes!$A:$N,10,0)</f>
        <v>9. Tecnología</v>
      </c>
      <c r="J1460" s="35" t="str">
        <f>VLOOKUP(O1460,[3]Gerentes!$A:$AB,15,0)</f>
        <v>No Contratable</v>
      </c>
      <c r="K1460" s="36" t="str">
        <f t="shared" si="66"/>
        <v>Inversión</v>
      </c>
      <c r="L1460" s="37" t="s">
        <v>178</v>
      </c>
      <c r="M1460" s="38" t="str">
        <f t="shared" si="67"/>
        <v>C-4199-1500-7</v>
      </c>
      <c r="N1460" s="34">
        <v>992</v>
      </c>
      <c r="O1460" s="35" t="str">
        <f t="shared" si="68"/>
        <v>C-4199-1500-7-0-4199062-02-992</v>
      </c>
      <c r="P1460" s="32" t="s">
        <v>177</v>
      </c>
      <c r="Q1460" s="39">
        <f>VLOOKUP($O1460,[3]Gerentes!$A:$I,7,0)</f>
        <v>4199062</v>
      </c>
      <c r="R1460" s="40" t="str">
        <f>VLOOKUP($O1460,[3]Gerentes!$A:$I,8,0)</f>
        <v>SERVICIOS TECNOLOGICOS</v>
      </c>
      <c r="S1460" s="34" t="s">
        <v>24</v>
      </c>
      <c r="T1460" s="34">
        <v>27</v>
      </c>
      <c r="U1460" s="34" t="s">
        <v>161</v>
      </c>
      <c r="V1460" s="34" t="s">
        <v>25</v>
      </c>
      <c r="W1460" s="41">
        <v>2243031</v>
      </c>
      <c r="X1460" s="41">
        <v>0</v>
      </c>
      <c r="Y1460" s="41">
        <v>0</v>
      </c>
      <c r="Z1460" s="41">
        <v>0</v>
      </c>
      <c r="AA1460" s="41">
        <v>0</v>
      </c>
      <c r="AB1460" s="42">
        <v>2243031</v>
      </c>
      <c r="AC1460" s="41">
        <v>2243031</v>
      </c>
      <c r="AD1460" s="41">
        <v>0</v>
      </c>
      <c r="AE1460" s="42">
        <v>1086829</v>
      </c>
      <c r="AF1460" s="42">
        <v>1086829</v>
      </c>
      <c r="AG1460" s="41">
        <v>1086829</v>
      </c>
      <c r="AH1460" s="41">
        <v>1086829</v>
      </c>
      <c r="AI1460" s="41">
        <v>0</v>
      </c>
      <c r="AJ1460" s="41">
        <v>0</v>
      </c>
      <c r="AK1460" s="42" t="str">
        <f>IFERROR(VLOOKUP(Exportar[[#This Row],[RUBRO]],[3]LISTAS!$A$1:$B$19,2,0),Exportar[[#This Row],[NOMBRE-Planeación_Proyecto]])</f>
        <v>9. Tecnología</v>
      </c>
      <c r="AL1460" s="41">
        <f>VLOOKUP(Exportar[[#This Row],[UNIDAD/SUB UNIDAD]],[3]!REGIONALES[[#All],[codigo_regional3]:[Columna1]],3,0)</f>
        <v>66</v>
      </c>
      <c r="AM1460" s="41">
        <f>Exportar[[#This Row],[COD]]</f>
        <v>66</v>
      </c>
      <c r="AN1460" s="41">
        <f>IFERROR(VLOOKUP(Exportar[[#This Row],[RUBRO completo]],'[3]CENTRO DE COSTOS'!$X:$X,1,0),0)</f>
        <v>0</v>
      </c>
      <c r="AO1460" s="43" t="str">
        <f>VLOOKUP(Exportar[[#This Row],[COD_REAL]],'[3]CENTRO DE COSTOS'!$M$4:$N$72,2,0)</f>
        <v>REGIONAL RISARALDA</v>
      </c>
    </row>
    <row r="1461" spans="1:41" x14ac:dyDescent="0.25">
      <c r="A1461" s="44">
        <v>45111</v>
      </c>
      <c r="B1461" s="32">
        <v>2023</v>
      </c>
      <c r="C1461" s="33" t="str">
        <f>VLOOKUP(D1461,'[3]CENTRO DE COSTOS'!$E:$H,4,0)</f>
        <v>REGIONALES</v>
      </c>
      <c r="D1461" s="34" t="s">
        <v>79</v>
      </c>
      <c r="E1461" s="34" t="s">
        <v>80</v>
      </c>
      <c r="F1461" s="34" t="s">
        <v>176</v>
      </c>
      <c r="G1461" s="35" t="str">
        <f>VLOOKUP(O1461,[3]Gerentes!$A:$N,4,0)</f>
        <v>FORTALECIMIENTO</v>
      </c>
      <c r="H1461" s="35" t="str">
        <f>VLOOKUP(O1461,[3]Gerentes!$A:$N,5,0)</f>
        <v>DIRECTOR(A) DE GESTION HUMANA</v>
      </c>
      <c r="I1461" s="35" t="str">
        <f>VLOOKUP(O1461,[3]Gerentes!$A:$N,10,0)</f>
        <v>8. Fortalecimiento</v>
      </c>
      <c r="J1461" s="35" t="str">
        <f>VLOOKUP(O1461,[3]Gerentes!$A:$AB,15,0)</f>
        <v>No Contratable</v>
      </c>
      <c r="K1461" s="36" t="str">
        <f t="shared" si="66"/>
        <v>Inversión</v>
      </c>
      <c r="L1461" s="37" t="s">
        <v>175</v>
      </c>
      <c r="M1461" s="38" t="str">
        <f t="shared" si="67"/>
        <v>C-4199-1500-8</v>
      </c>
      <c r="N1461" s="34">
        <v>992</v>
      </c>
      <c r="O1461" s="35" t="str">
        <f t="shared" si="68"/>
        <v>C-4199-1500-8-0-4199064-02-992</v>
      </c>
      <c r="P1461" s="32" t="s">
        <v>174</v>
      </c>
      <c r="Q1461" s="39">
        <f>VLOOKUP($O1461,[3]Gerentes!$A:$I,7,0)</f>
        <v>4199064</v>
      </c>
      <c r="R1461" s="40" t="str">
        <f>VLOOKUP($O1461,[3]Gerentes!$A:$I,8,0)</f>
        <v>SERVICIO DE IMPLEMENTACION DE SISTEMAS DE GESTION</v>
      </c>
      <c r="S1461" s="34" t="s">
        <v>24</v>
      </c>
      <c r="T1461" s="34">
        <v>27</v>
      </c>
      <c r="U1461" s="34" t="s">
        <v>161</v>
      </c>
      <c r="V1461" s="34" t="s">
        <v>25</v>
      </c>
      <c r="W1461" s="41">
        <v>37080000</v>
      </c>
      <c r="X1461" s="41">
        <v>0</v>
      </c>
      <c r="Y1461" s="41">
        <v>0</v>
      </c>
      <c r="Z1461" s="41">
        <v>0</v>
      </c>
      <c r="AA1461" s="41">
        <v>0</v>
      </c>
      <c r="AB1461" s="42">
        <v>37080000</v>
      </c>
      <c r="AC1461" s="41">
        <v>37080000</v>
      </c>
      <c r="AD1461" s="41">
        <v>0</v>
      </c>
      <c r="AE1461" s="42">
        <v>4782927</v>
      </c>
      <c r="AF1461" s="42">
        <v>3733419</v>
      </c>
      <c r="AG1461" s="41">
        <v>3733419</v>
      </c>
      <c r="AH1461" s="41">
        <v>3733419</v>
      </c>
      <c r="AI1461" s="41">
        <v>0</v>
      </c>
      <c r="AJ1461" s="41">
        <v>0</v>
      </c>
      <c r="AK1461" s="42" t="str">
        <f>IFERROR(VLOOKUP(Exportar[[#This Row],[RUBRO]],[3]LISTAS!$A$1:$B$19,2,0),Exportar[[#This Row],[NOMBRE-Planeación_Proyecto]])</f>
        <v>8. Fortalecimiento</v>
      </c>
      <c r="AL1461" s="41">
        <f>VLOOKUP(Exportar[[#This Row],[UNIDAD/SUB UNIDAD]],[3]!REGIONALES[[#All],[codigo_regional3]:[Columna1]],3,0)</f>
        <v>66</v>
      </c>
      <c r="AM1461" s="41">
        <f>Exportar[[#This Row],[COD]]</f>
        <v>66</v>
      </c>
      <c r="AN1461" s="41">
        <f>IFERROR(VLOOKUP(Exportar[[#This Row],[RUBRO completo]],'[3]CENTRO DE COSTOS'!$X:$X,1,0),0)</f>
        <v>0</v>
      </c>
      <c r="AO1461" s="43" t="str">
        <f>VLOOKUP(Exportar[[#This Row],[COD_REAL]],'[3]CENTRO DE COSTOS'!$M$4:$N$72,2,0)</f>
        <v>REGIONAL RISARALDA</v>
      </c>
    </row>
    <row r="1462" spans="1:41" x14ac:dyDescent="0.25">
      <c r="A1462" s="44">
        <v>45111</v>
      </c>
      <c r="B1462" s="32">
        <v>2023</v>
      </c>
      <c r="C1462" s="33" t="str">
        <f>VLOOKUP(D1462,'[3]CENTRO DE COSTOS'!$E:$H,4,0)</f>
        <v>REGIONALES</v>
      </c>
      <c r="D1462" s="34" t="s">
        <v>79</v>
      </c>
      <c r="E1462" s="34" t="s">
        <v>80</v>
      </c>
      <c r="F1462" s="34" t="s">
        <v>164</v>
      </c>
      <c r="G1462" s="35" t="str">
        <f>VLOOKUP(O1462,[3]Gerentes!$A:$N,4,0)</f>
        <v>PROTECCIÓN SRPA</v>
      </c>
      <c r="H1462" s="35" t="str">
        <f>VLOOKUP(O1462,[3]Gerentes!$A:$N,5,0)</f>
        <v>DIRECTOR(A) DE PROTECCION</v>
      </c>
      <c r="I1462" s="35" t="str">
        <f>VLOOKUP(O1462,[3]Gerentes!$A:$N,10,0)</f>
        <v>3. Protección SRPA</v>
      </c>
      <c r="J1462" s="35" t="str">
        <f>VLOOKUP(O1462,[3]Gerentes!$A:$AB,15,0)</f>
        <v>No Contratable</v>
      </c>
      <c r="K1462" s="36" t="str">
        <f t="shared" si="66"/>
        <v>Inversión</v>
      </c>
      <c r="L1462" s="37" t="s">
        <v>187</v>
      </c>
      <c r="M1462" s="38" t="str">
        <f t="shared" si="67"/>
        <v>C-4102-1500-13</v>
      </c>
      <c r="N1462" s="34">
        <v>999</v>
      </c>
      <c r="O1462" s="35" t="str">
        <f t="shared" si="68"/>
        <v>C-4102-1500-13-0-4102038-02-999</v>
      </c>
      <c r="P1462" s="32" t="s">
        <v>186</v>
      </c>
      <c r="Q1462" s="39">
        <f>VLOOKUP($O1462,[3]Gerentes!$A:$I,7,0)</f>
        <v>4102038</v>
      </c>
      <c r="R1462" s="40" t="str">
        <f>VLOOKUP($O1462,[3]Gerentes!$A:$I,8,0)</f>
        <v>SERVICIO DIRIGIDOS A LA ATENCION DE NIÑOS, NIÑAS, ADOLESCENTES Y JOVENES, CON ENFOQUE PEDAGOGICO Y RESTAURATIVO ENCAMINADOS A LA INCLUSION SOCIAL</v>
      </c>
      <c r="S1462" s="34" t="s">
        <v>24</v>
      </c>
      <c r="T1462" s="34">
        <v>27</v>
      </c>
      <c r="U1462" s="34" t="s">
        <v>161</v>
      </c>
      <c r="V1462" s="34" t="s">
        <v>25</v>
      </c>
      <c r="W1462" s="41">
        <v>2000</v>
      </c>
      <c r="X1462" s="41">
        <v>0</v>
      </c>
      <c r="Y1462" s="41">
        <v>0</v>
      </c>
      <c r="Z1462" s="41">
        <v>0</v>
      </c>
      <c r="AA1462" s="41">
        <v>0</v>
      </c>
      <c r="AB1462" s="42">
        <v>2000</v>
      </c>
      <c r="AC1462" s="41">
        <v>0</v>
      </c>
      <c r="AD1462" s="41">
        <v>2000</v>
      </c>
      <c r="AE1462" s="42">
        <v>0</v>
      </c>
      <c r="AF1462" s="42">
        <v>0</v>
      </c>
      <c r="AG1462" s="41">
        <v>0</v>
      </c>
      <c r="AH1462" s="41">
        <v>0</v>
      </c>
      <c r="AI1462" s="41">
        <v>0</v>
      </c>
      <c r="AJ1462" s="41">
        <v>0</v>
      </c>
      <c r="AK1462" s="42" t="str">
        <f>IFERROR(VLOOKUP(Exportar[[#This Row],[RUBRO]],[3]LISTAS!$A$1:$B$19,2,0),Exportar[[#This Row],[NOMBRE-Planeación_Proyecto]])</f>
        <v>3. Protección SRPA</v>
      </c>
      <c r="AL1462" s="41">
        <f>VLOOKUP(Exportar[[#This Row],[UNIDAD/SUB UNIDAD]],[3]!REGIONALES[[#All],[codigo_regional3]:[Columna1]],3,0)</f>
        <v>66</v>
      </c>
      <c r="AM1462" s="41">
        <f>Exportar[[#This Row],[COD]]</f>
        <v>66</v>
      </c>
      <c r="AN1462" s="41">
        <f>IFERROR(VLOOKUP(Exportar[[#This Row],[RUBRO completo]],'[3]CENTRO DE COSTOS'!$X:$X,1,0),0)</f>
        <v>0</v>
      </c>
      <c r="AO1462" s="43" t="str">
        <f>VLOOKUP(Exportar[[#This Row],[COD_REAL]],'[3]CENTRO DE COSTOS'!$M$4:$N$72,2,0)</f>
        <v>REGIONAL RISARALDA</v>
      </c>
    </row>
    <row r="1463" spans="1:41" x14ac:dyDescent="0.25">
      <c r="A1463" s="44">
        <v>45111</v>
      </c>
      <c r="B1463" s="32">
        <v>2023</v>
      </c>
      <c r="C1463" s="33" t="str">
        <f>VLOOKUP(D1463,'[3]CENTRO DE COSTOS'!$E:$H,4,0)</f>
        <v>REGIONALES</v>
      </c>
      <c r="D1463" s="34" t="s">
        <v>79</v>
      </c>
      <c r="E1463" s="34" t="s">
        <v>80</v>
      </c>
      <c r="F1463" s="34" t="s">
        <v>164</v>
      </c>
      <c r="G1463" s="35" t="str">
        <f>VLOOKUP(O1463,[3]Gerentes!$A:$N,4,0)</f>
        <v xml:space="preserve">PROTECCIÓN RESTABLECIMIENTO </v>
      </c>
      <c r="H1463" s="35" t="str">
        <f>VLOOKUP(O1463,[3]Gerentes!$A:$N,5,0)</f>
        <v>DIRECTOR(A) DE PROTECCION</v>
      </c>
      <c r="I1463" s="35" t="str">
        <f>VLOOKUP(O1463,[3]Gerentes!$A:$N,10,0)</f>
        <v>2. Protección PARD</v>
      </c>
      <c r="J1463" s="35" t="str">
        <f>VLOOKUP(O1463,[3]Gerentes!$A:$AB,15,0)</f>
        <v>No Contratable</v>
      </c>
      <c r="K1463" s="36" t="str">
        <f t="shared" si="66"/>
        <v>Inversión</v>
      </c>
      <c r="L1463" s="37" t="s">
        <v>173</v>
      </c>
      <c r="M1463" s="38" t="str">
        <f t="shared" si="67"/>
        <v>C-4102-1500-14</v>
      </c>
      <c r="N1463" s="34">
        <v>999</v>
      </c>
      <c r="O1463" s="35" t="str">
        <f t="shared" si="68"/>
        <v>C-4102-1500-14-0-4102037-02-999</v>
      </c>
      <c r="P1463" s="32" t="s">
        <v>172</v>
      </c>
      <c r="Q1463" s="39">
        <f>VLOOKUP($O1463,[3]Gerentes!$A:$I,7,0)</f>
        <v>4102037</v>
      </c>
      <c r="R1463" s="40" t="str">
        <f>VLOOKUP($O1463,[3]Gerentes!$A:$I,8,0)</f>
        <v>SERVICIO DE PROTECCION PARA EL RESTABLECIMIENTO DE DERECHOS DE NIÑOS, NIÑAS, ADOLESCENTES Y JOVENES</v>
      </c>
      <c r="S1463" s="34" t="s">
        <v>24</v>
      </c>
      <c r="T1463" s="34">
        <v>27</v>
      </c>
      <c r="U1463" s="34" t="s">
        <v>161</v>
      </c>
      <c r="V1463" s="34" t="s">
        <v>25</v>
      </c>
      <c r="W1463" s="41">
        <v>5000</v>
      </c>
      <c r="X1463" s="41">
        <v>0</v>
      </c>
      <c r="Y1463" s="41">
        <v>0</v>
      </c>
      <c r="Z1463" s="41">
        <v>0</v>
      </c>
      <c r="AA1463" s="41">
        <v>0</v>
      </c>
      <c r="AB1463" s="42">
        <v>5000</v>
      </c>
      <c r="AC1463" s="41">
        <v>0</v>
      </c>
      <c r="AD1463" s="41">
        <v>5000</v>
      </c>
      <c r="AE1463" s="42">
        <v>0</v>
      </c>
      <c r="AF1463" s="42">
        <v>0</v>
      </c>
      <c r="AG1463" s="41">
        <v>0</v>
      </c>
      <c r="AH1463" s="41">
        <v>0</v>
      </c>
      <c r="AI1463" s="41">
        <v>0</v>
      </c>
      <c r="AJ1463" s="41">
        <v>0</v>
      </c>
      <c r="AK1463" s="42" t="str">
        <f>IFERROR(VLOOKUP(Exportar[[#This Row],[RUBRO]],[3]LISTAS!$A$1:$B$19,2,0),Exportar[[#This Row],[NOMBRE-Planeación_Proyecto]])</f>
        <v>2. Protección PARD</v>
      </c>
      <c r="AL1463" s="41">
        <f>VLOOKUP(Exportar[[#This Row],[UNIDAD/SUB UNIDAD]],[3]!REGIONALES[[#All],[codigo_regional3]:[Columna1]],3,0)</f>
        <v>66</v>
      </c>
      <c r="AM1463" s="41">
        <f>Exportar[[#This Row],[COD]]</f>
        <v>66</v>
      </c>
      <c r="AN1463" s="41">
        <f>IFERROR(VLOOKUP(Exportar[[#This Row],[RUBRO completo]],'[3]CENTRO DE COSTOS'!$X:$X,1,0),0)</f>
        <v>0</v>
      </c>
      <c r="AO1463" s="43" t="str">
        <f>VLOOKUP(Exportar[[#This Row],[COD_REAL]],'[3]CENTRO DE COSTOS'!$M$4:$N$72,2,0)</f>
        <v>REGIONAL RISARALDA</v>
      </c>
    </row>
    <row r="1464" spans="1:41" x14ac:dyDescent="0.25">
      <c r="A1464" s="44">
        <v>45111</v>
      </c>
      <c r="B1464" s="32">
        <v>2023</v>
      </c>
      <c r="C1464" s="33" t="str">
        <f>VLOOKUP(D1464,'[3]CENTRO DE COSTOS'!$E:$H,4,0)</f>
        <v>REGIONALES</v>
      </c>
      <c r="D1464" s="34" t="s">
        <v>81</v>
      </c>
      <c r="E1464" s="34" t="s">
        <v>82</v>
      </c>
      <c r="F1464" s="34" t="s">
        <v>239</v>
      </c>
      <c r="G1464" s="35" t="str">
        <f>VLOOKUP(O1464,[3]Gerentes!$A:$N,4,0)</f>
        <v>NUTRICIÓN</v>
      </c>
      <c r="H1464" s="35" t="str">
        <f>VLOOKUP(O1464,[3]Gerentes!$A:$N,5,0)</f>
        <v>DIRECTOR(A) DE NUTRICION</v>
      </c>
      <c r="I1464" s="35" t="str">
        <f>VLOOKUP(O1464,[3]Gerentes!$A:$N,10,0)</f>
        <v>4. Nutrición</v>
      </c>
      <c r="J1464" s="35" t="str">
        <f>VLOOKUP(O1464,[3]Gerentes!$A:$AB,15,0)</f>
        <v>Contratable</v>
      </c>
      <c r="K1464" s="36" t="str">
        <f t="shared" si="66"/>
        <v>Inversión</v>
      </c>
      <c r="L1464" s="37" t="s">
        <v>189</v>
      </c>
      <c r="M1464" s="38" t="str">
        <f t="shared" si="67"/>
        <v>C-4102-1500-12</v>
      </c>
      <c r="N1464" s="34">
        <v>101</v>
      </c>
      <c r="O1464" s="35" t="str">
        <f t="shared" si="68"/>
        <v>C-4102-1500-12-0-4102016-02-101</v>
      </c>
      <c r="P1464" s="32" t="s">
        <v>188</v>
      </c>
      <c r="Q1464" s="39">
        <f>VLOOKUP($O1464,[3]Gerentes!$A:$I,7,0)</f>
        <v>4102016</v>
      </c>
      <c r="R1464" s="40" t="str">
        <f>VLOOKUP($O1464,[3]Gerentes!$A:$I,8,0)</f>
        <v>SERVICIO DE ATENCION Y PREVENCION A LA DESNUTRICION DESDE EL SECTOR INCLUSION SOCIAL</v>
      </c>
      <c r="S1464" s="34" t="s">
        <v>24</v>
      </c>
      <c r="T1464" s="34">
        <v>27</v>
      </c>
      <c r="U1464" s="34" t="s">
        <v>161</v>
      </c>
      <c r="V1464" s="34" t="s">
        <v>25</v>
      </c>
      <c r="W1464" s="41">
        <v>2503786744</v>
      </c>
      <c r="X1464" s="41">
        <v>0</v>
      </c>
      <c r="Y1464" s="41">
        <v>0</v>
      </c>
      <c r="Z1464" s="41">
        <v>0</v>
      </c>
      <c r="AA1464" s="41">
        <v>0</v>
      </c>
      <c r="AB1464" s="42">
        <v>2503786744</v>
      </c>
      <c r="AC1464" s="41">
        <v>2025233988</v>
      </c>
      <c r="AD1464" s="41">
        <v>478552756</v>
      </c>
      <c r="AE1464" s="42">
        <v>2025233988</v>
      </c>
      <c r="AF1464" s="42">
        <v>662011338</v>
      </c>
      <c r="AG1464" s="41">
        <v>662011338</v>
      </c>
      <c r="AH1464" s="41">
        <v>662011338</v>
      </c>
      <c r="AI1464" s="41">
        <v>0</v>
      </c>
      <c r="AJ1464" s="41">
        <v>0</v>
      </c>
      <c r="AK1464" s="42" t="str">
        <f>IFERROR(VLOOKUP(Exportar[[#This Row],[RUBRO]],[3]LISTAS!$A$1:$B$19,2,0),Exportar[[#This Row],[NOMBRE-Planeación_Proyecto]])</f>
        <v>4. Nutrición</v>
      </c>
      <c r="AL1464" s="41">
        <f>VLOOKUP(Exportar[[#This Row],[UNIDAD/SUB UNIDAD]],[3]!REGIONALES[[#All],[codigo_regional3]:[Columna1]],3,0)</f>
        <v>68</v>
      </c>
      <c r="AM1464" s="41">
        <f>Exportar[[#This Row],[COD]]</f>
        <v>68</v>
      </c>
      <c r="AN1464" s="41" t="str">
        <f>IFERROR(VLOOKUP(Exportar[[#This Row],[RUBRO completo]],'[3]CENTRO DE COSTOS'!$X:$X,1,0),0)</f>
        <v>C-4102-1500-12-0-4102016-02-101</v>
      </c>
      <c r="AO1464" s="43" t="str">
        <f>VLOOKUP(Exportar[[#This Row],[COD_REAL]],'[3]CENTRO DE COSTOS'!$M$4:$N$72,2,0)</f>
        <v>REGIONAL SANTANDER</v>
      </c>
    </row>
    <row r="1465" spans="1:41" x14ac:dyDescent="0.25">
      <c r="A1465" s="44">
        <v>45111</v>
      </c>
      <c r="B1465" s="32">
        <v>2023</v>
      </c>
      <c r="C1465" s="33" t="str">
        <f>VLOOKUP(D1465,'[3]CENTRO DE COSTOS'!$E:$H,4,0)</f>
        <v>REGIONALES</v>
      </c>
      <c r="D1465" s="34" t="s">
        <v>81</v>
      </c>
      <c r="E1465" s="34" t="s">
        <v>82</v>
      </c>
      <c r="F1465" s="34" t="s">
        <v>238</v>
      </c>
      <c r="G1465" s="35" t="str">
        <f>VLOOKUP(O1465,[3]Gerentes!$A:$N,4,0)</f>
        <v>NUTRICIÓN</v>
      </c>
      <c r="H1465" s="35" t="str">
        <f>VLOOKUP(O1465,[3]Gerentes!$A:$N,5,0)</f>
        <v>DIRECTOR(A) DE NUTRICION</v>
      </c>
      <c r="I1465" s="35" t="str">
        <f>VLOOKUP(O1465,[3]Gerentes!$A:$N,10,0)</f>
        <v>4. Nutrición</v>
      </c>
      <c r="J1465" s="35" t="str">
        <f>VLOOKUP(O1465,[3]Gerentes!$A:$AB,15,0)</f>
        <v>Contratable</v>
      </c>
      <c r="K1465" s="36" t="str">
        <f t="shared" si="66"/>
        <v>Inversión</v>
      </c>
      <c r="L1465" s="37" t="s">
        <v>191</v>
      </c>
      <c r="M1465" s="38" t="str">
        <f t="shared" si="67"/>
        <v>C-4102-1500-12</v>
      </c>
      <c r="N1465" s="34">
        <v>105</v>
      </c>
      <c r="O1465" s="35" t="str">
        <f t="shared" si="68"/>
        <v>C-4102-1500-12-0-4102014-02-105</v>
      </c>
      <c r="P1465" s="32" t="s">
        <v>190</v>
      </c>
      <c r="Q1465" s="39">
        <f>VLOOKUP($O1465,[3]Gerentes!$A:$I,7,0)</f>
        <v>4102014</v>
      </c>
      <c r="R1465" s="40" t="str">
        <f>VLOOKUP($O1465,[3]Gerentes!$A:$I,8,0)</f>
        <v>SERVICIO DE DISTRIBUCION DE ALIMENTOS SOLIDOS DE ALTO VALOR NUTRICIONAL</v>
      </c>
      <c r="S1465" s="34" t="s">
        <v>24</v>
      </c>
      <c r="T1465" s="34">
        <v>27</v>
      </c>
      <c r="U1465" s="34" t="s">
        <v>161</v>
      </c>
      <c r="V1465" s="34" t="s">
        <v>25</v>
      </c>
      <c r="W1465" s="41">
        <v>61261833</v>
      </c>
      <c r="X1465" s="41">
        <v>0</v>
      </c>
      <c r="Y1465" s="41">
        <v>0</v>
      </c>
      <c r="Z1465" s="41">
        <v>0</v>
      </c>
      <c r="AA1465" s="41">
        <v>0</v>
      </c>
      <c r="AB1465" s="42">
        <v>61261833</v>
      </c>
      <c r="AC1465" s="41">
        <v>61261833</v>
      </c>
      <c r="AD1465" s="41">
        <v>0</v>
      </c>
      <c r="AE1465" s="42">
        <v>61261833</v>
      </c>
      <c r="AF1465" s="42">
        <v>20837967</v>
      </c>
      <c r="AG1465" s="41">
        <v>20837967</v>
      </c>
      <c r="AH1465" s="41">
        <v>20837967</v>
      </c>
      <c r="AI1465" s="41">
        <v>0</v>
      </c>
      <c r="AJ1465" s="41">
        <v>0</v>
      </c>
      <c r="AK1465" s="42" t="str">
        <f>IFERROR(VLOOKUP(Exportar[[#This Row],[RUBRO]],[3]LISTAS!$A$1:$B$19,2,0),Exportar[[#This Row],[NOMBRE-Planeación_Proyecto]])</f>
        <v>4. Nutrición</v>
      </c>
      <c r="AL1465" s="41">
        <f>VLOOKUP(Exportar[[#This Row],[UNIDAD/SUB UNIDAD]],[3]!REGIONALES[[#All],[codigo_regional3]:[Columna1]],3,0)</f>
        <v>68</v>
      </c>
      <c r="AM1465" s="41">
        <f>Exportar[[#This Row],[COD]]</f>
        <v>68</v>
      </c>
      <c r="AN1465" s="41">
        <f>IFERROR(VLOOKUP(Exportar[[#This Row],[RUBRO completo]],'[3]CENTRO DE COSTOS'!$X:$X,1,0),0)</f>
        <v>0</v>
      </c>
      <c r="AO1465" s="43" t="str">
        <f>VLOOKUP(Exportar[[#This Row],[COD_REAL]],'[3]CENTRO DE COSTOS'!$M$4:$N$72,2,0)</f>
        <v>REGIONAL SANTANDER</v>
      </c>
    </row>
    <row r="1466" spans="1:41" x14ac:dyDescent="0.25">
      <c r="A1466" s="44">
        <v>45111</v>
      </c>
      <c r="B1466" s="32">
        <v>2023</v>
      </c>
      <c r="C1466" s="33" t="str">
        <f>VLOOKUP(D1466,'[3]CENTRO DE COSTOS'!$E:$H,4,0)</f>
        <v>REGIONALES</v>
      </c>
      <c r="D1466" s="34" t="s">
        <v>81</v>
      </c>
      <c r="E1466" s="34" t="s">
        <v>82</v>
      </c>
      <c r="F1466" s="34" t="s">
        <v>243</v>
      </c>
      <c r="G1466" s="35" t="str">
        <f>VLOOKUP(O1466,[3]Gerentes!$A:$N,4,0)</f>
        <v>PROTECCIÓN SRPA</v>
      </c>
      <c r="H1466" s="35" t="str">
        <f>VLOOKUP(O1466,[3]Gerentes!$A:$N,5,0)</f>
        <v>DIRECTOR(A) DE PROTECCION</v>
      </c>
      <c r="I1466" s="35" t="str">
        <f>VLOOKUP(O1466,[3]Gerentes!$A:$N,10,0)</f>
        <v>3. Protección SRPA</v>
      </c>
      <c r="J1466" s="35" t="str">
        <f>VLOOKUP(O1466,[3]Gerentes!$A:$AB,15,0)</f>
        <v>Contratable</v>
      </c>
      <c r="K1466" s="36" t="str">
        <f t="shared" si="66"/>
        <v>Inversión</v>
      </c>
      <c r="L1466" s="37" t="s">
        <v>187</v>
      </c>
      <c r="M1466" s="38" t="str">
        <f t="shared" si="67"/>
        <v>C-4102-1500-13</v>
      </c>
      <c r="N1466" s="34">
        <v>111</v>
      </c>
      <c r="O1466" s="35" t="str">
        <f t="shared" si="68"/>
        <v>C-4102-1500-13-0-4102038-02-111</v>
      </c>
      <c r="P1466" s="32" t="s">
        <v>186</v>
      </c>
      <c r="Q1466" s="39">
        <f>VLOOKUP($O1466,[3]Gerentes!$A:$I,7,0)</f>
        <v>4102038</v>
      </c>
      <c r="R1466" s="40" t="str">
        <f>VLOOKUP($O1466,[3]Gerentes!$A:$I,8,0)</f>
        <v>SERVICIO DIRIGIDOS A LA ATENCION DE NIÑOS, NIÑAS, ADOLESCENTES Y JOVENES, CON ENFOQUE PEDAGOGICO Y RESTAURATIVO ENCAMINADOS A LA INCLUSION SOCIAL</v>
      </c>
      <c r="S1466" s="34" t="s">
        <v>24</v>
      </c>
      <c r="T1466" s="34">
        <v>27</v>
      </c>
      <c r="U1466" s="34" t="s">
        <v>161</v>
      </c>
      <c r="V1466" s="34" t="s">
        <v>25</v>
      </c>
      <c r="W1466" s="41">
        <v>110689780</v>
      </c>
      <c r="X1466" s="41">
        <v>94670346</v>
      </c>
      <c r="Y1466" s="41">
        <v>0</v>
      </c>
      <c r="Z1466" s="41">
        <v>0</v>
      </c>
      <c r="AA1466" s="41">
        <v>0</v>
      </c>
      <c r="AB1466" s="42">
        <v>205360126</v>
      </c>
      <c r="AC1466" s="41">
        <v>205360126</v>
      </c>
      <c r="AD1466" s="41">
        <v>0</v>
      </c>
      <c r="AE1466" s="42">
        <v>130667802</v>
      </c>
      <c r="AF1466" s="42">
        <v>86320724</v>
      </c>
      <c r="AG1466" s="41">
        <v>86320724</v>
      </c>
      <c r="AH1466" s="41">
        <v>86320724</v>
      </c>
      <c r="AI1466" s="41">
        <v>0</v>
      </c>
      <c r="AJ1466" s="41">
        <v>0</v>
      </c>
      <c r="AK1466" s="42" t="str">
        <f>IFERROR(VLOOKUP(Exportar[[#This Row],[RUBRO]],[3]LISTAS!$A$1:$B$19,2,0),Exportar[[#This Row],[NOMBRE-Planeación_Proyecto]])</f>
        <v>3. Protección SRPA</v>
      </c>
      <c r="AL1466" s="41">
        <f>VLOOKUP(Exportar[[#This Row],[UNIDAD/SUB UNIDAD]],[3]!REGIONALES[[#All],[codigo_regional3]:[Columna1]],3,0)</f>
        <v>68</v>
      </c>
      <c r="AM1466" s="41">
        <f>Exportar[[#This Row],[COD]]</f>
        <v>68</v>
      </c>
      <c r="AN1466" s="41">
        <f>IFERROR(VLOOKUP(Exportar[[#This Row],[RUBRO completo]],'[3]CENTRO DE COSTOS'!$X:$X,1,0),0)</f>
        <v>0</v>
      </c>
      <c r="AO1466" s="43" t="str">
        <f>VLOOKUP(Exportar[[#This Row],[COD_REAL]],'[3]CENTRO DE COSTOS'!$M$4:$N$72,2,0)</f>
        <v>REGIONAL SANTANDER</v>
      </c>
    </row>
    <row r="1467" spans="1:41" x14ac:dyDescent="0.25">
      <c r="A1467" s="44">
        <v>45111</v>
      </c>
      <c r="B1467" s="32">
        <v>2023</v>
      </c>
      <c r="C1467" s="33" t="str">
        <f>VLOOKUP(D1467,'[3]CENTRO DE COSTOS'!$E:$H,4,0)</f>
        <v>REGIONALES</v>
      </c>
      <c r="D1467" s="34" t="s">
        <v>81</v>
      </c>
      <c r="E1467" s="34" t="s">
        <v>82</v>
      </c>
      <c r="F1467" s="34" t="s">
        <v>243</v>
      </c>
      <c r="G1467" s="35" t="str">
        <f>VLOOKUP(O1467,[3]Gerentes!$A:$N,4,0)</f>
        <v xml:space="preserve">PROTECCIÓN RESTABLECIMIENTO </v>
      </c>
      <c r="H1467" s="35" t="str">
        <f>VLOOKUP(O1467,[3]Gerentes!$A:$N,5,0)</f>
        <v>DIRECTOR(A) DE PROTECCION</v>
      </c>
      <c r="I1467" s="35" t="str">
        <f>VLOOKUP(O1467,[3]Gerentes!$A:$N,10,0)</f>
        <v>2. Protección PARD</v>
      </c>
      <c r="J1467" s="35" t="str">
        <f>VLOOKUP(O1467,[3]Gerentes!$A:$AB,15,0)</f>
        <v>Contratable</v>
      </c>
      <c r="K1467" s="36" t="str">
        <f t="shared" si="66"/>
        <v>Inversión</v>
      </c>
      <c r="L1467" s="37" t="s">
        <v>173</v>
      </c>
      <c r="M1467" s="38" t="str">
        <f t="shared" si="67"/>
        <v>C-4102-1500-14</v>
      </c>
      <c r="N1467" s="34">
        <v>111</v>
      </c>
      <c r="O1467" s="35" t="str">
        <f t="shared" si="68"/>
        <v>C-4102-1500-14-0-4102037-02-111</v>
      </c>
      <c r="P1467" s="32" t="s">
        <v>172</v>
      </c>
      <c r="Q1467" s="39">
        <f>VLOOKUP($O1467,[3]Gerentes!$A:$I,7,0)</f>
        <v>4102037</v>
      </c>
      <c r="R1467" s="40" t="str">
        <f>VLOOKUP($O1467,[3]Gerentes!$A:$I,8,0)</f>
        <v>SERVICIO DE PROTECCION PARA EL RESTABLECIMIENTO DE DERECHOS DE NIÑOS, NIÑAS, ADOLESCENTES Y JOVENES</v>
      </c>
      <c r="S1467" s="34" t="s">
        <v>24</v>
      </c>
      <c r="T1467" s="34">
        <v>21</v>
      </c>
      <c r="U1467" s="34" t="s">
        <v>185</v>
      </c>
      <c r="V1467" s="34" t="s">
        <v>25</v>
      </c>
      <c r="W1467" s="41">
        <v>372832013</v>
      </c>
      <c r="X1467" s="41">
        <v>65121949</v>
      </c>
      <c r="Y1467" s="41">
        <v>0</v>
      </c>
      <c r="Z1467" s="41">
        <v>0</v>
      </c>
      <c r="AA1467" s="41">
        <v>0</v>
      </c>
      <c r="AB1467" s="42">
        <v>437953962</v>
      </c>
      <c r="AC1467" s="41">
        <v>437953962</v>
      </c>
      <c r="AD1467" s="41">
        <v>0</v>
      </c>
      <c r="AE1467" s="42">
        <v>353453380</v>
      </c>
      <c r="AF1467" s="42">
        <v>243025165</v>
      </c>
      <c r="AG1467" s="41">
        <v>243025165</v>
      </c>
      <c r="AH1467" s="41">
        <v>243025165</v>
      </c>
      <c r="AI1467" s="41">
        <v>0</v>
      </c>
      <c r="AJ1467" s="41">
        <v>0</v>
      </c>
      <c r="AK1467" s="42" t="str">
        <f>IFERROR(VLOOKUP(Exportar[[#This Row],[RUBRO]],[3]LISTAS!$A$1:$B$19,2,0),Exportar[[#This Row],[NOMBRE-Planeación_Proyecto]])</f>
        <v>2. Protección PARD</v>
      </c>
      <c r="AL1467" s="41">
        <f>VLOOKUP(Exportar[[#This Row],[UNIDAD/SUB UNIDAD]],[3]!REGIONALES[[#All],[codigo_regional3]:[Columna1]],3,0)</f>
        <v>68</v>
      </c>
      <c r="AM1467" s="41">
        <f>Exportar[[#This Row],[COD]]</f>
        <v>68</v>
      </c>
      <c r="AN1467" s="41">
        <f>IFERROR(VLOOKUP(Exportar[[#This Row],[RUBRO completo]],'[3]CENTRO DE COSTOS'!$X:$X,1,0),0)</f>
        <v>0</v>
      </c>
      <c r="AO1467" s="43" t="str">
        <f>VLOOKUP(Exportar[[#This Row],[COD_REAL]],'[3]CENTRO DE COSTOS'!$M$4:$N$72,2,0)</f>
        <v>REGIONAL SANTANDER</v>
      </c>
    </row>
    <row r="1468" spans="1:41" x14ac:dyDescent="0.25">
      <c r="A1468" s="44">
        <v>45111</v>
      </c>
      <c r="B1468" s="32">
        <v>2023</v>
      </c>
      <c r="C1468" s="33" t="str">
        <f>VLOOKUP(D1468,'[3]CENTRO DE COSTOS'!$E:$H,4,0)</f>
        <v>REGIONALES</v>
      </c>
      <c r="D1468" s="34" t="s">
        <v>81</v>
      </c>
      <c r="E1468" s="34" t="s">
        <v>82</v>
      </c>
      <c r="F1468" s="34" t="s">
        <v>237</v>
      </c>
      <c r="G1468" s="35" t="str">
        <f>VLOOKUP(O1468,[3]Gerentes!$A:$N,4,0)</f>
        <v>PROTECCIÓN SRPA</v>
      </c>
      <c r="H1468" s="35" t="str">
        <f>VLOOKUP(O1468,[3]Gerentes!$A:$N,5,0)</f>
        <v>DIRECTOR(A) DE PROTECCION</v>
      </c>
      <c r="I1468" s="35" t="str">
        <f>VLOOKUP(O1468,[3]Gerentes!$A:$N,10,0)</f>
        <v>3. Protección SRPA</v>
      </c>
      <c r="J1468" s="35" t="str">
        <f>VLOOKUP(O1468,[3]Gerentes!$A:$AB,15,0)</f>
        <v>No Contratable</v>
      </c>
      <c r="K1468" s="36" t="str">
        <f t="shared" si="66"/>
        <v>Inversión</v>
      </c>
      <c r="L1468" s="37" t="s">
        <v>187</v>
      </c>
      <c r="M1468" s="38" t="str">
        <f t="shared" si="67"/>
        <v>C-4102-1500-13</v>
      </c>
      <c r="N1468" s="34">
        <v>112</v>
      </c>
      <c r="O1468" s="35" t="str">
        <f t="shared" si="68"/>
        <v>C-4102-1500-13-0-4102038-02-112</v>
      </c>
      <c r="P1468" s="32" t="s">
        <v>186</v>
      </c>
      <c r="Q1468" s="39">
        <f>VLOOKUP($O1468,[3]Gerentes!$A:$I,7,0)</f>
        <v>4102038</v>
      </c>
      <c r="R1468" s="40" t="str">
        <f>VLOOKUP($O1468,[3]Gerentes!$A:$I,8,0)</f>
        <v>SERVICIO DIRIGIDOS A LA ATENCION DE NIÑOS, NIÑAS, ADOLESCENTES Y JOVENES, CON ENFOQUE PEDAGOGICO Y RESTAURATIVO ENCAMINADOS A LA INCLUSION SOCIAL</v>
      </c>
      <c r="S1468" s="34" t="s">
        <v>38</v>
      </c>
      <c r="T1468" s="34">
        <v>16</v>
      </c>
      <c r="U1468" s="34" t="s">
        <v>249</v>
      </c>
      <c r="V1468" s="34" t="s">
        <v>25</v>
      </c>
      <c r="W1468" s="41">
        <v>38404100</v>
      </c>
      <c r="X1468" s="41">
        <v>0</v>
      </c>
      <c r="Y1468" s="41">
        <v>0</v>
      </c>
      <c r="Z1468" s="41">
        <v>0</v>
      </c>
      <c r="AA1468" s="41">
        <v>0</v>
      </c>
      <c r="AB1468" s="42">
        <v>38404100</v>
      </c>
      <c r="AC1468" s="41">
        <v>38404100</v>
      </c>
      <c r="AD1468" s="41">
        <v>0</v>
      </c>
      <c r="AE1468" s="42">
        <v>38404100</v>
      </c>
      <c r="AF1468" s="42">
        <v>24047634</v>
      </c>
      <c r="AG1468" s="41">
        <v>24047634</v>
      </c>
      <c r="AH1468" s="41">
        <v>24047634</v>
      </c>
      <c r="AI1468" s="41">
        <v>0</v>
      </c>
      <c r="AJ1468" s="41">
        <v>0</v>
      </c>
      <c r="AK1468" s="42" t="str">
        <f>IFERROR(VLOOKUP(Exportar[[#This Row],[RUBRO]],[3]LISTAS!$A$1:$B$19,2,0),Exportar[[#This Row],[NOMBRE-Planeación_Proyecto]])</f>
        <v>3. Protección SRPA</v>
      </c>
      <c r="AL1468" s="41">
        <f>VLOOKUP(Exportar[[#This Row],[UNIDAD/SUB UNIDAD]],[3]!REGIONALES[[#All],[codigo_regional3]:[Columna1]],3,0)</f>
        <v>68</v>
      </c>
      <c r="AM1468" s="41">
        <f>Exportar[[#This Row],[COD]]</f>
        <v>68</v>
      </c>
      <c r="AN1468" s="41">
        <f>IFERROR(VLOOKUP(Exportar[[#This Row],[RUBRO completo]],'[3]CENTRO DE COSTOS'!$X:$X,1,0),0)</f>
        <v>0</v>
      </c>
      <c r="AO1468" s="43" t="str">
        <f>VLOOKUP(Exportar[[#This Row],[COD_REAL]],'[3]CENTRO DE COSTOS'!$M$4:$N$72,2,0)</f>
        <v>REGIONAL SANTANDER</v>
      </c>
    </row>
    <row r="1469" spans="1:41" x14ac:dyDescent="0.25">
      <c r="A1469" s="44">
        <v>45111</v>
      </c>
      <c r="B1469" s="32">
        <v>2023</v>
      </c>
      <c r="C1469" s="33" t="str">
        <f>VLOOKUP(D1469,'[3]CENTRO DE COSTOS'!$E:$H,4,0)</f>
        <v>REGIONALES</v>
      </c>
      <c r="D1469" s="34" t="s">
        <v>81</v>
      </c>
      <c r="E1469" s="34" t="s">
        <v>82</v>
      </c>
      <c r="F1469" s="34" t="s">
        <v>237</v>
      </c>
      <c r="G1469" s="35" t="str">
        <f>VLOOKUP(O1469,[3]Gerentes!$A:$N,4,0)</f>
        <v xml:space="preserve">PROTECCIÓN RESTABLECIMIENTO </v>
      </c>
      <c r="H1469" s="35" t="str">
        <f>VLOOKUP(O1469,[3]Gerentes!$A:$N,5,0)</f>
        <v>DIRECTOR(A) DE PROTECCION</v>
      </c>
      <c r="I1469" s="35" t="str">
        <f>VLOOKUP(O1469,[3]Gerentes!$A:$N,10,0)</f>
        <v>2. Protección PARD</v>
      </c>
      <c r="J1469" s="35" t="str">
        <f>VLOOKUP(O1469,[3]Gerentes!$A:$AB,15,0)</f>
        <v>No Contratable</v>
      </c>
      <c r="K1469" s="36" t="str">
        <f t="shared" si="66"/>
        <v>Inversión</v>
      </c>
      <c r="L1469" s="37" t="s">
        <v>173</v>
      </c>
      <c r="M1469" s="38" t="str">
        <f t="shared" si="67"/>
        <v>C-4102-1500-14</v>
      </c>
      <c r="N1469" s="34">
        <v>112</v>
      </c>
      <c r="O1469" s="35" t="str">
        <f t="shared" si="68"/>
        <v>C-4102-1500-14-0-4102037-02-112</v>
      </c>
      <c r="P1469" s="32" t="s">
        <v>172</v>
      </c>
      <c r="Q1469" s="39">
        <f>VLOOKUP($O1469,[3]Gerentes!$A:$I,7,0)</f>
        <v>4102037</v>
      </c>
      <c r="R1469" s="40" t="str">
        <f>VLOOKUP($O1469,[3]Gerentes!$A:$I,8,0)</f>
        <v>SERVICIO DE PROTECCION PARA EL RESTABLECIMIENTO DE DERECHOS DE NIÑOS, NIÑAS, ADOLESCENTES Y JOVENES</v>
      </c>
      <c r="S1469" s="34" t="s">
        <v>24</v>
      </c>
      <c r="T1469" s="34">
        <v>27</v>
      </c>
      <c r="U1469" s="34" t="s">
        <v>161</v>
      </c>
      <c r="V1469" s="34" t="s">
        <v>25</v>
      </c>
      <c r="W1469" s="41">
        <v>54000000</v>
      </c>
      <c r="X1469" s="41">
        <v>448778731</v>
      </c>
      <c r="Y1469" s="41">
        <v>0</v>
      </c>
      <c r="Z1469" s="41">
        <v>0</v>
      </c>
      <c r="AA1469" s="41">
        <v>0</v>
      </c>
      <c r="AB1469" s="42">
        <v>502778731</v>
      </c>
      <c r="AC1469" s="41">
        <v>502778731</v>
      </c>
      <c r="AD1469" s="41">
        <v>0</v>
      </c>
      <c r="AE1469" s="42">
        <v>402778731</v>
      </c>
      <c r="AF1469" s="42">
        <v>54000000</v>
      </c>
      <c r="AG1469" s="41">
        <v>54000000</v>
      </c>
      <c r="AH1469" s="41">
        <v>54000000</v>
      </c>
      <c r="AI1469" s="41">
        <v>0</v>
      </c>
      <c r="AJ1469" s="41">
        <v>0</v>
      </c>
      <c r="AK1469" s="42" t="str">
        <f>IFERROR(VLOOKUP(Exportar[[#This Row],[RUBRO]],[3]LISTAS!$A$1:$B$19,2,0),Exportar[[#This Row],[NOMBRE-Planeación_Proyecto]])</f>
        <v>2. Protección PARD</v>
      </c>
      <c r="AL1469" s="41">
        <f>VLOOKUP(Exportar[[#This Row],[UNIDAD/SUB UNIDAD]],[3]!REGIONALES[[#All],[codigo_regional3]:[Columna1]],3,0)</f>
        <v>68</v>
      </c>
      <c r="AM1469" s="41">
        <f>Exportar[[#This Row],[COD]]</f>
        <v>68</v>
      </c>
      <c r="AN1469" s="41">
        <f>IFERROR(VLOOKUP(Exportar[[#This Row],[RUBRO completo]],'[3]CENTRO DE COSTOS'!$X:$X,1,0),0)</f>
        <v>0</v>
      </c>
      <c r="AO1469" s="43" t="str">
        <f>VLOOKUP(Exportar[[#This Row],[COD_REAL]],'[3]CENTRO DE COSTOS'!$M$4:$N$72,2,0)</f>
        <v>REGIONAL SANTANDER</v>
      </c>
    </row>
    <row r="1470" spans="1:41" x14ac:dyDescent="0.25">
      <c r="A1470" s="44">
        <v>45111</v>
      </c>
      <c r="B1470" s="32">
        <v>2023</v>
      </c>
      <c r="C1470" s="33" t="str">
        <f>VLOOKUP(D1470,'[3]CENTRO DE COSTOS'!$E:$H,4,0)</f>
        <v>REGIONALES</v>
      </c>
      <c r="D1470" s="34" t="s">
        <v>81</v>
      </c>
      <c r="E1470" s="34" t="s">
        <v>82</v>
      </c>
      <c r="F1470" s="34" t="s">
        <v>393</v>
      </c>
      <c r="G1470" s="35" t="str">
        <f>VLOOKUP(O1470,[3]Gerentes!$A:$N,4,0)</f>
        <v xml:space="preserve">PROTECCIÓN RESTABLECIMIENTO </v>
      </c>
      <c r="H1470" s="35" t="str">
        <f>VLOOKUP(O1470,[3]Gerentes!$A:$N,5,0)</f>
        <v>DIRECTOR(A) ADMINISTRATIVO</v>
      </c>
      <c r="I1470" s="35" t="str">
        <f>VLOOKUP(O1470,[3]Gerentes!$A:$N,10,0)</f>
        <v>2. Protección PARD</v>
      </c>
      <c r="J1470" s="35" t="str">
        <f>VLOOKUP(O1470,[3]Gerentes!$A:$AB,15,0)</f>
        <v>Contratable</v>
      </c>
      <c r="K1470" s="36" t="str">
        <f t="shared" si="66"/>
        <v>Inversión</v>
      </c>
      <c r="L1470" s="37" t="s">
        <v>173</v>
      </c>
      <c r="M1470" s="38" t="str">
        <f t="shared" si="67"/>
        <v>C-4102-1500-14</v>
      </c>
      <c r="N1470" s="34">
        <v>114</v>
      </c>
      <c r="O1470" s="35" t="str">
        <f t="shared" si="68"/>
        <v>C-4102-1500-14-0-4102037-02-114</v>
      </c>
      <c r="P1470" s="32" t="s">
        <v>172</v>
      </c>
      <c r="Q1470" s="39">
        <f>VLOOKUP($O1470,[3]Gerentes!$A:$I,7,0)</f>
        <v>4102037</v>
      </c>
      <c r="R1470" s="40" t="str">
        <f>VLOOKUP($O1470,[3]Gerentes!$A:$I,8,0)</f>
        <v>SERVICIO DE PROTECCION PARA EL RESTABLECIMIENTO DE DERECHOS DE NIÑOS, NIÑAS, ADOLESCENTES Y JOVENES</v>
      </c>
      <c r="S1470" s="34" t="s">
        <v>24</v>
      </c>
      <c r="T1470" s="34">
        <v>21</v>
      </c>
      <c r="U1470" s="34" t="s">
        <v>185</v>
      </c>
      <c r="V1470" s="34" t="s">
        <v>25</v>
      </c>
      <c r="W1470" s="41">
        <v>0</v>
      </c>
      <c r="X1470" s="41">
        <v>226636314</v>
      </c>
      <c r="Y1470" s="41">
        <v>0</v>
      </c>
      <c r="Z1470" s="41">
        <v>0</v>
      </c>
      <c r="AA1470" s="41">
        <v>0</v>
      </c>
      <c r="AB1470" s="42">
        <v>226636314</v>
      </c>
      <c r="AC1470" s="41">
        <v>226636314</v>
      </c>
      <c r="AD1470" s="41">
        <v>0</v>
      </c>
      <c r="AE1470" s="42">
        <v>0</v>
      </c>
      <c r="AF1470" s="42">
        <v>0</v>
      </c>
      <c r="AG1470" s="41">
        <v>0</v>
      </c>
      <c r="AH1470" s="41">
        <v>0</v>
      </c>
      <c r="AI1470" s="41">
        <v>0</v>
      </c>
      <c r="AJ1470" s="41">
        <v>0</v>
      </c>
      <c r="AK1470" s="42" t="str">
        <f>IFERROR(VLOOKUP(Exportar[[#This Row],[RUBRO]],[3]LISTAS!$A$1:$B$19,2,0),Exportar[[#This Row],[NOMBRE-Planeación_Proyecto]])</f>
        <v>2. Protección PARD</v>
      </c>
      <c r="AL1470" s="41">
        <f>VLOOKUP(Exportar[[#This Row],[UNIDAD/SUB UNIDAD]],[3]!REGIONALES[[#All],[codigo_regional3]:[Columna1]],3,0)</f>
        <v>68</v>
      </c>
      <c r="AM1470" s="41">
        <f>Exportar[[#This Row],[COD]]</f>
        <v>68</v>
      </c>
      <c r="AN1470" s="41">
        <f>IFERROR(VLOOKUP(Exportar[[#This Row],[RUBRO completo]],'[3]CENTRO DE COSTOS'!$X:$X,1,0),0)</f>
        <v>0</v>
      </c>
      <c r="AO1470" s="43" t="str">
        <f>VLOOKUP(Exportar[[#This Row],[COD_REAL]],'[3]CENTRO DE COSTOS'!$M$4:$N$72,2,0)</f>
        <v>REGIONAL SANTANDER</v>
      </c>
    </row>
    <row r="1471" spans="1:41" x14ac:dyDescent="0.25">
      <c r="A1471" s="44">
        <v>45111</v>
      </c>
      <c r="B1471" s="32">
        <v>2023</v>
      </c>
      <c r="C1471" s="33" t="str">
        <f>VLOOKUP(D1471,'[3]CENTRO DE COSTOS'!$E:$H,4,0)</f>
        <v>REGIONALES</v>
      </c>
      <c r="D1471" s="34" t="s">
        <v>81</v>
      </c>
      <c r="E1471" s="34" t="s">
        <v>82</v>
      </c>
      <c r="F1471" s="34" t="s">
        <v>248</v>
      </c>
      <c r="G1471" s="35" t="str">
        <f>VLOOKUP(O1471,[3]Gerentes!$A:$N,4,0)</f>
        <v>PROTECCIÓN SRPA</v>
      </c>
      <c r="H1471" s="35" t="str">
        <f>VLOOKUP(O1471,[3]Gerentes!$A:$N,5,0)</f>
        <v>DIRECTOR(A) DE PROTECCION</v>
      </c>
      <c r="I1471" s="35" t="str">
        <f>VLOOKUP(O1471,[3]Gerentes!$A:$N,10,0)</f>
        <v>3. Protección SRPA</v>
      </c>
      <c r="J1471" s="35" t="str">
        <f>VLOOKUP(O1471,[3]Gerentes!$A:$AB,15,0)</f>
        <v>Contratable</v>
      </c>
      <c r="K1471" s="36" t="str">
        <f t="shared" si="66"/>
        <v>Inversión</v>
      </c>
      <c r="L1471" s="37" t="s">
        <v>187</v>
      </c>
      <c r="M1471" s="38" t="str">
        <f t="shared" si="67"/>
        <v>C-4102-1500-13</v>
      </c>
      <c r="N1471" s="34">
        <v>120</v>
      </c>
      <c r="O1471" s="35" t="str">
        <f t="shared" si="68"/>
        <v>C-4102-1500-13-0-4102038-02-120</v>
      </c>
      <c r="P1471" s="32" t="s">
        <v>186</v>
      </c>
      <c r="Q1471" s="39">
        <f>VLOOKUP($O1471,[3]Gerentes!$A:$I,7,0)</f>
        <v>4102038</v>
      </c>
      <c r="R1471" s="40" t="str">
        <f>VLOOKUP($O1471,[3]Gerentes!$A:$I,8,0)</f>
        <v>SERVICIO DIRIGIDOS A LA ATENCION DE NIÑOS, NIÑAS, ADOLESCENTES Y JOVENES, CON ENFOQUE PEDAGOGICO Y RESTAURATIVO ENCAMINADOS A LA INCLUSION SOCIAL</v>
      </c>
      <c r="S1471" s="34" t="s">
        <v>38</v>
      </c>
      <c r="T1471" s="34">
        <v>16</v>
      </c>
      <c r="U1471" s="34" t="s">
        <v>249</v>
      </c>
      <c r="V1471" s="34" t="s">
        <v>25</v>
      </c>
      <c r="W1471" s="41">
        <v>11199645040</v>
      </c>
      <c r="X1471" s="41">
        <v>82987590</v>
      </c>
      <c r="Y1471" s="41">
        <v>6270173</v>
      </c>
      <c r="Z1471" s="41">
        <v>0</v>
      </c>
      <c r="AA1471" s="41">
        <v>0</v>
      </c>
      <c r="AB1471" s="42">
        <v>11276362457</v>
      </c>
      <c r="AC1471" s="41">
        <v>11268616948</v>
      </c>
      <c r="AD1471" s="41">
        <v>7745509</v>
      </c>
      <c r="AE1471" s="42">
        <v>11268616948</v>
      </c>
      <c r="AF1471" s="42">
        <v>6560937419</v>
      </c>
      <c r="AG1471" s="41">
        <v>6560937419</v>
      </c>
      <c r="AH1471" s="41">
        <v>6560937419</v>
      </c>
      <c r="AI1471" s="41">
        <v>0</v>
      </c>
      <c r="AJ1471" s="41">
        <v>0</v>
      </c>
      <c r="AK1471" s="42" t="str">
        <f>IFERROR(VLOOKUP(Exportar[[#This Row],[RUBRO]],[3]LISTAS!$A$1:$B$19,2,0),Exportar[[#This Row],[NOMBRE-Planeación_Proyecto]])</f>
        <v>3. Protección SRPA</v>
      </c>
      <c r="AL1471" s="41">
        <f>VLOOKUP(Exportar[[#This Row],[UNIDAD/SUB UNIDAD]],[3]!REGIONALES[[#All],[codigo_regional3]:[Columna1]],3,0)</f>
        <v>68</v>
      </c>
      <c r="AM1471" s="41">
        <f>Exportar[[#This Row],[COD]]</f>
        <v>68</v>
      </c>
      <c r="AN1471" s="41" t="str">
        <f>IFERROR(VLOOKUP(Exportar[[#This Row],[RUBRO completo]],'[3]CENTRO DE COSTOS'!$X:$X,1,0),0)</f>
        <v>C-4102-1500-13-0-4102038-02-120</v>
      </c>
      <c r="AO1471" s="43" t="str">
        <f>VLOOKUP(Exportar[[#This Row],[COD_REAL]],'[3]CENTRO DE COSTOS'!$M$4:$N$72,2,0)</f>
        <v>REGIONAL SANTANDER</v>
      </c>
    </row>
    <row r="1472" spans="1:41" x14ac:dyDescent="0.25">
      <c r="A1472" s="44">
        <v>45111</v>
      </c>
      <c r="B1472" s="32">
        <v>2023</v>
      </c>
      <c r="C1472" s="33" t="str">
        <f>VLOOKUP(D1472,'[3]CENTRO DE COSTOS'!$E:$H,4,0)</f>
        <v>REGIONALES</v>
      </c>
      <c r="D1472" s="34" t="s">
        <v>81</v>
      </c>
      <c r="E1472" s="34" t="s">
        <v>82</v>
      </c>
      <c r="F1472" s="34" t="s">
        <v>430</v>
      </c>
      <c r="G1472" s="35" t="str">
        <f>VLOOKUP(O1472,[3]Gerentes!$A:$N,4,0)</f>
        <v xml:space="preserve">PROTECCIÓN RESTABLECIMIENTO </v>
      </c>
      <c r="H1472" s="35" t="str">
        <f>VLOOKUP(O1472,[3]Gerentes!$A:$N,5,0)</f>
        <v>DIRECTOR(A) DE PROTECCION</v>
      </c>
      <c r="I1472" s="35" t="str">
        <f>VLOOKUP(O1472,[3]Gerentes!$A:$N,10,0)</f>
        <v>2. Protección PARD</v>
      </c>
      <c r="J1472" s="35" t="str">
        <f>VLOOKUP(O1472,[3]Gerentes!$A:$AB,15,0)</f>
        <v>Contratable</v>
      </c>
      <c r="K1472" s="36" t="str">
        <f t="shared" si="66"/>
        <v>Inversión</v>
      </c>
      <c r="L1472" s="37" t="s">
        <v>173</v>
      </c>
      <c r="M1472" s="38" t="str">
        <f t="shared" si="67"/>
        <v>C-4102-1500-14</v>
      </c>
      <c r="N1472" s="34">
        <v>122</v>
      </c>
      <c r="O1472" s="35" t="str">
        <f t="shared" si="68"/>
        <v>C-4102-1500-14-0-4102037-02-122</v>
      </c>
      <c r="P1472" s="32" t="s">
        <v>172</v>
      </c>
      <c r="Q1472" s="39">
        <f>VLOOKUP($O1472,[3]Gerentes!$A:$I,7,0)</f>
        <v>4102037</v>
      </c>
      <c r="R1472" s="40" t="str">
        <f>VLOOKUP($O1472,[3]Gerentes!$A:$I,8,0)</f>
        <v>SERVICIO DE PROTECCION PARA EL RESTABLECIMIENTO DE DERECHOS DE NIÑOS, NIÑAS, ADOLESCENTES Y JOVENES</v>
      </c>
      <c r="S1472" s="34" t="s">
        <v>24</v>
      </c>
      <c r="T1472" s="34">
        <v>21</v>
      </c>
      <c r="U1472" s="34" t="s">
        <v>185</v>
      </c>
      <c r="V1472" s="34" t="s">
        <v>25</v>
      </c>
      <c r="W1472" s="41">
        <v>0</v>
      </c>
      <c r="X1472" s="41">
        <v>5649209</v>
      </c>
      <c r="Y1472" s="41">
        <v>0</v>
      </c>
      <c r="Z1472" s="41">
        <v>0</v>
      </c>
      <c r="AA1472" s="41">
        <v>0</v>
      </c>
      <c r="AB1472" s="42">
        <v>5649209</v>
      </c>
      <c r="AC1472" s="41">
        <v>0</v>
      </c>
      <c r="AD1472" s="41">
        <v>5649209</v>
      </c>
      <c r="AE1472" s="42">
        <v>0</v>
      </c>
      <c r="AF1472" s="42">
        <v>0</v>
      </c>
      <c r="AG1472" s="41">
        <v>0</v>
      </c>
      <c r="AH1472" s="41">
        <v>0</v>
      </c>
      <c r="AI1472" s="41">
        <v>0</v>
      </c>
      <c r="AJ1472" s="41">
        <v>0</v>
      </c>
      <c r="AK1472" s="42" t="str">
        <f>IFERROR(VLOOKUP(Exportar[[#This Row],[RUBRO]],[3]LISTAS!$A$1:$B$19,2,0),Exportar[[#This Row],[NOMBRE-Planeación_Proyecto]])</f>
        <v>2. Protección PARD</v>
      </c>
      <c r="AL1472" s="41">
        <f>VLOOKUP(Exportar[[#This Row],[UNIDAD/SUB UNIDAD]],[3]!REGIONALES[[#All],[codigo_regional3]:[Columna1]],3,0)</f>
        <v>68</v>
      </c>
      <c r="AM1472" s="41">
        <f>Exportar[[#This Row],[COD]]</f>
        <v>68</v>
      </c>
      <c r="AN1472" s="41" t="str">
        <f>IFERROR(VLOOKUP(Exportar[[#This Row],[RUBRO completo]],'[3]CENTRO DE COSTOS'!$X:$X,1,0),0)</f>
        <v>C-4102-1500-14-0-4102037-02-122</v>
      </c>
      <c r="AO1472" s="43" t="str">
        <f>VLOOKUP(Exportar[[#This Row],[COD_REAL]],'[3]CENTRO DE COSTOS'!$M$4:$N$72,2,0)</f>
        <v>REGIONAL SANTANDER</v>
      </c>
    </row>
    <row r="1473" spans="1:41" x14ac:dyDescent="0.25">
      <c r="A1473" s="44">
        <v>45111</v>
      </c>
      <c r="B1473" s="32">
        <v>2023</v>
      </c>
      <c r="C1473" s="33" t="str">
        <f>VLOOKUP(D1473,'[3]CENTRO DE COSTOS'!$E:$H,4,0)</f>
        <v>REGIONALES</v>
      </c>
      <c r="D1473" s="34" t="s">
        <v>81</v>
      </c>
      <c r="E1473" s="34" t="s">
        <v>82</v>
      </c>
      <c r="F1473" s="34" t="s">
        <v>430</v>
      </c>
      <c r="G1473" s="35" t="str">
        <f>VLOOKUP(O1473,[3]Gerentes!$A:$N,4,0)</f>
        <v xml:space="preserve">PROTECCIÓN RESTABLECIMIENTO </v>
      </c>
      <c r="H1473" s="35" t="str">
        <f>VLOOKUP(O1473,[3]Gerentes!$A:$N,5,0)</f>
        <v>DIRECTOR(A) DE PROTECCION</v>
      </c>
      <c r="I1473" s="35" t="str">
        <f>VLOOKUP(O1473,[3]Gerentes!$A:$N,10,0)</f>
        <v>2. Protección PARD</v>
      </c>
      <c r="J1473" s="35" t="str">
        <f>VLOOKUP(O1473,[3]Gerentes!$A:$AB,15,0)</f>
        <v>Contratable</v>
      </c>
      <c r="K1473" s="36" t="str">
        <f t="shared" si="66"/>
        <v>Inversión</v>
      </c>
      <c r="L1473" s="37" t="s">
        <v>173</v>
      </c>
      <c r="M1473" s="38" t="str">
        <f t="shared" si="67"/>
        <v>C-4102-1500-14</v>
      </c>
      <c r="N1473" s="34">
        <v>122</v>
      </c>
      <c r="O1473" s="35" t="str">
        <f t="shared" si="68"/>
        <v>C-4102-1500-14-0-4102037-02-122</v>
      </c>
      <c r="P1473" s="32" t="s">
        <v>172</v>
      </c>
      <c r="Q1473" s="39">
        <f>VLOOKUP($O1473,[3]Gerentes!$A:$I,7,0)</f>
        <v>4102037</v>
      </c>
      <c r="R1473" s="40" t="str">
        <f>VLOOKUP($O1473,[3]Gerentes!$A:$I,8,0)</f>
        <v>SERVICIO DE PROTECCION PARA EL RESTABLECIMIENTO DE DERECHOS DE NIÑOS, NIÑAS, ADOLESCENTES Y JOVENES</v>
      </c>
      <c r="S1473" s="34" t="s">
        <v>24</v>
      </c>
      <c r="T1473" s="34">
        <v>27</v>
      </c>
      <c r="U1473" s="34" t="s">
        <v>161</v>
      </c>
      <c r="V1473" s="34" t="s">
        <v>25</v>
      </c>
      <c r="W1473" s="41">
        <v>3723593280</v>
      </c>
      <c r="X1473" s="41">
        <v>0</v>
      </c>
      <c r="Y1473" s="41">
        <v>0</v>
      </c>
      <c r="Z1473" s="41">
        <v>0</v>
      </c>
      <c r="AA1473" s="41">
        <v>0</v>
      </c>
      <c r="AB1473" s="42">
        <v>3723593280</v>
      </c>
      <c r="AC1473" s="41">
        <v>3714310141</v>
      </c>
      <c r="AD1473" s="41">
        <v>9283139</v>
      </c>
      <c r="AE1473" s="42">
        <v>3629783160</v>
      </c>
      <c r="AF1473" s="42">
        <v>2071536459</v>
      </c>
      <c r="AG1473" s="41">
        <v>2071536459</v>
      </c>
      <c r="AH1473" s="41">
        <v>2071536459</v>
      </c>
      <c r="AI1473" s="41">
        <v>0</v>
      </c>
      <c r="AJ1473" s="41">
        <v>0</v>
      </c>
      <c r="AK1473" s="42" t="str">
        <f>IFERROR(VLOOKUP(Exportar[[#This Row],[RUBRO]],[3]LISTAS!$A$1:$B$19,2,0),Exportar[[#This Row],[NOMBRE-Planeación_Proyecto]])</f>
        <v>2. Protección PARD</v>
      </c>
      <c r="AL1473" s="41">
        <f>VLOOKUP(Exportar[[#This Row],[UNIDAD/SUB UNIDAD]],[3]!REGIONALES[[#All],[codigo_regional3]:[Columna1]],3,0)</f>
        <v>68</v>
      </c>
      <c r="AM1473" s="41">
        <f>Exportar[[#This Row],[COD]]</f>
        <v>68</v>
      </c>
      <c r="AN1473" s="41" t="str">
        <f>IFERROR(VLOOKUP(Exportar[[#This Row],[RUBRO completo]],'[3]CENTRO DE COSTOS'!$X:$X,1,0),0)</f>
        <v>C-4102-1500-14-0-4102037-02-122</v>
      </c>
      <c r="AO1473" s="43" t="str">
        <f>VLOOKUP(Exportar[[#This Row],[COD_REAL]],'[3]CENTRO DE COSTOS'!$M$4:$N$72,2,0)</f>
        <v>REGIONAL SANTANDER</v>
      </c>
    </row>
    <row r="1474" spans="1:41" x14ac:dyDescent="0.25">
      <c r="A1474" s="44">
        <v>45111</v>
      </c>
      <c r="B1474" s="32">
        <v>2023</v>
      </c>
      <c r="C1474" s="33" t="str">
        <f>VLOOKUP(D1474,'[3]CENTRO DE COSTOS'!$E:$H,4,0)</f>
        <v>REGIONALES</v>
      </c>
      <c r="D1474" s="34" t="s">
        <v>81</v>
      </c>
      <c r="E1474" s="34" t="s">
        <v>82</v>
      </c>
      <c r="F1474" s="34" t="s">
        <v>428</v>
      </c>
      <c r="G1474" s="35" t="str">
        <f>VLOOKUP(O1474,[3]Gerentes!$A:$N,4,0)</f>
        <v xml:space="preserve">PROTECCIÓN RESTABLECIMIENTO </v>
      </c>
      <c r="H1474" s="35" t="str">
        <f>VLOOKUP(O1474,[3]Gerentes!$A:$N,5,0)</f>
        <v>DIRECTOR(A) DE PROTECCION</v>
      </c>
      <c r="I1474" s="35" t="str">
        <f>VLOOKUP(O1474,[3]Gerentes!$A:$N,10,0)</f>
        <v>2. Protección PARD</v>
      </c>
      <c r="J1474" s="35" t="str">
        <f>VLOOKUP(O1474,[3]Gerentes!$A:$AB,15,0)</f>
        <v>Contratable</v>
      </c>
      <c r="K1474" s="36" t="str">
        <f t="shared" si="66"/>
        <v>Inversión</v>
      </c>
      <c r="L1474" s="37" t="s">
        <v>173</v>
      </c>
      <c r="M1474" s="38" t="str">
        <f t="shared" si="67"/>
        <v>C-4102-1500-14</v>
      </c>
      <c r="N1474" s="34">
        <v>123</v>
      </c>
      <c r="O1474" s="35" t="str">
        <f t="shared" si="68"/>
        <v>C-4102-1500-14-0-4102037-02-123</v>
      </c>
      <c r="P1474" s="32" t="s">
        <v>172</v>
      </c>
      <c r="Q1474" s="39">
        <f>VLOOKUP($O1474,[3]Gerentes!$A:$I,7,0)</f>
        <v>4102037</v>
      </c>
      <c r="R1474" s="40" t="str">
        <f>VLOOKUP($O1474,[3]Gerentes!$A:$I,8,0)</f>
        <v>SERVICIO DE PROTECCION PARA EL RESTABLECIMIENTO DE DERECHOS DE NIÑOS, NIÑAS, ADOLESCENTES Y JOVENES</v>
      </c>
      <c r="S1474" s="34" t="s">
        <v>24</v>
      </c>
      <c r="T1474" s="34">
        <v>27</v>
      </c>
      <c r="U1474" s="34" t="s">
        <v>161</v>
      </c>
      <c r="V1474" s="34" t="s">
        <v>25</v>
      </c>
      <c r="W1474" s="41">
        <v>26066976390</v>
      </c>
      <c r="X1474" s="41">
        <v>367249999</v>
      </c>
      <c r="Y1474" s="41">
        <v>0</v>
      </c>
      <c r="Z1474" s="41">
        <v>0</v>
      </c>
      <c r="AA1474" s="41">
        <v>0</v>
      </c>
      <c r="AB1474" s="42">
        <v>26434226389</v>
      </c>
      <c r="AC1474" s="41">
        <v>26434226089</v>
      </c>
      <c r="AD1474" s="41">
        <v>300</v>
      </c>
      <c r="AE1474" s="42">
        <v>26434226089</v>
      </c>
      <c r="AF1474" s="42">
        <v>14860920137</v>
      </c>
      <c r="AG1474" s="41">
        <v>14860920137</v>
      </c>
      <c r="AH1474" s="41">
        <v>14860920137</v>
      </c>
      <c r="AI1474" s="41">
        <v>0</v>
      </c>
      <c r="AJ1474" s="41">
        <v>0</v>
      </c>
      <c r="AK1474" s="42" t="str">
        <f>IFERROR(VLOOKUP(Exportar[[#This Row],[RUBRO]],[3]LISTAS!$A$1:$B$19,2,0),Exportar[[#This Row],[NOMBRE-Planeación_Proyecto]])</f>
        <v>2. Protección PARD</v>
      </c>
      <c r="AL1474" s="41">
        <f>VLOOKUP(Exportar[[#This Row],[UNIDAD/SUB UNIDAD]],[3]!REGIONALES[[#All],[codigo_regional3]:[Columna1]],3,0)</f>
        <v>68</v>
      </c>
      <c r="AM1474" s="41">
        <f>Exportar[[#This Row],[COD]]</f>
        <v>68</v>
      </c>
      <c r="AN1474" s="41" t="str">
        <f>IFERROR(VLOOKUP(Exportar[[#This Row],[RUBRO completo]],'[3]CENTRO DE COSTOS'!$X:$X,1,0),0)</f>
        <v>C-4102-1500-14-0-4102037-02-123</v>
      </c>
      <c r="AO1474" s="43" t="str">
        <f>VLOOKUP(Exportar[[#This Row],[COD_REAL]],'[3]CENTRO DE COSTOS'!$M$4:$N$72,2,0)</f>
        <v>REGIONAL SANTANDER</v>
      </c>
    </row>
    <row r="1475" spans="1:41" x14ac:dyDescent="0.25">
      <c r="A1475" s="44">
        <v>45111</v>
      </c>
      <c r="B1475" s="32">
        <v>2023</v>
      </c>
      <c r="C1475" s="33" t="str">
        <f>VLOOKUP(D1475,'[3]CENTRO DE COSTOS'!$E:$H,4,0)</f>
        <v>REGIONALES</v>
      </c>
      <c r="D1475" s="34" t="s">
        <v>81</v>
      </c>
      <c r="E1475" s="34" t="s">
        <v>82</v>
      </c>
      <c r="F1475" s="34" t="s">
        <v>242</v>
      </c>
      <c r="G1475" s="35" t="str">
        <f>VLOOKUP(O1475,[3]Gerentes!$A:$N,4,0)</f>
        <v xml:space="preserve">PROTECCIÓN RESTABLECIMIENTO </v>
      </c>
      <c r="H1475" s="35" t="str">
        <f>VLOOKUP(O1475,[3]Gerentes!$A:$N,5,0)</f>
        <v>DIRECTOR(A) DE PROTECCION</v>
      </c>
      <c r="I1475" s="35" t="str">
        <f>VLOOKUP(O1475,[3]Gerentes!$A:$N,10,0)</f>
        <v>2. Protección PARD</v>
      </c>
      <c r="J1475" s="35" t="str">
        <f>VLOOKUP(O1475,[3]Gerentes!$A:$AB,15,0)</f>
        <v>Contratable</v>
      </c>
      <c r="K1475" s="36" t="str">
        <f t="shared" si="66"/>
        <v>Inversión</v>
      </c>
      <c r="L1475" s="37" t="s">
        <v>173</v>
      </c>
      <c r="M1475" s="38" t="str">
        <f t="shared" si="67"/>
        <v>C-4102-1500-14</v>
      </c>
      <c r="N1475" s="34">
        <v>124</v>
      </c>
      <c r="O1475" s="35" t="str">
        <f t="shared" si="68"/>
        <v>C-4102-1500-14-0-4102037-02-124</v>
      </c>
      <c r="P1475" s="32" t="s">
        <v>172</v>
      </c>
      <c r="Q1475" s="39">
        <f>VLOOKUP($O1475,[3]Gerentes!$A:$I,7,0)</f>
        <v>4102037</v>
      </c>
      <c r="R1475" s="40" t="str">
        <f>VLOOKUP($O1475,[3]Gerentes!$A:$I,8,0)</f>
        <v>SERVICIO DE PROTECCION PARA EL RESTABLECIMIENTO DE DERECHOS DE NIÑOS, NIÑAS, ADOLESCENTES Y JOVENES</v>
      </c>
      <c r="S1475" s="34" t="s">
        <v>24</v>
      </c>
      <c r="T1475" s="34">
        <v>27</v>
      </c>
      <c r="U1475" s="34" t="s">
        <v>161</v>
      </c>
      <c r="V1475" s="34" t="s">
        <v>25</v>
      </c>
      <c r="W1475" s="41">
        <v>11975760</v>
      </c>
      <c r="X1475" s="41">
        <v>0</v>
      </c>
      <c r="Y1475" s="41">
        <v>0</v>
      </c>
      <c r="Z1475" s="41">
        <v>0</v>
      </c>
      <c r="AA1475" s="41">
        <v>0</v>
      </c>
      <c r="AB1475" s="42">
        <v>11975760</v>
      </c>
      <c r="AC1475" s="41">
        <v>11975760</v>
      </c>
      <c r="AD1475" s="41">
        <v>0</v>
      </c>
      <c r="AE1475" s="42">
        <v>11975760</v>
      </c>
      <c r="AF1475" s="42">
        <v>1995960</v>
      </c>
      <c r="AG1475" s="41">
        <v>1995960</v>
      </c>
      <c r="AH1475" s="41">
        <v>1995960</v>
      </c>
      <c r="AI1475" s="41">
        <v>0</v>
      </c>
      <c r="AJ1475" s="41">
        <v>0</v>
      </c>
      <c r="AK1475" s="42" t="str">
        <f>IFERROR(VLOOKUP(Exportar[[#This Row],[RUBRO]],[3]LISTAS!$A$1:$B$19,2,0),Exportar[[#This Row],[NOMBRE-Planeación_Proyecto]])</f>
        <v>2. Protección PARD</v>
      </c>
      <c r="AL1475" s="41">
        <f>VLOOKUP(Exportar[[#This Row],[UNIDAD/SUB UNIDAD]],[3]!REGIONALES[[#All],[codigo_regional3]:[Columna1]],3,0)</f>
        <v>68</v>
      </c>
      <c r="AM1475" s="41">
        <f>Exportar[[#This Row],[COD]]</f>
        <v>68</v>
      </c>
      <c r="AN1475" s="41" t="str">
        <f>IFERROR(VLOOKUP(Exportar[[#This Row],[RUBRO completo]],'[3]CENTRO DE COSTOS'!$X:$X,1,0),0)</f>
        <v>C-4102-1500-14-0-4102037-02-124</v>
      </c>
      <c r="AO1475" s="43" t="str">
        <f>VLOOKUP(Exportar[[#This Row],[COD_REAL]],'[3]CENTRO DE COSTOS'!$M$4:$N$72,2,0)</f>
        <v>REGIONAL SANTANDER</v>
      </c>
    </row>
    <row r="1476" spans="1:41" x14ac:dyDescent="0.25">
      <c r="A1476" s="44">
        <v>45111</v>
      </c>
      <c r="B1476" s="32">
        <v>2023</v>
      </c>
      <c r="C1476" s="33" t="str">
        <f>VLOOKUP(D1476,'[3]CENTRO DE COSTOS'!$E:$H,4,0)</f>
        <v>REGIONALES</v>
      </c>
      <c r="D1476" s="34" t="s">
        <v>81</v>
      </c>
      <c r="E1476" s="34" t="s">
        <v>82</v>
      </c>
      <c r="F1476" s="34" t="s">
        <v>233</v>
      </c>
      <c r="G1476" s="35" t="str">
        <f>VLOOKUP(O1476,[3]Gerentes!$A:$N,4,0)</f>
        <v>FAMILIA Y COMUNIDADES</v>
      </c>
      <c r="H1476" s="35" t="str">
        <f>VLOOKUP(O1476,[3]Gerentes!$A:$N,5,0)</f>
        <v>DIRECTOR(A) DE FAMILIA Y COMUNIDADES</v>
      </c>
      <c r="I1476" s="35" t="str">
        <f>VLOOKUP(O1476,[3]Gerentes!$A:$N,10,0)</f>
        <v>6. Familia y Comunidades</v>
      </c>
      <c r="J1476" s="35" t="str">
        <f>VLOOKUP(O1476,[3]Gerentes!$A:$AB,15,0)</f>
        <v>Contratable</v>
      </c>
      <c r="K1476" s="36" t="str">
        <f t="shared" ref="K1476:K1539" si="69">IF(OR(LEFT(L1476,1)="A",LEFT(L1476,1)="B"),"Funcionamiento","Inversión")</f>
        <v>Inversión</v>
      </c>
      <c r="L1476" s="37" t="s">
        <v>232</v>
      </c>
      <c r="M1476" s="38" t="str">
        <f t="shared" ref="M1476:M1539" si="70">IF(LEFT(L1476,4)="A-01",LEFT(L1476,10),IF(LEFT(L1476,4)="A-02",LEFT(L1476,7),IF(LEFT(L1476,4)="A-03",LEFT(L1476,14),IF(LEFT(L1476,7)="A-08-01",LEFT(L1476,7),IF(LEFT(L1476,7)="A-08-04",LEFT(L1476,10),IF(AND(LEFT(LEFT(L1476,14),1)="C",RIGHT(LEFT(L1476,14),1)="-"),LEFT(L1476,13),LEFT(L1476,14)))))))</f>
        <v>C-4102-1500-16</v>
      </c>
      <c r="N1476" s="34">
        <v>142</v>
      </c>
      <c r="O1476" s="35" t="str">
        <f t="shared" ref="O1476:O1539" si="71">IF(LEN(N1476)&gt;3,L1476,L1476&amp;IF(N1476&lt;&gt;"","-"&amp;N1476,""))</f>
        <v>C-4102-1500-16-0-4102042-02-142</v>
      </c>
      <c r="P1476" s="32" t="s">
        <v>231</v>
      </c>
      <c r="Q1476" s="39">
        <f>VLOOKUP($O1476,[3]Gerentes!$A:$I,7,0)</f>
        <v>4102042</v>
      </c>
      <c r="R1476" s="40" t="str">
        <f>VLOOKUP($O1476,[3]Gerentes!$A:$I,8,0)</f>
        <v>SERVICIO DE ASISTENCIA TECNICA A COMUNIDADES EN TEMAS DE FORTALECIMIENTO DEL TEJIDO SOCIAL Y CONSTRUCCION DE ESCENARIOS COMUNITARIOS PROTECTORES DE DERECHOS</v>
      </c>
      <c r="S1476" s="34" t="s">
        <v>24</v>
      </c>
      <c r="T1476" s="34">
        <v>27</v>
      </c>
      <c r="U1476" s="34" t="s">
        <v>161</v>
      </c>
      <c r="V1476" s="34" t="s">
        <v>25</v>
      </c>
      <c r="W1476" s="41">
        <v>689100000</v>
      </c>
      <c r="X1476" s="41">
        <v>0</v>
      </c>
      <c r="Y1476" s="41">
        <v>0</v>
      </c>
      <c r="Z1476" s="41">
        <v>0</v>
      </c>
      <c r="AA1476" s="41">
        <v>0</v>
      </c>
      <c r="AB1476" s="42">
        <v>689100000</v>
      </c>
      <c r="AC1476" s="41">
        <v>689100000</v>
      </c>
      <c r="AD1476" s="41">
        <v>0</v>
      </c>
      <c r="AE1476" s="42">
        <v>689100000</v>
      </c>
      <c r="AF1476" s="42">
        <v>212820000</v>
      </c>
      <c r="AG1476" s="41">
        <v>212820000</v>
      </c>
      <c r="AH1476" s="41">
        <v>212820000</v>
      </c>
      <c r="AI1476" s="41">
        <v>0</v>
      </c>
      <c r="AJ1476" s="41">
        <v>0</v>
      </c>
      <c r="AK1476" s="42" t="str">
        <f>IFERROR(VLOOKUP(Exportar[[#This Row],[RUBRO]],[3]LISTAS!$A$1:$B$19,2,0),Exportar[[#This Row],[NOMBRE-Planeación_Proyecto]])</f>
        <v>6. Familia y Comunidades</v>
      </c>
      <c r="AL1476" s="41">
        <f>VLOOKUP(Exportar[[#This Row],[UNIDAD/SUB UNIDAD]],[3]!REGIONALES[[#All],[codigo_regional3]:[Columna1]],3,0)</f>
        <v>68</v>
      </c>
      <c r="AM1476" s="41">
        <f>Exportar[[#This Row],[COD]]</f>
        <v>68</v>
      </c>
      <c r="AN1476" s="41" t="str">
        <f>IFERROR(VLOOKUP(Exportar[[#This Row],[RUBRO completo]],'[3]CENTRO DE COSTOS'!$X:$X,1,0),0)</f>
        <v>C-4102-1500-16-0-4102042-02-142</v>
      </c>
      <c r="AO1476" s="43" t="str">
        <f>VLOOKUP(Exportar[[#This Row],[COD_REAL]],'[3]CENTRO DE COSTOS'!$M$4:$N$72,2,0)</f>
        <v>REGIONAL SANTANDER</v>
      </c>
    </row>
    <row r="1477" spans="1:41" x14ac:dyDescent="0.25">
      <c r="A1477" s="44">
        <v>45111</v>
      </c>
      <c r="B1477" s="32">
        <v>2023</v>
      </c>
      <c r="C1477" s="33" t="str">
        <f>VLOOKUP(D1477,'[3]CENTRO DE COSTOS'!$E:$H,4,0)</f>
        <v>REGIONALES</v>
      </c>
      <c r="D1477" s="34" t="s">
        <v>81</v>
      </c>
      <c r="E1477" s="34" t="s">
        <v>82</v>
      </c>
      <c r="F1477" s="34" t="s">
        <v>230</v>
      </c>
      <c r="G1477" s="35" t="str">
        <f>VLOOKUP(O1477,[3]Gerentes!$A:$N,4,0)</f>
        <v>INFANCIA</v>
      </c>
      <c r="H1477" s="35" t="str">
        <f>VLOOKUP(O1477,[3]Gerentes!$A:$N,5,0)</f>
        <v>DIRECTOR(A) DE INFANCIA</v>
      </c>
      <c r="I1477" s="35" t="str">
        <f>VLOOKUP(O1477,[3]Gerentes!$A:$N,10,0)</f>
        <v>7. Infancia</v>
      </c>
      <c r="J1477" s="35" t="str">
        <f>VLOOKUP(O1477,[3]Gerentes!$A:$AB,15,0)</f>
        <v>Contratable</v>
      </c>
      <c r="K1477" s="36" t="str">
        <f t="shared" si="69"/>
        <v>Inversión</v>
      </c>
      <c r="L1477" s="37" t="s">
        <v>182</v>
      </c>
      <c r="M1477" s="38" t="str">
        <f t="shared" si="70"/>
        <v>C-4102-1500-20</v>
      </c>
      <c r="N1477" s="34">
        <v>152</v>
      </c>
      <c r="O1477" s="35" t="str">
        <f t="shared" si="71"/>
        <v>C-4102-1500-20-0-4102045-02-152</v>
      </c>
      <c r="P1477" s="32" t="s">
        <v>181</v>
      </c>
      <c r="Q1477" s="39">
        <f>VLOOKUP($O1477,[3]Gerentes!$A:$I,7,0)</f>
        <v>4102045</v>
      </c>
      <c r="R1477" s="40" t="str">
        <f>VLOOKUP($O1477,[3]Gerentes!$A:$I,8,0)</f>
        <v>SERVICIOS DE EDUCACIÓN INFORMAL A NIÑOS, NIÑAS, ADOLESCENTES  Y JÓVENES PARA EL RECONOCIMIENTO DE SUS DERECHOS</v>
      </c>
      <c r="S1477" s="34" t="s">
        <v>24</v>
      </c>
      <c r="T1477" s="34">
        <v>27</v>
      </c>
      <c r="U1477" s="34" t="s">
        <v>161</v>
      </c>
      <c r="V1477" s="34" t="s">
        <v>25</v>
      </c>
      <c r="W1477" s="41">
        <v>5438012450</v>
      </c>
      <c r="X1477" s="41">
        <v>0</v>
      </c>
      <c r="Y1477" s="41">
        <v>0</v>
      </c>
      <c r="Z1477" s="41">
        <v>0</v>
      </c>
      <c r="AA1477" s="41">
        <v>0</v>
      </c>
      <c r="AB1477" s="42">
        <v>5438012450</v>
      </c>
      <c r="AC1477" s="41">
        <v>5438012450</v>
      </c>
      <c r="AD1477" s="41">
        <v>0</v>
      </c>
      <c r="AE1477" s="42">
        <v>491216700</v>
      </c>
      <c r="AF1477" s="42">
        <v>239963736</v>
      </c>
      <c r="AG1477" s="41">
        <v>239963736</v>
      </c>
      <c r="AH1477" s="41">
        <v>239963736</v>
      </c>
      <c r="AI1477" s="41">
        <v>0</v>
      </c>
      <c r="AJ1477" s="41">
        <v>0</v>
      </c>
      <c r="AK1477" s="42" t="str">
        <f>IFERROR(VLOOKUP(Exportar[[#This Row],[RUBRO]],[3]LISTAS!$A$1:$B$19,2,0),Exportar[[#This Row],[NOMBRE-Planeación_Proyecto]])</f>
        <v>7. Infancia</v>
      </c>
      <c r="AL1477" s="41">
        <f>VLOOKUP(Exportar[[#This Row],[UNIDAD/SUB UNIDAD]],[3]!REGIONALES[[#All],[codigo_regional3]:[Columna1]],3,0)</f>
        <v>68</v>
      </c>
      <c r="AM1477" s="41">
        <f>Exportar[[#This Row],[COD]]</f>
        <v>68</v>
      </c>
      <c r="AN1477" s="41" t="str">
        <f>IFERROR(VLOOKUP(Exportar[[#This Row],[RUBRO completo]],'[3]CENTRO DE COSTOS'!$X:$X,1,0),0)</f>
        <v>C-4102-1500-20-0-4102045-02-152</v>
      </c>
      <c r="AO1477" s="43" t="str">
        <f>VLOOKUP(Exportar[[#This Row],[COD_REAL]],'[3]CENTRO DE COSTOS'!$M$4:$N$72,2,0)</f>
        <v>REGIONAL SANTANDER</v>
      </c>
    </row>
    <row r="1478" spans="1:41" x14ac:dyDescent="0.25">
      <c r="A1478" s="44">
        <v>45111</v>
      </c>
      <c r="B1478" s="32">
        <v>2023</v>
      </c>
      <c r="C1478" s="33" t="str">
        <f>VLOOKUP(D1478,'[3]CENTRO DE COSTOS'!$E:$H,4,0)</f>
        <v>REGIONALES</v>
      </c>
      <c r="D1478" s="34" t="s">
        <v>81</v>
      </c>
      <c r="E1478" s="34" t="s">
        <v>82</v>
      </c>
      <c r="F1478" s="34" t="s">
        <v>146</v>
      </c>
      <c r="G1478" s="35" t="str">
        <f>VLOOKUP(O1478,[3]Gerentes!$A:$N,4,0)</f>
        <v>ADOLESCENCIA Y JUVENTUD</v>
      </c>
      <c r="H1478" s="35" t="str">
        <f>VLOOKUP(O1478,[3]Gerentes!$A:$N,5,0)</f>
        <v xml:space="preserve">DIRECTOR(A) DE ADOLESCENCIA Y JUVENTUD </v>
      </c>
      <c r="I1478" s="35" t="str">
        <f>VLOOKUP(O1478,[3]Gerentes!$A:$N,10,0)</f>
        <v>8. Adolescencia y Juventud</v>
      </c>
      <c r="J1478" s="35" t="str">
        <f>VLOOKUP(O1478,[3]Gerentes!$A:$AB,15,0)</f>
        <v>Contratable</v>
      </c>
      <c r="K1478" s="36" t="str">
        <f t="shared" si="69"/>
        <v>Inversión</v>
      </c>
      <c r="L1478" s="37" t="s">
        <v>180</v>
      </c>
      <c r="M1478" s="38" t="str">
        <f t="shared" si="70"/>
        <v>C-4102-1500-21</v>
      </c>
      <c r="N1478" s="34">
        <v>153</v>
      </c>
      <c r="O1478" s="35" t="str">
        <f t="shared" si="71"/>
        <v>C-4102-1500-21-0-4102045-02-00-153</v>
      </c>
      <c r="P1478" s="32" t="s">
        <v>179</v>
      </c>
      <c r="Q1478" s="39">
        <f>VLOOKUP($O1478,[3]Gerentes!$A:$I,7,0)</f>
        <v>4102045</v>
      </c>
      <c r="R1478" s="40" t="str">
        <f>VLOOKUP($O1478,[3]Gerentes!$A:$I,8,0)</f>
        <v>SERVICIOS DE EDUCACIÓN INFORMAL A NIÑOS, NIÑAS, ADOLESCENTES  Y JÓVENES PARA EL RECONOCIMIENTO DE SUS DERECHOS</v>
      </c>
      <c r="S1478" s="34" t="s">
        <v>24</v>
      </c>
      <c r="T1478" s="34">
        <v>27</v>
      </c>
      <c r="U1478" s="34" t="s">
        <v>161</v>
      </c>
      <c r="V1478" s="34" t="s">
        <v>25</v>
      </c>
      <c r="W1478" s="41">
        <v>2044563500</v>
      </c>
      <c r="X1478" s="41">
        <v>0</v>
      </c>
      <c r="Y1478" s="41">
        <v>0</v>
      </c>
      <c r="Z1478" s="41">
        <v>0</v>
      </c>
      <c r="AA1478" s="41">
        <v>0</v>
      </c>
      <c r="AB1478" s="42">
        <v>2044563500</v>
      </c>
      <c r="AC1478" s="41">
        <v>2044563500</v>
      </c>
      <c r="AD1478" s="41">
        <v>0</v>
      </c>
      <c r="AE1478" s="42">
        <v>327477800</v>
      </c>
      <c r="AF1478" s="42">
        <v>158359860</v>
      </c>
      <c r="AG1478" s="41">
        <v>158359860</v>
      </c>
      <c r="AH1478" s="41">
        <v>158359860</v>
      </c>
      <c r="AI1478" s="41">
        <v>0</v>
      </c>
      <c r="AJ1478" s="41">
        <v>0</v>
      </c>
      <c r="AK1478" s="42" t="str">
        <f>IFERROR(VLOOKUP(Exportar[[#This Row],[RUBRO]],[3]LISTAS!$A$1:$B$19,2,0),Exportar[[#This Row],[NOMBRE-Planeación_Proyecto]])</f>
        <v>8. Adolescencia y Juventud</v>
      </c>
      <c r="AL1478" s="41">
        <f>VLOOKUP(Exportar[[#This Row],[UNIDAD/SUB UNIDAD]],[3]!REGIONALES[[#All],[codigo_regional3]:[Columna1]],3,0)</f>
        <v>68</v>
      </c>
      <c r="AM1478" s="41">
        <f>Exportar[[#This Row],[COD]]</f>
        <v>68</v>
      </c>
      <c r="AN1478" s="41" t="str">
        <f>IFERROR(VLOOKUP(Exportar[[#This Row],[RUBRO completo]],'[3]CENTRO DE COSTOS'!$X:$X,1,0),0)</f>
        <v>C-4102-1500-21-0-4102045-02-00-153</v>
      </c>
      <c r="AO1478" s="43" t="str">
        <f>VLOOKUP(Exportar[[#This Row],[COD_REAL]],'[3]CENTRO DE COSTOS'!$M$4:$N$72,2,0)</f>
        <v>REGIONAL SANTANDER</v>
      </c>
    </row>
    <row r="1479" spans="1:41" x14ac:dyDescent="0.25">
      <c r="A1479" s="44">
        <v>45111</v>
      </c>
      <c r="B1479" s="32">
        <v>2023</v>
      </c>
      <c r="C1479" s="33" t="str">
        <f>VLOOKUP(D1479,'[3]CENTRO DE COSTOS'!$E:$H,4,0)</f>
        <v>REGIONALES</v>
      </c>
      <c r="D1479" s="34" t="s">
        <v>81</v>
      </c>
      <c r="E1479" s="34" t="s">
        <v>82</v>
      </c>
      <c r="F1479" s="34" t="s">
        <v>229</v>
      </c>
      <c r="G1479" s="35" t="str">
        <f>VLOOKUP(O1479,[3]Gerentes!$A:$N,4,0)</f>
        <v>PRIMERA INFANCIA</v>
      </c>
      <c r="H1479" s="35" t="str">
        <f>VLOOKUP(O1479,[3]Gerentes!$A:$N,5,0)</f>
        <v>DIRECTOR(A) DE PRIMERA INFANCIA</v>
      </c>
      <c r="I1479" s="35" t="str">
        <f>VLOOKUP(O1479,[3]Gerentes!$A:$N,10,0)</f>
        <v>1. Primera Infancia</v>
      </c>
      <c r="J1479" s="35" t="str">
        <f>VLOOKUP(O1479,[3]Gerentes!$A:$AB,15,0)</f>
        <v>Contratable</v>
      </c>
      <c r="K1479" s="36" t="str">
        <f t="shared" si="69"/>
        <v>Inversión</v>
      </c>
      <c r="L1479" s="37" t="s">
        <v>228</v>
      </c>
      <c r="M1479" s="38" t="str">
        <f t="shared" si="70"/>
        <v>C-4102-1500-18</v>
      </c>
      <c r="N1479" s="34">
        <v>161</v>
      </c>
      <c r="O1479" s="35" t="str">
        <f t="shared" si="71"/>
        <v>C-4102-1500-18-0-4102001-02-161</v>
      </c>
      <c r="P1479" s="32" t="s">
        <v>227</v>
      </c>
      <c r="Q1479" s="39">
        <f>VLOOKUP($O1479,[3]Gerentes!$A:$I,7,0)</f>
        <v>4102001</v>
      </c>
      <c r="R1479" s="40" t="str">
        <f>VLOOKUP($O1479,[3]Gerentes!$A:$I,8,0)</f>
        <v>SERVICIO DE ATENCION INTEGRAL A LA PRIMERA INFANCIA</v>
      </c>
      <c r="S1479" s="34" t="s">
        <v>38</v>
      </c>
      <c r="T1479" s="34">
        <v>10</v>
      </c>
      <c r="U1479" s="34" t="s">
        <v>223</v>
      </c>
      <c r="V1479" s="34" t="s">
        <v>25</v>
      </c>
      <c r="W1479" s="41">
        <v>90868712663</v>
      </c>
      <c r="X1479" s="41">
        <v>5580714120</v>
      </c>
      <c r="Y1479" s="41">
        <v>0</v>
      </c>
      <c r="Z1479" s="41">
        <v>0</v>
      </c>
      <c r="AA1479" s="41">
        <v>0</v>
      </c>
      <c r="AB1479" s="42">
        <v>96449426783</v>
      </c>
      <c r="AC1479" s="41">
        <v>92832293326</v>
      </c>
      <c r="AD1479" s="41">
        <v>3617133457</v>
      </c>
      <c r="AE1479" s="42">
        <v>92830271936</v>
      </c>
      <c r="AF1479" s="42">
        <v>55461459741</v>
      </c>
      <c r="AG1479" s="41">
        <v>55461459741</v>
      </c>
      <c r="AH1479" s="41">
        <v>55461459741</v>
      </c>
      <c r="AI1479" s="41">
        <v>0</v>
      </c>
      <c r="AJ1479" s="41">
        <v>0</v>
      </c>
      <c r="AK1479" s="42" t="str">
        <f>IFERROR(VLOOKUP(Exportar[[#This Row],[RUBRO]],[3]LISTAS!$A$1:$B$19,2,0),Exportar[[#This Row],[NOMBRE-Planeación_Proyecto]])</f>
        <v>1. Primera Infancia</v>
      </c>
      <c r="AL1479" s="41">
        <f>VLOOKUP(Exportar[[#This Row],[UNIDAD/SUB UNIDAD]],[3]!REGIONALES[[#All],[codigo_regional3]:[Columna1]],3,0)</f>
        <v>68</v>
      </c>
      <c r="AM1479" s="41">
        <f>Exportar[[#This Row],[COD]]</f>
        <v>68</v>
      </c>
      <c r="AN1479" s="41" t="str">
        <f>IFERROR(VLOOKUP(Exportar[[#This Row],[RUBRO completo]],'[3]CENTRO DE COSTOS'!$X:$X,1,0),0)</f>
        <v>C-4102-1500-18-0-4102001-02-161</v>
      </c>
      <c r="AO1479" s="43" t="str">
        <f>VLOOKUP(Exportar[[#This Row],[COD_REAL]],'[3]CENTRO DE COSTOS'!$M$4:$N$72,2,0)</f>
        <v>REGIONAL SANTANDER</v>
      </c>
    </row>
    <row r="1480" spans="1:41" x14ac:dyDescent="0.25">
      <c r="A1480" s="44">
        <v>45111</v>
      </c>
      <c r="B1480" s="32">
        <v>2023</v>
      </c>
      <c r="C1480" s="33" t="str">
        <f>VLOOKUP(D1480,'[3]CENTRO DE COSTOS'!$E:$H,4,0)</f>
        <v>REGIONALES</v>
      </c>
      <c r="D1480" s="34" t="s">
        <v>81</v>
      </c>
      <c r="E1480" s="34" t="s">
        <v>82</v>
      </c>
      <c r="F1480" s="34" t="s">
        <v>226</v>
      </c>
      <c r="G1480" s="35" t="str">
        <f>VLOOKUP(O1480,[3]Gerentes!$A:$N,4,0)</f>
        <v>PRIMERA INFANCIA</v>
      </c>
      <c r="H1480" s="35" t="str">
        <f>VLOOKUP(O1480,[3]Gerentes!$A:$N,5,0)</f>
        <v>DIRECTOR(A) DE PRIMERA INFANCIA</v>
      </c>
      <c r="I1480" s="35" t="str">
        <f>VLOOKUP(O1480,[3]Gerentes!$A:$N,10,0)</f>
        <v>1. Primera Infancia</v>
      </c>
      <c r="J1480" s="35" t="str">
        <f>VLOOKUP(O1480,[3]Gerentes!$A:$AB,15,0)</f>
        <v>Contratable</v>
      </c>
      <c r="K1480" s="36" t="str">
        <f t="shared" si="69"/>
        <v>Inversión</v>
      </c>
      <c r="L1480" s="37" t="s">
        <v>225</v>
      </c>
      <c r="M1480" s="38" t="str">
        <f t="shared" si="70"/>
        <v>C-4102-1500-18</v>
      </c>
      <c r="N1480" s="34">
        <v>162</v>
      </c>
      <c r="O1480" s="35" t="str">
        <f t="shared" si="71"/>
        <v>C-4102-1500-18-0-4102002-02-162</v>
      </c>
      <c r="P1480" s="32" t="s">
        <v>224</v>
      </c>
      <c r="Q1480" s="39">
        <f>VLOOKUP($O1480,[3]Gerentes!$A:$I,7,0)</f>
        <v>4102002</v>
      </c>
      <c r="R1480" s="40" t="str">
        <f>VLOOKUP($O1480,[3]Gerentes!$A:$I,8,0)</f>
        <v>SERVICIO DE ATENCION TRADICIONAL A LA PRIMERA INFANCIA</v>
      </c>
      <c r="S1480" s="34" t="s">
        <v>38</v>
      </c>
      <c r="T1480" s="34">
        <v>10</v>
      </c>
      <c r="U1480" s="34" t="s">
        <v>223</v>
      </c>
      <c r="V1480" s="34" t="s">
        <v>25</v>
      </c>
      <c r="W1480" s="41">
        <v>56023257489</v>
      </c>
      <c r="X1480" s="41">
        <v>2004165537</v>
      </c>
      <c r="Y1480" s="41">
        <v>8503626</v>
      </c>
      <c r="Z1480" s="41">
        <v>0</v>
      </c>
      <c r="AA1480" s="41">
        <v>0</v>
      </c>
      <c r="AB1480" s="42">
        <v>58018919400</v>
      </c>
      <c r="AC1480" s="41">
        <v>57795260514</v>
      </c>
      <c r="AD1480" s="41">
        <v>223658886</v>
      </c>
      <c r="AE1480" s="42">
        <v>55189130775</v>
      </c>
      <c r="AF1480" s="42">
        <v>31774138813</v>
      </c>
      <c r="AG1480" s="41">
        <v>31774138813</v>
      </c>
      <c r="AH1480" s="41">
        <v>31774138813</v>
      </c>
      <c r="AI1480" s="41">
        <v>0</v>
      </c>
      <c r="AJ1480" s="41">
        <v>0</v>
      </c>
      <c r="AK1480" s="42" t="str">
        <f>IFERROR(VLOOKUP(Exportar[[#This Row],[RUBRO]],[3]LISTAS!$A$1:$B$19,2,0),Exportar[[#This Row],[NOMBRE-Planeación_Proyecto]])</f>
        <v>1. Primera Infancia</v>
      </c>
      <c r="AL1480" s="41">
        <f>VLOOKUP(Exportar[[#This Row],[UNIDAD/SUB UNIDAD]],[3]!REGIONALES[[#All],[codigo_regional3]:[Columna1]],3,0)</f>
        <v>68</v>
      </c>
      <c r="AM1480" s="41">
        <f>Exportar[[#This Row],[COD]]</f>
        <v>68</v>
      </c>
      <c r="AN1480" s="41" t="str">
        <f>IFERROR(VLOOKUP(Exportar[[#This Row],[RUBRO completo]],'[3]CENTRO DE COSTOS'!$X:$X,1,0),0)</f>
        <v>C-4102-1500-18-0-4102002-02-162</v>
      </c>
      <c r="AO1480" s="43" t="str">
        <f>VLOOKUP(Exportar[[#This Row],[COD_REAL]],'[3]CENTRO DE COSTOS'!$M$4:$N$72,2,0)</f>
        <v>REGIONAL SANTANDER</v>
      </c>
    </row>
    <row r="1481" spans="1:41" x14ac:dyDescent="0.25">
      <c r="A1481" s="44">
        <v>45111</v>
      </c>
      <c r="B1481" s="32">
        <v>2023</v>
      </c>
      <c r="C1481" s="33" t="str">
        <f>VLOOKUP(D1481,'[3]CENTRO DE COSTOS'!$E:$H,4,0)</f>
        <v>REGIONALES</v>
      </c>
      <c r="D1481" s="34" t="s">
        <v>81</v>
      </c>
      <c r="E1481" s="34" t="s">
        <v>82</v>
      </c>
      <c r="F1481" s="34" t="s">
        <v>431</v>
      </c>
      <c r="G1481" s="35" t="str">
        <f>VLOOKUP(O1481,[3]Gerentes!$A:$N,4,0)</f>
        <v>PRIMERA INFANCIA</v>
      </c>
      <c r="H1481" s="35" t="str">
        <f>VLOOKUP(O1481,[3]Gerentes!$A:$N,5,0)</f>
        <v>DIRECTOR(A) DE PRIMERA INFANCIA</v>
      </c>
      <c r="I1481" s="35" t="str">
        <f>VLOOKUP(O1481,[3]Gerentes!$A:$N,10,0)</f>
        <v>1. Primera Infancia</v>
      </c>
      <c r="J1481" s="35" t="str">
        <f>VLOOKUP(O1481,[3]Gerentes!$A:$AB,15,0)</f>
        <v>Contratable</v>
      </c>
      <c r="K1481" s="36" t="str">
        <f t="shared" si="69"/>
        <v>Inversión</v>
      </c>
      <c r="L1481" s="37" t="s">
        <v>225</v>
      </c>
      <c r="M1481" s="38" t="str">
        <f t="shared" si="70"/>
        <v>C-4102-1500-18</v>
      </c>
      <c r="N1481" s="34">
        <v>166</v>
      </c>
      <c r="O1481" s="35" t="str">
        <f t="shared" si="71"/>
        <v>C-4102-1500-18-0-4102002-02-166</v>
      </c>
      <c r="P1481" s="32" t="s">
        <v>224</v>
      </c>
      <c r="Q1481" s="39">
        <f>VLOOKUP($O1481,[3]Gerentes!$A:$I,7,0)</f>
        <v>4102002</v>
      </c>
      <c r="R1481" s="40" t="str">
        <f>VLOOKUP($O1481,[3]Gerentes!$A:$I,8,0)</f>
        <v>SERVICIO DE ATENCION TRADICIONAL A LA PRIMERA INFANCIA</v>
      </c>
      <c r="S1481" s="34" t="s">
        <v>38</v>
      </c>
      <c r="T1481" s="34">
        <v>10</v>
      </c>
      <c r="U1481" s="34" t="s">
        <v>223</v>
      </c>
      <c r="V1481" s="34" t="s">
        <v>25</v>
      </c>
      <c r="W1481" s="41">
        <v>0</v>
      </c>
      <c r="X1481" s="41">
        <v>12580000</v>
      </c>
      <c r="Y1481" s="41">
        <v>0</v>
      </c>
      <c r="Z1481" s="41">
        <v>0</v>
      </c>
      <c r="AA1481" s="41">
        <v>0</v>
      </c>
      <c r="AB1481" s="42">
        <v>12580000</v>
      </c>
      <c r="AC1481" s="41">
        <v>12180000</v>
      </c>
      <c r="AD1481" s="41">
        <v>400000</v>
      </c>
      <c r="AE1481" s="42">
        <v>0</v>
      </c>
      <c r="AF1481" s="42">
        <v>0</v>
      </c>
      <c r="AG1481" s="41">
        <v>0</v>
      </c>
      <c r="AH1481" s="41">
        <v>0</v>
      </c>
      <c r="AI1481" s="41">
        <v>0</v>
      </c>
      <c r="AJ1481" s="41">
        <v>0</v>
      </c>
      <c r="AK1481" s="42" t="str">
        <f>IFERROR(VLOOKUP(Exportar[[#This Row],[RUBRO]],[3]LISTAS!$A$1:$B$19,2,0),Exportar[[#This Row],[NOMBRE-Planeación_Proyecto]])</f>
        <v>1. Primera Infancia</v>
      </c>
      <c r="AL1481" s="41">
        <f>VLOOKUP(Exportar[[#This Row],[UNIDAD/SUB UNIDAD]],[3]!REGIONALES[[#All],[codigo_regional3]:[Columna1]],3,0)</f>
        <v>68</v>
      </c>
      <c r="AM1481" s="41">
        <f>Exportar[[#This Row],[COD]]</f>
        <v>68</v>
      </c>
      <c r="AN1481" s="41">
        <f>IFERROR(VLOOKUP(Exportar[[#This Row],[RUBRO completo]],'[3]CENTRO DE COSTOS'!$X:$X,1,0),0)</f>
        <v>0</v>
      </c>
      <c r="AO1481" s="43" t="str">
        <f>VLOOKUP(Exportar[[#This Row],[COD_REAL]],'[3]CENTRO DE COSTOS'!$M$4:$N$72,2,0)</f>
        <v>REGIONAL SANTANDER</v>
      </c>
    </row>
    <row r="1482" spans="1:41" x14ac:dyDescent="0.25">
      <c r="A1482" s="44">
        <v>45111</v>
      </c>
      <c r="B1482" s="32">
        <v>2023</v>
      </c>
      <c r="C1482" s="33" t="str">
        <f>VLOOKUP(D1482,'[3]CENTRO DE COSTOS'!$E:$H,4,0)</f>
        <v>REGIONALES</v>
      </c>
      <c r="D1482" s="34" t="s">
        <v>81</v>
      </c>
      <c r="E1482" s="34" t="s">
        <v>82</v>
      </c>
      <c r="F1482" s="34" t="s">
        <v>222</v>
      </c>
      <c r="G1482" s="35" t="str">
        <f>VLOOKUP(O1482,[3]Gerentes!$A:$N,4,0)</f>
        <v>FORTALECIMIENTO</v>
      </c>
      <c r="H1482" s="35" t="str">
        <f>VLOOKUP(O1482,[3]Gerentes!$A:$N,5,0)</f>
        <v>DIRECTOR(A) ADMINISTRATIVO</v>
      </c>
      <c r="I1482" s="35" t="str">
        <f>VLOOKUP(O1482,[3]Gerentes!$A:$N,10,0)</f>
        <v>8. Fortalecimiento</v>
      </c>
      <c r="J1482" s="35" t="str">
        <f>VLOOKUP(O1482,[3]Gerentes!$A:$AB,15,0)</f>
        <v>Contratable</v>
      </c>
      <c r="K1482" s="36" t="str">
        <f t="shared" si="69"/>
        <v>Inversión</v>
      </c>
      <c r="L1482" s="37" t="s">
        <v>175</v>
      </c>
      <c r="M1482" s="38" t="str">
        <f t="shared" si="70"/>
        <v>C-4199-1500-8</v>
      </c>
      <c r="N1482" s="34">
        <v>184</v>
      </c>
      <c r="O1482" s="35" t="str">
        <f t="shared" si="71"/>
        <v>C-4199-1500-8-0-4199064-02-184</v>
      </c>
      <c r="P1482" s="32" t="s">
        <v>174</v>
      </c>
      <c r="Q1482" s="39">
        <f>VLOOKUP($O1482,[3]Gerentes!$A:$I,7,0)</f>
        <v>4199064</v>
      </c>
      <c r="R1482" s="40" t="str">
        <f>VLOOKUP($O1482,[3]Gerentes!$A:$I,8,0)</f>
        <v>SERVICIO DE IMPLEMENTACION DE SISTEMAS DE GESTION</v>
      </c>
      <c r="S1482" s="34" t="s">
        <v>24</v>
      </c>
      <c r="T1482" s="34">
        <v>27</v>
      </c>
      <c r="U1482" s="34" t="s">
        <v>161</v>
      </c>
      <c r="V1482" s="34" t="s">
        <v>25</v>
      </c>
      <c r="W1482" s="41">
        <v>424806229</v>
      </c>
      <c r="X1482" s="41">
        <v>0</v>
      </c>
      <c r="Y1482" s="41">
        <v>0</v>
      </c>
      <c r="Z1482" s="41">
        <v>0</v>
      </c>
      <c r="AA1482" s="41">
        <v>0</v>
      </c>
      <c r="AB1482" s="42">
        <v>424806229</v>
      </c>
      <c r="AC1482" s="41">
        <v>424806229</v>
      </c>
      <c r="AD1482" s="41">
        <v>0</v>
      </c>
      <c r="AE1482" s="42">
        <v>424806229</v>
      </c>
      <c r="AF1482" s="42">
        <v>204486052</v>
      </c>
      <c r="AG1482" s="41">
        <v>204486052</v>
      </c>
      <c r="AH1482" s="41">
        <v>204486052</v>
      </c>
      <c r="AI1482" s="41">
        <v>0</v>
      </c>
      <c r="AJ1482" s="41">
        <v>0</v>
      </c>
      <c r="AK1482" s="42" t="str">
        <f>IFERROR(VLOOKUP(Exportar[[#This Row],[RUBRO]],[3]LISTAS!$A$1:$B$19,2,0),Exportar[[#This Row],[NOMBRE-Planeación_Proyecto]])</f>
        <v>8. Fortalecimiento</v>
      </c>
      <c r="AL1482" s="41">
        <f>VLOOKUP(Exportar[[#This Row],[UNIDAD/SUB UNIDAD]],[3]!REGIONALES[[#All],[codigo_regional3]:[Columna1]],3,0)</f>
        <v>68</v>
      </c>
      <c r="AM1482" s="41">
        <f>Exportar[[#This Row],[COD]]</f>
        <v>68</v>
      </c>
      <c r="AN1482" s="41">
        <f>IFERROR(VLOOKUP(Exportar[[#This Row],[RUBRO completo]],'[3]CENTRO DE COSTOS'!$X:$X,1,0),0)</f>
        <v>0</v>
      </c>
      <c r="AO1482" s="43" t="str">
        <f>VLOOKUP(Exportar[[#This Row],[COD_REAL]],'[3]CENTRO DE COSTOS'!$M$4:$N$72,2,0)</f>
        <v>REGIONAL SANTANDER</v>
      </c>
    </row>
    <row r="1483" spans="1:41" x14ac:dyDescent="0.25">
      <c r="A1483" s="44">
        <v>45111</v>
      </c>
      <c r="B1483" s="32">
        <v>2023</v>
      </c>
      <c r="C1483" s="33" t="str">
        <f>VLOOKUP(D1483,'[3]CENTRO DE COSTOS'!$E:$H,4,0)</f>
        <v>REGIONALES</v>
      </c>
      <c r="D1483" s="34" t="s">
        <v>81</v>
      </c>
      <c r="E1483" s="34" t="s">
        <v>82</v>
      </c>
      <c r="F1483" s="34" t="s">
        <v>221</v>
      </c>
      <c r="G1483" s="35" t="str">
        <f>VLOOKUP(O1483,[3]Gerentes!$A:$N,4,0)</f>
        <v>FORTALECIMIENTO</v>
      </c>
      <c r="H1483" s="35" t="str">
        <f>VLOOKUP(O1483,[3]Gerentes!$A:$N,5,0)</f>
        <v>DIRECTOR(A) ADMINISTRATIVO</v>
      </c>
      <c r="I1483" s="35" t="str">
        <f>VLOOKUP(O1483,[3]Gerentes!$A:$N,10,0)</f>
        <v>8. Fortalecimiento</v>
      </c>
      <c r="J1483" s="35" t="str">
        <f>VLOOKUP(O1483,[3]Gerentes!$A:$AB,15,0)</f>
        <v>Contratable</v>
      </c>
      <c r="K1483" s="36" t="str">
        <f t="shared" si="69"/>
        <v>Inversión</v>
      </c>
      <c r="L1483" s="37" t="s">
        <v>175</v>
      </c>
      <c r="M1483" s="38" t="str">
        <f t="shared" si="70"/>
        <v>C-4199-1500-8</v>
      </c>
      <c r="N1483" s="34">
        <v>186</v>
      </c>
      <c r="O1483" s="35" t="str">
        <f t="shared" si="71"/>
        <v>C-4199-1500-8-0-4199064-02-186</v>
      </c>
      <c r="P1483" s="32" t="s">
        <v>174</v>
      </c>
      <c r="Q1483" s="39">
        <f>VLOOKUP($O1483,[3]Gerentes!$A:$I,7,0)</f>
        <v>4199064</v>
      </c>
      <c r="R1483" s="40" t="str">
        <f>VLOOKUP($O1483,[3]Gerentes!$A:$I,8,0)</f>
        <v>SERVICIO DE IMPLEMENTACION DE SISTEMAS DE GESTION</v>
      </c>
      <c r="S1483" s="34" t="s">
        <v>24</v>
      </c>
      <c r="T1483" s="34">
        <v>27</v>
      </c>
      <c r="U1483" s="34" t="s">
        <v>161</v>
      </c>
      <c r="V1483" s="34" t="s">
        <v>25</v>
      </c>
      <c r="W1483" s="41">
        <v>390115679</v>
      </c>
      <c r="X1483" s="41">
        <v>0</v>
      </c>
      <c r="Y1483" s="41">
        <v>0</v>
      </c>
      <c r="Z1483" s="41">
        <v>0</v>
      </c>
      <c r="AA1483" s="41">
        <v>0</v>
      </c>
      <c r="AB1483" s="42">
        <v>390115679</v>
      </c>
      <c r="AC1483" s="41">
        <v>390115679</v>
      </c>
      <c r="AD1483" s="41">
        <v>0</v>
      </c>
      <c r="AE1483" s="42">
        <v>245529911</v>
      </c>
      <c r="AF1483" s="42">
        <v>245529911</v>
      </c>
      <c r="AG1483" s="41">
        <v>245529911</v>
      </c>
      <c r="AH1483" s="41">
        <v>245529911</v>
      </c>
      <c r="AI1483" s="41">
        <v>0</v>
      </c>
      <c r="AJ1483" s="41">
        <v>0</v>
      </c>
      <c r="AK1483" s="42" t="str">
        <f>IFERROR(VLOOKUP(Exportar[[#This Row],[RUBRO]],[3]LISTAS!$A$1:$B$19,2,0),Exportar[[#This Row],[NOMBRE-Planeación_Proyecto]])</f>
        <v>8. Fortalecimiento</v>
      </c>
      <c r="AL1483" s="41">
        <f>VLOOKUP(Exportar[[#This Row],[UNIDAD/SUB UNIDAD]],[3]!REGIONALES[[#All],[codigo_regional3]:[Columna1]],3,0)</f>
        <v>68</v>
      </c>
      <c r="AM1483" s="41">
        <f>Exportar[[#This Row],[COD]]</f>
        <v>68</v>
      </c>
      <c r="AN1483" s="41">
        <f>IFERROR(VLOOKUP(Exportar[[#This Row],[RUBRO completo]],'[3]CENTRO DE COSTOS'!$X:$X,1,0),0)</f>
        <v>0</v>
      </c>
      <c r="AO1483" s="43" t="str">
        <f>VLOOKUP(Exportar[[#This Row],[COD_REAL]],'[3]CENTRO DE COSTOS'!$M$4:$N$72,2,0)</f>
        <v>REGIONAL SANTANDER</v>
      </c>
    </row>
    <row r="1484" spans="1:41" x14ac:dyDescent="0.25">
      <c r="A1484" s="44">
        <v>45111</v>
      </c>
      <c r="B1484" s="32">
        <v>2023</v>
      </c>
      <c r="C1484" s="33" t="str">
        <f>VLOOKUP(D1484,'[3]CENTRO DE COSTOS'!$E:$H,4,0)</f>
        <v>REGIONALES</v>
      </c>
      <c r="D1484" s="34" t="s">
        <v>81</v>
      </c>
      <c r="E1484" s="34" t="s">
        <v>82</v>
      </c>
      <c r="F1484" s="34" t="s">
        <v>220</v>
      </c>
      <c r="G1484" s="35" t="str">
        <f>VLOOKUP(O1484,[3]Gerentes!$A:$N,4,0)</f>
        <v>FORTALECIMIENTO</v>
      </c>
      <c r="H1484" s="35" t="str">
        <f>VLOOKUP(O1484,[3]Gerentes!$A:$N,5,0)</f>
        <v>DIRECTOR(A) DE GESTION HUMANA</v>
      </c>
      <c r="I1484" s="35" t="str">
        <f>VLOOKUP(O1484,[3]Gerentes!$A:$N,10,0)</f>
        <v>8. Fortalecimiento</v>
      </c>
      <c r="J1484" s="35" t="str">
        <f>VLOOKUP(O1484,[3]Gerentes!$A:$AB,15,0)</f>
        <v>Contratable</v>
      </c>
      <c r="K1484" s="36" t="str">
        <f t="shared" si="69"/>
        <v>Inversión</v>
      </c>
      <c r="L1484" s="37" t="s">
        <v>215</v>
      </c>
      <c r="M1484" s="38" t="str">
        <f t="shared" si="70"/>
        <v>C-4199-1500-8</v>
      </c>
      <c r="N1484" s="34">
        <v>192</v>
      </c>
      <c r="O1484" s="35" t="str">
        <f t="shared" si="71"/>
        <v>C-4199-1500-8-0-4199053-02-192</v>
      </c>
      <c r="P1484" s="32" t="s">
        <v>214</v>
      </c>
      <c r="Q1484" s="39">
        <f>VLOOKUP($O1484,[3]Gerentes!$A:$I,7,0)</f>
        <v>4199053</v>
      </c>
      <c r="R1484" s="40" t="str">
        <f>VLOOKUP($O1484,[3]Gerentes!$A:$I,8,0)</f>
        <v>DOCUMENTOS DE LINEAMIENTOS TECNICOS</v>
      </c>
      <c r="S1484" s="34" t="s">
        <v>24</v>
      </c>
      <c r="T1484" s="34">
        <v>27</v>
      </c>
      <c r="U1484" s="34" t="s">
        <v>161</v>
      </c>
      <c r="V1484" s="34" t="s">
        <v>25</v>
      </c>
      <c r="W1484" s="41">
        <v>14485920</v>
      </c>
      <c r="X1484" s="41">
        <v>0</v>
      </c>
      <c r="Y1484" s="41">
        <v>0</v>
      </c>
      <c r="Z1484" s="41">
        <v>0</v>
      </c>
      <c r="AA1484" s="41">
        <v>0</v>
      </c>
      <c r="AB1484" s="42">
        <v>14485920</v>
      </c>
      <c r="AC1484" s="41">
        <v>14485920</v>
      </c>
      <c r="AD1484" s="41">
        <v>0</v>
      </c>
      <c r="AE1484" s="42">
        <v>0</v>
      </c>
      <c r="AF1484" s="42">
        <v>0</v>
      </c>
      <c r="AG1484" s="41">
        <v>0</v>
      </c>
      <c r="AH1484" s="41">
        <v>0</v>
      </c>
      <c r="AI1484" s="41">
        <v>0</v>
      </c>
      <c r="AJ1484" s="41">
        <v>0</v>
      </c>
      <c r="AK1484" s="42" t="str">
        <f>IFERROR(VLOOKUP(Exportar[[#This Row],[RUBRO]],[3]LISTAS!$A$1:$B$19,2,0),Exportar[[#This Row],[NOMBRE-Planeación_Proyecto]])</f>
        <v>8. Fortalecimiento</v>
      </c>
      <c r="AL1484" s="41">
        <f>VLOOKUP(Exportar[[#This Row],[UNIDAD/SUB UNIDAD]],[3]!REGIONALES[[#All],[codigo_regional3]:[Columna1]],3,0)</f>
        <v>68</v>
      </c>
      <c r="AM1484" s="41">
        <f>Exportar[[#This Row],[COD]]</f>
        <v>68</v>
      </c>
      <c r="AN1484" s="41">
        <f>IFERROR(VLOOKUP(Exportar[[#This Row],[RUBRO completo]],'[3]CENTRO DE COSTOS'!$X:$X,1,0),0)</f>
        <v>0</v>
      </c>
      <c r="AO1484" s="43" t="str">
        <f>VLOOKUP(Exportar[[#This Row],[COD_REAL]],'[3]CENTRO DE COSTOS'!$M$4:$N$72,2,0)</f>
        <v>REGIONAL SANTANDER</v>
      </c>
    </row>
    <row r="1485" spans="1:41" x14ac:dyDescent="0.25">
      <c r="A1485" s="44">
        <v>45111</v>
      </c>
      <c r="B1485" s="32">
        <v>2023</v>
      </c>
      <c r="C1485" s="33" t="str">
        <f>VLOOKUP(D1485,'[3]CENTRO DE COSTOS'!$E:$H,4,0)</f>
        <v>REGIONALES</v>
      </c>
      <c r="D1485" s="34" t="s">
        <v>81</v>
      </c>
      <c r="E1485" s="34" t="s">
        <v>82</v>
      </c>
      <c r="F1485" s="34" t="s">
        <v>219</v>
      </c>
      <c r="G1485" s="35" t="str">
        <f>VLOOKUP(O1485,[3]Gerentes!$A:$N,4,0)</f>
        <v>FORTALECIMIENTO</v>
      </c>
      <c r="H1485" s="35" t="str">
        <f>VLOOKUP(O1485,[3]Gerentes!$A:$N,5,0)</f>
        <v>DIRECTOR(A) ADMINISTRATIVO</v>
      </c>
      <c r="I1485" s="35" t="str">
        <f>VLOOKUP(O1485,[3]Gerentes!$A:$N,10,0)</f>
        <v>8. Fortalecimiento</v>
      </c>
      <c r="J1485" s="35" t="str">
        <f>VLOOKUP(O1485,[3]Gerentes!$A:$AB,15,0)</f>
        <v>Contratable</v>
      </c>
      <c r="K1485" s="36" t="str">
        <f t="shared" si="69"/>
        <v>Inversión</v>
      </c>
      <c r="L1485" s="37" t="s">
        <v>218</v>
      </c>
      <c r="M1485" s="38" t="str">
        <f t="shared" si="70"/>
        <v>C-4199-1500-8</v>
      </c>
      <c r="N1485" s="34">
        <v>197</v>
      </c>
      <c r="O1485" s="35" t="str">
        <f t="shared" si="71"/>
        <v>C-4199-1500-8-0-4199016-02-197</v>
      </c>
      <c r="P1485" s="32" t="s">
        <v>217</v>
      </c>
      <c r="Q1485" s="39">
        <f>VLOOKUP($O1485,[3]Gerentes!$A:$I,7,0)</f>
        <v>4199016</v>
      </c>
      <c r="R1485" s="40" t="str">
        <f>VLOOKUP($O1485,[3]Gerentes!$A:$I,8,0)</f>
        <v>SEDES MANTENIDAS</v>
      </c>
      <c r="S1485" s="34" t="s">
        <v>24</v>
      </c>
      <c r="T1485" s="34">
        <v>27</v>
      </c>
      <c r="U1485" s="34" t="s">
        <v>161</v>
      </c>
      <c r="V1485" s="34" t="s">
        <v>25</v>
      </c>
      <c r="W1485" s="41">
        <v>121872858</v>
      </c>
      <c r="X1485" s="41">
        <v>0</v>
      </c>
      <c r="Y1485" s="41">
        <v>0</v>
      </c>
      <c r="Z1485" s="41">
        <v>0</v>
      </c>
      <c r="AA1485" s="41">
        <v>0</v>
      </c>
      <c r="AB1485" s="42">
        <v>121872858</v>
      </c>
      <c r="AC1485" s="41">
        <v>121872858</v>
      </c>
      <c r="AD1485" s="41">
        <v>0</v>
      </c>
      <c r="AE1485" s="42">
        <v>0</v>
      </c>
      <c r="AF1485" s="42">
        <v>0</v>
      </c>
      <c r="AG1485" s="41">
        <v>0</v>
      </c>
      <c r="AH1485" s="41">
        <v>0</v>
      </c>
      <c r="AI1485" s="41">
        <v>0</v>
      </c>
      <c r="AJ1485" s="41">
        <v>0</v>
      </c>
      <c r="AK1485" s="42" t="str">
        <f>IFERROR(VLOOKUP(Exportar[[#This Row],[RUBRO]],[3]LISTAS!$A$1:$B$19,2,0),Exportar[[#This Row],[NOMBRE-Planeación_Proyecto]])</f>
        <v>8. Fortalecimiento</v>
      </c>
      <c r="AL1485" s="41">
        <f>VLOOKUP(Exportar[[#This Row],[UNIDAD/SUB UNIDAD]],[3]!REGIONALES[[#All],[codigo_regional3]:[Columna1]],3,0)</f>
        <v>68</v>
      </c>
      <c r="AM1485" s="41">
        <f>Exportar[[#This Row],[COD]]</f>
        <v>68</v>
      </c>
      <c r="AN1485" s="41">
        <f>IFERROR(VLOOKUP(Exportar[[#This Row],[RUBRO completo]],'[3]CENTRO DE COSTOS'!$X:$X,1,0),0)</f>
        <v>0</v>
      </c>
      <c r="AO1485" s="43" t="str">
        <f>VLOOKUP(Exportar[[#This Row],[COD_REAL]],'[3]CENTRO DE COSTOS'!$M$4:$N$72,2,0)</f>
        <v>REGIONAL SANTANDER</v>
      </c>
    </row>
    <row r="1486" spans="1:41" x14ac:dyDescent="0.25">
      <c r="A1486" s="44">
        <v>45111</v>
      </c>
      <c r="B1486" s="32">
        <v>2023</v>
      </c>
      <c r="C1486" s="33" t="str">
        <f>VLOOKUP(D1486,'[3]CENTRO DE COSTOS'!$E:$H,4,0)</f>
        <v>REGIONALES</v>
      </c>
      <c r="D1486" s="34" t="s">
        <v>81</v>
      </c>
      <c r="E1486" s="34" t="s">
        <v>82</v>
      </c>
      <c r="F1486" s="34" t="s">
        <v>216</v>
      </c>
      <c r="G1486" s="35" t="str">
        <f>VLOOKUP(O1486,[3]Gerentes!$A:$N,4,0)</f>
        <v>FORTALECIMIENTO</v>
      </c>
      <c r="H1486" s="35" t="str">
        <f>VLOOKUP(O1486,[3]Gerentes!$A:$N,5,0)</f>
        <v>DIRECTOR(A) ADMINISTRATIVO</v>
      </c>
      <c r="I1486" s="35" t="str">
        <f>VLOOKUP(O1486,[3]Gerentes!$A:$N,10,0)</f>
        <v>8. Fortalecimiento</v>
      </c>
      <c r="J1486" s="35" t="str">
        <f>VLOOKUP(O1486,[3]Gerentes!$A:$AB,15,0)</f>
        <v>Contratable</v>
      </c>
      <c r="K1486" s="36" t="str">
        <f t="shared" si="69"/>
        <v>Inversión</v>
      </c>
      <c r="L1486" s="37" t="s">
        <v>215</v>
      </c>
      <c r="M1486" s="38" t="str">
        <f t="shared" si="70"/>
        <v>C-4199-1500-8</v>
      </c>
      <c r="N1486" s="34">
        <v>199</v>
      </c>
      <c r="O1486" s="35" t="str">
        <f t="shared" si="71"/>
        <v>C-4199-1500-8-0-4199053-02-199</v>
      </c>
      <c r="P1486" s="32" t="s">
        <v>214</v>
      </c>
      <c r="Q1486" s="39">
        <f>VLOOKUP($O1486,[3]Gerentes!$A:$I,7,0)</f>
        <v>4199053</v>
      </c>
      <c r="R1486" s="40" t="str">
        <f>VLOOKUP($O1486,[3]Gerentes!$A:$I,8,0)</f>
        <v>DOCUMENTOS DE LINEAMIENTOS TECNICOS</v>
      </c>
      <c r="S1486" s="34" t="s">
        <v>24</v>
      </c>
      <c r="T1486" s="34">
        <v>27</v>
      </c>
      <c r="U1486" s="34" t="s">
        <v>161</v>
      </c>
      <c r="V1486" s="34" t="s">
        <v>25</v>
      </c>
      <c r="W1486" s="41">
        <v>24000000</v>
      </c>
      <c r="X1486" s="41">
        <v>0</v>
      </c>
      <c r="Y1486" s="41">
        <v>0</v>
      </c>
      <c r="Z1486" s="41">
        <v>0</v>
      </c>
      <c r="AA1486" s="41">
        <v>0</v>
      </c>
      <c r="AB1486" s="42">
        <v>24000000</v>
      </c>
      <c r="AC1486" s="41">
        <v>24000000</v>
      </c>
      <c r="AD1486" s="41">
        <v>0</v>
      </c>
      <c r="AE1486" s="42">
        <v>0</v>
      </c>
      <c r="AF1486" s="42">
        <v>0</v>
      </c>
      <c r="AG1486" s="41">
        <v>0</v>
      </c>
      <c r="AH1486" s="41">
        <v>0</v>
      </c>
      <c r="AI1486" s="41">
        <v>0</v>
      </c>
      <c r="AJ1486" s="41">
        <v>0</v>
      </c>
      <c r="AK1486" s="42" t="str">
        <f>IFERROR(VLOOKUP(Exportar[[#This Row],[RUBRO]],[3]LISTAS!$A$1:$B$19,2,0),Exportar[[#This Row],[NOMBRE-Planeación_Proyecto]])</f>
        <v>8. Fortalecimiento</v>
      </c>
      <c r="AL1486" s="41">
        <f>VLOOKUP(Exportar[[#This Row],[UNIDAD/SUB UNIDAD]],[3]!REGIONALES[[#All],[codigo_regional3]:[Columna1]],3,0)</f>
        <v>68</v>
      </c>
      <c r="AM1486" s="41">
        <f>Exportar[[#This Row],[COD]]</f>
        <v>68</v>
      </c>
      <c r="AN1486" s="41">
        <f>IFERROR(VLOOKUP(Exportar[[#This Row],[RUBRO completo]],'[3]CENTRO DE COSTOS'!$X:$X,1,0),0)</f>
        <v>0</v>
      </c>
      <c r="AO1486" s="43" t="str">
        <f>VLOOKUP(Exportar[[#This Row],[COD_REAL]],'[3]CENTRO DE COSTOS'!$M$4:$N$72,2,0)</f>
        <v>REGIONAL SANTANDER</v>
      </c>
    </row>
    <row r="1487" spans="1:41" x14ac:dyDescent="0.25">
      <c r="A1487" s="44">
        <v>45111</v>
      </c>
      <c r="B1487" s="32">
        <v>2023</v>
      </c>
      <c r="C1487" s="33" t="str">
        <f>VLOOKUP(D1487,'[3]CENTRO DE COSTOS'!$E:$H,4,0)</f>
        <v>REGIONALES</v>
      </c>
      <c r="D1487" s="34" t="s">
        <v>81</v>
      </c>
      <c r="E1487" s="34" t="s">
        <v>82</v>
      </c>
      <c r="F1487" s="34" t="s">
        <v>213</v>
      </c>
      <c r="G1487" s="35" t="str">
        <f>VLOOKUP(O1487,[3]Gerentes!$A:$N,4,0)</f>
        <v>FORTALECIMIENTO</v>
      </c>
      <c r="H1487" s="35" t="str">
        <f>VLOOKUP(O1487,[3]Gerentes!$A:$N,5,0)</f>
        <v>DIRECTOR(A) ADMINISTRATIVO</v>
      </c>
      <c r="I1487" s="35" t="str">
        <f>VLOOKUP(O1487,[3]Gerentes!$A:$N,10,0)</f>
        <v>8. Fortalecimiento</v>
      </c>
      <c r="J1487" s="35" t="str">
        <f>VLOOKUP(O1487,[3]Gerentes!$A:$AB,15,0)</f>
        <v>Contratable</v>
      </c>
      <c r="K1487" s="36" t="str">
        <f t="shared" si="69"/>
        <v>Inversión</v>
      </c>
      <c r="L1487" s="37" t="s">
        <v>175</v>
      </c>
      <c r="M1487" s="38" t="str">
        <f t="shared" si="70"/>
        <v>C-4199-1500-8</v>
      </c>
      <c r="N1487" s="34">
        <v>201</v>
      </c>
      <c r="O1487" s="35" t="str">
        <f t="shared" si="71"/>
        <v>C-4199-1500-8-0-4199064-02-201</v>
      </c>
      <c r="P1487" s="32" t="s">
        <v>174</v>
      </c>
      <c r="Q1487" s="39">
        <f>VLOOKUP($O1487,[3]Gerentes!$A:$I,7,0)</f>
        <v>4199064</v>
      </c>
      <c r="R1487" s="40" t="str">
        <f>VLOOKUP($O1487,[3]Gerentes!$A:$I,8,0)</f>
        <v>SERVICIO DE IMPLEMENTACION DE SISTEMAS DE GESTION</v>
      </c>
      <c r="S1487" s="34" t="s">
        <v>24</v>
      </c>
      <c r="T1487" s="34">
        <v>27</v>
      </c>
      <c r="U1487" s="34" t="s">
        <v>161</v>
      </c>
      <c r="V1487" s="34" t="s">
        <v>25</v>
      </c>
      <c r="W1487" s="41">
        <v>0</v>
      </c>
      <c r="X1487" s="41">
        <v>112794000</v>
      </c>
      <c r="Y1487" s="41">
        <v>0</v>
      </c>
      <c r="Z1487" s="41">
        <v>0</v>
      </c>
      <c r="AA1487" s="41">
        <v>0</v>
      </c>
      <c r="AB1487" s="42">
        <v>112794000</v>
      </c>
      <c r="AC1487" s="41">
        <v>112794000</v>
      </c>
      <c r="AD1487" s="41">
        <v>0</v>
      </c>
      <c r="AE1487" s="42">
        <v>112794000</v>
      </c>
      <c r="AF1487" s="42">
        <v>0</v>
      </c>
      <c r="AG1487" s="41">
        <v>0</v>
      </c>
      <c r="AH1487" s="41">
        <v>0</v>
      </c>
      <c r="AI1487" s="41">
        <v>0</v>
      </c>
      <c r="AJ1487" s="41">
        <v>0</v>
      </c>
      <c r="AK1487" s="42" t="str">
        <f>IFERROR(VLOOKUP(Exportar[[#This Row],[RUBRO]],[3]LISTAS!$A$1:$B$19,2,0),Exportar[[#This Row],[NOMBRE-Planeación_Proyecto]])</f>
        <v>8. Fortalecimiento</v>
      </c>
      <c r="AL1487" s="41">
        <f>VLOOKUP(Exportar[[#This Row],[UNIDAD/SUB UNIDAD]],[3]!REGIONALES[[#All],[codigo_regional3]:[Columna1]],3,0)</f>
        <v>68</v>
      </c>
      <c r="AM1487" s="41">
        <f>Exportar[[#This Row],[COD]]</f>
        <v>68</v>
      </c>
      <c r="AN1487" s="41">
        <f>IFERROR(VLOOKUP(Exportar[[#This Row],[RUBRO completo]],'[3]CENTRO DE COSTOS'!$X:$X,1,0),0)</f>
        <v>0</v>
      </c>
      <c r="AO1487" s="43" t="str">
        <f>VLOOKUP(Exportar[[#This Row],[COD_REAL]],'[3]CENTRO DE COSTOS'!$M$4:$N$72,2,0)</f>
        <v>REGIONAL SANTANDER</v>
      </c>
    </row>
    <row r="1488" spans="1:41" x14ac:dyDescent="0.25">
      <c r="A1488" s="44">
        <v>45111</v>
      </c>
      <c r="B1488" s="32">
        <v>2023</v>
      </c>
      <c r="C1488" s="33" t="str">
        <f>VLOOKUP(D1488,'[3]CENTRO DE COSTOS'!$E:$H,4,0)</f>
        <v>REGIONALES</v>
      </c>
      <c r="D1488" s="34" t="s">
        <v>81</v>
      </c>
      <c r="E1488" s="34" t="s">
        <v>82</v>
      </c>
      <c r="F1488" s="34" t="s">
        <v>208</v>
      </c>
      <c r="G1488" s="35" t="str">
        <f>VLOOKUP(O1488,[3]Gerentes!$A:$N,4,0)</f>
        <v>FUNCIONAMIENTO</v>
      </c>
      <c r="H1488" s="35" t="str">
        <f>VLOOKUP(O1488,[3]Gerentes!$A:$N,5,0)</f>
        <v>DIRECTOR(A) DE GESTION HUMANA</v>
      </c>
      <c r="I1488" s="35" t="str">
        <f>VLOOKUP(O1488,[3]Gerentes!$A:$N,10,0)</f>
        <v>1. Gestión Humana</v>
      </c>
      <c r="J1488" s="35" t="str">
        <f>VLOOKUP(O1488,[3]Gerentes!$A:$AB,15,0)</f>
        <v>Contratable</v>
      </c>
      <c r="K1488" s="36" t="str">
        <f t="shared" si="69"/>
        <v>Funcionamiento</v>
      </c>
      <c r="L1488" s="37" t="s">
        <v>212</v>
      </c>
      <c r="M1488" s="38" t="str">
        <f t="shared" si="70"/>
        <v>A-02-02</v>
      </c>
      <c r="N1488" s="34">
        <v>301</v>
      </c>
      <c r="O1488" s="35" t="str">
        <f t="shared" si="71"/>
        <v>A-02-02-01-002-008-301</v>
      </c>
      <c r="P1488" s="32" t="s">
        <v>211</v>
      </c>
      <c r="Q1488" s="39">
        <f>VLOOKUP($O1488,[3]Gerentes!$A:$I,7,0)</f>
        <v>0</v>
      </c>
      <c r="R1488" s="40">
        <f>VLOOKUP($O1488,[3]Gerentes!$A:$I,8,0)</f>
        <v>0</v>
      </c>
      <c r="S1488" s="34" t="s">
        <v>24</v>
      </c>
      <c r="T1488" s="34">
        <v>27</v>
      </c>
      <c r="U1488" s="34" t="s">
        <v>161</v>
      </c>
      <c r="V1488" s="34" t="s">
        <v>25</v>
      </c>
      <c r="W1488" s="41">
        <v>18035300</v>
      </c>
      <c r="X1488" s="41">
        <v>23259520</v>
      </c>
      <c r="Y1488" s="41">
        <v>0</v>
      </c>
      <c r="Z1488" s="41">
        <v>0</v>
      </c>
      <c r="AA1488" s="41">
        <v>0</v>
      </c>
      <c r="AB1488" s="42">
        <v>41294820</v>
      </c>
      <c r="AC1488" s="41">
        <v>41294820</v>
      </c>
      <c r="AD1488" s="41">
        <v>0</v>
      </c>
      <c r="AE1488" s="42">
        <v>0</v>
      </c>
      <c r="AF1488" s="42">
        <v>0</v>
      </c>
      <c r="AG1488" s="41">
        <v>0</v>
      </c>
      <c r="AH1488" s="41">
        <v>0</v>
      </c>
      <c r="AI1488" s="41">
        <v>0</v>
      </c>
      <c r="AJ1488" s="41">
        <v>0</v>
      </c>
      <c r="AK1488" s="42" t="str">
        <f>IFERROR(VLOOKUP(Exportar[[#This Row],[RUBRO]],[3]LISTAS!$A$1:$B$19,2,0),Exportar[[#This Row],[NOMBRE-Planeación_Proyecto]])</f>
        <v>Gastos Generales</v>
      </c>
      <c r="AL1488" s="41">
        <f>VLOOKUP(Exportar[[#This Row],[UNIDAD/SUB UNIDAD]],[3]!REGIONALES[[#All],[codigo_regional3]:[Columna1]],3,0)</f>
        <v>68</v>
      </c>
      <c r="AM1488" s="41">
        <f>Exportar[[#This Row],[COD]]</f>
        <v>68</v>
      </c>
      <c r="AN1488" s="41">
        <f>IFERROR(VLOOKUP(Exportar[[#This Row],[RUBRO completo]],'[3]CENTRO DE COSTOS'!$X:$X,1,0),0)</f>
        <v>0</v>
      </c>
      <c r="AO1488" s="43" t="str">
        <f>VLOOKUP(Exportar[[#This Row],[COD_REAL]],'[3]CENTRO DE COSTOS'!$M$4:$N$72,2,0)</f>
        <v>REGIONAL SANTANDER</v>
      </c>
    </row>
    <row r="1489" spans="1:41" x14ac:dyDescent="0.25">
      <c r="A1489" s="44">
        <v>45111</v>
      </c>
      <c r="B1489" s="32">
        <v>2023</v>
      </c>
      <c r="C1489" s="33" t="str">
        <f>VLOOKUP(D1489,'[3]CENTRO DE COSTOS'!$E:$H,4,0)</f>
        <v>REGIONALES</v>
      </c>
      <c r="D1489" s="34" t="s">
        <v>81</v>
      </c>
      <c r="E1489" s="34" t="s">
        <v>82</v>
      </c>
      <c r="F1489" s="34" t="s">
        <v>208</v>
      </c>
      <c r="G1489" s="35" t="str">
        <f>VLOOKUP(O1489,[3]Gerentes!$A:$N,4,0)</f>
        <v>FUNCIONAMIENTO</v>
      </c>
      <c r="H1489" s="35" t="str">
        <f>VLOOKUP(O1489,[3]Gerentes!$A:$N,5,0)</f>
        <v>DIRECTOR(A) DE GESTION HUMANA</v>
      </c>
      <c r="I1489" s="35" t="str">
        <f>VLOOKUP(O1489,[3]Gerentes!$A:$N,10,0)</f>
        <v>1. Gestión Humana</v>
      </c>
      <c r="J1489" s="35" t="str">
        <f>VLOOKUP(O1489,[3]Gerentes!$A:$AB,15,0)</f>
        <v>Contratable</v>
      </c>
      <c r="K1489" s="36" t="str">
        <f t="shared" si="69"/>
        <v>Funcionamiento</v>
      </c>
      <c r="L1489" s="37" t="s">
        <v>245</v>
      </c>
      <c r="M1489" s="38" t="str">
        <f t="shared" si="70"/>
        <v>A-02-02</v>
      </c>
      <c r="N1489" s="34">
        <v>301</v>
      </c>
      <c r="O1489" s="35" t="str">
        <f t="shared" si="71"/>
        <v>A-02-02-02-006-003-301</v>
      </c>
      <c r="P1489" s="32" t="s">
        <v>244</v>
      </c>
      <c r="Q1489" s="39">
        <f>VLOOKUP($O1489,[3]Gerentes!$A:$I,7,0)</f>
        <v>0</v>
      </c>
      <c r="R1489" s="40">
        <f>VLOOKUP($O1489,[3]Gerentes!$A:$I,8,0)</f>
        <v>0</v>
      </c>
      <c r="S1489" s="34" t="s">
        <v>24</v>
      </c>
      <c r="T1489" s="34">
        <v>27</v>
      </c>
      <c r="U1489" s="34" t="s">
        <v>161</v>
      </c>
      <c r="V1489" s="34" t="s">
        <v>25</v>
      </c>
      <c r="W1489" s="41">
        <v>114471110</v>
      </c>
      <c r="X1489" s="41">
        <v>0</v>
      </c>
      <c r="Y1489" s="41">
        <v>0</v>
      </c>
      <c r="Z1489" s="41">
        <v>0</v>
      </c>
      <c r="AA1489" s="41">
        <v>0</v>
      </c>
      <c r="AB1489" s="42">
        <v>114471110</v>
      </c>
      <c r="AC1489" s="41">
        <v>114471110</v>
      </c>
      <c r="AD1489" s="41">
        <v>0</v>
      </c>
      <c r="AE1489" s="42">
        <v>114471110</v>
      </c>
      <c r="AF1489" s="42">
        <v>0</v>
      </c>
      <c r="AG1489" s="41">
        <v>0</v>
      </c>
      <c r="AH1489" s="41">
        <v>0</v>
      </c>
      <c r="AI1489" s="41">
        <v>0</v>
      </c>
      <c r="AJ1489" s="41">
        <v>0</v>
      </c>
      <c r="AK1489" s="42" t="str">
        <f>IFERROR(VLOOKUP(Exportar[[#This Row],[RUBRO]],[3]LISTAS!$A$1:$B$19,2,0),Exportar[[#This Row],[NOMBRE-Planeación_Proyecto]])</f>
        <v>Gastos Generales</v>
      </c>
      <c r="AL1489" s="41">
        <f>VLOOKUP(Exportar[[#This Row],[UNIDAD/SUB UNIDAD]],[3]!REGIONALES[[#All],[codigo_regional3]:[Columna1]],3,0)</f>
        <v>68</v>
      </c>
      <c r="AM1489" s="41">
        <f>Exportar[[#This Row],[COD]]</f>
        <v>68</v>
      </c>
      <c r="AN1489" s="41">
        <f>IFERROR(VLOOKUP(Exportar[[#This Row],[RUBRO completo]],'[3]CENTRO DE COSTOS'!$X:$X,1,0),0)</f>
        <v>0</v>
      </c>
      <c r="AO1489" s="43" t="str">
        <f>VLOOKUP(Exportar[[#This Row],[COD_REAL]],'[3]CENTRO DE COSTOS'!$M$4:$N$72,2,0)</f>
        <v>REGIONAL SANTANDER</v>
      </c>
    </row>
    <row r="1490" spans="1:41" x14ac:dyDescent="0.25">
      <c r="A1490" s="44">
        <v>45111</v>
      </c>
      <c r="B1490" s="32">
        <v>2023</v>
      </c>
      <c r="C1490" s="33" t="str">
        <f>VLOOKUP(D1490,'[3]CENTRO DE COSTOS'!$E:$H,4,0)</f>
        <v>REGIONALES</v>
      </c>
      <c r="D1490" s="34" t="s">
        <v>81</v>
      </c>
      <c r="E1490" s="34" t="s">
        <v>82</v>
      </c>
      <c r="F1490" s="34" t="s">
        <v>208</v>
      </c>
      <c r="G1490" s="35" t="str">
        <f>VLOOKUP(O1490,[3]Gerentes!$A:$N,4,0)</f>
        <v>FUNCIONAMIENTO</v>
      </c>
      <c r="H1490" s="35" t="str">
        <f>VLOOKUP(O1490,[3]Gerentes!$A:$N,5,0)</f>
        <v>DIRECTOR(A) DE GESTION HUMANA</v>
      </c>
      <c r="I1490" s="35" t="str">
        <f>VLOOKUP(O1490,[3]Gerentes!$A:$N,10,0)</f>
        <v>1. Gestión Humana</v>
      </c>
      <c r="J1490" s="35" t="str">
        <f>VLOOKUP(O1490,[3]Gerentes!$A:$AB,15,0)</f>
        <v>No Contratable</v>
      </c>
      <c r="K1490" s="36" t="str">
        <f t="shared" si="69"/>
        <v>Funcionamiento</v>
      </c>
      <c r="L1490" s="37" t="s">
        <v>210</v>
      </c>
      <c r="M1490" s="38" t="str">
        <f t="shared" si="70"/>
        <v>A-02-02</v>
      </c>
      <c r="N1490" s="34">
        <v>301</v>
      </c>
      <c r="O1490" s="35" t="str">
        <f t="shared" si="71"/>
        <v>A-02-02-02-009-006-301</v>
      </c>
      <c r="P1490" s="32" t="s">
        <v>209</v>
      </c>
      <c r="Q1490" s="39">
        <f>VLOOKUP($O1490,[3]Gerentes!$A:$I,7,0)</f>
        <v>0</v>
      </c>
      <c r="R1490" s="40">
        <f>VLOOKUP($O1490,[3]Gerentes!$A:$I,8,0)</f>
        <v>0</v>
      </c>
      <c r="S1490" s="34" t="s">
        <v>24</v>
      </c>
      <c r="T1490" s="34">
        <v>27</v>
      </c>
      <c r="U1490" s="34" t="s">
        <v>161</v>
      </c>
      <c r="V1490" s="34" t="s">
        <v>25</v>
      </c>
      <c r="W1490" s="41">
        <v>93809295</v>
      </c>
      <c r="X1490" s="41">
        <v>24590786</v>
      </c>
      <c r="Y1490" s="41">
        <v>0</v>
      </c>
      <c r="Z1490" s="41">
        <v>0</v>
      </c>
      <c r="AA1490" s="41">
        <v>0</v>
      </c>
      <c r="AB1490" s="42">
        <v>118400081</v>
      </c>
      <c r="AC1490" s="41">
        <v>118400081</v>
      </c>
      <c r="AD1490" s="41">
        <v>0</v>
      </c>
      <c r="AE1490" s="42">
        <v>0</v>
      </c>
      <c r="AF1490" s="42">
        <v>0</v>
      </c>
      <c r="AG1490" s="41">
        <v>0</v>
      </c>
      <c r="AH1490" s="41">
        <v>0</v>
      </c>
      <c r="AI1490" s="41">
        <v>0</v>
      </c>
      <c r="AJ1490" s="41">
        <v>0</v>
      </c>
      <c r="AK1490" s="42" t="str">
        <f>IFERROR(VLOOKUP(Exportar[[#This Row],[RUBRO]],[3]LISTAS!$A$1:$B$19,2,0),Exportar[[#This Row],[NOMBRE-Planeación_Proyecto]])</f>
        <v>Gastos Generales</v>
      </c>
      <c r="AL1490" s="41">
        <f>VLOOKUP(Exportar[[#This Row],[UNIDAD/SUB UNIDAD]],[3]!REGIONALES[[#All],[codigo_regional3]:[Columna1]],3,0)</f>
        <v>68</v>
      </c>
      <c r="AM1490" s="41">
        <f>Exportar[[#This Row],[COD]]</f>
        <v>68</v>
      </c>
      <c r="AN1490" s="41">
        <f>IFERROR(VLOOKUP(Exportar[[#This Row],[RUBRO completo]],'[3]CENTRO DE COSTOS'!$X:$X,1,0),0)</f>
        <v>0</v>
      </c>
      <c r="AO1490" s="43" t="str">
        <f>VLOOKUP(Exportar[[#This Row],[COD_REAL]],'[3]CENTRO DE COSTOS'!$M$4:$N$72,2,0)</f>
        <v>REGIONAL SANTANDER</v>
      </c>
    </row>
    <row r="1491" spans="1:41" x14ac:dyDescent="0.25">
      <c r="A1491" s="44">
        <v>45111</v>
      </c>
      <c r="B1491" s="32">
        <v>2023</v>
      </c>
      <c r="C1491" s="33" t="str">
        <f>VLOOKUP(D1491,'[3]CENTRO DE COSTOS'!$E:$H,4,0)</f>
        <v>REGIONALES</v>
      </c>
      <c r="D1491" s="34" t="s">
        <v>81</v>
      </c>
      <c r="E1491" s="34" t="s">
        <v>82</v>
      </c>
      <c r="F1491" s="34" t="s">
        <v>208</v>
      </c>
      <c r="G1491" s="35" t="str">
        <f>VLOOKUP(O1491,[3]Gerentes!$A:$N,4,0)</f>
        <v>FUNCIONAMIENTO</v>
      </c>
      <c r="H1491" s="35" t="str">
        <f>VLOOKUP(O1491,[3]Gerentes!$A:$N,5,0)</f>
        <v>DIRECTOR(A) DE GESTION HUMANA</v>
      </c>
      <c r="I1491" s="35" t="str">
        <f>VLOOKUP(O1491,[3]Gerentes!$A:$N,10,0)</f>
        <v>1. Gestión Humana</v>
      </c>
      <c r="J1491" s="35" t="str">
        <f>VLOOKUP(O1491,[3]Gerentes!$A:$AB,15,0)</f>
        <v>No Contratable</v>
      </c>
      <c r="K1491" s="36" t="str">
        <f t="shared" si="69"/>
        <v>Funcionamiento</v>
      </c>
      <c r="L1491" s="37" t="s">
        <v>207</v>
      </c>
      <c r="M1491" s="38" t="str">
        <f t="shared" si="70"/>
        <v>A-02-02</v>
      </c>
      <c r="N1491" s="34">
        <v>301</v>
      </c>
      <c r="O1491" s="35" t="str">
        <f t="shared" si="71"/>
        <v>A-02-02-02-010-301</v>
      </c>
      <c r="P1491" s="32" t="s">
        <v>206</v>
      </c>
      <c r="Q1491" s="39">
        <f>VLOOKUP($O1491,[3]Gerentes!$A:$I,7,0)</f>
        <v>0</v>
      </c>
      <c r="R1491" s="40">
        <f>VLOOKUP($O1491,[3]Gerentes!$A:$I,8,0)</f>
        <v>0</v>
      </c>
      <c r="S1491" s="34" t="s">
        <v>24</v>
      </c>
      <c r="T1491" s="34">
        <v>27</v>
      </c>
      <c r="U1491" s="34" t="s">
        <v>161</v>
      </c>
      <c r="V1491" s="34" t="s">
        <v>25</v>
      </c>
      <c r="W1491" s="41">
        <v>26522500</v>
      </c>
      <c r="X1491" s="41">
        <v>0</v>
      </c>
      <c r="Y1491" s="41">
        <v>0</v>
      </c>
      <c r="Z1491" s="41">
        <v>0</v>
      </c>
      <c r="AA1491" s="41">
        <v>0</v>
      </c>
      <c r="AB1491" s="42">
        <v>26522500</v>
      </c>
      <c r="AC1491" s="41">
        <v>26522500</v>
      </c>
      <c r="AD1491" s="41">
        <v>0</v>
      </c>
      <c r="AE1491" s="42">
        <v>23903590</v>
      </c>
      <c r="AF1491" s="42">
        <v>17494093</v>
      </c>
      <c r="AG1491" s="41">
        <v>17494093</v>
      </c>
      <c r="AH1491" s="41">
        <v>17494093</v>
      </c>
      <c r="AI1491" s="41">
        <v>0</v>
      </c>
      <c r="AJ1491" s="41">
        <v>0</v>
      </c>
      <c r="AK1491" s="42" t="str">
        <f>IFERROR(VLOOKUP(Exportar[[#This Row],[RUBRO]],[3]LISTAS!$A$1:$B$19,2,0),Exportar[[#This Row],[NOMBRE-Planeación_Proyecto]])</f>
        <v>Gastos Generales</v>
      </c>
      <c r="AL1491" s="41">
        <f>VLOOKUP(Exportar[[#This Row],[UNIDAD/SUB UNIDAD]],[3]!REGIONALES[[#All],[codigo_regional3]:[Columna1]],3,0)</f>
        <v>68</v>
      </c>
      <c r="AM1491" s="41">
        <f>Exportar[[#This Row],[COD]]</f>
        <v>68</v>
      </c>
      <c r="AN1491" s="41">
        <f>IFERROR(VLOOKUP(Exportar[[#This Row],[RUBRO completo]],'[3]CENTRO DE COSTOS'!$X:$X,1,0),0)</f>
        <v>0</v>
      </c>
      <c r="AO1491" s="43" t="str">
        <f>VLOOKUP(Exportar[[#This Row],[COD_REAL]],'[3]CENTRO DE COSTOS'!$M$4:$N$72,2,0)</f>
        <v>REGIONAL SANTANDER</v>
      </c>
    </row>
    <row r="1492" spans="1:41" x14ac:dyDescent="0.25">
      <c r="A1492" s="44">
        <v>45111</v>
      </c>
      <c r="B1492" s="32">
        <v>2023</v>
      </c>
      <c r="C1492" s="33" t="str">
        <f>VLOOKUP(D1492,'[3]CENTRO DE COSTOS'!$E:$H,4,0)</f>
        <v>REGIONALES</v>
      </c>
      <c r="D1492" s="34" t="s">
        <v>81</v>
      </c>
      <c r="E1492" s="34" t="s">
        <v>82</v>
      </c>
      <c r="F1492" s="34" t="s">
        <v>195</v>
      </c>
      <c r="G1492" s="35" t="str">
        <f>VLOOKUP(O1492,[3]Gerentes!$A:$N,4,0)</f>
        <v>FUNCIONAMIENTO</v>
      </c>
      <c r="H1492" s="35" t="str">
        <f>VLOOKUP(O1492,[3]Gerentes!$A:$N,5,0)</f>
        <v>DIRECTOR(A) ADMINISTRATIVO</v>
      </c>
      <c r="I1492" s="35" t="str">
        <f>VLOOKUP(O1492,[3]Gerentes!$A:$N,10,0)</f>
        <v>2. Administrativa</v>
      </c>
      <c r="J1492" s="35" t="str">
        <f>VLOOKUP(O1492,[3]Gerentes!$A:$AB,15,0)</f>
        <v>No Contratable</v>
      </c>
      <c r="K1492" s="36" t="str">
        <f t="shared" si="69"/>
        <v>Funcionamiento</v>
      </c>
      <c r="L1492" s="37" t="s">
        <v>203</v>
      </c>
      <c r="M1492" s="38" t="str">
        <f t="shared" si="70"/>
        <v>A-02-02</v>
      </c>
      <c r="N1492" s="34">
        <v>302</v>
      </c>
      <c r="O1492" s="35" t="str">
        <f t="shared" si="71"/>
        <v>A-02-02-02-006-009-302</v>
      </c>
      <c r="P1492" s="32" t="s">
        <v>202</v>
      </c>
      <c r="Q1492" s="39">
        <f>VLOOKUP($O1492,[3]Gerentes!$A:$I,7,0)</f>
        <v>0</v>
      </c>
      <c r="R1492" s="40">
        <f>VLOOKUP($O1492,[3]Gerentes!$A:$I,8,0)</f>
        <v>0</v>
      </c>
      <c r="S1492" s="34" t="s">
        <v>24</v>
      </c>
      <c r="T1492" s="34">
        <v>27</v>
      </c>
      <c r="U1492" s="34" t="s">
        <v>161</v>
      </c>
      <c r="V1492" s="34" t="s">
        <v>25</v>
      </c>
      <c r="W1492" s="41">
        <v>4552200</v>
      </c>
      <c r="X1492" s="41">
        <v>0</v>
      </c>
      <c r="Y1492" s="41">
        <v>0</v>
      </c>
      <c r="Z1492" s="41">
        <v>0</v>
      </c>
      <c r="AA1492" s="41">
        <v>0</v>
      </c>
      <c r="AB1492" s="42">
        <v>4552200</v>
      </c>
      <c r="AC1492" s="41">
        <v>4552200</v>
      </c>
      <c r="AD1492" s="41">
        <v>0</v>
      </c>
      <c r="AE1492" s="42">
        <v>4401326</v>
      </c>
      <c r="AF1492" s="42">
        <v>4401326</v>
      </c>
      <c r="AG1492" s="41">
        <v>4401326</v>
      </c>
      <c r="AH1492" s="41">
        <v>4401326</v>
      </c>
      <c r="AI1492" s="41">
        <v>0</v>
      </c>
      <c r="AJ1492" s="41">
        <v>0</v>
      </c>
      <c r="AK1492" s="42" t="str">
        <f>IFERROR(VLOOKUP(Exportar[[#This Row],[RUBRO]],[3]LISTAS!$A$1:$B$19,2,0),Exportar[[#This Row],[NOMBRE-Planeación_Proyecto]])</f>
        <v>Gastos Generales</v>
      </c>
      <c r="AL1492" s="41">
        <f>VLOOKUP(Exportar[[#This Row],[UNIDAD/SUB UNIDAD]],[3]!REGIONALES[[#All],[codigo_regional3]:[Columna1]],3,0)</f>
        <v>68</v>
      </c>
      <c r="AM1492" s="41">
        <f>Exportar[[#This Row],[COD]]</f>
        <v>68</v>
      </c>
      <c r="AN1492" s="41">
        <f>IFERROR(VLOOKUP(Exportar[[#This Row],[RUBRO completo]],'[3]CENTRO DE COSTOS'!$X:$X,1,0),0)</f>
        <v>0</v>
      </c>
      <c r="AO1492" s="43" t="str">
        <f>VLOOKUP(Exportar[[#This Row],[COD_REAL]],'[3]CENTRO DE COSTOS'!$M$4:$N$72,2,0)</f>
        <v>REGIONAL SANTANDER</v>
      </c>
    </row>
    <row r="1493" spans="1:41" x14ac:dyDescent="0.25">
      <c r="A1493" s="44">
        <v>45111</v>
      </c>
      <c r="B1493" s="32">
        <v>2023</v>
      </c>
      <c r="C1493" s="33" t="str">
        <f>VLOOKUP(D1493,'[3]CENTRO DE COSTOS'!$E:$H,4,0)</f>
        <v>REGIONALES</v>
      </c>
      <c r="D1493" s="34" t="s">
        <v>81</v>
      </c>
      <c r="E1493" s="34" t="s">
        <v>82</v>
      </c>
      <c r="F1493" s="34" t="s">
        <v>195</v>
      </c>
      <c r="G1493" s="35" t="str">
        <f>VLOOKUP(O1493,[3]Gerentes!$A:$N,4,0)</f>
        <v>FUNCIONAMIENTO</v>
      </c>
      <c r="H1493" s="35" t="str">
        <f>VLOOKUP(O1493,[3]Gerentes!$A:$N,5,0)</f>
        <v>DIRECTOR(A) ADMINISTRATIVO</v>
      </c>
      <c r="I1493" s="35" t="str">
        <f>VLOOKUP(O1493,[3]Gerentes!$A:$N,10,0)</f>
        <v>2. Administrativa</v>
      </c>
      <c r="J1493" s="35" t="str">
        <f>VLOOKUP(O1493,[3]Gerentes!$A:$AB,15,0)</f>
        <v>No Contratable</v>
      </c>
      <c r="K1493" s="36" t="str">
        <f t="shared" si="69"/>
        <v>Funcionamiento</v>
      </c>
      <c r="L1493" s="37" t="s">
        <v>247</v>
      </c>
      <c r="M1493" s="38" t="str">
        <f t="shared" si="70"/>
        <v>A-02-02</v>
      </c>
      <c r="N1493" s="34">
        <v>302</v>
      </c>
      <c r="O1493" s="35" t="str">
        <f t="shared" si="71"/>
        <v>A-02-02-02-007-002-302</v>
      </c>
      <c r="P1493" s="32" t="s">
        <v>246</v>
      </c>
      <c r="Q1493" s="39">
        <f>VLOOKUP($O1493,[3]Gerentes!$A:$I,7,0)</f>
        <v>0</v>
      </c>
      <c r="R1493" s="40">
        <f>VLOOKUP($O1493,[3]Gerentes!$A:$I,8,0)</f>
        <v>0</v>
      </c>
      <c r="S1493" s="34" t="s">
        <v>24</v>
      </c>
      <c r="T1493" s="34">
        <v>27</v>
      </c>
      <c r="U1493" s="34" t="s">
        <v>161</v>
      </c>
      <c r="V1493" s="34" t="s">
        <v>25</v>
      </c>
      <c r="W1493" s="41">
        <v>1733800</v>
      </c>
      <c r="X1493" s="41">
        <v>0</v>
      </c>
      <c r="Y1493" s="41">
        <v>0</v>
      </c>
      <c r="Z1493" s="41">
        <v>0</v>
      </c>
      <c r="AA1493" s="41">
        <v>0</v>
      </c>
      <c r="AB1493" s="42">
        <v>1733800</v>
      </c>
      <c r="AC1493" s="41">
        <v>1733800</v>
      </c>
      <c r="AD1493" s="41">
        <v>0</v>
      </c>
      <c r="AE1493" s="42">
        <v>0</v>
      </c>
      <c r="AF1493" s="42">
        <v>0</v>
      </c>
      <c r="AG1493" s="41">
        <v>0</v>
      </c>
      <c r="AH1493" s="41">
        <v>0</v>
      </c>
      <c r="AI1493" s="41">
        <v>0</v>
      </c>
      <c r="AJ1493" s="41">
        <v>0</v>
      </c>
      <c r="AK1493" s="42" t="str">
        <f>IFERROR(VLOOKUP(Exportar[[#This Row],[RUBRO]],[3]LISTAS!$A$1:$B$19,2,0),Exportar[[#This Row],[NOMBRE-Planeación_Proyecto]])</f>
        <v>Gastos Generales</v>
      </c>
      <c r="AL1493" s="41">
        <f>VLOOKUP(Exportar[[#This Row],[UNIDAD/SUB UNIDAD]],[3]!REGIONALES[[#All],[codigo_regional3]:[Columna1]],3,0)</f>
        <v>68</v>
      </c>
      <c r="AM1493" s="41">
        <f>Exportar[[#This Row],[COD]]</f>
        <v>68</v>
      </c>
      <c r="AN1493" s="41">
        <f>IFERROR(VLOOKUP(Exportar[[#This Row],[RUBRO completo]],'[3]CENTRO DE COSTOS'!$X:$X,1,0),0)</f>
        <v>0</v>
      </c>
      <c r="AO1493" s="43" t="str">
        <f>VLOOKUP(Exportar[[#This Row],[COD_REAL]],'[3]CENTRO DE COSTOS'!$M$4:$N$72,2,0)</f>
        <v>REGIONAL SANTANDER</v>
      </c>
    </row>
    <row r="1494" spans="1:41" x14ac:dyDescent="0.25">
      <c r="A1494" s="44">
        <v>45111</v>
      </c>
      <c r="B1494" s="32">
        <v>2023</v>
      </c>
      <c r="C1494" s="33" t="str">
        <f>VLOOKUP(D1494,'[3]CENTRO DE COSTOS'!$E:$H,4,0)</f>
        <v>REGIONALES</v>
      </c>
      <c r="D1494" s="34" t="s">
        <v>81</v>
      </c>
      <c r="E1494" s="34" t="s">
        <v>82</v>
      </c>
      <c r="F1494" s="34" t="s">
        <v>195</v>
      </c>
      <c r="G1494" s="35" t="str">
        <f>VLOOKUP(O1494,[3]Gerentes!$A:$N,4,0)</f>
        <v>FUNCIONAMIENTO</v>
      </c>
      <c r="H1494" s="35" t="str">
        <f>VLOOKUP(O1494,[3]Gerentes!$A:$N,5,0)</f>
        <v>DIRECTOR(A) ADMINISTRATIVO</v>
      </c>
      <c r="I1494" s="35" t="str">
        <f>VLOOKUP(O1494,[3]Gerentes!$A:$N,10,0)</f>
        <v>2. Administrativa</v>
      </c>
      <c r="J1494" s="35" t="str">
        <f>VLOOKUP(O1494,[3]Gerentes!$A:$AB,15,0)</f>
        <v>No Contratable</v>
      </c>
      <c r="K1494" s="36" t="str">
        <f t="shared" si="69"/>
        <v>Funcionamiento</v>
      </c>
      <c r="L1494" s="37" t="s">
        <v>201</v>
      </c>
      <c r="M1494" s="38" t="str">
        <f t="shared" si="70"/>
        <v>A-02-02</v>
      </c>
      <c r="N1494" s="34">
        <v>302</v>
      </c>
      <c r="O1494" s="35" t="str">
        <f t="shared" si="71"/>
        <v>A-02-02-02-008-004-302</v>
      </c>
      <c r="P1494" s="32" t="s">
        <v>200</v>
      </c>
      <c r="Q1494" s="39">
        <f>VLOOKUP($O1494,[3]Gerentes!$A:$I,7,0)</f>
        <v>0</v>
      </c>
      <c r="R1494" s="40">
        <f>VLOOKUP($O1494,[3]Gerentes!$A:$I,8,0)</f>
        <v>0</v>
      </c>
      <c r="S1494" s="34" t="s">
        <v>24</v>
      </c>
      <c r="T1494" s="34">
        <v>27</v>
      </c>
      <c r="U1494" s="34" t="s">
        <v>161</v>
      </c>
      <c r="V1494" s="34" t="s">
        <v>25</v>
      </c>
      <c r="W1494" s="41">
        <v>43261200</v>
      </c>
      <c r="X1494" s="41">
        <v>0</v>
      </c>
      <c r="Y1494" s="41">
        <v>0</v>
      </c>
      <c r="Z1494" s="41">
        <v>0</v>
      </c>
      <c r="AA1494" s="41">
        <v>0</v>
      </c>
      <c r="AB1494" s="42">
        <v>43261200</v>
      </c>
      <c r="AC1494" s="41">
        <v>43261200</v>
      </c>
      <c r="AD1494" s="41">
        <v>0</v>
      </c>
      <c r="AE1494" s="42">
        <v>10930976</v>
      </c>
      <c r="AF1494" s="42">
        <v>10930976</v>
      </c>
      <c r="AG1494" s="41">
        <v>10930976</v>
      </c>
      <c r="AH1494" s="41">
        <v>10930976</v>
      </c>
      <c r="AI1494" s="41">
        <v>0</v>
      </c>
      <c r="AJ1494" s="41">
        <v>0</v>
      </c>
      <c r="AK1494" s="42" t="str">
        <f>IFERROR(VLOOKUP(Exportar[[#This Row],[RUBRO]],[3]LISTAS!$A$1:$B$19,2,0),Exportar[[#This Row],[NOMBRE-Planeación_Proyecto]])</f>
        <v>Gastos Generales</v>
      </c>
      <c r="AL1494" s="41">
        <f>VLOOKUP(Exportar[[#This Row],[UNIDAD/SUB UNIDAD]],[3]!REGIONALES[[#All],[codigo_regional3]:[Columna1]],3,0)</f>
        <v>68</v>
      </c>
      <c r="AM1494" s="41">
        <f>Exportar[[#This Row],[COD]]</f>
        <v>68</v>
      </c>
      <c r="AN1494" s="41">
        <f>IFERROR(VLOOKUP(Exportar[[#This Row],[RUBRO completo]],'[3]CENTRO DE COSTOS'!$X:$X,1,0),0)</f>
        <v>0</v>
      </c>
      <c r="AO1494" s="43" t="str">
        <f>VLOOKUP(Exportar[[#This Row],[COD_REAL]],'[3]CENTRO DE COSTOS'!$M$4:$N$72,2,0)</f>
        <v>REGIONAL SANTANDER</v>
      </c>
    </row>
    <row r="1495" spans="1:41" x14ac:dyDescent="0.25">
      <c r="A1495" s="44">
        <v>45111</v>
      </c>
      <c r="B1495" s="32">
        <v>2023</v>
      </c>
      <c r="C1495" s="33" t="str">
        <f>VLOOKUP(D1495,'[3]CENTRO DE COSTOS'!$E:$H,4,0)</f>
        <v>REGIONALES</v>
      </c>
      <c r="D1495" s="34" t="s">
        <v>81</v>
      </c>
      <c r="E1495" s="34" t="s">
        <v>82</v>
      </c>
      <c r="F1495" s="34" t="s">
        <v>195</v>
      </c>
      <c r="G1495" s="35" t="str">
        <f>VLOOKUP(O1495,[3]Gerentes!$A:$N,4,0)</f>
        <v>FUNCIONAMIENTO</v>
      </c>
      <c r="H1495" s="35" t="str">
        <f>VLOOKUP(O1495,[3]Gerentes!$A:$N,5,0)</f>
        <v>DIRECTOR(A) ADMINISTRATIVO</v>
      </c>
      <c r="I1495" s="35" t="str">
        <f>VLOOKUP(O1495,[3]Gerentes!$A:$N,10,0)</f>
        <v>2. Administrativa</v>
      </c>
      <c r="J1495" s="35" t="str">
        <f>VLOOKUP(O1495,[3]Gerentes!$A:$AB,15,0)</f>
        <v>No Contratable</v>
      </c>
      <c r="K1495" s="36" t="str">
        <f t="shared" si="69"/>
        <v>Funcionamiento</v>
      </c>
      <c r="L1495" s="37" t="s">
        <v>199</v>
      </c>
      <c r="M1495" s="38" t="str">
        <f t="shared" si="70"/>
        <v>A-02-02</v>
      </c>
      <c r="N1495" s="34">
        <v>302</v>
      </c>
      <c r="O1495" s="35" t="str">
        <f t="shared" si="71"/>
        <v>A-02-02-02-008-007-302</v>
      </c>
      <c r="P1495" s="32" t="s">
        <v>198</v>
      </c>
      <c r="Q1495" s="39">
        <f>VLOOKUP($O1495,[3]Gerentes!$A:$I,7,0)</f>
        <v>0</v>
      </c>
      <c r="R1495" s="40">
        <f>VLOOKUP($O1495,[3]Gerentes!$A:$I,8,0)</f>
        <v>0</v>
      </c>
      <c r="S1495" s="34" t="s">
        <v>24</v>
      </c>
      <c r="T1495" s="34">
        <v>27</v>
      </c>
      <c r="U1495" s="34" t="s">
        <v>161</v>
      </c>
      <c r="V1495" s="34" t="s">
        <v>25</v>
      </c>
      <c r="W1495" s="41">
        <v>11433000</v>
      </c>
      <c r="X1495" s="41">
        <v>0</v>
      </c>
      <c r="Y1495" s="41">
        <v>0</v>
      </c>
      <c r="Z1495" s="41">
        <v>0</v>
      </c>
      <c r="AA1495" s="41">
        <v>0</v>
      </c>
      <c r="AB1495" s="42">
        <v>11433000</v>
      </c>
      <c r="AC1495" s="41">
        <v>11433000</v>
      </c>
      <c r="AD1495" s="41">
        <v>0</v>
      </c>
      <c r="AE1495" s="42">
        <v>0</v>
      </c>
      <c r="AF1495" s="42">
        <v>0</v>
      </c>
      <c r="AG1495" s="41">
        <v>0</v>
      </c>
      <c r="AH1495" s="41">
        <v>0</v>
      </c>
      <c r="AI1495" s="41">
        <v>0</v>
      </c>
      <c r="AJ1495" s="41">
        <v>0</v>
      </c>
      <c r="AK1495" s="42" t="str">
        <f>IFERROR(VLOOKUP(Exportar[[#This Row],[RUBRO]],[3]LISTAS!$A$1:$B$19,2,0),Exportar[[#This Row],[NOMBRE-Planeación_Proyecto]])</f>
        <v>Gastos Generales</v>
      </c>
      <c r="AL1495" s="41">
        <f>VLOOKUP(Exportar[[#This Row],[UNIDAD/SUB UNIDAD]],[3]!REGIONALES[[#All],[codigo_regional3]:[Columna1]],3,0)</f>
        <v>68</v>
      </c>
      <c r="AM1495" s="41">
        <f>Exportar[[#This Row],[COD]]</f>
        <v>68</v>
      </c>
      <c r="AN1495" s="41">
        <f>IFERROR(VLOOKUP(Exportar[[#This Row],[RUBRO completo]],'[3]CENTRO DE COSTOS'!$X:$X,1,0),0)</f>
        <v>0</v>
      </c>
      <c r="AO1495" s="43" t="str">
        <f>VLOOKUP(Exportar[[#This Row],[COD_REAL]],'[3]CENTRO DE COSTOS'!$M$4:$N$72,2,0)</f>
        <v>REGIONAL SANTANDER</v>
      </c>
    </row>
    <row r="1496" spans="1:41" x14ac:dyDescent="0.25">
      <c r="A1496" s="44">
        <v>45111</v>
      </c>
      <c r="B1496" s="32">
        <v>2023</v>
      </c>
      <c r="C1496" s="33" t="str">
        <f>VLOOKUP(D1496,'[3]CENTRO DE COSTOS'!$E:$H,4,0)</f>
        <v>REGIONALES</v>
      </c>
      <c r="D1496" s="34" t="s">
        <v>81</v>
      </c>
      <c r="E1496" s="34" t="s">
        <v>82</v>
      </c>
      <c r="F1496" s="34" t="s">
        <v>195</v>
      </c>
      <c r="G1496" s="35" t="str">
        <f>VLOOKUP(O1496,[3]Gerentes!$A:$N,4,0)</f>
        <v>FUNCIONAMIENTO</v>
      </c>
      <c r="H1496" s="35" t="str">
        <f>VLOOKUP(O1496,[3]Gerentes!$A:$N,5,0)</f>
        <v>DIRECTOR(A) ADMINISTRATIVO</v>
      </c>
      <c r="I1496" s="35" t="str">
        <f>VLOOKUP(O1496,[3]Gerentes!$A:$N,10,0)</f>
        <v>2. Administrativa</v>
      </c>
      <c r="J1496" s="35" t="str">
        <f>VLOOKUP(O1496,[3]Gerentes!$A:$AB,15,0)</f>
        <v>No Contratable</v>
      </c>
      <c r="K1496" s="36" t="str">
        <f t="shared" si="69"/>
        <v>Funcionamiento</v>
      </c>
      <c r="L1496" s="37" t="s">
        <v>197</v>
      </c>
      <c r="M1496" s="38" t="str">
        <f t="shared" si="70"/>
        <v>A-02-02</v>
      </c>
      <c r="N1496" s="34">
        <v>302</v>
      </c>
      <c r="O1496" s="35" t="str">
        <f t="shared" si="71"/>
        <v>A-02-02-02-009-004-302</v>
      </c>
      <c r="P1496" s="32" t="s">
        <v>196</v>
      </c>
      <c r="Q1496" s="39">
        <f>VLOOKUP($O1496,[3]Gerentes!$A:$I,7,0)</f>
        <v>0</v>
      </c>
      <c r="R1496" s="40">
        <f>VLOOKUP($O1496,[3]Gerentes!$A:$I,8,0)</f>
        <v>0</v>
      </c>
      <c r="S1496" s="34" t="s">
        <v>24</v>
      </c>
      <c r="T1496" s="34">
        <v>27</v>
      </c>
      <c r="U1496" s="34" t="s">
        <v>161</v>
      </c>
      <c r="V1496" s="34" t="s">
        <v>25</v>
      </c>
      <c r="W1496" s="41">
        <v>509600</v>
      </c>
      <c r="X1496" s="41">
        <v>0</v>
      </c>
      <c r="Y1496" s="41">
        <v>0</v>
      </c>
      <c r="Z1496" s="41">
        <v>0</v>
      </c>
      <c r="AA1496" s="41">
        <v>0</v>
      </c>
      <c r="AB1496" s="42">
        <v>509600</v>
      </c>
      <c r="AC1496" s="41">
        <v>509600</v>
      </c>
      <c r="AD1496" s="41">
        <v>0</v>
      </c>
      <c r="AE1496" s="42">
        <v>508032</v>
      </c>
      <c r="AF1496" s="42">
        <v>508032</v>
      </c>
      <c r="AG1496" s="41">
        <v>508032</v>
      </c>
      <c r="AH1496" s="41">
        <v>508032</v>
      </c>
      <c r="AI1496" s="41">
        <v>0</v>
      </c>
      <c r="AJ1496" s="41">
        <v>0</v>
      </c>
      <c r="AK1496" s="42" t="str">
        <f>IFERROR(VLOOKUP(Exportar[[#This Row],[RUBRO]],[3]LISTAS!$A$1:$B$19,2,0),Exportar[[#This Row],[NOMBRE-Planeación_Proyecto]])</f>
        <v>Gastos Generales</v>
      </c>
      <c r="AL1496" s="41">
        <f>VLOOKUP(Exportar[[#This Row],[UNIDAD/SUB UNIDAD]],[3]!REGIONALES[[#All],[codigo_regional3]:[Columna1]],3,0)</f>
        <v>68</v>
      </c>
      <c r="AM1496" s="41">
        <f>Exportar[[#This Row],[COD]]</f>
        <v>68</v>
      </c>
      <c r="AN1496" s="41">
        <f>IFERROR(VLOOKUP(Exportar[[#This Row],[RUBRO completo]],'[3]CENTRO DE COSTOS'!$X:$X,1,0),0)</f>
        <v>0</v>
      </c>
      <c r="AO1496" s="43" t="str">
        <f>VLOOKUP(Exportar[[#This Row],[COD_REAL]],'[3]CENTRO DE COSTOS'!$M$4:$N$72,2,0)</f>
        <v>REGIONAL SANTANDER</v>
      </c>
    </row>
    <row r="1497" spans="1:41" x14ac:dyDescent="0.25">
      <c r="A1497" s="44">
        <v>45111</v>
      </c>
      <c r="B1497" s="32">
        <v>2023</v>
      </c>
      <c r="C1497" s="33" t="str">
        <f>VLOOKUP(D1497,'[3]CENTRO DE COSTOS'!$E:$H,4,0)</f>
        <v>REGIONALES</v>
      </c>
      <c r="D1497" s="34" t="s">
        <v>81</v>
      </c>
      <c r="E1497" s="34" t="s">
        <v>82</v>
      </c>
      <c r="F1497" s="34" t="s">
        <v>195</v>
      </c>
      <c r="G1497" s="35" t="str">
        <f>VLOOKUP(O1497,[3]Gerentes!$A:$N,4,0)</f>
        <v>FUNCIONAMIENTO</v>
      </c>
      <c r="H1497" s="35" t="str">
        <f>VLOOKUP(O1497,[3]Gerentes!$A:$N,5,0)</f>
        <v>DIRECTOR(A) ADMINISTRATIVO</v>
      </c>
      <c r="I1497" s="35" t="str">
        <f>VLOOKUP(O1497,[3]Gerentes!$A:$N,10,0)</f>
        <v>2. Administrativa</v>
      </c>
      <c r="J1497" s="35" t="str">
        <f>VLOOKUP(O1497,[3]Gerentes!$A:$AB,15,0)</f>
        <v>No Contratable</v>
      </c>
      <c r="K1497" s="36" t="str">
        <f t="shared" si="69"/>
        <v>Funcionamiento</v>
      </c>
      <c r="L1497" s="37" t="s">
        <v>27</v>
      </c>
      <c r="M1497" s="38" t="str">
        <f t="shared" si="70"/>
        <v>A-03-03-01-015</v>
      </c>
      <c r="N1497" s="34">
        <v>302</v>
      </c>
      <c r="O1497" s="35" t="str">
        <f t="shared" si="71"/>
        <v>A-03-03-01-015-302</v>
      </c>
      <c r="P1497" s="32" t="s">
        <v>28</v>
      </c>
      <c r="Q1497" s="39">
        <f>VLOOKUP($O1497,[3]Gerentes!$A:$I,7,0)</f>
        <v>0</v>
      </c>
      <c r="R1497" s="40">
        <f>VLOOKUP($O1497,[3]Gerentes!$A:$I,8,0)</f>
        <v>0</v>
      </c>
      <c r="S1497" s="34" t="s">
        <v>24</v>
      </c>
      <c r="T1497" s="34">
        <v>27</v>
      </c>
      <c r="U1497" s="34" t="s">
        <v>161</v>
      </c>
      <c r="V1497" s="34" t="s">
        <v>25</v>
      </c>
      <c r="W1497" s="41">
        <v>0</v>
      </c>
      <c r="X1497" s="41">
        <v>2044600</v>
      </c>
      <c r="Y1497" s="41">
        <v>0</v>
      </c>
      <c r="Z1497" s="41">
        <v>0</v>
      </c>
      <c r="AA1497" s="41">
        <v>0</v>
      </c>
      <c r="AB1497" s="42">
        <v>2044600</v>
      </c>
      <c r="AC1497" s="41">
        <v>0</v>
      </c>
      <c r="AD1497" s="41">
        <v>2044600</v>
      </c>
      <c r="AE1497" s="42">
        <v>0</v>
      </c>
      <c r="AF1497" s="42">
        <v>0</v>
      </c>
      <c r="AG1497" s="41">
        <v>0</v>
      </c>
      <c r="AH1497" s="41">
        <v>0</v>
      </c>
      <c r="AI1497" s="41">
        <v>0</v>
      </c>
      <c r="AJ1497" s="41">
        <v>0</v>
      </c>
      <c r="AK1497" s="42" t="str">
        <f>IFERROR(VLOOKUP(Exportar[[#This Row],[RUBRO]],[3]LISTAS!$A$1:$B$19,2,0),Exportar[[#This Row],[NOMBRE-Planeación_Proyecto]])</f>
        <v>Gastos Generales</v>
      </c>
      <c r="AL1497" s="41">
        <f>VLOOKUP(Exportar[[#This Row],[UNIDAD/SUB UNIDAD]],[3]!REGIONALES[[#All],[codigo_regional3]:[Columna1]],3,0)</f>
        <v>68</v>
      </c>
      <c r="AM1497" s="41">
        <f>Exportar[[#This Row],[COD]]</f>
        <v>68</v>
      </c>
      <c r="AN1497" s="41">
        <f>IFERROR(VLOOKUP(Exportar[[#This Row],[RUBRO completo]],'[3]CENTRO DE COSTOS'!$X:$X,1,0),0)</f>
        <v>0</v>
      </c>
      <c r="AO1497" s="43" t="str">
        <f>VLOOKUP(Exportar[[#This Row],[COD_REAL]],'[3]CENTRO DE COSTOS'!$M$4:$N$72,2,0)</f>
        <v>REGIONAL SANTANDER</v>
      </c>
    </row>
    <row r="1498" spans="1:41" x14ac:dyDescent="0.25">
      <c r="A1498" s="44">
        <v>45111</v>
      </c>
      <c r="B1498" s="32">
        <v>2023</v>
      </c>
      <c r="C1498" s="33" t="str">
        <f>VLOOKUP(D1498,'[3]CENTRO DE COSTOS'!$E:$H,4,0)</f>
        <v>REGIONALES</v>
      </c>
      <c r="D1498" s="34" t="s">
        <v>81</v>
      </c>
      <c r="E1498" s="34" t="s">
        <v>82</v>
      </c>
      <c r="F1498" s="34" t="s">
        <v>195</v>
      </c>
      <c r="G1498" s="35" t="str">
        <f>VLOOKUP(O1498,[3]Gerentes!$A:$N,4,0)</f>
        <v>FUNCIONAMIENTO</v>
      </c>
      <c r="H1498" s="35" t="str">
        <f>VLOOKUP(O1498,[3]Gerentes!$A:$N,5,0)</f>
        <v>DIRECTOR(A) ADMINISTRATIVO</v>
      </c>
      <c r="I1498" s="35" t="str">
        <f>VLOOKUP(O1498,[3]Gerentes!$A:$N,10,0)</f>
        <v>2. Administrativa</v>
      </c>
      <c r="J1498" s="35" t="str">
        <f>VLOOKUP(O1498,[3]Gerentes!$A:$AB,15,0)</f>
        <v>No Contratable</v>
      </c>
      <c r="K1498" s="36" t="str">
        <f t="shared" si="69"/>
        <v>Funcionamiento</v>
      </c>
      <c r="L1498" s="37" t="s">
        <v>194</v>
      </c>
      <c r="M1498" s="38" t="str">
        <f t="shared" si="70"/>
        <v>A-08-01</v>
      </c>
      <c r="N1498" s="34">
        <v>302</v>
      </c>
      <c r="O1498" s="35" t="str">
        <f t="shared" si="71"/>
        <v>A-08-01-02-001-302</v>
      </c>
      <c r="P1498" s="32" t="s">
        <v>193</v>
      </c>
      <c r="Q1498" s="39">
        <f>VLOOKUP($O1498,[3]Gerentes!$A:$I,7,0)</f>
        <v>0</v>
      </c>
      <c r="R1498" s="40">
        <f>VLOOKUP($O1498,[3]Gerentes!$A:$I,8,0)</f>
        <v>0</v>
      </c>
      <c r="S1498" s="34" t="s">
        <v>24</v>
      </c>
      <c r="T1498" s="34">
        <v>27</v>
      </c>
      <c r="U1498" s="34" t="s">
        <v>161</v>
      </c>
      <c r="V1498" s="34" t="s">
        <v>25</v>
      </c>
      <c r="W1498" s="41">
        <v>133320700</v>
      </c>
      <c r="X1498" s="41">
        <v>0</v>
      </c>
      <c r="Y1498" s="41">
        <v>0</v>
      </c>
      <c r="Z1498" s="41">
        <v>0</v>
      </c>
      <c r="AA1498" s="41">
        <v>0</v>
      </c>
      <c r="AB1498" s="42">
        <v>133320700</v>
      </c>
      <c r="AC1498" s="41">
        <v>133320700</v>
      </c>
      <c r="AD1498" s="41">
        <v>0</v>
      </c>
      <c r="AE1498" s="42">
        <v>122493261</v>
      </c>
      <c r="AF1498" s="42">
        <v>122493261</v>
      </c>
      <c r="AG1498" s="41">
        <v>122493261</v>
      </c>
      <c r="AH1498" s="41">
        <v>122493261</v>
      </c>
      <c r="AI1498" s="41">
        <v>0</v>
      </c>
      <c r="AJ1498" s="41">
        <v>0</v>
      </c>
      <c r="AK1498" s="42" t="str">
        <f>IFERROR(VLOOKUP(Exportar[[#This Row],[RUBRO]],[3]LISTAS!$A$1:$B$19,2,0),Exportar[[#This Row],[NOMBRE-Planeación_Proyecto]])</f>
        <v>Otros Gastos</v>
      </c>
      <c r="AL1498" s="41">
        <f>VLOOKUP(Exportar[[#This Row],[UNIDAD/SUB UNIDAD]],[3]!REGIONALES[[#All],[codigo_regional3]:[Columna1]],3,0)</f>
        <v>68</v>
      </c>
      <c r="AM1498" s="41">
        <f>Exportar[[#This Row],[COD]]</f>
        <v>68</v>
      </c>
      <c r="AN1498" s="41">
        <f>IFERROR(VLOOKUP(Exportar[[#This Row],[RUBRO completo]],'[3]CENTRO DE COSTOS'!$X:$X,1,0),0)</f>
        <v>0</v>
      </c>
      <c r="AO1498" s="43" t="str">
        <f>VLOOKUP(Exportar[[#This Row],[COD_REAL]],'[3]CENTRO DE COSTOS'!$M$4:$N$72,2,0)</f>
        <v>REGIONAL SANTANDER</v>
      </c>
    </row>
    <row r="1499" spans="1:41" x14ac:dyDescent="0.25">
      <c r="A1499" s="44">
        <v>45111</v>
      </c>
      <c r="B1499" s="32">
        <v>2023</v>
      </c>
      <c r="C1499" s="33" t="str">
        <f>VLOOKUP(D1499,'[3]CENTRO DE COSTOS'!$E:$H,4,0)</f>
        <v>REGIONALES</v>
      </c>
      <c r="D1499" s="34" t="s">
        <v>81</v>
      </c>
      <c r="E1499" s="34" t="s">
        <v>82</v>
      </c>
      <c r="F1499" s="34" t="s">
        <v>195</v>
      </c>
      <c r="G1499" s="35" t="str">
        <f>VLOOKUP(O1499,[3]Gerentes!$A:$N,4,0)</f>
        <v>FUNCIONAMIENTO</v>
      </c>
      <c r="H1499" s="35" t="str">
        <f>VLOOKUP(O1499,[3]Gerentes!$A:$N,5,0)</f>
        <v>DIRECTOR(A) ADMINISTRATIVO</v>
      </c>
      <c r="I1499" s="35" t="str">
        <f>VLOOKUP(O1499,[3]Gerentes!$A:$N,10,0)</f>
        <v>2. Administrativa</v>
      </c>
      <c r="J1499" s="35" t="str">
        <f>VLOOKUP(O1499,[3]Gerentes!$A:$AB,15,0)</f>
        <v>No Contratable</v>
      </c>
      <c r="K1499" s="36" t="str">
        <f t="shared" si="69"/>
        <v>Funcionamiento</v>
      </c>
      <c r="L1499" s="37" t="s">
        <v>241</v>
      </c>
      <c r="M1499" s="38" t="str">
        <f t="shared" si="70"/>
        <v>A-08-01</v>
      </c>
      <c r="N1499" s="34">
        <v>302</v>
      </c>
      <c r="O1499" s="35" t="str">
        <f t="shared" si="71"/>
        <v>A-08-01-02-006-302</v>
      </c>
      <c r="P1499" s="32" t="s">
        <v>240</v>
      </c>
      <c r="Q1499" s="39">
        <f>VLOOKUP($O1499,[3]Gerentes!$A:$I,7,0)</f>
        <v>0</v>
      </c>
      <c r="R1499" s="40">
        <f>VLOOKUP($O1499,[3]Gerentes!$A:$I,8,0)</f>
        <v>0</v>
      </c>
      <c r="S1499" s="34" t="s">
        <v>24</v>
      </c>
      <c r="T1499" s="34">
        <v>27</v>
      </c>
      <c r="U1499" s="34" t="s">
        <v>161</v>
      </c>
      <c r="V1499" s="34" t="s">
        <v>25</v>
      </c>
      <c r="W1499" s="41">
        <v>90900</v>
      </c>
      <c r="X1499" s="41">
        <v>0</v>
      </c>
      <c r="Y1499" s="41">
        <v>0</v>
      </c>
      <c r="Z1499" s="41">
        <v>0</v>
      </c>
      <c r="AA1499" s="41">
        <v>0</v>
      </c>
      <c r="AB1499" s="42">
        <v>90900</v>
      </c>
      <c r="AC1499" s="41">
        <v>80304</v>
      </c>
      <c r="AD1499" s="41">
        <v>10596</v>
      </c>
      <c r="AE1499" s="42">
        <v>80304</v>
      </c>
      <c r="AF1499" s="42">
        <v>80304</v>
      </c>
      <c r="AG1499" s="41">
        <v>80304</v>
      </c>
      <c r="AH1499" s="41">
        <v>80304</v>
      </c>
      <c r="AI1499" s="41">
        <v>0</v>
      </c>
      <c r="AJ1499" s="41">
        <v>0</v>
      </c>
      <c r="AK1499" s="42" t="str">
        <f>IFERROR(VLOOKUP(Exportar[[#This Row],[RUBRO]],[3]LISTAS!$A$1:$B$19,2,0),Exportar[[#This Row],[NOMBRE-Planeación_Proyecto]])</f>
        <v>Otros Gastos</v>
      </c>
      <c r="AL1499" s="41">
        <f>VLOOKUP(Exportar[[#This Row],[UNIDAD/SUB UNIDAD]],[3]!REGIONALES[[#All],[codigo_regional3]:[Columna1]],3,0)</f>
        <v>68</v>
      </c>
      <c r="AM1499" s="41">
        <f>Exportar[[#This Row],[COD]]</f>
        <v>68</v>
      </c>
      <c r="AN1499" s="41">
        <f>IFERROR(VLOOKUP(Exportar[[#This Row],[RUBRO completo]],'[3]CENTRO DE COSTOS'!$X:$X,1,0),0)</f>
        <v>0</v>
      </c>
      <c r="AO1499" s="43" t="str">
        <f>VLOOKUP(Exportar[[#This Row],[COD_REAL]],'[3]CENTRO DE COSTOS'!$M$4:$N$72,2,0)</f>
        <v>REGIONAL SANTANDER</v>
      </c>
    </row>
    <row r="1500" spans="1:41" x14ac:dyDescent="0.25">
      <c r="A1500" s="44">
        <v>45111</v>
      </c>
      <c r="B1500" s="32">
        <v>2023</v>
      </c>
      <c r="C1500" s="33" t="str">
        <f>VLOOKUP(D1500,'[3]CENTRO DE COSTOS'!$E:$H,4,0)</f>
        <v>REGIONALES</v>
      </c>
      <c r="D1500" s="34" t="s">
        <v>81</v>
      </c>
      <c r="E1500" s="34" t="s">
        <v>82</v>
      </c>
      <c r="F1500" s="34" t="s">
        <v>260</v>
      </c>
      <c r="G1500" s="35" t="str">
        <f>VLOOKUP(O1500,[3]Gerentes!$A:$N,4,0)</f>
        <v>FUNCIONAMIENTO</v>
      </c>
      <c r="H1500" s="35" t="str">
        <f>VLOOKUP(O1500,[3]Gerentes!$A:$N,5,0)</f>
        <v>JEFE (A) OFICINA ASESORA JURIDICA</v>
      </c>
      <c r="I1500" s="35" t="str">
        <f>VLOOKUP(O1500,[3]Gerentes!$A:$N,10,0)</f>
        <v>4. Jurídica</v>
      </c>
      <c r="J1500" s="35" t="str">
        <f>VLOOKUP(O1500,[3]Gerentes!$A:$AB,15,0)</f>
        <v>Contratable</v>
      </c>
      <c r="K1500" s="36" t="str">
        <f t="shared" si="69"/>
        <v>Funcionamiento</v>
      </c>
      <c r="L1500" s="37" t="s">
        <v>259</v>
      </c>
      <c r="M1500" s="38" t="str">
        <f t="shared" si="70"/>
        <v>A-02-02</v>
      </c>
      <c r="N1500" s="34">
        <v>304</v>
      </c>
      <c r="O1500" s="35" t="str">
        <f t="shared" si="71"/>
        <v>A-02-02-02-008-002-304</v>
      </c>
      <c r="P1500" s="32" t="s">
        <v>258</v>
      </c>
      <c r="Q1500" s="39">
        <f>VLOOKUP($O1500,[3]Gerentes!$A:$I,7,0)</f>
        <v>0</v>
      </c>
      <c r="R1500" s="40">
        <f>VLOOKUP($O1500,[3]Gerentes!$A:$I,8,0)</f>
        <v>0</v>
      </c>
      <c r="S1500" s="34" t="s">
        <v>24</v>
      </c>
      <c r="T1500" s="34">
        <v>27</v>
      </c>
      <c r="U1500" s="34" t="s">
        <v>161</v>
      </c>
      <c r="V1500" s="34" t="s">
        <v>25</v>
      </c>
      <c r="W1500" s="41">
        <v>0</v>
      </c>
      <c r="X1500" s="41">
        <v>5000000</v>
      </c>
      <c r="Y1500" s="41">
        <v>0</v>
      </c>
      <c r="Z1500" s="41">
        <v>0</v>
      </c>
      <c r="AA1500" s="41">
        <v>0</v>
      </c>
      <c r="AB1500" s="42">
        <v>5000000</v>
      </c>
      <c r="AC1500" s="41">
        <v>800000</v>
      </c>
      <c r="AD1500" s="41">
        <v>4200000</v>
      </c>
      <c r="AE1500" s="42">
        <v>0</v>
      </c>
      <c r="AF1500" s="42">
        <v>0</v>
      </c>
      <c r="AG1500" s="41">
        <v>0</v>
      </c>
      <c r="AH1500" s="41">
        <v>0</v>
      </c>
      <c r="AI1500" s="41">
        <v>0</v>
      </c>
      <c r="AJ1500" s="41">
        <v>0</v>
      </c>
      <c r="AK1500" s="42" t="str">
        <f>IFERROR(VLOOKUP(Exportar[[#This Row],[RUBRO]],[3]LISTAS!$A$1:$B$19,2,0),Exportar[[#This Row],[NOMBRE-Planeación_Proyecto]])</f>
        <v>Gastos Generales</v>
      </c>
      <c r="AL1500" s="41">
        <f>VLOOKUP(Exportar[[#This Row],[UNIDAD/SUB UNIDAD]],[3]!REGIONALES[[#All],[codigo_regional3]:[Columna1]],3,0)</f>
        <v>68</v>
      </c>
      <c r="AM1500" s="41">
        <f>Exportar[[#This Row],[COD]]</f>
        <v>68</v>
      </c>
      <c r="AN1500" s="41">
        <f>IFERROR(VLOOKUP(Exportar[[#This Row],[RUBRO completo]],'[3]CENTRO DE COSTOS'!$X:$X,1,0),0)</f>
        <v>0</v>
      </c>
      <c r="AO1500" s="43" t="str">
        <f>VLOOKUP(Exportar[[#This Row],[COD_REAL]],'[3]CENTRO DE COSTOS'!$M$4:$N$72,2,0)</f>
        <v>REGIONAL SANTANDER</v>
      </c>
    </row>
    <row r="1501" spans="1:41" x14ac:dyDescent="0.25">
      <c r="A1501" s="44">
        <v>45111</v>
      </c>
      <c r="B1501" s="32">
        <v>2023</v>
      </c>
      <c r="C1501" s="33" t="str">
        <f>VLOOKUP(D1501,'[3]CENTRO DE COSTOS'!$E:$H,4,0)</f>
        <v>REGIONALES</v>
      </c>
      <c r="D1501" s="34" t="s">
        <v>81</v>
      </c>
      <c r="E1501" s="34" t="s">
        <v>82</v>
      </c>
      <c r="F1501" s="34" t="s">
        <v>192</v>
      </c>
      <c r="G1501" s="35" t="str">
        <f>VLOOKUP(O1501,[3]Gerentes!$A:$N,4,0)</f>
        <v>NUTRICIÓN</v>
      </c>
      <c r="H1501" s="35" t="str">
        <f>VLOOKUP(O1501,[3]Gerentes!$A:$N,5,0)</f>
        <v>DIRECTOR(A) DE NUTRICION</v>
      </c>
      <c r="I1501" s="35" t="str">
        <f>VLOOKUP(O1501,[3]Gerentes!$A:$N,10,0)</f>
        <v>4. Nutrición</v>
      </c>
      <c r="J1501" s="35" t="str">
        <f>VLOOKUP(O1501,[3]Gerentes!$A:$AB,15,0)</f>
        <v>Contratable</v>
      </c>
      <c r="K1501" s="36" t="str">
        <f t="shared" si="69"/>
        <v>Inversión</v>
      </c>
      <c r="L1501" s="37" t="s">
        <v>189</v>
      </c>
      <c r="M1501" s="38" t="str">
        <f t="shared" si="70"/>
        <v>C-4102-1500-12</v>
      </c>
      <c r="N1501" s="34">
        <v>991</v>
      </c>
      <c r="O1501" s="35" t="str">
        <f t="shared" si="71"/>
        <v>C-4102-1500-12-0-4102016-02-991</v>
      </c>
      <c r="P1501" s="32" t="s">
        <v>188</v>
      </c>
      <c r="Q1501" s="39">
        <f>VLOOKUP($O1501,[3]Gerentes!$A:$I,7,0)</f>
        <v>4102016</v>
      </c>
      <c r="R1501" s="40" t="str">
        <f>VLOOKUP($O1501,[3]Gerentes!$A:$I,8,0)</f>
        <v>SERVICIO DE ATENCION Y PREVENCION A LA DESNUTRICION DESDE EL SECTOR INCLUSION SOCIAL</v>
      </c>
      <c r="S1501" s="34" t="s">
        <v>24</v>
      </c>
      <c r="T1501" s="34">
        <v>27</v>
      </c>
      <c r="U1501" s="34" t="s">
        <v>161</v>
      </c>
      <c r="V1501" s="34" t="s">
        <v>25</v>
      </c>
      <c r="W1501" s="41">
        <v>83609033</v>
      </c>
      <c r="X1501" s="41">
        <v>0</v>
      </c>
      <c r="Y1501" s="41">
        <v>0</v>
      </c>
      <c r="Z1501" s="41">
        <v>0</v>
      </c>
      <c r="AA1501" s="41">
        <v>0</v>
      </c>
      <c r="AB1501" s="42">
        <v>83609033</v>
      </c>
      <c r="AC1501" s="41">
        <v>83609033</v>
      </c>
      <c r="AD1501" s="41">
        <v>0</v>
      </c>
      <c r="AE1501" s="42">
        <v>83609033</v>
      </c>
      <c r="AF1501" s="42">
        <v>28946367</v>
      </c>
      <c r="AG1501" s="41">
        <v>28946367</v>
      </c>
      <c r="AH1501" s="41">
        <v>28946367</v>
      </c>
      <c r="AI1501" s="41">
        <v>0</v>
      </c>
      <c r="AJ1501" s="41">
        <v>0</v>
      </c>
      <c r="AK1501" s="42" t="str">
        <f>IFERROR(VLOOKUP(Exportar[[#This Row],[RUBRO]],[3]LISTAS!$A$1:$B$19,2,0),Exportar[[#This Row],[NOMBRE-Planeación_Proyecto]])</f>
        <v>4. Nutrición</v>
      </c>
      <c r="AL1501" s="41">
        <f>VLOOKUP(Exportar[[#This Row],[UNIDAD/SUB UNIDAD]],[3]!REGIONALES[[#All],[codigo_regional3]:[Columna1]],3,0)</f>
        <v>68</v>
      </c>
      <c r="AM1501" s="41">
        <f>Exportar[[#This Row],[COD]]</f>
        <v>68</v>
      </c>
      <c r="AN1501" s="41">
        <f>IFERROR(VLOOKUP(Exportar[[#This Row],[RUBRO completo]],'[3]CENTRO DE COSTOS'!$X:$X,1,0),0)</f>
        <v>0</v>
      </c>
      <c r="AO1501" s="43" t="str">
        <f>VLOOKUP(Exportar[[#This Row],[COD_REAL]],'[3]CENTRO DE COSTOS'!$M$4:$N$72,2,0)</f>
        <v>REGIONAL SANTANDER</v>
      </c>
    </row>
    <row r="1502" spans="1:41" x14ac:dyDescent="0.25">
      <c r="A1502" s="44">
        <v>45111</v>
      </c>
      <c r="B1502" s="32">
        <v>2023</v>
      </c>
      <c r="C1502" s="33" t="str">
        <f>VLOOKUP(D1502,'[3]CENTRO DE COSTOS'!$E:$H,4,0)</f>
        <v>REGIONALES</v>
      </c>
      <c r="D1502" s="34" t="s">
        <v>81</v>
      </c>
      <c r="E1502" s="34" t="s">
        <v>82</v>
      </c>
      <c r="F1502" s="34" t="s">
        <v>192</v>
      </c>
      <c r="G1502" s="35" t="str">
        <f>VLOOKUP(O1502,[3]Gerentes!$A:$N,4,0)</f>
        <v>PROTECCIÓN SRPA</v>
      </c>
      <c r="H1502" s="35" t="str">
        <f>VLOOKUP(O1502,[3]Gerentes!$A:$N,5,0)</f>
        <v>DIRECTOR(A) DE PROTECCION</v>
      </c>
      <c r="I1502" s="35" t="str">
        <f>VLOOKUP(O1502,[3]Gerentes!$A:$N,10,0)</f>
        <v>3. Protección SRPA</v>
      </c>
      <c r="J1502" s="35" t="str">
        <f>VLOOKUP(O1502,[3]Gerentes!$A:$AB,15,0)</f>
        <v>Contratable</v>
      </c>
      <c r="K1502" s="36" t="str">
        <f t="shared" si="69"/>
        <v>Inversión</v>
      </c>
      <c r="L1502" s="37" t="s">
        <v>187</v>
      </c>
      <c r="M1502" s="38" t="str">
        <f t="shared" si="70"/>
        <v>C-4102-1500-13</v>
      </c>
      <c r="N1502" s="34">
        <v>991</v>
      </c>
      <c r="O1502" s="35" t="str">
        <f t="shared" si="71"/>
        <v>C-4102-1500-13-0-4102038-02-991</v>
      </c>
      <c r="P1502" s="32" t="s">
        <v>186</v>
      </c>
      <c r="Q1502" s="39">
        <f>VLOOKUP($O1502,[3]Gerentes!$A:$I,7,0)</f>
        <v>4102038</v>
      </c>
      <c r="R1502" s="40" t="str">
        <f>VLOOKUP($O1502,[3]Gerentes!$A:$I,8,0)</f>
        <v>SERVICIO DIRIGIDOS A LA ATENCION DE NIÑOS, NIÑAS, ADOLESCENTES Y JOVENES, CON ENFOQUE PEDAGOGICO Y RESTAURATIVO ENCAMINADOS A LA INCLUSION SOCIAL</v>
      </c>
      <c r="S1502" s="34" t="s">
        <v>24</v>
      </c>
      <c r="T1502" s="34">
        <v>27</v>
      </c>
      <c r="U1502" s="34" t="s">
        <v>161</v>
      </c>
      <c r="V1502" s="34" t="s">
        <v>25</v>
      </c>
      <c r="W1502" s="41">
        <v>702082775</v>
      </c>
      <c r="X1502" s="41">
        <v>0</v>
      </c>
      <c r="Y1502" s="41">
        <v>0</v>
      </c>
      <c r="Z1502" s="41">
        <v>0</v>
      </c>
      <c r="AA1502" s="41">
        <v>0</v>
      </c>
      <c r="AB1502" s="42">
        <v>702082775</v>
      </c>
      <c r="AC1502" s="41">
        <v>668151801.5</v>
      </c>
      <c r="AD1502" s="41">
        <v>33930973.5</v>
      </c>
      <c r="AE1502" s="42">
        <v>668151801.5</v>
      </c>
      <c r="AF1502" s="42">
        <v>231291433.5</v>
      </c>
      <c r="AG1502" s="41">
        <v>231291433.5</v>
      </c>
      <c r="AH1502" s="41">
        <v>231291433.5</v>
      </c>
      <c r="AI1502" s="41">
        <v>0</v>
      </c>
      <c r="AJ1502" s="41">
        <v>0</v>
      </c>
      <c r="AK1502" s="42" t="str">
        <f>IFERROR(VLOOKUP(Exportar[[#This Row],[RUBRO]],[3]LISTAS!$A$1:$B$19,2,0),Exportar[[#This Row],[NOMBRE-Planeación_Proyecto]])</f>
        <v>3. Protección SRPA</v>
      </c>
      <c r="AL1502" s="41">
        <f>VLOOKUP(Exportar[[#This Row],[UNIDAD/SUB UNIDAD]],[3]!REGIONALES[[#All],[codigo_regional3]:[Columna1]],3,0)</f>
        <v>68</v>
      </c>
      <c r="AM1502" s="41">
        <f>Exportar[[#This Row],[COD]]</f>
        <v>68</v>
      </c>
      <c r="AN1502" s="41">
        <f>IFERROR(VLOOKUP(Exportar[[#This Row],[RUBRO completo]],'[3]CENTRO DE COSTOS'!$X:$X,1,0),0)</f>
        <v>0</v>
      </c>
      <c r="AO1502" s="43" t="str">
        <f>VLOOKUP(Exportar[[#This Row],[COD_REAL]],'[3]CENTRO DE COSTOS'!$M$4:$N$72,2,0)</f>
        <v>REGIONAL SANTANDER</v>
      </c>
    </row>
    <row r="1503" spans="1:41" x14ac:dyDescent="0.25">
      <c r="A1503" s="44">
        <v>45111</v>
      </c>
      <c r="B1503" s="32">
        <v>2023</v>
      </c>
      <c r="C1503" s="33" t="str">
        <f>VLOOKUP(D1503,'[3]CENTRO DE COSTOS'!$E:$H,4,0)</f>
        <v>REGIONALES</v>
      </c>
      <c r="D1503" s="34" t="s">
        <v>81</v>
      </c>
      <c r="E1503" s="34" t="s">
        <v>82</v>
      </c>
      <c r="F1503" s="34" t="s">
        <v>192</v>
      </c>
      <c r="G1503" s="35" t="str">
        <f>VLOOKUP(O1503,[3]Gerentes!$A:$N,4,0)</f>
        <v xml:space="preserve">PROTECCIÓN RESTABLECIMIENTO </v>
      </c>
      <c r="H1503" s="35" t="str">
        <f>VLOOKUP(O1503,[3]Gerentes!$A:$N,5,0)</f>
        <v>DIRECTOR(A) DE PROTECCION</v>
      </c>
      <c r="I1503" s="35" t="str">
        <f>VLOOKUP(O1503,[3]Gerentes!$A:$N,10,0)</f>
        <v>2. Protección PARD</v>
      </c>
      <c r="J1503" s="35" t="str">
        <f>VLOOKUP(O1503,[3]Gerentes!$A:$AB,15,0)</f>
        <v>Contratable</v>
      </c>
      <c r="K1503" s="36" t="str">
        <f t="shared" si="69"/>
        <v>Inversión</v>
      </c>
      <c r="L1503" s="37" t="s">
        <v>173</v>
      </c>
      <c r="M1503" s="38" t="str">
        <f t="shared" si="70"/>
        <v>C-4102-1500-14</v>
      </c>
      <c r="N1503" s="34">
        <v>991</v>
      </c>
      <c r="O1503" s="35" t="str">
        <f t="shared" si="71"/>
        <v>C-4102-1500-14-0-4102037-02-991</v>
      </c>
      <c r="P1503" s="32" t="s">
        <v>172</v>
      </c>
      <c r="Q1503" s="39">
        <f>VLOOKUP($O1503,[3]Gerentes!$A:$I,7,0)</f>
        <v>4102037</v>
      </c>
      <c r="R1503" s="40" t="str">
        <f>VLOOKUP($O1503,[3]Gerentes!$A:$I,8,0)</f>
        <v>SERVICIO DE PROTECCION PARA EL RESTABLECIMIENTO DE DERECHOS DE NIÑOS, NIÑAS, ADOLESCENTES Y JOVENES</v>
      </c>
      <c r="S1503" s="34" t="s">
        <v>24</v>
      </c>
      <c r="T1503" s="34">
        <v>21</v>
      </c>
      <c r="U1503" s="34" t="s">
        <v>185</v>
      </c>
      <c r="V1503" s="34" t="s">
        <v>25</v>
      </c>
      <c r="W1503" s="41">
        <v>3223113356</v>
      </c>
      <c r="X1503" s="41">
        <v>68130000</v>
      </c>
      <c r="Y1503" s="41">
        <v>0</v>
      </c>
      <c r="Z1503" s="41">
        <v>0</v>
      </c>
      <c r="AA1503" s="41">
        <v>0</v>
      </c>
      <c r="AB1503" s="42">
        <v>3291243356</v>
      </c>
      <c r="AC1503" s="41">
        <v>3245008663.5</v>
      </c>
      <c r="AD1503" s="41">
        <v>46234692.5</v>
      </c>
      <c r="AE1503" s="42">
        <v>3207468930.5</v>
      </c>
      <c r="AF1503" s="42">
        <v>1096346560.5</v>
      </c>
      <c r="AG1503" s="41">
        <v>1096346560.5</v>
      </c>
      <c r="AH1503" s="41">
        <v>1096346560.5</v>
      </c>
      <c r="AI1503" s="41">
        <v>0</v>
      </c>
      <c r="AJ1503" s="41">
        <v>0</v>
      </c>
      <c r="AK1503" s="42" t="str">
        <f>IFERROR(VLOOKUP(Exportar[[#This Row],[RUBRO]],[3]LISTAS!$A$1:$B$19,2,0),Exportar[[#This Row],[NOMBRE-Planeación_Proyecto]])</f>
        <v>2. Protección PARD</v>
      </c>
      <c r="AL1503" s="41">
        <f>VLOOKUP(Exportar[[#This Row],[UNIDAD/SUB UNIDAD]],[3]!REGIONALES[[#All],[codigo_regional3]:[Columna1]],3,0)</f>
        <v>68</v>
      </c>
      <c r="AM1503" s="41">
        <f>Exportar[[#This Row],[COD]]</f>
        <v>68</v>
      </c>
      <c r="AN1503" s="41">
        <f>IFERROR(VLOOKUP(Exportar[[#This Row],[RUBRO completo]],'[3]CENTRO DE COSTOS'!$X:$X,1,0),0)</f>
        <v>0</v>
      </c>
      <c r="AO1503" s="43" t="str">
        <f>VLOOKUP(Exportar[[#This Row],[COD_REAL]],'[3]CENTRO DE COSTOS'!$M$4:$N$72,2,0)</f>
        <v>REGIONAL SANTANDER</v>
      </c>
    </row>
    <row r="1504" spans="1:41" x14ac:dyDescent="0.25">
      <c r="A1504" s="44">
        <v>45111</v>
      </c>
      <c r="B1504" s="32">
        <v>2023</v>
      </c>
      <c r="C1504" s="33" t="str">
        <f>VLOOKUP(D1504,'[3]CENTRO DE COSTOS'!$E:$H,4,0)</f>
        <v>REGIONALES</v>
      </c>
      <c r="D1504" s="34" t="s">
        <v>81</v>
      </c>
      <c r="E1504" s="34" t="s">
        <v>82</v>
      </c>
      <c r="F1504" s="34" t="s">
        <v>192</v>
      </c>
      <c r="G1504" s="35" t="str">
        <f>VLOOKUP(O1504,[3]Gerentes!$A:$N,4,0)</f>
        <v>SNBF</v>
      </c>
      <c r="H1504" s="35" t="str">
        <f>VLOOKUP(O1504,[3]Gerentes!$A:$N,5,0)</f>
        <v>DIRECTOR(A) DE SISTEMA NACIONAL DE BIENESTAR FAMILIAR</v>
      </c>
      <c r="I1504" s="35" t="str">
        <f>VLOOKUP(O1504,[3]Gerentes!$A:$N,10,0)</f>
        <v>7. SNBF</v>
      </c>
      <c r="J1504" s="35" t="str">
        <f>VLOOKUP(O1504,[3]Gerentes!$A:$AB,15,0)</f>
        <v>Contratable</v>
      </c>
      <c r="K1504" s="36" t="str">
        <f t="shared" si="69"/>
        <v>Inversión</v>
      </c>
      <c r="L1504" s="37" t="s">
        <v>168</v>
      </c>
      <c r="M1504" s="38" t="str">
        <f t="shared" si="70"/>
        <v>C-4102-1500-15</v>
      </c>
      <c r="N1504" s="34">
        <v>991</v>
      </c>
      <c r="O1504" s="35" t="str">
        <f t="shared" si="71"/>
        <v>C-4102-1500-15-0-4102024-02-991</v>
      </c>
      <c r="P1504" s="32" t="s">
        <v>167</v>
      </c>
      <c r="Q1504" s="39">
        <f>VLOOKUP($O1504,[3]Gerentes!$A:$I,7,0)</f>
        <v>4102024</v>
      </c>
      <c r="R1504" s="40" t="str">
        <f>VLOOKUP($O1504,[3]Gerentes!$A:$I,8,0)</f>
        <v>SERVICIO DE ASISTENCIA TECNICA EN EL CICLO DE POLITICAS PUBLICAS DE INFANCIA Y ADOLESCENCIA</v>
      </c>
      <c r="S1504" s="34" t="s">
        <v>24</v>
      </c>
      <c r="T1504" s="34">
        <v>27</v>
      </c>
      <c r="U1504" s="34" t="s">
        <v>161</v>
      </c>
      <c r="V1504" s="34" t="s">
        <v>25</v>
      </c>
      <c r="W1504" s="41">
        <v>344959600</v>
      </c>
      <c r="X1504" s="41">
        <v>2869500</v>
      </c>
      <c r="Y1504" s="41">
        <v>4585433</v>
      </c>
      <c r="Z1504" s="41">
        <v>0</v>
      </c>
      <c r="AA1504" s="41">
        <v>0</v>
      </c>
      <c r="AB1504" s="42">
        <v>343243667</v>
      </c>
      <c r="AC1504" s="41">
        <v>342090100</v>
      </c>
      <c r="AD1504" s="41">
        <v>1153567</v>
      </c>
      <c r="AE1504" s="42">
        <v>342090100</v>
      </c>
      <c r="AF1504" s="42">
        <v>120792800</v>
      </c>
      <c r="AG1504" s="41">
        <v>120792800</v>
      </c>
      <c r="AH1504" s="41">
        <v>120792800</v>
      </c>
      <c r="AI1504" s="41">
        <v>0</v>
      </c>
      <c r="AJ1504" s="41">
        <v>0</v>
      </c>
      <c r="AK1504" s="42" t="str">
        <f>IFERROR(VLOOKUP(Exportar[[#This Row],[RUBRO]],[3]LISTAS!$A$1:$B$19,2,0),Exportar[[#This Row],[NOMBRE-Planeación_Proyecto]])</f>
        <v>7. SNBF</v>
      </c>
      <c r="AL1504" s="41">
        <f>VLOOKUP(Exportar[[#This Row],[UNIDAD/SUB UNIDAD]],[3]!REGIONALES[[#All],[codigo_regional3]:[Columna1]],3,0)</f>
        <v>68</v>
      </c>
      <c r="AM1504" s="41">
        <f>Exportar[[#This Row],[COD]]</f>
        <v>68</v>
      </c>
      <c r="AN1504" s="41">
        <f>IFERROR(VLOOKUP(Exportar[[#This Row],[RUBRO completo]],'[3]CENTRO DE COSTOS'!$X:$X,1,0),0)</f>
        <v>0</v>
      </c>
      <c r="AO1504" s="43" t="str">
        <f>VLOOKUP(Exportar[[#This Row],[COD_REAL]],'[3]CENTRO DE COSTOS'!$M$4:$N$72,2,0)</f>
        <v>REGIONAL SANTANDER</v>
      </c>
    </row>
    <row r="1505" spans="1:41" x14ac:dyDescent="0.25">
      <c r="A1505" s="44">
        <v>45111</v>
      </c>
      <c r="B1505" s="32">
        <v>2023</v>
      </c>
      <c r="C1505" s="33" t="str">
        <f>VLOOKUP(D1505,'[3]CENTRO DE COSTOS'!$E:$H,4,0)</f>
        <v>REGIONALES</v>
      </c>
      <c r="D1505" s="34" t="s">
        <v>81</v>
      </c>
      <c r="E1505" s="34" t="s">
        <v>82</v>
      </c>
      <c r="F1505" s="34" t="s">
        <v>192</v>
      </c>
      <c r="G1505" s="35" t="str">
        <f>VLOOKUP(O1505,[3]Gerentes!$A:$N,4,0)</f>
        <v>FAMILIA Y COMUNIDADES</v>
      </c>
      <c r="H1505" s="35" t="str">
        <f>VLOOKUP(O1505,[3]Gerentes!$A:$N,5,0)</f>
        <v>DIRECTOR(A) DE FAMILIA Y COMUNIDADES</v>
      </c>
      <c r="I1505" s="35" t="str">
        <f>VLOOKUP(O1505,[3]Gerentes!$A:$N,10,0)</f>
        <v>6. Familia y Comunidades</v>
      </c>
      <c r="J1505" s="35" t="str">
        <f>VLOOKUP(O1505,[3]Gerentes!$A:$AB,15,0)</f>
        <v>Contratable</v>
      </c>
      <c r="K1505" s="36" t="str">
        <f t="shared" si="69"/>
        <v>Inversión</v>
      </c>
      <c r="L1505" s="37" t="s">
        <v>184</v>
      </c>
      <c r="M1505" s="38" t="str">
        <f t="shared" si="70"/>
        <v>C-4102-1500-16</v>
      </c>
      <c r="N1505" s="34">
        <v>991</v>
      </c>
      <c r="O1505" s="35" t="str">
        <f t="shared" si="71"/>
        <v>C-4102-1500-16-0-4102041-02-991</v>
      </c>
      <c r="P1505" s="32" t="s">
        <v>183</v>
      </c>
      <c r="Q1505" s="39">
        <f>VLOOKUP($O1505,[3]Gerentes!$A:$I,7,0)</f>
        <v>4102041</v>
      </c>
      <c r="R1505" s="40" t="str">
        <f>VLOOKUP($O1505,[3]Gerentes!$A:$I,8,0)</f>
        <v>SERVICIO DE ASISTENCIA TECNICA EN EL CICLO DE POLITICAS PUBLICAS DE FAMILIA Y OTRAS RELACIONADAS</v>
      </c>
      <c r="S1505" s="34" t="s">
        <v>24</v>
      </c>
      <c r="T1505" s="34">
        <v>27</v>
      </c>
      <c r="U1505" s="34" t="s">
        <v>161</v>
      </c>
      <c r="V1505" s="34" t="s">
        <v>25</v>
      </c>
      <c r="W1505" s="41">
        <v>92388266</v>
      </c>
      <c r="X1505" s="41">
        <v>0</v>
      </c>
      <c r="Y1505" s="41">
        <v>1181100</v>
      </c>
      <c r="Z1505" s="41">
        <v>0</v>
      </c>
      <c r="AA1505" s="41">
        <v>0</v>
      </c>
      <c r="AB1505" s="42">
        <v>91207166</v>
      </c>
      <c r="AC1505" s="41">
        <v>91207166</v>
      </c>
      <c r="AD1505" s="41">
        <v>0</v>
      </c>
      <c r="AE1505" s="42">
        <v>91207166</v>
      </c>
      <c r="AF1505" s="42">
        <v>30446134</v>
      </c>
      <c r="AG1505" s="41">
        <v>30446134</v>
      </c>
      <c r="AH1505" s="41">
        <v>30446134</v>
      </c>
      <c r="AI1505" s="41">
        <v>0</v>
      </c>
      <c r="AJ1505" s="41">
        <v>0</v>
      </c>
      <c r="AK1505" s="42" t="str">
        <f>IFERROR(VLOOKUP(Exportar[[#This Row],[RUBRO]],[3]LISTAS!$A$1:$B$19,2,0),Exportar[[#This Row],[NOMBRE-Planeación_Proyecto]])</f>
        <v>6. Familia y Comunidades</v>
      </c>
      <c r="AL1505" s="41">
        <f>VLOOKUP(Exportar[[#This Row],[UNIDAD/SUB UNIDAD]],[3]!REGIONALES[[#All],[codigo_regional3]:[Columna1]],3,0)</f>
        <v>68</v>
      </c>
      <c r="AM1505" s="41">
        <f>Exportar[[#This Row],[COD]]</f>
        <v>68</v>
      </c>
      <c r="AN1505" s="41">
        <f>IFERROR(VLOOKUP(Exportar[[#This Row],[RUBRO completo]],'[3]CENTRO DE COSTOS'!$X:$X,1,0),0)</f>
        <v>0</v>
      </c>
      <c r="AO1505" s="43" t="str">
        <f>VLOOKUP(Exportar[[#This Row],[COD_REAL]],'[3]CENTRO DE COSTOS'!$M$4:$N$72,2,0)</f>
        <v>REGIONAL SANTANDER</v>
      </c>
    </row>
    <row r="1506" spans="1:41" x14ac:dyDescent="0.25">
      <c r="A1506" s="44">
        <v>45111</v>
      </c>
      <c r="B1506" s="32">
        <v>2023</v>
      </c>
      <c r="C1506" s="33" t="str">
        <f>VLOOKUP(D1506,'[3]CENTRO DE COSTOS'!$E:$H,4,0)</f>
        <v>REGIONALES</v>
      </c>
      <c r="D1506" s="34" t="s">
        <v>81</v>
      </c>
      <c r="E1506" s="34" t="s">
        <v>82</v>
      </c>
      <c r="F1506" s="34" t="s">
        <v>192</v>
      </c>
      <c r="G1506" s="35" t="str">
        <f>VLOOKUP(O1506,[3]Gerentes!$A:$N,4,0)</f>
        <v>PRIMERA INFANCIA</v>
      </c>
      <c r="H1506" s="35" t="str">
        <f>VLOOKUP(O1506,[3]Gerentes!$A:$N,5,0)</f>
        <v>DIRECTOR(A) DE PRIMERA INFANCIA</v>
      </c>
      <c r="I1506" s="35" t="str">
        <f>VLOOKUP(O1506,[3]Gerentes!$A:$N,10,0)</f>
        <v>1. Primera Infancia</v>
      </c>
      <c r="J1506" s="35" t="str">
        <f>VLOOKUP(O1506,[3]Gerentes!$A:$AB,15,0)</f>
        <v>Contratable</v>
      </c>
      <c r="K1506" s="36" t="str">
        <f t="shared" si="69"/>
        <v>Inversión</v>
      </c>
      <c r="L1506" s="37" t="s">
        <v>166</v>
      </c>
      <c r="M1506" s="38" t="str">
        <f t="shared" si="70"/>
        <v>C-4102-1500-18</v>
      </c>
      <c r="N1506" s="34">
        <v>991</v>
      </c>
      <c r="O1506" s="35" t="str">
        <f t="shared" si="71"/>
        <v>C-4102-1500-18-0-4102040-02-991</v>
      </c>
      <c r="P1506" s="32" t="s">
        <v>165</v>
      </c>
      <c r="Q1506" s="39">
        <f>VLOOKUP($O1506,[3]Gerentes!$A:$I,7,0)</f>
        <v>4102040</v>
      </c>
      <c r="R1506" s="40" t="str">
        <f>VLOOKUP($O1506,[3]Gerentes!$A:$I,8,0)</f>
        <v>DOCUMENTOS METODOLOGICOS</v>
      </c>
      <c r="S1506" s="34" t="s">
        <v>24</v>
      </c>
      <c r="T1506" s="34">
        <v>27</v>
      </c>
      <c r="U1506" s="34" t="s">
        <v>161</v>
      </c>
      <c r="V1506" s="34" t="s">
        <v>25</v>
      </c>
      <c r="W1506" s="41">
        <v>2149608218</v>
      </c>
      <c r="X1506" s="41">
        <v>0</v>
      </c>
      <c r="Y1506" s="41">
        <v>0</v>
      </c>
      <c r="Z1506" s="41">
        <v>0</v>
      </c>
      <c r="AA1506" s="41">
        <v>0</v>
      </c>
      <c r="AB1506" s="42">
        <v>2149608218</v>
      </c>
      <c r="AC1506" s="41">
        <v>2028915611</v>
      </c>
      <c r="AD1506" s="41">
        <v>120692607</v>
      </c>
      <c r="AE1506" s="42">
        <v>2028793033</v>
      </c>
      <c r="AF1506" s="42">
        <v>699832332</v>
      </c>
      <c r="AG1506" s="41">
        <v>699832332</v>
      </c>
      <c r="AH1506" s="41">
        <v>699832332</v>
      </c>
      <c r="AI1506" s="41">
        <v>0</v>
      </c>
      <c r="AJ1506" s="41">
        <v>0</v>
      </c>
      <c r="AK1506" s="42" t="str">
        <f>IFERROR(VLOOKUP(Exportar[[#This Row],[RUBRO]],[3]LISTAS!$A$1:$B$19,2,0),Exportar[[#This Row],[NOMBRE-Planeación_Proyecto]])</f>
        <v>1. Primera Infancia</v>
      </c>
      <c r="AL1506" s="41">
        <f>VLOOKUP(Exportar[[#This Row],[UNIDAD/SUB UNIDAD]],[3]!REGIONALES[[#All],[codigo_regional3]:[Columna1]],3,0)</f>
        <v>68</v>
      </c>
      <c r="AM1506" s="41">
        <f>Exportar[[#This Row],[COD]]</f>
        <v>68</v>
      </c>
      <c r="AN1506" s="41">
        <f>IFERROR(VLOOKUP(Exportar[[#This Row],[RUBRO completo]],'[3]CENTRO DE COSTOS'!$X:$X,1,0),0)</f>
        <v>0</v>
      </c>
      <c r="AO1506" s="43" t="str">
        <f>VLOOKUP(Exportar[[#This Row],[COD_REAL]],'[3]CENTRO DE COSTOS'!$M$4:$N$72,2,0)</f>
        <v>REGIONAL SANTANDER</v>
      </c>
    </row>
    <row r="1507" spans="1:41" x14ac:dyDescent="0.25">
      <c r="A1507" s="44">
        <v>45111</v>
      </c>
      <c r="B1507" s="32">
        <v>2023</v>
      </c>
      <c r="C1507" s="33" t="str">
        <f>VLOOKUP(D1507,'[3]CENTRO DE COSTOS'!$E:$H,4,0)</f>
        <v>REGIONALES</v>
      </c>
      <c r="D1507" s="34" t="s">
        <v>81</v>
      </c>
      <c r="E1507" s="34" t="s">
        <v>82</v>
      </c>
      <c r="F1507" s="34" t="s">
        <v>192</v>
      </c>
      <c r="G1507" s="35" t="str">
        <f>VLOOKUP(O1507,[3]Gerentes!$A:$N,4,0)</f>
        <v>INFANCIA</v>
      </c>
      <c r="H1507" s="35" t="str">
        <f>VLOOKUP(O1507,[3]Gerentes!$A:$N,5,0)</f>
        <v>DIRECTOR(A) DE INFANCIA</v>
      </c>
      <c r="I1507" s="35" t="str">
        <f>VLOOKUP(O1507,[3]Gerentes!$A:$N,10,0)</f>
        <v>7. Infancia</v>
      </c>
      <c r="J1507" s="35" t="str">
        <f>VLOOKUP(O1507,[3]Gerentes!$A:$AB,15,0)</f>
        <v>Contratable</v>
      </c>
      <c r="K1507" s="36" t="str">
        <f t="shared" si="69"/>
        <v>Inversión</v>
      </c>
      <c r="L1507" s="37" t="s">
        <v>182</v>
      </c>
      <c r="M1507" s="38" t="str">
        <f t="shared" si="70"/>
        <v>C-4102-1500-20</v>
      </c>
      <c r="N1507" s="34">
        <v>991</v>
      </c>
      <c r="O1507" s="35" t="str">
        <f t="shared" si="71"/>
        <v>C-4102-1500-20-0-4102045-02-991</v>
      </c>
      <c r="P1507" s="32" t="s">
        <v>181</v>
      </c>
      <c r="Q1507" s="39">
        <f>VLOOKUP($O1507,[3]Gerentes!$A:$I,7,0)</f>
        <v>4102045</v>
      </c>
      <c r="R1507" s="40" t="str">
        <f>VLOOKUP($O1507,[3]Gerentes!$A:$I,8,0)</f>
        <v>SERVICIOS DE EDUCACIÓN INFORMAL A NIÑOS, NIÑAS, ADOLESCENTES  Y JÓVENES PARA EL RECONOCIMIENTO DE SUS DERECHOS</v>
      </c>
      <c r="S1507" s="34" t="s">
        <v>24</v>
      </c>
      <c r="T1507" s="34">
        <v>27</v>
      </c>
      <c r="U1507" s="34" t="s">
        <v>161</v>
      </c>
      <c r="V1507" s="34" t="s">
        <v>25</v>
      </c>
      <c r="W1507" s="41">
        <v>91876129</v>
      </c>
      <c r="X1507" s="41">
        <v>0</v>
      </c>
      <c r="Y1507" s="41">
        <v>2337129</v>
      </c>
      <c r="Z1507" s="41">
        <v>0</v>
      </c>
      <c r="AA1507" s="41">
        <v>0</v>
      </c>
      <c r="AB1507" s="42">
        <v>89539000</v>
      </c>
      <c r="AC1507" s="41">
        <v>89539000</v>
      </c>
      <c r="AD1507" s="41">
        <v>0</v>
      </c>
      <c r="AE1507" s="42">
        <v>89539000</v>
      </c>
      <c r="AF1507" s="42">
        <v>31149667</v>
      </c>
      <c r="AG1507" s="41">
        <v>31149667</v>
      </c>
      <c r="AH1507" s="41">
        <v>31149667</v>
      </c>
      <c r="AI1507" s="41">
        <v>0</v>
      </c>
      <c r="AJ1507" s="41">
        <v>0</v>
      </c>
      <c r="AK1507" s="42" t="str">
        <f>IFERROR(VLOOKUP(Exportar[[#This Row],[RUBRO]],[3]LISTAS!$A$1:$B$19,2,0),Exportar[[#This Row],[NOMBRE-Planeación_Proyecto]])</f>
        <v>7. Infancia</v>
      </c>
      <c r="AL1507" s="41">
        <f>VLOOKUP(Exportar[[#This Row],[UNIDAD/SUB UNIDAD]],[3]!REGIONALES[[#All],[codigo_regional3]:[Columna1]],3,0)</f>
        <v>68</v>
      </c>
      <c r="AM1507" s="41">
        <f>Exportar[[#This Row],[COD]]</f>
        <v>68</v>
      </c>
      <c r="AN1507" s="41">
        <f>IFERROR(VLOOKUP(Exportar[[#This Row],[RUBRO completo]],'[3]CENTRO DE COSTOS'!$X:$X,1,0),0)</f>
        <v>0</v>
      </c>
      <c r="AO1507" s="43" t="str">
        <f>VLOOKUP(Exportar[[#This Row],[COD_REAL]],'[3]CENTRO DE COSTOS'!$M$4:$N$72,2,0)</f>
        <v>REGIONAL SANTANDER</v>
      </c>
    </row>
    <row r="1508" spans="1:41" x14ac:dyDescent="0.25">
      <c r="A1508" s="44">
        <v>45111</v>
      </c>
      <c r="B1508" s="32">
        <v>2023</v>
      </c>
      <c r="C1508" s="33" t="str">
        <f>VLOOKUP(D1508,'[3]CENTRO DE COSTOS'!$E:$H,4,0)</f>
        <v>REGIONALES</v>
      </c>
      <c r="D1508" s="34" t="s">
        <v>81</v>
      </c>
      <c r="E1508" s="34" t="s">
        <v>82</v>
      </c>
      <c r="F1508" s="34" t="s">
        <v>192</v>
      </c>
      <c r="G1508" s="35" t="str">
        <f>VLOOKUP(O1508,[3]Gerentes!$A:$N,4,0)</f>
        <v>ADOLESCENCIA Y JUVENTUD</v>
      </c>
      <c r="H1508" s="35" t="str">
        <f>VLOOKUP(O1508,[3]Gerentes!$A:$N,5,0)</f>
        <v xml:space="preserve">DIRECTOR(A) DE ADOLESCENCIA Y JUVENTUD </v>
      </c>
      <c r="I1508" s="35" t="str">
        <f>VLOOKUP(O1508,[3]Gerentes!$A:$N,10,0)</f>
        <v>8. Adolescencia y Juventud</v>
      </c>
      <c r="J1508" s="35" t="str">
        <f>VLOOKUP(O1508,[3]Gerentes!$A:$AB,15,0)</f>
        <v>Contratable</v>
      </c>
      <c r="K1508" s="36" t="str">
        <f t="shared" si="69"/>
        <v>Inversión</v>
      </c>
      <c r="L1508" s="37" t="s">
        <v>180</v>
      </c>
      <c r="M1508" s="38" t="str">
        <f t="shared" si="70"/>
        <v>C-4102-1500-21</v>
      </c>
      <c r="N1508" s="34">
        <v>991</v>
      </c>
      <c r="O1508" s="35" t="str">
        <f t="shared" si="71"/>
        <v>C-4102-1500-21-0-4102045-02-00-991</v>
      </c>
      <c r="P1508" s="32" t="s">
        <v>179</v>
      </c>
      <c r="Q1508" s="39">
        <f>VLOOKUP($O1508,[3]Gerentes!$A:$I,7,0)</f>
        <v>4102045</v>
      </c>
      <c r="R1508" s="40" t="str">
        <f>VLOOKUP($O1508,[3]Gerentes!$A:$I,8,0)</f>
        <v>SERVICIOS DE EDUCACIÓN INFORMAL A NIÑOS, NIÑAS, ADOLESCENTES  Y JÓVENES PARA EL RECONOCIMIENTO DE SUS DERECHOS</v>
      </c>
      <c r="S1508" s="34" t="s">
        <v>24</v>
      </c>
      <c r="T1508" s="34">
        <v>27</v>
      </c>
      <c r="U1508" s="34" t="s">
        <v>161</v>
      </c>
      <c r="V1508" s="34" t="s">
        <v>25</v>
      </c>
      <c r="W1508" s="41">
        <v>92797334</v>
      </c>
      <c r="X1508" s="41">
        <v>0</v>
      </c>
      <c r="Y1508" s="41">
        <v>3258334</v>
      </c>
      <c r="Z1508" s="41">
        <v>0</v>
      </c>
      <c r="AA1508" s="41">
        <v>0</v>
      </c>
      <c r="AB1508" s="42">
        <v>89539000</v>
      </c>
      <c r="AC1508" s="41">
        <v>87844666</v>
      </c>
      <c r="AD1508" s="41">
        <v>1694334</v>
      </c>
      <c r="AE1508" s="42">
        <v>87844666</v>
      </c>
      <c r="AF1508" s="42">
        <v>33104666</v>
      </c>
      <c r="AG1508" s="41">
        <v>33104666</v>
      </c>
      <c r="AH1508" s="41">
        <v>33104666</v>
      </c>
      <c r="AI1508" s="41">
        <v>0</v>
      </c>
      <c r="AJ1508" s="41">
        <v>0</v>
      </c>
      <c r="AK1508" s="42" t="str">
        <f>IFERROR(VLOOKUP(Exportar[[#This Row],[RUBRO]],[3]LISTAS!$A$1:$B$19,2,0),Exportar[[#This Row],[NOMBRE-Planeación_Proyecto]])</f>
        <v>8. Adolescencia y Juventud</v>
      </c>
      <c r="AL1508" s="41">
        <f>VLOOKUP(Exportar[[#This Row],[UNIDAD/SUB UNIDAD]],[3]!REGIONALES[[#All],[codigo_regional3]:[Columna1]],3,0)</f>
        <v>68</v>
      </c>
      <c r="AM1508" s="41">
        <f>Exportar[[#This Row],[COD]]</f>
        <v>68</v>
      </c>
      <c r="AN1508" s="41">
        <f>IFERROR(VLOOKUP(Exportar[[#This Row],[RUBRO completo]],'[3]CENTRO DE COSTOS'!$X:$X,1,0),0)</f>
        <v>0</v>
      </c>
      <c r="AO1508" s="43" t="str">
        <f>VLOOKUP(Exportar[[#This Row],[COD_REAL]],'[3]CENTRO DE COSTOS'!$M$4:$N$72,2,0)</f>
        <v>REGIONAL SANTANDER</v>
      </c>
    </row>
    <row r="1509" spans="1:41" x14ac:dyDescent="0.25">
      <c r="A1509" s="44">
        <v>45111</v>
      </c>
      <c r="B1509" s="32">
        <v>2023</v>
      </c>
      <c r="C1509" s="33" t="str">
        <f>VLOOKUP(D1509,'[3]CENTRO DE COSTOS'!$E:$H,4,0)</f>
        <v>REGIONALES</v>
      </c>
      <c r="D1509" s="34" t="s">
        <v>81</v>
      </c>
      <c r="E1509" s="34" t="s">
        <v>82</v>
      </c>
      <c r="F1509" s="34" t="s">
        <v>192</v>
      </c>
      <c r="G1509" s="35" t="str">
        <f>VLOOKUP(O1509,[3]Gerentes!$A:$N,4,0)</f>
        <v>TECNOLOGÍA</v>
      </c>
      <c r="H1509" s="35" t="str">
        <f>VLOOKUP(O1509,[3]Gerentes!$A:$N,5,0)</f>
        <v>DIRECTOR(A) DE INFORMACION Y TECNOLOGIA</v>
      </c>
      <c r="I1509" s="35" t="str">
        <f>VLOOKUP(O1509,[3]Gerentes!$A:$N,10,0)</f>
        <v>9. Tecnología</v>
      </c>
      <c r="J1509" s="35" t="str">
        <f>VLOOKUP(O1509,[3]Gerentes!$A:$AB,15,0)</f>
        <v>Contratable</v>
      </c>
      <c r="K1509" s="36" t="str">
        <f t="shared" si="69"/>
        <v>Inversión</v>
      </c>
      <c r="L1509" s="37" t="s">
        <v>178</v>
      </c>
      <c r="M1509" s="38" t="str">
        <f t="shared" si="70"/>
        <v>C-4199-1500-7</v>
      </c>
      <c r="N1509" s="34">
        <v>991</v>
      </c>
      <c r="O1509" s="35" t="str">
        <f t="shared" si="71"/>
        <v>C-4199-1500-7-0-4199062-02-991</v>
      </c>
      <c r="P1509" s="32" t="s">
        <v>177</v>
      </c>
      <c r="Q1509" s="39">
        <f>VLOOKUP($O1509,[3]Gerentes!$A:$I,7,0)</f>
        <v>4199062</v>
      </c>
      <c r="R1509" s="40" t="str">
        <f>VLOOKUP($O1509,[3]Gerentes!$A:$I,8,0)</f>
        <v>SERVICIOS TECNOLOGICOS</v>
      </c>
      <c r="S1509" s="34" t="s">
        <v>24</v>
      </c>
      <c r="T1509" s="34">
        <v>27</v>
      </c>
      <c r="U1509" s="34" t="s">
        <v>161</v>
      </c>
      <c r="V1509" s="34" t="s">
        <v>25</v>
      </c>
      <c r="W1509" s="41">
        <v>113524776</v>
      </c>
      <c r="X1509" s="41">
        <v>0</v>
      </c>
      <c r="Y1509" s="41">
        <v>0</v>
      </c>
      <c r="Z1509" s="41">
        <v>0</v>
      </c>
      <c r="AA1509" s="41">
        <v>0</v>
      </c>
      <c r="AB1509" s="42">
        <v>113524776</v>
      </c>
      <c r="AC1509" s="41">
        <v>105353400</v>
      </c>
      <c r="AD1509" s="41">
        <v>8171376</v>
      </c>
      <c r="AE1509" s="42">
        <v>105353400</v>
      </c>
      <c r="AF1509" s="42">
        <v>38944400</v>
      </c>
      <c r="AG1509" s="41">
        <v>38944400</v>
      </c>
      <c r="AH1509" s="41">
        <v>38944400</v>
      </c>
      <c r="AI1509" s="41">
        <v>0</v>
      </c>
      <c r="AJ1509" s="41">
        <v>0</v>
      </c>
      <c r="AK1509" s="42" t="str">
        <f>IFERROR(VLOOKUP(Exportar[[#This Row],[RUBRO]],[3]LISTAS!$A$1:$B$19,2,0),Exportar[[#This Row],[NOMBRE-Planeación_Proyecto]])</f>
        <v>9. Tecnología</v>
      </c>
      <c r="AL1509" s="41">
        <f>VLOOKUP(Exportar[[#This Row],[UNIDAD/SUB UNIDAD]],[3]!REGIONALES[[#All],[codigo_regional3]:[Columna1]],3,0)</f>
        <v>68</v>
      </c>
      <c r="AM1509" s="41">
        <f>Exportar[[#This Row],[COD]]</f>
        <v>68</v>
      </c>
      <c r="AN1509" s="41">
        <f>IFERROR(VLOOKUP(Exportar[[#This Row],[RUBRO completo]],'[3]CENTRO DE COSTOS'!$X:$X,1,0),0)</f>
        <v>0</v>
      </c>
      <c r="AO1509" s="43" t="str">
        <f>VLOOKUP(Exportar[[#This Row],[COD_REAL]],'[3]CENTRO DE COSTOS'!$M$4:$N$72,2,0)</f>
        <v>REGIONAL SANTANDER</v>
      </c>
    </row>
    <row r="1510" spans="1:41" x14ac:dyDescent="0.25">
      <c r="A1510" s="44">
        <v>45111</v>
      </c>
      <c r="B1510" s="32">
        <v>2023</v>
      </c>
      <c r="C1510" s="33" t="str">
        <f>VLOOKUP(D1510,'[3]CENTRO DE COSTOS'!$E:$H,4,0)</f>
        <v>REGIONALES</v>
      </c>
      <c r="D1510" s="34" t="s">
        <v>81</v>
      </c>
      <c r="E1510" s="34" t="s">
        <v>82</v>
      </c>
      <c r="F1510" s="34" t="s">
        <v>192</v>
      </c>
      <c r="G1510" s="35" t="str">
        <f>VLOOKUP(O1510,[3]Gerentes!$A:$N,4,0)</f>
        <v>FORTALECIMIENTO</v>
      </c>
      <c r="H1510" s="35" t="str">
        <f>VLOOKUP(O1510,[3]Gerentes!$A:$N,5,0)</f>
        <v>DIRECTOR(A) DE GESTION HUMANA</v>
      </c>
      <c r="I1510" s="35" t="str">
        <f>VLOOKUP(O1510,[3]Gerentes!$A:$N,10,0)</f>
        <v>8. Fortalecimiento</v>
      </c>
      <c r="J1510" s="35" t="str">
        <f>VLOOKUP(O1510,[3]Gerentes!$A:$AB,15,0)</f>
        <v>Contratable</v>
      </c>
      <c r="K1510" s="36" t="str">
        <f t="shared" si="69"/>
        <v>Inversión</v>
      </c>
      <c r="L1510" s="37" t="s">
        <v>175</v>
      </c>
      <c r="M1510" s="38" t="str">
        <f t="shared" si="70"/>
        <v>C-4199-1500-8</v>
      </c>
      <c r="N1510" s="34">
        <v>991</v>
      </c>
      <c r="O1510" s="35" t="str">
        <f t="shared" si="71"/>
        <v>C-4199-1500-8-0-4199064-02-991</v>
      </c>
      <c r="P1510" s="32" t="s">
        <v>174</v>
      </c>
      <c r="Q1510" s="39">
        <f>VLOOKUP($O1510,[3]Gerentes!$A:$I,7,0)</f>
        <v>4199064</v>
      </c>
      <c r="R1510" s="40" t="str">
        <f>VLOOKUP($O1510,[3]Gerentes!$A:$I,8,0)</f>
        <v>SERVICIO DE IMPLEMENTACION DE SISTEMAS DE GESTION</v>
      </c>
      <c r="S1510" s="34" t="s">
        <v>24</v>
      </c>
      <c r="T1510" s="34">
        <v>27</v>
      </c>
      <c r="U1510" s="34" t="s">
        <v>161</v>
      </c>
      <c r="V1510" s="34" t="s">
        <v>25</v>
      </c>
      <c r="W1510" s="41">
        <v>964827502</v>
      </c>
      <c r="X1510" s="41">
        <v>0</v>
      </c>
      <c r="Y1510" s="41">
        <v>612833</v>
      </c>
      <c r="Z1510" s="41">
        <v>0</v>
      </c>
      <c r="AA1510" s="41">
        <v>0</v>
      </c>
      <c r="AB1510" s="42">
        <v>964214669</v>
      </c>
      <c r="AC1510" s="41">
        <v>953520802</v>
      </c>
      <c r="AD1510" s="41">
        <v>10693867</v>
      </c>
      <c r="AE1510" s="42">
        <v>882417266</v>
      </c>
      <c r="AF1510" s="42">
        <v>313904467</v>
      </c>
      <c r="AG1510" s="41">
        <v>313904467</v>
      </c>
      <c r="AH1510" s="41">
        <v>313904467</v>
      </c>
      <c r="AI1510" s="41">
        <v>0</v>
      </c>
      <c r="AJ1510" s="41">
        <v>0</v>
      </c>
      <c r="AK1510" s="42" t="str">
        <f>IFERROR(VLOOKUP(Exportar[[#This Row],[RUBRO]],[3]LISTAS!$A$1:$B$19,2,0),Exportar[[#This Row],[NOMBRE-Planeación_Proyecto]])</f>
        <v>8. Fortalecimiento</v>
      </c>
      <c r="AL1510" s="41">
        <f>VLOOKUP(Exportar[[#This Row],[UNIDAD/SUB UNIDAD]],[3]!REGIONALES[[#All],[codigo_regional3]:[Columna1]],3,0)</f>
        <v>68</v>
      </c>
      <c r="AM1510" s="41">
        <f>Exportar[[#This Row],[COD]]</f>
        <v>68</v>
      </c>
      <c r="AN1510" s="41">
        <f>IFERROR(VLOOKUP(Exportar[[#This Row],[RUBRO completo]],'[3]CENTRO DE COSTOS'!$X:$X,1,0),0)</f>
        <v>0</v>
      </c>
      <c r="AO1510" s="43" t="str">
        <f>VLOOKUP(Exportar[[#This Row],[COD_REAL]],'[3]CENTRO DE COSTOS'!$M$4:$N$72,2,0)</f>
        <v>REGIONAL SANTANDER</v>
      </c>
    </row>
    <row r="1511" spans="1:41" x14ac:dyDescent="0.25">
      <c r="A1511" s="44">
        <v>45111</v>
      </c>
      <c r="B1511" s="32">
        <v>2023</v>
      </c>
      <c r="C1511" s="33" t="str">
        <f>VLOOKUP(D1511,'[3]CENTRO DE COSTOS'!$E:$H,4,0)</f>
        <v>REGIONALES</v>
      </c>
      <c r="D1511" s="34" t="s">
        <v>81</v>
      </c>
      <c r="E1511" s="34" t="s">
        <v>82</v>
      </c>
      <c r="F1511" s="34" t="s">
        <v>176</v>
      </c>
      <c r="G1511" s="35" t="str">
        <f>VLOOKUP(O1511,[3]Gerentes!$A:$N,4,0)</f>
        <v>NUTRICIÓN</v>
      </c>
      <c r="H1511" s="35" t="str">
        <f>VLOOKUP(O1511,[3]Gerentes!$A:$N,5,0)</f>
        <v>DIRECTOR(A) DE NUTRICION</v>
      </c>
      <c r="I1511" s="35" t="str">
        <f>VLOOKUP(O1511,[3]Gerentes!$A:$N,10,0)</f>
        <v>4. Nutrición</v>
      </c>
      <c r="J1511" s="35" t="str">
        <f>VLOOKUP(O1511,[3]Gerentes!$A:$AB,15,0)</f>
        <v>No Contratable</v>
      </c>
      <c r="K1511" s="36" t="str">
        <f t="shared" si="69"/>
        <v>Inversión</v>
      </c>
      <c r="L1511" s="37" t="s">
        <v>191</v>
      </c>
      <c r="M1511" s="38" t="str">
        <f t="shared" si="70"/>
        <v>C-4102-1500-12</v>
      </c>
      <c r="N1511" s="34">
        <v>992</v>
      </c>
      <c r="O1511" s="35" t="str">
        <f t="shared" si="71"/>
        <v>C-4102-1500-12-0-4102014-02-992</v>
      </c>
      <c r="P1511" s="32" t="s">
        <v>190</v>
      </c>
      <c r="Q1511" s="39">
        <f>VLOOKUP($O1511,[3]Gerentes!$A:$I,7,0)</f>
        <v>4102014</v>
      </c>
      <c r="R1511" s="40" t="str">
        <f>VLOOKUP($O1511,[3]Gerentes!$A:$I,8,0)</f>
        <v>SERVICIO DE DISTRIBUCION DE ALIMENTOS SOLIDOS DE ALTO VALOR NUTRICIONAL</v>
      </c>
      <c r="S1511" s="34" t="s">
        <v>24</v>
      </c>
      <c r="T1511" s="34">
        <v>27</v>
      </c>
      <c r="U1511" s="34" t="s">
        <v>161</v>
      </c>
      <c r="V1511" s="34" t="s">
        <v>25</v>
      </c>
      <c r="W1511" s="41">
        <v>2000000</v>
      </c>
      <c r="X1511" s="41">
        <v>0</v>
      </c>
      <c r="Y1511" s="41">
        <v>0</v>
      </c>
      <c r="Z1511" s="41">
        <v>0</v>
      </c>
      <c r="AA1511" s="41">
        <v>0</v>
      </c>
      <c r="AB1511" s="42">
        <v>2000000</v>
      </c>
      <c r="AC1511" s="41">
        <v>2000000</v>
      </c>
      <c r="AD1511" s="41">
        <v>0</v>
      </c>
      <c r="AE1511" s="42">
        <v>651066</v>
      </c>
      <c r="AF1511" s="42">
        <v>0</v>
      </c>
      <c r="AG1511" s="41">
        <v>0</v>
      </c>
      <c r="AH1511" s="41">
        <v>0</v>
      </c>
      <c r="AI1511" s="41">
        <v>0</v>
      </c>
      <c r="AJ1511" s="41">
        <v>0</v>
      </c>
      <c r="AK1511" s="42" t="str">
        <f>IFERROR(VLOOKUP(Exportar[[#This Row],[RUBRO]],[3]LISTAS!$A$1:$B$19,2,0),Exportar[[#This Row],[NOMBRE-Planeación_Proyecto]])</f>
        <v>4. Nutrición</v>
      </c>
      <c r="AL1511" s="41">
        <f>VLOOKUP(Exportar[[#This Row],[UNIDAD/SUB UNIDAD]],[3]!REGIONALES[[#All],[codigo_regional3]:[Columna1]],3,0)</f>
        <v>68</v>
      </c>
      <c r="AM1511" s="41">
        <f>Exportar[[#This Row],[COD]]</f>
        <v>68</v>
      </c>
      <c r="AN1511" s="41">
        <f>IFERROR(VLOOKUP(Exportar[[#This Row],[RUBRO completo]],'[3]CENTRO DE COSTOS'!$X:$X,1,0),0)</f>
        <v>0</v>
      </c>
      <c r="AO1511" s="43" t="str">
        <f>VLOOKUP(Exportar[[#This Row],[COD_REAL]],'[3]CENTRO DE COSTOS'!$M$4:$N$72,2,0)</f>
        <v>REGIONAL SANTANDER</v>
      </c>
    </row>
    <row r="1512" spans="1:41" x14ac:dyDescent="0.25">
      <c r="A1512" s="44">
        <v>45111</v>
      </c>
      <c r="B1512" s="32">
        <v>2023</v>
      </c>
      <c r="C1512" s="33" t="str">
        <f>VLOOKUP(D1512,'[3]CENTRO DE COSTOS'!$E:$H,4,0)</f>
        <v>REGIONALES</v>
      </c>
      <c r="D1512" s="34" t="s">
        <v>81</v>
      </c>
      <c r="E1512" s="34" t="s">
        <v>82</v>
      </c>
      <c r="F1512" s="34" t="s">
        <v>176</v>
      </c>
      <c r="G1512" s="35" t="str">
        <f>VLOOKUP(O1512,[3]Gerentes!$A:$N,4,0)</f>
        <v>NUTRICIÓN</v>
      </c>
      <c r="H1512" s="35" t="str">
        <f>VLOOKUP(O1512,[3]Gerentes!$A:$N,5,0)</f>
        <v>DIRECTOR(A) DE NUTRICION</v>
      </c>
      <c r="I1512" s="35" t="str">
        <f>VLOOKUP(O1512,[3]Gerentes!$A:$N,10,0)</f>
        <v>4. Nutrición</v>
      </c>
      <c r="J1512" s="35" t="str">
        <f>VLOOKUP(O1512,[3]Gerentes!$A:$AB,15,0)</f>
        <v>No Contratable</v>
      </c>
      <c r="K1512" s="36" t="str">
        <f t="shared" si="69"/>
        <v>Inversión</v>
      </c>
      <c r="L1512" s="37" t="s">
        <v>189</v>
      </c>
      <c r="M1512" s="38" t="str">
        <f t="shared" si="70"/>
        <v>C-4102-1500-12</v>
      </c>
      <c r="N1512" s="34">
        <v>992</v>
      </c>
      <c r="O1512" s="35" t="str">
        <f t="shared" si="71"/>
        <v>C-4102-1500-12-0-4102016-02-992</v>
      </c>
      <c r="P1512" s="32" t="s">
        <v>188</v>
      </c>
      <c r="Q1512" s="39">
        <f>VLOOKUP($O1512,[3]Gerentes!$A:$I,7,0)</f>
        <v>4102016</v>
      </c>
      <c r="R1512" s="40" t="str">
        <f>VLOOKUP($O1512,[3]Gerentes!$A:$I,8,0)</f>
        <v>SERVICIO DE ATENCION Y PREVENCION A LA DESNUTRICION DESDE EL SECTOR INCLUSION SOCIAL</v>
      </c>
      <c r="S1512" s="34" t="s">
        <v>24</v>
      </c>
      <c r="T1512" s="34">
        <v>27</v>
      </c>
      <c r="U1512" s="34" t="s">
        <v>161</v>
      </c>
      <c r="V1512" s="34" t="s">
        <v>25</v>
      </c>
      <c r="W1512" s="41">
        <v>2000000</v>
      </c>
      <c r="X1512" s="41">
        <v>3500000</v>
      </c>
      <c r="Y1512" s="41">
        <v>0</v>
      </c>
      <c r="Z1512" s="41">
        <v>0</v>
      </c>
      <c r="AA1512" s="41">
        <v>0</v>
      </c>
      <c r="AB1512" s="42">
        <v>5500000</v>
      </c>
      <c r="AC1512" s="41">
        <v>5500000</v>
      </c>
      <c r="AD1512" s="41">
        <v>0</v>
      </c>
      <c r="AE1512" s="42">
        <v>1560130</v>
      </c>
      <c r="AF1512" s="42">
        <v>1557130</v>
      </c>
      <c r="AG1512" s="41">
        <v>1557130</v>
      </c>
      <c r="AH1512" s="41">
        <v>1557130</v>
      </c>
      <c r="AI1512" s="41">
        <v>0</v>
      </c>
      <c r="AJ1512" s="41">
        <v>0</v>
      </c>
      <c r="AK1512" s="42" t="str">
        <f>IFERROR(VLOOKUP(Exportar[[#This Row],[RUBRO]],[3]LISTAS!$A$1:$B$19,2,0),Exportar[[#This Row],[NOMBRE-Planeación_Proyecto]])</f>
        <v>4. Nutrición</v>
      </c>
      <c r="AL1512" s="41">
        <f>VLOOKUP(Exportar[[#This Row],[UNIDAD/SUB UNIDAD]],[3]!REGIONALES[[#All],[codigo_regional3]:[Columna1]],3,0)</f>
        <v>68</v>
      </c>
      <c r="AM1512" s="41">
        <f>Exportar[[#This Row],[COD]]</f>
        <v>68</v>
      </c>
      <c r="AN1512" s="41">
        <f>IFERROR(VLOOKUP(Exportar[[#This Row],[RUBRO completo]],'[3]CENTRO DE COSTOS'!$X:$X,1,0),0)</f>
        <v>0</v>
      </c>
      <c r="AO1512" s="43" t="str">
        <f>VLOOKUP(Exportar[[#This Row],[COD_REAL]],'[3]CENTRO DE COSTOS'!$M$4:$N$72,2,0)</f>
        <v>REGIONAL SANTANDER</v>
      </c>
    </row>
    <row r="1513" spans="1:41" x14ac:dyDescent="0.25">
      <c r="A1513" s="44">
        <v>45111</v>
      </c>
      <c r="B1513" s="32">
        <v>2023</v>
      </c>
      <c r="C1513" s="33" t="str">
        <f>VLOOKUP(D1513,'[3]CENTRO DE COSTOS'!$E:$H,4,0)</f>
        <v>REGIONALES</v>
      </c>
      <c r="D1513" s="34" t="s">
        <v>81</v>
      </c>
      <c r="E1513" s="34" t="s">
        <v>82</v>
      </c>
      <c r="F1513" s="34" t="s">
        <v>176</v>
      </c>
      <c r="G1513" s="35" t="str">
        <f>VLOOKUP(O1513,[3]Gerentes!$A:$N,4,0)</f>
        <v>PROTECCIÓN SRPA</v>
      </c>
      <c r="H1513" s="35" t="str">
        <f>VLOOKUP(O1513,[3]Gerentes!$A:$N,5,0)</f>
        <v>DIRECTOR(A) DE PROTECCION</v>
      </c>
      <c r="I1513" s="35" t="str">
        <f>VLOOKUP(O1513,[3]Gerentes!$A:$N,10,0)</f>
        <v>3. Protección SRPA</v>
      </c>
      <c r="J1513" s="35" t="str">
        <f>VLOOKUP(O1513,[3]Gerentes!$A:$AB,15,0)</f>
        <v>No Contratable</v>
      </c>
      <c r="K1513" s="36" t="str">
        <f t="shared" si="69"/>
        <v>Inversión</v>
      </c>
      <c r="L1513" s="37" t="s">
        <v>187</v>
      </c>
      <c r="M1513" s="38" t="str">
        <f t="shared" si="70"/>
        <v>C-4102-1500-13</v>
      </c>
      <c r="N1513" s="34">
        <v>992</v>
      </c>
      <c r="O1513" s="35" t="str">
        <f t="shared" si="71"/>
        <v>C-4102-1500-13-0-4102038-02-992</v>
      </c>
      <c r="P1513" s="32" t="s">
        <v>186</v>
      </c>
      <c r="Q1513" s="39">
        <f>VLOOKUP($O1513,[3]Gerentes!$A:$I,7,0)</f>
        <v>4102038</v>
      </c>
      <c r="R1513" s="40" t="str">
        <f>VLOOKUP($O1513,[3]Gerentes!$A:$I,8,0)</f>
        <v>SERVICIO DIRIGIDOS A LA ATENCION DE NIÑOS, NIÑAS, ADOLESCENTES Y JOVENES, CON ENFOQUE PEDAGOGICO Y RESTAURATIVO ENCAMINADOS A LA INCLUSION SOCIAL</v>
      </c>
      <c r="S1513" s="34" t="s">
        <v>24</v>
      </c>
      <c r="T1513" s="34">
        <v>27</v>
      </c>
      <c r="U1513" s="34" t="s">
        <v>161</v>
      </c>
      <c r="V1513" s="34" t="s">
        <v>25</v>
      </c>
      <c r="W1513" s="41">
        <v>7519302</v>
      </c>
      <c r="X1513" s="41">
        <v>25000000</v>
      </c>
      <c r="Y1513" s="41">
        <v>0</v>
      </c>
      <c r="Z1513" s="41">
        <v>0</v>
      </c>
      <c r="AA1513" s="41">
        <v>0</v>
      </c>
      <c r="AB1513" s="42">
        <v>32519302</v>
      </c>
      <c r="AC1513" s="41">
        <v>32519302</v>
      </c>
      <c r="AD1513" s="41">
        <v>0</v>
      </c>
      <c r="AE1513" s="42">
        <v>16344149</v>
      </c>
      <c r="AF1513" s="42">
        <v>13363090</v>
      </c>
      <c r="AG1513" s="41">
        <v>13363090</v>
      </c>
      <c r="AH1513" s="41">
        <v>13363090</v>
      </c>
      <c r="AI1513" s="41">
        <v>0</v>
      </c>
      <c r="AJ1513" s="41">
        <v>0</v>
      </c>
      <c r="AK1513" s="42" t="str">
        <f>IFERROR(VLOOKUP(Exportar[[#This Row],[RUBRO]],[3]LISTAS!$A$1:$B$19,2,0),Exportar[[#This Row],[NOMBRE-Planeación_Proyecto]])</f>
        <v>3. Protección SRPA</v>
      </c>
      <c r="AL1513" s="41">
        <f>VLOOKUP(Exportar[[#This Row],[UNIDAD/SUB UNIDAD]],[3]!REGIONALES[[#All],[codigo_regional3]:[Columna1]],3,0)</f>
        <v>68</v>
      </c>
      <c r="AM1513" s="41">
        <f>Exportar[[#This Row],[COD]]</f>
        <v>68</v>
      </c>
      <c r="AN1513" s="41">
        <f>IFERROR(VLOOKUP(Exportar[[#This Row],[RUBRO completo]],'[3]CENTRO DE COSTOS'!$X:$X,1,0),0)</f>
        <v>0</v>
      </c>
      <c r="AO1513" s="43" t="str">
        <f>VLOOKUP(Exportar[[#This Row],[COD_REAL]],'[3]CENTRO DE COSTOS'!$M$4:$N$72,2,0)</f>
        <v>REGIONAL SANTANDER</v>
      </c>
    </row>
    <row r="1514" spans="1:41" x14ac:dyDescent="0.25">
      <c r="A1514" s="44">
        <v>45111</v>
      </c>
      <c r="B1514" s="32">
        <v>2023</v>
      </c>
      <c r="C1514" s="33" t="str">
        <f>VLOOKUP(D1514,'[3]CENTRO DE COSTOS'!$E:$H,4,0)</f>
        <v>REGIONALES</v>
      </c>
      <c r="D1514" s="34" t="s">
        <v>81</v>
      </c>
      <c r="E1514" s="34" t="s">
        <v>82</v>
      </c>
      <c r="F1514" s="34" t="s">
        <v>176</v>
      </c>
      <c r="G1514" s="35" t="str">
        <f>VLOOKUP(O1514,[3]Gerentes!$A:$N,4,0)</f>
        <v xml:space="preserve">PROTECCIÓN RESTABLECIMIENTO </v>
      </c>
      <c r="H1514" s="35" t="str">
        <f>VLOOKUP(O1514,[3]Gerentes!$A:$N,5,0)</f>
        <v>DIRECTOR(A) DE PROTECCION</v>
      </c>
      <c r="I1514" s="35" t="str">
        <f>VLOOKUP(O1514,[3]Gerentes!$A:$N,10,0)</f>
        <v>2. Protección PARD</v>
      </c>
      <c r="J1514" s="35" t="str">
        <f>VLOOKUP(O1514,[3]Gerentes!$A:$AB,15,0)</f>
        <v>No Contratable</v>
      </c>
      <c r="K1514" s="36" t="str">
        <f t="shared" si="69"/>
        <v>Inversión</v>
      </c>
      <c r="L1514" s="37" t="s">
        <v>173</v>
      </c>
      <c r="M1514" s="38" t="str">
        <f t="shared" si="70"/>
        <v>C-4102-1500-14</v>
      </c>
      <c r="N1514" s="34">
        <v>992</v>
      </c>
      <c r="O1514" s="35" t="str">
        <f t="shared" si="71"/>
        <v>C-4102-1500-14-0-4102037-02-992</v>
      </c>
      <c r="P1514" s="32" t="s">
        <v>172</v>
      </c>
      <c r="Q1514" s="39">
        <f>VLOOKUP($O1514,[3]Gerentes!$A:$I,7,0)</f>
        <v>4102037</v>
      </c>
      <c r="R1514" s="40" t="str">
        <f>VLOOKUP($O1514,[3]Gerentes!$A:$I,8,0)</f>
        <v>SERVICIO DE PROTECCION PARA EL RESTABLECIMIENTO DE DERECHOS DE NIÑOS, NIÑAS, ADOLESCENTES Y JOVENES</v>
      </c>
      <c r="S1514" s="34" t="s">
        <v>24</v>
      </c>
      <c r="T1514" s="34">
        <v>21</v>
      </c>
      <c r="U1514" s="34" t="s">
        <v>185</v>
      </c>
      <c r="V1514" s="34" t="s">
        <v>25</v>
      </c>
      <c r="W1514" s="41">
        <v>47643814</v>
      </c>
      <c r="X1514" s="41">
        <v>139000000</v>
      </c>
      <c r="Y1514" s="41">
        <v>0</v>
      </c>
      <c r="Z1514" s="41">
        <v>0</v>
      </c>
      <c r="AA1514" s="41">
        <v>0</v>
      </c>
      <c r="AB1514" s="42">
        <v>186643814</v>
      </c>
      <c r="AC1514" s="41">
        <v>186643814</v>
      </c>
      <c r="AD1514" s="41">
        <v>0</v>
      </c>
      <c r="AE1514" s="42">
        <v>85865453</v>
      </c>
      <c r="AF1514" s="42">
        <v>64308518</v>
      </c>
      <c r="AG1514" s="41">
        <v>64308518</v>
      </c>
      <c r="AH1514" s="41">
        <v>64308518</v>
      </c>
      <c r="AI1514" s="41">
        <v>0</v>
      </c>
      <c r="AJ1514" s="41">
        <v>0</v>
      </c>
      <c r="AK1514" s="42" t="str">
        <f>IFERROR(VLOOKUP(Exportar[[#This Row],[RUBRO]],[3]LISTAS!$A$1:$B$19,2,0),Exportar[[#This Row],[NOMBRE-Planeación_Proyecto]])</f>
        <v>2. Protección PARD</v>
      </c>
      <c r="AL1514" s="41">
        <f>VLOOKUP(Exportar[[#This Row],[UNIDAD/SUB UNIDAD]],[3]!REGIONALES[[#All],[codigo_regional3]:[Columna1]],3,0)</f>
        <v>68</v>
      </c>
      <c r="AM1514" s="41">
        <f>Exportar[[#This Row],[COD]]</f>
        <v>68</v>
      </c>
      <c r="AN1514" s="41">
        <f>IFERROR(VLOOKUP(Exportar[[#This Row],[RUBRO completo]],'[3]CENTRO DE COSTOS'!$X:$X,1,0),0)</f>
        <v>0</v>
      </c>
      <c r="AO1514" s="43" t="str">
        <f>VLOOKUP(Exportar[[#This Row],[COD_REAL]],'[3]CENTRO DE COSTOS'!$M$4:$N$72,2,0)</f>
        <v>REGIONAL SANTANDER</v>
      </c>
    </row>
    <row r="1515" spans="1:41" x14ac:dyDescent="0.25">
      <c r="A1515" s="44">
        <v>45111</v>
      </c>
      <c r="B1515" s="32">
        <v>2023</v>
      </c>
      <c r="C1515" s="33" t="str">
        <f>VLOOKUP(D1515,'[3]CENTRO DE COSTOS'!$E:$H,4,0)</f>
        <v>REGIONALES</v>
      </c>
      <c r="D1515" s="34" t="s">
        <v>81</v>
      </c>
      <c r="E1515" s="34" t="s">
        <v>82</v>
      </c>
      <c r="F1515" s="34" t="s">
        <v>176</v>
      </c>
      <c r="G1515" s="35" t="str">
        <f>VLOOKUP(O1515,[3]Gerentes!$A:$N,4,0)</f>
        <v>SNBF</v>
      </c>
      <c r="H1515" s="35" t="str">
        <f>VLOOKUP(O1515,[3]Gerentes!$A:$N,5,0)</f>
        <v>DIRECTOR(A) DE SISTEMA NACIONAL DE BIENESTAR FAMILIAR</v>
      </c>
      <c r="I1515" s="35" t="str">
        <f>VLOOKUP(O1515,[3]Gerentes!$A:$N,10,0)</f>
        <v>7. SNBF</v>
      </c>
      <c r="J1515" s="35" t="str">
        <f>VLOOKUP(O1515,[3]Gerentes!$A:$AB,15,0)</f>
        <v>No Contratable</v>
      </c>
      <c r="K1515" s="36" t="str">
        <f t="shared" si="69"/>
        <v>Inversión</v>
      </c>
      <c r="L1515" s="37" t="s">
        <v>168</v>
      </c>
      <c r="M1515" s="38" t="str">
        <f t="shared" si="70"/>
        <v>C-4102-1500-15</v>
      </c>
      <c r="N1515" s="34">
        <v>992</v>
      </c>
      <c r="O1515" s="35" t="str">
        <f t="shared" si="71"/>
        <v>C-4102-1500-15-0-4102024-02-992</v>
      </c>
      <c r="P1515" s="32" t="s">
        <v>167</v>
      </c>
      <c r="Q1515" s="39">
        <f>VLOOKUP($O1515,[3]Gerentes!$A:$I,7,0)</f>
        <v>4102024</v>
      </c>
      <c r="R1515" s="40" t="str">
        <f>VLOOKUP($O1515,[3]Gerentes!$A:$I,8,0)</f>
        <v>SERVICIO DE ASISTENCIA TECNICA EN EL CICLO DE POLITICAS PUBLICAS DE INFANCIA Y ADOLESCENCIA</v>
      </c>
      <c r="S1515" s="34" t="s">
        <v>24</v>
      </c>
      <c r="T1515" s="34">
        <v>27</v>
      </c>
      <c r="U1515" s="34" t="s">
        <v>161</v>
      </c>
      <c r="V1515" s="34" t="s">
        <v>25</v>
      </c>
      <c r="W1515" s="41">
        <v>18000000</v>
      </c>
      <c r="X1515" s="41">
        <v>20000000</v>
      </c>
      <c r="Y1515" s="41">
        <v>0</v>
      </c>
      <c r="Z1515" s="41">
        <v>0</v>
      </c>
      <c r="AA1515" s="41">
        <v>0</v>
      </c>
      <c r="AB1515" s="42">
        <v>38000000</v>
      </c>
      <c r="AC1515" s="41">
        <v>38000000</v>
      </c>
      <c r="AD1515" s="41">
        <v>0</v>
      </c>
      <c r="AE1515" s="42">
        <v>26742182</v>
      </c>
      <c r="AF1515" s="42">
        <v>19641460</v>
      </c>
      <c r="AG1515" s="41">
        <v>19641460</v>
      </c>
      <c r="AH1515" s="41">
        <v>19641460</v>
      </c>
      <c r="AI1515" s="41">
        <v>0</v>
      </c>
      <c r="AJ1515" s="41">
        <v>0</v>
      </c>
      <c r="AK1515" s="42" t="str">
        <f>IFERROR(VLOOKUP(Exportar[[#This Row],[RUBRO]],[3]LISTAS!$A$1:$B$19,2,0),Exportar[[#This Row],[NOMBRE-Planeación_Proyecto]])</f>
        <v>7. SNBF</v>
      </c>
      <c r="AL1515" s="41">
        <f>VLOOKUP(Exportar[[#This Row],[UNIDAD/SUB UNIDAD]],[3]!REGIONALES[[#All],[codigo_regional3]:[Columna1]],3,0)</f>
        <v>68</v>
      </c>
      <c r="AM1515" s="41">
        <f>Exportar[[#This Row],[COD]]</f>
        <v>68</v>
      </c>
      <c r="AN1515" s="41">
        <f>IFERROR(VLOOKUP(Exportar[[#This Row],[RUBRO completo]],'[3]CENTRO DE COSTOS'!$X:$X,1,0),0)</f>
        <v>0</v>
      </c>
      <c r="AO1515" s="43" t="str">
        <f>VLOOKUP(Exportar[[#This Row],[COD_REAL]],'[3]CENTRO DE COSTOS'!$M$4:$N$72,2,0)</f>
        <v>REGIONAL SANTANDER</v>
      </c>
    </row>
    <row r="1516" spans="1:41" x14ac:dyDescent="0.25">
      <c r="A1516" s="44">
        <v>45111</v>
      </c>
      <c r="B1516" s="32">
        <v>2023</v>
      </c>
      <c r="C1516" s="33" t="str">
        <f>VLOOKUP(D1516,'[3]CENTRO DE COSTOS'!$E:$H,4,0)</f>
        <v>REGIONALES</v>
      </c>
      <c r="D1516" s="34" t="s">
        <v>81</v>
      </c>
      <c r="E1516" s="34" t="s">
        <v>82</v>
      </c>
      <c r="F1516" s="34" t="s">
        <v>176</v>
      </c>
      <c r="G1516" s="35" t="str">
        <f>VLOOKUP(O1516,[3]Gerentes!$A:$N,4,0)</f>
        <v>FAMILIA Y COMUNIDADES</v>
      </c>
      <c r="H1516" s="35" t="str">
        <f>VLOOKUP(O1516,[3]Gerentes!$A:$N,5,0)</f>
        <v>DIRECTOR(A) DE FAMILIA Y COMUNIDADES</v>
      </c>
      <c r="I1516" s="35" t="str">
        <f>VLOOKUP(O1516,[3]Gerentes!$A:$N,10,0)</f>
        <v>6. Familia y Comunidades</v>
      </c>
      <c r="J1516" s="35" t="str">
        <f>VLOOKUP(O1516,[3]Gerentes!$A:$AB,15,0)</f>
        <v>No Contratable</v>
      </c>
      <c r="K1516" s="36" t="str">
        <f t="shared" si="69"/>
        <v>Inversión</v>
      </c>
      <c r="L1516" s="37" t="s">
        <v>184</v>
      </c>
      <c r="M1516" s="38" t="str">
        <f t="shared" si="70"/>
        <v>C-4102-1500-16</v>
      </c>
      <c r="N1516" s="34">
        <v>992</v>
      </c>
      <c r="O1516" s="35" t="str">
        <f t="shared" si="71"/>
        <v>C-4102-1500-16-0-4102041-02-992</v>
      </c>
      <c r="P1516" s="32" t="s">
        <v>183</v>
      </c>
      <c r="Q1516" s="39">
        <f>VLOOKUP($O1516,[3]Gerentes!$A:$I,7,0)</f>
        <v>4102041</v>
      </c>
      <c r="R1516" s="40" t="str">
        <f>VLOOKUP($O1516,[3]Gerentes!$A:$I,8,0)</f>
        <v>SERVICIO DE ASISTENCIA TECNICA EN EL CICLO DE POLITICAS PUBLICAS DE FAMILIA Y OTRAS RELACIONADAS</v>
      </c>
      <c r="S1516" s="34" t="s">
        <v>24</v>
      </c>
      <c r="T1516" s="34">
        <v>27</v>
      </c>
      <c r="U1516" s="34" t="s">
        <v>161</v>
      </c>
      <c r="V1516" s="34" t="s">
        <v>25</v>
      </c>
      <c r="W1516" s="41">
        <v>20000000</v>
      </c>
      <c r="X1516" s="41">
        <v>0</v>
      </c>
      <c r="Y1516" s="41">
        <v>0</v>
      </c>
      <c r="Z1516" s="41">
        <v>0</v>
      </c>
      <c r="AA1516" s="41">
        <v>0</v>
      </c>
      <c r="AB1516" s="42">
        <v>20000000</v>
      </c>
      <c r="AC1516" s="41">
        <v>20000000</v>
      </c>
      <c r="AD1516" s="41">
        <v>0</v>
      </c>
      <c r="AE1516" s="42">
        <v>2170823</v>
      </c>
      <c r="AF1516" s="42">
        <v>1882363</v>
      </c>
      <c r="AG1516" s="41">
        <v>1882363</v>
      </c>
      <c r="AH1516" s="41">
        <v>1882363</v>
      </c>
      <c r="AI1516" s="41">
        <v>0</v>
      </c>
      <c r="AJ1516" s="41">
        <v>0</v>
      </c>
      <c r="AK1516" s="42" t="str">
        <f>IFERROR(VLOOKUP(Exportar[[#This Row],[RUBRO]],[3]LISTAS!$A$1:$B$19,2,0),Exportar[[#This Row],[NOMBRE-Planeación_Proyecto]])</f>
        <v>6. Familia y Comunidades</v>
      </c>
      <c r="AL1516" s="41">
        <f>VLOOKUP(Exportar[[#This Row],[UNIDAD/SUB UNIDAD]],[3]!REGIONALES[[#All],[codigo_regional3]:[Columna1]],3,0)</f>
        <v>68</v>
      </c>
      <c r="AM1516" s="41">
        <f>Exportar[[#This Row],[COD]]</f>
        <v>68</v>
      </c>
      <c r="AN1516" s="41">
        <f>IFERROR(VLOOKUP(Exportar[[#This Row],[RUBRO completo]],'[3]CENTRO DE COSTOS'!$X:$X,1,0),0)</f>
        <v>0</v>
      </c>
      <c r="AO1516" s="43" t="str">
        <f>VLOOKUP(Exportar[[#This Row],[COD_REAL]],'[3]CENTRO DE COSTOS'!$M$4:$N$72,2,0)</f>
        <v>REGIONAL SANTANDER</v>
      </c>
    </row>
    <row r="1517" spans="1:41" x14ac:dyDescent="0.25">
      <c r="A1517" s="44">
        <v>45111</v>
      </c>
      <c r="B1517" s="32">
        <v>2023</v>
      </c>
      <c r="C1517" s="33" t="str">
        <f>VLOOKUP(D1517,'[3]CENTRO DE COSTOS'!$E:$H,4,0)</f>
        <v>REGIONALES</v>
      </c>
      <c r="D1517" s="34" t="s">
        <v>81</v>
      </c>
      <c r="E1517" s="34" t="s">
        <v>82</v>
      </c>
      <c r="F1517" s="34" t="s">
        <v>176</v>
      </c>
      <c r="G1517" s="35" t="str">
        <f>VLOOKUP(O1517,[3]Gerentes!$A:$N,4,0)</f>
        <v>PRIMERA INFANCIA</v>
      </c>
      <c r="H1517" s="35" t="str">
        <f>VLOOKUP(O1517,[3]Gerentes!$A:$N,5,0)</f>
        <v>DIRECTOR(A) DE PRIMERA INFANCIA</v>
      </c>
      <c r="I1517" s="35" t="str">
        <f>VLOOKUP(O1517,[3]Gerentes!$A:$N,10,0)</f>
        <v>1. Primera Infancia</v>
      </c>
      <c r="J1517" s="35" t="str">
        <f>VLOOKUP(O1517,[3]Gerentes!$A:$AB,15,0)</f>
        <v>No Contratable</v>
      </c>
      <c r="K1517" s="36" t="str">
        <f t="shared" si="69"/>
        <v>Inversión</v>
      </c>
      <c r="L1517" s="37" t="s">
        <v>166</v>
      </c>
      <c r="M1517" s="38" t="str">
        <f t="shared" si="70"/>
        <v>C-4102-1500-18</v>
      </c>
      <c r="N1517" s="34">
        <v>992</v>
      </c>
      <c r="O1517" s="35" t="str">
        <f t="shared" si="71"/>
        <v>C-4102-1500-18-0-4102040-02-992</v>
      </c>
      <c r="P1517" s="32" t="s">
        <v>165</v>
      </c>
      <c r="Q1517" s="39">
        <f>VLOOKUP($O1517,[3]Gerentes!$A:$I,7,0)</f>
        <v>4102040</v>
      </c>
      <c r="R1517" s="40" t="str">
        <f>VLOOKUP($O1517,[3]Gerentes!$A:$I,8,0)</f>
        <v>DOCUMENTOS METODOLOGICOS</v>
      </c>
      <c r="S1517" s="34" t="s">
        <v>24</v>
      </c>
      <c r="T1517" s="34">
        <v>20</v>
      </c>
      <c r="U1517" s="34" t="s">
        <v>392</v>
      </c>
      <c r="V1517" s="34" t="s">
        <v>25</v>
      </c>
      <c r="W1517" s="41">
        <v>4000000</v>
      </c>
      <c r="X1517" s="41">
        <v>40482790</v>
      </c>
      <c r="Y1517" s="41">
        <v>0</v>
      </c>
      <c r="Z1517" s="41">
        <v>0</v>
      </c>
      <c r="AA1517" s="41">
        <v>0</v>
      </c>
      <c r="AB1517" s="42">
        <v>44482790</v>
      </c>
      <c r="AC1517" s="41">
        <v>44482790</v>
      </c>
      <c r="AD1517" s="41">
        <v>0</v>
      </c>
      <c r="AE1517" s="42">
        <v>29384294</v>
      </c>
      <c r="AF1517" s="42">
        <v>11861180</v>
      </c>
      <c r="AG1517" s="41">
        <v>11861180</v>
      </c>
      <c r="AH1517" s="41">
        <v>11861180</v>
      </c>
      <c r="AI1517" s="41">
        <v>0</v>
      </c>
      <c r="AJ1517" s="41">
        <v>0</v>
      </c>
      <c r="AK1517" s="42" t="str">
        <f>IFERROR(VLOOKUP(Exportar[[#This Row],[RUBRO]],[3]LISTAS!$A$1:$B$19,2,0),Exportar[[#This Row],[NOMBRE-Planeación_Proyecto]])</f>
        <v>1. Primera Infancia</v>
      </c>
      <c r="AL1517" s="41">
        <f>VLOOKUP(Exportar[[#This Row],[UNIDAD/SUB UNIDAD]],[3]!REGIONALES[[#All],[codigo_regional3]:[Columna1]],3,0)</f>
        <v>68</v>
      </c>
      <c r="AM1517" s="41">
        <f>Exportar[[#This Row],[COD]]</f>
        <v>68</v>
      </c>
      <c r="AN1517" s="41">
        <f>IFERROR(VLOOKUP(Exportar[[#This Row],[RUBRO completo]],'[3]CENTRO DE COSTOS'!$X:$X,1,0),0)</f>
        <v>0</v>
      </c>
      <c r="AO1517" s="43" t="str">
        <f>VLOOKUP(Exportar[[#This Row],[COD_REAL]],'[3]CENTRO DE COSTOS'!$M$4:$N$72,2,0)</f>
        <v>REGIONAL SANTANDER</v>
      </c>
    </row>
    <row r="1518" spans="1:41" x14ac:dyDescent="0.25">
      <c r="A1518" s="44">
        <v>45111</v>
      </c>
      <c r="B1518" s="32">
        <v>2023</v>
      </c>
      <c r="C1518" s="33" t="str">
        <f>VLOOKUP(D1518,'[3]CENTRO DE COSTOS'!$E:$H,4,0)</f>
        <v>REGIONALES</v>
      </c>
      <c r="D1518" s="34" t="s">
        <v>81</v>
      </c>
      <c r="E1518" s="34" t="s">
        <v>82</v>
      </c>
      <c r="F1518" s="34" t="s">
        <v>176</v>
      </c>
      <c r="G1518" s="35" t="str">
        <f>VLOOKUP(O1518,[3]Gerentes!$A:$N,4,0)</f>
        <v>PRIMERA INFANCIA</v>
      </c>
      <c r="H1518" s="35" t="str">
        <f>VLOOKUP(O1518,[3]Gerentes!$A:$N,5,0)</f>
        <v>DIRECTOR(A) DE PRIMERA INFANCIA</v>
      </c>
      <c r="I1518" s="35" t="str">
        <f>VLOOKUP(O1518,[3]Gerentes!$A:$N,10,0)</f>
        <v>1. Primera Infancia</v>
      </c>
      <c r="J1518" s="35" t="str">
        <f>VLOOKUP(O1518,[3]Gerentes!$A:$AB,15,0)</f>
        <v>No Contratable</v>
      </c>
      <c r="K1518" s="36" t="str">
        <f t="shared" si="69"/>
        <v>Inversión</v>
      </c>
      <c r="L1518" s="37" t="s">
        <v>166</v>
      </c>
      <c r="M1518" s="38" t="str">
        <f t="shared" si="70"/>
        <v>C-4102-1500-18</v>
      </c>
      <c r="N1518" s="34">
        <v>992</v>
      </c>
      <c r="O1518" s="35" t="str">
        <f t="shared" si="71"/>
        <v>C-4102-1500-18-0-4102040-02-992</v>
      </c>
      <c r="P1518" s="32" t="s">
        <v>165</v>
      </c>
      <c r="Q1518" s="39">
        <f>VLOOKUP($O1518,[3]Gerentes!$A:$I,7,0)</f>
        <v>4102040</v>
      </c>
      <c r="R1518" s="40" t="str">
        <f>VLOOKUP($O1518,[3]Gerentes!$A:$I,8,0)</f>
        <v>DOCUMENTOS METODOLOGICOS</v>
      </c>
      <c r="S1518" s="34" t="s">
        <v>24</v>
      </c>
      <c r="T1518" s="34">
        <v>27</v>
      </c>
      <c r="U1518" s="34" t="s">
        <v>161</v>
      </c>
      <c r="V1518" s="34" t="s">
        <v>25</v>
      </c>
      <c r="W1518" s="41">
        <v>0</v>
      </c>
      <c r="X1518" s="41">
        <v>25944953</v>
      </c>
      <c r="Y1518" s="41">
        <v>0</v>
      </c>
      <c r="Z1518" s="41">
        <v>0</v>
      </c>
      <c r="AA1518" s="41">
        <v>0</v>
      </c>
      <c r="AB1518" s="42">
        <v>25944953</v>
      </c>
      <c r="AC1518" s="41">
        <v>25944953</v>
      </c>
      <c r="AD1518" s="41">
        <v>0</v>
      </c>
      <c r="AE1518" s="42">
        <v>24934914</v>
      </c>
      <c r="AF1518" s="42">
        <v>23368757</v>
      </c>
      <c r="AG1518" s="41">
        <v>23368757</v>
      </c>
      <c r="AH1518" s="41">
        <v>23368757</v>
      </c>
      <c r="AI1518" s="41">
        <v>0</v>
      </c>
      <c r="AJ1518" s="41">
        <v>0</v>
      </c>
      <c r="AK1518" s="42" t="str">
        <f>IFERROR(VLOOKUP(Exportar[[#This Row],[RUBRO]],[3]LISTAS!$A$1:$B$19,2,0),Exportar[[#This Row],[NOMBRE-Planeación_Proyecto]])</f>
        <v>1. Primera Infancia</v>
      </c>
      <c r="AL1518" s="41">
        <f>VLOOKUP(Exportar[[#This Row],[UNIDAD/SUB UNIDAD]],[3]!REGIONALES[[#All],[codigo_regional3]:[Columna1]],3,0)</f>
        <v>68</v>
      </c>
      <c r="AM1518" s="41">
        <f>Exportar[[#This Row],[COD]]</f>
        <v>68</v>
      </c>
      <c r="AN1518" s="41">
        <f>IFERROR(VLOOKUP(Exportar[[#This Row],[RUBRO completo]],'[3]CENTRO DE COSTOS'!$X:$X,1,0),0)</f>
        <v>0</v>
      </c>
      <c r="AO1518" s="43" t="str">
        <f>VLOOKUP(Exportar[[#This Row],[COD_REAL]],'[3]CENTRO DE COSTOS'!$M$4:$N$72,2,0)</f>
        <v>REGIONAL SANTANDER</v>
      </c>
    </row>
    <row r="1519" spans="1:41" x14ac:dyDescent="0.25">
      <c r="A1519" s="44">
        <v>45111</v>
      </c>
      <c r="B1519" s="32">
        <v>2023</v>
      </c>
      <c r="C1519" s="33" t="str">
        <f>VLOOKUP(D1519,'[3]CENTRO DE COSTOS'!$E:$H,4,0)</f>
        <v>REGIONALES</v>
      </c>
      <c r="D1519" s="34" t="s">
        <v>81</v>
      </c>
      <c r="E1519" s="34" t="s">
        <v>82</v>
      </c>
      <c r="F1519" s="34" t="s">
        <v>176</v>
      </c>
      <c r="G1519" s="35" t="str">
        <f>VLOOKUP(O1519,[3]Gerentes!$A:$N,4,0)</f>
        <v>INFANCIA</v>
      </c>
      <c r="H1519" s="35" t="str">
        <f>VLOOKUP(O1519,[3]Gerentes!$A:$N,5,0)</f>
        <v>DIRECTOR(A) DE INFANCIA</v>
      </c>
      <c r="I1519" s="35" t="str">
        <f>VLOOKUP(O1519,[3]Gerentes!$A:$N,10,0)</f>
        <v>7. Infancia</v>
      </c>
      <c r="J1519" s="35" t="str">
        <f>VLOOKUP(O1519,[3]Gerentes!$A:$AB,15,0)</f>
        <v>No Contratable</v>
      </c>
      <c r="K1519" s="36" t="str">
        <f t="shared" si="69"/>
        <v>Inversión</v>
      </c>
      <c r="L1519" s="37" t="s">
        <v>182</v>
      </c>
      <c r="M1519" s="38" t="str">
        <f t="shared" si="70"/>
        <v>C-4102-1500-20</v>
      </c>
      <c r="N1519" s="34">
        <v>992</v>
      </c>
      <c r="O1519" s="35" t="str">
        <f t="shared" si="71"/>
        <v>C-4102-1500-20-0-4102045-02-992</v>
      </c>
      <c r="P1519" s="32" t="s">
        <v>181</v>
      </c>
      <c r="Q1519" s="39">
        <f>VLOOKUP($O1519,[3]Gerentes!$A:$I,7,0)</f>
        <v>4102045</v>
      </c>
      <c r="R1519" s="40" t="str">
        <f>VLOOKUP($O1519,[3]Gerentes!$A:$I,8,0)</f>
        <v>SERVICIOS DE EDUCACIÓN INFORMAL A NIÑOS, NIÑAS, ADOLESCENTES  Y JÓVENES PARA EL RECONOCIMIENTO DE SUS DERECHOS</v>
      </c>
      <c r="S1519" s="34" t="s">
        <v>24</v>
      </c>
      <c r="T1519" s="34">
        <v>27</v>
      </c>
      <c r="U1519" s="34" t="s">
        <v>161</v>
      </c>
      <c r="V1519" s="34" t="s">
        <v>25</v>
      </c>
      <c r="W1519" s="41">
        <v>5150000</v>
      </c>
      <c r="X1519" s="41">
        <v>0</v>
      </c>
      <c r="Y1519" s="41">
        <v>0</v>
      </c>
      <c r="Z1519" s="41">
        <v>0</v>
      </c>
      <c r="AA1519" s="41">
        <v>0</v>
      </c>
      <c r="AB1519" s="42">
        <v>5150000</v>
      </c>
      <c r="AC1519" s="41">
        <v>5150000</v>
      </c>
      <c r="AD1519" s="41">
        <v>0</v>
      </c>
      <c r="AE1519" s="42">
        <v>887065</v>
      </c>
      <c r="AF1519" s="42">
        <v>515180</v>
      </c>
      <c r="AG1519" s="41">
        <v>515180</v>
      </c>
      <c r="AH1519" s="41">
        <v>515180</v>
      </c>
      <c r="AI1519" s="41">
        <v>0</v>
      </c>
      <c r="AJ1519" s="41">
        <v>0</v>
      </c>
      <c r="AK1519" s="42" t="str">
        <f>IFERROR(VLOOKUP(Exportar[[#This Row],[RUBRO]],[3]LISTAS!$A$1:$B$19,2,0),Exportar[[#This Row],[NOMBRE-Planeación_Proyecto]])</f>
        <v>7. Infancia</v>
      </c>
      <c r="AL1519" s="41">
        <f>VLOOKUP(Exportar[[#This Row],[UNIDAD/SUB UNIDAD]],[3]!REGIONALES[[#All],[codigo_regional3]:[Columna1]],3,0)</f>
        <v>68</v>
      </c>
      <c r="AM1519" s="41">
        <f>Exportar[[#This Row],[COD]]</f>
        <v>68</v>
      </c>
      <c r="AN1519" s="41">
        <f>IFERROR(VLOOKUP(Exportar[[#This Row],[RUBRO completo]],'[3]CENTRO DE COSTOS'!$X:$X,1,0),0)</f>
        <v>0</v>
      </c>
      <c r="AO1519" s="43" t="str">
        <f>VLOOKUP(Exportar[[#This Row],[COD_REAL]],'[3]CENTRO DE COSTOS'!$M$4:$N$72,2,0)</f>
        <v>REGIONAL SANTANDER</v>
      </c>
    </row>
    <row r="1520" spans="1:41" x14ac:dyDescent="0.25">
      <c r="A1520" s="44">
        <v>45111</v>
      </c>
      <c r="B1520" s="32">
        <v>2023</v>
      </c>
      <c r="C1520" s="33" t="str">
        <f>VLOOKUP(D1520,'[3]CENTRO DE COSTOS'!$E:$H,4,0)</f>
        <v>REGIONALES</v>
      </c>
      <c r="D1520" s="34" t="s">
        <v>81</v>
      </c>
      <c r="E1520" s="34" t="s">
        <v>82</v>
      </c>
      <c r="F1520" s="34" t="s">
        <v>176</v>
      </c>
      <c r="G1520" s="35" t="str">
        <f>VLOOKUP(O1520,[3]Gerentes!$A:$N,4,0)</f>
        <v>ADOLESCENCIA Y JUVENTUD</v>
      </c>
      <c r="H1520" s="35" t="str">
        <f>VLOOKUP(O1520,[3]Gerentes!$A:$N,5,0)</f>
        <v xml:space="preserve">DIRECTOR(A) DE ADOLESCENCIA Y JUVENTUD </v>
      </c>
      <c r="I1520" s="35" t="str">
        <f>VLOOKUP(O1520,[3]Gerentes!$A:$N,10,0)</f>
        <v>8. Adolescencia y Juventud</v>
      </c>
      <c r="J1520" s="35" t="str">
        <f>VLOOKUP(O1520,[3]Gerentes!$A:$AB,15,0)</f>
        <v>No Contratable</v>
      </c>
      <c r="K1520" s="36" t="str">
        <f t="shared" si="69"/>
        <v>Inversión</v>
      </c>
      <c r="L1520" s="37" t="s">
        <v>180</v>
      </c>
      <c r="M1520" s="38" t="str">
        <f t="shared" si="70"/>
        <v>C-4102-1500-21</v>
      </c>
      <c r="N1520" s="34">
        <v>992</v>
      </c>
      <c r="O1520" s="35" t="str">
        <f t="shared" si="71"/>
        <v>C-4102-1500-21-0-4102045-02-00-992</v>
      </c>
      <c r="P1520" s="32" t="s">
        <v>179</v>
      </c>
      <c r="Q1520" s="39">
        <f>VLOOKUP($O1520,[3]Gerentes!$A:$I,7,0)</f>
        <v>4102045</v>
      </c>
      <c r="R1520" s="40" t="str">
        <f>VLOOKUP($O1520,[3]Gerentes!$A:$I,8,0)</f>
        <v>SERVICIOS DE EDUCACIÓN INFORMAL A NIÑOS, NIÑAS, ADOLESCENTES  Y JÓVENES PARA EL RECONOCIMIENTO DE SUS DERECHOS</v>
      </c>
      <c r="S1520" s="34" t="s">
        <v>24</v>
      </c>
      <c r="T1520" s="34">
        <v>27</v>
      </c>
      <c r="U1520" s="34" t="s">
        <v>161</v>
      </c>
      <c r="V1520" s="34" t="s">
        <v>25</v>
      </c>
      <c r="W1520" s="41">
        <v>3000000</v>
      </c>
      <c r="X1520" s="41">
        <v>0</v>
      </c>
      <c r="Y1520" s="41">
        <v>0</v>
      </c>
      <c r="Z1520" s="41">
        <v>0</v>
      </c>
      <c r="AA1520" s="41">
        <v>0</v>
      </c>
      <c r="AB1520" s="42">
        <v>3000000</v>
      </c>
      <c r="AC1520" s="41">
        <v>3000000</v>
      </c>
      <c r="AD1520" s="41">
        <v>0</v>
      </c>
      <c r="AE1520" s="42">
        <v>1161126</v>
      </c>
      <c r="AF1520" s="42">
        <v>1033655</v>
      </c>
      <c r="AG1520" s="41">
        <v>1033655</v>
      </c>
      <c r="AH1520" s="41">
        <v>1033655</v>
      </c>
      <c r="AI1520" s="41">
        <v>0</v>
      </c>
      <c r="AJ1520" s="41">
        <v>0</v>
      </c>
      <c r="AK1520" s="42" t="str">
        <f>IFERROR(VLOOKUP(Exportar[[#This Row],[RUBRO]],[3]LISTAS!$A$1:$B$19,2,0),Exportar[[#This Row],[NOMBRE-Planeación_Proyecto]])</f>
        <v>8. Adolescencia y Juventud</v>
      </c>
      <c r="AL1520" s="41">
        <f>VLOOKUP(Exportar[[#This Row],[UNIDAD/SUB UNIDAD]],[3]!REGIONALES[[#All],[codigo_regional3]:[Columna1]],3,0)</f>
        <v>68</v>
      </c>
      <c r="AM1520" s="41">
        <f>Exportar[[#This Row],[COD]]</f>
        <v>68</v>
      </c>
      <c r="AN1520" s="41">
        <f>IFERROR(VLOOKUP(Exportar[[#This Row],[RUBRO completo]],'[3]CENTRO DE COSTOS'!$X:$X,1,0),0)</f>
        <v>0</v>
      </c>
      <c r="AO1520" s="43" t="str">
        <f>VLOOKUP(Exportar[[#This Row],[COD_REAL]],'[3]CENTRO DE COSTOS'!$M$4:$N$72,2,0)</f>
        <v>REGIONAL SANTANDER</v>
      </c>
    </row>
    <row r="1521" spans="1:41" x14ac:dyDescent="0.25">
      <c r="A1521" s="44">
        <v>45111</v>
      </c>
      <c r="B1521" s="32">
        <v>2023</v>
      </c>
      <c r="C1521" s="33" t="str">
        <f>VLOOKUP(D1521,'[3]CENTRO DE COSTOS'!$E:$H,4,0)</f>
        <v>REGIONALES</v>
      </c>
      <c r="D1521" s="34" t="s">
        <v>81</v>
      </c>
      <c r="E1521" s="34" t="s">
        <v>82</v>
      </c>
      <c r="F1521" s="34" t="s">
        <v>176</v>
      </c>
      <c r="G1521" s="35" t="str">
        <f>VLOOKUP(O1521,[3]Gerentes!$A:$N,4,0)</f>
        <v>TECNOLOGÍA</v>
      </c>
      <c r="H1521" s="35" t="str">
        <f>VLOOKUP(O1521,[3]Gerentes!$A:$N,5,0)</f>
        <v>DIRECTOR(A) DE INFORMACION Y TECNOLOGIA</v>
      </c>
      <c r="I1521" s="35" t="str">
        <f>VLOOKUP(O1521,[3]Gerentes!$A:$N,10,0)</f>
        <v>9. Tecnología</v>
      </c>
      <c r="J1521" s="35" t="str">
        <f>VLOOKUP(O1521,[3]Gerentes!$A:$AB,15,0)</f>
        <v>No Contratable</v>
      </c>
      <c r="K1521" s="36" t="str">
        <f t="shared" si="69"/>
        <v>Inversión</v>
      </c>
      <c r="L1521" s="37" t="s">
        <v>178</v>
      </c>
      <c r="M1521" s="38" t="str">
        <f t="shared" si="70"/>
        <v>C-4199-1500-7</v>
      </c>
      <c r="N1521" s="34">
        <v>992</v>
      </c>
      <c r="O1521" s="35" t="str">
        <f t="shared" si="71"/>
        <v>C-4199-1500-7-0-4199062-02-992</v>
      </c>
      <c r="P1521" s="32" t="s">
        <v>177</v>
      </c>
      <c r="Q1521" s="39">
        <f>VLOOKUP($O1521,[3]Gerentes!$A:$I,7,0)</f>
        <v>4199062</v>
      </c>
      <c r="R1521" s="40" t="str">
        <f>VLOOKUP($O1521,[3]Gerentes!$A:$I,8,0)</f>
        <v>SERVICIOS TECNOLOGICOS</v>
      </c>
      <c r="S1521" s="34" t="s">
        <v>24</v>
      </c>
      <c r="T1521" s="34">
        <v>27</v>
      </c>
      <c r="U1521" s="34" t="s">
        <v>161</v>
      </c>
      <c r="V1521" s="34" t="s">
        <v>25</v>
      </c>
      <c r="W1521" s="41">
        <v>7823571</v>
      </c>
      <c r="X1521" s="41">
        <v>0</v>
      </c>
      <c r="Y1521" s="41">
        <v>0</v>
      </c>
      <c r="Z1521" s="41">
        <v>0</v>
      </c>
      <c r="AA1521" s="41">
        <v>0</v>
      </c>
      <c r="AB1521" s="42">
        <v>7823571</v>
      </c>
      <c r="AC1521" s="41">
        <v>7823571</v>
      </c>
      <c r="AD1521" s="41">
        <v>0</v>
      </c>
      <c r="AE1521" s="42">
        <v>6530399</v>
      </c>
      <c r="AF1521" s="42">
        <v>4753796</v>
      </c>
      <c r="AG1521" s="41">
        <v>4753796</v>
      </c>
      <c r="AH1521" s="41">
        <v>4753796</v>
      </c>
      <c r="AI1521" s="41">
        <v>0</v>
      </c>
      <c r="AJ1521" s="41">
        <v>0</v>
      </c>
      <c r="AK1521" s="42" t="str">
        <f>IFERROR(VLOOKUP(Exportar[[#This Row],[RUBRO]],[3]LISTAS!$A$1:$B$19,2,0),Exportar[[#This Row],[NOMBRE-Planeación_Proyecto]])</f>
        <v>9. Tecnología</v>
      </c>
      <c r="AL1521" s="41">
        <f>VLOOKUP(Exportar[[#This Row],[UNIDAD/SUB UNIDAD]],[3]!REGIONALES[[#All],[codigo_regional3]:[Columna1]],3,0)</f>
        <v>68</v>
      </c>
      <c r="AM1521" s="41">
        <f>Exportar[[#This Row],[COD]]</f>
        <v>68</v>
      </c>
      <c r="AN1521" s="41">
        <f>IFERROR(VLOOKUP(Exportar[[#This Row],[RUBRO completo]],'[3]CENTRO DE COSTOS'!$X:$X,1,0),0)</f>
        <v>0</v>
      </c>
      <c r="AO1521" s="43" t="str">
        <f>VLOOKUP(Exportar[[#This Row],[COD_REAL]],'[3]CENTRO DE COSTOS'!$M$4:$N$72,2,0)</f>
        <v>REGIONAL SANTANDER</v>
      </c>
    </row>
    <row r="1522" spans="1:41" x14ac:dyDescent="0.25">
      <c r="A1522" s="44">
        <v>45111</v>
      </c>
      <c r="B1522" s="32">
        <v>2023</v>
      </c>
      <c r="C1522" s="33" t="str">
        <f>VLOOKUP(D1522,'[3]CENTRO DE COSTOS'!$E:$H,4,0)</f>
        <v>REGIONALES</v>
      </c>
      <c r="D1522" s="34" t="s">
        <v>81</v>
      </c>
      <c r="E1522" s="34" t="s">
        <v>82</v>
      </c>
      <c r="F1522" s="34" t="s">
        <v>176</v>
      </c>
      <c r="G1522" s="35" t="str">
        <f>VLOOKUP(O1522,[3]Gerentes!$A:$N,4,0)</f>
        <v>FORTALECIMIENTO</v>
      </c>
      <c r="H1522" s="35" t="str">
        <f>VLOOKUP(O1522,[3]Gerentes!$A:$N,5,0)</f>
        <v>DIRECTOR(A) DE GESTION HUMANA</v>
      </c>
      <c r="I1522" s="35" t="str">
        <f>VLOOKUP(O1522,[3]Gerentes!$A:$N,10,0)</f>
        <v>8. Fortalecimiento</v>
      </c>
      <c r="J1522" s="35" t="str">
        <f>VLOOKUP(O1522,[3]Gerentes!$A:$AB,15,0)</f>
        <v>No Contratable</v>
      </c>
      <c r="K1522" s="36" t="str">
        <f t="shared" si="69"/>
        <v>Inversión</v>
      </c>
      <c r="L1522" s="37" t="s">
        <v>175</v>
      </c>
      <c r="M1522" s="38" t="str">
        <f t="shared" si="70"/>
        <v>C-4199-1500-8</v>
      </c>
      <c r="N1522" s="34">
        <v>992</v>
      </c>
      <c r="O1522" s="35" t="str">
        <f t="shared" si="71"/>
        <v>C-4199-1500-8-0-4199064-02-992</v>
      </c>
      <c r="P1522" s="32" t="s">
        <v>174</v>
      </c>
      <c r="Q1522" s="39">
        <f>VLOOKUP($O1522,[3]Gerentes!$A:$I,7,0)</f>
        <v>4199064</v>
      </c>
      <c r="R1522" s="40" t="str">
        <f>VLOOKUP($O1522,[3]Gerentes!$A:$I,8,0)</f>
        <v>SERVICIO DE IMPLEMENTACION DE SISTEMAS DE GESTION</v>
      </c>
      <c r="S1522" s="34" t="s">
        <v>24</v>
      </c>
      <c r="T1522" s="34">
        <v>27</v>
      </c>
      <c r="U1522" s="34" t="s">
        <v>161</v>
      </c>
      <c r="V1522" s="34" t="s">
        <v>25</v>
      </c>
      <c r="W1522" s="41">
        <v>61800000</v>
      </c>
      <c r="X1522" s="41">
        <v>0</v>
      </c>
      <c r="Y1522" s="41">
        <v>0</v>
      </c>
      <c r="Z1522" s="41">
        <v>0</v>
      </c>
      <c r="AA1522" s="41">
        <v>0</v>
      </c>
      <c r="AB1522" s="42">
        <v>61800000</v>
      </c>
      <c r="AC1522" s="41">
        <v>61800000</v>
      </c>
      <c r="AD1522" s="41">
        <v>0</v>
      </c>
      <c r="AE1522" s="42">
        <v>17973223</v>
      </c>
      <c r="AF1522" s="42">
        <v>9423014</v>
      </c>
      <c r="AG1522" s="41">
        <v>9423014</v>
      </c>
      <c r="AH1522" s="41">
        <v>9423014</v>
      </c>
      <c r="AI1522" s="41">
        <v>0</v>
      </c>
      <c r="AJ1522" s="41">
        <v>0</v>
      </c>
      <c r="AK1522" s="42" t="str">
        <f>IFERROR(VLOOKUP(Exportar[[#This Row],[RUBRO]],[3]LISTAS!$A$1:$B$19,2,0),Exportar[[#This Row],[NOMBRE-Planeación_Proyecto]])</f>
        <v>8. Fortalecimiento</v>
      </c>
      <c r="AL1522" s="41">
        <f>VLOOKUP(Exportar[[#This Row],[UNIDAD/SUB UNIDAD]],[3]!REGIONALES[[#All],[codigo_regional3]:[Columna1]],3,0)</f>
        <v>68</v>
      </c>
      <c r="AM1522" s="41">
        <f>Exportar[[#This Row],[COD]]</f>
        <v>68</v>
      </c>
      <c r="AN1522" s="41">
        <f>IFERROR(VLOOKUP(Exportar[[#This Row],[RUBRO completo]],'[3]CENTRO DE COSTOS'!$X:$X,1,0),0)</f>
        <v>0</v>
      </c>
      <c r="AO1522" s="43" t="str">
        <f>VLOOKUP(Exportar[[#This Row],[COD_REAL]],'[3]CENTRO DE COSTOS'!$M$4:$N$72,2,0)</f>
        <v>REGIONAL SANTANDER</v>
      </c>
    </row>
    <row r="1523" spans="1:41" x14ac:dyDescent="0.25">
      <c r="A1523" s="44">
        <v>45111</v>
      </c>
      <c r="B1523" s="32">
        <v>2023</v>
      </c>
      <c r="C1523" s="33" t="str">
        <f>VLOOKUP(D1523,'[3]CENTRO DE COSTOS'!$E:$H,4,0)</f>
        <v>REGIONALES</v>
      </c>
      <c r="D1523" s="34" t="s">
        <v>81</v>
      </c>
      <c r="E1523" s="34" t="s">
        <v>82</v>
      </c>
      <c r="F1523" s="34" t="s">
        <v>150</v>
      </c>
      <c r="G1523" s="35" t="str">
        <f>VLOOKUP(O1523,[3]Gerentes!$A:$N,4,0)</f>
        <v>PRIMERA INFANCIA</v>
      </c>
      <c r="H1523" s="35" t="str">
        <f>VLOOKUP(O1523,[3]Gerentes!$A:$N,5,0)</f>
        <v>DIRECTOR(A) ADMINISTRATIVO</v>
      </c>
      <c r="I1523" s="35" t="str">
        <f>VLOOKUP(O1523,[3]Gerentes!$A:$N,10,0)</f>
        <v>1. Primera Infancia</v>
      </c>
      <c r="J1523" s="35" t="str">
        <f>VLOOKUP(O1523,[3]Gerentes!$A:$AB,15,0)</f>
        <v>Contratable</v>
      </c>
      <c r="K1523" s="36" t="str">
        <f t="shared" si="69"/>
        <v>Inversión</v>
      </c>
      <c r="L1523" s="37" t="s">
        <v>257</v>
      </c>
      <c r="M1523" s="38" t="str">
        <f t="shared" si="70"/>
        <v>C-4102-1500-18</v>
      </c>
      <c r="N1523" s="34">
        <v>997</v>
      </c>
      <c r="O1523" s="35" t="str">
        <f t="shared" si="71"/>
        <v>C-4102-1500-18-0-4102004-02-997</v>
      </c>
      <c r="P1523" s="32" t="s">
        <v>256</v>
      </c>
      <c r="Q1523" s="39">
        <f>VLOOKUP($O1523,[3]Gerentes!$A:$I,7,0)</f>
        <v>4102004</v>
      </c>
      <c r="R1523" s="40" t="str">
        <f>VLOOKUP($O1523,[3]Gerentes!$A:$I,8,0)</f>
        <v>EDIFICACIONES PARA LA ATENCION INTEGRAL A LA PRIMERA INFANCIA CONSTRUIDAS</v>
      </c>
      <c r="S1523" s="34" t="s">
        <v>38</v>
      </c>
      <c r="T1523" s="34">
        <v>10</v>
      </c>
      <c r="U1523" s="34" t="s">
        <v>223</v>
      </c>
      <c r="V1523" s="34" t="s">
        <v>25</v>
      </c>
      <c r="W1523" s="41">
        <v>33442728</v>
      </c>
      <c r="X1523" s="41">
        <v>0</v>
      </c>
      <c r="Y1523" s="41">
        <v>0</v>
      </c>
      <c r="Z1523" s="41">
        <v>0</v>
      </c>
      <c r="AA1523" s="41">
        <v>0</v>
      </c>
      <c r="AB1523" s="42">
        <v>33442728</v>
      </c>
      <c r="AC1523" s="41">
        <v>0</v>
      </c>
      <c r="AD1523" s="41">
        <v>33442728</v>
      </c>
      <c r="AE1523" s="42">
        <v>0</v>
      </c>
      <c r="AF1523" s="42">
        <v>0</v>
      </c>
      <c r="AG1523" s="41">
        <v>0</v>
      </c>
      <c r="AH1523" s="41">
        <v>0</v>
      </c>
      <c r="AI1523" s="41">
        <v>0</v>
      </c>
      <c r="AJ1523" s="41">
        <v>0</v>
      </c>
      <c r="AK1523" s="42" t="str">
        <f>IFERROR(VLOOKUP(Exportar[[#This Row],[RUBRO]],[3]LISTAS!$A$1:$B$19,2,0),Exportar[[#This Row],[NOMBRE-Planeación_Proyecto]])</f>
        <v>1. Primera Infancia</v>
      </c>
      <c r="AL1523" s="41">
        <f>VLOOKUP(Exportar[[#This Row],[UNIDAD/SUB UNIDAD]],[3]!REGIONALES[[#All],[codigo_regional3]:[Columna1]],3,0)</f>
        <v>68</v>
      </c>
      <c r="AM1523" s="41">
        <f>Exportar[[#This Row],[COD]]</f>
        <v>68</v>
      </c>
      <c r="AN1523" s="41">
        <f>IFERROR(VLOOKUP(Exportar[[#This Row],[RUBRO completo]],'[3]CENTRO DE COSTOS'!$X:$X,1,0),0)</f>
        <v>0</v>
      </c>
      <c r="AO1523" s="43" t="str">
        <f>VLOOKUP(Exportar[[#This Row],[COD_REAL]],'[3]CENTRO DE COSTOS'!$M$4:$N$72,2,0)</f>
        <v>REGIONAL SANTANDER</v>
      </c>
    </row>
    <row r="1524" spans="1:41" x14ac:dyDescent="0.25">
      <c r="A1524" s="44">
        <v>45111</v>
      </c>
      <c r="B1524" s="32">
        <v>2023</v>
      </c>
      <c r="C1524" s="33" t="str">
        <f>VLOOKUP(D1524,'[3]CENTRO DE COSTOS'!$E:$H,4,0)</f>
        <v>REGIONALES</v>
      </c>
      <c r="D1524" s="34" t="s">
        <v>81</v>
      </c>
      <c r="E1524" s="34" t="s">
        <v>82</v>
      </c>
      <c r="F1524" s="34" t="s">
        <v>164</v>
      </c>
      <c r="G1524" s="35" t="str">
        <f>VLOOKUP(O1524,[3]Gerentes!$A:$N,4,0)</f>
        <v>PROTECCIÓN SRPA</v>
      </c>
      <c r="H1524" s="35" t="str">
        <f>VLOOKUP(O1524,[3]Gerentes!$A:$N,5,0)</f>
        <v>DIRECTOR(A) DE PROTECCION</v>
      </c>
      <c r="I1524" s="35" t="str">
        <f>VLOOKUP(O1524,[3]Gerentes!$A:$N,10,0)</f>
        <v>3. Protección SRPA</v>
      </c>
      <c r="J1524" s="35" t="str">
        <f>VLOOKUP(O1524,[3]Gerentes!$A:$AB,15,0)</f>
        <v>No Contratable</v>
      </c>
      <c r="K1524" s="36" t="str">
        <f t="shared" si="69"/>
        <v>Inversión</v>
      </c>
      <c r="L1524" s="37" t="s">
        <v>187</v>
      </c>
      <c r="M1524" s="38" t="str">
        <f t="shared" si="70"/>
        <v>C-4102-1500-13</v>
      </c>
      <c r="N1524" s="34">
        <v>999</v>
      </c>
      <c r="O1524" s="35" t="str">
        <f t="shared" si="71"/>
        <v>C-4102-1500-13-0-4102038-02-999</v>
      </c>
      <c r="P1524" s="32" t="s">
        <v>186</v>
      </c>
      <c r="Q1524" s="39">
        <f>VLOOKUP($O1524,[3]Gerentes!$A:$I,7,0)</f>
        <v>4102038</v>
      </c>
      <c r="R1524" s="40" t="str">
        <f>VLOOKUP($O1524,[3]Gerentes!$A:$I,8,0)</f>
        <v>SERVICIO DIRIGIDOS A LA ATENCION DE NIÑOS, NIÑAS, ADOLESCENTES Y JOVENES, CON ENFOQUE PEDAGOGICO Y RESTAURATIVO ENCAMINADOS A LA INCLUSION SOCIAL</v>
      </c>
      <c r="S1524" s="34" t="s">
        <v>24</v>
      </c>
      <c r="T1524" s="34">
        <v>27</v>
      </c>
      <c r="U1524" s="34" t="s">
        <v>161</v>
      </c>
      <c r="V1524" s="34" t="s">
        <v>25</v>
      </c>
      <c r="W1524" s="41">
        <v>2000</v>
      </c>
      <c r="X1524" s="41">
        <v>0</v>
      </c>
      <c r="Y1524" s="41">
        <v>0</v>
      </c>
      <c r="Z1524" s="41">
        <v>0</v>
      </c>
      <c r="AA1524" s="41">
        <v>0</v>
      </c>
      <c r="AB1524" s="42">
        <v>2000</v>
      </c>
      <c r="AC1524" s="41">
        <v>0</v>
      </c>
      <c r="AD1524" s="41">
        <v>2000</v>
      </c>
      <c r="AE1524" s="42">
        <v>0</v>
      </c>
      <c r="AF1524" s="42">
        <v>0</v>
      </c>
      <c r="AG1524" s="41">
        <v>0</v>
      </c>
      <c r="AH1524" s="41">
        <v>0</v>
      </c>
      <c r="AI1524" s="41">
        <v>0</v>
      </c>
      <c r="AJ1524" s="41">
        <v>0</v>
      </c>
      <c r="AK1524" s="42" t="str">
        <f>IFERROR(VLOOKUP(Exportar[[#This Row],[RUBRO]],[3]LISTAS!$A$1:$B$19,2,0),Exportar[[#This Row],[NOMBRE-Planeación_Proyecto]])</f>
        <v>3. Protección SRPA</v>
      </c>
      <c r="AL1524" s="41">
        <f>VLOOKUP(Exportar[[#This Row],[UNIDAD/SUB UNIDAD]],[3]!REGIONALES[[#All],[codigo_regional3]:[Columna1]],3,0)</f>
        <v>68</v>
      </c>
      <c r="AM1524" s="41">
        <f>Exportar[[#This Row],[COD]]</f>
        <v>68</v>
      </c>
      <c r="AN1524" s="41">
        <f>IFERROR(VLOOKUP(Exportar[[#This Row],[RUBRO completo]],'[3]CENTRO DE COSTOS'!$X:$X,1,0),0)</f>
        <v>0</v>
      </c>
      <c r="AO1524" s="43" t="str">
        <f>VLOOKUP(Exportar[[#This Row],[COD_REAL]],'[3]CENTRO DE COSTOS'!$M$4:$N$72,2,0)</f>
        <v>REGIONAL SANTANDER</v>
      </c>
    </row>
    <row r="1525" spans="1:41" x14ac:dyDescent="0.25">
      <c r="A1525" s="44">
        <v>45111</v>
      </c>
      <c r="B1525" s="32">
        <v>2023</v>
      </c>
      <c r="C1525" s="33" t="str">
        <f>VLOOKUP(D1525,'[3]CENTRO DE COSTOS'!$E:$H,4,0)</f>
        <v>REGIONALES</v>
      </c>
      <c r="D1525" s="34" t="s">
        <v>81</v>
      </c>
      <c r="E1525" s="34" t="s">
        <v>82</v>
      </c>
      <c r="F1525" s="34" t="s">
        <v>164</v>
      </c>
      <c r="G1525" s="35" t="str">
        <f>VLOOKUP(O1525,[3]Gerentes!$A:$N,4,0)</f>
        <v xml:space="preserve">PROTECCIÓN RESTABLECIMIENTO </v>
      </c>
      <c r="H1525" s="35" t="str">
        <f>VLOOKUP(O1525,[3]Gerentes!$A:$N,5,0)</f>
        <v>DIRECTOR(A) DE PROTECCION</v>
      </c>
      <c r="I1525" s="35" t="str">
        <f>VLOOKUP(O1525,[3]Gerentes!$A:$N,10,0)</f>
        <v>2. Protección PARD</v>
      </c>
      <c r="J1525" s="35" t="str">
        <f>VLOOKUP(O1525,[3]Gerentes!$A:$AB,15,0)</f>
        <v>No Contratable</v>
      </c>
      <c r="K1525" s="36" t="str">
        <f t="shared" si="69"/>
        <v>Inversión</v>
      </c>
      <c r="L1525" s="37" t="s">
        <v>173</v>
      </c>
      <c r="M1525" s="38" t="str">
        <f t="shared" si="70"/>
        <v>C-4102-1500-14</v>
      </c>
      <c r="N1525" s="34">
        <v>999</v>
      </c>
      <c r="O1525" s="35" t="str">
        <f t="shared" si="71"/>
        <v>C-4102-1500-14-0-4102037-02-999</v>
      </c>
      <c r="P1525" s="32" t="s">
        <v>172</v>
      </c>
      <c r="Q1525" s="39">
        <f>VLOOKUP($O1525,[3]Gerentes!$A:$I,7,0)</f>
        <v>4102037</v>
      </c>
      <c r="R1525" s="40" t="str">
        <f>VLOOKUP($O1525,[3]Gerentes!$A:$I,8,0)</f>
        <v>SERVICIO DE PROTECCION PARA EL RESTABLECIMIENTO DE DERECHOS DE NIÑOS, NIÑAS, ADOLESCENTES Y JOVENES</v>
      </c>
      <c r="S1525" s="34" t="s">
        <v>24</v>
      </c>
      <c r="T1525" s="34">
        <v>27</v>
      </c>
      <c r="U1525" s="34" t="s">
        <v>161</v>
      </c>
      <c r="V1525" s="34" t="s">
        <v>25</v>
      </c>
      <c r="W1525" s="41">
        <v>5000</v>
      </c>
      <c r="X1525" s="41">
        <v>0</v>
      </c>
      <c r="Y1525" s="41">
        <v>0</v>
      </c>
      <c r="Z1525" s="41">
        <v>0</v>
      </c>
      <c r="AA1525" s="41">
        <v>0</v>
      </c>
      <c r="AB1525" s="42">
        <v>5000</v>
      </c>
      <c r="AC1525" s="41">
        <v>0</v>
      </c>
      <c r="AD1525" s="41">
        <v>5000</v>
      </c>
      <c r="AE1525" s="42">
        <v>0</v>
      </c>
      <c r="AF1525" s="42">
        <v>0</v>
      </c>
      <c r="AG1525" s="41">
        <v>0</v>
      </c>
      <c r="AH1525" s="41">
        <v>0</v>
      </c>
      <c r="AI1525" s="41">
        <v>0</v>
      </c>
      <c r="AJ1525" s="41">
        <v>0</v>
      </c>
      <c r="AK1525" s="42" t="str">
        <f>IFERROR(VLOOKUP(Exportar[[#This Row],[RUBRO]],[3]LISTAS!$A$1:$B$19,2,0),Exportar[[#This Row],[NOMBRE-Planeación_Proyecto]])</f>
        <v>2. Protección PARD</v>
      </c>
      <c r="AL1525" s="41">
        <f>VLOOKUP(Exportar[[#This Row],[UNIDAD/SUB UNIDAD]],[3]!REGIONALES[[#All],[codigo_regional3]:[Columna1]],3,0)</f>
        <v>68</v>
      </c>
      <c r="AM1525" s="41">
        <f>Exportar[[#This Row],[COD]]</f>
        <v>68</v>
      </c>
      <c r="AN1525" s="41">
        <f>IFERROR(VLOOKUP(Exportar[[#This Row],[RUBRO completo]],'[3]CENTRO DE COSTOS'!$X:$X,1,0),0)</f>
        <v>0</v>
      </c>
      <c r="AO1525" s="43" t="str">
        <f>VLOOKUP(Exportar[[#This Row],[COD_REAL]],'[3]CENTRO DE COSTOS'!$M$4:$N$72,2,0)</f>
        <v>REGIONAL SANTANDER</v>
      </c>
    </row>
    <row r="1526" spans="1:41" x14ac:dyDescent="0.25">
      <c r="A1526" s="44">
        <v>45111</v>
      </c>
      <c r="B1526" s="32">
        <v>2023</v>
      </c>
      <c r="C1526" s="33" t="str">
        <f>VLOOKUP(D1526,'[3]CENTRO DE COSTOS'!$E:$H,4,0)</f>
        <v>REGIONALES</v>
      </c>
      <c r="D1526" s="34" t="s">
        <v>83</v>
      </c>
      <c r="E1526" s="34" t="s">
        <v>84</v>
      </c>
      <c r="F1526" s="34" t="s">
        <v>239</v>
      </c>
      <c r="G1526" s="35" t="str">
        <f>VLOOKUP(O1526,[3]Gerentes!$A:$N,4,0)</f>
        <v>NUTRICIÓN</v>
      </c>
      <c r="H1526" s="35" t="str">
        <f>VLOOKUP(O1526,[3]Gerentes!$A:$N,5,0)</f>
        <v>DIRECTOR(A) DE NUTRICION</v>
      </c>
      <c r="I1526" s="35" t="str">
        <f>VLOOKUP(O1526,[3]Gerentes!$A:$N,10,0)</f>
        <v>4. Nutrición</v>
      </c>
      <c r="J1526" s="35" t="str">
        <f>VLOOKUP(O1526,[3]Gerentes!$A:$AB,15,0)</f>
        <v>Contratable</v>
      </c>
      <c r="K1526" s="36" t="str">
        <f t="shared" si="69"/>
        <v>Inversión</v>
      </c>
      <c r="L1526" s="37" t="s">
        <v>189</v>
      </c>
      <c r="M1526" s="38" t="str">
        <f t="shared" si="70"/>
        <v>C-4102-1500-12</v>
      </c>
      <c r="N1526" s="34">
        <v>101</v>
      </c>
      <c r="O1526" s="35" t="str">
        <f t="shared" si="71"/>
        <v>C-4102-1500-12-0-4102016-02-101</v>
      </c>
      <c r="P1526" s="32" t="s">
        <v>188</v>
      </c>
      <c r="Q1526" s="39">
        <f>VLOOKUP($O1526,[3]Gerentes!$A:$I,7,0)</f>
        <v>4102016</v>
      </c>
      <c r="R1526" s="40" t="str">
        <f>VLOOKUP($O1526,[3]Gerentes!$A:$I,8,0)</f>
        <v>SERVICIO DE ATENCION Y PREVENCION A LA DESNUTRICION DESDE EL SECTOR INCLUSION SOCIAL</v>
      </c>
      <c r="S1526" s="34" t="s">
        <v>24</v>
      </c>
      <c r="T1526" s="34">
        <v>27</v>
      </c>
      <c r="U1526" s="34" t="s">
        <v>161</v>
      </c>
      <c r="V1526" s="34" t="s">
        <v>25</v>
      </c>
      <c r="W1526" s="41">
        <v>3239826901</v>
      </c>
      <c r="X1526" s="41">
        <v>0</v>
      </c>
      <c r="Y1526" s="41">
        <v>63296965</v>
      </c>
      <c r="Z1526" s="41">
        <v>0</v>
      </c>
      <c r="AA1526" s="41">
        <v>0</v>
      </c>
      <c r="AB1526" s="42">
        <v>3176529936</v>
      </c>
      <c r="AC1526" s="41">
        <v>3176529936</v>
      </c>
      <c r="AD1526" s="41">
        <v>0</v>
      </c>
      <c r="AE1526" s="42">
        <v>3176529936</v>
      </c>
      <c r="AF1526" s="42">
        <v>1452486014</v>
      </c>
      <c r="AG1526" s="41">
        <v>1452486014</v>
      </c>
      <c r="AH1526" s="41">
        <v>1452486014</v>
      </c>
      <c r="AI1526" s="41">
        <v>0</v>
      </c>
      <c r="AJ1526" s="41">
        <v>0</v>
      </c>
      <c r="AK1526" s="42" t="str">
        <f>IFERROR(VLOOKUP(Exportar[[#This Row],[RUBRO]],[3]LISTAS!$A$1:$B$19,2,0),Exportar[[#This Row],[NOMBRE-Planeación_Proyecto]])</f>
        <v>4. Nutrición</v>
      </c>
      <c r="AL1526" s="41">
        <f>VLOOKUP(Exportar[[#This Row],[UNIDAD/SUB UNIDAD]],[3]!REGIONALES[[#All],[codigo_regional3]:[Columna1]],3,0)</f>
        <v>70</v>
      </c>
      <c r="AM1526" s="41">
        <f>Exportar[[#This Row],[COD]]</f>
        <v>70</v>
      </c>
      <c r="AN1526" s="41" t="str">
        <f>IFERROR(VLOOKUP(Exportar[[#This Row],[RUBRO completo]],'[3]CENTRO DE COSTOS'!$X:$X,1,0),0)</f>
        <v>C-4102-1500-12-0-4102016-02-101</v>
      </c>
      <c r="AO1526" s="43" t="str">
        <f>VLOOKUP(Exportar[[#This Row],[COD_REAL]],'[3]CENTRO DE COSTOS'!$M$4:$N$72,2,0)</f>
        <v>REGIONAL SUCRE</v>
      </c>
    </row>
    <row r="1527" spans="1:41" x14ac:dyDescent="0.25">
      <c r="A1527" s="44">
        <v>45111</v>
      </c>
      <c r="B1527" s="32">
        <v>2023</v>
      </c>
      <c r="C1527" s="33" t="str">
        <f>VLOOKUP(D1527,'[3]CENTRO DE COSTOS'!$E:$H,4,0)</f>
        <v>REGIONALES</v>
      </c>
      <c r="D1527" s="34" t="s">
        <v>83</v>
      </c>
      <c r="E1527" s="34" t="s">
        <v>84</v>
      </c>
      <c r="F1527" s="34" t="s">
        <v>238</v>
      </c>
      <c r="G1527" s="35" t="str">
        <f>VLOOKUP(O1527,[3]Gerentes!$A:$N,4,0)</f>
        <v>NUTRICIÓN</v>
      </c>
      <c r="H1527" s="35" t="str">
        <f>VLOOKUP(O1527,[3]Gerentes!$A:$N,5,0)</f>
        <v>DIRECTOR(A) DE NUTRICION</v>
      </c>
      <c r="I1527" s="35" t="str">
        <f>VLOOKUP(O1527,[3]Gerentes!$A:$N,10,0)</f>
        <v>4. Nutrición</v>
      </c>
      <c r="J1527" s="35" t="str">
        <f>VLOOKUP(O1527,[3]Gerentes!$A:$AB,15,0)</f>
        <v>Contratable</v>
      </c>
      <c r="K1527" s="36" t="str">
        <f t="shared" si="69"/>
        <v>Inversión</v>
      </c>
      <c r="L1527" s="37" t="s">
        <v>191</v>
      </c>
      <c r="M1527" s="38" t="str">
        <f t="shared" si="70"/>
        <v>C-4102-1500-12</v>
      </c>
      <c r="N1527" s="34">
        <v>105</v>
      </c>
      <c r="O1527" s="35" t="str">
        <f t="shared" si="71"/>
        <v>C-4102-1500-12-0-4102014-02-105</v>
      </c>
      <c r="P1527" s="32" t="s">
        <v>190</v>
      </c>
      <c r="Q1527" s="39">
        <f>VLOOKUP($O1527,[3]Gerentes!$A:$I,7,0)</f>
        <v>4102014</v>
      </c>
      <c r="R1527" s="40" t="str">
        <f>VLOOKUP($O1527,[3]Gerentes!$A:$I,8,0)</f>
        <v>SERVICIO DE DISTRIBUCION DE ALIMENTOS SOLIDOS DE ALTO VALOR NUTRICIONAL</v>
      </c>
      <c r="S1527" s="34" t="s">
        <v>24</v>
      </c>
      <c r="T1527" s="34">
        <v>27</v>
      </c>
      <c r="U1527" s="34" t="s">
        <v>161</v>
      </c>
      <c r="V1527" s="34" t="s">
        <v>25</v>
      </c>
      <c r="W1527" s="41">
        <v>38194000</v>
      </c>
      <c r="X1527" s="41">
        <v>0</v>
      </c>
      <c r="Y1527" s="41">
        <v>1915326</v>
      </c>
      <c r="Z1527" s="41">
        <v>0</v>
      </c>
      <c r="AA1527" s="41">
        <v>0</v>
      </c>
      <c r="AB1527" s="42">
        <v>36278674</v>
      </c>
      <c r="AC1527" s="41">
        <v>36278674</v>
      </c>
      <c r="AD1527" s="41">
        <v>0</v>
      </c>
      <c r="AE1527" s="42">
        <v>36278674</v>
      </c>
      <c r="AF1527" s="42">
        <v>12393333</v>
      </c>
      <c r="AG1527" s="41">
        <v>12393333</v>
      </c>
      <c r="AH1527" s="41">
        <v>12393333</v>
      </c>
      <c r="AI1527" s="41">
        <v>0</v>
      </c>
      <c r="AJ1527" s="41">
        <v>0</v>
      </c>
      <c r="AK1527" s="42" t="str">
        <f>IFERROR(VLOOKUP(Exportar[[#This Row],[RUBRO]],[3]LISTAS!$A$1:$B$19,2,0),Exportar[[#This Row],[NOMBRE-Planeación_Proyecto]])</f>
        <v>4. Nutrición</v>
      </c>
      <c r="AL1527" s="41">
        <f>VLOOKUP(Exportar[[#This Row],[UNIDAD/SUB UNIDAD]],[3]!REGIONALES[[#All],[codigo_regional3]:[Columna1]],3,0)</f>
        <v>70</v>
      </c>
      <c r="AM1527" s="41">
        <f>Exportar[[#This Row],[COD]]</f>
        <v>70</v>
      </c>
      <c r="AN1527" s="41">
        <f>IFERROR(VLOOKUP(Exportar[[#This Row],[RUBRO completo]],'[3]CENTRO DE COSTOS'!$X:$X,1,0),0)</f>
        <v>0</v>
      </c>
      <c r="AO1527" s="43" t="str">
        <f>VLOOKUP(Exportar[[#This Row],[COD_REAL]],'[3]CENTRO DE COSTOS'!$M$4:$N$72,2,0)</f>
        <v>REGIONAL SUCRE</v>
      </c>
    </row>
    <row r="1528" spans="1:41" x14ac:dyDescent="0.25">
      <c r="A1528" s="44">
        <v>45111</v>
      </c>
      <c r="B1528" s="32">
        <v>2023</v>
      </c>
      <c r="C1528" s="33" t="str">
        <f>VLOOKUP(D1528,'[3]CENTRO DE COSTOS'!$E:$H,4,0)</f>
        <v>REGIONALES</v>
      </c>
      <c r="D1528" s="34" t="s">
        <v>83</v>
      </c>
      <c r="E1528" s="34" t="s">
        <v>84</v>
      </c>
      <c r="F1528" s="34" t="s">
        <v>243</v>
      </c>
      <c r="G1528" s="35" t="str">
        <f>VLOOKUP(O1528,[3]Gerentes!$A:$N,4,0)</f>
        <v xml:space="preserve">PROTECCIÓN RESTABLECIMIENTO </v>
      </c>
      <c r="H1528" s="35" t="str">
        <f>VLOOKUP(O1528,[3]Gerentes!$A:$N,5,0)</f>
        <v>DIRECTOR(A) DE PROTECCION</v>
      </c>
      <c r="I1528" s="35" t="str">
        <f>VLOOKUP(O1528,[3]Gerentes!$A:$N,10,0)</f>
        <v>2. Protección PARD</v>
      </c>
      <c r="J1528" s="35" t="str">
        <f>VLOOKUP(O1528,[3]Gerentes!$A:$AB,15,0)</f>
        <v>Contratable</v>
      </c>
      <c r="K1528" s="36" t="str">
        <f t="shared" si="69"/>
        <v>Inversión</v>
      </c>
      <c r="L1528" s="37" t="s">
        <v>173</v>
      </c>
      <c r="M1528" s="38" t="str">
        <f t="shared" si="70"/>
        <v>C-4102-1500-14</v>
      </c>
      <c r="N1528" s="34">
        <v>111</v>
      </c>
      <c r="O1528" s="35" t="str">
        <f t="shared" si="71"/>
        <v>C-4102-1500-14-0-4102037-02-111</v>
      </c>
      <c r="P1528" s="32" t="s">
        <v>172</v>
      </c>
      <c r="Q1528" s="39">
        <f>VLOOKUP($O1528,[3]Gerentes!$A:$I,7,0)</f>
        <v>4102037</v>
      </c>
      <c r="R1528" s="40" t="str">
        <f>VLOOKUP($O1528,[3]Gerentes!$A:$I,8,0)</f>
        <v>SERVICIO DE PROTECCION PARA EL RESTABLECIMIENTO DE DERECHOS DE NIÑOS, NIÑAS, ADOLESCENTES Y JOVENES</v>
      </c>
      <c r="S1528" s="34" t="s">
        <v>24</v>
      </c>
      <c r="T1528" s="34">
        <v>21</v>
      </c>
      <c r="U1528" s="34" t="s">
        <v>185</v>
      </c>
      <c r="V1528" s="34" t="s">
        <v>25</v>
      </c>
      <c r="W1528" s="41">
        <v>13454612</v>
      </c>
      <c r="X1528" s="41">
        <v>13237094</v>
      </c>
      <c r="Y1528" s="41">
        <v>0</v>
      </c>
      <c r="Z1528" s="41">
        <v>0</v>
      </c>
      <c r="AA1528" s="41">
        <v>0</v>
      </c>
      <c r="AB1528" s="42">
        <v>26691706</v>
      </c>
      <c r="AC1528" s="41">
        <v>26691706</v>
      </c>
      <c r="AD1528" s="41">
        <v>0</v>
      </c>
      <c r="AE1528" s="42">
        <v>26691706</v>
      </c>
      <c r="AF1528" s="42">
        <v>26691706</v>
      </c>
      <c r="AG1528" s="41">
        <v>26691706</v>
      </c>
      <c r="AH1528" s="41">
        <v>26691706</v>
      </c>
      <c r="AI1528" s="41">
        <v>0</v>
      </c>
      <c r="AJ1528" s="41">
        <v>0</v>
      </c>
      <c r="AK1528" s="42" t="str">
        <f>IFERROR(VLOOKUP(Exportar[[#This Row],[RUBRO]],[3]LISTAS!$A$1:$B$19,2,0),Exportar[[#This Row],[NOMBRE-Planeación_Proyecto]])</f>
        <v>2. Protección PARD</v>
      </c>
      <c r="AL1528" s="41">
        <f>VLOOKUP(Exportar[[#This Row],[UNIDAD/SUB UNIDAD]],[3]!REGIONALES[[#All],[codigo_regional3]:[Columna1]],3,0)</f>
        <v>70</v>
      </c>
      <c r="AM1528" s="41">
        <f>Exportar[[#This Row],[COD]]</f>
        <v>70</v>
      </c>
      <c r="AN1528" s="41">
        <f>IFERROR(VLOOKUP(Exportar[[#This Row],[RUBRO completo]],'[3]CENTRO DE COSTOS'!$X:$X,1,0),0)</f>
        <v>0</v>
      </c>
      <c r="AO1528" s="43" t="str">
        <f>VLOOKUP(Exportar[[#This Row],[COD_REAL]],'[3]CENTRO DE COSTOS'!$M$4:$N$72,2,0)</f>
        <v>REGIONAL SUCRE</v>
      </c>
    </row>
    <row r="1529" spans="1:41" x14ac:dyDescent="0.25">
      <c r="A1529" s="44">
        <v>45111</v>
      </c>
      <c r="B1529" s="32">
        <v>2023</v>
      </c>
      <c r="C1529" s="33" t="str">
        <f>VLOOKUP(D1529,'[3]CENTRO DE COSTOS'!$E:$H,4,0)</f>
        <v>REGIONALES</v>
      </c>
      <c r="D1529" s="34" t="s">
        <v>83</v>
      </c>
      <c r="E1529" s="34" t="s">
        <v>84</v>
      </c>
      <c r="F1529" s="34" t="s">
        <v>237</v>
      </c>
      <c r="G1529" s="35" t="str">
        <f>VLOOKUP(O1529,[3]Gerentes!$A:$N,4,0)</f>
        <v>PROTECCIÓN SRPA</v>
      </c>
      <c r="H1529" s="35" t="str">
        <f>VLOOKUP(O1529,[3]Gerentes!$A:$N,5,0)</f>
        <v>DIRECTOR(A) DE PROTECCION</v>
      </c>
      <c r="I1529" s="35" t="str">
        <f>VLOOKUP(O1529,[3]Gerentes!$A:$N,10,0)</f>
        <v>3. Protección SRPA</v>
      </c>
      <c r="J1529" s="35" t="str">
        <f>VLOOKUP(O1529,[3]Gerentes!$A:$AB,15,0)</f>
        <v>No Contratable</v>
      </c>
      <c r="K1529" s="36" t="str">
        <f t="shared" si="69"/>
        <v>Inversión</v>
      </c>
      <c r="L1529" s="37" t="s">
        <v>187</v>
      </c>
      <c r="M1529" s="38" t="str">
        <f t="shared" si="70"/>
        <v>C-4102-1500-13</v>
      </c>
      <c r="N1529" s="34">
        <v>112</v>
      </c>
      <c r="O1529" s="35" t="str">
        <f t="shared" si="71"/>
        <v>C-4102-1500-13-0-4102038-02-112</v>
      </c>
      <c r="P1529" s="32" t="s">
        <v>186</v>
      </c>
      <c r="Q1529" s="39">
        <f>VLOOKUP($O1529,[3]Gerentes!$A:$I,7,0)</f>
        <v>4102038</v>
      </c>
      <c r="R1529" s="40" t="str">
        <f>VLOOKUP($O1529,[3]Gerentes!$A:$I,8,0)</f>
        <v>SERVICIO DIRIGIDOS A LA ATENCION DE NIÑOS, NIÑAS, ADOLESCENTES Y JOVENES, CON ENFOQUE PEDAGOGICO Y RESTAURATIVO ENCAMINADOS A LA INCLUSION SOCIAL</v>
      </c>
      <c r="S1529" s="34" t="s">
        <v>38</v>
      </c>
      <c r="T1529" s="34">
        <v>16</v>
      </c>
      <c r="U1529" s="34" t="s">
        <v>249</v>
      </c>
      <c r="V1529" s="34" t="s">
        <v>25</v>
      </c>
      <c r="W1529" s="41">
        <v>5500000</v>
      </c>
      <c r="X1529" s="41">
        <v>0</v>
      </c>
      <c r="Y1529" s="41">
        <v>0</v>
      </c>
      <c r="Z1529" s="41">
        <v>0</v>
      </c>
      <c r="AA1529" s="41">
        <v>0</v>
      </c>
      <c r="AB1529" s="42">
        <v>5500000</v>
      </c>
      <c r="AC1529" s="41">
        <v>5500000</v>
      </c>
      <c r="AD1529" s="41">
        <v>0</v>
      </c>
      <c r="AE1529" s="42">
        <v>1050000</v>
      </c>
      <c r="AF1529" s="42">
        <v>1050000</v>
      </c>
      <c r="AG1529" s="41">
        <v>1050000</v>
      </c>
      <c r="AH1529" s="41">
        <v>1050000</v>
      </c>
      <c r="AI1529" s="41">
        <v>0</v>
      </c>
      <c r="AJ1529" s="41">
        <v>0</v>
      </c>
      <c r="AK1529" s="42" t="str">
        <f>IFERROR(VLOOKUP(Exportar[[#This Row],[RUBRO]],[3]LISTAS!$A$1:$B$19,2,0),Exportar[[#This Row],[NOMBRE-Planeación_Proyecto]])</f>
        <v>3. Protección SRPA</v>
      </c>
      <c r="AL1529" s="41">
        <f>VLOOKUP(Exportar[[#This Row],[UNIDAD/SUB UNIDAD]],[3]!REGIONALES[[#All],[codigo_regional3]:[Columna1]],3,0)</f>
        <v>70</v>
      </c>
      <c r="AM1529" s="41">
        <f>Exportar[[#This Row],[COD]]</f>
        <v>70</v>
      </c>
      <c r="AN1529" s="41">
        <f>IFERROR(VLOOKUP(Exportar[[#This Row],[RUBRO completo]],'[3]CENTRO DE COSTOS'!$X:$X,1,0),0)</f>
        <v>0</v>
      </c>
      <c r="AO1529" s="43" t="str">
        <f>VLOOKUP(Exportar[[#This Row],[COD_REAL]],'[3]CENTRO DE COSTOS'!$M$4:$N$72,2,0)</f>
        <v>REGIONAL SUCRE</v>
      </c>
    </row>
    <row r="1530" spans="1:41" x14ac:dyDescent="0.25">
      <c r="A1530" s="44">
        <v>45111</v>
      </c>
      <c r="B1530" s="32">
        <v>2023</v>
      </c>
      <c r="C1530" s="33" t="str">
        <f>VLOOKUP(D1530,'[3]CENTRO DE COSTOS'!$E:$H,4,0)</f>
        <v>REGIONALES</v>
      </c>
      <c r="D1530" s="34" t="s">
        <v>83</v>
      </c>
      <c r="E1530" s="34" t="s">
        <v>84</v>
      </c>
      <c r="F1530" s="34" t="s">
        <v>237</v>
      </c>
      <c r="G1530" s="35" t="str">
        <f>VLOOKUP(O1530,[3]Gerentes!$A:$N,4,0)</f>
        <v xml:space="preserve">PROTECCIÓN RESTABLECIMIENTO </v>
      </c>
      <c r="H1530" s="35" t="str">
        <f>VLOOKUP(O1530,[3]Gerentes!$A:$N,5,0)</f>
        <v>DIRECTOR(A) DE PROTECCION</v>
      </c>
      <c r="I1530" s="35" t="str">
        <f>VLOOKUP(O1530,[3]Gerentes!$A:$N,10,0)</f>
        <v>2. Protección PARD</v>
      </c>
      <c r="J1530" s="35" t="str">
        <f>VLOOKUP(O1530,[3]Gerentes!$A:$AB,15,0)</f>
        <v>No Contratable</v>
      </c>
      <c r="K1530" s="36" t="str">
        <f t="shared" si="69"/>
        <v>Inversión</v>
      </c>
      <c r="L1530" s="37" t="s">
        <v>173</v>
      </c>
      <c r="M1530" s="38" t="str">
        <f t="shared" si="70"/>
        <v>C-4102-1500-14</v>
      </c>
      <c r="N1530" s="34">
        <v>112</v>
      </c>
      <c r="O1530" s="35" t="str">
        <f t="shared" si="71"/>
        <v>C-4102-1500-14-0-4102037-02-112</v>
      </c>
      <c r="P1530" s="32" t="s">
        <v>172</v>
      </c>
      <c r="Q1530" s="39">
        <f>VLOOKUP($O1530,[3]Gerentes!$A:$I,7,0)</f>
        <v>4102037</v>
      </c>
      <c r="R1530" s="40" t="str">
        <f>VLOOKUP($O1530,[3]Gerentes!$A:$I,8,0)</f>
        <v>SERVICIO DE PROTECCION PARA EL RESTABLECIMIENTO DE DERECHOS DE NIÑOS, NIÑAS, ADOLESCENTES Y JOVENES</v>
      </c>
      <c r="S1530" s="34" t="s">
        <v>24</v>
      </c>
      <c r="T1530" s="34">
        <v>27</v>
      </c>
      <c r="U1530" s="34" t="s">
        <v>161</v>
      </c>
      <c r="V1530" s="34" t="s">
        <v>25</v>
      </c>
      <c r="W1530" s="41">
        <v>5000000</v>
      </c>
      <c r="X1530" s="41">
        <v>10000000</v>
      </c>
      <c r="Y1530" s="41">
        <v>0</v>
      </c>
      <c r="Z1530" s="41">
        <v>0</v>
      </c>
      <c r="AA1530" s="41">
        <v>0</v>
      </c>
      <c r="AB1530" s="42">
        <v>15000000</v>
      </c>
      <c r="AC1530" s="41">
        <v>15000000</v>
      </c>
      <c r="AD1530" s="41">
        <v>0</v>
      </c>
      <c r="AE1530" s="42">
        <v>15000000</v>
      </c>
      <c r="AF1530" s="42">
        <v>4961568</v>
      </c>
      <c r="AG1530" s="41">
        <v>4961568</v>
      </c>
      <c r="AH1530" s="41">
        <v>4961568</v>
      </c>
      <c r="AI1530" s="41">
        <v>0</v>
      </c>
      <c r="AJ1530" s="41">
        <v>0</v>
      </c>
      <c r="AK1530" s="42" t="str">
        <f>IFERROR(VLOOKUP(Exportar[[#This Row],[RUBRO]],[3]LISTAS!$A$1:$B$19,2,0),Exportar[[#This Row],[NOMBRE-Planeación_Proyecto]])</f>
        <v>2. Protección PARD</v>
      </c>
      <c r="AL1530" s="41">
        <f>VLOOKUP(Exportar[[#This Row],[UNIDAD/SUB UNIDAD]],[3]!REGIONALES[[#All],[codigo_regional3]:[Columna1]],3,0)</f>
        <v>70</v>
      </c>
      <c r="AM1530" s="41">
        <f>Exportar[[#This Row],[COD]]</f>
        <v>70</v>
      </c>
      <c r="AN1530" s="41">
        <f>IFERROR(VLOOKUP(Exportar[[#This Row],[RUBRO completo]],'[3]CENTRO DE COSTOS'!$X:$X,1,0),0)</f>
        <v>0</v>
      </c>
      <c r="AO1530" s="43" t="str">
        <f>VLOOKUP(Exportar[[#This Row],[COD_REAL]],'[3]CENTRO DE COSTOS'!$M$4:$N$72,2,0)</f>
        <v>REGIONAL SUCRE</v>
      </c>
    </row>
    <row r="1531" spans="1:41" x14ac:dyDescent="0.25">
      <c r="A1531" s="44">
        <v>45111</v>
      </c>
      <c r="B1531" s="32">
        <v>2023</v>
      </c>
      <c r="C1531" s="33" t="str">
        <f>VLOOKUP(D1531,'[3]CENTRO DE COSTOS'!$E:$H,4,0)</f>
        <v>REGIONALES</v>
      </c>
      <c r="D1531" s="34" t="s">
        <v>83</v>
      </c>
      <c r="E1531" s="34" t="s">
        <v>84</v>
      </c>
      <c r="F1531" s="34" t="s">
        <v>248</v>
      </c>
      <c r="G1531" s="35" t="str">
        <f>VLOOKUP(O1531,[3]Gerentes!$A:$N,4,0)</f>
        <v>PROTECCIÓN SRPA</v>
      </c>
      <c r="H1531" s="35" t="str">
        <f>VLOOKUP(O1531,[3]Gerentes!$A:$N,5,0)</f>
        <v>DIRECTOR(A) DE PROTECCION</v>
      </c>
      <c r="I1531" s="35" t="str">
        <f>VLOOKUP(O1531,[3]Gerentes!$A:$N,10,0)</f>
        <v>3. Protección SRPA</v>
      </c>
      <c r="J1531" s="35" t="str">
        <f>VLOOKUP(O1531,[3]Gerentes!$A:$AB,15,0)</f>
        <v>Contratable</v>
      </c>
      <c r="K1531" s="36" t="str">
        <f t="shared" si="69"/>
        <v>Inversión</v>
      </c>
      <c r="L1531" s="37" t="s">
        <v>187</v>
      </c>
      <c r="M1531" s="38" t="str">
        <f t="shared" si="70"/>
        <v>C-4102-1500-13</v>
      </c>
      <c r="N1531" s="34">
        <v>120</v>
      </c>
      <c r="O1531" s="35" t="str">
        <f t="shared" si="71"/>
        <v>C-4102-1500-13-0-4102038-02-120</v>
      </c>
      <c r="P1531" s="32" t="s">
        <v>186</v>
      </c>
      <c r="Q1531" s="39">
        <f>VLOOKUP($O1531,[3]Gerentes!$A:$I,7,0)</f>
        <v>4102038</v>
      </c>
      <c r="R1531" s="40" t="str">
        <f>VLOOKUP($O1531,[3]Gerentes!$A:$I,8,0)</f>
        <v>SERVICIO DIRIGIDOS A LA ATENCION DE NIÑOS, NIÑAS, ADOLESCENTES Y JOVENES, CON ENFOQUE PEDAGOGICO Y RESTAURATIVO ENCAMINADOS A LA INCLUSION SOCIAL</v>
      </c>
      <c r="S1531" s="34" t="s">
        <v>38</v>
      </c>
      <c r="T1531" s="34">
        <v>16</v>
      </c>
      <c r="U1531" s="34" t="s">
        <v>249</v>
      </c>
      <c r="V1531" s="34" t="s">
        <v>25</v>
      </c>
      <c r="W1531" s="41">
        <v>457444320</v>
      </c>
      <c r="X1531" s="41">
        <v>0</v>
      </c>
      <c r="Y1531" s="41">
        <v>0</v>
      </c>
      <c r="Z1531" s="41">
        <v>0</v>
      </c>
      <c r="AA1531" s="41">
        <v>0</v>
      </c>
      <c r="AB1531" s="42">
        <v>457444320</v>
      </c>
      <c r="AC1531" s="41">
        <v>457444320</v>
      </c>
      <c r="AD1531" s="41">
        <v>0</v>
      </c>
      <c r="AE1531" s="42">
        <v>457444320</v>
      </c>
      <c r="AF1531" s="42">
        <v>220289104</v>
      </c>
      <c r="AG1531" s="41">
        <v>220289104</v>
      </c>
      <c r="AH1531" s="41">
        <v>220289104</v>
      </c>
      <c r="AI1531" s="41">
        <v>0</v>
      </c>
      <c r="AJ1531" s="41">
        <v>0</v>
      </c>
      <c r="AK1531" s="42" t="str">
        <f>IFERROR(VLOOKUP(Exportar[[#This Row],[RUBRO]],[3]LISTAS!$A$1:$B$19,2,0),Exportar[[#This Row],[NOMBRE-Planeación_Proyecto]])</f>
        <v>3. Protección SRPA</v>
      </c>
      <c r="AL1531" s="41">
        <f>VLOOKUP(Exportar[[#This Row],[UNIDAD/SUB UNIDAD]],[3]!REGIONALES[[#All],[codigo_regional3]:[Columna1]],3,0)</f>
        <v>70</v>
      </c>
      <c r="AM1531" s="41">
        <f>Exportar[[#This Row],[COD]]</f>
        <v>70</v>
      </c>
      <c r="AN1531" s="41" t="str">
        <f>IFERROR(VLOOKUP(Exportar[[#This Row],[RUBRO completo]],'[3]CENTRO DE COSTOS'!$X:$X,1,0),0)</f>
        <v>C-4102-1500-13-0-4102038-02-120</v>
      </c>
      <c r="AO1531" s="43" t="str">
        <f>VLOOKUP(Exportar[[#This Row],[COD_REAL]],'[3]CENTRO DE COSTOS'!$M$4:$N$72,2,0)</f>
        <v>REGIONAL SUCRE</v>
      </c>
    </row>
    <row r="1532" spans="1:41" x14ac:dyDescent="0.25">
      <c r="A1532" s="44">
        <v>45111</v>
      </c>
      <c r="B1532" s="32">
        <v>2023</v>
      </c>
      <c r="C1532" s="33" t="str">
        <f>VLOOKUP(D1532,'[3]CENTRO DE COSTOS'!$E:$H,4,0)</f>
        <v>REGIONALES</v>
      </c>
      <c r="D1532" s="34" t="s">
        <v>83</v>
      </c>
      <c r="E1532" s="34" t="s">
        <v>84</v>
      </c>
      <c r="F1532" s="34" t="s">
        <v>428</v>
      </c>
      <c r="G1532" s="35" t="str">
        <f>VLOOKUP(O1532,[3]Gerentes!$A:$N,4,0)</f>
        <v xml:space="preserve">PROTECCIÓN RESTABLECIMIENTO </v>
      </c>
      <c r="H1532" s="35" t="str">
        <f>VLOOKUP(O1532,[3]Gerentes!$A:$N,5,0)</f>
        <v>DIRECTOR(A) DE PROTECCION</v>
      </c>
      <c r="I1532" s="35" t="str">
        <f>VLOOKUP(O1532,[3]Gerentes!$A:$N,10,0)</f>
        <v>2. Protección PARD</v>
      </c>
      <c r="J1532" s="35" t="str">
        <f>VLOOKUP(O1532,[3]Gerentes!$A:$AB,15,0)</f>
        <v>Contratable</v>
      </c>
      <c r="K1532" s="36" t="str">
        <f t="shared" si="69"/>
        <v>Inversión</v>
      </c>
      <c r="L1532" s="37" t="s">
        <v>173</v>
      </c>
      <c r="M1532" s="38" t="str">
        <f t="shared" si="70"/>
        <v>C-4102-1500-14</v>
      </c>
      <c r="N1532" s="34">
        <v>123</v>
      </c>
      <c r="O1532" s="35" t="str">
        <f t="shared" si="71"/>
        <v>C-4102-1500-14-0-4102037-02-123</v>
      </c>
      <c r="P1532" s="32" t="s">
        <v>172</v>
      </c>
      <c r="Q1532" s="39">
        <f>VLOOKUP($O1532,[3]Gerentes!$A:$I,7,0)</f>
        <v>4102037</v>
      </c>
      <c r="R1532" s="40" t="str">
        <f>VLOOKUP($O1532,[3]Gerentes!$A:$I,8,0)</f>
        <v>SERVICIO DE PROTECCION PARA EL RESTABLECIMIENTO DE DERECHOS DE NIÑOS, NIÑAS, ADOLESCENTES Y JOVENES</v>
      </c>
      <c r="S1532" s="34" t="s">
        <v>24</v>
      </c>
      <c r="T1532" s="34">
        <v>27</v>
      </c>
      <c r="U1532" s="34" t="s">
        <v>161</v>
      </c>
      <c r="V1532" s="34" t="s">
        <v>25</v>
      </c>
      <c r="W1532" s="41">
        <v>2569743560</v>
      </c>
      <c r="X1532" s="41">
        <v>0</v>
      </c>
      <c r="Y1532" s="41">
        <v>0</v>
      </c>
      <c r="Z1532" s="41">
        <v>0</v>
      </c>
      <c r="AA1532" s="41">
        <v>0</v>
      </c>
      <c r="AB1532" s="42">
        <v>2569743560</v>
      </c>
      <c r="AC1532" s="41">
        <v>2569743560</v>
      </c>
      <c r="AD1532" s="41">
        <v>0</v>
      </c>
      <c r="AE1532" s="42">
        <v>2518850870</v>
      </c>
      <c r="AF1532" s="42">
        <v>1079209194</v>
      </c>
      <c r="AG1532" s="41">
        <v>1079209194</v>
      </c>
      <c r="AH1532" s="41">
        <v>1079209194</v>
      </c>
      <c r="AI1532" s="41">
        <v>0</v>
      </c>
      <c r="AJ1532" s="41">
        <v>0</v>
      </c>
      <c r="AK1532" s="42" t="str">
        <f>IFERROR(VLOOKUP(Exportar[[#This Row],[RUBRO]],[3]LISTAS!$A$1:$B$19,2,0),Exportar[[#This Row],[NOMBRE-Planeación_Proyecto]])</f>
        <v>2. Protección PARD</v>
      </c>
      <c r="AL1532" s="41">
        <f>VLOOKUP(Exportar[[#This Row],[UNIDAD/SUB UNIDAD]],[3]!REGIONALES[[#All],[codigo_regional3]:[Columna1]],3,0)</f>
        <v>70</v>
      </c>
      <c r="AM1532" s="41">
        <f>Exportar[[#This Row],[COD]]</f>
        <v>70</v>
      </c>
      <c r="AN1532" s="41" t="str">
        <f>IFERROR(VLOOKUP(Exportar[[#This Row],[RUBRO completo]],'[3]CENTRO DE COSTOS'!$X:$X,1,0),0)</f>
        <v>C-4102-1500-14-0-4102037-02-123</v>
      </c>
      <c r="AO1532" s="43" t="str">
        <f>VLOOKUP(Exportar[[#This Row],[COD_REAL]],'[3]CENTRO DE COSTOS'!$M$4:$N$72,2,0)</f>
        <v>REGIONAL SUCRE</v>
      </c>
    </row>
    <row r="1533" spans="1:41" x14ac:dyDescent="0.25">
      <c r="A1533" s="44">
        <v>45111</v>
      </c>
      <c r="B1533" s="32">
        <v>2023</v>
      </c>
      <c r="C1533" s="33" t="str">
        <f>VLOOKUP(D1533,'[3]CENTRO DE COSTOS'!$E:$H,4,0)</f>
        <v>REGIONALES</v>
      </c>
      <c r="D1533" s="34" t="s">
        <v>83</v>
      </c>
      <c r="E1533" s="34" t="s">
        <v>84</v>
      </c>
      <c r="F1533" s="34" t="s">
        <v>233</v>
      </c>
      <c r="G1533" s="35" t="str">
        <f>VLOOKUP(O1533,[3]Gerentes!$A:$N,4,0)</f>
        <v>FAMILIA Y COMUNIDADES</v>
      </c>
      <c r="H1533" s="35" t="str">
        <f>VLOOKUP(O1533,[3]Gerentes!$A:$N,5,0)</f>
        <v>DIRECTOR(A) DE FAMILIA Y COMUNIDADES</v>
      </c>
      <c r="I1533" s="35" t="str">
        <f>VLOOKUP(O1533,[3]Gerentes!$A:$N,10,0)</f>
        <v>6. Familia y Comunidades</v>
      </c>
      <c r="J1533" s="35" t="str">
        <f>VLOOKUP(O1533,[3]Gerentes!$A:$AB,15,0)</f>
        <v>Contratable</v>
      </c>
      <c r="K1533" s="36" t="str">
        <f t="shared" si="69"/>
        <v>Inversión</v>
      </c>
      <c r="L1533" s="37" t="s">
        <v>232</v>
      </c>
      <c r="M1533" s="38" t="str">
        <f t="shared" si="70"/>
        <v>C-4102-1500-16</v>
      </c>
      <c r="N1533" s="34">
        <v>142</v>
      </c>
      <c r="O1533" s="35" t="str">
        <f t="shared" si="71"/>
        <v>C-4102-1500-16-0-4102042-02-142</v>
      </c>
      <c r="P1533" s="32" t="s">
        <v>231</v>
      </c>
      <c r="Q1533" s="39">
        <f>VLOOKUP($O1533,[3]Gerentes!$A:$I,7,0)</f>
        <v>4102042</v>
      </c>
      <c r="R1533" s="40" t="str">
        <f>VLOOKUP($O1533,[3]Gerentes!$A:$I,8,0)</f>
        <v>SERVICIO DE ASISTENCIA TECNICA A COMUNIDADES EN TEMAS DE FORTALECIMIENTO DEL TEJIDO SOCIAL Y CONSTRUCCION DE ESCENARIOS COMUNITARIOS PROTECTORES DE DERECHOS</v>
      </c>
      <c r="S1533" s="34" t="s">
        <v>24</v>
      </c>
      <c r="T1533" s="34">
        <v>27</v>
      </c>
      <c r="U1533" s="34" t="s">
        <v>161</v>
      </c>
      <c r="V1533" s="34" t="s">
        <v>25</v>
      </c>
      <c r="W1533" s="41">
        <v>1839000000</v>
      </c>
      <c r="X1533" s="41">
        <v>0</v>
      </c>
      <c r="Y1533" s="41">
        <v>0</v>
      </c>
      <c r="Z1533" s="41">
        <v>0</v>
      </c>
      <c r="AA1533" s="41">
        <v>0</v>
      </c>
      <c r="AB1533" s="42">
        <v>1839000000</v>
      </c>
      <c r="AC1533" s="41">
        <v>1839000000</v>
      </c>
      <c r="AD1533" s="41">
        <v>0</v>
      </c>
      <c r="AE1533" s="42">
        <v>1839000000</v>
      </c>
      <c r="AF1533" s="42">
        <v>367800000</v>
      </c>
      <c r="AG1533" s="41">
        <v>367800000</v>
      </c>
      <c r="AH1533" s="41">
        <v>367800000</v>
      </c>
      <c r="AI1533" s="41">
        <v>0</v>
      </c>
      <c r="AJ1533" s="41">
        <v>0</v>
      </c>
      <c r="AK1533" s="42" t="str">
        <f>IFERROR(VLOOKUP(Exportar[[#This Row],[RUBRO]],[3]LISTAS!$A$1:$B$19,2,0),Exportar[[#This Row],[NOMBRE-Planeación_Proyecto]])</f>
        <v>6. Familia y Comunidades</v>
      </c>
      <c r="AL1533" s="41">
        <f>VLOOKUP(Exportar[[#This Row],[UNIDAD/SUB UNIDAD]],[3]!REGIONALES[[#All],[codigo_regional3]:[Columna1]],3,0)</f>
        <v>70</v>
      </c>
      <c r="AM1533" s="41">
        <f>Exportar[[#This Row],[COD]]</f>
        <v>70</v>
      </c>
      <c r="AN1533" s="41" t="str">
        <f>IFERROR(VLOOKUP(Exportar[[#This Row],[RUBRO completo]],'[3]CENTRO DE COSTOS'!$X:$X,1,0),0)</f>
        <v>C-4102-1500-16-0-4102042-02-142</v>
      </c>
      <c r="AO1533" s="43" t="str">
        <f>VLOOKUP(Exportar[[#This Row],[COD_REAL]],'[3]CENTRO DE COSTOS'!$M$4:$N$72,2,0)</f>
        <v>REGIONAL SUCRE</v>
      </c>
    </row>
    <row r="1534" spans="1:41" x14ac:dyDescent="0.25">
      <c r="A1534" s="44">
        <v>45111</v>
      </c>
      <c r="B1534" s="32">
        <v>2023</v>
      </c>
      <c r="C1534" s="33" t="str">
        <f>VLOOKUP(D1534,'[3]CENTRO DE COSTOS'!$E:$H,4,0)</f>
        <v>REGIONALES</v>
      </c>
      <c r="D1534" s="34" t="s">
        <v>83</v>
      </c>
      <c r="E1534" s="34" t="s">
        <v>84</v>
      </c>
      <c r="F1534" s="34" t="s">
        <v>230</v>
      </c>
      <c r="G1534" s="35" t="str">
        <f>VLOOKUP(O1534,[3]Gerentes!$A:$N,4,0)</f>
        <v>INFANCIA</v>
      </c>
      <c r="H1534" s="35" t="str">
        <f>VLOOKUP(O1534,[3]Gerentes!$A:$N,5,0)</f>
        <v>DIRECTOR(A) DE INFANCIA</v>
      </c>
      <c r="I1534" s="35" t="str">
        <f>VLOOKUP(O1534,[3]Gerentes!$A:$N,10,0)</f>
        <v>7. Infancia</v>
      </c>
      <c r="J1534" s="35" t="str">
        <f>VLOOKUP(O1534,[3]Gerentes!$A:$AB,15,0)</f>
        <v>Contratable</v>
      </c>
      <c r="K1534" s="36" t="str">
        <f t="shared" si="69"/>
        <v>Inversión</v>
      </c>
      <c r="L1534" s="37" t="s">
        <v>182</v>
      </c>
      <c r="M1534" s="38" t="str">
        <f t="shared" si="70"/>
        <v>C-4102-1500-20</v>
      </c>
      <c r="N1534" s="34">
        <v>152</v>
      </c>
      <c r="O1534" s="35" t="str">
        <f t="shared" si="71"/>
        <v>C-4102-1500-20-0-4102045-02-152</v>
      </c>
      <c r="P1534" s="32" t="s">
        <v>181</v>
      </c>
      <c r="Q1534" s="39">
        <f>VLOOKUP($O1534,[3]Gerentes!$A:$I,7,0)</f>
        <v>4102045</v>
      </c>
      <c r="R1534" s="40" t="str">
        <f>VLOOKUP($O1534,[3]Gerentes!$A:$I,8,0)</f>
        <v>SERVICIOS DE EDUCACIÓN INFORMAL A NIÑOS, NIÑAS, ADOLESCENTES  Y JÓVENES PARA EL RECONOCIMIENTO DE SUS DERECHOS</v>
      </c>
      <c r="S1534" s="34" t="s">
        <v>24</v>
      </c>
      <c r="T1534" s="34">
        <v>27</v>
      </c>
      <c r="U1534" s="34" t="s">
        <v>161</v>
      </c>
      <c r="V1534" s="34" t="s">
        <v>25</v>
      </c>
      <c r="W1534" s="41">
        <v>3387791575</v>
      </c>
      <c r="X1534" s="41">
        <v>0</v>
      </c>
      <c r="Y1534" s="41">
        <v>0</v>
      </c>
      <c r="Z1534" s="41">
        <v>0</v>
      </c>
      <c r="AA1534" s="41">
        <v>0</v>
      </c>
      <c r="AB1534" s="42">
        <v>3387791575</v>
      </c>
      <c r="AC1534" s="41">
        <v>1203962500</v>
      </c>
      <c r="AD1534" s="41">
        <v>2183829075</v>
      </c>
      <c r="AE1534" s="42">
        <v>1203962500</v>
      </c>
      <c r="AF1534" s="42">
        <v>598341010</v>
      </c>
      <c r="AG1534" s="41">
        <v>598341010</v>
      </c>
      <c r="AH1534" s="41">
        <v>598341010</v>
      </c>
      <c r="AI1534" s="41">
        <v>0</v>
      </c>
      <c r="AJ1534" s="41">
        <v>0</v>
      </c>
      <c r="AK1534" s="42" t="str">
        <f>IFERROR(VLOOKUP(Exportar[[#This Row],[RUBRO]],[3]LISTAS!$A$1:$B$19,2,0),Exportar[[#This Row],[NOMBRE-Planeación_Proyecto]])</f>
        <v>7. Infancia</v>
      </c>
      <c r="AL1534" s="41">
        <f>VLOOKUP(Exportar[[#This Row],[UNIDAD/SUB UNIDAD]],[3]!REGIONALES[[#All],[codigo_regional3]:[Columna1]],3,0)</f>
        <v>70</v>
      </c>
      <c r="AM1534" s="41">
        <f>Exportar[[#This Row],[COD]]</f>
        <v>70</v>
      </c>
      <c r="AN1534" s="41" t="str">
        <f>IFERROR(VLOOKUP(Exportar[[#This Row],[RUBRO completo]],'[3]CENTRO DE COSTOS'!$X:$X,1,0),0)</f>
        <v>C-4102-1500-20-0-4102045-02-152</v>
      </c>
      <c r="AO1534" s="43" t="str">
        <f>VLOOKUP(Exportar[[#This Row],[COD_REAL]],'[3]CENTRO DE COSTOS'!$M$4:$N$72,2,0)</f>
        <v>REGIONAL SUCRE</v>
      </c>
    </row>
    <row r="1535" spans="1:41" x14ac:dyDescent="0.25">
      <c r="A1535" s="44">
        <v>45111</v>
      </c>
      <c r="B1535" s="32">
        <v>2023</v>
      </c>
      <c r="C1535" s="33" t="str">
        <f>VLOOKUP(D1535,'[3]CENTRO DE COSTOS'!$E:$H,4,0)</f>
        <v>REGIONALES</v>
      </c>
      <c r="D1535" s="34" t="s">
        <v>83</v>
      </c>
      <c r="E1535" s="34" t="s">
        <v>84</v>
      </c>
      <c r="F1535" s="34" t="s">
        <v>146</v>
      </c>
      <c r="G1535" s="35" t="str">
        <f>VLOOKUP(O1535,[3]Gerentes!$A:$N,4,0)</f>
        <v>ADOLESCENCIA Y JUVENTUD</v>
      </c>
      <c r="H1535" s="35" t="str">
        <f>VLOOKUP(O1535,[3]Gerentes!$A:$N,5,0)</f>
        <v xml:space="preserve">DIRECTOR(A) DE ADOLESCENCIA Y JUVENTUD </v>
      </c>
      <c r="I1535" s="35" t="str">
        <f>VLOOKUP(O1535,[3]Gerentes!$A:$N,10,0)</f>
        <v>8. Adolescencia y Juventud</v>
      </c>
      <c r="J1535" s="35" t="str">
        <f>VLOOKUP(O1535,[3]Gerentes!$A:$AB,15,0)</f>
        <v>Contratable</v>
      </c>
      <c r="K1535" s="36" t="str">
        <f t="shared" si="69"/>
        <v>Inversión</v>
      </c>
      <c r="L1535" s="37" t="s">
        <v>180</v>
      </c>
      <c r="M1535" s="38" t="str">
        <f t="shared" si="70"/>
        <v>C-4102-1500-21</v>
      </c>
      <c r="N1535" s="34">
        <v>153</v>
      </c>
      <c r="O1535" s="35" t="str">
        <f t="shared" si="71"/>
        <v>C-4102-1500-21-0-4102045-02-00-153</v>
      </c>
      <c r="P1535" s="32" t="s">
        <v>179</v>
      </c>
      <c r="Q1535" s="39">
        <f>VLOOKUP($O1535,[3]Gerentes!$A:$I,7,0)</f>
        <v>4102045</v>
      </c>
      <c r="R1535" s="40" t="str">
        <f>VLOOKUP($O1535,[3]Gerentes!$A:$I,8,0)</f>
        <v>SERVICIOS DE EDUCACIÓN INFORMAL A NIÑOS, NIÑAS, ADOLESCENTES  Y JÓVENES PARA EL RECONOCIMIENTO DE SUS DERECHOS</v>
      </c>
      <c r="S1535" s="34" t="s">
        <v>24</v>
      </c>
      <c r="T1535" s="34">
        <v>27</v>
      </c>
      <c r="U1535" s="34" t="s">
        <v>161</v>
      </c>
      <c r="V1535" s="34" t="s">
        <v>25</v>
      </c>
      <c r="W1535" s="41">
        <v>3310588600</v>
      </c>
      <c r="X1535" s="41">
        <v>0</v>
      </c>
      <c r="Y1535" s="41">
        <v>0</v>
      </c>
      <c r="Z1535" s="41">
        <v>0</v>
      </c>
      <c r="AA1535" s="41">
        <v>0</v>
      </c>
      <c r="AB1535" s="42">
        <v>3310588600</v>
      </c>
      <c r="AC1535" s="41">
        <v>712745800</v>
      </c>
      <c r="AD1535" s="41">
        <v>2597842800</v>
      </c>
      <c r="AE1535" s="42">
        <v>712745800</v>
      </c>
      <c r="AF1535" s="42">
        <v>344473079</v>
      </c>
      <c r="AG1535" s="41">
        <v>344473079</v>
      </c>
      <c r="AH1535" s="41">
        <v>344473079</v>
      </c>
      <c r="AI1535" s="41">
        <v>0</v>
      </c>
      <c r="AJ1535" s="41">
        <v>0</v>
      </c>
      <c r="AK1535" s="42" t="str">
        <f>IFERROR(VLOOKUP(Exportar[[#This Row],[RUBRO]],[3]LISTAS!$A$1:$B$19,2,0),Exportar[[#This Row],[NOMBRE-Planeación_Proyecto]])</f>
        <v>8. Adolescencia y Juventud</v>
      </c>
      <c r="AL1535" s="41">
        <f>VLOOKUP(Exportar[[#This Row],[UNIDAD/SUB UNIDAD]],[3]!REGIONALES[[#All],[codigo_regional3]:[Columna1]],3,0)</f>
        <v>70</v>
      </c>
      <c r="AM1535" s="41">
        <f>Exportar[[#This Row],[COD]]</f>
        <v>70</v>
      </c>
      <c r="AN1535" s="41" t="str">
        <f>IFERROR(VLOOKUP(Exportar[[#This Row],[RUBRO completo]],'[3]CENTRO DE COSTOS'!$X:$X,1,0),0)</f>
        <v>C-4102-1500-21-0-4102045-02-00-153</v>
      </c>
      <c r="AO1535" s="43" t="str">
        <f>VLOOKUP(Exportar[[#This Row],[COD_REAL]],'[3]CENTRO DE COSTOS'!$M$4:$N$72,2,0)</f>
        <v>REGIONAL SUCRE</v>
      </c>
    </row>
    <row r="1536" spans="1:41" x14ac:dyDescent="0.25">
      <c r="A1536" s="44">
        <v>45111</v>
      </c>
      <c r="B1536" s="32">
        <v>2023</v>
      </c>
      <c r="C1536" s="33" t="str">
        <f>VLOOKUP(D1536,'[3]CENTRO DE COSTOS'!$E:$H,4,0)</f>
        <v>REGIONALES</v>
      </c>
      <c r="D1536" s="34" t="s">
        <v>83</v>
      </c>
      <c r="E1536" s="34" t="s">
        <v>84</v>
      </c>
      <c r="F1536" s="34" t="s">
        <v>229</v>
      </c>
      <c r="G1536" s="35" t="str">
        <f>VLOOKUP(O1536,[3]Gerentes!$A:$N,4,0)</f>
        <v>PRIMERA INFANCIA</v>
      </c>
      <c r="H1536" s="35" t="str">
        <f>VLOOKUP(O1536,[3]Gerentes!$A:$N,5,0)</f>
        <v>DIRECTOR(A) DE PRIMERA INFANCIA</v>
      </c>
      <c r="I1536" s="35" t="str">
        <f>VLOOKUP(O1536,[3]Gerentes!$A:$N,10,0)</f>
        <v>1. Primera Infancia</v>
      </c>
      <c r="J1536" s="35" t="str">
        <f>VLOOKUP(O1536,[3]Gerentes!$A:$AB,15,0)</f>
        <v>Contratable</v>
      </c>
      <c r="K1536" s="36" t="str">
        <f t="shared" si="69"/>
        <v>Inversión</v>
      </c>
      <c r="L1536" s="37" t="s">
        <v>228</v>
      </c>
      <c r="M1536" s="38" t="str">
        <f t="shared" si="70"/>
        <v>C-4102-1500-18</v>
      </c>
      <c r="N1536" s="34">
        <v>161</v>
      </c>
      <c r="O1536" s="35" t="str">
        <f t="shared" si="71"/>
        <v>C-4102-1500-18-0-4102001-02-161</v>
      </c>
      <c r="P1536" s="32" t="s">
        <v>227</v>
      </c>
      <c r="Q1536" s="39">
        <f>VLOOKUP($O1536,[3]Gerentes!$A:$I,7,0)</f>
        <v>4102001</v>
      </c>
      <c r="R1536" s="40" t="str">
        <f>VLOOKUP($O1536,[3]Gerentes!$A:$I,8,0)</f>
        <v>SERVICIO DE ATENCION INTEGRAL A LA PRIMERA INFANCIA</v>
      </c>
      <c r="S1536" s="34" t="s">
        <v>38</v>
      </c>
      <c r="T1536" s="34">
        <v>10</v>
      </c>
      <c r="U1536" s="34" t="s">
        <v>223</v>
      </c>
      <c r="V1536" s="34" t="s">
        <v>25</v>
      </c>
      <c r="W1536" s="41">
        <v>59620087350</v>
      </c>
      <c r="X1536" s="41">
        <v>5656633076</v>
      </c>
      <c r="Y1536" s="41">
        <v>0</v>
      </c>
      <c r="Z1536" s="41">
        <v>0</v>
      </c>
      <c r="AA1536" s="41">
        <v>0</v>
      </c>
      <c r="AB1536" s="42">
        <v>65276720426</v>
      </c>
      <c r="AC1536" s="41">
        <v>64715526582</v>
      </c>
      <c r="AD1536" s="41">
        <v>561193844</v>
      </c>
      <c r="AE1536" s="42">
        <v>63006188715</v>
      </c>
      <c r="AF1536" s="42">
        <v>43321546467</v>
      </c>
      <c r="AG1536" s="41">
        <v>43321546467</v>
      </c>
      <c r="AH1536" s="41">
        <v>43321546467</v>
      </c>
      <c r="AI1536" s="41">
        <v>0</v>
      </c>
      <c r="AJ1536" s="41">
        <v>0</v>
      </c>
      <c r="AK1536" s="42" t="str">
        <f>IFERROR(VLOOKUP(Exportar[[#This Row],[RUBRO]],[3]LISTAS!$A$1:$B$19,2,0),Exportar[[#This Row],[NOMBRE-Planeación_Proyecto]])</f>
        <v>1. Primera Infancia</v>
      </c>
      <c r="AL1536" s="41">
        <f>VLOOKUP(Exportar[[#This Row],[UNIDAD/SUB UNIDAD]],[3]!REGIONALES[[#All],[codigo_regional3]:[Columna1]],3,0)</f>
        <v>70</v>
      </c>
      <c r="AM1536" s="41">
        <f>Exportar[[#This Row],[COD]]</f>
        <v>70</v>
      </c>
      <c r="AN1536" s="41" t="str">
        <f>IFERROR(VLOOKUP(Exportar[[#This Row],[RUBRO completo]],'[3]CENTRO DE COSTOS'!$X:$X,1,0),0)</f>
        <v>C-4102-1500-18-0-4102001-02-161</v>
      </c>
      <c r="AO1536" s="43" t="str">
        <f>VLOOKUP(Exportar[[#This Row],[COD_REAL]],'[3]CENTRO DE COSTOS'!$M$4:$N$72,2,0)</f>
        <v>REGIONAL SUCRE</v>
      </c>
    </row>
    <row r="1537" spans="1:41" x14ac:dyDescent="0.25">
      <c r="A1537" s="44">
        <v>45111</v>
      </c>
      <c r="B1537" s="32">
        <v>2023</v>
      </c>
      <c r="C1537" s="33" t="str">
        <f>VLOOKUP(D1537,'[3]CENTRO DE COSTOS'!$E:$H,4,0)</f>
        <v>REGIONALES</v>
      </c>
      <c r="D1537" s="34" t="s">
        <v>83</v>
      </c>
      <c r="E1537" s="34" t="s">
        <v>84</v>
      </c>
      <c r="F1537" s="34" t="s">
        <v>226</v>
      </c>
      <c r="G1537" s="35" t="str">
        <f>VLOOKUP(O1537,[3]Gerentes!$A:$N,4,0)</f>
        <v>PRIMERA INFANCIA</v>
      </c>
      <c r="H1537" s="35" t="str">
        <f>VLOOKUP(O1537,[3]Gerentes!$A:$N,5,0)</f>
        <v>DIRECTOR(A) DE PRIMERA INFANCIA</v>
      </c>
      <c r="I1537" s="35" t="str">
        <f>VLOOKUP(O1537,[3]Gerentes!$A:$N,10,0)</f>
        <v>1. Primera Infancia</v>
      </c>
      <c r="J1537" s="35" t="str">
        <f>VLOOKUP(O1537,[3]Gerentes!$A:$AB,15,0)</f>
        <v>Contratable</v>
      </c>
      <c r="K1537" s="36" t="str">
        <f t="shared" si="69"/>
        <v>Inversión</v>
      </c>
      <c r="L1537" s="37" t="s">
        <v>225</v>
      </c>
      <c r="M1537" s="38" t="str">
        <f t="shared" si="70"/>
        <v>C-4102-1500-18</v>
      </c>
      <c r="N1537" s="34">
        <v>162</v>
      </c>
      <c r="O1537" s="35" t="str">
        <f t="shared" si="71"/>
        <v>C-4102-1500-18-0-4102002-02-162</v>
      </c>
      <c r="P1537" s="32" t="s">
        <v>224</v>
      </c>
      <c r="Q1537" s="39">
        <f>VLOOKUP($O1537,[3]Gerentes!$A:$I,7,0)</f>
        <v>4102002</v>
      </c>
      <c r="R1537" s="40" t="str">
        <f>VLOOKUP($O1537,[3]Gerentes!$A:$I,8,0)</f>
        <v>SERVICIO DE ATENCION TRADICIONAL A LA PRIMERA INFANCIA</v>
      </c>
      <c r="S1537" s="34" t="s">
        <v>38</v>
      </c>
      <c r="T1537" s="34">
        <v>10</v>
      </c>
      <c r="U1537" s="34" t="s">
        <v>223</v>
      </c>
      <c r="V1537" s="34" t="s">
        <v>25</v>
      </c>
      <c r="W1537" s="41">
        <v>60588178523</v>
      </c>
      <c r="X1537" s="41">
        <v>4925605343</v>
      </c>
      <c r="Y1537" s="41">
        <v>0</v>
      </c>
      <c r="Z1537" s="41">
        <v>0</v>
      </c>
      <c r="AA1537" s="41">
        <v>0</v>
      </c>
      <c r="AB1537" s="42">
        <v>65513783866</v>
      </c>
      <c r="AC1537" s="41">
        <v>63365348712</v>
      </c>
      <c r="AD1537" s="41">
        <v>2148435154</v>
      </c>
      <c r="AE1537" s="42">
        <v>62270824123</v>
      </c>
      <c r="AF1537" s="42">
        <v>34248855925</v>
      </c>
      <c r="AG1537" s="41">
        <v>34248855925</v>
      </c>
      <c r="AH1537" s="41">
        <v>34248855925</v>
      </c>
      <c r="AI1537" s="41">
        <v>0</v>
      </c>
      <c r="AJ1537" s="41">
        <v>0</v>
      </c>
      <c r="AK1537" s="42" t="str">
        <f>IFERROR(VLOOKUP(Exportar[[#This Row],[RUBRO]],[3]LISTAS!$A$1:$B$19,2,0),Exportar[[#This Row],[NOMBRE-Planeación_Proyecto]])</f>
        <v>1. Primera Infancia</v>
      </c>
      <c r="AL1537" s="41">
        <f>VLOOKUP(Exportar[[#This Row],[UNIDAD/SUB UNIDAD]],[3]!REGIONALES[[#All],[codigo_regional3]:[Columna1]],3,0)</f>
        <v>70</v>
      </c>
      <c r="AM1537" s="41">
        <f>Exportar[[#This Row],[COD]]</f>
        <v>70</v>
      </c>
      <c r="AN1537" s="41" t="str">
        <f>IFERROR(VLOOKUP(Exportar[[#This Row],[RUBRO completo]],'[3]CENTRO DE COSTOS'!$X:$X,1,0),0)</f>
        <v>C-4102-1500-18-0-4102002-02-162</v>
      </c>
      <c r="AO1537" s="43" t="str">
        <f>VLOOKUP(Exportar[[#This Row],[COD_REAL]],'[3]CENTRO DE COSTOS'!$M$4:$N$72,2,0)</f>
        <v>REGIONAL SUCRE</v>
      </c>
    </row>
    <row r="1538" spans="1:41" x14ac:dyDescent="0.25">
      <c r="A1538" s="44">
        <v>45111</v>
      </c>
      <c r="B1538" s="32">
        <v>2023</v>
      </c>
      <c r="C1538" s="33" t="str">
        <f>VLOOKUP(D1538,'[3]CENTRO DE COSTOS'!$E:$H,4,0)</f>
        <v>REGIONALES</v>
      </c>
      <c r="D1538" s="34" t="s">
        <v>83</v>
      </c>
      <c r="E1538" s="34" t="s">
        <v>84</v>
      </c>
      <c r="F1538" s="34" t="s">
        <v>431</v>
      </c>
      <c r="G1538" s="35" t="str">
        <f>VLOOKUP(O1538,[3]Gerentes!$A:$N,4,0)</f>
        <v>PRIMERA INFANCIA</v>
      </c>
      <c r="H1538" s="35" t="str">
        <f>VLOOKUP(O1538,[3]Gerentes!$A:$N,5,0)</f>
        <v>DIRECTOR(A) DE PRIMERA INFANCIA</v>
      </c>
      <c r="I1538" s="35" t="str">
        <f>VLOOKUP(O1538,[3]Gerentes!$A:$N,10,0)</f>
        <v>1. Primera Infancia</v>
      </c>
      <c r="J1538" s="35" t="str">
        <f>VLOOKUP(O1538,[3]Gerentes!$A:$AB,15,0)</f>
        <v>Contratable</v>
      </c>
      <c r="K1538" s="36" t="str">
        <f t="shared" si="69"/>
        <v>Inversión</v>
      </c>
      <c r="L1538" s="37" t="s">
        <v>225</v>
      </c>
      <c r="M1538" s="38" t="str">
        <f t="shared" si="70"/>
        <v>C-4102-1500-18</v>
      </c>
      <c r="N1538" s="34">
        <v>166</v>
      </c>
      <c r="O1538" s="35" t="str">
        <f t="shared" si="71"/>
        <v>C-4102-1500-18-0-4102002-02-166</v>
      </c>
      <c r="P1538" s="32" t="s">
        <v>224</v>
      </c>
      <c r="Q1538" s="39">
        <f>VLOOKUP($O1538,[3]Gerentes!$A:$I,7,0)</f>
        <v>4102002</v>
      </c>
      <c r="R1538" s="40" t="str">
        <f>VLOOKUP($O1538,[3]Gerentes!$A:$I,8,0)</f>
        <v>SERVICIO DE ATENCION TRADICIONAL A LA PRIMERA INFANCIA</v>
      </c>
      <c r="S1538" s="34" t="s">
        <v>38</v>
      </c>
      <c r="T1538" s="34">
        <v>10</v>
      </c>
      <c r="U1538" s="34" t="s">
        <v>223</v>
      </c>
      <c r="V1538" s="34" t="s">
        <v>25</v>
      </c>
      <c r="W1538" s="41">
        <v>0</v>
      </c>
      <c r="X1538" s="41">
        <v>6237000</v>
      </c>
      <c r="Y1538" s="41">
        <v>0</v>
      </c>
      <c r="Z1538" s="41">
        <v>0</v>
      </c>
      <c r="AA1538" s="41">
        <v>0</v>
      </c>
      <c r="AB1538" s="42">
        <v>6237000</v>
      </c>
      <c r="AC1538" s="41">
        <v>5852000</v>
      </c>
      <c r="AD1538" s="41">
        <v>385000</v>
      </c>
      <c r="AE1538" s="42">
        <v>4362000</v>
      </c>
      <c r="AF1538" s="42">
        <v>137000</v>
      </c>
      <c r="AG1538" s="41">
        <v>137000</v>
      </c>
      <c r="AH1538" s="41">
        <v>137000</v>
      </c>
      <c r="AI1538" s="41">
        <v>0</v>
      </c>
      <c r="AJ1538" s="41">
        <v>0</v>
      </c>
      <c r="AK1538" s="42" t="str">
        <f>IFERROR(VLOOKUP(Exportar[[#This Row],[RUBRO]],[3]LISTAS!$A$1:$B$19,2,0),Exportar[[#This Row],[NOMBRE-Planeación_Proyecto]])</f>
        <v>1. Primera Infancia</v>
      </c>
      <c r="AL1538" s="41">
        <f>VLOOKUP(Exportar[[#This Row],[UNIDAD/SUB UNIDAD]],[3]!REGIONALES[[#All],[codigo_regional3]:[Columna1]],3,0)</f>
        <v>70</v>
      </c>
      <c r="AM1538" s="41">
        <f>Exportar[[#This Row],[COD]]</f>
        <v>70</v>
      </c>
      <c r="AN1538" s="41">
        <f>IFERROR(VLOOKUP(Exportar[[#This Row],[RUBRO completo]],'[3]CENTRO DE COSTOS'!$X:$X,1,0),0)</f>
        <v>0</v>
      </c>
      <c r="AO1538" s="43" t="str">
        <f>VLOOKUP(Exportar[[#This Row],[COD_REAL]],'[3]CENTRO DE COSTOS'!$M$4:$N$72,2,0)</f>
        <v>REGIONAL SUCRE</v>
      </c>
    </row>
    <row r="1539" spans="1:41" x14ac:dyDescent="0.25">
      <c r="A1539" s="44">
        <v>45111</v>
      </c>
      <c r="B1539" s="32">
        <v>2023</v>
      </c>
      <c r="C1539" s="33" t="str">
        <f>VLOOKUP(D1539,'[3]CENTRO DE COSTOS'!$E:$H,4,0)</f>
        <v>REGIONALES</v>
      </c>
      <c r="D1539" s="34" t="s">
        <v>83</v>
      </c>
      <c r="E1539" s="34" t="s">
        <v>84</v>
      </c>
      <c r="F1539" s="34" t="s">
        <v>222</v>
      </c>
      <c r="G1539" s="35" t="str">
        <f>VLOOKUP(O1539,[3]Gerentes!$A:$N,4,0)</f>
        <v>FORTALECIMIENTO</v>
      </c>
      <c r="H1539" s="35" t="str">
        <f>VLOOKUP(O1539,[3]Gerentes!$A:$N,5,0)</f>
        <v>DIRECTOR(A) ADMINISTRATIVO</v>
      </c>
      <c r="I1539" s="35" t="str">
        <f>VLOOKUP(O1539,[3]Gerentes!$A:$N,10,0)</f>
        <v>8. Fortalecimiento</v>
      </c>
      <c r="J1539" s="35" t="str">
        <f>VLOOKUP(O1539,[3]Gerentes!$A:$AB,15,0)</f>
        <v>Contratable</v>
      </c>
      <c r="K1539" s="36" t="str">
        <f t="shared" si="69"/>
        <v>Inversión</v>
      </c>
      <c r="L1539" s="37" t="s">
        <v>175</v>
      </c>
      <c r="M1539" s="38" t="str">
        <f t="shared" si="70"/>
        <v>C-4199-1500-8</v>
      </c>
      <c r="N1539" s="34">
        <v>184</v>
      </c>
      <c r="O1539" s="35" t="str">
        <f t="shared" si="71"/>
        <v>C-4199-1500-8-0-4199064-02-184</v>
      </c>
      <c r="P1539" s="32" t="s">
        <v>174</v>
      </c>
      <c r="Q1539" s="39">
        <f>VLOOKUP($O1539,[3]Gerentes!$A:$I,7,0)</f>
        <v>4199064</v>
      </c>
      <c r="R1539" s="40" t="str">
        <f>VLOOKUP($O1539,[3]Gerentes!$A:$I,8,0)</f>
        <v>SERVICIO DE IMPLEMENTACION DE SISTEMAS DE GESTION</v>
      </c>
      <c r="S1539" s="34" t="s">
        <v>24</v>
      </c>
      <c r="T1539" s="34">
        <v>27</v>
      </c>
      <c r="U1539" s="34" t="s">
        <v>161</v>
      </c>
      <c r="V1539" s="34" t="s">
        <v>25</v>
      </c>
      <c r="W1539" s="41">
        <v>247287422</v>
      </c>
      <c r="X1539" s="41">
        <v>0</v>
      </c>
      <c r="Y1539" s="41">
        <v>0</v>
      </c>
      <c r="Z1539" s="41">
        <v>0</v>
      </c>
      <c r="AA1539" s="41">
        <v>0</v>
      </c>
      <c r="AB1539" s="42">
        <v>247287422</v>
      </c>
      <c r="AC1539" s="41">
        <v>163979286</v>
      </c>
      <c r="AD1539" s="41">
        <v>83308136</v>
      </c>
      <c r="AE1539" s="42">
        <v>148722885</v>
      </c>
      <c r="AF1539" s="42">
        <v>114469519.62</v>
      </c>
      <c r="AG1539" s="41">
        <v>114469519.62</v>
      </c>
      <c r="AH1539" s="41">
        <v>114469519.62</v>
      </c>
      <c r="AI1539" s="41">
        <v>0</v>
      </c>
      <c r="AJ1539" s="41">
        <v>0</v>
      </c>
      <c r="AK1539" s="42" t="str">
        <f>IFERROR(VLOOKUP(Exportar[[#This Row],[RUBRO]],[3]LISTAS!$A$1:$B$19,2,0),Exportar[[#This Row],[NOMBRE-Planeación_Proyecto]])</f>
        <v>8. Fortalecimiento</v>
      </c>
      <c r="AL1539" s="41">
        <f>VLOOKUP(Exportar[[#This Row],[UNIDAD/SUB UNIDAD]],[3]!REGIONALES[[#All],[codigo_regional3]:[Columna1]],3,0)</f>
        <v>70</v>
      </c>
      <c r="AM1539" s="41">
        <f>Exportar[[#This Row],[COD]]</f>
        <v>70</v>
      </c>
      <c r="AN1539" s="41">
        <f>IFERROR(VLOOKUP(Exportar[[#This Row],[RUBRO completo]],'[3]CENTRO DE COSTOS'!$X:$X,1,0),0)</f>
        <v>0</v>
      </c>
      <c r="AO1539" s="43" t="str">
        <f>VLOOKUP(Exportar[[#This Row],[COD_REAL]],'[3]CENTRO DE COSTOS'!$M$4:$N$72,2,0)</f>
        <v>REGIONAL SUCRE</v>
      </c>
    </row>
    <row r="1540" spans="1:41" x14ac:dyDescent="0.25">
      <c r="A1540" s="44">
        <v>45111</v>
      </c>
      <c r="B1540" s="32">
        <v>2023</v>
      </c>
      <c r="C1540" s="33" t="str">
        <f>VLOOKUP(D1540,'[3]CENTRO DE COSTOS'!$E:$H,4,0)</f>
        <v>REGIONALES</v>
      </c>
      <c r="D1540" s="34" t="s">
        <v>83</v>
      </c>
      <c r="E1540" s="34" t="s">
        <v>84</v>
      </c>
      <c r="F1540" s="34" t="s">
        <v>221</v>
      </c>
      <c r="G1540" s="35" t="str">
        <f>VLOOKUP(O1540,[3]Gerentes!$A:$N,4,0)</f>
        <v>FORTALECIMIENTO</v>
      </c>
      <c r="H1540" s="35" t="str">
        <f>VLOOKUP(O1540,[3]Gerentes!$A:$N,5,0)</f>
        <v>DIRECTOR(A) ADMINISTRATIVO</v>
      </c>
      <c r="I1540" s="35" t="str">
        <f>VLOOKUP(O1540,[3]Gerentes!$A:$N,10,0)</f>
        <v>8. Fortalecimiento</v>
      </c>
      <c r="J1540" s="35" t="str">
        <f>VLOOKUP(O1540,[3]Gerentes!$A:$AB,15,0)</f>
        <v>Contratable</v>
      </c>
      <c r="K1540" s="36" t="str">
        <f t="shared" ref="K1540:K1603" si="72">IF(OR(LEFT(L1540,1)="A",LEFT(L1540,1)="B"),"Funcionamiento","Inversión")</f>
        <v>Inversión</v>
      </c>
      <c r="L1540" s="37" t="s">
        <v>175</v>
      </c>
      <c r="M1540" s="38" t="str">
        <f t="shared" ref="M1540:M1603" si="73">IF(LEFT(L1540,4)="A-01",LEFT(L1540,10),IF(LEFT(L1540,4)="A-02",LEFT(L1540,7),IF(LEFT(L1540,4)="A-03",LEFT(L1540,14),IF(LEFT(L1540,7)="A-08-01",LEFT(L1540,7),IF(LEFT(L1540,7)="A-08-04",LEFT(L1540,10),IF(AND(LEFT(LEFT(L1540,14),1)="C",RIGHT(LEFT(L1540,14),1)="-"),LEFT(L1540,13),LEFT(L1540,14)))))))</f>
        <v>C-4199-1500-8</v>
      </c>
      <c r="N1540" s="34">
        <v>186</v>
      </c>
      <c r="O1540" s="35" t="str">
        <f t="shared" ref="O1540:O1603" si="74">IF(LEN(N1540)&gt;3,L1540,L1540&amp;IF(N1540&lt;&gt;"","-"&amp;N1540,""))</f>
        <v>C-4199-1500-8-0-4199064-02-186</v>
      </c>
      <c r="P1540" s="32" t="s">
        <v>174</v>
      </c>
      <c r="Q1540" s="39">
        <f>VLOOKUP($O1540,[3]Gerentes!$A:$I,7,0)</f>
        <v>4199064</v>
      </c>
      <c r="R1540" s="40" t="str">
        <f>VLOOKUP($O1540,[3]Gerentes!$A:$I,8,0)</f>
        <v>SERVICIO DE IMPLEMENTACION DE SISTEMAS DE GESTION</v>
      </c>
      <c r="S1540" s="34" t="s">
        <v>24</v>
      </c>
      <c r="T1540" s="34">
        <v>27</v>
      </c>
      <c r="U1540" s="34" t="s">
        <v>161</v>
      </c>
      <c r="V1540" s="34" t="s">
        <v>25</v>
      </c>
      <c r="W1540" s="41">
        <v>230905976</v>
      </c>
      <c r="X1540" s="41">
        <v>0</v>
      </c>
      <c r="Y1540" s="41">
        <v>0</v>
      </c>
      <c r="Z1540" s="41">
        <v>0</v>
      </c>
      <c r="AA1540" s="41">
        <v>0</v>
      </c>
      <c r="AB1540" s="42">
        <v>230905976</v>
      </c>
      <c r="AC1540" s="41">
        <v>230905976</v>
      </c>
      <c r="AD1540" s="41">
        <v>0</v>
      </c>
      <c r="AE1540" s="42">
        <v>170921934</v>
      </c>
      <c r="AF1540" s="42">
        <v>170921934</v>
      </c>
      <c r="AG1540" s="41">
        <v>170921934</v>
      </c>
      <c r="AH1540" s="41">
        <v>170921934</v>
      </c>
      <c r="AI1540" s="41">
        <v>0</v>
      </c>
      <c r="AJ1540" s="41">
        <v>0</v>
      </c>
      <c r="AK1540" s="42" t="str">
        <f>IFERROR(VLOOKUP(Exportar[[#This Row],[RUBRO]],[3]LISTAS!$A$1:$B$19,2,0),Exportar[[#This Row],[NOMBRE-Planeación_Proyecto]])</f>
        <v>8. Fortalecimiento</v>
      </c>
      <c r="AL1540" s="41">
        <f>VLOOKUP(Exportar[[#This Row],[UNIDAD/SUB UNIDAD]],[3]!REGIONALES[[#All],[codigo_regional3]:[Columna1]],3,0)</f>
        <v>70</v>
      </c>
      <c r="AM1540" s="41">
        <f>Exportar[[#This Row],[COD]]</f>
        <v>70</v>
      </c>
      <c r="AN1540" s="41">
        <f>IFERROR(VLOOKUP(Exportar[[#This Row],[RUBRO completo]],'[3]CENTRO DE COSTOS'!$X:$X,1,0),0)</f>
        <v>0</v>
      </c>
      <c r="AO1540" s="43" t="str">
        <f>VLOOKUP(Exportar[[#This Row],[COD_REAL]],'[3]CENTRO DE COSTOS'!$M$4:$N$72,2,0)</f>
        <v>REGIONAL SUCRE</v>
      </c>
    </row>
    <row r="1541" spans="1:41" x14ac:dyDescent="0.25">
      <c r="A1541" s="44">
        <v>45111</v>
      </c>
      <c r="B1541" s="32">
        <v>2023</v>
      </c>
      <c r="C1541" s="33" t="str">
        <f>VLOOKUP(D1541,'[3]CENTRO DE COSTOS'!$E:$H,4,0)</f>
        <v>REGIONALES</v>
      </c>
      <c r="D1541" s="34" t="s">
        <v>83</v>
      </c>
      <c r="E1541" s="34" t="s">
        <v>84</v>
      </c>
      <c r="F1541" s="34" t="s">
        <v>220</v>
      </c>
      <c r="G1541" s="35" t="str">
        <f>VLOOKUP(O1541,[3]Gerentes!$A:$N,4,0)</f>
        <v>FORTALECIMIENTO</v>
      </c>
      <c r="H1541" s="35" t="str">
        <f>VLOOKUP(O1541,[3]Gerentes!$A:$N,5,0)</f>
        <v>DIRECTOR(A) DE GESTION HUMANA</v>
      </c>
      <c r="I1541" s="35" t="str">
        <f>VLOOKUP(O1541,[3]Gerentes!$A:$N,10,0)</f>
        <v>8. Fortalecimiento</v>
      </c>
      <c r="J1541" s="35" t="str">
        <f>VLOOKUP(O1541,[3]Gerentes!$A:$AB,15,0)</f>
        <v>Contratable</v>
      </c>
      <c r="K1541" s="36" t="str">
        <f t="shared" si="72"/>
        <v>Inversión</v>
      </c>
      <c r="L1541" s="37" t="s">
        <v>215</v>
      </c>
      <c r="M1541" s="38" t="str">
        <f t="shared" si="73"/>
        <v>C-4199-1500-8</v>
      </c>
      <c r="N1541" s="34">
        <v>192</v>
      </c>
      <c r="O1541" s="35" t="str">
        <f t="shared" si="74"/>
        <v>C-4199-1500-8-0-4199053-02-192</v>
      </c>
      <c r="P1541" s="32" t="s">
        <v>214</v>
      </c>
      <c r="Q1541" s="39">
        <f>VLOOKUP($O1541,[3]Gerentes!$A:$I,7,0)</f>
        <v>4199053</v>
      </c>
      <c r="R1541" s="40" t="str">
        <f>VLOOKUP($O1541,[3]Gerentes!$A:$I,8,0)</f>
        <v>DOCUMENTOS DE LINEAMIENTOS TECNICOS</v>
      </c>
      <c r="S1541" s="34" t="s">
        <v>24</v>
      </c>
      <c r="T1541" s="34">
        <v>27</v>
      </c>
      <c r="U1541" s="34" t="s">
        <v>161</v>
      </c>
      <c r="V1541" s="34" t="s">
        <v>25</v>
      </c>
      <c r="W1541" s="41">
        <v>12623680</v>
      </c>
      <c r="X1541" s="41">
        <v>0</v>
      </c>
      <c r="Y1541" s="41">
        <v>0</v>
      </c>
      <c r="Z1541" s="41">
        <v>0</v>
      </c>
      <c r="AA1541" s="41">
        <v>0</v>
      </c>
      <c r="AB1541" s="42">
        <v>12623680</v>
      </c>
      <c r="AC1541" s="41">
        <v>12623680</v>
      </c>
      <c r="AD1541" s="41">
        <v>0</v>
      </c>
      <c r="AE1541" s="42">
        <v>12623680</v>
      </c>
      <c r="AF1541" s="42">
        <v>0</v>
      </c>
      <c r="AG1541" s="41">
        <v>0</v>
      </c>
      <c r="AH1541" s="41">
        <v>0</v>
      </c>
      <c r="AI1541" s="41">
        <v>0</v>
      </c>
      <c r="AJ1541" s="41">
        <v>0</v>
      </c>
      <c r="AK1541" s="42" t="str">
        <f>IFERROR(VLOOKUP(Exportar[[#This Row],[RUBRO]],[3]LISTAS!$A$1:$B$19,2,0),Exportar[[#This Row],[NOMBRE-Planeación_Proyecto]])</f>
        <v>8. Fortalecimiento</v>
      </c>
      <c r="AL1541" s="41">
        <f>VLOOKUP(Exportar[[#This Row],[UNIDAD/SUB UNIDAD]],[3]!REGIONALES[[#All],[codigo_regional3]:[Columna1]],3,0)</f>
        <v>70</v>
      </c>
      <c r="AM1541" s="41">
        <f>Exportar[[#This Row],[COD]]</f>
        <v>70</v>
      </c>
      <c r="AN1541" s="41">
        <f>IFERROR(VLOOKUP(Exportar[[#This Row],[RUBRO completo]],'[3]CENTRO DE COSTOS'!$X:$X,1,0),0)</f>
        <v>0</v>
      </c>
      <c r="AO1541" s="43" t="str">
        <f>VLOOKUP(Exportar[[#This Row],[COD_REAL]],'[3]CENTRO DE COSTOS'!$M$4:$N$72,2,0)</f>
        <v>REGIONAL SUCRE</v>
      </c>
    </row>
    <row r="1542" spans="1:41" x14ac:dyDescent="0.25">
      <c r="A1542" s="44">
        <v>45111</v>
      </c>
      <c r="B1542" s="32">
        <v>2023</v>
      </c>
      <c r="C1542" s="33" t="str">
        <f>VLOOKUP(D1542,'[3]CENTRO DE COSTOS'!$E:$H,4,0)</f>
        <v>REGIONALES</v>
      </c>
      <c r="D1542" s="34" t="s">
        <v>83</v>
      </c>
      <c r="E1542" s="34" t="s">
        <v>84</v>
      </c>
      <c r="F1542" s="34" t="s">
        <v>219</v>
      </c>
      <c r="G1542" s="35" t="str">
        <f>VLOOKUP(O1542,[3]Gerentes!$A:$N,4,0)</f>
        <v>FORTALECIMIENTO</v>
      </c>
      <c r="H1542" s="35" t="str">
        <f>VLOOKUP(O1542,[3]Gerentes!$A:$N,5,0)</f>
        <v>DIRECTOR(A) ADMINISTRATIVO</v>
      </c>
      <c r="I1542" s="35" t="str">
        <f>VLOOKUP(O1542,[3]Gerentes!$A:$N,10,0)</f>
        <v>8. Fortalecimiento</v>
      </c>
      <c r="J1542" s="35" t="str">
        <f>VLOOKUP(O1542,[3]Gerentes!$A:$AB,15,0)</f>
        <v>Contratable</v>
      </c>
      <c r="K1542" s="36" t="str">
        <f t="shared" si="72"/>
        <v>Inversión</v>
      </c>
      <c r="L1542" s="37" t="s">
        <v>218</v>
      </c>
      <c r="M1542" s="38" t="str">
        <f t="shared" si="73"/>
        <v>C-4199-1500-8</v>
      </c>
      <c r="N1542" s="34">
        <v>197</v>
      </c>
      <c r="O1542" s="35" t="str">
        <f t="shared" si="74"/>
        <v>C-4199-1500-8-0-4199016-02-197</v>
      </c>
      <c r="P1542" s="32" t="s">
        <v>217</v>
      </c>
      <c r="Q1542" s="39">
        <f>VLOOKUP($O1542,[3]Gerentes!$A:$I,7,0)</f>
        <v>4199016</v>
      </c>
      <c r="R1542" s="40" t="str">
        <f>VLOOKUP($O1542,[3]Gerentes!$A:$I,8,0)</f>
        <v>SEDES MANTENIDAS</v>
      </c>
      <c r="S1542" s="34" t="s">
        <v>24</v>
      </c>
      <c r="T1542" s="34">
        <v>27</v>
      </c>
      <c r="U1542" s="34" t="s">
        <v>161</v>
      </c>
      <c r="V1542" s="34" t="s">
        <v>25</v>
      </c>
      <c r="W1542" s="41">
        <v>157682172</v>
      </c>
      <c r="X1542" s="41">
        <v>0</v>
      </c>
      <c r="Y1542" s="41">
        <v>0</v>
      </c>
      <c r="Z1542" s="41">
        <v>0</v>
      </c>
      <c r="AA1542" s="41">
        <v>0</v>
      </c>
      <c r="AB1542" s="42">
        <v>157682172</v>
      </c>
      <c r="AC1542" s="41">
        <v>157682172</v>
      </c>
      <c r="AD1542" s="41">
        <v>0</v>
      </c>
      <c r="AE1542" s="42">
        <v>132121350</v>
      </c>
      <c r="AF1542" s="42">
        <v>30479060.640000001</v>
      </c>
      <c r="AG1542" s="41">
        <v>30479060.640000001</v>
      </c>
      <c r="AH1542" s="41">
        <v>30479060.640000001</v>
      </c>
      <c r="AI1542" s="41">
        <v>0</v>
      </c>
      <c r="AJ1542" s="41">
        <v>0</v>
      </c>
      <c r="AK1542" s="42" t="str">
        <f>IFERROR(VLOOKUP(Exportar[[#This Row],[RUBRO]],[3]LISTAS!$A$1:$B$19,2,0),Exportar[[#This Row],[NOMBRE-Planeación_Proyecto]])</f>
        <v>8. Fortalecimiento</v>
      </c>
      <c r="AL1542" s="41">
        <f>VLOOKUP(Exportar[[#This Row],[UNIDAD/SUB UNIDAD]],[3]!REGIONALES[[#All],[codigo_regional3]:[Columna1]],3,0)</f>
        <v>70</v>
      </c>
      <c r="AM1542" s="41">
        <f>Exportar[[#This Row],[COD]]</f>
        <v>70</v>
      </c>
      <c r="AN1542" s="41">
        <f>IFERROR(VLOOKUP(Exportar[[#This Row],[RUBRO completo]],'[3]CENTRO DE COSTOS'!$X:$X,1,0),0)</f>
        <v>0</v>
      </c>
      <c r="AO1542" s="43" t="str">
        <f>VLOOKUP(Exportar[[#This Row],[COD_REAL]],'[3]CENTRO DE COSTOS'!$M$4:$N$72,2,0)</f>
        <v>REGIONAL SUCRE</v>
      </c>
    </row>
    <row r="1543" spans="1:41" x14ac:dyDescent="0.25">
      <c r="A1543" s="44">
        <v>45111</v>
      </c>
      <c r="B1543" s="32">
        <v>2023</v>
      </c>
      <c r="C1543" s="33" t="str">
        <f>VLOOKUP(D1543,'[3]CENTRO DE COSTOS'!$E:$H,4,0)</f>
        <v>REGIONALES</v>
      </c>
      <c r="D1543" s="34" t="s">
        <v>83</v>
      </c>
      <c r="E1543" s="34" t="s">
        <v>84</v>
      </c>
      <c r="F1543" s="34" t="s">
        <v>216</v>
      </c>
      <c r="G1543" s="35" t="str">
        <f>VLOOKUP(O1543,[3]Gerentes!$A:$N,4,0)</f>
        <v>FORTALECIMIENTO</v>
      </c>
      <c r="H1543" s="35" t="str">
        <f>VLOOKUP(O1543,[3]Gerentes!$A:$N,5,0)</f>
        <v>DIRECTOR(A) ADMINISTRATIVO</v>
      </c>
      <c r="I1543" s="35" t="str">
        <f>VLOOKUP(O1543,[3]Gerentes!$A:$N,10,0)</f>
        <v>8. Fortalecimiento</v>
      </c>
      <c r="J1543" s="35" t="str">
        <f>VLOOKUP(O1543,[3]Gerentes!$A:$AB,15,0)</f>
        <v>Contratable</v>
      </c>
      <c r="K1543" s="36" t="str">
        <f t="shared" si="72"/>
        <v>Inversión</v>
      </c>
      <c r="L1543" s="37" t="s">
        <v>215</v>
      </c>
      <c r="M1543" s="38" t="str">
        <f t="shared" si="73"/>
        <v>C-4199-1500-8</v>
      </c>
      <c r="N1543" s="34">
        <v>199</v>
      </c>
      <c r="O1543" s="35" t="str">
        <f t="shared" si="74"/>
        <v>C-4199-1500-8-0-4199053-02-199</v>
      </c>
      <c r="P1543" s="32" t="s">
        <v>214</v>
      </c>
      <c r="Q1543" s="39">
        <f>VLOOKUP($O1543,[3]Gerentes!$A:$I,7,0)</f>
        <v>4199053</v>
      </c>
      <c r="R1543" s="40" t="str">
        <f>VLOOKUP($O1543,[3]Gerentes!$A:$I,8,0)</f>
        <v>DOCUMENTOS DE LINEAMIENTOS TECNICOS</v>
      </c>
      <c r="S1543" s="34" t="s">
        <v>24</v>
      </c>
      <c r="T1543" s="34">
        <v>27</v>
      </c>
      <c r="U1543" s="34" t="s">
        <v>161</v>
      </c>
      <c r="V1543" s="34" t="s">
        <v>25</v>
      </c>
      <c r="W1543" s="41">
        <v>13600000</v>
      </c>
      <c r="X1543" s="41">
        <v>0</v>
      </c>
      <c r="Y1543" s="41">
        <v>0</v>
      </c>
      <c r="Z1543" s="41">
        <v>0</v>
      </c>
      <c r="AA1543" s="41">
        <v>0</v>
      </c>
      <c r="AB1543" s="42">
        <v>13600000</v>
      </c>
      <c r="AC1543" s="41">
        <v>13600000</v>
      </c>
      <c r="AD1543" s="41">
        <v>0</v>
      </c>
      <c r="AE1543" s="42">
        <v>0</v>
      </c>
      <c r="AF1543" s="42">
        <v>0</v>
      </c>
      <c r="AG1543" s="41">
        <v>0</v>
      </c>
      <c r="AH1543" s="41">
        <v>0</v>
      </c>
      <c r="AI1543" s="41">
        <v>0</v>
      </c>
      <c r="AJ1543" s="41">
        <v>0</v>
      </c>
      <c r="AK1543" s="42" t="str">
        <f>IFERROR(VLOOKUP(Exportar[[#This Row],[RUBRO]],[3]LISTAS!$A$1:$B$19,2,0),Exportar[[#This Row],[NOMBRE-Planeación_Proyecto]])</f>
        <v>8. Fortalecimiento</v>
      </c>
      <c r="AL1543" s="41">
        <f>VLOOKUP(Exportar[[#This Row],[UNIDAD/SUB UNIDAD]],[3]!REGIONALES[[#All],[codigo_regional3]:[Columna1]],3,0)</f>
        <v>70</v>
      </c>
      <c r="AM1543" s="41">
        <f>Exportar[[#This Row],[COD]]</f>
        <v>70</v>
      </c>
      <c r="AN1543" s="41">
        <f>IFERROR(VLOOKUP(Exportar[[#This Row],[RUBRO completo]],'[3]CENTRO DE COSTOS'!$X:$X,1,0),0)</f>
        <v>0</v>
      </c>
      <c r="AO1543" s="43" t="str">
        <f>VLOOKUP(Exportar[[#This Row],[COD_REAL]],'[3]CENTRO DE COSTOS'!$M$4:$N$72,2,0)</f>
        <v>REGIONAL SUCRE</v>
      </c>
    </row>
    <row r="1544" spans="1:41" x14ac:dyDescent="0.25">
      <c r="A1544" s="44">
        <v>45111</v>
      </c>
      <c r="B1544" s="32">
        <v>2023</v>
      </c>
      <c r="C1544" s="33" t="str">
        <f>VLOOKUP(D1544,'[3]CENTRO DE COSTOS'!$E:$H,4,0)</f>
        <v>REGIONALES</v>
      </c>
      <c r="D1544" s="34" t="s">
        <v>83</v>
      </c>
      <c r="E1544" s="34" t="s">
        <v>84</v>
      </c>
      <c r="F1544" s="34" t="s">
        <v>213</v>
      </c>
      <c r="G1544" s="35" t="str">
        <f>VLOOKUP(O1544,[3]Gerentes!$A:$N,4,0)</f>
        <v>FORTALECIMIENTO</v>
      </c>
      <c r="H1544" s="35" t="str">
        <f>VLOOKUP(O1544,[3]Gerentes!$A:$N,5,0)</f>
        <v>DIRECTOR(A) ADMINISTRATIVO</v>
      </c>
      <c r="I1544" s="35" t="str">
        <f>VLOOKUP(O1544,[3]Gerentes!$A:$N,10,0)</f>
        <v>8. Fortalecimiento</v>
      </c>
      <c r="J1544" s="35" t="str">
        <f>VLOOKUP(O1544,[3]Gerentes!$A:$AB,15,0)</f>
        <v>Contratable</v>
      </c>
      <c r="K1544" s="36" t="str">
        <f t="shared" si="72"/>
        <v>Inversión</v>
      </c>
      <c r="L1544" s="37" t="s">
        <v>175</v>
      </c>
      <c r="M1544" s="38" t="str">
        <f t="shared" si="73"/>
        <v>C-4199-1500-8</v>
      </c>
      <c r="N1544" s="34">
        <v>201</v>
      </c>
      <c r="O1544" s="35" t="str">
        <f t="shared" si="74"/>
        <v>C-4199-1500-8-0-4199064-02-201</v>
      </c>
      <c r="P1544" s="32" t="s">
        <v>174</v>
      </c>
      <c r="Q1544" s="39">
        <f>VLOOKUP($O1544,[3]Gerentes!$A:$I,7,0)</f>
        <v>4199064</v>
      </c>
      <c r="R1544" s="40" t="str">
        <f>VLOOKUP($O1544,[3]Gerentes!$A:$I,8,0)</f>
        <v>SERVICIO DE IMPLEMENTACION DE SISTEMAS DE GESTION</v>
      </c>
      <c r="S1544" s="34" t="s">
        <v>24</v>
      </c>
      <c r="T1544" s="34">
        <v>27</v>
      </c>
      <c r="U1544" s="34" t="s">
        <v>161</v>
      </c>
      <c r="V1544" s="34" t="s">
        <v>25</v>
      </c>
      <c r="W1544" s="41">
        <v>10000000</v>
      </c>
      <c r="X1544" s="41">
        <v>87602000</v>
      </c>
      <c r="Y1544" s="41">
        <v>43801000</v>
      </c>
      <c r="Z1544" s="41">
        <v>0</v>
      </c>
      <c r="AA1544" s="41">
        <v>0</v>
      </c>
      <c r="AB1544" s="42">
        <v>53801000</v>
      </c>
      <c r="AC1544" s="41">
        <v>53801000</v>
      </c>
      <c r="AD1544" s="41">
        <v>0</v>
      </c>
      <c r="AE1544" s="42">
        <v>43801000</v>
      </c>
      <c r="AF1544" s="42">
        <v>43800819.020000003</v>
      </c>
      <c r="AG1544" s="41">
        <v>43800819.020000003</v>
      </c>
      <c r="AH1544" s="41">
        <v>43800819.020000003</v>
      </c>
      <c r="AI1544" s="41">
        <v>0</v>
      </c>
      <c r="AJ1544" s="41">
        <v>0</v>
      </c>
      <c r="AK1544" s="42" t="str">
        <f>IFERROR(VLOOKUP(Exportar[[#This Row],[RUBRO]],[3]LISTAS!$A$1:$B$19,2,0),Exportar[[#This Row],[NOMBRE-Planeación_Proyecto]])</f>
        <v>8. Fortalecimiento</v>
      </c>
      <c r="AL1544" s="41">
        <f>VLOOKUP(Exportar[[#This Row],[UNIDAD/SUB UNIDAD]],[3]!REGIONALES[[#All],[codigo_regional3]:[Columna1]],3,0)</f>
        <v>70</v>
      </c>
      <c r="AM1544" s="41">
        <f>Exportar[[#This Row],[COD]]</f>
        <v>70</v>
      </c>
      <c r="AN1544" s="41">
        <f>IFERROR(VLOOKUP(Exportar[[#This Row],[RUBRO completo]],'[3]CENTRO DE COSTOS'!$X:$X,1,0),0)</f>
        <v>0</v>
      </c>
      <c r="AO1544" s="43" t="str">
        <f>VLOOKUP(Exportar[[#This Row],[COD_REAL]],'[3]CENTRO DE COSTOS'!$M$4:$N$72,2,0)</f>
        <v>REGIONAL SUCRE</v>
      </c>
    </row>
    <row r="1545" spans="1:41" x14ac:dyDescent="0.25">
      <c r="A1545" s="44">
        <v>45111</v>
      </c>
      <c r="B1545" s="32">
        <v>2023</v>
      </c>
      <c r="C1545" s="33" t="str">
        <f>VLOOKUP(D1545,'[3]CENTRO DE COSTOS'!$E:$H,4,0)</f>
        <v>REGIONALES</v>
      </c>
      <c r="D1545" s="34" t="s">
        <v>83</v>
      </c>
      <c r="E1545" s="34" t="s">
        <v>84</v>
      </c>
      <c r="F1545" s="34" t="s">
        <v>208</v>
      </c>
      <c r="G1545" s="35" t="str">
        <f>VLOOKUP(O1545,[3]Gerentes!$A:$N,4,0)</f>
        <v>FUNCIONAMIENTO</v>
      </c>
      <c r="H1545" s="35" t="str">
        <f>VLOOKUP(O1545,[3]Gerentes!$A:$N,5,0)</f>
        <v>DIRECTOR(A) DE GESTION HUMANA</v>
      </c>
      <c r="I1545" s="35" t="str">
        <f>VLOOKUP(O1545,[3]Gerentes!$A:$N,10,0)</f>
        <v>1. Gestión Humana</v>
      </c>
      <c r="J1545" s="35" t="str">
        <f>VLOOKUP(O1545,[3]Gerentes!$A:$AB,15,0)</f>
        <v>Contratable</v>
      </c>
      <c r="K1545" s="36" t="str">
        <f t="shared" si="72"/>
        <v>Funcionamiento</v>
      </c>
      <c r="L1545" s="37" t="s">
        <v>212</v>
      </c>
      <c r="M1545" s="38" t="str">
        <f t="shared" si="73"/>
        <v>A-02-02</v>
      </c>
      <c r="N1545" s="34">
        <v>301</v>
      </c>
      <c r="O1545" s="35" t="str">
        <f t="shared" si="74"/>
        <v>A-02-02-01-002-008-301</v>
      </c>
      <c r="P1545" s="32" t="s">
        <v>211</v>
      </c>
      <c r="Q1545" s="39">
        <f>VLOOKUP($O1545,[3]Gerentes!$A:$I,7,0)</f>
        <v>0</v>
      </c>
      <c r="R1545" s="40">
        <f>VLOOKUP($O1545,[3]Gerentes!$A:$I,8,0)</f>
        <v>0</v>
      </c>
      <c r="S1545" s="34" t="s">
        <v>24</v>
      </c>
      <c r="T1545" s="34">
        <v>27</v>
      </c>
      <c r="U1545" s="34" t="s">
        <v>161</v>
      </c>
      <c r="V1545" s="34" t="s">
        <v>25</v>
      </c>
      <c r="W1545" s="41">
        <v>19096200</v>
      </c>
      <c r="X1545" s="41">
        <v>9500000</v>
      </c>
      <c r="Y1545" s="41">
        <v>0</v>
      </c>
      <c r="Z1545" s="41">
        <v>0</v>
      </c>
      <c r="AA1545" s="41">
        <v>0</v>
      </c>
      <c r="AB1545" s="42">
        <v>28596200</v>
      </c>
      <c r="AC1545" s="41">
        <v>28596200</v>
      </c>
      <c r="AD1545" s="41">
        <v>0</v>
      </c>
      <c r="AE1545" s="42">
        <v>28596200</v>
      </c>
      <c r="AF1545" s="42">
        <v>11520000</v>
      </c>
      <c r="AG1545" s="41">
        <v>11520000</v>
      </c>
      <c r="AH1545" s="41">
        <v>11520000</v>
      </c>
      <c r="AI1545" s="41">
        <v>0</v>
      </c>
      <c r="AJ1545" s="41">
        <v>0</v>
      </c>
      <c r="AK1545" s="42" t="str">
        <f>IFERROR(VLOOKUP(Exportar[[#This Row],[RUBRO]],[3]LISTAS!$A$1:$B$19,2,0),Exportar[[#This Row],[NOMBRE-Planeación_Proyecto]])</f>
        <v>Gastos Generales</v>
      </c>
      <c r="AL1545" s="41">
        <f>VLOOKUP(Exportar[[#This Row],[UNIDAD/SUB UNIDAD]],[3]!REGIONALES[[#All],[codigo_regional3]:[Columna1]],3,0)</f>
        <v>70</v>
      </c>
      <c r="AM1545" s="41">
        <f>Exportar[[#This Row],[COD]]</f>
        <v>70</v>
      </c>
      <c r="AN1545" s="41">
        <f>IFERROR(VLOOKUP(Exportar[[#This Row],[RUBRO completo]],'[3]CENTRO DE COSTOS'!$X:$X,1,0),0)</f>
        <v>0</v>
      </c>
      <c r="AO1545" s="43" t="str">
        <f>VLOOKUP(Exportar[[#This Row],[COD_REAL]],'[3]CENTRO DE COSTOS'!$M$4:$N$72,2,0)</f>
        <v>REGIONAL SUCRE</v>
      </c>
    </row>
    <row r="1546" spans="1:41" x14ac:dyDescent="0.25">
      <c r="A1546" s="44">
        <v>45111</v>
      </c>
      <c r="B1546" s="32">
        <v>2023</v>
      </c>
      <c r="C1546" s="33" t="str">
        <f>VLOOKUP(D1546,'[3]CENTRO DE COSTOS'!$E:$H,4,0)</f>
        <v>REGIONALES</v>
      </c>
      <c r="D1546" s="34" t="s">
        <v>83</v>
      </c>
      <c r="E1546" s="34" t="s">
        <v>84</v>
      </c>
      <c r="F1546" s="34" t="s">
        <v>208</v>
      </c>
      <c r="G1546" s="35" t="str">
        <f>VLOOKUP(O1546,[3]Gerentes!$A:$N,4,0)</f>
        <v>FUNCIONAMIENTO</v>
      </c>
      <c r="H1546" s="35" t="str">
        <f>VLOOKUP(O1546,[3]Gerentes!$A:$N,5,0)</f>
        <v>DIRECTOR(A) DE GESTION HUMANA</v>
      </c>
      <c r="I1546" s="35" t="str">
        <f>VLOOKUP(O1546,[3]Gerentes!$A:$N,10,0)</f>
        <v>1. Gestión Humana</v>
      </c>
      <c r="J1546" s="35" t="str">
        <f>VLOOKUP(O1546,[3]Gerentes!$A:$AB,15,0)</f>
        <v>No Contratable</v>
      </c>
      <c r="K1546" s="36" t="str">
        <f t="shared" si="72"/>
        <v>Funcionamiento</v>
      </c>
      <c r="L1546" s="37" t="s">
        <v>210</v>
      </c>
      <c r="M1546" s="38" t="str">
        <f t="shared" si="73"/>
        <v>A-02-02</v>
      </c>
      <c r="N1546" s="34">
        <v>301</v>
      </c>
      <c r="O1546" s="35" t="str">
        <f t="shared" si="74"/>
        <v>A-02-02-02-009-006-301</v>
      </c>
      <c r="P1546" s="32" t="s">
        <v>209</v>
      </c>
      <c r="Q1546" s="39">
        <f>VLOOKUP($O1546,[3]Gerentes!$A:$I,7,0)</f>
        <v>0</v>
      </c>
      <c r="R1546" s="40">
        <f>VLOOKUP($O1546,[3]Gerentes!$A:$I,8,0)</f>
        <v>0</v>
      </c>
      <c r="S1546" s="34" t="s">
        <v>24</v>
      </c>
      <c r="T1546" s="34">
        <v>27</v>
      </c>
      <c r="U1546" s="34" t="s">
        <v>161</v>
      </c>
      <c r="V1546" s="34" t="s">
        <v>25</v>
      </c>
      <c r="W1546" s="41">
        <v>55845821</v>
      </c>
      <c r="X1546" s="41">
        <v>14639196</v>
      </c>
      <c r="Y1546" s="41">
        <v>0</v>
      </c>
      <c r="Z1546" s="41">
        <v>0</v>
      </c>
      <c r="AA1546" s="41">
        <v>0</v>
      </c>
      <c r="AB1546" s="42">
        <v>70485017</v>
      </c>
      <c r="AC1546" s="41">
        <v>70485017</v>
      </c>
      <c r="AD1546" s="41">
        <v>0</v>
      </c>
      <c r="AE1546" s="42">
        <v>0</v>
      </c>
      <c r="AF1546" s="42">
        <v>0</v>
      </c>
      <c r="AG1546" s="41">
        <v>0</v>
      </c>
      <c r="AH1546" s="41">
        <v>0</v>
      </c>
      <c r="AI1546" s="41">
        <v>0</v>
      </c>
      <c r="AJ1546" s="41">
        <v>0</v>
      </c>
      <c r="AK1546" s="42" t="str">
        <f>IFERROR(VLOOKUP(Exportar[[#This Row],[RUBRO]],[3]LISTAS!$A$1:$B$19,2,0),Exportar[[#This Row],[NOMBRE-Planeación_Proyecto]])</f>
        <v>Gastos Generales</v>
      </c>
      <c r="AL1546" s="41">
        <f>VLOOKUP(Exportar[[#This Row],[UNIDAD/SUB UNIDAD]],[3]!REGIONALES[[#All],[codigo_regional3]:[Columna1]],3,0)</f>
        <v>70</v>
      </c>
      <c r="AM1546" s="41">
        <f>Exportar[[#This Row],[COD]]</f>
        <v>70</v>
      </c>
      <c r="AN1546" s="41">
        <f>IFERROR(VLOOKUP(Exportar[[#This Row],[RUBRO completo]],'[3]CENTRO DE COSTOS'!$X:$X,1,0),0)</f>
        <v>0</v>
      </c>
      <c r="AO1546" s="43" t="str">
        <f>VLOOKUP(Exportar[[#This Row],[COD_REAL]],'[3]CENTRO DE COSTOS'!$M$4:$N$72,2,0)</f>
        <v>REGIONAL SUCRE</v>
      </c>
    </row>
    <row r="1547" spans="1:41" x14ac:dyDescent="0.25">
      <c r="A1547" s="44">
        <v>45111</v>
      </c>
      <c r="B1547" s="32">
        <v>2023</v>
      </c>
      <c r="C1547" s="33" t="str">
        <f>VLOOKUP(D1547,'[3]CENTRO DE COSTOS'!$E:$H,4,0)</f>
        <v>REGIONALES</v>
      </c>
      <c r="D1547" s="34" t="s">
        <v>83</v>
      </c>
      <c r="E1547" s="34" t="s">
        <v>84</v>
      </c>
      <c r="F1547" s="34" t="s">
        <v>208</v>
      </c>
      <c r="G1547" s="35" t="str">
        <f>VLOOKUP(O1547,[3]Gerentes!$A:$N,4,0)</f>
        <v>FUNCIONAMIENTO</v>
      </c>
      <c r="H1547" s="35" t="str">
        <f>VLOOKUP(O1547,[3]Gerentes!$A:$N,5,0)</f>
        <v>DIRECTOR(A) DE GESTION HUMANA</v>
      </c>
      <c r="I1547" s="35" t="str">
        <f>VLOOKUP(O1547,[3]Gerentes!$A:$N,10,0)</f>
        <v>1. Gestión Humana</v>
      </c>
      <c r="J1547" s="35" t="str">
        <f>VLOOKUP(O1547,[3]Gerentes!$A:$AB,15,0)</f>
        <v>No Contratable</v>
      </c>
      <c r="K1547" s="36" t="str">
        <f t="shared" si="72"/>
        <v>Funcionamiento</v>
      </c>
      <c r="L1547" s="37" t="s">
        <v>207</v>
      </c>
      <c r="M1547" s="38" t="str">
        <f t="shared" si="73"/>
        <v>A-02-02</v>
      </c>
      <c r="N1547" s="34">
        <v>301</v>
      </c>
      <c r="O1547" s="35" t="str">
        <f t="shared" si="74"/>
        <v>A-02-02-02-010-301</v>
      </c>
      <c r="P1547" s="32" t="s">
        <v>206</v>
      </c>
      <c r="Q1547" s="39">
        <f>VLOOKUP($O1547,[3]Gerentes!$A:$I,7,0)</f>
        <v>0</v>
      </c>
      <c r="R1547" s="40">
        <f>VLOOKUP($O1547,[3]Gerentes!$A:$I,8,0)</f>
        <v>0</v>
      </c>
      <c r="S1547" s="34" t="s">
        <v>24</v>
      </c>
      <c r="T1547" s="34">
        <v>27</v>
      </c>
      <c r="U1547" s="34" t="s">
        <v>161</v>
      </c>
      <c r="V1547" s="34" t="s">
        <v>25</v>
      </c>
      <c r="W1547" s="41">
        <v>20157100</v>
      </c>
      <c r="X1547" s="41">
        <v>0</v>
      </c>
      <c r="Y1547" s="41">
        <v>0</v>
      </c>
      <c r="Z1547" s="41">
        <v>0</v>
      </c>
      <c r="AA1547" s="41">
        <v>0</v>
      </c>
      <c r="AB1547" s="42">
        <v>20157100</v>
      </c>
      <c r="AC1547" s="41">
        <v>20157100</v>
      </c>
      <c r="AD1547" s="41">
        <v>0</v>
      </c>
      <c r="AE1547" s="42">
        <v>8607227</v>
      </c>
      <c r="AF1547" s="42">
        <v>7322975</v>
      </c>
      <c r="AG1547" s="41">
        <v>7322975</v>
      </c>
      <c r="AH1547" s="41">
        <v>7322975</v>
      </c>
      <c r="AI1547" s="41">
        <v>0</v>
      </c>
      <c r="AJ1547" s="41">
        <v>0</v>
      </c>
      <c r="AK1547" s="42" t="str">
        <f>IFERROR(VLOOKUP(Exportar[[#This Row],[RUBRO]],[3]LISTAS!$A$1:$B$19,2,0),Exportar[[#This Row],[NOMBRE-Planeación_Proyecto]])</f>
        <v>Gastos Generales</v>
      </c>
      <c r="AL1547" s="41">
        <f>VLOOKUP(Exportar[[#This Row],[UNIDAD/SUB UNIDAD]],[3]!REGIONALES[[#All],[codigo_regional3]:[Columna1]],3,0)</f>
        <v>70</v>
      </c>
      <c r="AM1547" s="41">
        <f>Exportar[[#This Row],[COD]]</f>
        <v>70</v>
      </c>
      <c r="AN1547" s="41">
        <f>IFERROR(VLOOKUP(Exportar[[#This Row],[RUBRO completo]],'[3]CENTRO DE COSTOS'!$X:$X,1,0),0)</f>
        <v>0</v>
      </c>
      <c r="AO1547" s="43" t="str">
        <f>VLOOKUP(Exportar[[#This Row],[COD_REAL]],'[3]CENTRO DE COSTOS'!$M$4:$N$72,2,0)</f>
        <v>REGIONAL SUCRE</v>
      </c>
    </row>
    <row r="1548" spans="1:41" x14ac:dyDescent="0.25">
      <c r="A1548" s="44">
        <v>45111</v>
      </c>
      <c r="B1548" s="32">
        <v>2023</v>
      </c>
      <c r="C1548" s="33" t="str">
        <f>VLOOKUP(D1548,'[3]CENTRO DE COSTOS'!$E:$H,4,0)</f>
        <v>REGIONALES</v>
      </c>
      <c r="D1548" s="34" t="s">
        <v>83</v>
      </c>
      <c r="E1548" s="34" t="s">
        <v>84</v>
      </c>
      <c r="F1548" s="34" t="s">
        <v>195</v>
      </c>
      <c r="G1548" s="35" t="str">
        <f>VLOOKUP(O1548,[3]Gerentes!$A:$N,4,0)</f>
        <v>FUNCIONAMIENTO</v>
      </c>
      <c r="H1548" s="35" t="str">
        <f>VLOOKUP(O1548,[3]Gerentes!$A:$N,5,0)</f>
        <v>DIRECTOR(A) ADMINISTRATIVO</v>
      </c>
      <c r="I1548" s="35" t="str">
        <f>VLOOKUP(O1548,[3]Gerentes!$A:$N,10,0)</f>
        <v>2. Administrativa</v>
      </c>
      <c r="J1548" s="35" t="str">
        <f>VLOOKUP(O1548,[3]Gerentes!$A:$AB,15,0)</f>
        <v>No Contratable</v>
      </c>
      <c r="K1548" s="36" t="str">
        <f t="shared" si="72"/>
        <v>Funcionamiento</v>
      </c>
      <c r="L1548" s="37" t="s">
        <v>203</v>
      </c>
      <c r="M1548" s="38" t="str">
        <f t="shared" si="73"/>
        <v>A-02-02</v>
      </c>
      <c r="N1548" s="34">
        <v>302</v>
      </c>
      <c r="O1548" s="35" t="str">
        <f t="shared" si="74"/>
        <v>A-02-02-02-006-009-302</v>
      </c>
      <c r="P1548" s="32" t="s">
        <v>202</v>
      </c>
      <c r="Q1548" s="39">
        <f>VLOOKUP($O1548,[3]Gerentes!$A:$I,7,0)</f>
        <v>0</v>
      </c>
      <c r="R1548" s="40">
        <f>VLOOKUP($O1548,[3]Gerentes!$A:$I,8,0)</f>
        <v>0</v>
      </c>
      <c r="S1548" s="34" t="s">
        <v>24</v>
      </c>
      <c r="T1548" s="34">
        <v>27</v>
      </c>
      <c r="U1548" s="34" t="s">
        <v>161</v>
      </c>
      <c r="V1548" s="34" t="s">
        <v>25</v>
      </c>
      <c r="W1548" s="41">
        <v>1573600</v>
      </c>
      <c r="X1548" s="41">
        <v>0</v>
      </c>
      <c r="Y1548" s="41">
        <v>0</v>
      </c>
      <c r="Z1548" s="41">
        <v>0</v>
      </c>
      <c r="AA1548" s="41">
        <v>0</v>
      </c>
      <c r="AB1548" s="42">
        <v>1573600</v>
      </c>
      <c r="AC1548" s="41">
        <v>1573600</v>
      </c>
      <c r="AD1548" s="41">
        <v>0</v>
      </c>
      <c r="AE1548" s="42">
        <v>855813</v>
      </c>
      <c r="AF1548" s="42">
        <v>855813</v>
      </c>
      <c r="AG1548" s="41">
        <v>855813</v>
      </c>
      <c r="AH1548" s="41">
        <v>855813</v>
      </c>
      <c r="AI1548" s="41">
        <v>0</v>
      </c>
      <c r="AJ1548" s="41">
        <v>0</v>
      </c>
      <c r="AK1548" s="42" t="str">
        <f>IFERROR(VLOOKUP(Exportar[[#This Row],[RUBRO]],[3]LISTAS!$A$1:$B$19,2,0),Exportar[[#This Row],[NOMBRE-Planeación_Proyecto]])</f>
        <v>Gastos Generales</v>
      </c>
      <c r="AL1548" s="41">
        <f>VLOOKUP(Exportar[[#This Row],[UNIDAD/SUB UNIDAD]],[3]!REGIONALES[[#All],[codigo_regional3]:[Columna1]],3,0)</f>
        <v>70</v>
      </c>
      <c r="AM1548" s="41">
        <f>Exportar[[#This Row],[COD]]</f>
        <v>70</v>
      </c>
      <c r="AN1548" s="41">
        <f>IFERROR(VLOOKUP(Exportar[[#This Row],[RUBRO completo]],'[3]CENTRO DE COSTOS'!$X:$X,1,0),0)</f>
        <v>0</v>
      </c>
      <c r="AO1548" s="43" t="str">
        <f>VLOOKUP(Exportar[[#This Row],[COD_REAL]],'[3]CENTRO DE COSTOS'!$M$4:$N$72,2,0)</f>
        <v>REGIONAL SUCRE</v>
      </c>
    </row>
    <row r="1549" spans="1:41" x14ac:dyDescent="0.25">
      <c r="A1549" s="44">
        <v>45111</v>
      </c>
      <c r="B1549" s="32">
        <v>2023</v>
      </c>
      <c r="C1549" s="33" t="str">
        <f>VLOOKUP(D1549,'[3]CENTRO DE COSTOS'!$E:$H,4,0)</f>
        <v>REGIONALES</v>
      </c>
      <c r="D1549" s="34" t="s">
        <v>83</v>
      </c>
      <c r="E1549" s="34" t="s">
        <v>84</v>
      </c>
      <c r="F1549" s="34" t="s">
        <v>195</v>
      </c>
      <c r="G1549" s="35" t="str">
        <f>VLOOKUP(O1549,[3]Gerentes!$A:$N,4,0)</f>
        <v>FUNCIONAMIENTO</v>
      </c>
      <c r="H1549" s="35" t="str">
        <f>VLOOKUP(O1549,[3]Gerentes!$A:$N,5,0)</f>
        <v>DIRECTOR(A) ADMINISTRATIVO</v>
      </c>
      <c r="I1549" s="35" t="str">
        <f>VLOOKUP(O1549,[3]Gerentes!$A:$N,10,0)</f>
        <v>2. Administrativa</v>
      </c>
      <c r="J1549" s="35" t="str">
        <f>VLOOKUP(O1549,[3]Gerentes!$A:$AB,15,0)</f>
        <v>No Contratable</v>
      </c>
      <c r="K1549" s="36" t="str">
        <f t="shared" si="72"/>
        <v>Funcionamiento</v>
      </c>
      <c r="L1549" s="37" t="s">
        <v>201</v>
      </c>
      <c r="M1549" s="38" t="str">
        <f t="shared" si="73"/>
        <v>A-02-02</v>
      </c>
      <c r="N1549" s="34">
        <v>302</v>
      </c>
      <c r="O1549" s="35" t="str">
        <f t="shared" si="74"/>
        <v>A-02-02-02-008-004-302</v>
      </c>
      <c r="P1549" s="32" t="s">
        <v>200</v>
      </c>
      <c r="Q1549" s="39">
        <f>VLOOKUP($O1549,[3]Gerentes!$A:$I,7,0)</f>
        <v>0</v>
      </c>
      <c r="R1549" s="40">
        <f>VLOOKUP($O1549,[3]Gerentes!$A:$I,8,0)</f>
        <v>0</v>
      </c>
      <c r="S1549" s="34" t="s">
        <v>24</v>
      </c>
      <c r="T1549" s="34">
        <v>27</v>
      </c>
      <c r="U1549" s="34" t="s">
        <v>161</v>
      </c>
      <c r="V1549" s="34" t="s">
        <v>25</v>
      </c>
      <c r="W1549" s="41">
        <v>399000</v>
      </c>
      <c r="X1549" s="41">
        <v>0</v>
      </c>
      <c r="Y1549" s="41">
        <v>0</v>
      </c>
      <c r="Z1549" s="41">
        <v>0</v>
      </c>
      <c r="AA1549" s="41">
        <v>0</v>
      </c>
      <c r="AB1549" s="42">
        <v>399000</v>
      </c>
      <c r="AC1549" s="41">
        <v>399000</v>
      </c>
      <c r="AD1549" s="41">
        <v>0</v>
      </c>
      <c r="AE1549" s="42">
        <v>65677</v>
      </c>
      <c r="AF1549" s="42">
        <v>65677</v>
      </c>
      <c r="AG1549" s="41">
        <v>65677</v>
      </c>
      <c r="AH1549" s="41">
        <v>65677</v>
      </c>
      <c r="AI1549" s="41">
        <v>0</v>
      </c>
      <c r="AJ1549" s="41">
        <v>0</v>
      </c>
      <c r="AK1549" s="42" t="str">
        <f>IFERROR(VLOOKUP(Exportar[[#This Row],[RUBRO]],[3]LISTAS!$A$1:$B$19,2,0),Exportar[[#This Row],[NOMBRE-Planeación_Proyecto]])</f>
        <v>Gastos Generales</v>
      </c>
      <c r="AL1549" s="41">
        <f>VLOOKUP(Exportar[[#This Row],[UNIDAD/SUB UNIDAD]],[3]!REGIONALES[[#All],[codigo_regional3]:[Columna1]],3,0)</f>
        <v>70</v>
      </c>
      <c r="AM1549" s="41">
        <f>Exportar[[#This Row],[COD]]</f>
        <v>70</v>
      </c>
      <c r="AN1549" s="41">
        <f>IFERROR(VLOOKUP(Exportar[[#This Row],[RUBRO completo]],'[3]CENTRO DE COSTOS'!$X:$X,1,0),0)</f>
        <v>0</v>
      </c>
      <c r="AO1549" s="43" t="str">
        <f>VLOOKUP(Exportar[[#This Row],[COD_REAL]],'[3]CENTRO DE COSTOS'!$M$4:$N$72,2,0)</f>
        <v>REGIONAL SUCRE</v>
      </c>
    </row>
    <row r="1550" spans="1:41" x14ac:dyDescent="0.25">
      <c r="A1550" s="44">
        <v>45111</v>
      </c>
      <c r="B1550" s="32">
        <v>2023</v>
      </c>
      <c r="C1550" s="33" t="str">
        <f>VLOOKUP(D1550,'[3]CENTRO DE COSTOS'!$E:$H,4,0)</f>
        <v>REGIONALES</v>
      </c>
      <c r="D1550" s="34" t="s">
        <v>83</v>
      </c>
      <c r="E1550" s="34" t="s">
        <v>84</v>
      </c>
      <c r="F1550" s="34" t="s">
        <v>195</v>
      </c>
      <c r="G1550" s="35" t="str">
        <f>VLOOKUP(O1550,[3]Gerentes!$A:$N,4,0)</f>
        <v>FUNCIONAMIENTO</v>
      </c>
      <c r="H1550" s="35" t="str">
        <f>VLOOKUP(O1550,[3]Gerentes!$A:$N,5,0)</f>
        <v>DIRECTOR(A) ADMINISTRATIVO</v>
      </c>
      <c r="I1550" s="35" t="str">
        <f>VLOOKUP(O1550,[3]Gerentes!$A:$N,10,0)</f>
        <v>2. Administrativa</v>
      </c>
      <c r="J1550" s="35" t="str">
        <f>VLOOKUP(O1550,[3]Gerentes!$A:$AB,15,0)</f>
        <v>No Contratable</v>
      </c>
      <c r="K1550" s="36" t="str">
        <f t="shared" si="72"/>
        <v>Funcionamiento</v>
      </c>
      <c r="L1550" s="37" t="s">
        <v>199</v>
      </c>
      <c r="M1550" s="38" t="str">
        <f t="shared" si="73"/>
        <v>A-02-02</v>
      </c>
      <c r="N1550" s="34">
        <v>302</v>
      </c>
      <c r="O1550" s="35" t="str">
        <f t="shared" si="74"/>
        <v>A-02-02-02-008-007-302</v>
      </c>
      <c r="P1550" s="32" t="s">
        <v>198</v>
      </c>
      <c r="Q1550" s="39">
        <f>VLOOKUP($O1550,[3]Gerentes!$A:$I,7,0)</f>
        <v>0</v>
      </c>
      <c r="R1550" s="40">
        <f>VLOOKUP($O1550,[3]Gerentes!$A:$I,8,0)</f>
        <v>0</v>
      </c>
      <c r="S1550" s="34" t="s">
        <v>24</v>
      </c>
      <c r="T1550" s="34">
        <v>27</v>
      </c>
      <c r="U1550" s="34" t="s">
        <v>161</v>
      </c>
      <c r="V1550" s="34" t="s">
        <v>25</v>
      </c>
      <c r="W1550" s="41">
        <v>13719600</v>
      </c>
      <c r="X1550" s="41">
        <v>0</v>
      </c>
      <c r="Y1550" s="41">
        <v>0</v>
      </c>
      <c r="Z1550" s="41">
        <v>0</v>
      </c>
      <c r="AA1550" s="41">
        <v>0</v>
      </c>
      <c r="AB1550" s="42">
        <v>13719600</v>
      </c>
      <c r="AC1550" s="41">
        <v>13719600</v>
      </c>
      <c r="AD1550" s="41">
        <v>0</v>
      </c>
      <c r="AE1550" s="42">
        <v>0</v>
      </c>
      <c r="AF1550" s="42">
        <v>0</v>
      </c>
      <c r="AG1550" s="41">
        <v>0</v>
      </c>
      <c r="AH1550" s="41">
        <v>0</v>
      </c>
      <c r="AI1550" s="41">
        <v>0</v>
      </c>
      <c r="AJ1550" s="41">
        <v>0</v>
      </c>
      <c r="AK1550" s="42" t="str">
        <f>IFERROR(VLOOKUP(Exportar[[#This Row],[RUBRO]],[3]LISTAS!$A$1:$B$19,2,0),Exportar[[#This Row],[NOMBRE-Planeación_Proyecto]])</f>
        <v>Gastos Generales</v>
      </c>
      <c r="AL1550" s="41">
        <f>VLOOKUP(Exportar[[#This Row],[UNIDAD/SUB UNIDAD]],[3]!REGIONALES[[#All],[codigo_regional3]:[Columna1]],3,0)</f>
        <v>70</v>
      </c>
      <c r="AM1550" s="41">
        <f>Exportar[[#This Row],[COD]]</f>
        <v>70</v>
      </c>
      <c r="AN1550" s="41">
        <f>IFERROR(VLOOKUP(Exportar[[#This Row],[RUBRO completo]],'[3]CENTRO DE COSTOS'!$X:$X,1,0),0)</f>
        <v>0</v>
      </c>
      <c r="AO1550" s="43" t="str">
        <f>VLOOKUP(Exportar[[#This Row],[COD_REAL]],'[3]CENTRO DE COSTOS'!$M$4:$N$72,2,0)</f>
        <v>REGIONAL SUCRE</v>
      </c>
    </row>
    <row r="1551" spans="1:41" x14ac:dyDescent="0.25">
      <c r="A1551" s="44">
        <v>45111</v>
      </c>
      <c r="B1551" s="32">
        <v>2023</v>
      </c>
      <c r="C1551" s="33" t="str">
        <f>VLOOKUP(D1551,'[3]CENTRO DE COSTOS'!$E:$H,4,0)</f>
        <v>REGIONALES</v>
      </c>
      <c r="D1551" s="34" t="s">
        <v>83</v>
      </c>
      <c r="E1551" s="34" t="s">
        <v>84</v>
      </c>
      <c r="F1551" s="34" t="s">
        <v>195</v>
      </c>
      <c r="G1551" s="35" t="str">
        <f>VLOOKUP(O1551,[3]Gerentes!$A:$N,4,0)</f>
        <v>FUNCIONAMIENTO</v>
      </c>
      <c r="H1551" s="35" t="str">
        <f>VLOOKUP(O1551,[3]Gerentes!$A:$N,5,0)</f>
        <v>DIRECTOR(A) ADMINISTRATIVO</v>
      </c>
      <c r="I1551" s="35" t="str">
        <f>VLOOKUP(O1551,[3]Gerentes!$A:$N,10,0)</f>
        <v>2. Administrativa</v>
      </c>
      <c r="J1551" s="35" t="str">
        <f>VLOOKUP(O1551,[3]Gerentes!$A:$AB,15,0)</f>
        <v>No Contratable</v>
      </c>
      <c r="K1551" s="36" t="str">
        <f t="shared" si="72"/>
        <v>Funcionamiento</v>
      </c>
      <c r="L1551" s="37" t="s">
        <v>197</v>
      </c>
      <c r="M1551" s="38" t="str">
        <f t="shared" si="73"/>
        <v>A-02-02</v>
      </c>
      <c r="N1551" s="34">
        <v>302</v>
      </c>
      <c r="O1551" s="35" t="str">
        <f t="shared" si="74"/>
        <v>A-02-02-02-009-004-302</v>
      </c>
      <c r="P1551" s="32" t="s">
        <v>196</v>
      </c>
      <c r="Q1551" s="39">
        <f>VLOOKUP($O1551,[3]Gerentes!$A:$I,7,0)</f>
        <v>0</v>
      </c>
      <c r="R1551" s="40">
        <f>VLOOKUP($O1551,[3]Gerentes!$A:$I,8,0)</f>
        <v>0</v>
      </c>
      <c r="S1551" s="34" t="s">
        <v>24</v>
      </c>
      <c r="T1551" s="34">
        <v>27</v>
      </c>
      <c r="U1551" s="34" t="s">
        <v>161</v>
      </c>
      <c r="V1551" s="34" t="s">
        <v>25</v>
      </c>
      <c r="W1551" s="41">
        <v>131800</v>
      </c>
      <c r="X1551" s="41">
        <v>0</v>
      </c>
      <c r="Y1551" s="41">
        <v>0</v>
      </c>
      <c r="Z1551" s="41">
        <v>0</v>
      </c>
      <c r="AA1551" s="41">
        <v>0</v>
      </c>
      <c r="AB1551" s="42">
        <v>131800</v>
      </c>
      <c r="AC1551" s="41">
        <v>131800</v>
      </c>
      <c r="AD1551" s="41">
        <v>0</v>
      </c>
      <c r="AE1551" s="42">
        <v>124620</v>
      </c>
      <c r="AF1551" s="42">
        <v>124620</v>
      </c>
      <c r="AG1551" s="41">
        <v>124620</v>
      </c>
      <c r="AH1551" s="41">
        <v>124620</v>
      </c>
      <c r="AI1551" s="41">
        <v>0</v>
      </c>
      <c r="AJ1551" s="41">
        <v>0</v>
      </c>
      <c r="AK1551" s="42" t="str">
        <f>IFERROR(VLOOKUP(Exportar[[#This Row],[RUBRO]],[3]LISTAS!$A$1:$B$19,2,0),Exportar[[#This Row],[NOMBRE-Planeación_Proyecto]])</f>
        <v>Gastos Generales</v>
      </c>
      <c r="AL1551" s="41">
        <f>VLOOKUP(Exportar[[#This Row],[UNIDAD/SUB UNIDAD]],[3]!REGIONALES[[#All],[codigo_regional3]:[Columna1]],3,0)</f>
        <v>70</v>
      </c>
      <c r="AM1551" s="41">
        <f>Exportar[[#This Row],[COD]]</f>
        <v>70</v>
      </c>
      <c r="AN1551" s="41">
        <f>IFERROR(VLOOKUP(Exportar[[#This Row],[RUBRO completo]],'[3]CENTRO DE COSTOS'!$X:$X,1,0),0)</f>
        <v>0</v>
      </c>
      <c r="AO1551" s="43" t="str">
        <f>VLOOKUP(Exportar[[#This Row],[COD_REAL]],'[3]CENTRO DE COSTOS'!$M$4:$N$72,2,0)</f>
        <v>REGIONAL SUCRE</v>
      </c>
    </row>
    <row r="1552" spans="1:41" x14ac:dyDescent="0.25">
      <c r="A1552" s="44">
        <v>45111</v>
      </c>
      <c r="B1552" s="32">
        <v>2023</v>
      </c>
      <c r="C1552" s="33" t="str">
        <f>VLOOKUP(D1552,'[3]CENTRO DE COSTOS'!$E:$H,4,0)</f>
        <v>REGIONALES</v>
      </c>
      <c r="D1552" s="34" t="s">
        <v>83</v>
      </c>
      <c r="E1552" s="34" t="s">
        <v>84</v>
      </c>
      <c r="F1552" s="34" t="s">
        <v>195</v>
      </c>
      <c r="G1552" s="35" t="str">
        <f>VLOOKUP(O1552,[3]Gerentes!$A:$N,4,0)</f>
        <v>FUNCIONAMIENTO</v>
      </c>
      <c r="H1552" s="35" t="str">
        <f>VLOOKUP(O1552,[3]Gerentes!$A:$N,5,0)</f>
        <v>DIRECTOR(A) ADMINISTRATIVO</v>
      </c>
      <c r="I1552" s="35" t="str">
        <f>VLOOKUP(O1552,[3]Gerentes!$A:$N,10,0)</f>
        <v>2. Administrativa</v>
      </c>
      <c r="J1552" s="35" t="str">
        <f>VLOOKUP(O1552,[3]Gerentes!$A:$AB,15,0)</f>
        <v>No Contratable</v>
      </c>
      <c r="K1552" s="36" t="str">
        <f t="shared" si="72"/>
        <v>Funcionamiento</v>
      </c>
      <c r="L1552" s="37" t="s">
        <v>194</v>
      </c>
      <c r="M1552" s="38" t="str">
        <f t="shared" si="73"/>
        <v>A-08-01</v>
      </c>
      <c r="N1552" s="34">
        <v>302</v>
      </c>
      <c r="O1552" s="35" t="str">
        <f t="shared" si="74"/>
        <v>A-08-01-02-001-302</v>
      </c>
      <c r="P1552" s="32" t="s">
        <v>193</v>
      </c>
      <c r="Q1552" s="39">
        <f>VLOOKUP($O1552,[3]Gerentes!$A:$I,7,0)</f>
        <v>0</v>
      </c>
      <c r="R1552" s="40">
        <f>VLOOKUP($O1552,[3]Gerentes!$A:$I,8,0)</f>
        <v>0</v>
      </c>
      <c r="S1552" s="34" t="s">
        <v>24</v>
      </c>
      <c r="T1552" s="34">
        <v>27</v>
      </c>
      <c r="U1552" s="34" t="s">
        <v>161</v>
      </c>
      <c r="V1552" s="34" t="s">
        <v>25</v>
      </c>
      <c r="W1552" s="41">
        <v>37083200</v>
      </c>
      <c r="X1552" s="41">
        <v>0</v>
      </c>
      <c r="Y1552" s="41">
        <v>4544627</v>
      </c>
      <c r="Z1552" s="41">
        <v>0</v>
      </c>
      <c r="AA1552" s="41">
        <v>0</v>
      </c>
      <c r="AB1552" s="42">
        <v>32538573</v>
      </c>
      <c r="AC1552" s="41">
        <v>32538573</v>
      </c>
      <c r="AD1552" s="41">
        <v>0</v>
      </c>
      <c r="AE1552" s="42">
        <v>32538573</v>
      </c>
      <c r="AF1552" s="42">
        <v>32538573</v>
      </c>
      <c r="AG1552" s="41">
        <v>32538573</v>
      </c>
      <c r="AH1552" s="41">
        <v>32538573</v>
      </c>
      <c r="AI1552" s="41">
        <v>0</v>
      </c>
      <c r="AJ1552" s="41">
        <v>0</v>
      </c>
      <c r="AK1552" s="42" t="str">
        <f>IFERROR(VLOOKUP(Exportar[[#This Row],[RUBRO]],[3]LISTAS!$A$1:$B$19,2,0),Exportar[[#This Row],[NOMBRE-Planeación_Proyecto]])</f>
        <v>Otros Gastos</v>
      </c>
      <c r="AL1552" s="41">
        <f>VLOOKUP(Exportar[[#This Row],[UNIDAD/SUB UNIDAD]],[3]!REGIONALES[[#All],[codigo_regional3]:[Columna1]],3,0)</f>
        <v>70</v>
      </c>
      <c r="AM1552" s="41">
        <f>Exportar[[#This Row],[COD]]</f>
        <v>70</v>
      </c>
      <c r="AN1552" s="41">
        <f>IFERROR(VLOOKUP(Exportar[[#This Row],[RUBRO completo]],'[3]CENTRO DE COSTOS'!$X:$X,1,0),0)</f>
        <v>0</v>
      </c>
      <c r="AO1552" s="43" t="str">
        <f>VLOOKUP(Exportar[[#This Row],[COD_REAL]],'[3]CENTRO DE COSTOS'!$M$4:$N$72,2,0)</f>
        <v>REGIONAL SUCRE</v>
      </c>
    </row>
    <row r="1553" spans="1:41" x14ac:dyDescent="0.25">
      <c r="A1553" s="44">
        <v>45111</v>
      </c>
      <c r="B1553" s="32">
        <v>2023</v>
      </c>
      <c r="C1553" s="33" t="str">
        <f>VLOOKUP(D1553,'[3]CENTRO DE COSTOS'!$E:$H,4,0)</f>
        <v>REGIONALES</v>
      </c>
      <c r="D1553" s="34" t="s">
        <v>83</v>
      </c>
      <c r="E1553" s="34" t="s">
        <v>84</v>
      </c>
      <c r="F1553" s="34" t="s">
        <v>192</v>
      </c>
      <c r="G1553" s="35" t="str">
        <f>VLOOKUP(O1553,[3]Gerentes!$A:$N,4,0)</f>
        <v>NUTRICIÓN</v>
      </c>
      <c r="H1553" s="35" t="str">
        <f>VLOOKUP(O1553,[3]Gerentes!$A:$N,5,0)</f>
        <v>DIRECTOR(A) DE NUTRICION</v>
      </c>
      <c r="I1553" s="35" t="str">
        <f>VLOOKUP(O1553,[3]Gerentes!$A:$N,10,0)</f>
        <v>4. Nutrición</v>
      </c>
      <c r="J1553" s="35" t="str">
        <f>VLOOKUP(O1553,[3]Gerentes!$A:$AB,15,0)</f>
        <v>Contratable</v>
      </c>
      <c r="K1553" s="36" t="str">
        <f t="shared" si="72"/>
        <v>Inversión</v>
      </c>
      <c r="L1553" s="37" t="s">
        <v>189</v>
      </c>
      <c r="M1553" s="38" t="str">
        <f t="shared" si="73"/>
        <v>C-4102-1500-12</v>
      </c>
      <c r="N1553" s="34">
        <v>991</v>
      </c>
      <c r="O1553" s="35" t="str">
        <f t="shared" si="74"/>
        <v>C-4102-1500-12-0-4102016-02-991</v>
      </c>
      <c r="P1553" s="32" t="s">
        <v>188</v>
      </c>
      <c r="Q1553" s="39">
        <f>VLOOKUP($O1553,[3]Gerentes!$A:$I,7,0)</f>
        <v>4102016</v>
      </c>
      <c r="R1553" s="40" t="str">
        <f>VLOOKUP($O1553,[3]Gerentes!$A:$I,8,0)</f>
        <v>SERVICIO DE ATENCION Y PREVENCION A LA DESNUTRICION DESDE EL SECTOR INCLUSION SOCIAL</v>
      </c>
      <c r="S1553" s="34" t="s">
        <v>24</v>
      </c>
      <c r="T1553" s="34">
        <v>27</v>
      </c>
      <c r="U1553" s="34" t="s">
        <v>161</v>
      </c>
      <c r="V1553" s="34" t="s">
        <v>25</v>
      </c>
      <c r="W1553" s="41">
        <v>89967900</v>
      </c>
      <c r="X1553" s="41">
        <v>0</v>
      </c>
      <c r="Y1553" s="41">
        <v>2971066</v>
      </c>
      <c r="Z1553" s="41">
        <v>0</v>
      </c>
      <c r="AA1553" s="41">
        <v>0</v>
      </c>
      <c r="AB1553" s="42">
        <v>86996834</v>
      </c>
      <c r="AC1553" s="41">
        <v>86996834</v>
      </c>
      <c r="AD1553" s="41">
        <v>0</v>
      </c>
      <c r="AE1553" s="42">
        <v>86996834</v>
      </c>
      <c r="AF1553" s="42">
        <v>31917367</v>
      </c>
      <c r="AG1553" s="41">
        <v>31917367</v>
      </c>
      <c r="AH1553" s="41">
        <v>31917367</v>
      </c>
      <c r="AI1553" s="41">
        <v>0</v>
      </c>
      <c r="AJ1553" s="41">
        <v>0</v>
      </c>
      <c r="AK1553" s="42" t="str">
        <f>IFERROR(VLOOKUP(Exportar[[#This Row],[RUBRO]],[3]LISTAS!$A$1:$B$19,2,0),Exportar[[#This Row],[NOMBRE-Planeación_Proyecto]])</f>
        <v>4. Nutrición</v>
      </c>
      <c r="AL1553" s="41">
        <f>VLOOKUP(Exportar[[#This Row],[UNIDAD/SUB UNIDAD]],[3]!REGIONALES[[#All],[codigo_regional3]:[Columna1]],3,0)</f>
        <v>70</v>
      </c>
      <c r="AM1553" s="41">
        <f>Exportar[[#This Row],[COD]]</f>
        <v>70</v>
      </c>
      <c r="AN1553" s="41">
        <f>IFERROR(VLOOKUP(Exportar[[#This Row],[RUBRO completo]],'[3]CENTRO DE COSTOS'!$X:$X,1,0),0)</f>
        <v>0</v>
      </c>
      <c r="AO1553" s="43" t="str">
        <f>VLOOKUP(Exportar[[#This Row],[COD_REAL]],'[3]CENTRO DE COSTOS'!$M$4:$N$72,2,0)</f>
        <v>REGIONAL SUCRE</v>
      </c>
    </row>
    <row r="1554" spans="1:41" x14ac:dyDescent="0.25">
      <c r="A1554" s="44">
        <v>45111</v>
      </c>
      <c r="B1554" s="32">
        <v>2023</v>
      </c>
      <c r="C1554" s="33" t="str">
        <f>VLOOKUP(D1554,'[3]CENTRO DE COSTOS'!$E:$H,4,0)</f>
        <v>REGIONALES</v>
      </c>
      <c r="D1554" s="34" t="s">
        <v>83</v>
      </c>
      <c r="E1554" s="34" t="s">
        <v>84</v>
      </c>
      <c r="F1554" s="34" t="s">
        <v>192</v>
      </c>
      <c r="G1554" s="35" t="str">
        <f>VLOOKUP(O1554,[3]Gerentes!$A:$N,4,0)</f>
        <v>PROTECCIÓN SRPA</v>
      </c>
      <c r="H1554" s="35" t="str">
        <f>VLOOKUP(O1554,[3]Gerentes!$A:$N,5,0)</f>
        <v>DIRECTOR(A) DE PROTECCION</v>
      </c>
      <c r="I1554" s="35" t="str">
        <f>VLOOKUP(O1554,[3]Gerentes!$A:$N,10,0)</f>
        <v>3. Protección SRPA</v>
      </c>
      <c r="J1554" s="35" t="str">
        <f>VLOOKUP(O1554,[3]Gerentes!$A:$AB,15,0)</f>
        <v>Contratable</v>
      </c>
      <c r="K1554" s="36" t="str">
        <f t="shared" si="72"/>
        <v>Inversión</v>
      </c>
      <c r="L1554" s="37" t="s">
        <v>187</v>
      </c>
      <c r="M1554" s="38" t="str">
        <f t="shared" si="73"/>
        <v>C-4102-1500-13</v>
      </c>
      <c r="N1554" s="34">
        <v>991</v>
      </c>
      <c r="O1554" s="35" t="str">
        <f t="shared" si="74"/>
        <v>C-4102-1500-13-0-4102038-02-991</v>
      </c>
      <c r="P1554" s="32" t="s">
        <v>186</v>
      </c>
      <c r="Q1554" s="39">
        <f>VLOOKUP($O1554,[3]Gerentes!$A:$I,7,0)</f>
        <v>4102038</v>
      </c>
      <c r="R1554" s="40" t="str">
        <f>VLOOKUP($O1554,[3]Gerentes!$A:$I,8,0)</f>
        <v>SERVICIO DIRIGIDOS A LA ATENCION DE NIÑOS, NIÑAS, ADOLESCENTES Y JOVENES, CON ENFOQUE PEDAGOGICO Y RESTAURATIVO ENCAMINADOS A LA INCLUSION SOCIAL</v>
      </c>
      <c r="S1554" s="34" t="s">
        <v>24</v>
      </c>
      <c r="T1554" s="34">
        <v>27</v>
      </c>
      <c r="U1554" s="34" t="s">
        <v>161</v>
      </c>
      <c r="V1554" s="34" t="s">
        <v>25</v>
      </c>
      <c r="W1554" s="41">
        <v>393017102</v>
      </c>
      <c r="X1554" s="41">
        <v>0</v>
      </c>
      <c r="Y1554" s="41">
        <v>7944917</v>
      </c>
      <c r="Z1554" s="41">
        <v>0</v>
      </c>
      <c r="AA1554" s="41">
        <v>0</v>
      </c>
      <c r="AB1554" s="42">
        <v>385072185</v>
      </c>
      <c r="AC1554" s="41">
        <v>385072185</v>
      </c>
      <c r="AD1554" s="41">
        <v>0</v>
      </c>
      <c r="AE1554" s="42">
        <v>384700884</v>
      </c>
      <c r="AF1554" s="42">
        <v>145419800</v>
      </c>
      <c r="AG1554" s="41">
        <v>145419800</v>
      </c>
      <c r="AH1554" s="41">
        <v>145419800</v>
      </c>
      <c r="AI1554" s="41">
        <v>0</v>
      </c>
      <c r="AJ1554" s="41">
        <v>0</v>
      </c>
      <c r="AK1554" s="42" t="str">
        <f>IFERROR(VLOOKUP(Exportar[[#This Row],[RUBRO]],[3]LISTAS!$A$1:$B$19,2,0),Exportar[[#This Row],[NOMBRE-Planeación_Proyecto]])</f>
        <v>3. Protección SRPA</v>
      </c>
      <c r="AL1554" s="41">
        <f>VLOOKUP(Exportar[[#This Row],[UNIDAD/SUB UNIDAD]],[3]!REGIONALES[[#All],[codigo_regional3]:[Columna1]],3,0)</f>
        <v>70</v>
      </c>
      <c r="AM1554" s="41">
        <f>Exportar[[#This Row],[COD]]</f>
        <v>70</v>
      </c>
      <c r="AN1554" s="41">
        <f>IFERROR(VLOOKUP(Exportar[[#This Row],[RUBRO completo]],'[3]CENTRO DE COSTOS'!$X:$X,1,0),0)</f>
        <v>0</v>
      </c>
      <c r="AO1554" s="43" t="str">
        <f>VLOOKUP(Exportar[[#This Row],[COD_REAL]],'[3]CENTRO DE COSTOS'!$M$4:$N$72,2,0)</f>
        <v>REGIONAL SUCRE</v>
      </c>
    </row>
    <row r="1555" spans="1:41" x14ac:dyDescent="0.25">
      <c r="A1555" s="44">
        <v>45111</v>
      </c>
      <c r="B1555" s="32">
        <v>2023</v>
      </c>
      <c r="C1555" s="33" t="str">
        <f>VLOOKUP(D1555,'[3]CENTRO DE COSTOS'!$E:$H,4,0)</f>
        <v>REGIONALES</v>
      </c>
      <c r="D1555" s="34" t="s">
        <v>83</v>
      </c>
      <c r="E1555" s="34" t="s">
        <v>84</v>
      </c>
      <c r="F1555" s="34" t="s">
        <v>192</v>
      </c>
      <c r="G1555" s="35" t="str">
        <f>VLOOKUP(O1555,[3]Gerentes!$A:$N,4,0)</f>
        <v xml:space="preserve">PROTECCIÓN RESTABLECIMIENTO </v>
      </c>
      <c r="H1555" s="35" t="str">
        <f>VLOOKUP(O1555,[3]Gerentes!$A:$N,5,0)</f>
        <v>DIRECTOR(A) DE PROTECCION</v>
      </c>
      <c r="I1555" s="35" t="str">
        <f>VLOOKUP(O1555,[3]Gerentes!$A:$N,10,0)</f>
        <v>2. Protección PARD</v>
      </c>
      <c r="J1555" s="35" t="str">
        <f>VLOOKUP(O1555,[3]Gerentes!$A:$AB,15,0)</f>
        <v>Contratable</v>
      </c>
      <c r="K1555" s="36" t="str">
        <f t="shared" si="72"/>
        <v>Inversión</v>
      </c>
      <c r="L1555" s="37" t="s">
        <v>173</v>
      </c>
      <c r="M1555" s="38" t="str">
        <f t="shared" si="73"/>
        <v>C-4102-1500-14</v>
      </c>
      <c r="N1555" s="34">
        <v>991</v>
      </c>
      <c r="O1555" s="35" t="str">
        <f t="shared" si="74"/>
        <v>C-4102-1500-14-0-4102037-02-991</v>
      </c>
      <c r="P1555" s="32" t="s">
        <v>172</v>
      </c>
      <c r="Q1555" s="39">
        <f>VLOOKUP($O1555,[3]Gerentes!$A:$I,7,0)</f>
        <v>4102037</v>
      </c>
      <c r="R1555" s="40" t="str">
        <f>VLOOKUP($O1555,[3]Gerentes!$A:$I,8,0)</f>
        <v>SERVICIO DE PROTECCION PARA EL RESTABLECIMIENTO DE DERECHOS DE NIÑOS, NIÑAS, ADOLESCENTES Y JOVENES</v>
      </c>
      <c r="S1555" s="34" t="s">
        <v>24</v>
      </c>
      <c r="T1555" s="34">
        <v>21</v>
      </c>
      <c r="U1555" s="34" t="s">
        <v>185</v>
      </c>
      <c r="V1555" s="34" t="s">
        <v>25</v>
      </c>
      <c r="W1555" s="41">
        <v>976324130</v>
      </c>
      <c r="X1555" s="41">
        <v>0</v>
      </c>
      <c r="Y1555" s="41">
        <v>13114846</v>
      </c>
      <c r="Z1555" s="41">
        <v>0</v>
      </c>
      <c r="AA1555" s="41">
        <v>0</v>
      </c>
      <c r="AB1555" s="42">
        <v>963209284</v>
      </c>
      <c r="AC1555" s="41">
        <v>962574784</v>
      </c>
      <c r="AD1555" s="41">
        <v>634500</v>
      </c>
      <c r="AE1555" s="42">
        <v>961954750</v>
      </c>
      <c r="AF1555" s="42">
        <v>364315967</v>
      </c>
      <c r="AG1555" s="41">
        <v>364315967</v>
      </c>
      <c r="AH1555" s="41">
        <v>364315967</v>
      </c>
      <c r="AI1555" s="41">
        <v>0</v>
      </c>
      <c r="AJ1555" s="41">
        <v>0</v>
      </c>
      <c r="AK1555" s="42" t="str">
        <f>IFERROR(VLOOKUP(Exportar[[#This Row],[RUBRO]],[3]LISTAS!$A$1:$B$19,2,0),Exportar[[#This Row],[NOMBRE-Planeación_Proyecto]])</f>
        <v>2. Protección PARD</v>
      </c>
      <c r="AL1555" s="41">
        <f>VLOOKUP(Exportar[[#This Row],[UNIDAD/SUB UNIDAD]],[3]!REGIONALES[[#All],[codigo_regional3]:[Columna1]],3,0)</f>
        <v>70</v>
      </c>
      <c r="AM1555" s="41">
        <f>Exportar[[#This Row],[COD]]</f>
        <v>70</v>
      </c>
      <c r="AN1555" s="41">
        <f>IFERROR(VLOOKUP(Exportar[[#This Row],[RUBRO completo]],'[3]CENTRO DE COSTOS'!$X:$X,1,0),0)</f>
        <v>0</v>
      </c>
      <c r="AO1555" s="43" t="str">
        <f>VLOOKUP(Exportar[[#This Row],[COD_REAL]],'[3]CENTRO DE COSTOS'!$M$4:$N$72,2,0)</f>
        <v>REGIONAL SUCRE</v>
      </c>
    </row>
    <row r="1556" spans="1:41" x14ac:dyDescent="0.25">
      <c r="A1556" s="44">
        <v>45111</v>
      </c>
      <c r="B1556" s="32">
        <v>2023</v>
      </c>
      <c r="C1556" s="33" t="str">
        <f>VLOOKUP(D1556,'[3]CENTRO DE COSTOS'!$E:$H,4,0)</f>
        <v>REGIONALES</v>
      </c>
      <c r="D1556" s="34" t="s">
        <v>83</v>
      </c>
      <c r="E1556" s="34" t="s">
        <v>84</v>
      </c>
      <c r="F1556" s="34" t="s">
        <v>192</v>
      </c>
      <c r="G1556" s="35" t="str">
        <f>VLOOKUP(O1556,[3]Gerentes!$A:$N,4,0)</f>
        <v>SNBF</v>
      </c>
      <c r="H1556" s="35" t="str">
        <f>VLOOKUP(O1556,[3]Gerentes!$A:$N,5,0)</f>
        <v>DIRECTOR(A) DE SISTEMA NACIONAL DE BIENESTAR FAMILIAR</v>
      </c>
      <c r="I1556" s="35" t="str">
        <f>VLOOKUP(O1556,[3]Gerentes!$A:$N,10,0)</f>
        <v>7. SNBF</v>
      </c>
      <c r="J1556" s="35" t="str">
        <f>VLOOKUP(O1556,[3]Gerentes!$A:$AB,15,0)</f>
        <v>Contratable</v>
      </c>
      <c r="K1556" s="36" t="str">
        <f t="shared" si="72"/>
        <v>Inversión</v>
      </c>
      <c r="L1556" s="37" t="s">
        <v>168</v>
      </c>
      <c r="M1556" s="38" t="str">
        <f t="shared" si="73"/>
        <v>C-4102-1500-15</v>
      </c>
      <c r="N1556" s="34">
        <v>991</v>
      </c>
      <c r="O1556" s="35" t="str">
        <f t="shared" si="74"/>
        <v>C-4102-1500-15-0-4102024-02-991</v>
      </c>
      <c r="P1556" s="32" t="s">
        <v>167</v>
      </c>
      <c r="Q1556" s="39">
        <f>VLOOKUP($O1556,[3]Gerentes!$A:$I,7,0)</f>
        <v>4102024</v>
      </c>
      <c r="R1556" s="40" t="str">
        <f>VLOOKUP($O1556,[3]Gerentes!$A:$I,8,0)</f>
        <v>SERVICIO DE ASISTENCIA TECNICA EN EL CICLO DE POLITICAS PUBLICAS DE INFANCIA Y ADOLESCENCIA</v>
      </c>
      <c r="S1556" s="34" t="s">
        <v>24</v>
      </c>
      <c r="T1556" s="34">
        <v>27</v>
      </c>
      <c r="U1556" s="34" t="s">
        <v>161</v>
      </c>
      <c r="V1556" s="34" t="s">
        <v>25</v>
      </c>
      <c r="W1556" s="41">
        <v>121341000</v>
      </c>
      <c r="X1556" s="41">
        <v>0</v>
      </c>
      <c r="Y1556" s="41">
        <v>0</v>
      </c>
      <c r="Z1556" s="41">
        <v>0</v>
      </c>
      <c r="AA1556" s="41">
        <v>0</v>
      </c>
      <c r="AB1556" s="42">
        <v>121341000</v>
      </c>
      <c r="AC1556" s="41">
        <v>116193200</v>
      </c>
      <c r="AD1556" s="41">
        <v>5147800</v>
      </c>
      <c r="AE1556" s="42">
        <v>116193200</v>
      </c>
      <c r="AF1556" s="42">
        <v>38976200</v>
      </c>
      <c r="AG1556" s="41">
        <v>38976200</v>
      </c>
      <c r="AH1556" s="41">
        <v>38976200</v>
      </c>
      <c r="AI1556" s="41">
        <v>0</v>
      </c>
      <c r="AJ1556" s="41">
        <v>0</v>
      </c>
      <c r="AK1556" s="42" t="str">
        <f>IFERROR(VLOOKUP(Exportar[[#This Row],[RUBRO]],[3]LISTAS!$A$1:$B$19,2,0),Exportar[[#This Row],[NOMBRE-Planeación_Proyecto]])</f>
        <v>7. SNBF</v>
      </c>
      <c r="AL1556" s="41">
        <f>VLOOKUP(Exportar[[#This Row],[UNIDAD/SUB UNIDAD]],[3]!REGIONALES[[#All],[codigo_regional3]:[Columna1]],3,0)</f>
        <v>70</v>
      </c>
      <c r="AM1556" s="41">
        <f>Exportar[[#This Row],[COD]]</f>
        <v>70</v>
      </c>
      <c r="AN1556" s="41">
        <f>IFERROR(VLOOKUP(Exportar[[#This Row],[RUBRO completo]],'[3]CENTRO DE COSTOS'!$X:$X,1,0),0)</f>
        <v>0</v>
      </c>
      <c r="AO1556" s="43" t="str">
        <f>VLOOKUP(Exportar[[#This Row],[COD_REAL]],'[3]CENTRO DE COSTOS'!$M$4:$N$72,2,0)</f>
        <v>REGIONAL SUCRE</v>
      </c>
    </row>
    <row r="1557" spans="1:41" x14ac:dyDescent="0.25">
      <c r="A1557" s="44">
        <v>45111</v>
      </c>
      <c r="B1557" s="32">
        <v>2023</v>
      </c>
      <c r="C1557" s="33" t="str">
        <f>VLOOKUP(D1557,'[3]CENTRO DE COSTOS'!$E:$H,4,0)</f>
        <v>REGIONALES</v>
      </c>
      <c r="D1557" s="34" t="s">
        <v>83</v>
      </c>
      <c r="E1557" s="34" t="s">
        <v>84</v>
      </c>
      <c r="F1557" s="34" t="s">
        <v>192</v>
      </c>
      <c r="G1557" s="35" t="str">
        <f>VLOOKUP(O1557,[3]Gerentes!$A:$N,4,0)</f>
        <v>FAMILIA Y COMUNIDADES</v>
      </c>
      <c r="H1557" s="35" t="str">
        <f>VLOOKUP(O1557,[3]Gerentes!$A:$N,5,0)</f>
        <v>DIRECTOR(A) DE FAMILIA Y COMUNIDADES</v>
      </c>
      <c r="I1557" s="35" t="str">
        <f>VLOOKUP(O1557,[3]Gerentes!$A:$N,10,0)</f>
        <v>6. Familia y Comunidades</v>
      </c>
      <c r="J1557" s="35" t="str">
        <f>VLOOKUP(O1557,[3]Gerentes!$A:$AB,15,0)</f>
        <v>Contratable</v>
      </c>
      <c r="K1557" s="36" t="str">
        <f t="shared" si="72"/>
        <v>Inversión</v>
      </c>
      <c r="L1557" s="37" t="s">
        <v>184</v>
      </c>
      <c r="M1557" s="38" t="str">
        <f t="shared" si="73"/>
        <v>C-4102-1500-16</v>
      </c>
      <c r="N1557" s="34">
        <v>991</v>
      </c>
      <c r="O1557" s="35" t="str">
        <f t="shared" si="74"/>
        <v>C-4102-1500-16-0-4102041-02-991</v>
      </c>
      <c r="P1557" s="32" t="s">
        <v>183</v>
      </c>
      <c r="Q1557" s="39">
        <f>VLOOKUP($O1557,[3]Gerentes!$A:$I,7,0)</f>
        <v>4102041</v>
      </c>
      <c r="R1557" s="40" t="str">
        <f>VLOOKUP($O1557,[3]Gerentes!$A:$I,8,0)</f>
        <v>SERVICIO DE ASISTENCIA TECNICA EN EL CICLO DE POLITICAS PUBLICAS DE FAMILIA Y OTRAS RELACIONADAS</v>
      </c>
      <c r="S1557" s="34" t="s">
        <v>24</v>
      </c>
      <c r="T1557" s="34">
        <v>27</v>
      </c>
      <c r="U1557" s="34" t="s">
        <v>161</v>
      </c>
      <c r="V1557" s="34" t="s">
        <v>25</v>
      </c>
      <c r="W1557" s="41">
        <v>92388266</v>
      </c>
      <c r="X1557" s="41">
        <v>0</v>
      </c>
      <c r="Y1557" s="41">
        <v>2099732</v>
      </c>
      <c r="Z1557" s="41">
        <v>0</v>
      </c>
      <c r="AA1557" s="41">
        <v>0</v>
      </c>
      <c r="AB1557" s="42">
        <v>90288534</v>
      </c>
      <c r="AC1557" s="41">
        <v>90288534</v>
      </c>
      <c r="AD1557" s="41">
        <v>0</v>
      </c>
      <c r="AE1557" s="42">
        <v>90288534</v>
      </c>
      <c r="AF1557" s="42">
        <v>35170534</v>
      </c>
      <c r="AG1557" s="41">
        <v>35170534</v>
      </c>
      <c r="AH1557" s="41">
        <v>35170534</v>
      </c>
      <c r="AI1557" s="41">
        <v>0</v>
      </c>
      <c r="AJ1557" s="41">
        <v>0</v>
      </c>
      <c r="AK1557" s="42" t="str">
        <f>IFERROR(VLOOKUP(Exportar[[#This Row],[RUBRO]],[3]LISTAS!$A$1:$B$19,2,0),Exportar[[#This Row],[NOMBRE-Planeación_Proyecto]])</f>
        <v>6. Familia y Comunidades</v>
      </c>
      <c r="AL1557" s="41">
        <f>VLOOKUP(Exportar[[#This Row],[UNIDAD/SUB UNIDAD]],[3]!REGIONALES[[#All],[codigo_regional3]:[Columna1]],3,0)</f>
        <v>70</v>
      </c>
      <c r="AM1557" s="41">
        <f>Exportar[[#This Row],[COD]]</f>
        <v>70</v>
      </c>
      <c r="AN1557" s="41">
        <f>IFERROR(VLOOKUP(Exportar[[#This Row],[RUBRO completo]],'[3]CENTRO DE COSTOS'!$X:$X,1,0),0)</f>
        <v>0</v>
      </c>
      <c r="AO1557" s="43" t="str">
        <f>VLOOKUP(Exportar[[#This Row],[COD_REAL]],'[3]CENTRO DE COSTOS'!$M$4:$N$72,2,0)</f>
        <v>REGIONAL SUCRE</v>
      </c>
    </row>
    <row r="1558" spans="1:41" x14ac:dyDescent="0.25">
      <c r="A1558" s="44">
        <v>45111</v>
      </c>
      <c r="B1558" s="32">
        <v>2023</v>
      </c>
      <c r="C1558" s="33" t="str">
        <f>VLOOKUP(D1558,'[3]CENTRO DE COSTOS'!$E:$H,4,0)</f>
        <v>REGIONALES</v>
      </c>
      <c r="D1558" s="34" t="s">
        <v>83</v>
      </c>
      <c r="E1558" s="34" t="s">
        <v>84</v>
      </c>
      <c r="F1558" s="34" t="s">
        <v>192</v>
      </c>
      <c r="G1558" s="35" t="str">
        <f>VLOOKUP(O1558,[3]Gerentes!$A:$N,4,0)</f>
        <v>PRIMERA INFANCIA</v>
      </c>
      <c r="H1558" s="35" t="str">
        <f>VLOOKUP(O1558,[3]Gerentes!$A:$N,5,0)</f>
        <v>DIRECTOR(A) DE PRIMERA INFANCIA</v>
      </c>
      <c r="I1558" s="35" t="str">
        <f>VLOOKUP(O1558,[3]Gerentes!$A:$N,10,0)</f>
        <v>1. Primera Infancia</v>
      </c>
      <c r="J1558" s="35" t="str">
        <f>VLOOKUP(O1558,[3]Gerentes!$A:$AB,15,0)</f>
        <v>Contratable</v>
      </c>
      <c r="K1558" s="36" t="str">
        <f t="shared" si="72"/>
        <v>Inversión</v>
      </c>
      <c r="L1558" s="37" t="s">
        <v>166</v>
      </c>
      <c r="M1558" s="38" t="str">
        <f t="shared" si="73"/>
        <v>C-4102-1500-18</v>
      </c>
      <c r="N1558" s="34">
        <v>991</v>
      </c>
      <c r="O1558" s="35" t="str">
        <f t="shared" si="74"/>
        <v>C-4102-1500-18-0-4102040-02-991</v>
      </c>
      <c r="P1558" s="32" t="s">
        <v>165</v>
      </c>
      <c r="Q1558" s="39">
        <f>VLOOKUP($O1558,[3]Gerentes!$A:$I,7,0)</f>
        <v>4102040</v>
      </c>
      <c r="R1558" s="40" t="str">
        <f>VLOOKUP($O1558,[3]Gerentes!$A:$I,8,0)</f>
        <v>DOCUMENTOS METODOLOGICOS</v>
      </c>
      <c r="S1558" s="34" t="s">
        <v>24</v>
      </c>
      <c r="T1558" s="34">
        <v>27</v>
      </c>
      <c r="U1558" s="34" t="s">
        <v>161</v>
      </c>
      <c r="V1558" s="34" t="s">
        <v>25</v>
      </c>
      <c r="W1558" s="41">
        <v>1430052556</v>
      </c>
      <c r="X1558" s="41">
        <v>0</v>
      </c>
      <c r="Y1558" s="41">
        <v>0</v>
      </c>
      <c r="Z1558" s="41">
        <v>0</v>
      </c>
      <c r="AA1558" s="41">
        <v>0</v>
      </c>
      <c r="AB1558" s="42">
        <v>1430052556</v>
      </c>
      <c r="AC1558" s="41">
        <v>1352038720</v>
      </c>
      <c r="AD1558" s="41">
        <v>78013836</v>
      </c>
      <c r="AE1558" s="42">
        <v>1351058187</v>
      </c>
      <c r="AF1558" s="42">
        <v>512821264</v>
      </c>
      <c r="AG1558" s="41">
        <v>512821264</v>
      </c>
      <c r="AH1558" s="41">
        <v>512821264</v>
      </c>
      <c r="AI1558" s="41">
        <v>0</v>
      </c>
      <c r="AJ1558" s="41">
        <v>0</v>
      </c>
      <c r="AK1558" s="42" t="str">
        <f>IFERROR(VLOOKUP(Exportar[[#This Row],[RUBRO]],[3]LISTAS!$A$1:$B$19,2,0),Exportar[[#This Row],[NOMBRE-Planeación_Proyecto]])</f>
        <v>1. Primera Infancia</v>
      </c>
      <c r="AL1558" s="41">
        <f>VLOOKUP(Exportar[[#This Row],[UNIDAD/SUB UNIDAD]],[3]!REGIONALES[[#All],[codigo_regional3]:[Columna1]],3,0)</f>
        <v>70</v>
      </c>
      <c r="AM1558" s="41">
        <f>Exportar[[#This Row],[COD]]</f>
        <v>70</v>
      </c>
      <c r="AN1558" s="41">
        <f>IFERROR(VLOOKUP(Exportar[[#This Row],[RUBRO completo]],'[3]CENTRO DE COSTOS'!$X:$X,1,0),0)</f>
        <v>0</v>
      </c>
      <c r="AO1558" s="43" t="str">
        <f>VLOOKUP(Exportar[[#This Row],[COD_REAL]],'[3]CENTRO DE COSTOS'!$M$4:$N$72,2,0)</f>
        <v>REGIONAL SUCRE</v>
      </c>
    </row>
    <row r="1559" spans="1:41" x14ac:dyDescent="0.25">
      <c r="A1559" s="44">
        <v>45111</v>
      </c>
      <c r="B1559" s="32">
        <v>2023</v>
      </c>
      <c r="C1559" s="33" t="str">
        <f>VLOOKUP(D1559,'[3]CENTRO DE COSTOS'!$E:$H,4,0)</f>
        <v>REGIONALES</v>
      </c>
      <c r="D1559" s="34" t="s">
        <v>83</v>
      </c>
      <c r="E1559" s="34" t="s">
        <v>84</v>
      </c>
      <c r="F1559" s="34" t="s">
        <v>192</v>
      </c>
      <c r="G1559" s="35" t="str">
        <f>VLOOKUP(O1559,[3]Gerentes!$A:$N,4,0)</f>
        <v>INFANCIA</v>
      </c>
      <c r="H1559" s="35" t="str">
        <f>VLOOKUP(O1559,[3]Gerentes!$A:$N,5,0)</f>
        <v>DIRECTOR(A) DE INFANCIA</v>
      </c>
      <c r="I1559" s="35" t="str">
        <f>VLOOKUP(O1559,[3]Gerentes!$A:$N,10,0)</f>
        <v>7. Infancia</v>
      </c>
      <c r="J1559" s="35" t="str">
        <f>VLOOKUP(O1559,[3]Gerentes!$A:$AB,15,0)</f>
        <v>Contratable</v>
      </c>
      <c r="K1559" s="36" t="str">
        <f t="shared" si="72"/>
        <v>Inversión</v>
      </c>
      <c r="L1559" s="37" t="s">
        <v>182</v>
      </c>
      <c r="M1559" s="38" t="str">
        <f t="shared" si="73"/>
        <v>C-4102-1500-20</v>
      </c>
      <c r="N1559" s="34">
        <v>991</v>
      </c>
      <c r="O1559" s="35" t="str">
        <f t="shared" si="74"/>
        <v>C-4102-1500-20-0-4102045-02-991</v>
      </c>
      <c r="P1559" s="32" t="s">
        <v>181</v>
      </c>
      <c r="Q1559" s="39">
        <f>VLOOKUP($O1559,[3]Gerentes!$A:$I,7,0)</f>
        <v>4102045</v>
      </c>
      <c r="R1559" s="40" t="str">
        <f>VLOOKUP($O1559,[3]Gerentes!$A:$I,8,0)</f>
        <v>SERVICIOS DE EDUCACIÓN INFORMAL A NIÑOS, NIÑAS, ADOLESCENTES  Y JÓVENES PARA EL RECONOCIMIENTO DE SUS DERECHOS</v>
      </c>
      <c r="S1559" s="34" t="s">
        <v>24</v>
      </c>
      <c r="T1559" s="34">
        <v>27</v>
      </c>
      <c r="U1559" s="34" t="s">
        <v>161</v>
      </c>
      <c r="V1559" s="34" t="s">
        <v>25</v>
      </c>
      <c r="W1559" s="41">
        <v>91876129</v>
      </c>
      <c r="X1559" s="41">
        <v>0</v>
      </c>
      <c r="Y1559" s="41">
        <v>3249462</v>
      </c>
      <c r="Z1559" s="41">
        <v>0</v>
      </c>
      <c r="AA1559" s="41">
        <v>0</v>
      </c>
      <c r="AB1559" s="42">
        <v>88626667</v>
      </c>
      <c r="AC1559" s="41">
        <v>88626667</v>
      </c>
      <c r="AD1559" s="41">
        <v>0</v>
      </c>
      <c r="AE1559" s="42">
        <v>62820663</v>
      </c>
      <c r="AF1559" s="42">
        <v>33886667</v>
      </c>
      <c r="AG1559" s="41">
        <v>33886667</v>
      </c>
      <c r="AH1559" s="41">
        <v>33886667</v>
      </c>
      <c r="AI1559" s="41">
        <v>0</v>
      </c>
      <c r="AJ1559" s="41">
        <v>0</v>
      </c>
      <c r="AK1559" s="42" t="str">
        <f>IFERROR(VLOOKUP(Exportar[[#This Row],[RUBRO]],[3]LISTAS!$A$1:$B$19,2,0),Exportar[[#This Row],[NOMBRE-Planeación_Proyecto]])</f>
        <v>7. Infancia</v>
      </c>
      <c r="AL1559" s="41">
        <f>VLOOKUP(Exportar[[#This Row],[UNIDAD/SUB UNIDAD]],[3]!REGIONALES[[#All],[codigo_regional3]:[Columna1]],3,0)</f>
        <v>70</v>
      </c>
      <c r="AM1559" s="41">
        <f>Exportar[[#This Row],[COD]]</f>
        <v>70</v>
      </c>
      <c r="AN1559" s="41">
        <f>IFERROR(VLOOKUP(Exportar[[#This Row],[RUBRO completo]],'[3]CENTRO DE COSTOS'!$X:$X,1,0),0)</f>
        <v>0</v>
      </c>
      <c r="AO1559" s="43" t="str">
        <f>VLOOKUP(Exportar[[#This Row],[COD_REAL]],'[3]CENTRO DE COSTOS'!$M$4:$N$72,2,0)</f>
        <v>REGIONAL SUCRE</v>
      </c>
    </row>
    <row r="1560" spans="1:41" x14ac:dyDescent="0.25">
      <c r="A1560" s="44">
        <v>45111</v>
      </c>
      <c r="B1560" s="32">
        <v>2023</v>
      </c>
      <c r="C1560" s="33" t="str">
        <f>VLOOKUP(D1560,'[3]CENTRO DE COSTOS'!$E:$H,4,0)</f>
        <v>REGIONALES</v>
      </c>
      <c r="D1560" s="34" t="s">
        <v>83</v>
      </c>
      <c r="E1560" s="34" t="s">
        <v>84</v>
      </c>
      <c r="F1560" s="34" t="s">
        <v>192</v>
      </c>
      <c r="G1560" s="35" t="str">
        <f>VLOOKUP(O1560,[3]Gerentes!$A:$N,4,0)</f>
        <v>ADOLESCENCIA Y JUVENTUD</v>
      </c>
      <c r="H1560" s="35" t="str">
        <f>VLOOKUP(O1560,[3]Gerentes!$A:$N,5,0)</f>
        <v xml:space="preserve">DIRECTOR(A) DE ADOLESCENCIA Y JUVENTUD </v>
      </c>
      <c r="I1560" s="35" t="str">
        <f>VLOOKUP(O1560,[3]Gerentes!$A:$N,10,0)</f>
        <v>8. Adolescencia y Juventud</v>
      </c>
      <c r="J1560" s="35" t="str">
        <f>VLOOKUP(O1560,[3]Gerentes!$A:$AB,15,0)</f>
        <v>Contratable</v>
      </c>
      <c r="K1560" s="36" t="str">
        <f t="shared" si="72"/>
        <v>Inversión</v>
      </c>
      <c r="L1560" s="37" t="s">
        <v>180</v>
      </c>
      <c r="M1560" s="38" t="str">
        <f t="shared" si="73"/>
        <v>C-4102-1500-21</v>
      </c>
      <c r="N1560" s="34">
        <v>991</v>
      </c>
      <c r="O1560" s="35" t="str">
        <f t="shared" si="74"/>
        <v>C-4102-1500-21-0-4102045-02-00-991</v>
      </c>
      <c r="P1560" s="32" t="s">
        <v>179</v>
      </c>
      <c r="Q1560" s="39">
        <f>VLOOKUP($O1560,[3]Gerentes!$A:$I,7,0)</f>
        <v>4102045</v>
      </c>
      <c r="R1560" s="40" t="str">
        <f>VLOOKUP($O1560,[3]Gerentes!$A:$I,8,0)</f>
        <v>SERVICIOS DE EDUCACIÓN INFORMAL A NIÑOS, NIÑAS, ADOLESCENTES  Y JÓVENES PARA EL RECONOCIMIENTO DE SUS DERECHOS</v>
      </c>
      <c r="S1560" s="34" t="s">
        <v>24</v>
      </c>
      <c r="T1560" s="34">
        <v>27</v>
      </c>
      <c r="U1560" s="34" t="s">
        <v>161</v>
      </c>
      <c r="V1560" s="34" t="s">
        <v>25</v>
      </c>
      <c r="W1560" s="41">
        <v>92797334</v>
      </c>
      <c r="X1560" s="41">
        <v>0</v>
      </c>
      <c r="Y1560" s="41">
        <v>6647006</v>
      </c>
      <c r="Z1560" s="41">
        <v>0</v>
      </c>
      <c r="AA1560" s="41">
        <v>0</v>
      </c>
      <c r="AB1560" s="42">
        <v>86150328</v>
      </c>
      <c r="AC1560" s="41">
        <v>86150328</v>
      </c>
      <c r="AD1560" s="41">
        <v>0</v>
      </c>
      <c r="AE1560" s="42">
        <v>85759334</v>
      </c>
      <c r="AF1560" s="42">
        <v>31019334</v>
      </c>
      <c r="AG1560" s="41">
        <v>31019334</v>
      </c>
      <c r="AH1560" s="41">
        <v>31019334</v>
      </c>
      <c r="AI1560" s="41">
        <v>0</v>
      </c>
      <c r="AJ1560" s="41">
        <v>0</v>
      </c>
      <c r="AK1560" s="42" t="str">
        <f>IFERROR(VLOOKUP(Exportar[[#This Row],[RUBRO]],[3]LISTAS!$A$1:$B$19,2,0),Exportar[[#This Row],[NOMBRE-Planeación_Proyecto]])</f>
        <v>8. Adolescencia y Juventud</v>
      </c>
      <c r="AL1560" s="41">
        <f>VLOOKUP(Exportar[[#This Row],[UNIDAD/SUB UNIDAD]],[3]!REGIONALES[[#All],[codigo_regional3]:[Columna1]],3,0)</f>
        <v>70</v>
      </c>
      <c r="AM1560" s="41">
        <f>Exportar[[#This Row],[COD]]</f>
        <v>70</v>
      </c>
      <c r="AN1560" s="41">
        <f>IFERROR(VLOOKUP(Exportar[[#This Row],[RUBRO completo]],'[3]CENTRO DE COSTOS'!$X:$X,1,0),0)</f>
        <v>0</v>
      </c>
      <c r="AO1560" s="43" t="str">
        <f>VLOOKUP(Exportar[[#This Row],[COD_REAL]],'[3]CENTRO DE COSTOS'!$M$4:$N$72,2,0)</f>
        <v>REGIONAL SUCRE</v>
      </c>
    </row>
    <row r="1561" spans="1:41" x14ac:dyDescent="0.25">
      <c r="A1561" s="44">
        <v>45111</v>
      </c>
      <c r="B1561" s="32">
        <v>2023</v>
      </c>
      <c r="C1561" s="33" t="str">
        <f>VLOOKUP(D1561,'[3]CENTRO DE COSTOS'!$E:$H,4,0)</f>
        <v>REGIONALES</v>
      </c>
      <c r="D1561" s="34" t="s">
        <v>83</v>
      </c>
      <c r="E1561" s="34" t="s">
        <v>84</v>
      </c>
      <c r="F1561" s="34" t="s">
        <v>192</v>
      </c>
      <c r="G1561" s="35" t="str">
        <f>VLOOKUP(O1561,[3]Gerentes!$A:$N,4,0)</f>
        <v>TECNOLOGÍA</v>
      </c>
      <c r="H1561" s="35" t="str">
        <f>VLOOKUP(O1561,[3]Gerentes!$A:$N,5,0)</f>
        <v>DIRECTOR(A) DE INFORMACION Y TECNOLOGIA</v>
      </c>
      <c r="I1561" s="35" t="str">
        <f>VLOOKUP(O1561,[3]Gerentes!$A:$N,10,0)</f>
        <v>9. Tecnología</v>
      </c>
      <c r="J1561" s="35" t="str">
        <f>VLOOKUP(O1561,[3]Gerentes!$A:$AB,15,0)</f>
        <v>Contratable</v>
      </c>
      <c r="K1561" s="36" t="str">
        <f t="shared" si="72"/>
        <v>Inversión</v>
      </c>
      <c r="L1561" s="37" t="s">
        <v>178</v>
      </c>
      <c r="M1561" s="38" t="str">
        <f t="shared" si="73"/>
        <v>C-4199-1500-7</v>
      </c>
      <c r="N1561" s="34">
        <v>991</v>
      </c>
      <c r="O1561" s="35" t="str">
        <f t="shared" si="74"/>
        <v>C-4199-1500-7-0-4199062-02-991</v>
      </c>
      <c r="P1561" s="32" t="s">
        <v>177</v>
      </c>
      <c r="Q1561" s="39">
        <f>VLOOKUP($O1561,[3]Gerentes!$A:$I,7,0)</f>
        <v>4199062</v>
      </c>
      <c r="R1561" s="40" t="str">
        <f>VLOOKUP($O1561,[3]Gerentes!$A:$I,8,0)</f>
        <v>SERVICIOS TECNOLOGICOS</v>
      </c>
      <c r="S1561" s="34" t="s">
        <v>24</v>
      </c>
      <c r="T1561" s="34">
        <v>27</v>
      </c>
      <c r="U1561" s="34" t="s">
        <v>161</v>
      </c>
      <c r="V1561" s="34" t="s">
        <v>25</v>
      </c>
      <c r="W1561" s="41">
        <v>166172124</v>
      </c>
      <c r="X1561" s="41">
        <v>6020262</v>
      </c>
      <c r="Y1561" s="41">
        <v>12040524</v>
      </c>
      <c r="Z1561" s="41">
        <v>0</v>
      </c>
      <c r="AA1561" s="41">
        <v>0</v>
      </c>
      <c r="AB1561" s="42">
        <v>160151862</v>
      </c>
      <c r="AC1561" s="41">
        <v>160151862</v>
      </c>
      <c r="AD1561" s="41">
        <v>0</v>
      </c>
      <c r="AE1561" s="42">
        <v>160151862</v>
      </c>
      <c r="AF1561" s="42">
        <v>62949862</v>
      </c>
      <c r="AG1561" s="41">
        <v>62949862</v>
      </c>
      <c r="AH1561" s="41">
        <v>62949862</v>
      </c>
      <c r="AI1561" s="41">
        <v>0</v>
      </c>
      <c r="AJ1561" s="41">
        <v>0</v>
      </c>
      <c r="AK1561" s="42" t="str">
        <f>IFERROR(VLOOKUP(Exportar[[#This Row],[RUBRO]],[3]LISTAS!$A$1:$B$19,2,0),Exportar[[#This Row],[NOMBRE-Planeación_Proyecto]])</f>
        <v>9. Tecnología</v>
      </c>
      <c r="AL1561" s="41">
        <f>VLOOKUP(Exportar[[#This Row],[UNIDAD/SUB UNIDAD]],[3]!REGIONALES[[#All],[codigo_regional3]:[Columna1]],3,0)</f>
        <v>70</v>
      </c>
      <c r="AM1561" s="41">
        <f>Exportar[[#This Row],[COD]]</f>
        <v>70</v>
      </c>
      <c r="AN1561" s="41">
        <f>IFERROR(VLOOKUP(Exportar[[#This Row],[RUBRO completo]],'[3]CENTRO DE COSTOS'!$X:$X,1,0),0)</f>
        <v>0</v>
      </c>
      <c r="AO1561" s="43" t="str">
        <f>VLOOKUP(Exportar[[#This Row],[COD_REAL]],'[3]CENTRO DE COSTOS'!$M$4:$N$72,2,0)</f>
        <v>REGIONAL SUCRE</v>
      </c>
    </row>
    <row r="1562" spans="1:41" x14ac:dyDescent="0.25">
      <c r="A1562" s="44">
        <v>45111</v>
      </c>
      <c r="B1562" s="32">
        <v>2023</v>
      </c>
      <c r="C1562" s="33" t="str">
        <f>VLOOKUP(D1562,'[3]CENTRO DE COSTOS'!$E:$H,4,0)</f>
        <v>REGIONALES</v>
      </c>
      <c r="D1562" s="34" t="s">
        <v>83</v>
      </c>
      <c r="E1562" s="34" t="s">
        <v>84</v>
      </c>
      <c r="F1562" s="34" t="s">
        <v>192</v>
      </c>
      <c r="G1562" s="35" t="str">
        <f>VLOOKUP(O1562,[3]Gerentes!$A:$N,4,0)</f>
        <v>FORTALECIMIENTO</v>
      </c>
      <c r="H1562" s="35" t="str">
        <f>VLOOKUP(O1562,[3]Gerentes!$A:$N,5,0)</f>
        <v>DIRECTOR(A) DE GESTION HUMANA</v>
      </c>
      <c r="I1562" s="35" t="str">
        <f>VLOOKUP(O1562,[3]Gerentes!$A:$N,10,0)</f>
        <v>8. Fortalecimiento</v>
      </c>
      <c r="J1562" s="35" t="str">
        <f>VLOOKUP(O1562,[3]Gerentes!$A:$AB,15,0)</f>
        <v>Contratable</v>
      </c>
      <c r="K1562" s="36" t="str">
        <f t="shared" si="72"/>
        <v>Inversión</v>
      </c>
      <c r="L1562" s="37" t="s">
        <v>175</v>
      </c>
      <c r="M1562" s="38" t="str">
        <f t="shared" si="73"/>
        <v>C-4199-1500-8</v>
      </c>
      <c r="N1562" s="34">
        <v>991</v>
      </c>
      <c r="O1562" s="35" t="str">
        <f t="shared" si="74"/>
        <v>C-4199-1500-8-0-4199064-02-991</v>
      </c>
      <c r="P1562" s="32" t="s">
        <v>174</v>
      </c>
      <c r="Q1562" s="39">
        <f>VLOOKUP($O1562,[3]Gerentes!$A:$I,7,0)</f>
        <v>4199064</v>
      </c>
      <c r="R1562" s="40" t="str">
        <f>VLOOKUP($O1562,[3]Gerentes!$A:$I,8,0)</f>
        <v>SERVICIO DE IMPLEMENTACION DE SISTEMAS DE GESTION</v>
      </c>
      <c r="S1562" s="34" t="s">
        <v>24</v>
      </c>
      <c r="T1562" s="34">
        <v>27</v>
      </c>
      <c r="U1562" s="34" t="s">
        <v>161</v>
      </c>
      <c r="V1562" s="34" t="s">
        <v>25</v>
      </c>
      <c r="W1562" s="41">
        <v>785991431</v>
      </c>
      <c r="X1562" s="41">
        <v>0</v>
      </c>
      <c r="Y1562" s="41">
        <v>0</v>
      </c>
      <c r="Z1562" s="41">
        <v>0</v>
      </c>
      <c r="AA1562" s="41">
        <v>0</v>
      </c>
      <c r="AB1562" s="42">
        <v>785991431</v>
      </c>
      <c r="AC1562" s="41">
        <v>689723607</v>
      </c>
      <c r="AD1562" s="41">
        <v>96267824</v>
      </c>
      <c r="AE1562" s="42">
        <v>689723567</v>
      </c>
      <c r="AF1562" s="42">
        <v>269725800</v>
      </c>
      <c r="AG1562" s="41">
        <v>269725800</v>
      </c>
      <c r="AH1562" s="41">
        <v>269725800</v>
      </c>
      <c r="AI1562" s="41">
        <v>0</v>
      </c>
      <c r="AJ1562" s="41">
        <v>0</v>
      </c>
      <c r="AK1562" s="42" t="str">
        <f>IFERROR(VLOOKUP(Exportar[[#This Row],[RUBRO]],[3]LISTAS!$A$1:$B$19,2,0),Exportar[[#This Row],[NOMBRE-Planeación_Proyecto]])</f>
        <v>8. Fortalecimiento</v>
      </c>
      <c r="AL1562" s="41">
        <f>VLOOKUP(Exportar[[#This Row],[UNIDAD/SUB UNIDAD]],[3]!REGIONALES[[#All],[codigo_regional3]:[Columna1]],3,0)</f>
        <v>70</v>
      </c>
      <c r="AM1562" s="41">
        <f>Exportar[[#This Row],[COD]]</f>
        <v>70</v>
      </c>
      <c r="AN1562" s="41">
        <f>IFERROR(VLOOKUP(Exportar[[#This Row],[RUBRO completo]],'[3]CENTRO DE COSTOS'!$X:$X,1,0),0)</f>
        <v>0</v>
      </c>
      <c r="AO1562" s="43" t="str">
        <f>VLOOKUP(Exportar[[#This Row],[COD_REAL]],'[3]CENTRO DE COSTOS'!$M$4:$N$72,2,0)</f>
        <v>REGIONAL SUCRE</v>
      </c>
    </row>
    <row r="1563" spans="1:41" x14ac:dyDescent="0.25">
      <c r="A1563" s="44">
        <v>45111</v>
      </c>
      <c r="B1563" s="32">
        <v>2023</v>
      </c>
      <c r="C1563" s="33" t="str">
        <f>VLOOKUP(D1563,'[3]CENTRO DE COSTOS'!$E:$H,4,0)</f>
        <v>REGIONALES</v>
      </c>
      <c r="D1563" s="34" t="s">
        <v>83</v>
      </c>
      <c r="E1563" s="34" t="s">
        <v>84</v>
      </c>
      <c r="F1563" s="34" t="s">
        <v>176</v>
      </c>
      <c r="G1563" s="35" t="str">
        <f>VLOOKUP(O1563,[3]Gerentes!$A:$N,4,0)</f>
        <v>NUTRICIÓN</v>
      </c>
      <c r="H1563" s="35" t="str">
        <f>VLOOKUP(O1563,[3]Gerentes!$A:$N,5,0)</f>
        <v>DIRECTOR(A) DE NUTRICION</v>
      </c>
      <c r="I1563" s="35" t="str">
        <f>VLOOKUP(O1563,[3]Gerentes!$A:$N,10,0)</f>
        <v>4. Nutrición</v>
      </c>
      <c r="J1563" s="35" t="str">
        <f>VLOOKUP(O1563,[3]Gerentes!$A:$AB,15,0)</f>
        <v>No Contratable</v>
      </c>
      <c r="K1563" s="36" t="str">
        <f t="shared" si="72"/>
        <v>Inversión</v>
      </c>
      <c r="L1563" s="37" t="s">
        <v>191</v>
      </c>
      <c r="M1563" s="38" t="str">
        <f t="shared" si="73"/>
        <v>C-4102-1500-12</v>
      </c>
      <c r="N1563" s="34">
        <v>992</v>
      </c>
      <c r="O1563" s="35" t="str">
        <f t="shared" si="74"/>
        <v>C-4102-1500-12-0-4102014-02-992</v>
      </c>
      <c r="P1563" s="32" t="s">
        <v>190</v>
      </c>
      <c r="Q1563" s="39">
        <f>VLOOKUP($O1563,[3]Gerentes!$A:$I,7,0)</f>
        <v>4102014</v>
      </c>
      <c r="R1563" s="40" t="str">
        <f>VLOOKUP($O1563,[3]Gerentes!$A:$I,8,0)</f>
        <v>SERVICIO DE DISTRIBUCION DE ALIMENTOS SOLIDOS DE ALTO VALOR NUTRICIONAL</v>
      </c>
      <c r="S1563" s="34" t="s">
        <v>24</v>
      </c>
      <c r="T1563" s="34">
        <v>27</v>
      </c>
      <c r="U1563" s="34" t="s">
        <v>161</v>
      </c>
      <c r="V1563" s="34" t="s">
        <v>25</v>
      </c>
      <c r="W1563" s="41">
        <v>2500000</v>
      </c>
      <c r="X1563" s="41">
        <v>0</v>
      </c>
      <c r="Y1563" s="41">
        <v>0</v>
      </c>
      <c r="Z1563" s="41">
        <v>0</v>
      </c>
      <c r="AA1563" s="41">
        <v>0</v>
      </c>
      <c r="AB1563" s="42">
        <v>2500000</v>
      </c>
      <c r="AC1563" s="41">
        <v>2500000</v>
      </c>
      <c r="AD1563" s="41">
        <v>0</v>
      </c>
      <c r="AE1563" s="42">
        <v>0</v>
      </c>
      <c r="AF1563" s="42">
        <v>0</v>
      </c>
      <c r="AG1563" s="41">
        <v>0</v>
      </c>
      <c r="AH1563" s="41">
        <v>0</v>
      </c>
      <c r="AI1563" s="41">
        <v>0</v>
      </c>
      <c r="AJ1563" s="41">
        <v>0</v>
      </c>
      <c r="AK1563" s="42" t="str">
        <f>IFERROR(VLOOKUP(Exportar[[#This Row],[RUBRO]],[3]LISTAS!$A$1:$B$19,2,0),Exportar[[#This Row],[NOMBRE-Planeación_Proyecto]])</f>
        <v>4. Nutrición</v>
      </c>
      <c r="AL1563" s="41">
        <f>VLOOKUP(Exportar[[#This Row],[UNIDAD/SUB UNIDAD]],[3]!REGIONALES[[#All],[codigo_regional3]:[Columna1]],3,0)</f>
        <v>70</v>
      </c>
      <c r="AM1563" s="41">
        <f>Exportar[[#This Row],[COD]]</f>
        <v>70</v>
      </c>
      <c r="AN1563" s="41">
        <f>IFERROR(VLOOKUP(Exportar[[#This Row],[RUBRO completo]],'[3]CENTRO DE COSTOS'!$X:$X,1,0),0)</f>
        <v>0</v>
      </c>
      <c r="AO1563" s="43" t="str">
        <f>VLOOKUP(Exportar[[#This Row],[COD_REAL]],'[3]CENTRO DE COSTOS'!$M$4:$N$72,2,0)</f>
        <v>REGIONAL SUCRE</v>
      </c>
    </row>
    <row r="1564" spans="1:41" x14ac:dyDescent="0.25">
      <c r="A1564" s="44">
        <v>45111</v>
      </c>
      <c r="B1564" s="32">
        <v>2023</v>
      </c>
      <c r="C1564" s="33" t="str">
        <f>VLOOKUP(D1564,'[3]CENTRO DE COSTOS'!$E:$H,4,0)</f>
        <v>REGIONALES</v>
      </c>
      <c r="D1564" s="34" t="s">
        <v>83</v>
      </c>
      <c r="E1564" s="34" t="s">
        <v>84</v>
      </c>
      <c r="F1564" s="34" t="s">
        <v>176</v>
      </c>
      <c r="G1564" s="35" t="str">
        <f>VLOOKUP(O1564,[3]Gerentes!$A:$N,4,0)</f>
        <v>NUTRICIÓN</v>
      </c>
      <c r="H1564" s="35" t="str">
        <f>VLOOKUP(O1564,[3]Gerentes!$A:$N,5,0)</f>
        <v>DIRECTOR(A) DE NUTRICION</v>
      </c>
      <c r="I1564" s="35" t="str">
        <f>VLOOKUP(O1564,[3]Gerentes!$A:$N,10,0)</f>
        <v>4. Nutrición</v>
      </c>
      <c r="J1564" s="35" t="str">
        <f>VLOOKUP(O1564,[3]Gerentes!$A:$AB,15,0)</f>
        <v>No Contratable</v>
      </c>
      <c r="K1564" s="36" t="str">
        <f t="shared" si="72"/>
        <v>Inversión</v>
      </c>
      <c r="L1564" s="37" t="s">
        <v>189</v>
      </c>
      <c r="M1564" s="38" t="str">
        <f t="shared" si="73"/>
        <v>C-4102-1500-12</v>
      </c>
      <c r="N1564" s="34">
        <v>992</v>
      </c>
      <c r="O1564" s="35" t="str">
        <f t="shared" si="74"/>
        <v>C-4102-1500-12-0-4102016-02-992</v>
      </c>
      <c r="P1564" s="32" t="s">
        <v>188</v>
      </c>
      <c r="Q1564" s="39">
        <f>VLOOKUP($O1564,[3]Gerentes!$A:$I,7,0)</f>
        <v>4102016</v>
      </c>
      <c r="R1564" s="40" t="str">
        <f>VLOOKUP($O1564,[3]Gerentes!$A:$I,8,0)</f>
        <v>SERVICIO DE ATENCION Y PREVENCION A LA DESNUTRICION DESDE EL SECTOR INCLUSION SOCIAL</v>
      </c>
      <c r="S1564" s="34" t="s">
        <v>24</v>
      </c>
      <c r="T1564" s="34">
        <v>27</v>
      </c>
      <c r="U1564" s="34" t="s">
        <v>161</v>
      </c>
      <c r="V1564" s="34" t="s">
        <v>25</v>
      </c>
      <c r="W1564" s="41">
        <v>4000000</v>
      </c>
      <c r="X1564" s="41">
        <v>1200000</v>
      </c>
      <c r="Y1564" s="41">
        <v>0</v>
      </c>
      <c r="Z1564" s="41">
        <v>0</v>
      </c>
      <c r="AA1564" s="41">
        <v>0</v>
      </c>
      <c r="AB1564" s="42">
        <v>5200000</v>
      </c>
      <c r="AC1564" s="41">
        <v>5200000</v>
      </c>
      <c r="AD1564" s="41">
        <v>0</v>
      </c>
      <c r="AE1564" s="42">
        <v>2400720</v>
      </c>
      <c r="AF1564" s="42">
        <v>1854407</v>
      </c>
      <c r="AG1564" s="41">
        <v>1854407</v>
      </c>
      <c r="AH1564" s="41">
        <v>1854407</v>
      </c>
      <c r="AI1564" s="41">
        <v>0</v>
      </c>
      <c r="AJ1564" s="41">
        <v>0</v>
      </c>
      <c r="AK1564" s="42" t="str">
        <f>IFERROR(VLOOKUP(Exportar[[#This Row],[RUBRO]],[3]LISTAS!$A$1:$B$19,2,0),Exportar[[#This Row],[NOMBRE-Planeación_Proyecto]])</f>
        <v>4. Nutrición</v>
      </c>
      <c r="AL1564" s="41">
        <f>VLOOKUP(Exportar[[#This Row],[UNIDAD/SUB UNIDAD]],[3]!REGIONALES[[#All],[codigo_regional3]:[Columna1]],3,0)</f>
        <v>70</v>
      </c>
      <c r="AM1564" s="41">
        <f>Exportar[[#This Row],[COD]]</f>
        <v>70</v>
      </c>
      <c r="AN1564" s="41">
        <f>IFERROR(VLOOKUP(Exportar[[#This Row],[RUBRO completo]],'[3]CENTRO DE COSTOS'!$X:$X,1,0),0)</f>
        <v>0</v>
      </c>
      <c r="AO1564" s="43" t="str">
        <f>VLOOKUP(Exportar[[#This Row],[COD_REAL]],'[3]CENTRO DE COSTOS'!$M$4:$N$72,2,0)</f>
        <v>REGIONAL SUCRE</v>
      </c>
    </row>
    <row r="1565" spans="1:41" x14ac:dyDescent="0.25">
      <c r="A1565" s="44">
        <v>45111</v>
      </c>
      <c r="B1565" s="32">
        <v>2023</v>
      </c>
      <c r="C1565" s="33" t="str">
        <f>VLOOKUP(D1565,'[3]CENTRO DE COSTOS'!$E:$H,4,0)</f>
        <v>REGIONALES</v>
      </c>
      <c r="D1565" s="34" t="s">
        <v>83</v>
      </c>
      <c r="E1565" s="34" t="s">
        <v>84</v>
      </c>
      <c r="F1565" s="34" t="s">
        <v>176</v>
      </c>
      <c r="G1565" s="35" t="str">
        <f>VLOOKUP(O1565,[3]Gerentes!$A:$N,4,0)</f>
        <v>PROTECCIÓN SRPA</v>
      </c>
      <c r="H1565" s="35" t="str">
        <f>VLOOKUP(O1565,[3]Gerentes!$A:$N,5,0)</f>
        <v>DIRECTOR(A) DE PROTECCION</v>
      </c>
      <c r="I1565" s="35" t="str">
        <f>VLOOKUP(O1565,[3]Gerentes!$A:$N,10,0)</f>
        <v>3. Protección SRPA</v>
      </c>
      <c r="J1565" s="35" t="str">
        <f>VLOOKUP(O1565,[3]Gerentes!$A:$AB,15,0)</f>
        <v>No Contratable</v>
      </c>
      <c r="K1565" s="36" t="str">
        <f t="shared" si="72"/>
        <v>Inversión</v>
      </c>
      <c r="L1565" s="37" t="s">
        <v>187</v>
      </c>
      <c r="M1565" s="38" t="str">
        <f t="shared" si="73"/>
        <v>C-4102-1500-13</v>
      </c>
      <c r="N1565" s="34">
        <v>992</v>
      </c>
      <c r="O1565" s="35" t="str">
        <f t="shared" si="74"/>
        <v>C-4102-1500-13-0-4102038-02-992</v>
      </c>
      <c r="P1565" s="32" t="s">
        <v>186</v>
      </c>
      <c r="Q1565" s="39">
        <f>VLOOKUP($O1565,[3]Gerentes!$A:$I,7,0)</f>
        <v>4102038</v>
      </c>
      <c r="R1565" s="40" t="str">
        <f>VLOOKUP($O1565,[3]Gerentes!$A:$I,8,0)</f>
        <v>SERVICIO DIRIGIDOS A LA ATENCION DE NIÑOS, NIÑAS, ADOLESCENTES Y JOVENES, CON ENFOQUE PEDAGOGICO Y RESTAURATIVO ENCAMINADOS A LA INCLUSION SOCIAL</v>
      </c>
      <c r="S1565" s="34" t="s">
        <v>24</v>
      </c>
      <c r="T1565" s="34">
        <v>27</v>
      </c>
      <c r="U1565" s="34" t="s">
        <v>161</v>
      </c>
      <c r="V1565" s="34" t="s">
        <v>25</v>
      </c>
      <c r="W1565" s="41">
        <v>16546529</v>
      </c>
      <c r="X1565" s="41">
        <v>15000000</v>
      </c>
      <c r="Y1565" s="41">
        <v>0</v>
      </c>
      <c r="Z1565" s="41">
        <v>0</v>
      </c>
      <c r="AA1565" s="41">
        <v>0</v>
      </c>
      <c r="AB1565" s="42">
        <v>31546529</v>
      </c>
      <c r="AC1565" s="41">
        <v>31546529</v>
      </c>
      <c r="AD1565" s="41">
        <v>0</v>
      </c>
      <c r="AE1565" s="42">
        <v>31486858</v>
      </c>
      <c r="AF1565" s="42">
        <v>28456130</v>
      </c>
      <c r="AG1565" s="41">
        <v>28456130</v>
      </c>
      <c r="AH1565" s="41">
        <v>28456130</v>
      </c>
      <c r="AI1565" s="41">
        <v>0</v>
      </c>
      <c r="AJ1565" s="41">
        <v>0</v>
      </c>
      <c r="AK1565" s="42" t="str">
        <f>IFERROR(VLOOKUP(Exportar[[#This Row],[RUBRO]],[3]LISTAS!$A$1:$B$19,2,0),Exportar[[#This Row],[NOMBRE-Planeación_Proyecto]])</f>
        <v>3. Protección SRPA</v>
      </c>
      <c r="AL1565" s="41">
        <f>VLOOKUP(Exportar[[#This Row],[UNIDAD/SUB UNIDAD]],[3]!REGIONALES[[#All],[codigo_regional3]:[Columna1]],3,0)</f>
        <v>70</v>
      </c>
      <c r="AM1565" s="41">
        <f>Exportar[[#This Row],[COD]]</f>
        <v>70</v>
      </c>
      <c r="AN1565" s="41">
        <f>IFERROR(VLOOKUP(Exportar[[#This Row],[RUBRO completo]],'[3]CENTRO DE COSTOS'!$X:$X,1,0),0)</f>
        <v>0</v>
      </c>
      <c r="AO1565" s="43" t="str">
        <f>VLOOKUP(Exportar[[#This Row],[COD_REAL]],'[3]CENTRO DE COSTOS'!$M$4:$N$72,2,0)</f>
        <v>REGIONAL SUCRE</v>
      </c>
    </row>
    <row r="1566" spans="1:41" x14ac:dyDescent="0.25">
      <c r="A1566" s="44">
        <v>45111</v>
      </c>
      <c r="B1566" s="32">
        <v>2023</v>
      </c>
      <c r="C1566" s="33" t="str">
        <f>VLOOKUP(D1566,'[3]CENTRO DE COSTOS'!$E:$H,4,0)</f>
        <v>REGIONALES</v>
      </c>
      <c r="D1566" s="34" t="s">
        <v>83</v>
      </c>
      <c r="E1566" s="34" t="s">
        <v>84</v>
      </c>
      <c r="F1566" s="34" t="s">
        <v>176</v>
      </c>
      <c r="G1566" s="35" t="str">
        <f>VLOOKUP(O1566,[3]Gerentes!$A:$N,4,0)</f>
        <v xml:space="preserve">PROTECCIÓN RESTABLECIMIENTO </v>
      </c>
      <c r="H1566" s="35" t="str">
        <f>VLOOKUP(O1566,[3]Gerentes!$A:$N,5,0)</f>
        <v>DIRECTOR(A) DE PROTECCION</v>
      </c>
      <c r="I1566" s="35" t="str">
        <f>VLOOKUP(O1566,[3]Gerentes!$A:$N,10,0)</f>
        <v>2. Protección PARD</v>
      </c>
      <c r="J1566" s="35" t="str">
        <f>VLOOKUP(O1566,[3]Gerentes!$A:$AB,15,0)</f>
        <v>No Contratable</v>
      </c>
      <c r="K1566" s="36" t="str">
        <f t="shared" si="72"/>
        <v>Inversión</v>
      </c>
      <c r="L1566" s="37" t="s">
        <v>173</v>
      </c>
      <c r="M1566" s="38" t="str">
        <f t="shared" si="73"/>
        <v>C-4102-1500-14</v>
      </c>
      <c r="N1566" s="34">
        <v>992</v>
      </c>
      <c r="O1566" s="35" t="str">
        <f t="shared" si="74"/>
        <v>C-4102-1500-14-0-4102037-02-992</v>
      </c>
      <c r="P1566" s="32" t="s">
        <v>172</v>
      </c>
      <c r="Q1566" s="39">
        <f>VLOOKUP($O1566,[3]Gerentes!$A:$I,7,0)</f>
        <v>4102037</v>
      </c>
      <c r="R1566" s="40" t="str">
        <f>VLOOKUP($O1566,[3]Gerentes!$A:$I,8,0)</f>
        <v>SERVICIO DE PROTECCION PARA EL RESTABLECIMIENTO DE DERECHOS DE NIÑOS, NIÑAS, ADOLESCENTES Y JOVENES</v>
      </c>
      <c r="S1566" s="34" t="s">
        <v>24</v>
      </c>
      <c r="T1566" s="34">
        <v>21</v>
      </c>
      <c r="U1566" s="34" t="s">
        <v>185</v>
      </c>
      <c r="V1566" s="34" t="s">
        <v>25</v>
      </c>
      <c r="W1566" s="41">
        <v>35882369</v>
      </c>
      <c r="X1566" s="41">
        <v>30000000</v>
      </c>
      <c r="Y1566" s="41">
        <v>0</v>
      </c>
      <c r="Z1566" s="41">
        <v>0</v>
      </c>
      <c r="AA1566" s="41">
        <v>0</v>
      </c>
      <c r="AB1566" s="42">
        <v>65882369</v>
      </c>
      <c r="AC1566" s="41">
        <v>65882369</v>
      </c>
      <c r="AD1566" s="41">
        <v>0</v>
      </c>
      <c r="AE1566" s="42">
        <v>65318166</v>
      </c>
      <c r="AF1566" s="42">
        <v>53816747</v>
      </c>
      <c r="AG1566" s="41">
        <v>53816747</v>
      </c>
      <c r="AH1566" s="41">
        <v>53816747</v>
      </c>
      <c r="AI1566" s="41">
        <v>0</v>
      </c>
      <c r="AJ1566" s="41">
        <v>0</v>
      </c>
      <c r="AK1566" s="42" t="str">
        <f>IFERROR(VLOOKUP(Exportar[[#This Row],[RUBRO]],[3]LISTAS!$A$1:$B$19,2,0),Exportar[[#This Row],[NOMBRE-Planeación_Proyecto]])</f>
        <v>2. Protección PARD</v>
      </c>
      <c r="AL1566" s="41">
        <f>VLOOKUP(Exportar[[#This Row],[UNIDAD/SUB UNIDAD]],[3]!REGIONALES[[#All],[codigo_regional3]:[Columna1]],3,0)</f>
        <v>70</v>
      </c>
      <c r="AM1566" s="41">
        <f>Exportar[[#This Row],[COD]]</f>
        <v>70</v>
      </c>
      <c r="AN1566" s="41">
        <f>IFERROR(VLOOKUP(Exportar[[#This Row],[RUBRO completo]],'[3]CENTRO DE COSTOS'!$X:$X,1,0),0)</f>
        <v>0</v>
      </c>
      <c r="AO1566" s="43" t="str">
        <f>VLOOKUP(Exportar[[#This Row],[COD_REAL]],'[3]CENTRO DE COSTOS'!$M$4:$N$72,2,0)</f>
        <v>REGIONAL SUCRE</v>
      </c>
    </row>
    <row r="1567" spans="1:41" x14ac:dyDescent="0.25">
      <c r="A1567" s="44">
        <v>45111</v>
      </c>
      <c r="B1567" s="32">
        <v>2023</v>
      </c>
      <c r="C1567" s="33" t="str">
        <f>VLOOKUP(D1567,'[3]CENTRO DE COSTOS'!$E:$H,4,0)</f>
        <v>REGIONALES</v>
      </c>
      <c r="D1567" s="34" t="s">
        <v>83</v>
      </c>
      <c r="E1567" s="34" t="s">
        <v>84</v>
      </c>
      <c r="F1567" s="34" t="s">
        <v>176</v>
      </c>
      <c r="G1567" s="35" t="str">
        <f>VLOOKUP(O1567,[3]Gerentes!$A:$N,4,0)</f>
        <v>SNBF</v>
      </c>
      <c r="H1567" s="35" t="str">
        <f>VLOOKUP(O1567,[3]Gerentes!$A:$N,5,0)</f>
        <v>DIRECTOR(A) DE SISTEMA NACIONAL DE BIENESTAR FAMILIAR</v>
      </c>
      <c r="I1567" s="35" t="str">
        <f>VLOOKUP(O1567,[3]Gerentes!$A:$N,10,0)</f>
        <v>7. SNBF</v>
      </c>
      <c r="J1567" s="35" t="str">
        <f>VLOOKUP(O1567,[3]Gerentes!$A:$AB,15,0)</f>
        <v>No Contratable</v>
      </c>
      <c r="K1567" s="36" t="str">
        <f t="shared" si="72"/>
        <v>Inversión</v>
      </c>
      <c r="L1567" s="37" t="s">
        <v>168</v>
      </c>
      <c r="M1567" s="38" t="str">
        <f t="shared" si="73"/>
        <v>C-4102-1500-15</v>
      </c>
      <c r="N1567" s="34">
        <v>992</v>
      </c>
      <c r="O1567" s="35" t="str">
        <f t="shared" si="74"/>
        <v>C-4102-1500-15-0-4102024-02-992</v>
      </c>
      <c r="P1567" s="32" t="s">
        <v>167</v>
      </c>
      <c r="Q1567" s="39">
        <f>VLOOKUP($O1567,[3]Gerentes!$A:$I,7,0)</f>
        <v>4102024</v>
      </c>
      <c r="R1567" s="40" t="str">
        <f>VLOOKUP($O1567,[3]Gerentes!$A:$I,8,0)</f>
        <v>SERVICIO DE ASISTENCIA TECNICA EN EL CICLO DE POLITICAS PUBLICAS DE INFANCIA Y ADOLESCENCIA</v>
      </c>
      <c r="S1567" s="34" t="s">
        <v>24</v>
      </c>
      <c r="T1567" s="34">
        <v>27</v>
      </c>
      <c r="U1567" s="34" t="s">
        <v>161</v>
      </c>
      <c r="V1567" s="34" t="s">
        <v>25</v>
      </c>
      <c r="W1567" s="41">
        <v>9000000</v>
      </c>
      <c r="X1567" s="41">
        <v>14000000</v>
      </c>
      <c r="Y1567" s="41">
        <v>0</v>
      </c>
      <c r="Z1567" s="41">
        <v>0</v>
      </c>
      <c r="AA1567" s="41">
        <v>0</v>
      </c>
      <c r="AB1567" s="42">
        <v>23000000</v>
      </c>
      <c r="AC1567" s="41">
        <v>19000000</v>
      </c>
      <c r="AD1567" s="41">
        <v>4000000</v>
      </c>
      <c r="AE1567" s="42">
        <v>15485061</v>
      </c>
      <c r="AF1567" s="42">
        <v>11798746</v>
      </c>
      <c r="AG1567" s="41">
        <v>11798746</v>
      </c>
      <c r="AH1567" s="41">
        <v>11798746</v>
      </c>
      <c r="AI1567" s="41">
        <v>0</v>
      </c>
      <c r="AJ1567" s="41">
        <v>0</v>
      </c>
      <c r="AK1567" s="42" t="str">
        <f>IFERROR(VLOOKUP(Exportar[[#This Row],[RUBRO]],[3]LISTAS!$A$1:$B$19,2,0),Exportar[[#This Row],[NOMBRE-Planeación_Proyecto]])</f>
        <v>7. SNBF</v>
      </c>
      <c r="AL1567" s="41">
        <f>VLOOKUP(Exportar[[#This Row],[UNIDAD/SUB UNIDAD]],[3]!REGIONALES[[#All],[codigo_regional3]:[Columna1]],3,0)</f>
        <v>70</v>
      </c>
      <c r="AM1567" s="41">
        <f>Exportar[[#This Row],[COD]]</f>
        <v>70</v>
      </c>
      <c r="AN1567" s="41">
        <f>IFERROR(VLOOKUP(Exportar[[#This Row],[RUBRO completo]],'[3]CENTRO DE COSTOS'!$X:$X,1,0),0)</f>
        <v>0</v>
      </c>
      <c r="AO1567" s="43" t="str">
        <f>VLOOKUP(Exportar[[#This Row],[COD_REAL]],'[3]CENTRO DE COSTOS'!$M$4:$N$72,2,0)</f>
        <v>REGIONAL SUCRE</v>
      </c>
    </row>
    <row r="1568" spans="1:41" x14ac:dyDescent="0.25">
      <c r="A1568" s="44">
        <v>45111</v>
      </c>
      <c r="B1568" s="32">
        <v>2023</v>
      </c>
      <c r="C1568" s="33" t="str">
        <f>VLOOKUP(D1568,'[3]CENTRO DE COSTOS'!$E:$H,4,0)</f>
        <v>REGIONALES</v>
      </c>
      <c r="D1568" s="34" t="s">
        <v>83</v>
      </c>
      <c r="E1568" s="34" t="s">
        <v>84</v>
      </c>
      <c r="F1568" s="34" t="s">
        <v>176</v>
      </c>
      <c r="G1568" s="35" t="str">
        <f>VLOOKUP(O1568,[3]Gerentes!$A:$N,4,0)</f>
        <v>FAMILIA Y COMUNIDADES</v>
      </c>
      <c r="H1568" s="35" t="str">
        <f>VLOOKUP(O1568,[3]Gerentes!$A:$N,5,0)</f>
        <v>DIRECTOR(A) DE FAMILIA Y COMUNIDADES</v>
      </c>
      <c r="I1568" s="35" t="str">
        <f>VLOOKUP(O1568,[3]Gerentes!$A:$N,10,0)</f>
        <v>6. Familia y Comunidades</v>
      </c>
      <c r="J1568" s="35" t="str">
        <f>VLOOKUP(O1568,[3]Gerentes!$A:$AB,15,0)</f>
        <v>No Contratable</v>
      </c>
      <c r="K1568" s="36" t="str">
        <f t="shared" si="72"/>
        <v>Inversión</v>
      </c>
      <c r="L1568" s="37" t="s">
        <v>184</v>
      </c>
      <c r="M1568" s="38" t="str">
        <f t="shared" si="73"/>
        <v>C-4102-1500-16</v>
      </c>
      <c r="N1568" s="34">
        <v>992</v>
      </c>
      <c r="O1568" s="35" t="str">
        <f t="shared" si="74"/>
        <v>C-4102-1500-16-0-4102041-02-992</v>
      </c>
      <c r="P1568" s="32" t="s">
        <v>183</v>
      </c>
      <c r="Q1568" s="39">
        <f>VLOOKUP($O1568,[3]Gerentes!$A:$I,7,0)</f>
        <v>4102041</v>
      </c>
      <c r="R1568" s="40" t="str">
        <f>VLOOKUP($O1568,[3]Gerentes!$A:$I,8,0)</f>
        <v>SERVICIO DE ASISTENCIA TECNICA EN EL CICLO DE POLITICAS PUBLICAS DE FAMILIA Y OTRAS RELACIONADAS</v>
      </c>
      <c r="S1568" s="34" t="s">
        <v>24</v>
      </c>
      <c r="T1568" s="34">
        <v>27</v>
      </c>
      <c r="U1568" s="34" t="s">
        <v>161</v>
      </c>
      <c r="V1568" s="34" t="s">
        <v>25</v>
      </c>
      <c r="W1568" s="41">
        <v>26000000</v>
      </c>
      <c r="X1568" s="41">
        <v>0</v>
      </c>
      <c r="Y1568" s="41">
        <v>0</v>
      </c>
      <c r="Z1568" s="41">
        <v>0</v>
      </c>
      <c r="AA1568" s="41">
        <v>0</v>
      </c>
      <c r="AB1568" s="42">
        <v>26000000</v>
      </c>
      <c r="AC1568" s="41">
        <v>26000000</v>
      </c>
      <c r="AD1568" s="41">
        <v>0</v>
      </c>
      <c r="AE1568" s="42">
        <v>2322451</v>
      </c>
      <c r="AF1568" s="42">
        <v>893388</v>
      </c>
      <c r="AG1568" s="41">
        <v>893388</v>
      </c>
      <c r="AH1568" s="41">
        <v>893388</v>
      </c>
      <c r="AI1568" s="41">
        <v>0</v>
      </c>
      <c r="AJ1568" s="41">
        <v>0</v>
      </c>
      <c r="AK1568" s="42" t="str">
        <f>IFERROR(VLOOKUP(Exportar[[#This Row],[RUBRO]],[3]LISTAS!$A$1:$B$19,2,0),Exportar[[#This Row],[NOMBRE-Planeación_Proyecto]])</f>
        <v>6. Familia y Comunidades</v>
      </c>
      <c r="AL1568" s="41">
        <f>VLOOKUP(Exportar[[#This Row],[UNIDAD/SUB UNIDAD]],[3]!REGIONALES[[#All],[codigo_regional3]:[Columna1]],3,0)</f>
        <v>70</v>
      </c>
      <c r="AM1568" s="41">
        <f>Exportar[[#This Row],[COD]]</f>
        <v>70</v>
      </c>
      <c r="AN1568" s="41">
        <f>IFERROR(VLOOKUP(Exportar[[#This Row],[RUBRO completo]],'[3]CENTRO DE COSTOS'!$X:$X,1,0),0)</f>
        <v>0</v>
      </c>
      <c r="AO1568" s="43" t="str">
        <f>VLOOKUP(Exportar[[#This Row],[COD_REAL]],'[3]CENTRO DE COSTOS'!$M$4:$N$72,2,0)</f>
        <v>REGIONAL SUCRE</v>
      </c>
    </row>
    <row r="1569" spans="1:41" x14ac:dyDescent="0.25">
      <c r="A1569" s="44">
        <v>45111</v>
      </c>
      <c r="B1569" s="32">
        <v>2023</v>
      </c>
      <c r="C1569" s="33" t="str">
        <f>VLOOKUP(D1569,'[3]CENTRO DE COSTOS'!$E:$H,4,0)</f>
        <v>REGIONALES</v>
      </c>
      <c r="D1569" s="34" t="s">
        <v>83</v>
      </c>
      <c r="E1569" s="34" t="s">
        <v>84</v>
      </c>
      <c r="F1569" s="34" t="s">
        <v>176</v>
      </c>
      <c r="G1569" s="35" t="str">
        <f>VLOOKUP(O1569,[3]Gerentes!$A:$N,4,0)</f>
        <v>PRIMERA INFANCIA</v>
      </c>
      <c r="H1569" s="35" t="str">
        <f>VLOOKUP(O1569,[3]Gerentes!$A:$N,5,0)</f>
        <v>DIRECTOR(A) DE PRIMERA INFANCIA</v>
      </c>
      <c r="I1569" s="35" t="str">
        <f>VLOOKUP(O1569,[3]Gerentes!$A:$N,10,0)</f>
        <v>1. Primera Infancia</v>
      </c>
      <c r="J1569" s="35" t="str">
        <f>VLOOKUP(O1569,[3]Gerentes!$A:$AB,15,0)</f>
        <v>No Contratable</v>
      </c>
      <c r="K1569" s="36" t="str">
        <f t="shared" si="72"/>
        <v>Inversión</v>
      </c>
      <c r="L1569" s="37" t="s">
        <v>166</v>
      </c>
      <c r="M1569" s="38" t="str">
        <f t="shared" si="73"/>
        <v>C-4102-1500-18</v>
      </c>
      <c r="N1569" s="34">
        <v>992</v>
      </c>
      <c r="O1569" s="35" t="str">
        <f t="shared" si="74"/>
        <v>C-4102-1500-18-0-4102040-02-992</v>
      </c>
      <c r="P1569" s="32" t="s">
        <v>165</v>
      </c>
      <c r="Q1569" s="39">
        <f>VLOOKUP($O1569,[3]Gerentes!$A:$I,7,0)</f>
        <v>4102040</v>
      </c>
      <c r="R1569" s="40" t="str">
        <f>VLOOKUP($O1569,[3]Gerentes!$A:$I,8,0)</f>
        <v>DOCUMENTOS METODOLOGICOS</v>
      </c>
      <c r="S1569" s="34" t="s">
        <v>24</v>
      </c>
      <c r="T1569" s="34">
        <v>20</v>
      </c>
      <c r="U1569" s="34" t="s">
        <v>392</v>
      </c>
      <c r="V1569" s="34" t="s">
        <v>25</v>
      </c>
      <c r="W1569" s="41">
        <v>4000000</v>
      </c>
      <c r="X1569" s="41">
        <v>82035759</v>
      </c>
      <c r="Y1569" s="41">
        <v>0</v>
      </c>
      <c r="Z1569" s="41">
        <v>0</v>
      </c>
      <c r="AA1569" s="41">
        <v>0</v>
      </c>
      <c r="AB1569" s="42">
        <v>86035759</v>
      </c>
      <c r="AC1569" s="41">
        <v>86035759</v>
      </c>
      <c r="AD1569" s="41">
        <v>0</v>
      </c>
      <c r="AE1569" s="42">
        <v>73597632</v>
      </c>
      <c r="AF1569" s="42">
        <v>38852435</v>
      </c>
      <c r="AG1569" s="41">
        <v>38852435</v>
      </c>
      <c r="AH1569" s="41">
        <v>38852435</v>
      </c>
      <c r="AI1569" s="41">
        <v>0</v>
      </c>
      <c r="AJ1569" s="41">
        <v>0</v>
      </c>
      <c r="AK1569" s="42" t="str">
        <f>IFERROR(VLOOKUP(Exportar[[#This Row],[RUBRO]],[3]LISTAS!$A$1:$B$19,2,0),Exportar[[#This Row],[NOMBRE-Planeación_Proyecto]])</f>
        <v>1. Primera Infancia</v>
      </c>
      <c r="AL1569" s="41">
        <f>VLOOKUP(Exportar[[#This Row],[UNIDAD/SUB UNIDAD]],[3]!REGIONALES[[#All],[codigo_regional3]:[Columna1]],3,0)</f>
        <v>70</v>
      </c>
      <c r="AM1569" s="41">
        <f>Exportar[[#This Row],[COD]]</f>
        <v>70</v>
      </c>
      <c r="AN1569" s="41">
        <f>IFERROR(VLOOKUP(Exportar[[#This Row],[RUBRO completo]],'[3]CENTRO DE COSTOS'!$X:$X,1,0),0)</f>
        <v>0</v>
      </c>
      <c r="AO1569" s="43" t="str">
        <f>VLOOKUP(Exportar[[#This Row],[COD_REAL]],'[3]CENTRO DE COSTOS'!$M$4:$N$72,2,0)</f>
        <v>REGIONAL SUCRE</v>
      </c>
    </row>
    <row r="1570" spans="1:41" x14ac:dyDescent="0.25">
      <c r="A1570" s="44">
        <v>45111</v>
      </c>
      <c r="B1570" s="32">
        <v>2023</v>
      </c>
      <c r="C1570" s="33" t="str">
        <f>VLOOKUP(D1570,'[3]CENTRO DE COSTOS'!$E:$H,4,0)</f>
        <v>REGIONALES</v>
      </c>
      <c r="D1570" s="34" t="s">
        <v>83</v>
      </c>
      <c r="E1570" s="34" t="s">
        <v>84</v>
      </c>
      <c r="F1570" s="34" t="s">
        <v>176</v>
      </c>
      <c r="G1570" s="35" t="str">
        <f>VLOOKUP(O1570,[3]Gerentes!$A:$N,4,0)</f>
        <v>PRIMERA INFANCIA</v>
      </c>
      <c r="H1570" s="35" t="str">
        <f>VLOOKUP(O1570,[3]Gerentes!$A:$N,5,0)</f>
        <v>DIRECTOR(A) DE PRIMERA INFANCIA</v>
      </c>
      <c r="I1570" s="35" t="str">
        <f>VLOOKUP(O1570,[3]Gerentes!$A:$N,10,0)</f>
        <v>1. Primera Infancia</v>
      </c>
      <c r="J1570" s="35" t="str">
        <f>VLOOKUP(O1570,[3]Gerentes!$A:$AB,15,0)</f>
        <v>No Contratable</v>
      </c>
      <c r="K1570" s="36" t="str">
        <f t="shared" si="72"/>
        <v>Inversión</v>
      </c>
      <c r="L1570" s="37" t="s">
        <v>166</v>
      </c>
      <c r="M1570" s="38" t="str">
        <f t="shared" si="73"/>
        <v>C-4102-1500-18</v>
      </c>
      <c r="N1570" s="34">
        <v>992</v>
      </c>
      <c r="O1570" s="35" t="str">
        <f t="shared" si="74"/>
        <v>C-4102-1500-18-0-4102040-02-992</v>
      </c>
      <c r="P1570" s="32" t="s">
        <v>165</v>
      </c>
      <c r="Q1570" s="39">
        <f>VLOOKUP($O1570,[3]Gerentes!$A:$I,7,0)</f>
        <v>4102040</v>
      </c>
      <c r="R1570" s="40" t="str">
        <f>VLOOKUP($O1570,[3]Gerentes!$A:$I,8,0)</f>
        <v>DOCUMENTOS METODOLOGICOS</v>
      </c>
      <c r="S1570" s="34" t="s">
        <v>24</v>
      </c>
      <c r="T1570" s="34">
        <v>27</v>
      </c>
      <c r="U1570" s="34" t="s">
        <v>161</v>
      </c>
      <c r="V1570" s="34" t="s">
        <v>25</v>
      </c>
      <c r="W1570" s="41">
        <v>0</v>
      </c>
      <c r="X1570" s="41">
        <v>61504657</v>
      </c>
      <c r="Y1570" s="41">
        <v>0</v>
      </c>
      <c r="Z1570" s="41">
        <v>0</v>
      </c>
      <c r="AA1570" s="41">
        <v>0</v>
      </c>
      <c r="AB1570" s="42">
        <v>61504657</v>
      </c>
      <c r="AC1570" s="41">
        <v>61504657</v>
      </c>
      <c r="AD1570" s="41">
        <v>0</v>
      </c>
      <c r="AE1570" s="42">
        <v>59573373</v>
      </c>
      <c r="AF1570" s="42">
        <v>57789738</v>
      </c>
      <c r="AG1570" s="41">
        <v>57789738</v>
      </c>
      <c r="AH1570" s="41">
        <v>57789738</v>
      </c>
      <c r="AI1570" s="41">
        <v>0</v>
      </c>
      <c r="AJ1570" s="41">
        <v>0</v>
      </c>
      <c r="AK1570" s="42" t="str">
        <f>IFERROR(VLOOKUP(Exportar[[#This Row],[RUBRO]],[3]LISTAS!$A$1:$B$19,2,0),Exportar[[#This Row],[NOMBRE-Planeación_Proyecto]])</f>
        <v>1. Primera Infancia</v>
      </c>
      <c r="AL1570" s="41">
        <f>VLOOKUP(Exportar[[#This Row],[UNIDAD/SUB UNIDAD]],[3]!REGIONALES[[#All],[codigo_regional3]:[Columna1]],3,0)</f>
        <v>70</v>
      </c>
      <c r="AM1570" s="41">
        <f>Exportar[[#This Row],[COD]]</f>
        <v>70</v>
      </c>
      <c r="AN1570" s="41">
        <f>IFERROR(VLOOKUP(Exportar[[#This Row],[RUBRO completo]],'[3]CENTRO DE COSTOS'!$X:$X,1,0),0)</f>
        <v>0</v>
      </c>
      <c r="AO1570" s="43" t="str">
        <f>VLOOKUP(Exportar[[#This Row],[COD_REAL]],'[3]CENTRO DE COSTOS'!$M$4:$N$72,2,0)</f>
        <v>REGIONAL SUCRE</v>
      </c>
    </row>
    <row r="1571" spans="1:41" x14ac:dyDescent="0.25">
      <c r="A1571" s="44">
        <v>45111</v>
      </c>
      <c r="B1571" s="32">
        <v>2023</v>
      </c>
      <c r="C1571" s="33" t="str">
        <f>VLOOKUP(D1571,'[3]CENTRO DE COSTOS'!$E:$H,4,0)</f>
        <v>REGIONALES</v>
      </c>
      <c r="D1571" s="34" t="s">
        <v>83</v>
      </c>
      <c r="E1571" s="34" t="s">
        <v>84</v>
      </c>
      <c r="F1571" s="34" t="s">
        <v>176</v>
      </c>
      <c r="G1571" s="35" t="str">
        <f>VLOOKUP(O1571,[3]Gerentes!$A:$N,4,0)</f>
        <v>INFANCIA</v>
      </c>
      <c r="H1571" s="35" t="str">
        <f>VLOOKUP(O1571,[3]Gerentes!$A:$N,5,0)</f>
        <v>DIRECTOR(A) DE INFANCIA</v>
      </c>
      <c r="I1571" s="35" t="str">
        <f>VLOOKUP(O1571,[3]Gerentes!$A:$N,10,0)</f>
        <v>7. Infancia</v>
      </c>
      <c r="J1571" s="35" t="str">
        <f>VLOOKUP(O1571,[3]Gerentes!$A:$AB,15,0)</f>
        <v>No Contratable</v>
      </c>
      <c r="K1571" s="36" t="str">
        <f t="shared" si="72"/>
        <v>Inversión</v>
      </c>
      <c r="L1571" s="37" t="s">
        <v>182</v>
      </c>
      <c r="M1571" s="38" t="str">
        <f t="shared" si="73"/>
        <v>C-4102-1500-20</v>
      </c>
      <c r="N1571" s="34">
        <v>992</v>
      </c>
      <c r="O1571" s="35" t="str">
        <f t="shared" si="74"/>
        <v>C-4102-1500-20-0-4102045-02-992</v>
      </c>
      <c r="P1571" s="32" t="s">
        <v>181</v>
      </c>
      <c r="Q1571" s="39">
        <f>VLOOKUP($O1571,[3]Gerentes!$A:$I,7,0)</f>
        <v>4102045</v>
      </c>
      <c r="R1571" s="40" t="str">
        <f>VLOOKUP($O1571,[3]Gerentes!$A:$I,8,0)</f>
        <v>SERVICIOS DE EDUCACIÓN INFORMAL A NIÑOS, NIÑAS, ADOLESCENTES  Y JÓVENES PARA EL RECONOCIMIENTO DE SUS DERECHOS</v>
      </c>
      <c r="S1571" s="34" t="s">
        <v>24</v>
      </c>
      <c r="T1571" s="34">
        <v>27</v>
      </c>
      <c r="U1571" s="34" t="s">
        <v>161</v>
      </c>
      <c r="V1571" s="34" t="s">
        <v>25</v>
      </c>
      <c r="W1571" s="41">
        <v>5150000</v>
      </c>
      <c r="X1571" s="41">
        <v>0</v>
      </c>
      <c r="Y1571" s="41">
        <v>0</v>
      </c>
      <c r="Z1571" s="41">
        <v>0</v>
      </c>
      <c r="AA1571" s="41">
        <v>0</v>
      </c>
      <c r="AB1571" s="42">
        <v>5150000</v>
      </c>
      <c r="AC1571" s="41">
        <v>5150000</v>
      </c>
      <c r="AD1571" s="41">
        <v>0</v>
      </c>
      <c r="AE1571" s="42">
        <v>1638440</v>
      </c>
      <c r="AF1571" s="42">
        <v>881217</v>
      </c>
      <c r="AG1571" s="41">
        <v>881217</v>
      </c>
      <c r="AH1571" s="41">
        <v>881217</v>
      </c>
      <c r="AI1571" s="41">
        <v>0</v>
      </c>
      <c r="AJ1571" s="41">
        <v>0</v>
      </c>
      <c r="AK1571" s="42" t="str">
        <f>IFERROR(VLOOKUP(Exportar[[#This Row],[RUBRO]],[3]LISTAS!$A$1:$B$19,2,0),Exportar[[#This Row],[NOMBRE-Planeación_Proyecto]])</f>
        <v>7. Infancia</v>
      </c>
      <c r="AL1571" s="41">
        <f>VLOOKUP(Exportar[[#This Row],[UNIDAD/SUB UNIDAD]],[3]!REGIONALES[[#All],[codigo_regional3]:[Columna1]],3,0)</f>
        <v>70</v>
      </c>
      <c r="AM1571" s="41">
        <f>Exportar[[#This Row],[COD]]</f>
        <v>70</v>
      </c>
      <c r="AN1571" s="41">
        <f>IFERROR(VLOOKUP(Exportar[[#This Row],[RUBRO completo]],'[3]CENTRO DE COSTOS'!$X:$X,1,0),0)</f>
        <v>0</v>
      </c>
      <c r="AO1571" s="43" t="str">
        <f>VLOOKUP(Exportar[[#This Row],[COD_REAL]],'[3]CENTRO DE COSTOS'!$M$4:$N$72,2,0)</f>
        <v>REGIONAL SUCRE</v>
      </c>
    </row>
    <row r="1572" spans="1:41" x14ac:dyDescent="0.25">
      <c r="A1572" s="44">
        <v>45111</v>
      </c>
      <c r="B1572" s="32">
        <v>2023</v>
      </c>
      <c r="C1572" s="33" t="str">
        <f>VLOOKUP(D1572,'[3]CENTRO DE COSTOS'!$E:$H,4,0)</f>
        <v>REGIONALES</v>
      </c>
      <c r="D1572" s="34" t="s">
        <v>83</v>
      </c>
      <c r="E1572" s="34" t="s">
        <v>84</v>
      </c>
      <c r="F1572" s="34" t="s">
        <v>176</v>
      </c>
      <c r="G1572" s="35" t="str">
        <f>VLOOKUP(O1572,[3]Gerentes!$A:$N,4,0)</f>
        <v>ADOLESCENCIA Y JUVENTUD</v>
      </c>
      <c r="H1572" s="35" t="str">
        <f>VLOOKUP(O1572,[3]Gerentes!$A:$N,5,0)</f>
        <v xml:space="preserve">DIRECTOR(A) DE ADOLESCENCIA Y JUVENTUD </v>
      </c>
      <c r="I1572" s="35" t="str">
        <f>VLOOKUP(O1572,[3]Gerentes!$A:$N,10,0)</f>
        <v>8. Adolescencia y Juventud</v>
      </c>
      <c r="J1572" s="35" t="str">
        <f>VLOOKUP(O1572,[3]Gerentes!$A:$AB,15,0)</f>
        <v>No Contratable</v>
      </c>
      <c r="K1572" s="36" t="str">
        <f t="shared" si="72"/>
        <v>Inversión</v>
      </c>
      <c r="L1572" s="37" t="s">
        <v>180</v>
      </c>
      <c r="M1572" s="38" t="str">
        <f t="shared" si="73"/>
        <v>C-4102-1500-21</v>
      </c>
      <c r="N1572" s="34">
        <v>992</v>
      </c>
      <c r="O1572" s="35" t="str">
        <f t="shared" si="74"/>
        <v>C-4102-1500-21-0-4102045-02-00-992</v>
      </c>
      <c r="P1572" s="32" t="s">
        <v>179</v>
      </c>
      <c r="Q1572" s="39">
        <f>VLOOKUP($O1572,[3]Gerentes!$A:$I,7,0)</f>
        <v>4102045</v>
      </c>
      <c r="R1572" s="40" t="str">
        <f>VLOOKUP($O1572,[3]Gerentes!$A:$I,8,0)</f>
        <v>SERVICIOS DE EDUCACIÓN INFORMAL A NIÑOS, NIÑAS, ADOLESCENTES  Y JÓVENES PARA EL RECONOCIMIENTO DE SUS DERECHOS</v>
      </c>
      <c r="S1572" s="34" t="s">
        <v>24</v>
      </c>
      <c r="T1572" s="34">
        <v>27</v>
      </c>
      <c r="U1572" s="34" t="s">
        <v>161</v>
      </c>
      <c r="V1572" s="34" t="s">
        <v>25</v>
      </c>
      <c r="W1572" s="41">
        <v>3000000</v>
      </c>
      <c r="X1572" s="41">
        <v>0</v>
      </c>
      <c r="Y1572" s="41">
        <v>0</v>
      </c>
      <c r="Z1572" s="41">
        <v>0</v>
      </c>
      <c r="AA1572" s="41">
        <v>0</v>
      </c>
      <c r="AB1572" s="42">
        <v>3000000</v>
      </c>
      <c r="AC1572" s="41">
        <v>3000000</v>
      </c>
      <c r="AD1572" s="41">
        <v>0</v>
      </c>
      <c r="AE1572" s="42">
        <v>330197</v>
      </c>
      <c r="AF1572" s="42">
        <v>230197</v>
      </c>
      <c r="AG1572" s="41">
        <v>230197</v>
      </c>
      <c r="AH1572" s="41">
        <v>230197</v>
      </c>
      <c r="AI1572" s="41">
        <v>0</v>
      </c>
      <c r="AJ1572" s="41">
        <v>0</v>
      </c>
      <c r="AK1572" s="42" t="str">
        <f>IFERROR(VLOOKUP(Exportar[[#This Row],[RUBRO]],[3]LISTAS!$A$1:$B$19,2,0),Exportar[[#This Row],[NOMBRE-Planeación_Proyecto]])</f>
        <v>8. Adolescencia y Juventud</v>
      </c>
      <c r="AL1572" s="41">
        <f>VLOOKUP(Exportar[[#This Row],[UNIDAD/SUB UNIDAD]],[3]!REGIONALES[[#All],[codigo_regional3]:[Columna1]],3,0)</f>
        <v>70</v>
      </c>
      <c r="AM1572" s="41">
        <f>Exportar[[#This Row],[COD]]</f>
        <v>70</v>
      </c>
      <c r="AN1572" s="41">
        <f>IFERROR(VLOOKUP(Exportar[[#This Row],[RUBRO completo]],'[3]CENTRO DE COSTOS'!$X:$X,1,0),0)</f>
        <v>0</v>
      </c>
      <c r="AO1572" s="43" t="str">
        <f>VLOOKUP(Exportar[[#This Row],[COD_REAL]],'[3]CENTRO DE COSTOS'!$M$4:$N$72,2,0)</f>
        <v>REGIONAL SUCRE</v>
      </c>
    </row>
    <row r="1573" spans="1:41" x14ac:dyDescent="0.25">
      <c r="A1573" s="44">
        <v>45111</v>
      </c>
      <c r="B1573" s="32">
        <v>2023</v>
      </c>
      <c r="C1573" s="33" t="str">
        <f>VLOOKUP(D1573,'[3]CENTRO DE COSTOS'!$E:$H,4,0)</f>
        <v>REGIONALES</v>
      </c>
      <c r="D1573" s="34" t="s">
        <v>83</v>
      </c>
      <c r="E1573" s="34" t="s">
        <v>84</v>
      </c>
      <c r="F1573" s="34" t="s">
        <v>176</v>
      </c>
      <c r="G1573" s="35" t="str">
        <f>VLOOKUP(O1573,[3]Gerentes!$A:$N,4,0)</f>
        <v>TECNOLOGÍA</v>
      </c>
      <c r="H1573" s="35" t="str">
        <f>VLOOKUP(O1573,[3]Gerentes!$A:$N,5,0)</f>
        <v>DIRECTOR(A) DE INFORMACION Y TECNOLOGIA</v>
      </c>
      <c r="I1573" s="35" t="str">
        <f>VLOOKUP(O1573,[3]Gerentes!$A:$N,10,0)</f>
        <v>9. Tecnología</v>
      </c>
      <c r="J1573" s="35" t="str">
        <f>VLOOKUP(O1573,[3]Gerentes!$A:$AB,15,0)</f>
        <v>No Contratable</v>
      </c>
      <c r="K1573" s="36" t="str">
        <f t="shared" si="72"/>
        <v>Inversión</v>
      </c>
      <c r="L1573" s="37" t="s">
        <v>178</v>
      </c>
      <c r="M1573" s="38" t="str">
        <f t="shared" si="73"/>
        <v>C-4199-1500-7</v>
      </c>
      <c r="N1573" s="34">
        <v>992</v>
      </c>
      <c r="O1573" s="35" t="str">
        <f t="shared" si="74"/>
        <v>C-4199-1500-7-0-4199062-02-992</v>
      </c>
      <c r="P1573" s="32" t="s">
        <v>177</v>
      </c>
      <c r="Q1573" s="39">
        <f>VLOOKUP($O1573,[3]Gerentes!$A:$I,7,0)</f>
        <v>4199062</v>
      </c>
      <c r="R1573" s="40" t="str">
        <f>VLOOKUP($O1573,[3]Gerentes!$A:$I,8,0)</f>
        <v>SERVICIOS TECNOLOGICOS</v>
      </c>
      <c r="S1573" s="34" t="s">
        <v>24</v>
      </c>
      <c r="T1573" s="34">
        <v>27</v>
      </c>
      <c r="U1573" s="34" t="s">
        <v>161</v>
      </c>
      <c r="V1573" s="34" t="s">
        <v>25</v>
      </c>
      <c r="W1573" s="41">
        <v>3904215</v>
      </c>
      <c r="X1573" s="41">
        <v>0</v>
      </c>
      <c r="Y1573" s="41">
        <v>0</v>
      </c>
      <c r="Z1573" s="41">
        <v>0</v>
      </c>
      <c r="AA1573" s="41">
        <v>0</v>
      </c>
      <c r="AB1573" s="42">
        <v>3904215</v>
      </c>
      <c r="AC1573" s="41">
        <v>3904215</v>
      </c>
      <c r="AD1573" s="41">
        <v>0</v>
      </c>
      <c r="AE1573" s="42">
        <v>3746275</v>
      </c>
      <c r="AF1573" s="42">
        <v>3109800</v>
      </c>
      <c r="AG1573" s="41">
        <v>3109800</v>
      </c>
      <c r="AH1573" s="41">
        <v>3109800</v>
      </c>
      <c r="AI1573" s="41">
        <v>0</v>
      </c>
      <c r="AJ1573" s="41">
        <v>0</v>
      </c>
      <c r="AK1573" s="42" t="str">
        <f>IFERROR(VLOOKUP(Exportar[[#This Row],[RUBRO]],[3]LISTAS!$A$1:$B$19,2,0),Exportar[[#This Row],[NOMBRE-Planeación_Proyecto]])</f>
        <v>9. Tecnología</v>
      </c>
      <c r="AL1573" s="41">
        <f>VLOOKUP(Exportar[[#This Row],[UNIDAD/SUB UNIDAD]],[3]!REGIONALES[[#All],[codigo_regional3]:[Columna1]],3,0)</f>
        <v>70</v>
      </c>
      <c r="AM1573" s="41">
        <f>Exportar[[#This Row],[COD]]</f>
        <v>70</v>
      </c>
      <c r="AN1573" s="41">
        <f>IFERROR(VLOOKUP(Exportar[[#This Row],[RUBRO completo]],'[3]CENTRO DE COSTOS'!$X:$X,1,0),0)</f>
        <v>0</v>
      </c>
      <c r="AO1573" s="43" t="str">
        <f>VLOOKUP(Exportar[[#This Row],[COD_REAL]],'[3]CENTRO DE COSTOS'!$M$4:$N$72,2,0)</f>
        <v>REGIONAL SUCRE</v>
      </c>
    </row>
    <row r="1574" spans="1:41" x14ac:dyDescent="0.25">
      <c r="A1574" s="44">
        <v>45111</v>
      </c>
      <c r="B1574" s="32">
        <v>2023</v>
      </c>
      <c r="C1574" s="33" t="str">
        <f>VLOOKUP(D1574,'[3]CENTRO DE COSTOS'!$E:$H,4,0)</f>
        <v>REGIONALES</v>
      </c>
      <c r="D1574" s="34" t="s">
        <v>83</v>
      </c>
      <c r="E1574" s="34" t="s">
        <v>84</v>
      </c>
      <c r="F1574" s="34" t="s">
        <v>176</v>
      </c>
      <c r="G1574" s="35" t="str">
        <f>VLOOKUP(O1574,[3]Gerentes!$A:$N,4,0)</f>
        <v>FORTALECIMIENTO</v>
      </c>
      <c r="H1574" s="35" t="str">
        <f>VLOOKUP(O1574,[3]Gerentes!$A:$N,5,0)</f>
        <v>DIRECTOR(A) DE GESTION HUMANA</v>
      </c>
      <c r="I1574" s="35" t="str">
        <f>VLOOKUP(O1574,[3]Gerentes!$A:$N,10,0)</f>
        <v>8. Fortalecimiento</v>
      </c>
      <c r="J1574" s="35" t="str">
        <f>VLOOKUP(O1574,[3]Gerentes!$A:$AB,15,0)</f>
        <v>No Contratable</v>
      </c>
      <c r="K1574" s="36" t="str">
        <f t="shared" si="72"/>
        <v>Inversión</v>
      </c>
      <c r="L1574" s="37" t="s">
        <v>175</v>
      </c>
      <c r="M1574" s="38" t="str">
        <f t="shared" si="73"/>
        <v>C-4199-1500-8</v>
      </c>
      <c r="N1574" s="34">
        <v>992</v>
      </c>
      <c r="O1574" s="35" t="str">
        <f t="shared" si="74"/>
        <v>C-4199-1500-8-0-4199064-02-992</v>
      </c>
      <c r="P1574" s="32" t="s">
        <v>174</v>
      </c>
      <c r="Q1574" s="39">
        <f>VLOOKUP($O1574,[3]Gerentes!$A:$I,7,0)</f>
        <v>4199064</v>
      </c>
      <c r="R1574" s="40" t="str">
        <f>VLOOKUP($O1574,[3]Gerentes!$A:$I,8,0)</f>
        <v>SERVICIO DE IMPLEMENTACION DE SISTEMAS DE GESTION</v>
      </c>
      <c r="S1574" s="34" t="s">
        <v>24</v>
      </c>
      <c r="T1574" s="34">
        <v>27</v>
      </c>
      <c r="U1574" s="34" t="s">
        <v>161</v>
      </c>
      <c r="V1574" s="34" t="s">
        <v>25</v>
      </c>
      <c r="W1574" s="41">
        <v>47380000</v>
      </c>
      <c r="X1574" s="41">
        <v>0</v>
      </c>
      <c r="Y1574" s="41">
        <v>0</v>
      </c>
      <c r="Z1574" s="41">
        <v>0</v>
      </c>
      <c r="AA1574" s="41">
        <v>0</v>
      </c>
      <c r="AB1574" s="42">
        <v>47380000</v>
      </c>
      <c r="AC1574" s="41">
        <v>47380000</v>
      </c>
      <c r="AD1574" s="41">
        <v>0</v>
      </c>
      <c r="AE1574" s="42">
        <v>19190190</v>
      </c>
      <c r="AF1574" s="42">
        <v>17236425</v>
      </c>
      <c r="AG1574" s="41">
        <v>17236425</v>
      </c>
      <c r="AH1574" s="41">
        <v>17236425</v>
      </c>
      <c r="AI1574" s="41">
        <v>0</v>
      </c>
      <c r="AJ1574" s="41">
        <v>0</v>
      </c>
      <c r="AK1574" s="42" t="str">
        <f>IFERROR(VLOOKUP(Exportar[[#This Row],[RUBRO]],[3]LISTAS!$A$1:$B$19,2,0),Exportar[[#This Row],[NOMBRE-Planeación_Proyecto]])</f>
        <v>8. Fortalecimiento</v>
      </c>
      <c r="AL1574" s="41">
        <f>VLOOKUP(Exportar[[#This Row],[UNIDAD/SUB UNIDAD]],[3]!REGIONALES[[#All],[codigo_regional3]:[Columna1]],3,0)</f>
        <v>70</v>
      </c>
      <c r="AM1574" s="41">
        <f>Exportar[[#This Row],[COD]]</f>
        <v>70</v>
      </c>
      <c r="AN1574" s="41">
        <f>IFERROR(VLOOKUP(Exportar[[#This Row],[RUBRO completo]],'[3]CENTRO DE COSTOS'!$X:$X,1,0),0)</f>
        <v>0</v>
      </c>
      <c r="AO1574" s="43" t="str">
        <f>VLOOKUP(Exportar[[#This Row],[COD_REAL]],'[3]CENTRO DE COSTOS'!$M$4:$N$72,2,0)</f>
        <v>REGIONAL SUCRE</v>
      </c>
    </row>
    <row r="1575" spans="1:41" x14ac:dyDescent="0.25">
      <c r="A1575" s="44">
        <v>45111</v>
      </c>
      <c r="B1575" s="32">
        <v>2023</v>
      </c>
      <c r="C1575" s="33" t="str">
        <f>VLOOKUP(D1575,'[3]CENTRO DE COSTOS'!$E:$H,4,0)</f>
        <v>REGIONALES</v>
      </c>
      <c r="D1575" s="34" t="s">
        <v>83</v>
      </c>
      <c r="E1575" s="34" t="s">
        <v>84</v>
      </c>
      <c r="F1575" s="34" t="s">
        <v>164</v>
      </c>
      <c r="G1575" s="35" t="str">
        <f>VLOOKUP(O1575,[3]Gerentes!$A:$N,4,0)</f>
        <v>PROTECCIÓN SRPA</v>
      </c>
      <c r="H1575" s="35" t="str">
        <f>VLOOKUP(O1575,[3]Gerentes!$A:$N,5,0)</f>
        <v>DIRECTOR(A) DE PROTECCION</v>
      </c>
      <c r="I1575" s="35" t="str">
        <f>VLOOKUP(O1575,[3]Gerentes!$A:$N,10,0)</f>
        <v>3. Protección SRPA</v>
      </c>
      <c r="J1575" s="35" t="str">
        <f>VLOOKUP(O1575,[3]Gerentes!$A:$AB,15,0)</f>
        <v>No Contratable</v>
      </c>
      <c r="K1575" s="36" t="str">
        <f t="shared" si="72"/>
        <v>Inversión</v>
      </c>
      <c r="L1575" s="37" t="s">
        <v>187</v>
      </c>
      <c r="M1575" s="38" t="str">
        <f t="shared" si="73"/>
        <v>C-4102-1500-13</v>
      </c>
      <c r="N1575" s="34">
        <v>999</v>
      </c>
      <c r="O1575" s="35" t="str">
        <f t="shared" si="74"/>
        <v>C-4102-1500-13-0-4102038-02-999</v>
      </c>
      <c r="P1575" s="32" t="s">
        <v>186</v>
      </c>
      <c r="Q1575" s="39">
        <f>VLOOKUP($O1575,[3]Gerentes!$A:$I,7,0)</f>
        <v>4102038</v>
      </c>
      <c r="R1575" s="40" t="str">
        <f>VLOOKUP($O1575,[3]Gerentes!$A:$I,8,0)</f>
        <v>SERVICIO DIRIGIDOS A LA ATENCION DE NIÑOS, NIÑAS, ADOLESCENTES Y JOVENES, CON ENFOQUE PEDAGOGICO Y RESTAURATIVO ENCAMINADOS A LA INCLUSION SOCIAL</v>
      </c>
      <c r="S1575" s="34" t="s">
        <v>24</v>
      </c>
      <c r="T1575" s="34">
        <v>27</v>
      </c>
      <c r="U1575" s="34" t="s">
        <v>161</v>
      </c>
      <c r="V1575" s="34" t="s">
        <v>25</v>
      </c>
      <c r="W1575" s="41">
        <v>2000</v>
      </c>
      <c r="X1575" s="41">
        <v>0</v>
      </c>
      <c r="Y1575" s="41">
        <v>2000</v>
      </c>
      <c r="Z1575" s="41">
        <v>0</v>
      </c>
      <c r="AA1575" s="41">
        <v>0</v>
      </c>
      <c r="AB1575" s="42">
        <v>0</v>
      </c>
      <c r="AC1575" s="41">
        <v>0</v>
      </c>
      <c r="AD1575" s="41">
        <v>0</v>
      </c>
      <c r="AE1575" s="42">
        <v>0</v>
      </c>
      <c r="AF1575" s="42">
        <v>0</v>
      </c>
      <c r="AG1575" s="41">
        <v>0</v>
      </c>
      <c r="AH1575" s="41">
        <v>0</v>
      </c>
      <c r="AI1575" s="41">
        <v>0</v>
      </c>
      <c r="AJ1575" s="41">
        <v>0</v>
      </c>
      <c r="AK1575" s="42" t="str">
        <f>IFERROR(VLOOKUP(Exportar[[#This Row],[RUBRO]],[3]LISTAS!$A$1:$B$19,2,0),Exportar[[#This Row],[NOMBRE-Planeación_Proyecto]])</f>
        <v>3. Protección SRPA</v>
      </c>
      <c r="AL1575" s="41">
        <f>VLOOKUP(Exportar[[#This Row],[UNIDAD/SUB UNIDAD]],[3]!REGIONALES[[#All],[codigo_regional3]:[Columna1]],3,0)</f>
        <v>70</v>
      </c>
      <c r="AM1575" s="41">
        <f>Exportar[[#This Row],[COD]]</f>
        <v>70</v>
      </c>
      <c r="AN1575" s="41">
        <f>IFERROR(VLOOKUP(Exportar[[#This Row],[RUBRO completo]],'[3]CENTRO DE COSTOS'!$X:$X,1,0),0)</f>
        <v>0</v>
      </c>
      <c r="AO1575" s="43" t="str">
        <f>VLOOKUP(Exportar[[#This Row],[COD_REAL]],'[3]CENTRO DE COSTOS'!$M$4:$N$72,2,0)</f>
        <v>REGIONAL SUCRE</v>
      </c>
    </row>
    <row r="1576" spans="1:41" x14ac:dyDescent="0.25">
      <c r="A1576" s="44">
        <v>45111</v>
      </c>
      <c r="B1576" s="32">
        <v>2023</v>
      </c>
      <c r="C1576" s="33" t="str">
        <f>VLOOKUP(D1576,'[3]CENTRO DE COSTOS'!$E:$H,4,0)</f>
        <v>REGIONALES</v>
      </c>
      <c r="D1576" s="34" t="s">
        <v>83</v>
      </c>
      <c r="E1576" s="34" t="s">
        <v>84</v>
      </c>
      <c r="F1576" s="34" t="s">
        <v>164</v>
      </c>
      <c r="G1576" s="35" t="str">
        <f>VLOOKUP(O1576,[3]Gerentes!$A:$N,4,0)</f>
        <v xml:space="preserve">PROTECCIÓN RESTABLECIMIENTO </v>
      </c>
      <c r="H1576" s="35" t="str">
        <f>VLOOKUP(O1576,[3]Gerentes!$A:$N,5,0)</f>
        <v>DIRECTOR(A) DE PROTECCION</v>
      </c>
      <c r="I1576" s="35" t="str">
        <f>VLOOKUP(O1576,[3]Gerentes!$A:$N,10,0)</f>
        <v>2. Protección PARD</v>
      </c>
      <c r="J1576" s="35" t="str">
        <f>VLOOKUP(O1576,[3]Gerentes!$A:$AB,15,0)</f>
        <v>No Contratable</v>
      </c>
      <c r="K1576" s="36" t="str">
        <f t="shared" si="72"/>
        <v>Inversión</v>
      </c>
      <c r="L1576" s="37" t="s">
        <v>173</v>
      </c>
      <c r="M1576" s="38" t="str">
        <f t="shared" si="73"/>
        <v>C-4102-1500-14</v>
      </c>
      <c r="N1576" s="34">
        <v>999</v>
      </c>
      <c r="O1576" s="35" t="str">
        <f t="shared" si="74"/>
        <v>C-4102-1500-14-0-4102037-02-999</v>
      </c>
      <c r="P1576" s="32" t="s">
        <v>172</v>
      </c>
      <c r="Q1576" s="39">
        <f>VLOOKUP($O1576,[3]Gerentes!$A:$I,7,0)</f>
        <v>4102037</v>
      </c>
      <c r="R1576" s="40" t="str">
        <f>VLOOKUP($O1576,[3]Gerentes!$A:$I,8,0)</f>
        <v>SERVICIO DE PROTECCION PARA EL RESTABLECIMIENTO DE DERECHOS DE NIÑOS, NIÑAS, ADOLESCENTES Y JOVENES</v>
      </c>
      <c r="S1576" s="34" t="s">
        <v>24</v>
      </c>
      <c r="T1576" s="34">
        <v>27</v>
      </c>
      <c r="U1576" s="34" t="s">
        <v>161</v>
      </c>
      <c r="V1576" s="34" t="s">
        <v>25</v>
      </c>
      <c r="W1576" s="41">
        <v>5000</v>
      </c>
      <c r="X1576" s="41">
        <v>0</v>
      </c>
      <c r="Y1576" s="41">
        <v>5000</v>
      </c>
      <c r="Z1576" s="41">
        <v>0</v>
      </c>
      <c r="AA1576" s="41">
        <v>0</v>
      </c>
      <c r="AB1576" s="42">
        <v>0</v>
      </c>
      <c r="AC1576" s="41">
        <v>0</v>
      </c>
      <c r="AD1576" s="41">
        <v>0</v>
      </c>
      <c r="AE1576" s="42">
        <v>0</v>
      </c>
      <c r="AF1576" s="42">
        <v>0</v>
      </c>
      <c r="AG1576" s="41">
        <v>0</v>
      </c>
      <c r="AH1576" s="41">
        <v>0</v>
      </c>
      <c r="AI1576" s="41">
        <v>0</v>
      </c>
      <c r="AJ1576" s="41">
        <v>0</v>
      </c>
      <c r="AK1576" s="42" t="str">
        <f>IFERROR(VLOOKUP(Exportar[[#This Row],[RUBRO]],[3]LISTAS!$A$1:$B$19,2,0),Exportar[[#This Row],[NOMBRE-Planeación_Proyecto]])</f>
        <v>2. Protección PARD</v>
      </c>
      <c r="AL1576" s="41">
        <f>VLOOKUP(Exportar[[#This Row],[UNIDAD/SUB UNIDAD]],[3]!REGIONALES[[#All],[codigo_regional3]:[Columna1]],3,0)</f>
        <v>70</v>
      </c>
      <c r="AM1576" s="41">
        <f>Exportar[[#This Row],[COD]]</f>
        <v>70</v>
      </c>
      <c r="AN1576" s="41">
        <f>IFERROR(VLOOKUP(Exportar[[#This Row],[RUBRO completo]],'[3]CENTRO DE COSTOS'!$X:$X,1,0),0)</f>
        <v>0</v>
      </c>
      <c r="AO1576" s="43" t="str">
        <f>VLOOKUP(Exportar[[#This Row],[COD_REAL]],'[3]CENTRO DE COSTOS'!$M$4:$N$72,2,0)</f>
        <v>REGIONAL SUCRE</v>
      </c>
    </row>
    <row r="1577" spans="1:41" x14ac:dyDescent="0.25">
      <c r="A1577" s="44">
        <v>45111</v>
      </c>
      <c r="B1577" s="32">
        <v>2023</v>
      </c>
      <c r="C1577" s="33" t="str">
        <f>VLOOKUP(D1577,'[3]CENTRO DE COSTOS'!$E:$H,4,0)</f>
        <v>REGIONALES</v>
      </c>
      <c r="D1577" s="34" t="s">
        <v>83</v>
      </c>
      <c r="E1577" s="34" t="s">
        <v>84</v>
      </c>
      <c r="F1577" s="34" t="s">
        <v>164</v>
      </c>
      <c r="G1577" s="35" t="str">
        <f>VLOOKUP(O1577,[3]Gerentes!$A:$N,4,0)</f>
        <v>FORTALECIMIENTO</v>
      </c>
      <c r="H1577" s="35" t="str">
        <f>VLOOKUP(O1577,[3]Gerentes!$A:$N,5,0)</f>
        <v>DIRECTOR(A) FINANCIERA</v>
      </c>
      <c r="I1577" s="35" t="str">
        <f>VLOOKUP(O1577,[3]Gerentes!$A:$N,10,0)</f>
        <v>8. Fortalecimiento</v>
      </c>
      <c r="J1577" s="35" t="str">
        <f>VLOOKUP(O1577,[3]Gerentes!$A:$AB,15,0)</f>
        <v>No Contratable</v>
      </c>
      <c r="K1577" s="36" t="str">
        <f t="shared" si="72"/>
        <v>Inversión</v>
      </c>
      <c r="L1577" s="37" t="s">
        <v>163</v>
      </c>
      <c r="M1577" s="38" t="str">
        <f t="shared" si="73"/>
        <v>C-4199-1500-8</v>
      </c>
      <c r="N1577" s="34">
        <v>999</v>
      </c>
      <c r="O1577" s="35" t="str">
        <f t="shared" si="74"/>
        <v>C-4199-1500-8-0-4199044-02-999</v>
      </c>
      <c r="P1577" s="32" t="s">
        <v>162</v>
      </c>
      <c r="Q1577" s="39">
        <f>VLOOKUP($O1577,[3]Gerentes!$A:$I,7,0)</f>
        <v>4199044</v>
      </c>
      <c r="R1577" s="40" t="str">
        <f>VLOOKUP($O1577,[3]Gerentes!$A:$I,8,0)</f>
        <v>DERECHO DE BENEFICIO FIDUCIARIO</v>
      </c>
      <c r="S1577" s="34" t="s">
        <v>24</v>
      </c>
      <c r="T1577" s="34">
        <v>27</v>
      </c>
      <c r="U1577" s="34" t="s">
        <v>161</v>
      </c>
      <c r="V1577" s="34" t="s">
        <v>25</v>
      </c>
      <c r="W1577" s="41">
        <v>0</v>
      </c>
      <c r="X1577" s="41">
        <v>200000</v>
      </c>
      <c r="Y1577" s="41">
        <v>0</v>
      </c>
      <c r="Z1577" s="41">
        <v>0</v>
      </c>
      <c r="AA1577" s="41">
        <v>0</v>
      </c>
      <c r="AB1577" s="42">
        <v>200000</v>
      </c>
      <c r="AC1577" s="41">
        <v>200000</v>
      </c>
      <c r="AD1577" s="41">
        <v>0</v>
      </c>
      <c r="AE1577" s="42">
        <v>200000</v>
      </c>
      <c r="AF1577" s="42">
        <v>166187.32</v>
      </c>
      <c r="AG1577" s="41">
        <v>166187.32</v>
      </c>
      <c r="AH1577" s="41">
        <v>166187.32</v>
      </c>
      <c r="AI1577" s="41">
        <v>0</v>
      </c>
      <c r="AJ1577" s="41">
        <v>0</v>
      </c>
      <c r="AK1577" s="42" t="str">
        <f>IFERROR(VLOOKUP(Exportar[[#This Row],[RUBRO]],[3]LISTAS!$A$1:$B$19,2,0),Exportar[[#This Row],[NOMBRE-Planeación_Proyecto]])</f>
        <v>8. Fortalecimiento</v>
      </c>
      <c r="AL1577" s="41">
        <f>VLOOKUP(Exportar[[#This Row],[UNIDAD/SUB UNIDAD]],[3]!REGIONALES[[#All],[codigo_regional3]:[Columna1]],3,0)</f>
        <v>70</v>
      </c>
      <c r="AM1577" s="41">
        <f>Exportar[[#This Row],[COD]]</f>
        <v>70</v>
      </c>
      <c r="AN1577" s="41">
        <f>IFERROR(VLOOKUP(Exportar[[#This Row],[RUBRO completo]],'[3]CENTRO DE COSTOS'!$X:$X,1,0),0)</f>
        <v>0</v>
      </c>
      <c r="AO1577" s="43" t="str">
        <f>VLOOKUP(Exportar[[#This Row],[COD_REAL]],'[3]CENTRO DE COSTOS'!$M$4:$N$72,2,0)</f>
        <v>REGIONAL SUCRE</v>
      </c>
    </row>
    <row r="1578" spans="1:41" x14ac:dyDescent="0.25">
      <c r="A1578" s="44">
        <v>45111</v>
      </c>
      <c r="B1578" s="32">
        <v>2023</v>
      </c>
      <c r="C1578" s="33" t="str">
        <f>VLOOKUP(D1578,'[3]CENTRO DE COSTOS'!$E:$H,4,0)</f>
        <v>REGIONALES</v>
      </c>
      <c r="D1578" s="34" t="s">
        <v>85</v>
      </c>
      <c r="E1578" s="34" t="s">
        <v>86</v>
      </c>
      <c r="F1578" s="34" t="s">
        <v>239</v>
      </c>
      <c r="G1578" s="35" t="str">
        <f>VLOOKUP(O1578,[3]Gerentes!$A:$N,4,0)</f>
        <v>NUTRICIÓN</v>
      </c>
      <c r="H1578" s="35" t="str">
        <f>VLOOKUP(O1578,[3]Gerentes!$A:$N,5,0)</f>
        <v>DIRECTOR(A) DE NUTRICION</v>
      </c>
      <c r="I1578" s="35" t="str">
        <f>VLOOKUP(O1578,[3]Gerentes!$A:$N,10,0)</f>
        <v>4. Nutrición</v>
      </c>
      <c r="J1578" s="35" t="str">
        <f>VLOOKUP(O1578,[3]Gerentes!$A:$AB,15,0)</f>
        <v>Contratable</v>
      </c>
      <c r="K1578" s="36" t="str">
        <f t="shared" si="72"/>
        <v>Inversión</v>
      </c>
      <c r="L1578" s="37" t="s">
        <v>189</v>
      </c>
      <c r="M1578" s="38" t="str">
        <f t="shared" si="73"/>
        <v>C-4102-1500-12</v>
      </c>
      <c r="N1578" s="34">
        <v>101</v>
      </c>
      <c r="O1578" s="35" t="str">
        <f t="shared" si="74"/>
        <v>C-4102-1500-12-0-4102016-02-101</v>
      </c>
      <c r="P1578" s="32" t="s">
        <v>188</v>
      </c>
      <c r="Q1578" s="39">
        <f>VLOOKUP($O1578,[3]Gerentes!$A:$I,7,0)</f>
        <v>4102016</v>
      </c>
      <c r="R1578" s="40" t="str">
        <f>VLOOKUP($O1578,[3]Gerentes!$A:$I,8,0)</f>
        <v>SERVICIO DE ATENCION Y PREVENCION A LA DESNUTRICION DESDE EL SECTOR INCLUSION SOCIAL</v>
      </c>
      <c r="S1578" s="34" t="s">
        <v>24</v>
      </c>
      <c r="T1578" s="34">
        <v>27</v>
      </c>
      <c r="U1578" s="34" t="s">
        <v>161</v>
      </c>
      <c r="V1578" s="34" t="s">
        <v>25</v>
      </c>
      <c r="W1578" s="41">
        <v>2687369425</v>
      </c>
      <c r="X1578" s="41">
        <v>0</v>
      </c>
      <c r="Y1578" s="41">
        <v>47414580</v>
      </c>
      <c r="Z1578" s="41">
        <v>0</v>
      </c>
      <c r="AA1578" s="41">
        <v>0</v>
      </c>
      <c r="AB1578" s="42">
        <v>2639954845</v>
      </c>
      <c r="AC1578" s="41">
        <v>2639954845</v>
      </c>
      <c r="AD1578" s="41">
        <v>0</v>
      </c>
      <c r="AE1578" s="42">
        <v>2639954845</v>
      </c>
      <c r="AF1578" s="42">
        <v>1118380177</v>
      </c>
      <c r="AG1578" s="41">
        <v>1118380177</v>
      </c>
      <c r="AH1578" s="41">
        <v>1118380177</v>
      </c>
      <c r="AI1578" s="41">
        <v>0</v>
      </c>
      <c r="AJ1578" s="41">
        <v>0</v>
      </c>
      <c r="AK1578" s="42" t="str">
        <f>IFERROR(VLOOKUP(Exportar[[#This Row],[RUBRO]],[3]LISTAS!$A$1:$B$19,2,0),Exportar[[#This Row],[NOMBRE-Planeación_Proyecto]])</f>
        <v>4. Nutrición</v>
      </c>
      <c r="AL1578" s="41">
        <f>VLOOKUP(Exportar[[#This Row],[UNIDAD/SUB UNIDAD]],[3]!REGIONALES[[#All],[codigo_regional3]:[Columna1]],3,0)</f>
        <v>73</v>
      </c>
      <c r="AM1578" s="41">
        <f>Exportar[[#This Row],[COD]]</f>
        <v>73</v>
      </c>
      <c r="AN1578" s="41" t="str">
        <f>IFERROR(VLOOKUP(Exportar[[#This Row],[RUBRO completo]],'[3]CENTRO DE COSTOS'!$X:$X,1,0),0)</f>
        <v>C-4102-1500-12-0-4102016-02-101</v>
      </c>
      <c r="AO1578" s="43" t="str">
        <f>VLOOKUP(Exportar[[#This Row],[COD_REAL]],'[3]CENTRO DE COSTOS'!$M$4:$N$72,2,0)</f>
        <v>REGIONAL TOLIMA</v>
      </c>
    </row>
    <row r="1579" spans="1:41" x14ac:dyDescent="0.25">
      <c r="A1579" s="44">
        <v>45111</v>
      </c>
      <c r="B1579" s="32">
        <v>2023</v>
      </c>
      <c r="C1579" s="33" t="str">
        <f>VLOOKUP(D1579,'[3]CENTRO DE COSTOS'!$E:$H,4,0)</f>
        <v>REGIONALES</v>
      </c>
      <c r="D1579" s="34" t="s">
        <v>85</v>
      </c>
      <c r="E1579" s="34" t="s">
        <v>86</v>
      </c>
      <c r="F1579" s="34" t="s">
        <v>243</v>
      </c>
      <c r="G1579" s="35" t="str">
        <f>VLOOKUP(O1579,[3]Gerentes!$A:$N,4,0)</f>
        <v>PROTECCIÓN SRPA</v>
      </c>
      <c r="H1579" s="35" t="str">
        <f>VLOOKUP(O1579,[3]Gerentes!$A:$N,5,0)</f>
        <v>DIRECTOR(A) DE PROTECCION</v>
      </c>
      <c r="I1579" s="35" t="str">
        <f>VLOOKUP(O1579,[3]Gerentes!$A:$N,10,0)</f>
        <v>3. Protección SRPA</v>
      </c>
      <c r="J1579" s="35" t="str">
        <f>VLOOKUP(O1579,[3]Gerentes!$A:$AB,15,0)</f>
        <v>Contratable</v>
      </c>
      <c r="K1579" s="36" t="str">
        <f t="shared" si="72"/>
        <v>Inversión</v>
      </c>
      <c r="L1579" s="37" t="s">
        <v>187</v>
      </c>
      <c r="M1579" s="38" t="str">
        <f t="shared" si="73"/>
        <v>C-4102-1500-13</v>
      </c>
      <c r="N1579" s="34">
        <v>111</v>
      </c>
      <c r="O1579" s="35" t="str">
        <f t="shared" si="74"/>
        <v>C-4102-1500-13-0-4102038-02-111</v>
      </c>
      <c r="P1579" s="32" t="s">
        <v>186</v>
      </c>
      <c r="Q1579" s="39">
        <f>VLOOKUP($O1579,[3]Gerentes!$A:$I,7,0)</f>
        <v>4102038</v>
      </c>
      <c r="R1579" s="40" t="str">
        <f>VLOOKUP($O1579,[3]Gerentes!$A:$I,8,0)</f>
        <v>SERVICIO DIRIGIDOS A LA ATENCION DE NIÑOS, NIÑAS, ADOLESCENTES Y JOVENES, CON ENFOQUE PEDAGOGICO Y RESTAURATIVO ENCAMINADOS A LA INCLUSION SOCIAL</v>
      </c>
      <c r="S1579" s="34" t="s">
        <v>24</v>
      </c>
      <c r="T1579" s="34">
        <v>27</v>
      </c>
      <c r="U1579" s="34" t="s">
        <v>161</v>
      </c>
      <c r="V1579" s="34" t="s">
        <v>25</v>
      </c>
      <c r="W1579" s="41">
        <v>33157726</v>
      </c>
      <c r="X1579" s="41">
        <v>14290336</v>
      </c>
      <c r="Y1579" s="41">
        <v>0</v>
      </c>
      <c r="Z1579" s="41">
        <v>0</v>
      </c>
      <c r="AA1579" s="41">
        <v>0</v>
      </c>
      <c r="AB1579" s="42">
        <v>47448062</v>
      </c>
      <c r="AC1579" s="41">
        <v>46843054</v>
      </c>
      <c r="AD1579" s="41">
        <v>605008</v>
      </c>
      <c r="AE1579" s="42">
        <v>46843054</v>
      </c>
      <c r="AF1579" s="42">
        <v>10323054</v>
      </c>
      <c r="AG1579" s="41">
        <v>10323054</v>
      </c>
      <c r="AH1579" s="41">
        <v>10323054</v>
      </c>
      <c r="AI1579" s="41">
        <v>0</v>
      </c>
      <c r="AJ1579" s="41">
        <v>0</v>
      </c>
      <c r="AK1579" s="42" t="str">
        <f>IFERROR(VLOOKUP(Exportar[[#This Row],[RUBRO]],[3]LISTAS!$A$1:$B$19,2,0),Exportar[[#This Row],[NOMBRE-Planeación_Proyecto]])</f>
        <v>3. Protección SRPA</v>
      </c>
      <c r="AL1579" s="41">
        <f>VLOOKUP(Exportar[[#This Row],[UNIDAD/SUB UNIDAD]],[3]!REGIONALES[[#All],[codigo_regional3]:[Columna1]],3,0)</f>
        <v>73</v>
      </c>
      <c r="AM1579" s="41">
        <f>Exportar[[#This Row],[COD]]</f>
        <v>73</v>
      </c>
      <c r="AN1579" s="41">
        <f>IFERROR(VLOOKUP(Exportar[[#This Row],[RUBRO completo]],'[3]CENTRO DE COSTOS'!$X:$X,1,0),0)</f>
        <v>0</v>
      </c>
      <c r="AO1579" s="43" t="str">
        <f>VLOOKUP(Exportar[[#This Row],[COD_REAL]],'[3]CENTRO DE COSTOS'!$M$4:$N$72,2,0)</f>
        <v>REGIONAL TOLIMA</v>
      </c>
    </row>
    <row r="1580" spans="1:41" x14ac:dyDescent="0.25">
      <c r="A1580" s="44">
        <v>45111</v>
      </c>
      <c r="B1580" s="32">
        <v>2023</v>
      </c>
      <c r="C1580" s="33" t="str">
        <f>VLOOKUP(D1580,'[3]CENTRO DE COSTOS'!$E:$H,4,0)</f>
        <v>REGIONALES</v>
      </c>
      <c r="D1580" s="34" t="s">
        <v>85</v>
      </c>
      <c r="E1580" s="34" t="s">
        <v>86</v>
      </c>
      <c r="F1580" s="34" t="s">
        <v>243</v>
      </c>
      <c r="G1580" s="35" t="str">
        <f>VLOOKUP(O1580,[3]Gerentes!$A:$N,4,0)</f>
        <v xml:space="preserve">PROTECCIÓN RESTABLECIMIENTO </v>
      </c>
      <c r="H1580" s="35" t="str">
        <f>VLOOKUP(O1580,[3]Gerentes!$A:$N,5,0)</f>
        <v>DIRECTOR(A) DE PROTECCION</v>
      </c>
      <c r="I1580" s="35" t="str">
        <f>VLOOKUP(O1580,[3]Gerentes!$A:$N,10,0)</f>
        <v>2. Protección PARD</v>
      </c>
      <c r="J1580" s="35" t="str">
        <f>VLOOKUP(O1580,[3]Gerentes!$A:$AB,15,0)</f>
        <v>Contratable</v>
      </c>
      <c r="K1580" s="36" t="str">
        <f t="shared" si="72"/>
        <v>Inversión</v>
      </c>
      <c r="L1580" s="37" t="s">
        <v>173</v>
      </c>
      <c r="M1580" s="38" t="str">
        <f t="shared" si="73"/>
        <v>C-4102-1500-14</v>
      </c>
      <c r="N1580" s="34">
        <v>111</v>
      </c>
      <c r="O1580" s="35" t="str">
        <f t="shared" si="74"/>
        <v>C-4102-1500-14-0-4102037-02-111</v>
      </c>
      <c r="P1580" s="32" t="s">
        <v>172</v>
      </c>
      <c r="Q1580" s="39">
        <f>VLOOKUP($O1580,[3]Gerentes!$A:$I,7,0)</f>
        <v>4102037</v>
      </c>
      <c r="R1580" s="40" t="str">
        <f>VLOOKUP($O1580,[3]Gerentes!$A:$I,8,0)</f>
        <v>SERVICIO DE PROTECCION PARA EL RESTABLECIMIENTO DE DERECHOS DE NIÑOS, NIÑAS, ADOLESCENTES Y JOVENES</v>
      </c>
      <c r="S1580" s="34" t="s">
        <v>24</v>
      </c>
      <c r="T1580" s="34">
        <v>21</v>
      </c>
      <c r="U1580" s="34" t="s">
        <v>185</v>
      </c>
      <c r="V1580" s="34" t="s">
        <v>25</v>
      </c>
      <c r="W1580" s="41">
        <v>348210544</v>
      </c>
      <c r="X1580" s="41">
        <v>316811759</v>
      </c>
      <c r="Y1580" s="41">
        <v>0</v>
      </c>
      <c r="Z1580" s="41">
        <v>0</v>
      </c>
      <c r="AA1580" s="41">
        <v>0</v>
      </c>
      <c r="AB1580" s="42">
        <v>665022303</v>
      </c>
      <c r="AC1580" s="41">
        <v>611063023</v>
      </c>
      <c r="AD1580" s="41">
        <v>53959280</v>
      </c>
      <c r="AE1580" s="42">
        <v>611063023</v>
      </c>
      <c r="AF1580" s="42">
        <v>493141893</v>
      </c>
      <c r="AG1580" s="41">
        <v>493141893</v>
      </c>
      <c r="AH1580" s="41">
        <v>493141893</v>
      </c>
      <c r="AI1580" s="41">
        <v>0</v>
      </c>
      <c r="AJ1580" s="41">
        <v>0</v>
      </c>
      <c r="AK1580" s="42" t="str">
        <f>IFERROR(VLOOKUP(Exportar[[#This Row],[RUBRO]],[3]LISTAS!$A$1:$B$19,2,0),Exportar[[#This Row],[NOMBRE-Planeación_Proyecto]])</f>
        <v>2. Protección PARD</v>
      </c>
      <c r="AL1580" s="41">
        <f>VLOOKUP(Exportar[[#This Row],[UNIDAD/SUB UNIDAD]],[3]!REGIONALES[[#All],[codigo_regional3]:[Columna1]],3,0)</f>
        <v>73</v>
      </c>
      <c r="AM1580" s="41">
        <f>Exportar[[#This Row],[COD]]</f>
        <v>73</v>
      </c>
      <c r="AN1580" s="41">
        <f>IFERROR(VLOOKUP(Exportar[[#This Row],[RUBRO completo]],'[3]CENTRO DE COSTOS'!$X:$X,1,0),0)</f>
        <v>0</v>
      </c>
      <c r="AO1580" s="43" t="str">
        <f>VLOOKUP(Exportar[[#This Row],[COD_REAL]],'[3]CENTRO DE COSTOS'!$M$4:$N$72,2,0)</f>
        <v>REGIONAL TOLIMA</v>
      </c>
    </row>
    <row r="1581" spans="1:41" x14ac:dyDescent="0.25">
      <c r="A1581" s="44">
        <v>45111</v>
      </c>
      <c r="B1581" s="32">
        <v>2023</v>
      </c>
      <c r="C1581" s="33" t="str">
        <f>VLOOKUP(D1581,'[3]CENTRO DE COSTOS'!$E:$H,4,0)</f>
        <v>REGIONALES</v>
      </c>
      <c r="D1581" s="34" t="s">
        <v>85</v>
      </c>
      <c r="E1581" s="34" t="s">
        <v>86</v>
      </c>
      <c r="F1581" s="34" t="s">
        <v>237</v>
      </c>
      <c r="G1581" s="35" t="str">
        <f>VLOOKUP(O1581,[3]Gerentes!$A:$N,4,0)</f>
        <v>PROTECCIÓN SRPA</v>
      </c>
      <c r="H1581" s="35" t="str">
        <f>VLOOKUP(O1581,[3]Gerentes!$A:$N,5,0)</f>
        <v>DIRECTOR(A) DE PROTECCION</v>
      </c>
      <c r="I1581" s="35" t="str">
        <f>VLOOKUP(O1581,[3]Gerentes!$A:$N,10,0)</f>
        <v>3. Protección SRPA</v>
      </c>
      <c r="J1581" s="35" t="str">
        <f>VLOOKUP(O1581,[3]Gerentes!$A:$AB,15,0)</f>
        <v>No Contratable</v>
      </c>
      <c r="K1581" s="36" t="str">
        <f t="shared" si="72"/>
        <v>Inversión</v>
      </c>
      <c r="L1581" s="37" t="s">
        <v>187</v>
      </c>
      <c r="M1581" s="38" t="str">
        <f t="shared" si="73"/>
        <v>C-4102-1500-13</v>
      </c>
      <c r="N1581" s="34">
        <v>112</v>
      </c>
      <c r="O1581" s="35" t="str">
        <f t="shared" si="74"/>
        <v>C-4102-1500-13-0-4102038-02-112</v>
      </c>
      <c r="P1581" s="32" t="s">
        <v>186</v>
      </c>
      <c r="Q1581" s="39">
        <f>VLOOKUP($O1581,[3]Gerentes!$A:$I,7,0)</f>
        <v>4102038</v>
      </c>
      <c r="R1581" s="40" t="str">
        <f>VLOOKUP($O1581,[3]Gerentes!$A:$I,8,0)</f>
        <v>SERVICIO DIRIGIDOS A LA ATENCION DE NIÑOS, NIÑAS, ADOLESCENTES Y JOVENES, CON ENFOQUE PEDAGOGICO Y RESTAURATIVO ENCAMINADOS A LA INCLUSION SOCIAL</v>
      </c>
      <c r="S1581" s="34" t="s">
        <v>38</v>
      </c>
      <c r="T1581" s="34">
        <v>16</v>
      </c>
      <c r="U1581" s="34" t="s">
        <v>249</v>
      </c>
      <c r="V1581" s="34" t="s">
        <v>25</v>
      </c>
      <c r="W1581" s="41">
        <v>4777500</v>
      </c>
      <c r="X1581" s="41">
        <v>0</v>
      </c>
      <c r="Y1581" s="41">
        <v>0</v>
      </c>
      <c r="Z1581" s="41">
        <v>0</v>
      </c>
      <c r="AA1581" s="41">
        <v>0</v>
      </c>
      <c r="AB1581" s="42">
        <v>4777500</v>
      </c>
      <c r="AC1581" s="41">
        <v>4777500</v>
      </c>
      <c r="AD1581" s="41">
        <v>0</v>
      </c>
      <c r="AE1581" s="42">
        <v>4777500</v>
      </c>
      <c r="AF1581" s="42">
        <v>2388750</v>
      </c>
      <c r="AG1581" s="41">
        <v>2388750</v>
      </c>
      <c r="AH1581" s="41">
        <v>2388750</v>
      </c>
      <c r="AI1581" s="41">
        <v>0</v>
      </c>
      <c r="AJ1581" s="41">
        <v>0</v>
      </c>
      <c r="AK1581" s="42" t="str">
        <f>IFERROR(VLOOKUP(Exportar[[#This Row],[RUBRO]],[3]LISTAS!$A$1:$B$19,2,0),Exportar[[#This Row],[NOMBRE-Planeación_Proyecto]])</f>
        <v>3. Protección SRPA</v>
      </c>
      <c r="AL1581" s="41">
        <f>VLOOKUP(Exportar[[#This Row],[UNIDAD/SUB UNIDAD]],[3]!REGIONALES[[#All],[codigo_regional3]:[Columna1]],3,0)</f>
        <v>73</v>
      </c>
      <c r="AM1581" s="41">
        <f>Exportar[[#This Row],[COD]]</f>
        <v>73</v>
      </c>
      <c r="AN1581" s="41">
        <f>IFERROR(VLOOKUP(Exportar[[#This Row],[RUBRO completo]],'[3]CENTRO DE COSTOS'!$X:$X,1,0),0)</f>
        <v>0</v>
      </c>
      <c r="AO1581" s="43" t="str">
        <f>VLOOKUP(Exportar[[#This Row],[COD_REAL]],'[3]CENTRO DE COSTOS'!$M$4:$N$72,2,0)</f>
        <v>REGIONAL TOLIMA</v>
      </c>
    </row>
    <row r="1582" spans="1:41" x14ac:dyDescent="0.25">
      <c r="A1582" s="44">
        <v>45111</v>
      </c>
      <c r="B1582" s="32">
        <v>2023</v>
      </c>
      <c r="C1582" s="33" t="str">
        <f>VLOOKUP(D1582,'[3]CENTRO DE COSTOS'!$E:$H,4,0)</f>
        <v>REGIONALES</v>
      </c>
      <c r="D1582" s="34" t="s">
        <v>85</v>
      </c>
      <c r="E1582" s="34" t="s">
        <v>86</v>
      </c>
      <c r="F1582" s="34" t="s">
        <v>237</v>
      </c>
      <c r="G1582" s="35" t="str">
        <f>VLOOKUP(O1582,[3]Gerentes!$A:$N,4,0)</f>
        <v>PROTECCIÓN SRPA</v>
      </c>
      <c r="H1582" s="35" t="str">
        <f>VLOOKUP(O1582,[3]Gerentes!$A:$N,5,0)</f>
        <v>DIRECTOR(A) DE PROTECCION</v>
      </c>
      <c r="I1582" s="35" t="str">
        <f>VLOOKUP(O1582,[3]Gerentes!$A:$N,10,0)</f>
        <v>3. Protección SRPA</v>
      </c>
      <c r="J1582" s="35" t="str">
        <f>VLOOKUP(O1582,[3]Gerentes!$A:$AB,15,0)</f>
        <v>No Contratable</v>
      </c>
      <c r="K1582" s="36" t="str">
        <f t="shared" si="72"/>
        <v>Inversión</v>
      </c>
      <c r="L1582" s="37" t="s">
        <v>187</v>
      </c>
      <c r="M1582" s="38" t="str">
        <f t="shared" si="73"/>
        <v>C-4102-1500-13</v>
      </c>
      <c r="N1582" s="34">
        <v>112</v>
      </c>
      <c r="O1582" s="35" t="str">
        <f t="shared" si="74"/>
        <v>C-4102-1500-13-0-4102038-02-112</v>
      </c>
      <c r="P1582" s="32" t="s">
        <v>186</v>
      </c>
      <c r="Q1582" s="39">
        <f>VLOOKUP($O1582,[3]Gerentes!$A:$I,7,0)</f>
        <v>4102038</v>
      </c>
      <c r="R1582" s="40" t="str">
        <f>VLOOKUP($O1582,[3]Gerentes!$A:$I,8,0)</f>
        <v>SERVICIO DIRIGIDOS A LA ATENCION DE NIÑOS, NIÑAS, ADOLESCENTES Y JOVENES, CON ENFOQUE PEDAGOGICO Y RESTAURATIVO ENCAMINADOS A LA INCLUSION SOCIAL</v>
      </c>
      <c r="S1582" s="34" t="s">
        <v>24</v>
      </c>
      <c r="T1582" s="34">
        <v>27</v>
      </c>
      <c r="U1582" s="34" t="s">
        <v>161</v>
      </c>
      <c r="V1582" s="34" t="s">
        <v>25</v>
      </c>
      <c r="W1582" s="41">
        <v>0</v>
      </c>
      <c r="X1582" s="41">
        <v>4900000</v>
      </c>
      <c r="Y1582" s="41">
        <v>0</v>
      </c>
      <c r="Z1582" s="41">
        <v>0</v>
      </c>
      <c r="AA1582" s="41">
        <v>0</v>
      </c>
      <c r="AB1582" s="42">
        <v>4900000</v>
      </c>
      <c r="AC1582" s="41">
        <v>4900000</v>
      </c>
      <c r="AD1582" s="41">
        <v>0</v>
      </c>
      <c r="AE1582" s="42">
        <v>4900000</v>
      </c>
      <c r="AF1582" s="42">
        <v>246692</v>
      </c>
      <c r="AG1582" s="41">
        <v>246692</v>
      </c>
      <c r="AH1582" s="41">
        <v>246692</v>
      </c>
      <c r="AI1582" s="41">
        <v>0</v>
      </c>
      <c r="AJ1582" s="41">
        <v>0</v>
      </c>
      <c r="AK1582" s="42" t="str">
        <f>IFERROR(VLOOKUP(Exportar[[#This Row],[RUBRO]],[3]LISTAS!$A$1:$B$19,2,0),Exportar[[#This Row],[NOMBRE-Planeación_Proyecto]])</f>
        <v>3. Protección SRPA</v>
      </c>
      <c r="AL1582" s="41">
        <f>VLOOKUP(Exportar[[#This Row],[UNIDAD/SUB UNIDAD]],[3]!REGIONALES[[#All],[codigo_regional3]:[Columna1]],3,0)</f>
        <v>73</v>
      </c>
      <c r="AM1582" s="41">
        <f>Exportar[[#This Row],[COD]]</f>
        <v>73</v>
      </c>
      <c r="AN1582" s="41">
        <f>IFERROR(VLOOKUP(Exportar[[#This Row],[RUBRO completo]],'[3]CENTRO DE COSTOS'!$X:$X,1,0),0)</f>
        <v>0</v>
      </c>
      <c r="AO1582" s="43" t="str">
        <f>VLOOKUP(Exportar[[#This Row],[COD_REAL]],'[3]CENTRO DE COSTOS'!$M$4:$N$72,2,0)</f>
        <v>REGIONAL TOLIMA</v>
      </c>
    </row>
    <row r="1583" spans="1:41" x14ac:dyDescent="0.25">
      <c r="A1583" s="44">
        <v>45111</v>
      </c>
      <c r="B1583" s="32">
        <v>2023</v>
      </c>
      <c r="C1583" s="33" t="str">
        <f>VLOOKUP(D1583,'[3]CENTRO DE COSTOS'!$E:$H,4,0)</f>
        <v>REGIONALES</v>
      </c>
      <c r="D1583" s="34" t="s">
        <v>85</v>
      </c>
      <c r="E1583" s="34" t="s">
        <v>86</v>
      </c>
      <c r="F1583" s="34" t="s">
        <v>237</v>
      </c>
      <c r="G1583" s="35" t="str">
        <f>VLOOKUP(O1583,[3]Gerentes!$A:$N,4,0)</f>
        <v xml:space="preserve">PROTECCIÓN RESTABLECIMIENTO </v>
      </c>
      <c r="H1583" s="35" t="str">
        <f>VLOOKUP(O1583,[3]Gerentes!$A:$N,5,0)</f>
        <v>DIRECTOR(A) DE PROTECCION</v>
      </c>
      <c r="I1583" s="35" t="str">
        <f>VLOOKUP(O1583,[3]Gerentes!$A:$N,10,0)</f>
        <v>2. Protección PARD</v>
      </c>
      <c r="J1583" s="35" t="str">
        <f>VLOOKUP(O1583,[3]Gerentes!$A:$AB,15,0)</f>
        <v>No Contratable</v>
      </c>
      <c r="K1583" s="36" t="str">
        <f t="shared" si="72"/>
        <v>Inversión</v>
      </c>
      <c r="L1583" s="37" t="s">
        <v>173</v>
      </c>
      <c r="M1583" s="38" t="str">
        <f t="shared" si="73"/>
        <v>C-4102-1500-14</v>
      </c>
      <c r="N1583" s="34">
        <v>112</v>
      </c>
      <c r="O1583" s="35" t="str">
        <f t="shared" si="74"/>
        <v>C-4102-1500-14-0-4102037-02-112</v>
      </c>
      <c r="P1583" s="32" t="s">
        <v>172</v>
      </c>
      <c r="Q1583" s="39">
        <f>VLOOKUP($O1583,[3]Gerentes!$A:$I,7,0)</f>
        <v>4102037</v>
      </c>
      <c r="R1583" s="40" t="str">
        <f>VLOOKUP($O1583,[3]Gerentes!$A:$I,8,0)</f>
        <v>SERVICIO DE PROTECCION PARA EL RESTABLECIMIENTO DE DERECHOS DE NIÑOS, NIÑAS, ADOLESCENTES Y JOVENES</v>
      </c>
      <c r="S1583" s="34" t="s">
        <v>24</v>
      </c>
      <c r="T1583" s="34">
        <v>21</v>
      </c>
      <c r="U1583" s="34" t="s">
        <v>185</v>
      </c>
      <c r="V1583" s="34" t="s">
        <v>25</v>
      </c>
      <c r="W1583" s="41">
        <v>0</v>
      </c>
      <c r="X1583" s="41">
        <v>11000000</v>
      </c>
      <c r="Y1583" s="41">
        <v>0</v>
      </c>
      <c r="Z1583" s="41">
        <v>0</v>
      </c>
      <c r="AA1583" s="41">
        <v>0</v>
      </c>
      <c r="AB1583" s="42">
        <v>11000000</v>
      </c>
      <c r="AC1583" s="41">
        <v>11000000</v>
      </c>
      <c r="AD1583" s="41">
        <v>0</v>
      </c>
      <c r="AE1583" s="42">
        <v>11000000</v>
      </c>
      <c r="AF1583" s="42">
        <v>0</v>
      </c>
      <c r="AG1583" s="41">
        <v>0</v>
      </c>
      <c r="AH1583" s="41">
        <v>0</v>
      </c>
      <c r="AI1583" s="41">
        <v>0</v>
      </c>
      <c r="AJ1583" s="41">
        <v>0</v>
      </c>
      <c r="AK1583" s="42" t="str">
        <f>IFERROR(VLOOKUP(Exportar[[#This Row],[RUBRO]],[3]LISTAS!$A$1:$B$19,2,0),Exportar[[#This Row],[NOMBRE-Planeación_Proyecto]])</f>
        <v>2. Protección PARD</v>
      </c>
      <c r="AL1583" s="41">
        <f>VLOOKUP(Exportar[[#This Row],[UNIDAD/SUB UNIDAD]],[3]!REGIONALES[[#All],[codigo_regional3]:[Columna1]],3,0)</f>
        <v>73</v>
      </c>
      <c r="AM1583" s="41">
        <f>Exportar[[#This Row],[COD]]</f>
        <v>73</v>
      </c>
      <c r="AN1583" s="41">
        <f>IFERROR(VLOOKUP(Exportar[[#This Row],[RUBRO completo]],'[3]CENTRO DE COSTOS'!$X:$X,1,0),0)</f>
        <v>0</v>
      </c>
      <c r="AO1583" s="43" t="str">
        <f>VLOOKUP(Exportar[[#This Row],[COD_REAL]],'[3]CENTRO DE COSTOS'!$M$4:$N$72,2,0)</f>
        <v>REGIONAL TOLIMA</v>
      </c>
    </row>
    <row r="1584" spans="1:41" x14ac:dyDescent="0.25">
      <c r="A1584" s="44">
        <v>45111</v>
      </c>
      <c r="B1584" s="32">
        <v>2023</v>
      </c>
      <c r="C1584" s="33" t="str">
        <f>VLOOKUP(D1584,'[3]CENTRO DE COSTOS'!$E:$H,4,0)</f>
        <v>REGIONALES</v>
      </c>
      <c r="D1584" s="34" t="s">
        <v>85</v>
      </c>
      <c r="E1584" s="34" t="s">
        <v>86</v>
      </c>
      <c r="F1584" s="34" t="s">
        <v>237</v>
      </c>
      <c r="G1584" s="35" t="str">
        <f>VLOOKUP(O1584,[3]Gerentes!$A:$N,4,0)</f>
        <v xml:space="preserve">PROTECCIÓN RESTABLECIMIENTO </v>
      </c>
      <c r="H1584" s="35" t="str">
        <f>VLOOKUP(O1584,[3]Gerentes!$A:$N,5,0)</f>
        <v>DIRECTOR(A) DE PROTECCION</v>
      </c>
      <c r="I1584" s="35" t="str">
        <f>VLOOKUP(O1584,[3]Gerentes!$A:$N,10,0)</f>
        <v>2. Protección PARD</v>
      </c>
      <c r="J1584" s="35" t="str">
        <f>VLOOKUP(O1584,[3]Gerentes!$A:$AB,15,0)</f>
        <v>No Contratable</v>
      </c>
      <c r="K1584" s="36" t="str">
        <f t="shared" si="72"/>
        <v>Inversión</v>
      </c>
      <c r="L1584" s="37" t="s">
        <v>173</v>
      </c>
      <c r="M1584" s="38" t="str">
        <f t="shared" si="73"/>
        <v>C-4102-1500-14</v>
      </c>
      <c r="N1584" s="34">
        <v>112</v>
      </c>
      <c r="O1584" s="35" t="str">
        <f t="shared" si="74"/>
        <v>C-4102-1500-14-0-4102037-02-112</v>
      </c>
      <c r="P1584" s="32" t="s">
        <v>172</v>
      </c>
      <c r="Q1584" s="39">
        <f>VLOOKUP($O1584,[3]Gerentes!$A:$I,7,0)</f>
        <v>4102037</v>
      </c>
      <c r="R1584" s="40" t="str">
        <f>VLOOKUP($O1584,[3]Gerentes!$A:$I,8,0)</f>
        <v>SERVICIO DE PROTECCION PARA EL RESTABLECIMIENTO DE DERECHOS DE NIÑOS, NIÑAS, ADOLESCENTES Y JOVENES</v>
      </c>
      <c r="S1584" s="34" t="s">
        <v>24</v>
      </c>
      <c r="T1584" s="34">
        <v>27</v>
      </c>
      <c r="U1584" s="34" t="s">
        <v>161</v>
      </c>
      <c r="V1584" s="34" t="s">
        <v>25</v>
      </c>
      <c r="W1584" s="41">
        <v>20000000</v>
      </c>
      <c r="X1584" s="41">
        <v>191210475</v>
      </c>
      <c r="Y1584" s="41">
        <v>21170483</v>
      </c>
      <c r="Z1584" s="41">
        <v>0</v>
      </c>
      <c r="AA1584" s="41">
        <v>0</v>
      </c>
      <c r="AB1584" s="42">
        <v>190039992</v>
      </c>
      <c r="AC1584" s="41">
        <v>180060000</v>
      </c>
      <c r="AD1584" s="41">
        <v>9979992</v>
      </c>
      <c r="AE1584" s="42">
        <v>178080000</v>
      </c>
      <c r="AF1584" s="42">
        <v>60278432</v>
      </c>
      <c r="AG1584" s="41">
        <v>60278432</v>
      </c>
      <c r="AH1584" s="41">
        <v>60278432</v>
      </c>
      <c r="AI1584" s="41">
        <v>0</v>
      </c>
      <c r="AJ1584" s="41">
        <v>0</v>
      </c>
      <c r="AK1584" s="42" t="str">
        <f>IFERROR(VLOOKUP(Exportar[[#This Row],[RUBRO]],[3]LISTAS!$A$1:$B$19,2,0),Exportar[[#This Row],[NOMBRE-Planeación_Proyecto]])</f>
        <v>2. Protección PARD</v>
      </c>
      <c r="AL1584" s="41">
        <f>VLOOKUP(Exportar[[#This Row],[UNIDAD/SUB UNIDAD]],[3]!REGIONALES[[#All],[codigo_regional3]:[Columna1]],3,0)</f>
        <v>73</v>
      </c>
      <c r="AM1584" s="41">
        <f>Exportar[[#This Row],[COD]]</f>
        <v>73</v>
      </c>
      <c r="AN1584" s="41">
        <f>IFERROR(VLOOKUP(Exportar[[#This Row],[RUBRO completo]],'[3]CENTRO DE COSTOS'!$X:$X,1,0),0)</f>
        <v>0</v>
      </c>
      <c r="AO1584" s="43" t="str">
        <f>VLOOKUP(Exportar[[#This Row],[COD_REAL]],'[3]CENTRO DE COSTOS'!$M$4:$N$72,2,0)</f>
        <v>REGIONAL TOLIMA</v>
      </c>
    </row>
    <row r="1585" spans="1:41" x14ac:dyDescent="0.25">
      <c r="A1585" s="44">
        <v>45111</v>
      </c>
      <c r="B1585" s="32">
        <v>2023</v>
      </c>
      <c r="C1585" s="33" t="str">
        <f>VLOOKUP(D1585,'[3]CENTRO DE COSTOS'!$E:$H,4,0)</f>
        <v>REGIONALES</v>
      </c>
      <c r="D1585" s="34" t="s">
        <v>85</v>
      </c>
      <c r="E1585" s="34" t="s">
        <v>86</v>
      </c>
      <c r="F1585" s="34" t="s">
        <v>393</v>
      </c>
      <c r="G1585" s="35" t="str">
        <f>VLOOKUP(O1585,[3]Gerentes!$A:$N,4,0)</f>
        <v xml:space="preserve">PROTECCIÓN RESTABLECIMIENTO </v>
      </c>
      <c r="H1585" s="35" t="str">
        <f>VLOOKUP(O1585,[3]Gerentes!$A:$N,5,0)</f>
        <v>DIRECTOR(A) ADMINISTRATIVO</v>
      </c>
      <c r="I1585" s="35" t="str">
        <f>VLOOKUP(O1585,[3]Gerentes!$A:$N,10,0)</f>
        <v>2. Protección PARD</v>
      </c>
      <c r="J1585" s="35" t="str">
        <f>VLOOKUP(O1585,[3]Gerentes!$A:$AB,15,0)</f>
        <v>Contratable</v>
      </c>
      <c r="K1585" s="36" t="str">
        <f t="shared" si="72"/>
        <v>Inversión</v>
      </c>
      <c r="L1585" s="37" t="s">
        <v>173</v>
      </c>
      <c r="M1585" s="38" t="str">
        <f t="shared" si="73"/>
        <v>C-4102-1500-14</v>
      </c>
      <c r="N1585" s="34">
        <v>114</v>
      </c>
      <c r="O1585" s="35" t="str">
        <f t="shared" si="74"/>
        <v>C-4102-1500-14-0-4102037-02-114</v>
      </c>
      <c r="P1585" s="32" t="s">
        <v>172</v>
      </c>
      <c r="Q1585" s="39">
        <f>VLOOKUP($O1585,[3]Gerentes!$A:$I,7,0)</f>
        <v>4102037</v>
      </c>
      <c r="R1585" s="40" t="str">
        <f>VLOOKUP($O1585,[3]Gerentes!$A:$I,8,0)</f>
        <v>SERVICIO DE PROTECCION PARA EL RESTABLECIMIENTO DE DERECHOS DE NIÑOS, NIÑAS, ADOLESCENTES Y JOVENES</v>
      </c>
      <c r="S1585" s="34" t="s">
        <v>24</v>
      </c>
      <c r="T1585" s="34">
        <v>21</v>
      </c>
      <c r="U1585" s="34" t="s">
        <v>185</v>
      </c>
      <c r="V1585" s="34" t="s">
        <v>25</v>
      </c>
      <c r="W1585" s="41">
        <v>0</v>
      </c>
      <c r="X1585" s="41">
        <v>139961000</v>
      </c>
      <c r="Y1585" s="41">
        <v>0</v>
      </c>
      <c r="Z1585" s="41">
        <v>0</v>
      </c>
      <c r="AA1585" s="41">
        <v>0</v>
      </c>
      <c r="AB1585" s="42">
        <v>139961000</v>
      </c>
      <c r="AC1585" s="41">
        <v>139904180</v>
      </c>
      <c r="AD1585" s="41">
        <v>56820</v>
      </c>
      <c r="AE1585" s="42">
        <v>29103080</v>
      </c>
      <c r="AF1585" s="42">
        <v>29103080</v>
      </c>
      <c r="AG1585" s="41">
        <v>29103080</v>
      </c>
      <c r="AH1585" s="41">
        <v>29103080</v>
      </c>
      <c r="AI1585" s="41">
        <v>0</v>
      </c>
      <c r="AJ1585" s="41">
        <v>0</v>
      </c>
      <c r="AK1585" s="42" t="str">
        <f>IFERROR(VLOOKUP(Exportar[[#This Row],[RUBRO]],[3]LISTAS!$A$1:$B$19,2,0),Exportar[[#This Row],[NOMBRE-Planeación_Proyecto]])</f>
        <v>2. Protección PARD</v>
      </c>
      <c r="AL1585" s="41">
        <f>VLOOKUP(Exportar[[#This Row],[UNIDAD/SUB UNIDAD]],[3]!REGIONALES[[#All],[codigo_regional3]:[Columna1]],3,0)</f>
        <v>73</v>
      </c>
      <c r="AM1585" s="41">
        <f>Exportar[[#This Row],[COD]]</f>
        <v>73</v>
      </c>
      <c r="AN1585" s="41">
        <f>IFERROR(VLOOKUP(Exportar[[#This Row],[RUBRO completo]],'[3]CENTRO DE COSTOS'!$X:$X,1,0),0)</f>
        <v>0</v>
      </c>
      <c r="AO1585" s="43" t="str">
        <f>VLOOKUP(Exportar[[#This Row],[COD_REAL]],'[3]CENTRO DE COSTOS'!$M$4:$N$72,2,0)</f>
        <v>REGIONAL TOLIMA</v>
      </c>
    </row>
    <row r="1586" spans="1:41" x14ac:dyDescent="0.25">
      <c r="A1586" s="44">
        <v>45111</v>
      </c>
      <c r="B1586" s="32">
        <v>2023</v>
      </c>
      <c r="C1586" s="33" t="str">
        <f>VLOOKUP(D1586,'[3]CENTRO DE COSTOS'!$E:$H,4,0)</f>
        <v>REGIONALES</v>
      </c>
      <c r="D1586" s="34" t="s">
        <v>85</v>
      </c>
      <c r="E1586" s="34" t="s">
        <v>86</v>
      </c>
      <c r="F1586" s="34" t="s">
        <v>248</v>
      </c>
      <c r="G1586" s="35" t="str">
        <f>VLOOKUP(O1586,[3]Gerentes!$A:$N,4,0)</f>
        <v>PROTECCIÓN SRPA</v>
      </c>
      <c r="H1586" s="35" t="str">
        <f>VLOOKUP(O1586,[3]Gerentes!$A:$N,5,0)</f>
        <v>DIRECTOR(A) DE PROTECCION</v>
      </c>
      <c r="I1586" s="35" t="str">
        <f>VLOOKUP(O1586,[3]Gerentes!$A:$N,10,0)</f>
        <v>3. Protección SRPA</v>
      </c>
      <c r="J1586" s="35" t="str">
        <f>VLOOKUP(O1586,[3]Gerentes!$A:$AB,15,0)</f>
        <v>Contratable</v>
      </c>
      <c r="K1586" s="36" t="str">
        <f t="shared" si="72"/>
        <v>Inversión</v>
      </c>
      <c r="L1586" s="37" t="s">
        <v>187</v>
      </c>
      <c r="M1586" s="38" t="str">
        <f t="shared" si="73"/>
        <v>C-4102-1500-13</v>
      </c>
      <c r="N1586" s="34">
        <v>120</v>
      </c>
      <c r="O1586" s="35" t="str">
        <f t="shared" si="74"/>
        <v>C-4102-1500-13-0-4102038-02-120</v>
      </c>
      <c r="P1586" s="32" t="s">
        <v>186</v>
      </c>
      <c r="Q1586" s="39">
        <f>VLOOKUP($O1586,[3]Gerentes!$A:$I,7,0)</f>
        <v>4102038</v>
      </c>
      <c r="R1586" s="40" t="str">
        <f>VLOOKUP($O1586,[3]Gerentes!$A:$I,8,0)</f>
        <v>SERVICIO DIRIGIDOS A LA ATENCION DE NIÑOS, NIÑAS, ADOLESCENTES Y JOVENES, CON ENFOQUE PEDAGOGICO Y RESTAURATIVO ENCAMINADOS A LA INCLUSION SOCIAL</v>
      </c>
      <c r="S1586" s="34" t="s">
        <v>38</v>
      </c>
      <c r="T1586" s="34">
        <v>16</v>
      </c>
      <c r="U1586" s="34" t="s">
        <v>249</v>
      </c>
      <c r="V1586" s="34" t="s">
        <v>25</v>
      </c>
      <c r="W1586" s="41">
        <v>3177265780</v>
      </c>
      <c r="X1586" s="41">
        <v>0</v>
      </c>
      <c r="Y1586" s="41">
        <v>73662450</v>
      </c>
      <c r="Z1586" s="41">
        <v>0</v>
      </c>
      <c r="AA1586" s="41">
        <v>0</v>
      </c>
      <c r="AB1586" s="42">
        <v>3103603330</v>
      </c>
      <c r="AC1586" s="41">
        <v>3045125587</v>
      </c>
      <c r="AD1586" s="41">
        <v>58477743</v>
      </c>
      <c r="AE1586" s="42">
        <v>3045125587</v>
      </c>
      <c r="AF1586" s="42">
        <v>1737448051</v>
      </c>
      <c r="AG1586" s="41">
        <v>1737448051</v>
      </c>
      <c r="AH1586" s="41">
        <v>1737448051</v>
      </c>
      <c r="AI1586" s="41">
        <v>0</v>
      </c>
      <c r="AJ1586" s="41">
        <v>0</v>
      </c>
      <c r="AK1586" s="42" t="str">
        <f>IFERROR(VLOOKUP(Exportar[[#This Row],[RUBRO]],[3]LISTAS!$A$1:$B$19,2,0),Exportar[[#This Row],[NOMBRE-Planeación_Proyecto]])</f>
        <v>3. Protección SRPA</v>
      </c>
      <c r="AL1586" s="41">
        <f>VLOOKUP(Exportar[[#This Row],[UNIDAD/SUB UNIDAD]],[3]!REGIONALES[[#All],[codigo_regional3]:[Columna1]],3,0)</f>
        <v>73</v>
      </c>
      <c r="AM1586" s="41">
        <f>Exportar[[#This Row],[COD]]</f>
        <v>73</v>
      </c>
      <c r="AN1586" s="41" t="str">
        <f>IFERROR(VLOOKUP(Exportar[[#This Row],[RUBRO completo]],'[3]CENTRO DE COSTOS'!$X:$X,1,0),0)</f>
        <v>C-4102-1500-13-0-4102038-02-120</v>
      </c>
      <c r="AO1586" s="43" t="str">
        <f>VLOOKUP(Exportar[[#This Row],[COD_REAL]],'[3]CENTRO DE COSTOS'!$M$4:$N$72,2,0)</f>
        <v>REGIONAL TOLIMA</v>
      </c>
    </row>
    <row r="1587" spans="1:41" x14ac:dyDescent="0.25">
      <c r="A1587" s="44">
        <v>45111</v>
      </c>
      <c r="B1587" s="32">
        <v>2023</v>
      </c>
      <c r="C1587" s="33" t="str">
        <f>VLOOKUP(D1587,'[3]CENTRO DE COSTOS'!$E:$H,4,0)</f>
        <v>REGIONALES</v>
      </c>
      <c r="D1587" s="34" t="s">
        <v>85</v>
      </c>
      <c r="E1587" s="34" t="s">
        <v>86</v>
      </c>
      <c r="F1587" s="34" t="s">
        <v>261</v>
      </c>
      <c r="G1587" s="35" t="str">
        <f>VLOOKUP(O1587,[3]Gerentes!$A:$N,4,0)</f>
        <v xml:space="preserve">PROTECCIÓN RESTABLECIMIENTO </v>
      </c>
      <c r="H1587" s="35" t="str">
        <f>VLOOKUP(O1587,[3]Gerentes!$A:$N,5,0)</f>
        <v>DIRECTOR(A) DE PROTECCION</v>
      </c>
      <c r="I1587" s="35" t="str">
        <f>VLOOKUP(O1587,[3]Gerentes!$A:$N,10,0)</f>
        <v>2. Protección PARD</v>
      </c>
      <c r="J1587" s="35" t="str">
        <f>VLOOKUP(O1587,[3]Gerentes!$A:$AB,15,0)</f>
        <v>Contratable</v>
      </c>
      <c r="K1587" s="36" t="str">
        <f t="shared" si="72"/>
        <v>Inversión</v>
      </c>
      <c r="L1587" s="37" t="s">
        <v>173</v>
      </c>
      <c r="M1587" s="38" t="str">
        <f t="shared" si="73"/>
        <v>C-4102-1500-14</v>
      </c>
      <c r="N1587" s="34">
        <v>121</v>
      </c>
      <c r="O1587" s="35" t="str">
        <f t="shared" si="74"/>
        <v>C-4102-1500-14-0-4102037-02-121</v>
      </c>
      <c r="P1587" s="32" t="s">
        <v>172</v>
      </c>
      <c r="Q1587" s="39">
        <f>VLOOKUP($O1587,[3]Gerentes!$A:$I,7,0)</f>
        <v>4102037</v>
      </c>
      <c r="R1587" s="40" t="str">
        <f>VLOOKUP($O1587,[3]Gerentes!$A:$I,8,0)</f>
        <v>SERVICIO DE PROTECCION PARA EL RESTABLECIMIENTO DE DERECHOS DE NIÑOS, NIÑAS, ADOLESCENTES Y JOVENES</v>
      </c>
      <c r="S1587" s="34" t="s">
        <v>24</v>
      </c>
      <c r="T1587" s="34">
        <v>27</v>
      </c>
      <c r="U1587" s="34" t="s">
        <v>161</v>
      </c>
      <c r="V1587" s="34" t="s">
        <v>25</v>
      </c>
      <c r="W1587" s="41">
        <v>2249925000</v>
      </c>
      <c r="X1587" s="41">
        <v>0</v>
      </c>
      <c r="Y1587" s="41">
        <v>21499541</v>
      </c>
      <c r="Z1587" s="41">
        <v>0</v>
      </c>
      <c r="AA1587" s="41">
        <v>0</v>
      </c>
      <c r="AB1587" s="42">
        <v>2228425459</v>
      </c>
      <c r="AC1587" s="41">
        <v>2223944696</v>
      </c>
      <c r="AD1587" s="41">
        <v>4480763</v>
      </c>
      <c r="AE1587" s="42">
        <v>2223944696</v>
      </c>
      <c r="AF1587" s="42">
        <v>1323097494</v>
      </c>
      <c r="AG1587" s="41">
        <v>1323097494</v>
      </c>
      <c r="AH1587" s="41">
        <v>1323097494</v>
      </c>
      <c r="AI1587" s="41">
        <v>0</v>
      </c>
      <c r="AJ1587" s="41">
        <v>0</v>
      </c>
      <c r="AK1587" s="42" t="str">
        <f>IFERROR(VLOOKUP(Exportar[[#This Row],[RUBRO]],[3]LISTAS!$A$1:$B$19,2,0),Exportar[[#This Row],[NOMBRE-Planeación_Proyecto]])</f>
        <v>2. Protección PARD</v>
      </c>
      <c r="AL1587" s="41">
        <f>VLOOKUP(Exportar[[#This Row],[UNIDAD/SUB UNIDAD]],[3]!REGIONALES[[#All],[codigo_regional3]:[Columna1]],3,0)</f>
        <v>73</v>
      </c>
      <c r="AM1587" s="41">
        <f>Exportar[[#This Row],[COD]]</f>
        <v>73</v>
      </c>
      <c r="AN1587" s="41" t="str">
        <f>IFERROR(VLOOKUP(Exportar[[#This Row],[RUBRO completo]],'[3]CENTRO DE COSTOS'!$X:$X,1,0),0)</f>
        <v>C-4102-1500-14-0-4102037-02-121</v>
      </c>
      <c r="AO1587" s="43" t="str">
        <f>VLOOKUP(Exportar[[#This Row],[COD_REAL]],'[3]CENTRO DE COSTOS'!$M$4:$N$72,2,0)</f>
        <v>REGIONAL TOLIMA</v>
      </c>
    </row>
    <row r="1588" spans="1:41" x14ac:dyDescent="0.25">
      <c r="A1588" s="44">
        <v>45111</v>
      </c>
      <c r="B1588" s="32">
        <v>2023</v>
      </c>
      <c r="C1588" s="33" t="str">
        <f>VLOOKUP(D1588,'[3]CENTRO DE COSTOS'!$E:$H,4,0)</f>
        <v>REGIONALES</v>
      </c>
      <c r="D1588" s="34" t="s">
        <v>85</v>
      </c>
      <c r="E1588" s="34" t="s">
        <v>86</v>
      </c>
      <c r="F1588" s="34" t="s">
        <v>430</v>
      </c>
      <c r="G1588" s="35" t="str">
        <f>VLOOKUP(O1588,[3]Gerentes!$A:$N,4,0)</f>
        <v xml:space="preserve">PROTECCIÓN RESTABLECIMIENTO </v>
      </c>
      <c r="H1588" s="35" t="str">
        <f>VLOOKUP(O1588,[3]Gerentes!$A:$N,5,0)</f>
        <v>DIRECTOR(A) DE PROTECCION</v>
      </c>
      <c r="I1588" s="35" t="str">
        <f>VLOOKUP(O1588,[3]Gerentes!$A:$N,10,0)</f>
        <v>2. Protección PARD</v>
      </c>
      <c r="J1588" s="35" t="str">
        <f>VLOOKUP(O1588,[3]Gerentes!$A:$AB,15,0)</f>
        <v>Contratable</v>
      </c>
      <c r="K1588" s="36" t="str">
        <f t="shared" si="72"/>
        <v>Inversión</v>
      </c>
      <c r="L1588" s="37" t="s">
        <v>173</v>
      </c>
      <c r="M1588" s="38" t="str">
        <f t="shared" si="73"/>
        <v>C-4102-1500-14</v>
      </c>
      <c r="N1588" s="34">
        <v>122</v>
      </c>
      <c r="O1588" s="35" t="str">
        <f t="shared" si="74"/>
        <v>C-4102-1500-14-0-4102037-02-122</v>
      </c>
      <c r="P1588" s="32" t="s">
        <v>172</v>
      </c>
      <c r="Q1588" s="39">
        <f>VLOOKUP($O1588,[3]Gerentes!$A:$I,7,0)</f>
        <v>4102037</v>
      </c>
      <c r="R1588" s="40" t="str">
        <f>VLOOKUP($O1588,[3]Gerentes!$A:$I,8,0)</f>
        <v>SERVICIO DE PROTECCION PARA EL RESTABLECIMIENTO DE DERECHOS DE NIÑOS, NIÑAS, ADOLESCENTES Y JOVENES</v>
      </c>
      <c r="S1588" s="34" t="s">
        <v>24</v>
      </c>
      <c r="T1588" s="34">
        <v>27</v>
      </c>
      <c r="U1588" s="34" t="s">
        <v>161</v>
      </c>
      <c r="V1588" s="34" t="s">
        <v>25</v>
      </c>
      <c r="W1588" s="41">
        <v>2644722330</v>
      </c>
      <c r="X1588" s="41">
        <v>0</v>
      </c>
      <c r="Y1588" s="41">
        <v>68129327</v>
      </c>
      <c r="Z1588" s="41">
        <v>0</v>
      </c>
      <c r="AA1588" s="41">
        <v>0</v>
      </c>
      <c r="AB1588" s="42">
        <v>2576593003</v>
      </c>
      <c r="AC1588" s="41">
        <v>2541667208</v>
      </c>
      <c r="AD1588" s="41">
        <v>34925795</v>
      </c>
      <c r="AE1588" s="42">
        <v>2541667208</v>
      </c>
      <c r="AF1588" s="42">
        <v>1429180247</v>
      </c>
      <c r="AG1588" s="41">
        <v>1429180247</v>
      </c>
      <c r="AH1588" s="41">
        <v>1429180247</v>
      </c>
      <c r="AI1588" s="41">
        <v>0</v>
      </c>
      <c r="AJ1588" s="41">
        <v>0</v>
      </c>
      <c r="AK1588" s="42" t="str">
        <f>IFERROR(VLOOKUP(Exportar[[#This Row],[RUBRO]],[3]LISTAS!$A$1:$B$19,2,0),Exportar[[#This Row],[NOMBRE-Planeación_Proyecto]])</f>
        <v>2. Protección PARD</v>
      </c>
      <c r="AL1588" s="41">
        <f>VLOOKUP(Exportar[[#This Row],[UNIDAD/SUB UNIDAD]],[3]!REGIONALES[[#All],[codigo_regional3]:[Columna1]],3,0)</f>
        <v>73</v>
      </c>
      <c r="AM1588" s="41">
        <f>Exportar[[#This Row],[COD]]</f>
        <v>73</v>
      </c>
      <c r="AN1588" s="41" t="str">
        <f>IFERROR(VLOOKUP(Exportar[[#This Row],[RUBRO completo]],'[3]CENTRO DE COSTOS'!$X:$X,1,0),0)</f>
        <v>C-4102-1500-14-0-4102037-02-122</v>
      </c>
      <c r="AO1588" s="43" t="str">
        <f>VLOOKUP(Exportar[[#This Row],[COD_REAL]],'[3]CENTRO DE COSTOS'!$M$4:$N$72,2,0)</f>
        <v>REGIONAL TOLIMA</v>
      </c>
    </row>
    <row r="1589" spans="1:41" x14ac:dyDescent="0.25">
      <c r="A1589" s="44">
        <v>45111</v>
      </c>
      <c r="B1589" s="32">
        <v>2023</v>
      </c>
      <c r="C1589" s="33" t="str">
        <f>VLOOKUP(D1589,'[3]CENTRO DE COSTOS'!$E:$H,4,0)</f>
        <v>REGIONALES</v>
      </c>
      <c r="D1589" s="34" t="s">
        <v>85</v>
      </c>
      <c r="E1589" s="34" t="s">
        <v>86</v>
      </c>
      <c r="F1589" s="34" t="s">
        <v>428</v>
      </c>
      <c r="G1589" s="35" t="str">
        <f>VLOOKUP(O1589,[3]Gerentes!$A:$N,4,0)</f>
        <v xml:space="preserve">PROTECCIÓN RESTABLECIMIENTO </v>
      </c>
      <c r="H1589" s="35" t="str">
        <f>VLOOKUP(O1589,[3]Gerentes!$A:$N,5,0)</f>
        <v>DIRECTOR(A) DE PROTECCION</v>
      </c>
      <c r="I1589" s="35" t="str">
        <f>VLOOKUP(O1589,[3]Gerentes!$A:$N,10,0)</f>
        <v>2. Protección PARD</v>
      </c>
      <c r="J1589" s="35" t="str">
        <f>VLOOKUP(O1589,[3]Gerentes!$A:$AB,15,0)</f>
        <v>Contratable</v>
      </c>
      <c r="K1589" s="36" t="str">
        <f t="shared" si="72"/>
        <v>Inversión</v>
      </c>
      <c r="L1589" s="37" t="s">
        <v>173</v>
      </c>
      <c r="M1589" s="38" t="str">
        <f t="shared" si="73"/>
        <v>C-4102-1500-14</v>
      </c>
      <c r="N1589" s="34">
        <v>123</v>
      </c>
      <c r="O1589" s="35" t="str">
        <f t="shared" si="74"/>
        <v>C-4102-1500-14-0-4102037-02-123</v>
      </c>
      <c r="P1589" s="32" t="s">
        <v>172</v>
      </c>
      <c r="Q1589" s="39">
        <f>VLOOKUP($O1589,[3]Gerentes!$A:$I,7,0)</f>
        <v>4102037</v>
      </c>
      <c r="R1589" s="40" t="str">
        <f>VLOOKUP($O1589,[3]Gerentes!$A:$I,8,0)</f>
        <v>SERVICIO DE PROTECCION PARA EL RESTABLECIMIENTO DE DERECHOS DE NIÑOS, NIÑAS, ADOLESCENTES Y JOVENES</v>
      </c>
      <c r="S1589" s="34" t="s">
        <v>24</v>
      </c>
      <c r="T1589" s="34">
        <v>27</v>
      </c>
      <c r="U1589" s="34" t="s">
        <v>161</v>
      </c>
      <c r="V1589" s="34" t="s">
        <v>25</v>
      </c>
      <c r="W1589" s="41">
        <v>26933367560</v>
      </c>
      <c r="X1589" s="41">
        <v>1003515703</v>
      </c>
      <c r="Y1589" s="41">
        <v>1019698883</v>
      </c>
      <c r="Z1589" s="41">
        <v>0</v>
      </c>
      <c r="AA1589" s="41">
        <v>0</v>
      </c>
      <c r="AB1589" s="42">
        <v>26917184380</v>
      </c>
      <c r="AC1589" s="41">
        <v>26578174682</v>
      </c>
      <c r="AD1589" s="41">
        <v>339009698</v>
      </c>
      <c r="AE1589" s="42">
        <v>26578174682</v>
      </c>
      <c r="AF1589" s="42">
        <v>15206141845</v>
      </c>
      <c r="AG1589" s="41">
        <v>15206141845</v>
      </c>
      <c r="AH1589" s="41">
        <v>15206141845</v>
      </c>
      <c r="AI1589" s="41">
        <v>0</v>
      </c>
      <c r="AJ1589" s="41">
        <v>0</v>
      </c>
      <c r="AK1589" s="42" t="str">
        <f>IFERROR(VLOOKUP(Exportar[[#This Row],[RUBRO]],[3]LISTAS!$A$1:$B$19,2,0),Exportar[[#This Row],[NOMBRE-Planeación_Proyecto]])</f>
        <v>2. Protección PARD</v>
      </c>
      <c r="AL1589" s="41">
        <f>VLOOKUP(Exportar[[#This Row],[UNIDAD/SUB UNIDAD]],[3]!REGIONALES[[#All],[codigo_regional3]:[Columna1]],3,0)</f>
        <v>73</v>
      </c>
      <c r="AM1589" s="41">
        <f>Exportar[[#This Row],[COD]]</f>
        <v>73</v>
      </c>
      <c r="AN1589" s="41" t="str">
        <f>IFERROR(VLOOKUP(Exportar[[#This Row],[RUBRO completo]],'[3]CENTRO DE COSTOS'!$X:$X,1,0),0)</f>
        <v>C-4102-1500-14-0-4102037-02-123</v>
      </c>
      <c r="AO1589" s="43" t="str">
        <f>VLOOKUP(Exportar[[#This Row],[COD_REAL]],'[3]CENTRO DE COSTOS'!$M$4:$N$72,2,0)</f>
        <v>REGIONAL TOLIMA</v>
      </c>
    </row>
    <row r="1590" spans="1:41" x14ac:dyDescent="0.25">
      <c r="A1590" s="44">
        <v>45111</v>
      </c>
      <c r="B1590" s="32">
        <v>2023</v>
      </c>
      <c r="C1590" s="33" t="str">
        <f>VLOOKUP(D1590,'[3]CENTRO DE COSTOS'!$E:$H,4,0)</f>
        <v>REGIONALES</v>
      </c>
      <c r="D1590" s="34" t="s">
        <v>85</v>
      </c>
      <c r="E1590" s="34" t="s">
        <v>86</v>
      </c>
      <c r="F1590" s="34" t="s">
        <v>242</v>
      </c>
      <c r="G1590" s="35" t="str">
        <f>VLOOKUP(O1590,[3]Gerentes!$A:$N,4,0)</f>
        <v xml:space="preserve">PROTECCIÓN RESTABLECIMIENTO </v>
      </c>
      <c r="H1590" s="35" t="str">
        <f>VLOOKUP(O1590,[3]Gerentes!$A:$N,5,0)</f>
        <v>DIRECTOR(A) DE PROTECCION</v>
      </c>
      <c r="I1590" s="35" t="str">
        <f>VLOOKUP(O1590,[3]Gerentes!$A:$N,10,0)</f>
        <v>2. Protección PARD</v>
      </c>
      <c r="J1590" s="35" t="str">
        <f>VLOOKUP(O1590,[3]Gerentes!$A:$AB,15,0)</f>
        <v>Contratable</v>
      </c>
      <c r="K1590" s="36" t="str">
        <f t="shared" si="72"/>
        <v>Inversión</v>
      </c>
      <c r="L1590" s="37" t="s">
        <v>173</v>
      </c>
      <c r="M1590" s="38" t="str">
        <f t="shared" si="73"/>
        <v>C-4102-1500-14</v>
      </c>
      <c r="N1590" s="34">
        <v>124</v>
      </c>
      <c r="O1590" s="35" t="str">
        <f t="shared" si="74"/>
        <v>C-4102-1500-14-0-4102037-02-124</v>
      </c>
      <c r="P1590" s="32" t="s">
        <v>172</v>
      </c>
      <c r="Q1590" s="39">
        <f>VLOOKUP($O1590,[3]Gerentes!$A:$I,7,0)</f>
        <v>4102037</v>
      </c>
      <c r="R1590" s="40" t="str">
        <f>VLOOKUP($O1590,[3]Gerentes!$A:$I,8,0)</f>
        <v>SERVICIO DE PROTECCION PARA EL RESTABLECIMIENTO DE DERECHOS DE NIÑOS, NIÑAS, ADOLESCENTES Y JOVENES</v>
      </c>
      <c r="S1590" s="34" t="s">
        <v>24</v>
      </c>
      <c r="T1590" s="34">
        <v>27</v>
      </c>
      <c r="U1590" s="34" t="s">
        <v>161</v>
      </c>
      <c r="V1590" s="34" t="s">
        <v>25</v>
      </c>
      <c r="W1590" s="41">
        <v>75907920</v>
      </c>
      <c r="X1590" s="41">
        <v>0</v>
      </c>
      <c r="Y1590" s="41">
        <v>24718999</v>
      </c>
      <c r="Z1590" s="41">
        <v>0</v>
      </c>
      <c r="AA1590" s="41">
        <v>0</v>
      </c>
      <c r="AB1590" s="42">
        <v>51188921</v>
      </c>
      <c r="AC1590" s="41">
        <v>44257713</v>
      </c>
      <c r="AD1590" s="41">
        <v>6931208</v>
      </c>
      <c r="AE1590" s="42">
        <v>44257713</v>
      </c>
      <c r="AF1590" s="42">
        <v>22455683</v>
      </c>
      <c r="AG1590" s="41">
        <v>22455683</v>
      </c>
      <c r="AH1590" s="41">
        <v>22455683</v>
      </c>
      <c r="AI1590" s="41">
        <v>0</v>
      </c>
      <c r="AJ1590" s="41">
        <v>0</v>
      </c>
      <c r="AK1590" s="42" t="str">
        <f>IFERROR(VLOOKUP(Exportar[[#This Row],[RUBRO]],[3]LISTAS!$A$1:$B$19,2,0),Exportar[[#This Row],[NOMBRE-Planeación_Proyecto]])</f>
        <v>2. Protección PARD</v>
      </c>
      <c r="AL1590" s="41">
        <f>VLOOKUP(Exportar[[#This Row],[UNIDAD/SUB UNIDAD]],[3]!REGIONALES[[#All],[codigo_regional3]:[Columna1]],3,0)</f>
        <v>73</v>
      </c>
      <c r="AM1590" s="41">
        <f>Exportar[[#This Row],[COD]]</f>
        <v>73</v>
      </c>
      <c r="AN1590" s="41" t="str">
        <f>IFERROR(VLOOKUP(Exportar[[#This Row],[RUBRO completo]],'[3]CENTRO DE COSTOS'!$X:$X,1,0),0)</f>
        <v>C-4102-1500-14-0-4102037-02-124</v>
      </c>
      <c r="AO1590" s="43" t="str">
        <f>VLOOKUP(Exportar[[#This Row],[COD_REAL]],'[3]CENTRO DE COSTOS'!$M$4:$N$72,2,0)</f>
        <v>REGIONAL TOLIMA</v>
      </c>
    </row>
    <row r="1591" spans="1:41" x14ac:dyDescent="0.25">
      <c r="A1591" s="44">
        <v>45111</v>
      </c>
      <c r="B1591" s="32">
        <v>2023</v>
      </c>
      <c r="C1591" s="33" t="str">
        <f>VLOOKUP(D1591,'[3]CENTRO DE COSTOS'!$E:$H,4,0)</f>
        <v>REGIONALES</v>
      </c>
      <c r="D1591" s="34" t="s">
        <v>85</v>
      </c>
      <c r="E1591" s="34" t="s">
        <v>86</v>
      </c>
      <c r="F1591" s="34" t="s">
        <v>233</v>
      </c>
      <c r="G1591" s="35" t="str">
        <f>VLOOKUP(O1591,[3]Gerentes!$A:$N,4,0)</f>
        <v>FAMILIA Y COMUNIDADES</v>
      </c>
      <c r="H1591" s="35" t="str">
        <f>VLOOKUP(O1591,[3]Gerentes!$A:$N,5,0)</f>
        <v>DIRECTOR(A) DE FAMILIA Y COMUNIDADES</v>
      </c>
      <c r="I1591" s="35" t="str">
        <f>VLOOKUP(O1591,[3]Gerentes!$A:$N,10,0)</f>
        <v>6. Familia y Comunidades</v>
      </c>
      <c r="J1591" s="35" t="str">
        <f>VLOOKUP(O1591,[3]Gerentes!$A:$AB,15,0)</f>
        <v>Contratable</v>
      </c>
      <c r="K1591" s="36" t="str">
        <f t="shared" si="72"/>
        <v>Inversión</v>
      </c>
      <c r="L1591" s="37" t="s">
        <v>232</v>
      </c>
      <c r="M1591" s="38" t="str">
        <f t="shared" si="73"/>
        <v>C-4102-1500-16</v>
      </c>
      <c r="N1591" s="34">
        <v>142</v>
      </c>
      <c r="O1591" s="35" t="str">
        <f t="shared" si="74"/>
        <v>C-4102-1500-16-0-4102042-02-142</v>
      </c>
      <c r="P1591" s="32" t="s">
        <v>231</v>
      </c>
      <c r="Q1591" s="39">
        <f>VLOOKUP($O1591,[3]Gerentes!$A:$I,7,0)</f>
        <v>4102042</v>
      </c>
      <c r="R1591" s="40" t="str">
        <f>VLOOKUP($O1591,[3]Gerentes!$A:$I,8,0)</f>
        <v>SERVICIO DE ASISTENCIA TECNICA A COMUNIDADES EN TEMAS DE FORTALECIMIENTO DEL TEJIDO SOCIAL Y CONSTRUCCION DE ESCENARIOS COMUNITARIOS PROTECTORES DE DERECHOS</v>
      </c>
      <c r="S1591" s="34" t="s">
        <v>24</v>
      </c>
      <c r="T1591" s="34">
        <v>27</v>
      </c>
      <c r="U1591" s="34" t="s">
        <v>161</v>
      </c>
      <c r="V1591" s="34" t="s">
        <v>25</v>
      </c>
      <c r="W1591" s="41">
        <v>398000000</v>
      </c>
      <c r="X1591" s="41">
        <v>0</v>
      </c>
      <c r="Y1591" s="41">
        <v>0</v>
      </c>
      <c r="Z1591" s="41">
        <v>0</v>
      </c>
      <c r="AA1591" s="41">
        <v>0</v>
      </c>
      <c r="AB1591" s="42">
        <v>398000000</v>
      </c>
      <c r="AC1591" s="41">
        <v>398000000</v>
      </c>
      <c r="AD1591" s="41">
        <v>0</v>
      </c>
      <c r="AE1591" s="42">
        <v>398000000</v>
      </c>
      <c r="AF1591" s="42">
        <v>218900000</v>
      </c>
      <c r="AG1591" s="41">
        <v>218900000</v>
      </c>
      <c r="AH1591" s="41">
        <v>218900000</v>
      </c>
      <c r="AI1591" s="41">
        <v>0</v>
      </c>
      <c r="AJ1591" s="41">
        <v>0</v>
      </c>
      <c r="AK1591" s="42" t="str">
        <f>IFERROR(VLOOKUP(Exportar[[#This Row],[RUBRO]],[3]LISTAS!$A$1:$B$19,2,0),Exportar[[#This Row],[NOMBRE-Planeación_Proyecto]])</f>
        <v>6. Familia y Comunidades</v>
      </c>
      <c r="AL1591" s="41">
        <f>VLOOKUP(Exportar[[#This Row],[UNIDAD/SUB UNIDAD]],[3]!REGIONALES[[#All],[codigo_regional3]:[Columna1]],3,0)</f>
        <v>73</v>
      </c>
      <c r="AM1591" s="41">
        <f>Exportar[[#This Row],[COD]]</f>
        <v>73</v>
      </c>
      <c r="AN1591" s="41" t="str">
        <f>IFERROR(VLOOKUP(Exportar[[#This Row],[RUBRO completo]],'[3]CENTRO DE COSTOS'!$X:$X,1,0),0)</f>
        <v>C-4102-1500-16-0-4102042-02-142</v>
      </c>
      <c r="AO1591" s="43" t="str">
        <f>VLOOKUP(Exportar[[#This Row],[COD_REAL]],'[3]CENTRO DE COSTOS'!$M$4:$N$72,2,0)</f>
        <v>REGIONAL TOLIMA</v>
      </c>
    </row>
    <row r="1592" spans="1:41" x14ac:dyDescent="0.25">
      <c r="A1592" s="44">
        <v>45111</v>
      </c>
      <c r="B1592" s="32">
        <v>2023</v>
      </c>
      <c r="C1592" s="33" t="str">
        <f>VLOOKUP(D1592,'[3]CENTRO DE COSTOS'!$E:$H,4,0)</f>
        <v>REGIONALES</v>
      </c>
      <c r="D1592" s="34" t="s">
        <v>85</v>
      </c>
      <c r="E1592" s="34" t="s">
        <v>86</v>
      </c>
      <c r="F1592" s="34" t="s">
        <v>230</v>
      </c>
      <c r="G1592" s="35" t="str">
        <f>VLOOKUP(O1592,[3]Gerentes!$A:$N,4,0)</f>
        <v>INFANCIA</v>
      </c>
      <c r="H1592" s="35" t="str">
        <f>VLOOKUP(O1592,[3]Gerentes!$A:$N,5,0)</f>
        <v>DIRECTOR(A) DE INFANCIA</v>
      </c>
      <c r="I1592" s="35" t="str">
        <f>VLOOKUP(O1592,[3]Gerentes!$A:$N,10,0)</f>
        <v>7. Infancia</v>
      </c>
      <c r="J1592" s="35" t="str">
        <f>VLOOKUP(O1592,[3]Gerentes!$A:$AB,15,0)</f>
        <v>Contratable</v>
      </c>
      <c r="K1592" s="36" t="str">
        <f t="shared" si="72"/>
        <v>Inversión</v>
      </c>
      <c r="L1592" s="37" t="s">
        <v>182</v>
      </c>
      <c r="M1592" s="38" t="str">
        <f t="shared" si="73"/>
        <v>C-4102-1500-20</v>
      </c>
      <c r="N1592" s="34">
        <v>152</v>
      </c>
      <c r="O1592" s="35" t="str">
        <f t="shared" si="74"/>
        <v>C-4102-1500-20-0-4102045-02-152</v>
      </c>
      <c r="P1592" s="32" t="s">
        <v>181</v>
      </c>
      <c r="Q1592" s="39">
        <f>VLOOKUP($O1592,[3]Gerentes!$A:$I,7,0)</f>
        <v>4102045</v>
      </c>
      <c r="R1592" s="40" t="str">
        <f>VLOOKUP($O1592,[3]Gerentes!$A:$I,8,0)</f>
        <v>SERVICIOS DE EDUCACIÓN INFORMAL A NIÑOS, NIÑAS, ADOLESCENTES  Y JÓVENES PARA EL RECONOCIMIENTO DE SUS DERECHOS</v>
      </c>
      <c r="S1592" s="34" t="s">
        <v>24</v>
      </c>
      <c r="T1592" s="34">
        <v>27</v>
      </c>
      <c r="U1592" s="34" t="s">
        <v>161</v>
      </c>
      <c r="V1592" s="34" t="s">
        <v>25</v>
      </c>
      <c r="W1592" s="41">
        <v>5639579956</v>
      </c>
      <c r="X1592" s="41">
        <v>0</v>
      </c>
      <c r="Y1592" s="41">
        <v>0</v>
      </c>
      <c r="Z1592" s="41">
        <v>0</v>
      </c>
      <c r="AA1592" s="41">
        <v>0</v>
      </c>
      <c r="AB1592" s="42">
        <v>5639579956</v>
      </c>
      <c r="AC1592" s="41">
        <v>2088632874</v>
      </c>
      <c r="AD1592" s="41">
        <v>3550947082</v>
      </c>
      <c r="AE1592" s="42">
        <v>2088632874</v>
      </c>
      <c r="AF1592" s="42">
        <v>1031386575</v>
      </c>
      <c r="AG1592" s="41">
        <v>1031386575</v>
      </c>
      <c r="AH1592" s="41">
        <v>1031386575</v>
      </c>
      <c r="AI1592" s="41">
        <v>0</v>
      </c>
      <c r="AJ1592" s="41">
        <v>0</v>
      </c>
      <c r="AK1592" s="42" t="str">
        <f>IFERROR(VLOOKUP(Exportar[[#This Row],[RUBRO]],[3]LISTAS!$A$1:$B$19,2,0),Exportar[[#This Row],[NOMBRE-Planeación_Proyecto]])</f>
        <v>7. Infancia</v>
      </c>
      <c r="AL1592" s="41">
        <f>VLOOKUP(Exportar[[#This Row],[UNIDAD/SUB UNIDAD]],[3]!REGIONALES[[#All],[codigo_regional3]:[Columna1]],3,0)</f>
        <v>73</v>
      </c>
      <c r="AM1592" s="41">
        <f>Exportar[[#This Row],[COD]]</f>
        <v>73</v>
      </c>
      <c r="AN1592" s="41" t="str">
        <f>IFERROR(VLOOKUP(Exportar[[#This Row],[RUBRO completo]],'[3]CENTRO DE COSTOS'!$X:$X,1,0),0)</f>
        <v>C-4102-1500-20-0-4102045-02-152</v>
      </c>
      <c r="AO1592" s="43" t="str">
        <f>VLOOKUP(Exportar[[#This Row],[COD_REAL]],'[3]CENTRO DE COSTOS'!$M$4:$N$72,2,0)</f>
        <v>REGIONAL TOLIMA</v>
      </c>
    </row>
    <row r="1593" spans="1:41" x14ac:dyDescent="0.25">
      <c r="A1593" s="44">
        <v>45111</v>
      </c>
      <c r="B1593" s="32">
        <v>2023</v>
      </c>
      <c r="C1593" s="33" t="str">
        <f>VLOOKUP(D1593,'[3]CENTRO DE COSTOS'!$E:$H,4,0)</f>
        <v>REGIONALES</v>
      </c>
      <c r="D1593" s="34" t="s">
        <v>85</v>
      </c>
      <c r="E1593" s="34" t="s">
        <v>86</v>
      </c>
      <c r="F1593" s="34" t="s">
        <v>146</v>
      </c>
      <c r="G1593" s="35" t="str">
        <f>VLOOKUP(O1593,[3]Gerentes!$A:$N,4,0)</f>
        <v>ADOLESCENCIA Y JUVENTUD</v>
      </c>
      <c r="H1593" s="35" t="str">
        <f>VLOOKUP(O1593,[3]Gerentes!$A:$N,5,0)</f>
        <v xml:space="preserve">DIRECTOR(A) DE ADOLESCENCIA Y JUVENTUD </v>
      </c>
      <c r="I1593" s="35" t="str">
        <f>VLOOKUP(O1593,[3]Gerentes!$A:$N,10,0)</f>
        <v>8. Adolescencia y Juventud</v>
      </c>
      <c r="J1593" s="35" t="str">
        <f>VLOOKUP(O1593,[3]Gerentes!$A:$AB,15,0)</f>
        <v>Contratable</v>
      </c>
      <c r="K1593" s="36" t="str">
        <f t="shared" si="72"/>
        <v>Inversión</v>
      </c>
      <c r="L1593" s="37" t="s">
        <v>180</v>
      </c>
      <c r="M1593" s="38" t="str">
        <f t="shared" si="73"/>
        <v>C-4102-1500-21</v>
      </c>
      <c r="N1593" s="34">
        <v>153</v>
      </c>
      <c r="O1593" s="35" t="str">
        <f t="shared" si="74"/>
        <v>C-4102-1500-21-0-4102045-02-00-153</v>
      </c>
      <c r="P1593" s="32" t="s">
        <v>179</v>
      </c>
      <c r="Q1593" s="39">
        <f>VLOOKUP($O1593,[3]Gerentes!$A:$I,7,0)</f>
        <v>4102045</v>
      </c>
      <c r="R1593" s="40" t="str">
        <f>VLOOKUP($O1593,[3]Gerentes!$A:$I,8,0)</f>
        <v>SERVICIOS DE EDUCACIÓN INFORMAL A NIÑOS, NIÑAS, ADOLESCENTES  Y JÓVENES PARA EL RECONOCIMIENTO DE SUS DERECHOS</v>
      </c>
      <c r="S1593" s="34" t="s">
        <v>24</v>
      </c>
      <c r="T1593" s="34">
        <v>27</v>
      </c>
      <c r="U1593" s="34" t="s">
        <v>161</v>
      </c>
      <c r="V1593" s="34" t="s">
        <v>25</v>
      </c>
      <c r="W1593" s="41">
        <v>1643484600</v>
      </c>
      <c r="X1593" s="41">
        <v>0</v>
      </c>
      <c r="Y1593" s="41">
        <v>670541</v>
      </c>
      <c r="Z1593" s="41">
        <v>0</v>
      </c>
      <c r="AA1593" s="41">
        <v>0</v>
      </c>
      <c r="AB1593" s="42">
        <v>1642814059</v>
      </c>
      <c r="AC1593" s="41">
        <v>1039553059</v>
      </c>
      <c r="AD1593" s="41">
        <v>603261000</v>
      </c>
      <c r="AE1593" s="42">
        <v>1039553059</v>
      </c>
      <c r="AF1593" s="42">
        <v>509500041</v>
      </c>
      <c r="AG1593" s="41">
        <v>509500041</v>
      </c>
      <c r="AH1593" s="41">
        <v>509500041</v>
      </c>
      <c r="AI1593" s="41">
        <v>0</v>
      </c>
      <c r="AJ1593" s="41">
        <v>0</v>
      </c>
      <c r="AK1593" s="42" t="str">
        <f>IFERROR(VLOOKUP(Exportar[[#This Row],[RUBRO]],[3]LISTAS!$A$1:$B$19,2,0),Exportar[[#This Row],[NOMBRE-Planeación_Proyecto]])</f>
        <v>8. Adolescencia y Juventud</v>
      </c>
      <c r="AL1593" s="41">
        <f>VLOOKUP(Exportar[[#This Row],[UNIDAD/SUB UNIDAD]],[3]!REGIONALES[[#All],[codigo_regional3]:[Columna1]],3,0)</f>
        <v>73</v>
      </c>
      <c r="AM1593" s="41">
        <f>Exportar[[#This Row],[COD]]</f>
        <v>73</v>
      </c>
      <c r="AN1593" s="41" t="str">
        <f>IFERROR(VLOOKUP(Exportar[[#This Row],[RUBRO completo]],'[3]CENTRO DE COSTOS'!$X:$X,1,0),0)</f>
        <v>C-4102-1500-21-0-4102045-02-00-153</v>
      </c>
      <c r="AO1593" s="43" t="str">
        <f>VLOOKUP(Exportar[[#This Row],[COD_REAL]],'[3]CENTRO DE COSTOS'!$M$4:$N$72,2,0)</f>
        <v>REGIONAL TOLIMA</v>
      </c>
    </row>
    <row r="1594" spans="1:41" x14ac:dyDescent="0.25">
      <c r="A1594" s="44">
        <v>45111</v>
      </c>
      <c r="B1594" s="32">
        <v>2023</v>
      </c>
      <c r="C1594" s="33" t="str">
        <f>VLOOKUP(D1594,'[3]CENTRO DE COSTOS'!$E:$H,4,0)</f>
        <v>REGIONALES</v>
      </c>
      <c r="D1594" s="34" t="s">
        <v>85</v>
      </c>
      <c r="E1594" s="34" t="s">
        <v>86</v>
      </c>
      <c r="F1594" s="34" t="s">
        <v>229</v>
      </c>
      <c r="G1594" s="35" t="str">
        <f>VLOOKUP(O1594,[3]Gerentes!$A:$N,4,0)</f>
        <v>PRIMERA INFANCIA</v>
      </c>
      <c r="H1594" s="35" t="str">
        <f>VLOOKUP(O1594,[3]Gerentes!$A:$N,5,0)</f>
        <v>DIRECTOR(A) DE PRIMERA INFANCIA</v>
      </c>
      <c r="I1594" s="35" t="str">
        <f>VLOOKUP(O1594,[3]Gerentes!$A:$N,10,0)</f>
        <v>1. Primera Infancia</v>
      </c>
      <c r="J1594" s="35" t="str">
        <f>VLOOKUP(O1594,[3]Gerentes!$A:$AB,15,0)</f>
        <v>Contratable</v>
      </c>
      <c r="K1594" s="36" t="str">
        <f t="shared" si="72"/>
        <v>Inversión</v>
      </c>
      <c r="L1594" s="37" t="s">
        <v>228</v>
      </c>
      <c r="M1594" s="38" t="str">
        <f t="shared" si="73"/>
        <v>C-4102-1500-18</v>
      </c>
      <c r="N1594" s="34">
        <v>161</v>
      </c>
      <c r="O1594" s="35" t="str">
        <f t="shared" si="74"/>
        <v>C-4102-1500-18-0-4102001-02-161</v>
      </c>
      <c r="P1594" s="32" t="s">
        <v>227</v>
      </c>
      <c r="Q1594" s="39">
        <f>VLOOKUP($O1594,[3]Gerentes!$A:$I,7,0)</f>
        <v>4102001</v>
      </c>
      <c r="R1594" s="40" t="str">
        <f>VLOOKUP($O1594,[3]Gerentes!$A:$I,8,0)</f>
        <v>SERVICIO DE ATENCION INTEGRAL A LA PRIMERA INFANCIA</v>
      </c>
      <c r="S1594" s="34" t="s">
        <v>38</v>
      </c>
      <c r="T1594" s="34">
        <v>10</v>
      </c>
      <c r="U1594" s="34" t="s">
        <v>223</v>
      </c>
      <c r="V1594" s="34" t="s">
        <v>25</v>
      </c>
      <c r="W1594" s="41">
        <v>105186650142</v>
      </c>
      <c r="X1594" s="41">
        <v>9916316348</v>
      </c>
      <c r="Y1594" s="41">
        <v>0</v>
      </c>
      <c r="Z1594" s="41">
        <v>0</v>
      </c>
      <c r="AA1594" s="41">
        <v>0</v>
      </c>
      <c r="AB1594" s="42">
        <v>115102966490</v>
      </c>
      <c r="AC1594" s="41">
        <v>114867079662</v>
      </c>
      <c r="AD1594" s="41">
        <v>235886828</v>
      </c>
      <c r="AE1594" s="42">
        <v>114652318912</v>
      </c>
      <c r="AF1594" s="42">
        <v>75083157831</v>
      </c>
      <c r="AG1594" s="41">
        <v>75083157831</v>
      </c>
      <c r="AH1594" s="41">
        <v>75083157831</v>
      </c>
      <c r="AI1594" s="41">
        <v>0</v>
      </c>
      <c r="AJ1594" s="41">
        <v>0</v>
      </c>
      <c r="AK1594" s="42" t="str">
        <f>IFERROR(VLOOKUP(Exportar[[#This Row],[RUBRO]],[3]LISTAS!$A$1:$B$19,2,0),Exportar[[#This Row],[NOMBRE-Planeación_Proyecto]])</f>
        <v>1. Primera Infancia</v>
      </c>
      <c r="AL1594" s="41">
        <f>VLOOKUP(Exportar[[#This Row],[UNIDAD/SUB UNIDAD]],[3]!REGIONALES[[#All],[codigo_regional3]:[Columna1]],3,0)</f>
        <v>73</v>
      </c>
      <c r="AM1594" s="41">
        <f>Exportar[[#This Row],[COD]]</f>
        <v>73</v>
      </c>
      <c r="AN1594" s="41" t="str">
        <f>IFERROR(VLOOKUP(Exportar[[#This Row],[RUBRO completo]],'[3]CENTRO DE COSTOS'!$X:$X,1,0),0)</f>
        <v>C-4102-1500-18-0-4102001-02-161</v>
      </c>
      <c r="AO1594" s="43" t="str">
        <f>VLOOKUP(Exportar[[#This Row],[COD_REAL]],'[3]CENTRO DE COSTOS'!$M$4:$N$72,2,0)</f>
        <v>REGIONAL TOLIMA</v>
      </c>
    </row>
    <row r="1595" spans="1:41" x14ac:dyDescent="0.25">
      <c r="A1595" s="44">
        <v>45111</v>
      </c>
      <c r="B1595" s="32">
        <v>2023</v>
      </c>
      <c r="C1595" s="33" t="str">
        <f>VLOOKUP(D1595,'[3]CENTRO DE COSTOS'!$E:$H,4,0)</f>
        <v>REGIONALES</v>
      </c>
      <c r="D1595" s="34" t="s">
        <v>85</v>
      </c>
      <c r="E1595" s="34" t="s">
        <v>86</v>
      </c>
      <c r="F1595" s="34" t="s">
        <v>226</v>
      </c>
      <c r="G1595" s="35" t="str">
        <f>VLOOKUP(O1595,[3]Gerentes!$A:$N,4,0)</f>
        <v>PRIMERA INFANCIA</v>
      </c>
      <c r="H1595" s="35" t="str">
        <f>VLOOKUP(O1595,[3]Gerentes!$A:$N,5,0)</f>
        <v>DIRECTOR(A) DE PRIMERA INFANCIA</v>
      </c>
      <c r="I1595" s="35" t="str">
        <f>VLOOKUP(O1595,[3]Gerentes!$A:$N,10,0)</f>
        <v>1. Primera Infancia</v>
      </c>
      <c r="J1595" s="35" t="str">
        <f>VLOOKUP(O1595,[3]Gerentes!$A:$AB,15,0)</f>
        <v>Contratable</v>
      </c>
      <c r="K1595" s="36" t="str">
        <f t="shared" si="72"/>
        <v>Inversión</v>
      </c>
      <c r="L1595" s="37" t="s">
        <v>225</v>
      </c>
      <c r="M1595" s="38" t="str">
        <f t="shared" si="73"/>
        <v>C-4102-1500-18</v>
      </c>
      <c r="N1595" s="34">
        <v>162</v>
      </c>
      <c r="O1595" s="35" t="str">
        <f t="shared" si="74"/>
        <v>C-4102-1500-18-0-4102002-02-162</v>
      </c>
      <c r="P1595" s="32" t="s">
        <v>224</v>
      </c>
      <c r="Q1595" s="39">
        <f>VLOOKUP($O1595,[3]Gerentes!$A:$I,7,0)</f>
        <v>4102002</v>
      </c>
      <c r="R1595" s="40" t="str">
        <f>VLOOKUP($O1595,[3]Gerentes!$A:$I,8,0)</f>
        <v>SERVICIO DE ATENCION TRADICIONAL A LA PRIMERA INFANCIA</v>
      </c>
      <c r="S1595" s="34" t="s">
        <v>38</v>
      </c>
      <c r="T1595" s="34">
        <v>10</v>
      </c>
      <c r="U1595" s="34" t="s">
        <v>223</v>
      </c>
      <c r="V1595" s="34" t="s">
        <v>25</v>
      </c>
      <c r="W1595" s="41">
        <v>11271350704</v>
      </c>
      <c r="X1595" s="41">
        <v>93526420</v>
      </c>
      <c r="Y1595" s="41">
        <v>36918972</v>
      </c>
      <c r="Z1595" s="41">
        <v>0</v>
      </c>
      <c r="AA1595" s="41">
        <v>0</v>
      </c>
      <c r="AB1595" s="42">
        <v>11327958152</v>
      </c>
      <c r="AC1595" s="41">
        <v>11209721510</v>
      </c>
      <c r="AD1595" s="41">
        <v>118236642</v>
      </c>
      <c r="AE1595" s="42">
        <v>11209721510</v>
      </c>
      <c r="AF1595" s="42">
        <v>6314444453</v>
      </c>
      <c r="AG1595" s="41">
        <v>6314444453</v>
      </c>
      <c r="AH1595" s="41">
        <v>6314444453</v>
      </c>
      <c r="AI1595" s="41">
        <v>0</v>
      </c>
      <c r="AJ1595" s="41">
        <v>0</v>
      </c>
      <c r="AK1595" s="42" t="str">
        <f>IFERROR(VLOOKUP(Exportar[[#This Row],[RUBRO]],[3]LISTAS!$A$1:$B$19,2,0),Exportar[[#This Row],[NOMBRE-Planeación_Proyecto]])</f>
        <v>1. Primera Infancia</v>
      </c>
      <c r="AL1595" s="41">
        <f>VLOOKUP(Exportar[[#This Row],[UNIDAD/SUB UNIDAD]],[3]!REGIONALES[[#All],[codigo_regional3]:[Columna1]],3,0)</f>
        <v>73</v>
      </c>
      <c r="AM1595" s="41">
        <f>Exportar[[#This Row],[COD]]</f>
        <v>73</v>
      </c>
      <c r="AN1595" s="41" t="str">
        <f>IFERROR(VLOOKUP(Exportar[[#This Row],[RUBRO completo]],'[3]CENTRO DE COSTOS'!$X:$X,1,0),0)</f>
        <v>C-4102-1500-18-0-4102002-02-162</v>
      </c>
      <c r="AO1595" s="43" t="str">
        <f>VLOOKUP(Exportar[[#This Row],[COD_REAL]],'[3]CENTRO DE COSTOS'!$M$4:$N$72,2,0)</f>
        <v>REGIONAL TOLIMA</v>
      </c>
    </row>
    <row r="1596" spans="1:41" x14ac:dyDescent="0.25">
      <c r="A1596" s="44">
        <v>45111</v>
      </c>
      <c r="B1596" s="32">
        <v>2023</v>
      </c>
      <c r="C1596" s="33" t="str">
        <f>VLOOKUP(D1596,'[3]CENTRO DE COSTOS'!$E:$H,4,0)</f>
        <v>REGIONALES</v>
      </c>
      <c r="D1596" s="34" t="s">
        <v>85</v>
      </c>
      <c r="E1596" s="34" t="s">
        <v>86</v>
      </c>
      <c r="F1596" s="34" t="s">
        <v>222</v>
      </c>
      <c r="G1596" s="35" t="str">
        <f>VLOOKUP(O1596,[3]Gerentes!$A:$N,4,0)</f>
        <v>FORTALECIMIENTO</v>
      </c>
      <c r="H1596" s="35" t="str">
        <f>VLOOKUP(O1596,[3]Gerentes!$A:$N,5,0)</f>
        <v>DIRECTOR(A) ADMINISTRATIVO</v>
      </c>
      <c r="I1596" s="35" t="str">
        <f>VLOOKUP(O1596,[3]Gerentes!$A:$N,10,0)</f>
        <v>8. Fortalecimiento</v>
      </c>
      <c r="J1596" s="35" t="str">
        <f>VLOOKUP(O1596,[3]Gerentes!$A:$AB,15,0)</f>
        <v>Contratable</v>
      </c>
      <c r="K1596" s="36" t="str">
        <f t="shared" si="72"/>
        <v>Inversión</v>
      </c>
      <c r="L1596" s="37" t="s">
        <v>175</v>
      </c>
      <c r="M1596" s="38" t="str">
        <f t="shared" si="73"/>
        <v>C-4199-1500-8</v>
      </c>
      <c r="N1596" s="34">
        <v>184</v>
      </c>
      <c r="O1596" s="35" t="str">
        <f t="shared" si="74"/>
        <v>C-4199-1500-8-0-4199064-02-184</v>
      </c>
      <c r="P1596" s="32" t="s">
        <v>174</v>
      </c>
      <c r="Q1596" s="39">
        <f>VLOOKUP($O1596,[3]Gerentes!$A:$I,7,0)</f>
        <v>4199064</v>
      </c>
      <c r="R1596" s="40" t="str">
        <f>VLOOKUP($O1596,[3]Gerentes!$A:$I,8,0)</f>
        <v>SERVICIO DE IMPLEMENTACION DE SISTEMAS DE GESTION</v>
      </c>
      <c r="S1596" s="34" t="s">
        <v>24</v>
      </c>
      <c r="T1596" s="34">
        <v>27</v>
      </c>
      <c r="U1596" s="34" t="s">
        <v>161</v>
      </c>
      <c r="V1596" s="34" t="s">
        <v>25</v>
      </c>
      <c r="W1596" s="41">
        <v>1073312642</v>
      </c>
      <c r="X1596" s="41">
        <v>0</v>
      </c>
      <c r="Y1596" s="41">
        <v>0</v>
      </c>
      <c r="Z1596" s="41">
        <v>0</v>
      </c>
      <c r="AA1596" s="41">
        <v>0</v>
      </c>
      <c r="AB1596" s="42">
        <v>1073312642</v>
      </c>
      <c r="AC1596" s="41">
        <v>1073186238</v>
      </c>
      <c r="AD1596" s="41">
        <v>126404</v>
      </c>
      <c r="AE1596" s="42">
        <v>1073186238</v>
      </c>
      <c r="AF1596" s="42">
        <v>561000396</v>
      </c>
      <c r="AG1596" s="41">
        <v>561000396</v>
      </c>
      <c r="AH1596" s="41">
        <v>561000396</v>
      </c>
      <c r="AI1596" s="41">
        <v>0</v>
      </c>
      <c r="AJ1596" s="41">
        <v>0</v>
      </c>
      <c r="AK1596" s="42" t="str">
        <f>IFERROR(VLOOKUP(Exportar[[#This Row],[RUBRO]],[3]LISTAS!$A$1:$B$19,2,0),Exportar[[#This Row],[NOMBRE-Planeación_Proyecto]])</f>
        <v>8. Fortalecimiento</v>
      </c>
      <c r="AL1596" s="41">
        <f>VLOOKUP(Exportar[[#This Row],[UNIDAD/SUB UNIDAD]],[3]!REGIONALES[[#All],[codigo_regional3]:[Columna1]],3,0)</f>
        <v>73</v>
      </c>
      <c r="AM1596" s="41">
        <f>Exportar[[#This Row],[COD]]</f>
        <v>73</v>
      </c>
      <c r="AN1596" s="41">
        <f>IFERROR(VLOOKUP(Exportar[[#This Row],[RUBRO completo]],'[3]CENTRO DE COSTOS'!$X:$X,1,0),0)</f>
        <v>0</v>
      </c>
      <c r="AO1596" s="43" t="str">
        <f>VLOOKUP(Exportar[[#This Row],[COD_REAL]],'[3]CENTRO DE COSTOS'!$M$4:$N$72,2,0)</f>
        <v>REGIONAL TOLIMA</v>
      </c>
    </row>
    <row r="1597" spans="1:41" x14ac:dyDescent="0.25">
      <c r="A1597" s="44">
        <v>45111</v>
      </c>
      <c r="B1597" s="32">
        <v>2023</v>
      </c>
      <c r="C1597" s="33" t="str">
        <f>VLOOKUP(D1597,'[3]CENTRO DE COSTOS'!$E:$H,4,0)</f>
        <v>REGIONALES</v>
      </c>
      <c r="D1597" s="34" t="s">
        <v>85</v>
      </c>
      <c r="E1597" s="34" t="s">
        <v>86</v>
      </c>
      <c r="F1597" s="34" t="s">
        <v>221</v>
      </c>
      <c r="G1597" s="35" t="str">
        <f>VLOOKUP(O1597,[3]Gerentes!$A:$N,4,0)</f>
        <v>FORTALECIMIENTO</v>
      </c>
      <c r="H1597" s="35" t="str">
        <f>VLOOKUP(O1597,[3]Gerentes!$A:$N,5,0)</f>
        <v>DIRECTOR(A) ADMINISTRATIVO</v>
      </c>
      <c r="I1597" s="35" t="str">
        <f>VLOOKUP(O1597,[3]Gerentes!$A:$N,10,0)</f>
        <v>8. Fortalecimiento</v>
      </c>
      <c r="J1597" s="35" t="str">
        <f>VLOOKUP(O1597,[3]Gerentes!$A:$AB,15,0)</f>
        <v>Contratable</v>
      </c>
      <c r="K1597" s="36" t="str">
        <f t="shared" si="72"/>
        <v>Inversión</v>
      </c>
      <c r="L1597" s="37" t="s">
        <v>175</v>
      </c>
      <c r="M1597" s="38" t="str">
        <f t="shared" si="73"/>
        <v>C-4199-1500-8</v>
      </c>
      <c r="N1597" s="34">
        <v>186</v>
      </c>
      <c r="O1597" s="35" t="str">
        <f t="shared" si="74"/>
        <v>C-4199-1500-8-0-4199064-02-186</v>
      </c>
      <c r="P1597" s="32" t="s">
        <v>174</v>
      </c>
      <c r="Q1597" s="39">
        <f>VLOOKUP($O1597,[3]Gerentes!$A:$I,7,0)</f>
        <v>4199064</v>
      </c>
      <c r="R1597" s="40" t="str">
        <f>VLOOKUP($O1597,[3]Gerentes!$A:$I,8,0)</f>
        <v>SERVICIO DE IMPLEMENTACION DE SISTEMAS DE GESTION</v>
      </c>
      <c r="S1597" s="34" t="s">
        <v>24</v>
      </c>
      <c r="T1597" s="34">
        <v>27</v>
      </c>
      <c r="U1597" s="34" t="s">
        <v>161</v>
      </c>
      <c r="V1597" s="34" t="s">
        <v>25</v>
      </c>
      <c r="W1597" s="41">
        <v>349255337</v>
      </c>
      <c r="X1597" s="41">
        <v>0</v>
      </c>
      <c r="Y1597" s="41">
        <v>0</v>
      </c>
      <c r="Z1597" s="41">
        <v>0</v>
      </c>
      <c r="AA1597" s="41">
        <v>0</v>
      </c>
      <c r="AB1597" s="42">
        <v>349255337</v>
      </c>
      <c r="AC1597" s="41">
        <v>349255337</v>
      </c>
      <c r="AD1597" s="41">
        <v>0</v>
      </c>
      <c r="AE1597" s="42">
        <v>148076874</v>
      </c>
      <c r="AF1597" s="42">
        <v>148076874</v>
      </c>
      <c r="AG1597" s="41">
        <v>148076874</v>
      </c>
      <c r="AH1597" s="41">
        <v>148076874</v>
      </c>
      <c r="AI1597" s="41">
        <v>0</v>
      </c>
      <c r="AJ1597" s="41">
        <v>0</v>
      </c>
      <c r="AK1597" s="42" t="str">
        <f>IFERROR(VLOOKUP(Exportar[[#This Row],[RUBRO]],[3]LISTAS!$A$1:$B$19,2,0),Exportar[[#This Row],[NOMBRE-Planeación_Proyecto]])</f>
        <v>8. Fortalecimiento</v>
      </c>
      <c r="AL1597" s="41">
        <f>VLOOKUP(Exportar[[#This Row],[UNIDAD/SUB UNIDAD]],[3]!REGIONALES[[#All],[codigo_regional3]:[Columna1]],3,0)</f>
        <v>73</v>
      </c>
      <c r="AM1597" s="41">
        <f>Exportar[[#This Row],[COD]]</f>
        <v>73</v>
      </c>
      <c r="AN1597" s="41">
        <f>IFERROR(VLOOKUP(Exportar[[#This Row],[RUBRO completo]],'[3]CENTRO DE COSTOS'!$X:$X,1,0),0)</f>
        <v>0</v>
      </c>
      <c r="AO1597" s="43" t="str">
        <f>VLOOKUP(Exportar[[#This Row],[COD_REAL]],'[3]CENTRO DE COSTOS'!$M$4:$N$72,2,0)</f>
        <v>REGIONAL TOLIMA</v>
      </c>
    </row>
    <row r="1598" spans="1:41" x14ac:dyDescent="0.25">
      <c r="A1598" s="44">
        <v>45111</v>
      </c>
      <c r="B1598" s="32">
        <v>2023</v>
      </c>
      <c r="C1598" s="33" t="str">
        <f>VLOOKUP(D1598,'[3]CENTRO DE COSTOS'!$E:$H,4,0)</f>
        <v>REGIONALES</v>
      </c>
      <c r="D1598" s="34" t="s">
        <v>85</v>
      </c>
      <c r="E1598" s="34" t="s">
        <v>86</v>
      </c>
      <c r="F1598" s="34" t="s">
        <v>220</v>
      </c>
      <c r="G1598" s="35" t="str">
        <f>VLOOKUP(O1598,[3]Gerentes!$A:$N,4,0)</f>
        <v>FORTALECIMIENTO</v>
      </c>
      <c r="H1598" s="35" t="str">
        <f>VLOOKUP(O1598,[3]Gerentes!$A:$N,5,0)</f>
        <v>DIRECTOR(A) DE GESTION HUMANA</v>
      </c>
      <c r="I1598" s="35" t="str">
        <f>VLOOKUP(O1598,[3]Gerentes!$A:$N,10,0)</f>
        <v>8. Fortalecimiento</v>
      </c>
      <c r="J1598" s="35" t="str">
        <f>VLOOKUP(O1598,[3]Gerentes!$A:$AB,15,0)</f>
        <v>Contratable</v>
      </c>
      <c r="K1598" s="36" t="str">
        <f t="shared" si="72"/>
        <v>Inversión</v>
      </c>
      <c r="L1598" s="37" t="s">
        <v>215</v>
      </c>
      <c r="M1598" s="38" t="str">
        <f t="shared" si="73"/>
        <v>C-4199-1500-8</v>
      </c>
      <c r="N1598" s="34">
        <v>192</v>
      </c>
      <c r="O1598" s="35" t="str">
        <f t="shared" si="74"/>
        <v>C-4199-1500-8-0-4199053-02-192</v>
      </c>
      <c r="P1598" s="32" t="s">
        <v>214</v>
      </c>
      <c r="Q1598" s="39">
        <f>VLOOKUP($O1598,[3]Gerentes!$A:$I,7,0)</f>
        <v>4199053</v>
      </c>
      <c r="R1598" s="40" t="str">
        <f>VLOOKUP($O1598,[3]Gerentes!$A:$I,8,0)</f>
        <v>DOCUMENTOS DE LINEAMIENTOS TECNICOS</v>
      </c>
      <c r="S1598" s="34" t="s">
        <v>24</v>
      </c>
      <c r="T1598" s="34">
        <v>27</v>
      </c>
      <c r="U1598" s="34" t="s">
        <v>161</v>
      </c>
      <c r="V1598" s="34" t="s">
        <v>25</v>
      </c>
      <c r="W1598" s="41">
        <v>16820621</v>
      </c>
      <c r="X1598" s="41">
        <v>0</v>
      </c>
      <c r="Y1598" s="41">
        <v>0</v>
      </c>
      <c r="Z1598" s="41">
        <v>0</v>
      </c>
      <c r="AA1598" s="41">
        <v>0</v>
      </c>
      <c r="AB1598" s="42">
        <v>16820621</v>
      </c>
      <c r="AC1598" s="41">
        <v>16820621</v>
      </c>
      <c r="AD1598" s="41">
        <v>0</v>
      </c>
      <c r="AE1598" s="42">
        <v>16820621</v>
      </c>
      <c r="AF1598" s="42">
        <v>0</v>
      </c>
      <c r="AG1598" s="41">
        <v>0</v>
      </c>
      <c r="AH1598" s="41">
        <v>0</v>
      </c>
      <c r="AI1598" s="41">
        <v>0</v>
      </c>
      <c r="AJ1598" s="41">
        <v>0</v>
      </c>
      <c r="AK1598" s="42" t="str">
        <f>IFERROR(VLOOKUP(Exportar[[#This Row],[RUBRO]],[3]LISTAS!$A$1:$B$19,2,0),Exportar[[#This Row],[NOMBRE-Planeación_Proyecto]])</f>
        <v>8. Fortalecimiento</v>
      </c>
      <c r="AL1598" s="41">
        <f>VLOOKUP(Exportar[[#This Row],[UNIDAD/SUB UNIDAD]],[3]!REGIONALES[[#All],[codigo_regional3]:[Columna1]],3,0)</f>
        <v>73</v>
      </c>
      <c r="AM1598" s="41">
        <f>Exportar[[#This Row],[COD]]</f>
        <v>73</v>
      </c>
      <c r="AN1598" s="41">
        <f>IFERROR(VLOOKUP(Exportar[[#This Row],[RUBRO completo]],'[3]CENTRO DE COSTOS'!$X:$X,1,0),0)</f>
        <v>0</v>
      </c>
      <c r="AO1598" s="43" t="str">
        <f>VLOOKUP(Exportar[[#This Row],[COD_REAL]],'[3]CENTRO DE COSTOS'!$M$4:$N$72,2,0)</f>
        <v>REGIONAL TOLIMA</v>
      </c>
    </row>
    <row r="1599" spans="1:41" x14ac:dyDescent="0.25">
      <c r="A1599" s="44">
        <v>45111</v>
      </c>
      <c r="B1599" s="32">
        <v>2023</v>
      </c>
      <c r="C1599" s="33" t="str">
        <f>VLOOKUP(D1599,'[3]CENTRO DE COSTOS'!$E:$H,4,0)</f>
        <v>REGIONALES</v>
      </c>
      <c r="D1599" s="34" t="s">
        <v>85</v>
      </c>
      <c r="E1599" s="34" t="s">
        <v>86</v>
      </c>
      <c r="F1599" s="34" t="s">
        <v>219</v>
      </c>
      <c r="G1599" s="35" t="str">
        <f>VLOOKUP(O1599,[3]Gerentes!$A:$N,4,0)</f>
        <v>FORTALECIMIENTO</v>
      </c>
      <c r="H1599" s="35" t="str">
        <f>VLOOKUP(O1599,[3]Gerentes!$A:$N,5,0)</f>
        <v>DIRECTOR(A) ADMINISTRATIVO</v>
      </c>
      <c r="I1599" s="35" t="str">
        <f>VLOOKUP(O1599,[3]Gerentes!$A:$N,10,0)</f>
        <v>8. Fortalecimiento</v>
      </c>
      <c r="J1599" s="35" t="str">
        <f>VLOOKUP(O1599,[3]Gerentes!$A:$AB,15,0)</f>
        <v>Contratable</v>
      </c>
      <c r="K1599" s="36" t="str">
        <f t="shared" si="72"/>
        <v>Inversión</v>
      </c>
      <c r="L1599" s="37" t="s">
        <v>218</v>
      </c>
      <c r="M1599" s="38" t="str">
        <f t="shared" si="73"/>
        <v>C-4199-1500-8</v>
      </c>
      <c r="N1599" s="34">
        <v>197</v>
      </c>
      <c r="O1599" s="35" t="str">
        <f t="shared" si="74"/>
        <v>C-4199-1500-8-0-4199016-02-197</v>
      </c>
      <c r="P1599" s="32" t="s">
        <v>217</v>
      </c>
      <c r="Q1599" s="39">
        <f>VLOOKUP($O1599,[3]Gerentes!$A:$I,7,0)</f>
        <v>4199016</v>
      </c>
      <c r="R1599" s="40" t="str">
        <f>VLOOKUP($O1599,[3]Gerentes!$A:$I,8,0)</f>
        <v>SEDES MANTENIDAS</v>
      </c>
      <c r="S1599" s="34" t="s">
        <v>24</v>
      </c>
      <c r="T1599" s="34">
        <v>27</v>
      </c>
      <c r="U1599" s="34" t="s">
        <v>161</v>
      </c>
      <c r="V1599" s="34" t="s">
        <v>25</v>
      </c>
      <c r="W1599" s="41">
        <v>129676680</v>
      </c>
      <c r="X1599" s="41">
        <v>0</v>
      </c>
      <c r="Y1599" s="41">
        <v>0</v>
      </c>
      <c r="Z1599" s="41">
        <v>0</v>
      </c>
      <c r="AA1599" s="41">
        <v>0</v>
      </c>
      <c r="AB1599" s="42">
        <v>129676680</v>
      </c>
      <c r="AC1599" s="41">
        <v>84676680</v>
      </c>
      <c r="AD1599" s="41">
        <v>45000000</v>
      </c>
      <c r="AE1599" s="42">
        <v>80000000</v>
      </c>
      <c r="AF1599" s="42">
        <v>0</v>
      </c>
      <c r="AG1599" s="41">
        <v>0</v>
      </c>
      <c r="AH1599" s="41">
        <v>0</v>
      </c>
      <c r="AI1599" s="41">
        <v>0</v>
      </c>
      <c r="AJ1599" s="41">
        <v>0</v>
      </c>
      <c r="AK1599" s="42" t="str">
        <f>IFERROR(VLOOKUP(Exportar[[#This Row],[RUBRO]],[3]LISTAS!$A$1:$B$19,2,0),Exportar[[#This Row],[NOMBRE-Planeación_Proyecto]])</f>
        <v>8. Fortalecimiento</v>
      </c>
      <c r="AL1599" s="41">
        <f>VLOOKUP(Exportar[[#This Row],[UNIDAD/SUB UNIDAD]],[3]!REGIONALES[[#All],[codigo_regional3]:[Columna1]],3,0)</f>
        <v>73</v>
      </c>
      <c r="AM1599" s="41">
        <f>Exportar[[#This Row],[COD]]</f>
        <v>73</v>
      </c>
      <c r="AN1599" s="41">
        <f>IFERROR(VLOOKUP(Exportar[[#This Row],[RUBRO completo]],'[3]CENTRO DE COSTOS'!$X:$X,1,0),0)</f>
        <v>0</v>
      </c>
      <c r="AO1599" s="43" t="str">
        <f>VLOOKUP(Exportar[[#This Row],[COD_REAL]],'[3]CENTRO DE COSTOS'!$M$4:$N$72,2,0)</f>
        <v>REGIONAL TOLIMA</v>
      </c>
    </row>
    <row r="1600" spans="1:41" x14ac:dyDescent="0.25">
      <c r="A1600" s="44">
        <v>45111</v>
      </c>
      <c r="B1600" s="32">
        <v>2023</v>
      </c>
      <c r="C1600" s="33" t="str">
        <f>VLOOKUP(D1600,'[3]CENTRO DE COSTOS'!$E:$H,4,0)</f>
        <v>REGIONALES</v>
      </c>
      <c r="D1600" s="34" t="s">
        <v>85</v>
      </c>
      <c r="E1600" s="34" t="s">
        <v>86</v>
      </c>
      <c r="F1600" s="34" t="s">
        <v>216</v>
      </c>
      <c r="G1600" s="35" t="str">
        <f>VLOOKUP(O1600,[3]Gerentes!$A:$N,4,0)</f>
        <v>FORTALECIMIENTO</v>
      </c>
      <c r="H1600" s="35" t="str">
        <f>VLOOKUP(O1600,[3]Gerentes!$A:$N,5,0)</f>
        <v>DIRECTOR(A) ADMINISTRATIVO</v>
      </c>
      <c r="I1600" s="35" t="str">
        <f>VLOOKUP(O1600,[3]Gerentes!$A:$N,10,0)</f>
        <v>8. Fortalecimiento</v>
      </c>
      <c r="J1600" s="35" t="str">
        <f>VLOOKUP(O1600,[3]Gerentes!$A:$AB,15,0)</f>
        <v>Contratable</v>
      </c>
      <c r="K1600" s="36" t="str">
        <f t="shared" si="72"/>
        <v>Inversión</v>
      </c>
      <c r="L1600" s="37" t="s">
        <v>215</v>
      </c>
      <c r="M1600" s="38" t="str">
        <f t="shared" si="73"/>
        <v>C-4199-1500-8</v>
      </c>
      <c r="N1600" s="34">
        <v>199</v>
      </c>
      <c r="O1600" s="35" t="str">
        <f t="shared" si="74"/>
        <v>C-4199-1500-8-0-4199053-02-199</v>
      </c>
      <c r="P1600" s="32" t="s">
        <v>214</v>
      </c>
      <c r="Q1600" s="39">
        <f>VLOOKUP($O1600,[3]Gerentes!$A:$I,7,0)</f>
        <v>4199053</v>
      </c>
      <c r="R1600" s="40" t="str">
        <f>VLOOKUP($O1600,[3]Gerentes!$A:$I,8,0)</f>
        <v>DOCUMENTOS DE LINEAMIENTOS TECNICOS</v>
      </c>
      <c r="S1600" s="34" t="s">
        <v>24</v>
      </c>
      <c r="T1600" s="34">
        <v>27</v>
      </c>
      <c r="U1600" s="34" t="s">
        <v>161</v>
      </c>
      <c r="V1600" s="34" t="s">
        <v>25</v>
      </c>
      <c r="W1600" s="41">
        <v>14500000</v>
      </c>
      <c r="X1600" s="41">
        <v>0</v>
      </c>
      <c r="Y1600" s="41">
        <v>0</v>
      </c>
      <c r="Z1600" s="41">
        <v>0</v>
      </c>
      <c r="AA1600" s="41">
        <v>0</v>
      </c>
      <c r="AB1600" s="42">
        <v>14500000</v>
      </c>
      <c r="AC1600" s="41">
        <v>14500000</v>
      </c>
      <c r="AD1600" s="41">
        <v>0</v>
      </c>
      <c r="AE1600" s="42">
        <v>0</v>
      </c>
      <c r="AF1600" s="42">
        <v>0</v>
      </c>
      <c r="AG1600" s="41">
        <v>0</v>
      </c>
      <c r="AH1600" s="41">
        <v>0</v>
      </c>
      <c r="AI1600" s="41">
        <v>0</v>
      </c>
      <c r="AJ1600" s="41">
        <v>0</v>
      </c>
      <c r="AK1600" s="42" t="str">
        <f>IFERROR(VLOOKUP(Exportar[[#This Row],[RUBRO]],[3]LISTAS!$A$1:$B$19,2,0),Exportar[[#This Row],[NOMBRE-Planeación_Proyecto]])</f>
        <v>8. Fortalecimiento</v>
      </c>
      <c r="AL1600" s="41">
        <f>VLOOKUP(Exportar[[#This Row],[UNIDAD/SUB UNIDAD]],[3]!REGIONALES[[#All],[codigo_regional3]:[Columna1]],3,0)</f>
        <v>73</v>
      </c>
      <c r="AM1600" s="41">
        <f>Exportar[[#This Row],[COD]]</f>
        <v>73</v>
      </c>
      <c r="AN1600" s="41">
        <f>IFERROR(VLOOKUP(Exportar[[#This Row],[RUBRO completo]],'[3]CENTRO DE COSTOS'!$X:$X,1,0),0)</f>
        <v>0</v>
      </c>
      <c r="AO1600" s="43" t="str">
        <f>VLOOKUP(Exportar[[#This Row],[COD_REAL]],'[3]CENTRO DE COSTOS'!$M$4:$N$72,2,0)</f>
        <v>REGIONAL TOLIMA</v>
      </c>
    </row>
    <row r="1601" spans="1:41" x14ac:dyDescent="0.25">
      <c r="A1601" s="44">
        <v>45111</v>
      </c>
      <c r="B1601" s="32">
        <v>2023</v>
      </c>
      <c r="C1601" s="33" t="str">
        <f>VLOOKUP(D1601,'[3]CENTRO DE COSTOS'!$E:$H,4,0)</f>
        <v>REGIONALES</v>
      </c>
      <c r="D1601" s="34" t="s">
        <v>85</v>
      </c>
      <c r="E1601" s="34" t="s">
        <v>86</v>
      </c>
      <c r="F1601" s="34" t="s">
        <v>213</v>
      </c>
      <c r="G1601" s="35" t="str">
        <f>VLOOKUP(O1601,[3]Gerentes!$A:$N,4,0)</f>
        <v>FORTALECIMIENTO</v>
      </c>
      <c r="H1601" s="35" t="str">
        <f>VLOOKUP(O1601,[3]Gerentes!$A:$N,5,0)</f>
        <v>DIRECTOR(A) ADMINISTRATIVO</v>
      </c>
      <c r="I1601" s="35" t="str">
        <f>VLOOKUP(O1601,[3]Gerentes!$A:$N,10,0)</f>
        <v>8. Fortalecimiento</v>
      </c>
      <c r="J1601" s="35" t="str">
        <f>VLOOKUP(O1601,[3]Gerentes!$A:$AB,15,0)</f>
        <v>Contratable</v>
      </c>
      <c r="K1601" s="36" t="str">
        <f t="shared" si="72"/>
        <v>Inversión</v>
      </c>
      <c r="L1601" s="37" t="s">
        <v>175</v>
      </c>
      <c r="M1601" s="38" t="str">
        <f t="shared" si="73"/>
        <v>C-4199-1500-8</v>
      </c>
      <c r="N1601" s="34">
        <v>201</v>
      </c>
      <c r="O1601" s="35" t="str">
        <f t="shared" si="74"/>
        <v>C-4199-1500-8-0-4199064-02-201</v>
      </c>
      <c r="P1601" s="32" t="s">
        <v>174</v>
      </c>
      <c r="Q1601" s="39">
        <f>VLOOKUP($O1601,[3]Gerentes!$A:$I,7,0)</f>
        <v>4199064</v>
      </c>
      <c r="R1601" s="40" t="str">
        <f>VLOOKUP($O1601,[3]Gerentes!$A:$I,8,0)</f>
        <v>SERVICIO DE IMPLEMENTACION DE SISTEMAS DE GESTION</v>
      </c>
      <c r="S1601" s="34" t="s">
        <v>24</v>
      </c>
      <c r="T1601" s="34">
        <v>27</v>
      </c>
      <c r="U1601" s="34" t="s">
        <v>161</v>
      </c>
      <c r="V1601" s="34" t="s">
        <v>25</v>
      </c>
      <c r="W1601" s="41">
        <v>0</v>
      </c>
      <c r="X1601" s="41">
        <v>173456000</v>
      </c>
      <c r="Y1601" s="41">
        <v>168456000</v>
      </c>
      <c r="Z1601" s="41">
        <v>0</v>
      </c>
      <c r="AA1601" s="41">
        <v>0</v>
      </c>
      <c r="AB1601" s="42">
        <v>5000000</v>
      </c>
      <c r="AC1601" s="41">
        <v>0</v>
      </c>
      <c r="AD1601" s="41">
        <v>5000000</v>
      </c>
      <c r="AE1601" s="42">
        <v>0</v>
      </c>
      <c r="AF1601" s="42">
        <v>0</v>
      </c>
      <c r="AG1601" s="41">
        <v>0</v>
      </c>
      <c r="AH1601" s="41">
        <v>0</v>
      </c>
      <c r="AI1601" s="41">
        <v>0</v>
      </c>
      <c r="AJ1601" s="41">
        <v>0</v>
      </c>
      <c r="AK1601" s="42" t="str">
        <f>IFERROR(VLOOKUP(Exportar[[#This Row],[RUBRO]],[3]LISTAS!$A$1:$B$19,2,0),Exportar[[#This Row],[NOMBRE-Planeación_Proyecto]])</f>
        <v>8. Fortalecimiento</v>
      </c>
      <c r="AL1601" s="41">
        <f>VLOOKUP(Exportar[[#This Row],[UNIDAD/SUB UNIDAD]],[3]!REGIONALES[[#All],[codigo_regional3]:[Columna1]],3,0)</f>
        <v>73</v>
      </c>
      <c r="AM1601" s="41">
        <f>Exportar[[#This Row],[COD]]</f>
        <v>73</v>
      </c>
      <c r="AN1601" s="41">
        <f>IFERROR(VLOOKUP(Exportar[[#This Row],[RUBRO completo]],'[3]CENTRO DE COSTOS'!$X:$X,1,0),0)</f>
        <v>0</v>
      </c>
      <c r="AO1601" s="43" t="str">
        <f>VLOOKUP(Exportar[[#This Row],[COD_REAL]],'[3]CENTRO DE COSTOS'!$M$4:$N$72,2,0)</f>
        <v>REGIONAL TOLIMA</v>
      </c>
    </row>
    <row r="1602" spans="1:41" x14ac:dyDescent="0.25">
      <c r="A1602" s="44">
        <v>45111</v>
      </c>
      <c r="B1602" s="32">
        <v>2023</v>
      </c>
      <c r="C1602" s="33" t="str">
        <f>VLOOKUP(D1602,'[3]CENTRO DE COSTOS'!$E:$H,4,0)</f>
        <v>REGIONALES</v>
      </c>
      <c r="D1602" s="34" t="s">
        <v>85</v>
      </c>
      <c r="E1602" s="34" t="s">
        <v>86</v>
      </c>
      <c r="F1602" s="34" t="s">
        <v>208</v>
      </c>
      <c r="G1602" s="35" t="str">
        <f>VLOOKUP(O1602,[3]Gerentes!$A:$N,4,0)</f>
        <v>FUNCIONAMIENTO</v>
      </c>
      <c r="H1602" s="35" t="str">
        <f>VLOOKUP(O1602,[3]Gerentes!$A:$N,5,0)</f>
        <v>DIRECTOR(A) DE GESTION HUMANA</v>
      </c>
      <c r="I1602" s="35" t="str">
        <f>VLOOKUP(O1602,[3]Gerentes!$A:$N,10,0)</f>
        <v>1. Gestión Humana</v>
      </c>
      <c r="J1602" s="35" t="str">
        <f>VLOOKUP(O1602,[3]Gerentes!$A:$AB,15,0)</f>
        <v>Contratable</v>
      </c>
      <c r="K1602" s="36" t="str">
        <f t="shared" si="72"/>
        <v>Funcionamiento</v>
      </c>
      <c r="L1602" s="37" t="s">
        <v>212</v>
      </c>
      <c r="M1602" s="38" t="str">
        <f t="shared" si="73"/>
        <v>A-02-02</v>
      </c>
      <c r="N1602" s="34">
        <v>301</v>
      </c>
      <c r="O1602" s="35" t="str">
        <f t="shared" si="74"/>
        <v>A-02-02-01-002-008-301</v>
      </c>
      <c r="P1602" s="32" t="s">
        <v>211</v>
      </c>
      <c r="Q1602" s="39">
        <f>VLOOKUP($O1602,[3]Gerentes!$A:$I,7,0)</f>
        <v>0</v>
      </c>
      <c r="R1602" s="40">
        <f>VLOOKUP($O1602,[3]Gerentes!$A:$I,8,0)</f>
        <v>0</v>
      </c>
      <c r="S1602" s="34" t="s">
        <v>24</v>
      </c>
      <c r="T1602" s="34">
        <v>27</v>
      </c>
      <c r="U1602" s="34" t="s">
        <v>161</v>
      </c>
      <c r="V1602" s="34" t="s">
        <v>25</v>
      </c>
      <c r="W1602" s="41">
        <v>23339800</v>
      </c>
      <c r="X1602" s="41">
        <v>9641094</v>
      </c>
      <c r="Y1602" s="41">
        <v>0</v>
      </c>
      <c r="Z1602" s="41">
        <v>0</v>
      </c>
      <c r="AA1602" s="41">
        <v>0</v>
      </c>
      <c r="AB1602" s="42">
        <v>32980894</v>
      </c>
      <c r="AC1602" s="41">
        <v>20915284</v>
      </c>
      <c r="AD1602" s="41">
        <v>12065610</v>
      </c>
      <c r="AE1602" s="42">
        <v>13500000</v>
      </c>
      <c r="AF1602" s="42">
        <v>0</v>
      </c>
      <c r="AG1602" s="41">
        <v>0</v>
      </c>
      <c r="AH1602" s="41">
        <v>0</v>
      </c>
      <c r="AI1602" s="41">
        <v>0</v>
      </c>
      <c r="AJ1602" s="41">
        <v>0</v>
      </c>
      <c r="AK1602" s="42" t="str">
        <f>IFERROR(VLOOKUP(Exportar[[#This Row],[RUBRO]],[3]LISTAS!$A$1:$B$19,2,0),Exportar[[#This Row],[NOMBRE-Planeación_Proyecto]])</f>
        <v>Gastos Generales</v>
      </c>
      <c r="AL1602" s="41">
        <f>VLOOKUP(Exportar[[#This Row],[UNIDAD/SUB UNIDAD]],[3]!REGIONALES[[#All],[codigo_regional3]:[Columna1]],3,0)</f>
        <v>73</v>
      </c>
      <c r="AM1602" s="41">
        <f>Exportar[[#This Row],[COD]]</f>
        <v>73</v>
      </c>
      <c r="AN1602" s="41">
        <f>IFERROR(VLOOKUP(Exportar[[#This Row],[RUBRO completo]],'[3]CENTRO DE COSTOS'!$X:$X,1,0),0)</f>
        <v>0</v>
      </c>
      <c r="AO1602" s="43" t="str">
        <f>VLOOKUP(Exportar[[#This Row],[COD_REAL]],'[3]CENTRO DE COSTOS'!$M$4:$N$72,2,0)</f>
        <v>REGIONAL TOLIMA</v>
      </c>
    </row>
    <row r="1603" spans="1:41" x14ac:dyDescent="0.25">
      <c r="A1603" s="44">
        <v>45111</v>
      </c>
      <c r="B1603" s="32">
        <v>2023</v>
      </c>
      <c r="C1603" s="33" t="str">
        <f>VLOOKUP(D1603,'[3]CENTRO DE COSTOS'!$E:$H,4,0)</f>
        <v>REGIONALES</v>
      </c>
      <c r="D1603" s="34" t="s">
        <v>85</v>
      </c>
      <c r="E1603" s="34" t="s">
        <v>86</v>
      </c>
      <c r="F1603" s="34" t="s">
        <v>208</v>
      </c>
      <c r="G1603" s="35" t="str">
        <f>VLOOKUP(O1603,[3]Gerentes!$A:$N,4,0)</f>
        <v>FUNCIONAMIENTO</v>
      </c>
      <c r="H1603" s="35" t="str">
        <f>VLOOKUP(O1603,[3]Gerentes!$A:$N,5,0)</f>
        <v>DIRECTOR(A) DE GESTION HUMANA</v>
      </c>
      <c r="I1603" s="35" t="str">
        <f>VLOOKUP(O1603,[3]Gerentes!$A:$N,10,0)</f>
        <v>1. Gestión Humana</v>
      </c>
      <c r="J1603" s="35" t="str">
        <f>VLOOKUP(O1603,[3]Gerentes!$A:$AB,15,0)</f>
        <v>No Contratable</v>
      </c>
      <c r="K1603" s="36" t="str">
        <f t="shared" si="72"/>
        <v>Funcionamiento</v>
      </c>
      <c r="L1603" s="37" t="s">
        <v>210</v>
      </c>
      <c r="M1603" s="38" t="str">
        <f t="shared" si="73"/>
        <v>A-02-02</v>
      </c>
      <c r="N1603" s="34">
        <v>301</v>
      </c>
      <c r="O1603" s="35" t="str">
        <f t="shared" si="74"/>
        <v>A-02-02-02-009-006-301</v>
      </c>
      <c r="P1603" s="32" t="s">
        <v>209</v>
      </c>
      <c r="Q1603" s="39">
        <f>VLOOKUP($O1603,[3]Gerentes!$A:$I,7,0)</f>
        <v>0</v>
      </c>
      <c r="R1603" s="40">
        <f>VLOOKUP($O1603,[3]Gerentes!$A:$I,8,0)</f>
        <v>0</v>
      </c>
      <c r="S1603" s="34" t="s">
        <v>24</v>
      </c>
      <c r="T1603" s="34">
        <v>27</v>
      </c>
      <c r="U1603" s="34" t="s">
        <v>161</v>
      </c>
      <c r="V1603" s="34" t="s">
        <v>25</v>
      </c>
      <c r="W1603" s="41">
        <v>80261902</v>
      </c>
      <c r="X1603" s="41">
        <v>21039528</v>
      </c>
      <c r="Y1603" s="41">
        <v>0</v>
      </c>
      <c r="Z1603" s="41">
        <v>0</v>
      </c>
      <c r="AA1603" s="41">
        <v>0</v>
      </c>
      <c r="AB1603" s="42">
        <v>101301430</v>
      </c>
      <c r="AC1603" s="41">
        <v>101301430</v>
      </c>
      <c r="AD1603" s="41">
        <v>0</v>
      </c>
      <c r="AE1603" s="42">
        <v>0</v>
      </c>
      <c r="AF1603" s="42">
        <v>0</v>
      </c>
      <c r="AG1603" s="41">
        <v>0</v>
      </c>
      <c r="AH1603" s="41">
        <v>0</v>
      </c>
      <c r="AI1603" s="41">
        <v>0</v>
      </c>
      <c r="AJ1603" s="41">
        <v>0</v>
      </c>
      <c r="AK1603" s="42" t="str">
        <f>IFERROR(VLOOKUP(Exportar[[#This Row],[RUBRO]],[3]LISTAS!$A$1:$B$19,2,0),Exportar[[#This Row],[NOMBRE-Planeación_Proyecto]])</f>
        <v>Gastos Generales</v>
      </c>
      <c r="AL1603" s="41">
        <f>VLOOKUP(Exportar[[#This Row],[UNIDAD/SUB UNIDAD]],[3]!REGIONALES[[#All],[codigo_regional3]:[Columna1]],3,0)</f>
        <v>73</v>
      </c>
      <c r="AM1603" s="41">
        <f>Exportar[[#This Row],[COD]]</f>
        <v>73</v>
      </c>
      <c r="AN1603" s="41">
        <f>IFERROR(VLOOKUP(Exportar[[#This Row],[RUBRO completo]],'[3]CENTRO DE COSTOS'!$X:$X,1,0),0)</f>
        <v>0</v>
      </c>
      <c r="AO1603" s="43" t="str">
        <f>VLOOKUP(Exportar[[#This Row],[COD_REAL]],'[3]CENTRO DE COSTOS'!$M$4:$N$72,2,0)</f>
        <v>REGIONAL TOLIMA</v>
      </c>
    </row>
    <row r="1604" spans="1:41" x14ac:dyDescent="0.25">
      <c r="A1604" s="44">
        <v>45111</v>
      </c>
      <c r="B1604" s="32">
        <v>2023</v>
      </c>
      <c r="C1604" s="33" t="str">
        <f>VLOOKUP(D1604,'[3]CENTRO DE COSTOS'!$E:$H,4,0)</f>
        <v>REGIONALES</v>
      </c>
      <c r="D1604" s="34" t="s">
        <v>85</v>
      </c>
      <c r="E1604" s="34" t="s">
        <v>86</v>
      </c>
      <c r="F1604" s="34" t="s">
        <v>208</v>
      </c>
      <c r="G1604" s="35" t="str">
        <f>VLOOKUP(O1604,[3]Gerentes!$A:$N,4,0)</f>
        <v>FUNCIONAMIENTO</v>
      </c>
      <c r="H1604" s="35" t="str">
        <f>VLOOKUP(O1604,[3]Gerentes!$A:$N,5,0)</f>
        <v>DIRECTOR(A) DE GESTION HUMANA</v>
      </c>
      <c r="I1604" s="35" t="str">
        <f>VLOOKUP(O1604,[3]Gerentes!$A:$N,10,0)</f>
        <v>1. Gestión Humana</v>
      </c>
      <c r="J1604" s="35" t="str">
        <f>VLOOKUP(O1604,[3]Gerentes!$A:$AB,15,0)</f>
        <v>No Contratable</v>
      </c>
      <c r="K1604" s="36" t="str">
        <f t="shared" ref="K1604:K1667" si="75">IF(OR(LEFT(L1604,1)="A",LEFT(L1604,1)="B"),"Funcionamiento","Inversión")</f>
        <v>Funcionamiento</v>
      </c>
      <c r="L1604" s="37" t="s">
        <v>207</v>
      </c>
      <c r="M1604" s="38" t="str">
        <f t="shared" ref="M1604:M1667" si="76">IF(LEFT(L1604,4)="A-01",LEFT(L1604,10),IF(LEFT(L1604,4)="A-02",LEFT(L1604,7),IF(LEFT(L1604,4)="A-03",LEFT(L1604,14),IF(LEFT(L1604,7)="A-08-01",LEFT(L1604,7),IF(LEFT(L1604,7)="A-08-04",LEFT(L1604,10),IF(AND(LEFT(LEFT(L1604,14),1)="C",RIGHT(LEFT(L1604,14),1)="-"),LEFT(L1604,13),LEFT(L1604,14)))))))</f>
        <v>A-02-02</v>
      </c>
      <c r="N1604" s="34">
        <v>301</v>
      </c>
      <c r="O1604" s="35" t="str">
        <f t="shared" ref="O1604:O1667" si="77">IF(LEN(N1604)&gt;3,L1604,L1604&amp;IF(N1604&lt;&gt;"","-"&amp;N1604,""))</f>
        <v>A-02-02-02-010-301</v>
      </c>
      <c r="P1604" s="32" t="s">
        <v>206</v>
      </c>
      <c r="Q1604" s="39">
        <f>VLOOKUP($O1604,[3]Gerentes!$A:$I,7,0)</f>
        <v>0</v>
      </c>
      <c r="R1604" s="40">
        <f>VLOOKUP($O1604,[3]Gerentes!$A:$I,8,0)</f>
        <v>0</v>
      </c>
      <c r="S1604" s="34" t="s">
        <v>24</v>
      </c>
      <c r="T1604" s="34">
        <v>27</v>
      </c>
      <c r="U1604" s="34" t="s">
        <v>161</v>
      </c>
      <c r="V1604" s="34" t="s">
        <v>25</v>
      </c>
      <c r="W1604" s="41">
        <v>12730800</v>
      </c>
      <c r="X1604" s="41">
        <v>0</v>
      </c>
      <c r="Y1604" s="41">
        <v>0</v>
      </c>
      <c r="Z1604" s="41">
        <v>0</v>
      </c>
      <c r="AA1604" s="41">
        <v>0</v>
      </c>
      <c r="AB1604" s="42">
        <v>12730800</v>
      </c>
      <c r="AC1604" s="41">
        <v>12730800</v>
      </c>
      <c r="AD1604" s="41">
        <v>0</v>
      </c>
      <c r="AE1604" s="42">
        <v>873397</v>
      </c>
      <c r="AF1604" s="42">
        <v>873397</v>
      </c>
      <c r="AG1604" s="41">
        <v>873397</v>
      </c>
      <c r="AH1604" s="41">
        <v>873397</v>
      </c>
      <c r="AI1604" s="41">
        <v>0</v>
      </c>
      <c r="AJ1604" s="41">
        <v>0</v>
      </c>
      <c r="AK1604" s="42" t="str">
        <f>IFERROR(VLOOKUP(Exportar[[#This Row],[RUBRO]],[3]LISTAS!$A$1:$B$19,2,0),Exportar[[#This Row],[NOMBRE-Planeación_Proyecto]])</f>
        <v>Gastos Generales</v>
      </c>
      <c r="AL1604" s="41">
        <f>VLOOKUP(Exportar[[#This Row],[UNIDAD/SUB UNIDAD]],[3]!REGIONALES[[#All],[codigo_regional3]:[Columna1]],3,0)</f>
        <v>73</v>
      </c>
      <c r="AM1604" s="41">
        <f>Exportar[[#This Row],[COD]]</f>
        <v>73</v>
      </c>
      <c r="AN1604" s="41">
        <f>IFERROR(VLOOKUP(Exportar[[#This Row],[RUBRO completo]],'[3]CENTRO DE COSTOS'!$X:$X,1,0),0)</f>
        <v>0</v>
      </c>
      <c r="AO1604" s="43" t="str">
        <f>VLOOKUP(Exportar[[#This Row],[COD_REAL]],'[3]CENTRO DE COSTOS'!$M$4:$N$72,2,0)</f>
        <v>REGIONAL TOLIMA</v>
      </c>
    </row>
    <row r="1605" spans="1:41" x14ac:dyDescent="0.25">
      <c r="A1605" s="44">
        <v>45111</v>
      </c>
      <c r="B1605" s="32">
        <v>2023</v>
      </c>
      <c r="C1605" s="33" t="str">
        <f>VLOOKUP(D1605,'[3]CENTRO DE COSTOS'!$E:$H,4,0)</f>
        <v>REGIONALES</v>
      </c>
      <c r="D1605" s="34" t="s">
        <v>85</v>
      </c>
      <c r="E1605" s="34" t="s">
        <v>86</v>
      </c>
      <c r="F1605" s="34" t="s">
        <v>195</v>
      </c>
      <c r="G1605" s="35" t="str">
        <f>VLOOKUP(O1605,[3]Gerentes!$A:$N,4,0)</f>
        <v>FUNCIONAMIENTO</v>
      </c>
      <c r="H1605" s="35" t="str">
        <f>VLOOKUP(O1605,[3]Gerentes!$A:$N,5,0)</f>
        <v>DIRECTOR(A) ADMINISTRATIVO</v>
      </c>
      <c r="I1605" s="35" t="str">
        <f>VLOOKUP(O1605,[3]Gerentes!$A:$N,10,0)</f>
        <v>2. Administrativa</v>
      </c>
      <c r="J1605" s="35" t="str">
        <f>VLOOKUP(O1605,[3]Gerentes!$A:$AB,15,0)</f>
        <v>No Contratable</v>
      </c>
      <c r="K1605" s="36" t="str">
        <f t="shared" si="75"/>
        <v>Funcionamiento</v>
      </c>
      <c r="L1605" s="37" t="s">
        <v>205</v>
      </c>
      <c r="M1605" s="38" t="str">
        <f t="shared" si="76"/>
        <v>A-02-02</v>
      </c>
      <c r="N1605" s="34">
        <v>302</v>
      </c>
      <c r="O1605" s="35" t="str">
        <f t="shared" si="77"/>
        <v>A-02-02-01-003-003-302</v>
      </c>
      <c r="P1605" s="32" t="s">
        <v>204</v>
      </c>
      <c r="Q1605" s="39">
        <f>VLOOKUP($O1605,[3]Gerentes!$A:$I,7,0)</f>
        <v>0</v>
      </c>
      <c r="R1605" s="40">
        <f>VLOOKUP($O1605,[3]Gerentes!$A:$I,8,0)</f>
        <v>0</v>
      </c>
      <c r="S1605" s="34" t="s">
        <v>24</v>
      </c>
      <c r="T1605" s="34">
        <v>27</v>
      </c>
      <c r="U1605" s="34" t="s">
        <v>161</v>
      </c>
      <c r="V1605" s="34" t="s">
        <v>25</v>
      </c>
      <c r="W1605" s="41">
        <v>2146500</v>
      </c>
      <c r="X1605" s="41">
        <v>0</v>
      </c>
      <c r="Y1605" s="41">
        <v>0</v>
      </c>
      <c r="Z1605" s="41">
        <v>0</v>
      </c>
      <c r="AA1605" s="41">
        <v>0</v>
      </c>
      <c r="AB1605" s="42">
        <v>2146500</v>
      </c>
      <c r="AC1605" s="41">
        <v>0</v>
      </c>
      <c r="AD1605" s="41">
        <v>2146500</v>
      </c>
      <c r="AE1605" s="42">
        <v>0</v>
      </c>
      <c r="AF1605" s="42">
        <v>0</v>
      </c>
      <c r="AG1605" s="41">
        <v>0</v>
      </c>
      <c r="AH1605" s="41">
        <v>0</v>
      </c>
      <c r="AI1605" s="41">
        <v>0</v>
      </c>
      <c r="AJ1605" s="41">
        <v>0</v>
      </c>
      <c r="AK1605" s="42" t="str">
        <f>IFERROR(VLOOKUP(Exportar[[#This Row],[RUBRO]],[3]LISTAS!$A$1:$B$19,2,0),Exportar[[#This Row],[NOMBRE-Planeación_Proyecto]])</f>
        <v>Gastos Generales</v>
      </c>
      <c r="AL1605" s="41">
        <f>VLOOKUP(Exportar[[#This Row],[UNIDAD/SUB UNIDAD]],[3]!REGIONALES[[#All],[codigo_regional3]:[Columna1]],3,0)</f>
        <v>73</v>
      </c>
      <c r="AM1605" s="41">
        <f>Exportar[[#This Row],[COD]]</f>
        <v>73</v>
      </c>
      <c r="AN1605" s="41">
        <f>IFERROR(VLOOKUP(Exportar[[#This Row],[RUBRO completo]],'[3]CENTRO DE COSTOS'!$X:$X,1,0),0)</f>
        <v>0</v>
      </c>
      <c r="AO1605" s="43" t="str">
        <f>VLOOKUP(Exportar[[#This Row],[COD_REAL]],'[3]CENTRO DE COSTOS'!$M$4:$N$72,2,0)</f>
        <v>REGIONAL TOLIMA</v>
      </c>
    </row>
    <row r="1606" spans="1:41" x14ac:dyDescent="0.25">
      <c r="A1606" s="44">
        <v>45111</v>
      </c>
      <c r="B1606" s="32">
        <v>2023</v>
      </c>
      <c r="C1606" s="33" t="str">
        <f>VLOOKUP(D1606,'[3]CENTRO DE COSTOS'!$E:$H,4,0)</f>
        <v>REGIONALES</v>
      </c>
      <c r="D1606" s="34" t="s">
        <v>85</v>
      </c>
      <c r="E1606" s="34" t="s">
        <v>86</v>
      </c>
      <c r="F1606" s="34" t="s">
        <v>195</v>
      </c>
      <c r="G1606" s="35" t="str">
        <f>VLOOKUP(O1606,[3]Gerentes!$A:$N,4,0)</f>
        <v>FUNCIONAMIENTO</v>
      </c>
      <c r="H1606" s="35" t="str">
        <f>VLOOKUP(O1606,[3]Gerentes!$A:$N,5,0)</f>
        <v>DIRECTOR(A) ADMINISTRATIVO</v>
      </c>
      <c r="I1606" s="35" t="str">
        <f>VLOOKUP(O1606,[3]Gerentes!$A:$N,10,0)</f>
        <v>2. Administrativa</v>
      </c>
      <c r="J1606" s="35" t="str">
        <f>VLOOKUP(O1606,[3]Gerentes!$A:$AB,15,0)</f>
        <v>No Contratable</v>
      </c>
      <c r="K1606" s="36" t="str">
        <f t="shared" si="75"/>
        <v>Funcionamiento</v>
      </c>
      <c r="L1606" s="37" t="s">
        <v>203</v>
      </c>
      <c r="M1606" s="38" t="str">
        <f t="shared" si="76"/>
        <v>A-02-02</v>
      </c>
      <c r="N1606" s="34">
        <v>302</v>
      </c>
      <c r="O1606" s="35" t="str">
        <f t="shared" si="77"/>
        <v>A-02-02-02-006-009-302</v>
      </c>
      <c r="P1606" s="32" t="s">
        <v>202</v>
      </c>
      <c r="Q1606" s="39">
        <f>VLOOKUP($O1606,[3]Gerentes!$A:$I,7,0)</f>
        <v>0</v>
      </c>
      <c r="R1606" s="40">
        <f>VLOOKUP($O1606,[3]Gerentes!$A:$I,8,0)</f>
        <v>0</v>
      </c>
      <c r="S1606" s="34" t="s">
        <v>24</v>
      </c>
      <c r="T1606" s="34">
        <v>27</v>
      </c>
      <c r="U1606" s="34" t="s">
        <v>161</v>
      </c>
      <c r="V1606" s="34" t="s">
        <v>25</v>
      </c>
      <c r="W1606" s="41">
        <v>71151600</v>
      </c>
      <c r="X1606" s="41">
        <v>0</v>
      </c>
      <c r="Y1606" s="41">
        <v>0</v>
      </c>
      <c r="Z1606" s="41">
        <v>0</v>
      </c>
      <c r="AA1606" s="41">
        <v>0</v>
      </c>
      <c r="AB1606" s="42">
        <v>71151600</v>
      </c>
      <c r="AC1606" s="41">
        <v>71151600</v>
      </c>
      <c r="AD1606" s="41">
        <v>0</v>
      </c>
      <c r="AE1606" s="42">
        <v>71151600</v>
      </c>
      <c r="AF1606" s="42">
        <v>71151600</v>
      </c>
      <c r="AG1606" s="41">
        <v>71151600</v>
      </c>
      <c r="AH1606" s="41">
        <v>71151600</v>
      </c>
      <c r="AI1606" s="41">
        <v>0</v>
      </c>
      <c r="AJ1606" s="41">
        <v>0</v>
      </c>
      <c r="AK1606" s="42" t="str">
        <f>IFERROR(VLOOKUP(Exportar[[#This Row],[RUBRO]],[3]LISTAS!$A$1:$B$19,2,0),Exportar[[#This Row],[NOMBRE-Planeación_Proyecto]])</f>
        <v>Gastos Generales</v>
      </c>
      <c r="AL1606" s="41">
        <f>VLOOKUP(Exportar[[#This Row],[UNIDAD/SUB UNIDAD]],[3]!REGIONALES[[#All],[codigo_regional3]:[Columna1]],3,0)</f>
        <v>73</v>
      </c>
      <c r="AM1606" s="41">
        <f>Exportar[[#This Row],[COD]]</f>
        <v>73</v>
      </c>
      <c r="AN1606" s="41">
        <f>IFERROR(VLOOKUP(Exportar[[#This Row],[RUBRO completo]],'[3]CENTRO DE COSTOS'!$X:$X,1,0),0)</f>
        <v>0</v>
      </c>
      <c r="AO1606" s="43" t="str">
        <f>VLOOKUP(Exportar[[#This Row],[COD_REAL]],'[3]CENTRO DE COSTOS'!$M$4:$N$72,2,0)</f>
        <v>REGIONAL TOLIMA</v>
      </c>
    </row>
    <row r="1607" spans="1:41" x14ac:dyDescent="0.25">
      <c r="A1607" s="44">
        <v>45111</v>
      </c>
      <c r="B1607" s="32">
        <v>2023</v>
      </c>
      <c r="C1607" s="33" t="str">
        <f>VLOOKUP(D1607,'[3]CENTRO DE COSTOS'!$E:$H,4,0)</f>
        <v>REGIONALES</v>
      </c>
      <c r="D1607" s="34" t="s">
        <v>85</v>
      </c>
      <c r="E1607" s="34" t="s">
        <v>86</v>
      </c>
      <c r="F1607" s="34" t="s">
        <v>195</v>
      </c>
      <c r="G1607" s="35" t="str">
        <f>VLOOKUP(O1607,[3]Gerentes!$A:$N,4,0)</f>
        <v>FUNCIONAMIENTO</v>
      </c>
      <c r="H1607" s="35" t="str">
        <f>VLOOKUP(O1607,[3]Gerentes!$A:$N,5,0)</f>
        <v>DIRECTOR(A) ADMINISTRATIVO</v>
      </c>
      <c r="I1607" s="35" t="str">
        <f>VLOOKUP(O1607,[3]Gerentes!$A:$N,10,0)</f>
        <v>2. Administrativa</v>
      </c>
      <c r="J1607" s="35" t="str">
        <f>VLOOKUP(O1607,[3]Gerentes!$A:$AB,15,0)</f>
        <v>No Contratable</v>
      </c>
      <c r="K1607" s="36" t="str">
        <f t="shared" si="75"/>
        <v>Funcionamiento</v>
      </c>
      <c r="L1607" s="37" t="s">
        <v>247</v>
      </c>
      <c r="M1607" s="38" t="str">
        <f t="shared" si="76"/>
        <v>A-02-02</v>
      </c>
      <c r="N1607" s="34">
        <v>302</v>
      </c>
      <c r="O1607" s="35" t="str">
        <f t="shared" si="77"/>
        <v>A-02-02-02-007-002-302</v>
      </c>
      <c r="P1607" s="32" t="s">
        <v>246</v>
      </c>
      <c r="Q1607" s="39">
        <f>VLOOKUP($O1607,[3]Gerentes!$A:$I,7,0)</f>
        <v>0</v>
      </c>
      <c r="R1607" s="40">
        <f>VLOOKUP($O1607,[3]Gerentes!$A:$I,8,0)</f>
        <v>0</v>
      </c>
      <c r="S1607" s="34" t="s">
        <v>24</v>
      </c>
      <c r="T1607" s="34">
        <v>27</v>
      </c>
      <c r="U1607" s="34" t="s">
        <v>161</v>
      </c>
      <c r="V1607" s="34" t="s">
        <v>25</v>
      </c>
      <c r="W1607" s="41">
        <v>45227200</v>
      </c>
      <c r="X1607" s="41">
        <v>0</v>
      </c>
      <c r="Y1607" s="41">
        <v>0</v>
      </c>
      <c r="Z1607" s="41">
        <v>0</v>
      </c>
      <c r="AA1607" s="41">
        <v>0</v>
      </c>
      <c r="AB1607" s="42">
        <v>45227200</v>
      </c>
      <c r="AC1607" s="41">
        <v>40168764</v>
      </c>
      <c r="AD1607" s="41">
        <v>5058436</v>
      </c>
      <c r="AE1607" s="42">
        <v>40168764</v>
      </c>
      <c r="AF1607" s="42">
        <v>20957616</v>
      </c>
      <c r="AG1607" s="41">
        <v>20957616</v>
      </c>
      <c r="AH1607" s="41">
        <v>20957616</v>
      </c>
      <c r="AI1607" s="41">
        <v>0</v>
      </c>
      <c r="AJ1607" s="41">
        <v>0</v>
      </c>
      <c r="AK1607" s="42" t="str">
        <f>IFERROR(VLOOKUP(Exportar[[#This Row],[RUBRO]],[3]LISTAS!$A$1:$B$19,2,0),Exportar[[#This Row],[NOMBRE-Planeación_Proyecto]])</f>
        <v>Gastos Generales</v>
      </c>
      <c r="AL1607" s="41">
        <f>VLOOKUP(Exportar[[#This Row],[UNIDAD/SUB UNIDAD]],[3]!REGIONALES[[#All],[codigo_regional3]:[Columna1]],3,0)</f>
        <v>73</v>
      </c>
      <c r="AM1607" s="41">
        <f>Exportar[[#This Row],[COD]]</f>
        <v>73</v>
      </c>
      <c r="AN1607" s="41">
        <f>IFERROR(VLOOKUP(Exportar[[#This Row],[RUBRO completo]],'[3]CENTRO DE COSTOS'!$X:$X,1,0),0)</f>
        <v>0</v>
      </c>
      <c r="AO1607" s="43" t="str">
        <f>VLOOKUP(Exportar[[#This Row],[COD_REAL]],'[3]CENTRO DE COSTOS'!$M$4:$N$72,2,0)</f>
        <v>REGIONAL TOLIMA</v>
      </c>
    </row>
    <row r="1608" spans="1:41" x14ac:dyDescent="0.25">
      <c r="A1608" s="44">
        <v>45111</v>
      </c>
      <c r="B1608" s="32">
        <v>2023</v>
      </c>
      <c r="C1608" s="33" t="str">
        <f>VLOOKUP(D1608,'[3]CENTRO DE COSTOS'!$E:$H,4,0)</f>
        <v>REGIONALES</v>
      </c>
      <c r="D1608" s="34" t="s">
        <v>85</v>
      </c>
      <c r="E1608" s="34" t="s">
        <v>86</v>
      </c>
      <c r="F1608" s="34" t="s">
        <v>195</v>
      </c>
      <c r="G1608" s="35" t="str">
        <f>VLOOKUP(O1608,[3]Gerentes!$A:$N,4,0)</f>
        <v>FUNCIONAMIENTO</v>
      </c>
      <c r="H1608" s="35" t="str">
        <f>VLOOKUP(O1608,[3]Gerentes!$A:$N,5,0)</f>
        <v>DIRECTOR(A) ADMINISTRATIVO</v>
      </c>
      <c r="I1608" s="35" t="str">
        <f>VLOOKUP(O1608,[3]Gerentes!$A:$N,10,0)</f>
        <v>2. Administrativa</v>
      </c>
      <c r="J1608" s="35" t="str">
        <f>VLOOKUP(O1608,[3]Gerentes!$A:$AB,15,0)</f>
        <v>No Contratable</v>
      </c>
      <c r="K1608" s="36" t="str">
        <f t="shared" si="75"/>
        <v>Funcionamiento</v>
      </c>
      <c r="L1608" s="37" t="s">
        <v>201</v>
      </c>
      <c r="M1608" s="38" t="str">
        <f t="shared" si="76"/>
        <v>A-02-02</v>
      </c>
      <c r="N1608" s="34">
        <v>302</v>
      </c>
      <c r="O1608" s="35" t="str">
        <f t="shared" si="77"/>
        <v>A-02-02-02-008-004-302</v>
      </c>
      <c r="P1608" s="32" t="s">
        <v>200</v>
      </c>
      <c r="Q1608" s="39">
        <f>VLOOKUP($O1608,[3]Gerentes!$A:$I,7,0)</f>
        <v>0</v>
      </c>
      <c r="R1608" s="40">
        <f>VLOOKUP($O1608,[3]Gerentes!$A:$I,8,0)</f>
        <v>0</v>
      </c>
      <c r="S1608" s="34" t="s">
        <v>24</v>
      </c>
      <c r="T1608" s="34">
        <v>27</v>
      </c>
      <c r="U1608" s="34" t="s">
        <v>161</v>
      </c>
      <c r="V1608" s="34" t="s">
        <v>25</v>
      </c>
      <c r="W1608" s="41">
        <v>21149100</v>
      </c>
      <c r="X1608" s="41">
        <v>0</v>
      </c>
      <c r="Y1608" s="41">
        <v>0</v>
      </c>
      <c r="Z1608" s="41">
        <v>0</v>
      </c>
      <c r="AA1608" s="41">
        <v>0</v>
      </c>
      <c r="AB1608" s="42">
        <v>21149100</v>
      </c>
      <c r="AC1608" s="41">
        <v>21149100</v>
      </c>
      <c r="AD1608" s="41">
        <v>0</v>
      </c>
      <c r="AE1608" s="42">
        <v>7756679</v>
      </c>
      <c r="AF1608" s="42">
        <v>7756679</v>
      </c>
      <c r="AG1608" s="41">
        <v>7756679</v>
      </c>
      <c r="AH1608" s="41">
        <v>7756679</v>
      </c>
      <c r="AI1608" s="41">
        <v>0</v>
      </c>
      <c r="AJ1608" s="41">
        <v>0</v>
      </c>
      <c r="AK1608" s="42" t="str">
        <f>IFERROR(VLOOKUP(Exportar[[#This Row],[RUBRO]],[3]LISTAS!$A$1:$B$19,2,0),Exportar[[#This Row],[NOMBRE-Planeación_Proyecto]])</f>
        <v>Gastos Generales</v>
      </c>
      <c r="AL1608" s="41">
        <f>VLOOKUP(Exportar[[#This Row],[UNIDAD/SUB UNIDAD]],[3]!REGIONALES[[#All],[codigo_regional3]:[Columna1]],3,0)</f>
        <v>73</v>
      </c>
      <c r="AM1608" s="41">
        <f>Exportar[[#This Row],[COD]]</f>
        <v>73</v>
      </c>
      <c r="AN1608" s="41">
        <f>IFERROR(VLOOKUP(Exportar[[#This Row],[RUBRO completo]],'[3]CENTRO DE COSTOS'!$X:$X,1,0),0)</f>
        <v>0</v>
      </c>
      <c r="AO1608" s="43" t="str">
        <f>VLOOKUP(Exportar[[#This Row],[COD_REAL]],'[3]CENTRO DE COSTOS'!$M$4:$N$72,2,0)</f>
        <v>REGIONAL TOLIMA</v>
      </c>
    </row>
    <row r="1609" spans="1:41" x14ac:dyDescent="0.25">
      <c r="A1609" s="44">
        <v>45111</v>
      </c>
      <c r="B1609" s="32">
        <v>2023</v>
      </c>
      <c r="C1609" s="33" t="str">
        <f>VLOOKUP(D1609,'[3]CENTRO DE COSTOS'!$E:$H,4,0)</f>
        <v>REGIONALES</v>
      </c>
      <c r="D1609" s="34" t="s">
        <v>85</v>
      </c>
      <c r="E1609" s="34" t="s">
        <v>86</v>
      </c>
      <c r="F1609" s="34" t="s">
        <v>195</v>
      </c>
      <c r="G1609" s="35" t="str">
        <f>VLOOKUP(O1609,[3]Gerentes!$A:$N,4,0)</f>
        <v>FUNCIONAMIENTO</v>
      </c>
      <c r="H1609" s="35" t="str">
        <f>VLOOKUP(O1609,[3]Gerentes!$A:$N,5,0)</f>
        <v>DIRECTOR(A) ADMINISTRATIVO</v>
      </c>
      <c r="I1609" s="35" t="str">
        <f>VLOOKUP(O1609,[3]Gerentes!$A:$N,10,0)</f>
        <v>2. Administrativa</v>
      </c>
      <c r="J1609" s="35" t="str">
        <f>VLOOKUP(O1609,[3]Gerentes!$A:$AB,15,0)</f>
        <v>No Contratable</v>
      </c>
      <c r="K1609" s="36" t="str">
        <f t="shared" si="75"/>
        <v>Funcionamiento</v>
      </c>
      <c r="L1609" s="37" t="s">
        <v>199</v>
      </c>
      <c r="M1609" s="38" t="str">
        <f t="shared" si="76"/>
        <v>A-02-02</v>
      </c>
      <c r="N1609" s="34">
        <v>302</v>
      </c>
      <c r="O1609" s="35" t="str">
        <f t="shared" si="77"/>
        <v>A-02-02-02-008-007-302</v>
      </c>
      <c r="P1609" s="32" t="s">
        <v>198</v>
      </c>
      <c r="Q1609" s="39">
        <f>VLOOKUP($O1609,[3]Gerentes!$A:$I,7,0)</f>
        <v>0</v>
      </c>
      <c r="R1609" s="40">
        <f>VLOOKUP($O1609,[3]Gerentes!$A:$I,8,0)</f>
        <v>0</v>
      </c>
      <c r="S1609" s="34" t="s">
        <v>24</v>
      </c>
      <c r="T1609" s="34">
        <v>27</v>
      </c>
      <c r="U1609" s="34" t="s">
        <v>161</v>
      </c>
      <c r="V1609" s="34" t="s">
        <v>25</v>
      </c>
      <c r="W1609" s="41">
        <v>2858300</v>
      </c>
      <c r="X1609" s="41">
        <v>0</v>
      </c>
      <c r="Y1609" s="41">
        <v>0</v>
      </c>
      <c r="Z1609" s="41">
        <v>0</v>
      </c>
      <c r="AA1609" s="41">
        <v>0</v>
      </c>
      <c r="AB1609" s="42">
        <v>2858300</v>
      </c>
      <c r="AC1609" s="41">
        <v>0</v>
      </c>
      <c r="AD1609" s="41">
        <v>2858300</v>
      </c>
      <c r="AE1609" s="42">
        <v>0</v>
      </c>
      <c r="AF1609" s="42">
        <v>0</v>
      </c>
      <c r="AG1609" s="41">
        <v>0</v>
      </c>
      <c r="AH1609" s="41">
        <v>0</v>
      </c>
      <c r="AI1609" s="41">
        <v>0</v>
      </c>
      <c r="AJ1609" s="41">
        <v>0</v>
      </c>
      <c r="AK1609" s="42" t="str">
        <f>IFERROR(VLOOKUP(Exportar[[#This Row],[RUBRO]],[3]LISTAS!$A$1:$B$19,2,0),Exportar[[#This Row],[NOMBRE-Planeación_Proyecto]])</f>
        <v>Gastos Generales</v>
      </c>
      <c r="AL1609" s="41">
        <f>VLOOKUP(Exportar[[#This Row],[UNIDAD/SUB UNIDAD]],[3]!REGIONALES[[#All],[codigo_regional3]:[Columna1]],3,0)</f>
        <v>73</v>
      </c>
      <c r="AM1609" s="41">
        <f>Exportar[[#This Row],[COD]]</f>
        <v>73</v>
      </c>
      <c r="AN1609" s="41">
        <f>IFERROR(VLOOKUP(Exportar[[#This Row],[RUBRO completo]],'[3]CENTRO DE COSTOS'!$X:$X,1,0),0)</f>
        <v>0</v>
      </c>
      <c r="AO1609" s="43" t="str">
        <f>VLOOKUP(Exportar[[#This Row],[COD_REAL]],'[3]CENTRO DE COSTOS'!$M$4:$N$72,2,0)</f>
        <v>REGIONAL TOLIMA</v>
      </c>
    </row>
    <row r="1610" spans="1:41" x14ac:dyDescent="0.25">
      <c r="A1610" s="44">
        <v>45111</v>
      </c>
      <c r="B1610" s="32">
        <v>2023</v>
      </c>
      <c r="C1610" s="33" t="str">
        <f>VLOOKUP(D1610,'[3]CENTRO DE COSTOS'!$E:$H,4,0)</f>
        <v>REGIONALES</v>
      </c>
      <c r="D1610" s="34" t="s">
        <v>85</v>
      </c>
      <c r="E1610" s="34" t="s">
        <v>86</v>
      </c>
      <c r="F1610" s="34" t="s">
        <v>195</v>
      </c>
      <c r="G1610" s="35" t="str">
        <f>VLOOKUP(O1610,[3]Gerentes!$A:$N,4,0)</f>
        <v>FUNCIONAMIENTO</v>
      </c>
      <c r="H1610" s="35" t="str">
        <f>VLOOKUP(O1610,[3]Gerentes!$A:$N,5,0)</f>
        <v>DIRECTOR(A) ADMINISTRATIVO</v>
      </c>
      <c r="I1610" s="35" t="str">
        <f>VLOOKUP(O1610,[3]Gerentes!$A:$N,10,0)</f>
        <v>2. Administrativa</v>
      </c>
      <c r="J1610" s="35" t="str">
        <f>VLOOKUP(O1610,[3]Gerentes!$A:$AB,15,0)</f>
        <v>No Contratable</v>
      </c>
      <c r="K1610" s="36" t="str">
        <f t="shared" si="75"/>
        <v>Funcionamiento</v>
      </c>
      <c r="L1610" s="37" t="s">
        <v>197</v>
      </c>
      <c r="M1610" s="38" t="str">
        <f t="shared" si="76"/>
        <v>A-02-02</v>
      </c>
      <c r="N1610" s="34">
        <v>302</v>
      </c>
      <c r="O1610" s="35" t="str">
        <f t="shared" si="77"/>
        <v>A-02-02-02-009-004-302</v>
      </c>
      <c r="P1610" s="32" t="s">
        <v>196</v>
      </c>
      <c r="Q1610" s="39">
        <f>VLOOKUP($O1610,[3]Gerentes!$A:$I,7,0)</f>
        <v>0</v>
      </c>
      <c r="R1610" s="40">
        <f>VLOOKUP($O1610,[3]Gerentes!$A:$I,8,0)</f>
        <v>0</v>
      </c>
      <c r="S1610" s="34" t="s">
        <v>24</v>
      </c>
      <c r="T1610" s="34">
        <v>27</v>
      </c>
      <c r="U1610" s="34" t="s">
        <v>161</v>
      </c>
      <c r="V1610" s="34" t="s">
        <v>25</v>
      </c>
      <c r="W1610" s="41">
        <v>295300</v>
      </c>
      <c r="X1610" s="41">
        <v>0</v>
      </c>
      <c r="Y1610" s="41">
        <v>0</v>
      </c>
      <c r="Z1610" s="41">
        <v>0</v>
      </c>
      <c r="AA1610" s="41">
        <v>0</v>
      </c>
      <c r="AB1610" s="42">
        <v>295300</v>
      </c>
      <c r="AC1610" s="41">
        <v>295300</v>
      </c>
      <c r="AD1610" s="41">
        <v>0</v>
      </c>
      <c r="AE1610" s="42">
        <v>295300</v>
      </c>
      <c r="AF1610" s="42">
        <v>295300</v>
      </c>
      <c r="AG1610" s="41">
        <v>295300</v>
      </c>
      <c r="AH1610" s="41">
        <v>295300</v>
      </c>
      <c r="AI1610" s="41">
        <v>0</v>
      </c>
      <c r="AJ1610" s="41">
        <v>0</v>
      </c>
      <c r="AK1610" s="42" t="str">
        <f>IFERROR(VLOOKUP(Exportar[[#This Row],[RUBRO]],[3]LISTAS!$A$1:$B$19,2,0),Exportar[[#This Row],[NOMBRE-Planeación_Proyecto]])</f>
        <v>Gastos Generales</v>
      </c>
      <c r="AL1610" s="41">
        <f>VLOOKUP(Exportar[[#This Row],[UNIDAD/SUB UNIDAD]],[3]!REGIONALES[[#All],[codigo_regional3]:[Columna1]],3,0)</f>
        <v>73</v>
      </c>
      <c r="AM1610" s="41">
        <f>Exportar[[#This Row],[COD]]</f>
        <v>73</v>
      </c>
      <c r="AN1610" s="41">
        <f>IFERROR(VLOOKUP(Exportar[[#This Row],[RUBRO completo]],'[3]CENTRO DE COSTOS'!$X:$X,1,0),0)</f>
        <v>0</v>
      </c>
      <c r="AO1610" s="43" t="str">
        <f>VLOOKUP(Exportar[[#This Row],[COD_REAL]],'[3]CENTRO DE COSTOS'!$M$4:$N$72,2,0)</f>
        <v>REGIONAL TOLIMA</v>
      </c>
    </row>
    <row r="1611" spans="1:41" x14ac:dyDescent="0.25">
      <c r="A1611" s="44">
        <v>45111</v>
      </c>
      <c r="B1611" s="32">
        <v>2023</v>
      </c>
      <c r="C1611" s="33" t="str">
        <f>VLOOKUP(D1611,'[3]CENTRO DE COSTOS'!$E:$H,4,0)</f>
        <v>REGIONALES</v>
      </c>
      <c r="D1611" s="34" t="s">
        <v>85</v>
      </c>
      <c r="E1611" s="34" t="s">
        <v>86</v>
      </c>
      <c r="F1611" s="34" t="s">
        <v>195</v>
      </c>
      <c r="G1611" s="35" t="str">
        <f>VLOOKUP(O1611,[3]Gerentes!$A:$N,4,0)</f>
        <v>FUNCIONAMIENTO</v>
      </c>
      <c r="H1611" s="35" t="str">
        <f>VLOOKUP(O1611,[3]Gerentes!$A:$N,5,0)</f>
        <v>DIRECTOR(A) ADMINISTRATIVO</v>
      </c>
      <c r="I1611" s="35" t="str">
        <f>VLOOKUP(O1611,[3]Gerentes!$A:$N,10,0)</f>
        <v>2. Administrativa</v>
      </c>
      <c r="J1611" s="35" t="str">
        <f>VLOOKUP(O1611,[3]Gerentes!$A:$AB,15,0)</f>
        <v>No Contratable</v>
      </c>
      <c r="K1611" s="36" t="str">
        <f t="shared" si="75"/>
        <v>Funcionamiento</v>
      </c>
      <c r="L1611" s="37" t="s">
        <v>194</v>
      </c>
      <c r="M1611" s="38" t="str">
        <f t="shared" si="76"/>
        <v>A-08-01</v>
      </c>
      <c r="N1611" s="34">
        <v>302</v>
      </c>
      <c r="O1611" s="35" t="str">
        <f t="shared" si="77"/>
        <v>A-08-01-02-001-302</v>
      </c>
      <c r="P1611" s="32" t="s">
        <v>193</v>
      </c>
      <c r="Q1611" s="39">
        <f>VLOOKUP($O1611,[3]Gerentes!$A:$I,7,0)</f>
        <v>0</v>
      </c>
      <c r="R1611" s="40">
        <f>VLOOKUP($O1611,[3]Gerentes!$A:$I,8,0)</f>
        <v>0</v>
      </c>
      <c r="S1611" s="34" t="s">
        <v>24</v>
      </c>
      <c r="T1611" s="34">
        <v>27</v>
      </c>
      <c r="U1611" s="34" t="s">
        <v>161</v>
      </c>
      <c r="V1611" s="34" t="s">
        <v>25</v>
      </c>
      <c r="W1611" s="41">
        <v>109198500</v>
      </c>
      <c r="X1611" s="41">
        <v>0</v>
      </c>
      <c r="Y1611" s="41">
        <v>0</v>
      </c>
      <c r="Z1611" s="41">
        <v>0</v>
      </c>
      <c r="AA1611" s="41">
        <v>0</v>
      </c>
      <c r="AB1611" s="42">
        <v>109198500</v>
      </c>
      <c r="AC1611" s="41">
        <v>109198500</v>
      </c>
      <c r="AD1611" s="41">
        <v>0</v>
      </c>
      <c r="AE1611" s="42">
        <v>102461931</v>
      </c>
      <c r="AF1611" s="42">
        <v>102409387.11</v>
      </c>
      <c r="AG1611" s="41">
        <v>102409387.11</v>
      </c>
      <c r="AH1611" s="41">
        <v>102409387.11</v>
      </c>
      <c r="AI1611" s="41">
        <v>0</v>
      </c>
      <c r="AJ1611" s="41">
        <v>0</v>
      </c>
      <c r="AK1611" s="42" t="str">
        <f>IFERROR(VLOOKUP(Exportar[[#This Row],[RUBRO]],[3]LISTAS!$A$1:$B$19,2,0),Exportar[[#This Row],[NOMBRE-Planeación_Proyecto]])</f>
        <v>Otros Gastos</v>
      </c>
      <c r="AL1611" s="41">
        <f>VLOOKUP(Exportar[[#This Row],[UNIDAD/SUB UNIDAD]],[3]!REGIONALES[[#All],[codigo_regional3]:[Columna1]],3,0)</f>
        <v>73</v>
      </c>
      <c r="AM1611" s="41">
        <f>Exportar[[#This Row],[COD]]</f>
        <v>73</v>
      </c>
      <c r="AN1611" s="41">
        <f>IFERROR(VLOOKUP(Exportar[[#This Row],[RUBRO completo]],'[3]CENTRO DE COSTOS'!$X:$X,1,0),0)</f>
        <v>0</v>
      </c>
      <c r="AO1611" s="43" t="str">
        <f>VLOOKUP(Exportar[[#This Row],[COD_REAL]],'[3]CENTRO DE COSTOS'!$M$4:$N$72,2,0)</f>
        <v>REGIONAL TOLIMA</v>
      </c>
    </row>
    <row r="1612" spans="1:41" x14ac:dyDescent="0.25">
      <c r="A1612" s="44">
        <v>45111</v>
      </c>
      <c r="B1612" s="32">
        <v>2023</v>
      </c>
      <c r="C1612" s="33" t="str">
        <f>VLOOKUP(D1612,'[3]CENTRO DE COSTOS'!$E:$H,4,0)</f>
        <v>REGIONALES</v>
      </c>
      <c r="D1612" s="34" t="s">
        <v>85</v>
      </c>
      <c r="E1612" s="34" t="s">
        <v>86</v>
      </c>
      <c r="F1612" s="34" t="s">
        <v>195</v>
      </c>
      <c r="G1612" s="35" t="str">
        <f>VLOOKUP(O1612,[3]Gerentes!$A:$N,4,0)</f>
        <v>FUNCIONAMIENTO</v>
      </c>
      <c r="H1612" s="35" t="str">
        <f>VLOOKUP(O1612,[3]Gerentes!$A:$N,5,0)</f>
        <v>DIRECTOR(A) ADMINISTRATIVO</v>
      </c>
      <c r="I1612" s="35" t="str">
        <f>VLOOKUP(O1612,[3]Gerentes!$A:$N,10,0)</f>
        <v>2. Administrativa</v>
      </c>
      <c r="J1612" s="35" t="str">
        <f>VLOOKUP(O1612,[3]Gerentes!$A:$AB,15,0)</f>
        <v>No Contratable</v>
      </c>
      <c r="K1612" s="36" t="str">
        <f t="shared" si="75"/>
        <v>Funcionamiento</v>
      </c>
      <c r="L1612" s="37" t="s">
        <v>241</v>
      </c>
      <c r="M1612" s="38" t="str">
        <f t="shared" si="76"/>
        <v>A-08-01</v>
      </c>
      <c r="N1612" s="34">
        <v>302</v>
      </c>
      <c r="O1612" s="35" t="str">
        <f t="shared" si="77"/>
        <v>A-08-01-02-006-302</v>
      </c>
      <c r="P1612" s="32" t="s">
        <v>240</v>
      </c>
      <c r="Q1612" s="39">
        <f>VLOOKUP($O1612,[3]Gerentes!$A:$I,7,0)</f>
        <v>0</v>
      </c>
      <c r="R1612" s="40">
        <f>VLOOKUP($O1612,[3]Gerentes!$A:$I,8,0)</f>
        <v>0</v>
      </c>
      <c r="S1612" s="34" t="s">
        <v>24</v>
      </c>
      <c r="T1612" s="34">
        <v>27</v>
      </c>
      <c r="U1612" s="34" t="s">
        <v>161</v>
      </c>
      <c r="V1612" s="34" t="s">
        <v>25</v>
      </c>
      <c r="W1612" s="41">
        <v>74700</v>
      </c>
      <c r="X1612" s="41">
        <v>2608</v>
      </c>
      <c r="Y1612" s="41">
        <v>0</v>
      </c>
      <c r="Z1612" s="41">
        <v>0</v>
      </c>
      <c r="AA1612" s="41">
        <v>0</v>
      </c>
      <c r="AB1612" s="42">
        <v>77308</v>
      </c>
      <c r="AC1612" s="41">
        <v>77308</v>
      </c>
      <c r="AD1612" s="41">
        <v>0</v>
      </c>
      <c r="AE1612" s="42">
        <v>77308</v>
      </c>
      <c r="AF1612" s="42">
        <v>77308</v>
      </c>
      <c r="AG1612" s="41">
        <v>77308</v>
      </c>
      <c r="AH1612" s="41">
        <v>77308</v>
      </c>
      <c r="AI1612" s="41">
        <v>0</v>
      </c>
      <c r="AJ1612" s="41">
        <v>0</v>
      </c>
      <c r="AK1612" s="42" t="str">
        <f>IFERROR(VLOOKUP(Exportar[[#This Row],[RUBRO]],[3]LISTAS!$A$1:$B$19,2,0),Exportar[[#This Row],[NOMBRE-Planeación_Proyecto]])</f>
        <v>Otros Gastos</v>
      </c>
      <c r="AL1612" s="41">
        <f>VLOOKUP(Exportar[[#This Row],[UNIDAD/SUB UNIDAD]],[3]!REGIONALES[[#All],[codigo_regional3]:[Columna1]],3,0)</f>
        <v>73</v>
      </c>
      <c r="AM1612" s="41">
        <f>Exportar[[#This Row],[COD]]</f>
        <v>73</v>
      </c>
      <c r="AN1612" s="41">
        <f>IFERROR(VLOOKUP(Exportar[[#This Row],[RUBRO completo]],'[3]CENTRO DE COSTOS'!$X:$X,1,0),0)</f>
        <v>0</v>
      </c>
      <c r="AO1612" s="43" t="str">
        <f>VLOOKUP(Exportar[[#This Row],[COD_REAL]],'[3]CENTRO DE COSTOS'!$M$4:$N$72,2,0)</f>
        <v>REGIONAL TOLIMA</v>
      </c>
    </row>
    <row r="1613" spans="1:41" x14ac:dyDescent="0.25">
      <c r="A1613" s="44">
        <v>45111</v>
      </c>
      <c r="B1613" s="32">
        <v>2023</v>
      </c>
      <c r="C1613" s="33" t="str">
        <f>VLOOKUP(D1613,'[3]CENTRO DE COSTOS'!$E:$H,4,0)</f>
        <v>REGIONALES</v>
      </c>
      <c r="D1613" s="34" t="s">
        <v>85</v>
      </c>
      <c r="E1613" s="34" t="s">
        <v>86</v>
      </c>
      <c r="F1613" s="34" t="s">
        <v>192</v>
      </c>
      <c r="G1613" s="35" t="str">
        <f>VLOOKUP(O1613,[3]Gerentes!$A:$N,4,0)</f>
        <v>NUTRICIÓN</v>
      </c>
      <c r="H1613" s="35" t="str">
        <f>VLOOKUP(O1613,[3]Gerentes!$A:$N,5,0)</f>
        <v>DIRECTOR(A) DE NUTRICION</v>
      </c>
      <c r="I1613" s="35" t="str">
        <f>VLOOKUP(O1613,[3]Gerentes!$A:$N,10,0)</f>
        <v>4. Nutrición</v>
      </c>
      <c r="J1613" s="35" t="str">
        <f>VLOOKUP(O1613,[3]Gerentes!$A:$AB,15,0)</f>
        <v>Contratable</v>
      </c>
      <c r="K1613" s="36" t="str">
        <f t="shared" si="75"/>
        <v>Inversión</v>
      </c>
      <c r="L1613" s="37" t="s">
        <v>189</v>
      </c>
      <c r="M1613" s="38" t="str">
        <f t="shared" si="76"/>
        <v>C-4102-1500-12</v>
      </c>
      <c r="N1613" s="34">
        <v>991</v>
      </c>
      <c r="O1613" s="35" t="str">
        <f t="shared" si="77"/>
        <v>C-4102-1500-12-0-4102016-02-991</v>
      </c>
      <c r="P1613" s="32" t="s">
        <v>188</v>
      </c>
      <c r="Q1613" s="39">
        <f>VLOOKUP($O1613,[3]Gerentes!$A:$I,7,0)</f>
        <v>4102016</v>
      </c>
      <c r="R1613" s="40" t="str">
        <f>VLOOKUP($O1613,[3]Gerentes!$A:$I,8,0)</f>
        <v>SERVICIO DE ATENCION Y PREVENCION A LA DESNUTRICION DESDE EL SECTOR INCLUSION SOCIAL</v>
      </c>
      <c r="S1613" s="34" t="s">
        <v>24</v>
      </c>
      <c r="T1613" s="34">
        <v>27</v>
      </c>
      <c r="U1613" s="34" t="s">
        <v>161</v>
      </c>
      <c r="V1613" s="34" t="s">
        <v>25</v>
      </c>
      <c r="W1613" s="41">
        <v>99255867</v>
      </c>
      <c r="X1613" s="41">
        <v>0</v>
      </c>
      <c r="Y1613" s="41">
        <v>0</v>
      </c>
      <c r="Z1613" s="41">
        <v>0</v>
      </c>
      <c r="AA1613" s="41">
        <v>0</v>
      </c>
      <c r="AB1613" s="42">
        <v>99255867</v>
      </c>
      <c r="AC1613" s="41">
        <v>95910933</v>
      </c>
      <c r="AD1613" s="41">
        <v>3344934</v>
      </c>
      <c r="AE1613" s="42">
        <v>95910933</v>
      </c>
      <c r="AF1613" s="42">
        <v>35955800</v>
      </c>
      <c r="AG1613" s="41">
        <v>35955800</v>
      </c>
      <c r="AH1613" s="41">
        <v>35955800</v>
      </c>
      <c r="AI1613" s="41">
        <v>0</v>
      </c>
      <c r="AJ1613" s="41">
        <v>0</v>
      </c>
      <c r="AK1613" s="42" t="str">
        <f>IFERROR(VLOOKUP(Exportar[[#This Row],[RUBRO]],[3]LISTAS!$A$1:$B$19,2,0),Exportar[[#This Row],[NOMBRE-Planeación_Proyecto]])</f>
        <v>4. Nutrición</v>
      </c>
      <c r="AL1613" s="41">
        <f>VLOOKUP(Exportar[[#This Row],[UNIDAD/SUB UNIDAD]],[3]!REGIONALES[[#All],[codigo_regional3]:[Columna1]],3,0)</f>
        <v>73</v>
      </c>
      <c r="AM1613" s="41">
        <f>Exportar[[#This Row],[COD]]</f>
        <v>73</v>
      </c>
      <c r="AN1613" s="41">
        <f>IFERROR(VLOOKUP(Exportar[[#This Row],[RUBRO completo]],'[3]CENTRO DE COSTOS'!$X:$X,1,0),0)</f>
        <v>0</v>
      </c>
      <c r="AO1613" s="43" t="str">
        <f>VLOOKUP(Exportar[[#This Row],[COD_REAL]],'[3]CENTRO DE COSTOS'!$M$4:$N$72,2,0)</f>
        <v>REGIONAL TOLIMA</v>
      </c>
    </row>
    <row r="1614" spans="1:41" x14ac:dyDescent="0.25">
      <c r="A1614" s="44">
        <v>45111</v>
      </c>
      <c r="B1614" s="32">
        <v>2023</v>
      </c>
      <c r="C1614" s="33" t="str">
        <f>VLOOKUP(D1614,'[3]CENTRO DE COSTOS'!$E:$H,4,0)</f>
        <v>REGIONALES</v>
      </c>
      <c r="D1614" s="34" t="s">
        <v>85</v>
      </c>
      <c r="E1614" s="34" t="s">
        <v>86</v>
      </c>
      <c r="F1614" s="34" t="s">
        <v>192</v>
      </c>
      <c r="G1614" s="35" t="str">
        <f>VLOOKUP(O1614,[3]Gerentes!$A:$N,4,0)</f>
        <v>PROTECCIÓN SRPA</v>
      </c>
      <c r="H1614" s="35" t="str">
        <f>VLOOKUP(O1614,[3]Gerentes!$A:$N,5,0)</f>
        <v>DIRECTOR(A) DE PROTECCION</v>
      </c>
      <c r="I1614" s="35" t="str">
        <f>VLOOKUP(O1614,[3]Gerentes!$A:$N,10,0)</f>
        <v>3. Protección SRPA</v>
      </c>
      <c r="J1614" s="35" t="str">
        <f>VLOOKUP(O1614,[3]Gerentes!$A:$AB,15,0)</f>
        <v>Contratable</v>
      </c>
      <c r="K1614" s="36" t="str">
        <f t="shared" si="75"/>
        <v>Inversión</v>
      </c>
      <c r="L1614" s="37" t="s">
        <v>187</v>
      </c>
      <c r="M1614" s="38" t="str">
        <f t="shared" si="76"/>
        <v>C-4102-1500-13</v>
      </c>
      <c r="N1614" s="34">
        <v>991</v>
      </c>
      <c r="O1614" s="35" t="str">
        <f t="shared" si="77"/>
        <v>C-4102-1500-13-0-4102038-02-991</v>
      </c>
      <c r="P1614" s="32" t="s">
        <v>186</v>
      </c>
      <c r="Q1614" s="39">
        <f>VLOOKUP($O1614,[3]Gerentes!$A:$I,7,0)</f>
        <v>4102038</v>
      </c>
      <c r="R1614" s="40" t="str">
        <f>VLOOKUP($O1614,[3]Gerentes!$A:$I,8,0)</f>
        <v>SERVICIO DIRIGIDOS A LA ATENCION DE NIÑOS, NIÑAS, ADOLESCENTES Y JOVENES, CON ENFOQUE PEDAGOGICO Y RESTAURATIVO ENCAMINADOS A LA INCLUSION SOCIAL</v>
      </c>
      <c r="S1614" s="34" t="s">
        <v>24</v>
      </c>
      <c r="T1614" s="34">
        <v>27</v>
      </c>
      <c r="U1614" s="34" t="s">
        <v>161</v>
      </c>
      <c r="V1614" s="34" t="s">
        <v>25</v>
      </c>
      <c r="W1614" s="41">
        <v>713898162</v>
      </c>
      <c r="X1614" s="41">
        <v>0</v>
      </c>
      <c r="Y1614" s="41">
        <v>0</v>
      </c>
      <c r="Z1614" s="41">
        <v>0</v>
      </c>
      <c r="AA1614" s="41">
        <v>0</v>
      </c>
      <c r="AB1614" s="42">
        <v>713898162</v>
      </c>
      <c r="AC1614" s="41">
        <v>707719418</v>
      </c>
      <c r="AD1614" s="41">
        <v>6178744</v>
      </c>
      <c r="AE1614" s="42">
        <v>707719418</v>
      </c>
      <c r="AF1614" s="42">
        <v>276714928</v>
      </c>
      <c r="AG1614" s="41">
        <v>276714928</v>
      </c>
      <c r="AH1614" s="41">
        <v>276714928</v>
      </c>
      <c r="AI1614" s="41">
        <v>0</v>
      </c>
      <c r="AJ1614" s="41">
        <v>0</v>
      </c>
      <c r="AK1614" s="42" t="str">
        <f>IFERROR(VLOOKUP(Exportar[[#This Row],[RUBRO]],[3]LISTAS!$A$1:$B$19,2,0),Exportar[[#This Row],[NOMBRE-Planeación_Proyecto]])</f>
        <v>3. Protección SRPA</v>
      </c>
      <c r="AL1614" s="41">
        <f>VLOOKUP(Exportar[[#This Row],[UNIDAD/SUB UNIDAD]],[3]!REGIONALES[[#All],[codigo_regional3]:[Columna1]],3,0)</f>
        <v>73</v>
      </c>
      <c r="AM1614" s="41">
        <f>Exportar[[#This Row],[COD]]</f>
        <v>73</v>
      </c>
      <c r="AN1614" s="41">
        <f>IFERROR(VLOOKUP(Exportar[[#This Row],[RUBRO completo]],'[3]CENTRO DE COSTOS'!$X:$X,1,0),0)</f>
        <v>0</v>
      </c>
      <c r="AO1614" s="43" t="str">
        <f>VLOOKUP(Exportar[[#This Row],[COD_REAL]],'[3]CENTRO DE COSTOS'!$M$4:$N$72,2,0)</f>
        <v>REGIONAL TOLIMA</v>
      </c>
    </row>
    <row r="1615" spans="1:41" x14ac:dyDescent="0.25">
      <c r="A1615" s="44">
        <v>45111</v>
      </c>
      <c r="B1615" s="32">
        <v>2023</v>
      </c>
      <c r="C1615" s="33" t="str">
        <f>VLOOKUP(D1615,'[3]CENTRO DE COSTOS'!$E:$H,4,0)</f>
        <v>REGIONALES</v>
      </c>
      <c r="D1615" s="34" t="s">
        <v>85</v>
      </c>
      <c r="E1615" s="34" t="s">
        <v>86</v>
      </c>
      <c r="F1615" s="34" t="s">
        <v>192</v>
      </c>
      <c r="G1615" s="35" t="str">
        <f>VLOOKUP(O1615,[3]Gerentes!$A:$N,4,0)</f>
        <v xml:space="preserve">PROTECCIÓN RESTABLECIMIENTO </v>
      </c>
      <c r="H1615" s="35" t="str">
        <f>VLOOKUP(O1615,[3]Gerentes!$A:$N,5,0)</f>
        <v>DIRECTOR(A) DE PROTECCION</v>
      </c>
      <c r="I1615" s="35" t="str">
        <f>VLOOKUP(O1615,[3]Gerentes!$A:$N,10,0)</f>
        <v>2. Protección PARD</v>
      </c>
      <c r="J1615" s="35" t="str">
        <f>VLOOKUP(O1615,[3]Gerentes!$A:$AB,15,0)</f>
        <v>Contratable</v>
      </c>
      <c r="K1615" s="36" t="str">
        <f t="shared" si="75"/>
        <v>Inversión</v>
      </c>
      <c r="L1615" s="37" t="s">
        <v>173</v>
      </c>
      <c r="M1615" s="38" t="str">
        <f t="shared" si="76"/>
        <v>C-4102-1500-14</v>
      </c>
      <c r="N1615" s="34">
        <v>991</v>
      </c>
      <c r="O1615" s="35" t="str">
        <f t="shared" si="77"/>
        <v>C-4102-1500-14-0-4102037-02-991</v>
      </c>
      <c r="P1615" s="32" t="s">
        <v>172</v>
      </c>
      <c r="Q1615" s="39">
        <f>VLOOKUP($O1615,[3]Gerentes!$A:$I,7,0)</f>
        <v>4102037</v>
      </c>
      <c r="R1615" s="40" t="str">
        <f>VLOOKUP($O1615,[3]Gerentes!$A:$I,8,0)</f>
        <v>SERVICIO DE PROTECCION PARA EL RESTABLECIMIENTO DE DERECHOS DE NIÑOS, NIÑAS, ADOLESCENTES Y JOVENES</v>
      </c>
      <c r="S1615" s="34" t="s">
        <v>24</v>
      </c>
      <c r="T1615" s="34">
        <v>21</v>
      </c>
      <c r="U1615" s="34" t="s">
        <v>185</v>
      </c>
      <c r="V1615" s="34" t="s">
        <v>25</v>
      </c>
      <c r="W1615" s="41">
        <v>3458550497</v>
      </c>
      <c r="X1615" s="41">
        <v>0</v>
      </c>
      <c r="Y1615" s="41">
        <v>3577903</v>
      </c>
      <c r="Z1615" s="41">
        <v>0</v>
      </c>
      <c r="AA1615" s="41">
        <v>0</v>
      </c>
      <c r="AB1615" s="42">
        <v>3454972594</v>
      </c>
      <c r="AC1615" s="41">
        <v>3425307771</v>
      </c>
      <c r="AD1615" s="41">
        <v>29664823</v>
      </c>
      <c r="AE1615" s="42">
        <v>3425307771</v>
      </c>
      <c r="AF1615" s="42">
        <v>1330487468</v>
      </c>
      <c r="AG1615" s="41">
        <v>1330487468</v>
      </c>
      <c r="AH1615" s="41">
        <v>1330487468</v>
      </c>
      <c r="AI1615" s="41">
        <v>0</v>
      </c>
      <c r="AJ1615" s="41">
        <v>0</v>
      </c>
      <c r="AK1615" s="42" t="str">
        <f>IFERROR(VLOOKUP(Exportar[[#This Row],[RUBRO]],[3]LISTAS!$A$1:$B$19,2,0),Exportar[[#This Row],[NOMBRE-Planeación_Proyecto]])</f>
        <v>2. Protección PARD</v>
      </c>
      <c r="AL1615" s="41">
        <f>VLOOKUP(Exportar[[#This Row],[UNIDAD/SUB UNIDAD]],[3]!REGIONALES[[#All],[codigo_regional3]:[Columna1]],3,0)</f>
        <v>73</v>
      </c>
      <c r="AM1615" s="41">
        <f>Exportar[[#This Row],[COD]]</f>
        <v>73</v>
      </c>
      <c r="AN1615" s="41">
        <f>IFERROR(VLOOKUP(Exportar[[#This Row],[RUBRO completo]],'[3]CENTRO DE COSTOS'!$X:$X,1,0),0)</f>
        <v>0</v>
      </c>
      <c r="AO1615" s="43" t="str">
        <f>VLOOKUP(Exportar[[#This Row],[COD_REAL]],'[3]CENTRO DE COSTOS'!$M$4:$N$72,2,0)</f>
        <v>REGIONAL TOLIMA</v>
      </c>
    </row>
    <row r="1616" spans="1:41" x14ac:dyDescent="0.25">
      <c r="A1616" s="44">
        <v>45111</v>
      </c>
      <c r="B1616" s="32">
        <v>2023</v>
      </c>
      <c r="C1616" s="33" t="str">
        <f>VLOOKUP(D1616,'[3]CENTRO DE COSTOS'!$E:$H,4,0)</f>
        <v>REGIONALES</v>
      </c>
      <c r="D1616" s="34" t="s">
        <v>85</v>
      </c>
      <c r="E1616" s="34" t="s">
        <v>86</v>
      </c>
      <c r="F1616" s="34" t="s">
        <v>192</v>
      </c>
      <c r="G1616" s="35" t="str">
        <f>VLOOKUP(O1616,[3]Gerentes!$A:$N,4,0)</f>
        <v>SNBF</v>
      </c>
      <c r="H1616" s="35" t="str">
        <f>VLOOKUP(O1616,[3]Gerentes!$A:$N,5,0)</f>
        <v>DIRECTOR(A) DE SISTEMA NACIONAL DE BIENESTAR FAMILIAR</v>
      </c>
      <c r="I1616" s="35" t="str">
        <f>VLOOKUP(O1616,[3]Gerentes!$A:$N,10,0)</f>
        <v>7. SNBF</v>
      </c>
      <c r="J1616" s="35" t="str">
        <f>VLOOKUP(O1616,[3]Gerentes!$A:$AB,15,0)</f>
        <v>Contratable</v>
      </c>
      <c r="K1616" s="36" t="str">
        <f t="shared" si="75"/>
        <v>Inversión</v>
      </c>
      <c r="L1616" s="37" t="s">
        <v>168</v>
      </c>
      <c r="M1616" s="38" t="str">
        <f t="shared" si="76"/>
        <v>C-4102-1500-15</v>
      </c>
      <c r="N1616" s="34">
        <v>991</v>
      </c>
      <c r="O1616" s="35" t="str">
        <f t="shared" si="77"/>
        <v>C-4102-1500-15-0-4102024-02-991</v>
      </c>
      <c r="P1616" s="32" t="s">
        <v>167</v>
      </c>
      <c r="Q1616" s="39">
        <f>VLOOKUP($O1616,[3]Gerentes!$A:$I,7,0)</f>
        <v>4102024</v>
      </c>
      <c r="R1616" s="40" t="str">
        <f>VLOOKUP($O1616,[3]Gerentes!$A:$I,8,0)</f>
        <v>SERVICIO DE ASISTENCIA TECNICA EN EL CICLO DE POLITICAS PUBLICAS DE INFANCIA Y ADOLESCENCIA</v>
      </c>
      <c r="S1616" s="34" t="s">
        <v>24</v>
      </c>
      <c r="T1616" s="34">
        <v>27</v>
      </c>
      <c r="U1616" s="34" t="s">
        <v>161</v>
      </c>
      <c r="V1616" s="34" t="s">
        <v>25</v>
      </c>
      <c r="W1616" s="41">
        <v>455608800</v>
      </c>
      <c r="X1616" s="41">
        <v>0</v>
      </c>
      <c r="Y1616" s="41">
        <v>1373470</v>
      </c>
      <c r="Z1616" s="41">
        <v>0</v>
      </c>
      <c r="AA1616" s="41">
        <v>0</v>
      </c>
      <c r="AB1616" s="42">
        <v>454235330</v>
      </c>
      <c r="AC1616" s="41">
        <v>454235330</v>
      </c>
      <c r="AD1616" s="41">
        <v>0</v>
      </c>
      <c r="AE1616" s="42">
        <v>454235330</v>
      </c>
      <c r="AF1616" s="42">
        <v>167033000</v>
      </c>
      <c r="AG1616" s="41">
        <v>167033000</v>
      </c>
      <c r="AH1616" s="41">
        <v>167033000</v>
      </c>
      <c r="AI1616" s="41">
        <v>0</v>
      </c>
      <c r="AJ1616" s="41">
        <v>0</v>
      </c>
      <c r="AK1616" s="42" t="str">
        <f>IFERROR(VLOOKUP(Exportar[[#This Row],[RUBRO]],[3]LISTAS!$A$1:$B$19,2,0),Exportar[[#This Row],[NOMBRE-Planeación_Proyecto]])</f>
        <v>7. SNBF</v>
      </c>
      <c r="AL1616" s="41">
        <f>VLOOKUP(Exportar[[#This Row],[UNIDAD/SUB UNIDAD]],[3]!REGIONALES[[#All],[codigo_regional3]:[Columna1]],3,0)</f>
        <v>73</v>
      </c>
      <c r="AM1616" s="41">
        <f>Exportar[[#This Row],[COD]]</f>
        <v>73</v>
      </c>
      <c r="AN1616" s="41">
        <f>IFERROR(VLOOKUP(Exportar[[#This Row],[RUBRO completo]],'[3]CENTRO DE COSTOS'!$X:$X,1,0),0)</f>
        <v>0</v>
      </c>
      <c r="AO1616" s="43" t="str">
        <f>VLOOKUP(Exportar[[#This Row],[COD_REAL]],'[3]CENTRO DE COSTOS'!$M$4:$N$72,2,0)</f>
        <v>REGIONAL TOLIMA</v>
      </c>
    </row>
    <row r="1617" spans="1:41" x14ac:dyDescent="0.25">
      <c r="A1617" s="44">
        <v>45111</v>
      </c>
      <c r="B1617" s="32">
        <v>2023</v>
      </c>
      <c r="C1617" s="33" t="str">
        <f>VLOOKUP(D1617,'[3]CENTRO DE COSTOS'!$E:$H,4,0)</f>
        <v>REGIONALES</v>
      </c>
      <c r="D1617" s="34" t="s">
        <v>85</v>
      </c>
      <c r="E1617" s="34" t="s">
        <v>86</v>
      </c>
      <c r="F1617" s="34" t="s">
        <v>192</v>
      </c>
      <c r="G1617" s="35" t="str">
        <f>VLOOKUP(O1617,[3]Gerentes!$A:$N,4,0)</f>
        <v>FAMILIA Y COMUNIDADES</v>
      </c>
      <c r="H1617" s="35" t="str">
        <f>VLOOKUP(O1617,[3]Gerentes!$A:$N,5,0)</f>
        <v>DIRECTOR(A) DE FAMILIA Y COMUNIDADES</v>
      </c>
      <c r="I1617" s="35" t="str">
        <f>VLOOKUP(O1617,[3]Gerentes!$A:$N,10,0)</f>
        <v>6. Familia y Comunidades</v>
      </c>
      <c r="J1617" s="35" t="str">
        <f>VLOOKUP(O1617,[3]Gerentes!$A:$AB,15,0)</f>
        <v>Contratable</v>
      </c>
      <c r="K1617" s="36" t="str">
        <f t="shared" si="75"/>
        <v>Inversión</v>
      </c>
      <c r="L1617" s="37" t="s">
        <v>184</v>
      </c>
      <c r="M1617" s="38" t="str">
        <f t="shared" si="76"/>
        <v>C-4102-1500-16</v>
      </c>
      <c r="N1617" s="34">
        <v>991</v>
      </c>
      <c r="O1617" s="35" t="str">
        <f t="shared" si="77"/>
        <v>C-4102-1500-16-0-4102041-02-991</v>
      </c>
      <c r="P1617" s="32" t="s">
        <v>183</v>
      </c>
      <c r="Q1617" s="39">
        <f>VLOOKUP($O1617,[3]Gerentes!$A:$I,7,0)</f>
        <v>4102041</v>
      </c>
      <c r="R1617" s="40" t="str">
        <f>VLOOKUP($O1617,[3]Gerentes!$A:$I,8,0)</f>
        <v>SERVICIO DE ASISTENCIA TECNICA EN EL CICLO DE POLITICAS PUBLICAS DE FAMILIA Y OTRAS RELACIONADAS</v>
      </c>
      <c r="S1617" s="34" t="s">
        <v>24</v>
      </c>
      <c r="T1617" s="34">
        <v>27</v>
      </c>
      <c r="U1617" s="34" t="s">
        <v>161</v>
      </c>
      <c r="V1617" s="34" t="s">
        <v>25</v>
      </c>
      <c r="W1617" s="41">
        <v>92388266</v>
      </c>
      <c r="X1617" s="41">
        <v>0</v>
      </c>
      <c r="Y1617" s="41">
        <v>2230966</v>
      </c>
      <c r="Z1617" s="41">
        <v>0</v>
      </c>
      <c r="AA1617" s="41">
        <v>0</v>
      </c>
      <c r="AB1617" s="42">
        <v>90157300</v>
      </c>
      <c r="AC1617" s="41">
        <v>90157300</v>
      </c>
      <c r="AD1617" s="41">
        <v>0</v>
      </c>
      <c r="AE1617" s="42">
        <v>90157300</v>
      </c>
      <c r="AF1617" s="42">
        <v>35301766</v>
      </c>
      <c r="AG1617" s="41">
        <v>35301766</v>
      </c>
      <c r="AH1617" s="41">
        <v>35301766</v>
      </c>
      <c r="AI1617" s="41">
        <v>0</v>
      </c>
      <c r="AJ1617" s="41">
        <v>0</v>
      </c>
      <c r="AK1617" s="42" t="str">
        <f>IFERROR(VLOOKUP(Exportar[[#This Row],[RUBRO]],[3]LISTAS!$A$1:$B$19,2,0),Exportar[[#This Row],[NOMBRE-Planeación_Proyecto]])</f>
        <v>6. Familia y Comunidades</v>
      </c>
      <c r="AL1617" s="41">
        <f>VLOOKUP(Exportar[[#This Row],[UNIDAD/SUB UNIDAD]],[3]!REGIONALES[[#All],[codigo_regional3]:[Columna1]],3,0)</f>
        <v>73</v>
      </c>
      <c r="AM1617" s="41">
        <f>Exportar[[#This Row],[COD]]</f>
        <v>73</v>
      </c>
      <c r="AN1617" s="41">
        <f>IFERROR(VLOOKUP(Exportar[[#This Row],[RUBRO completo]],'[3]CENTRO DE COSTOS'!$X:$X,1,0),0)</f>
        <v>0</v>
      </c>
      <c r="AO1617" s="43" t="str">
        <f>VLOOKUP(Exportar[[#This Row],[COD_REAL]],'[3]CENTRO DE COSTOS'!$M$4:$N$72,2,0)</f>
        <v>REGIONAL TOLIMA</v>
      </c>
    </row>
    <row r="1618" spans="1:41" x14ac:dyDescent="0.25">
      <c r="A1618" s="44">
        <v>45111</v>
      </c>
      <c r="B1618" s="32">
        <v>2023</v>
      </c>
      <c r="C1618" s="33" t="str">
        <f>VLOOKUP(D1618,'[3]CENTRO DE COSTOS'!$E:$H,4,0)</f>
        <v>REGIONALES</v>
      </c>
      <c r="D1618" s="34" t="s">
        <v>85</v>
      </c>
      <c r="E1618" s="34" t="s">
        <v>86</v>
      </c>
      <c r="F1618" s="34" t="s">
        <v>192</v>
      </c>
      <c r="G1618" s="35" t="str">
        <f>VLOOKUP(O1618,[3]Gerentes!$A:$N,4,0)</f>
        <v>PRIMERA INFANCIA</v>
      </c>
      <c r="H1618" s="35" t="str">
        <f>VLOOKUP(O1618,[3]Gerentes!$A:$N,5,0)</f>
        <v>DIRECTOR(A) DE PRIMERA INFANCIA</v>
      </c>
      <c r="I1618" s="35" t="str">
        <f>VLOOKUP(O1618,[3]Gerentes!$A:$N,10,0)</f>
        <v>1. Primera Infancia</v>
      </c>
      <c r="J1618" s="35" t="str">
        <f>VLOOKUP(O1618,[3]Gerentes!$A:$AB,15,0)</f>
        <v>Contratable</v>
      </c>
      <c r="K1618" s="36" t="str">
        <f t="shared" si="75"/>
        <v>Inversión</v>
      </c>
      <c r="L1618" s="37" t="s">
        <v>166</v>
      </c>
      <c r="M1618" s="38" t="str">
        <f t="shared" si="76"/>
        <v>C-4102-1500-18</v>
      </c>
      <c r="N1618" s="34">
        <v>991</v>
      </c>
      <c r="O1618" s="35" t="str">
        <f t="shared" si="77"/>
        <v>C-4102-1500-18-0-4102040-02-991</v>
      </c>
      <c r="P1618" s="32" t="s">
        <v>165</v>
      </c>
      <c r="Q1618" s="39">
        <f>VLOOKUP($O1618,[3]Gerentes!$A:$I,7,0)</f>
        <v>4102040</v>
      </c>
      <c r="R1618" s="40" t="str">
        <f>VLOOKUP($O1618,[3]Gerentes!$A:$I,8,0)</f>
        <v>DOCUMENTOS METODOLOGICOS</v>
      </c>
      <c r="S1618" s="34" t="s">
        <v>24</v>
      </c>
      <c r="T1618" s="34">
        <v>27</v>
      </c>
      <c r="U1618" s="34" t="s">
        <v>161</v>
      </c>
      <c r="V1618" s="34" t="s">
        <v>25</v>
      </c>
      <c r="W1618" s="41">
        <v>1826065453</v>
      </c>
      <c r="X1618" s="41">
        <v>0</v>
      </c>
      <c r="Y1618" s="41">
        <v>0</v>
      </c>
      <c r="Z1618" s="41">
        <v>0</v>
      </c>
      <c r="AA1618" s="41">
        <v>0</v>
      </c>
      <c r="AB1618" s="42">
        <v>1826065453</v>
      </c>
      <c r="AC1618" s="41">
        <v>1741605998</v>
      </c>
      <c r="AD1618" s="41">
        <v>84459455</v>
      </c>
      <c r="AE1618" s="42">
        <v>1741605998</v>
      </c>
      <c r="AF1618" s="42">
        <v>680589836</v>
      </c>
      <c r="AG1618" s="41">
        <v>680589836</v>
      </c>
      <c r="AH1618" s="41">
        <v>680589836</v>
      </c>
      <c r="AI1618" s="41">
        <v>0</v>
      </c>
      <c r="AJ1618" s="41">
        <v>0</v>
      </c>
      <c r="AK1618" s="42" t="str">
        <f>IFERROR(VLOOKUP(Exportar[[#This Row],[RUBRO]],[3]LISTAS!$A$1:$B$19,2,0),Exportar[[#This Row],[NOMBRE-Planeación_Proyecto]])</f>
        <v>1. Primera Infancia</v>
      </c>
      <c r="AL1618" s="41">
        <f>VLOOKUP(Exportar[[#This Row],[UNIDAD/SUB UNIDAD]],[3]!REGIONALES[[#All],[codigo_regional3]:[Columna1]],3,0)</f>
        <v>73</v>
      </c>
      <c r="AM1618" s="41">
        <f>Exportar[[#This Row],[COD]]</f>
        <v>73</v>
      </c>
      <c r="AN1618" s="41">
        <f>IFERROR(VLOOKUP(Exportar[[#This Row],[RUBRO completo]],'[3]CENTRO DE COSTOS'!$X:$X,1,0),0)</f>
        <v>0</v>
      </c>
      <c r="AO1618" s="43" t="str">
        <f>VLOOKUP(Exportar[[#This Row],[COD_REAL]],'[3]CENTRO DE COSTOS'!$M$4:$N$72,2,0)</f>
        <v>REGIONAL TOLIMA</v>
      </c>
    </row>
    <row r="1619" spans="1:41" x14ac:dyDescent="0.25">
      <c r="A1619" s="44">
        <v>45111</v>
      </c>
      <c r="B1619" s="32">
        <v>2023</v>
      </c>
      <c r="C1619" s="33" t="str">
        <f>VLOOKUP(D1619,'[3]CENTRO DE COSTOS'!$E:$H,4,0)</f>
        <v>REGIONALES</v>
      </c>
      <c r="D1619" s="34" t="s">
        <v>85</v>
      </c>
      <c r="E1619" s="34" t="s">
        <v>86</v>
      </c>
      <c r="F1619" s="34" t="s">
        <v>192</v>
      </c>
      <c r="G1619" s="35" t="str">
        <f>VLOOKUP(O1619,[3]Gerentes!$A:$N,4,0)</f>
        <v>INFANCIA</v>
      </c>
      <c r="H1619" s="35" t="str">
        <f>VLOOKUP(O1619,[3]Gerentes!$A:$N,5,0)</f>
        <v>DIRECTOR(A) DE INFANCIA</v>
      </c>
      <c r="I1619" s="35" t="str">
        <f>VLOOKUP(O1619,[3]Gerentes!$A:$N,10,0)</f>
        <v>7. Infancia</v>
      </c>
      <c r="J1619" s="35" t="str">
        <f>VLOOKUP(O1619,[3]Gerentes!$A:$AB,15,0)</f>
        <v>Contratable</v>
      </c>
      <c r="K1619" s="36" t="str">
        <f t="shared" si="75"/>
        <v>Inversión</v>
      </c>
      <c r="L1619" s="37" t="s">
        <v>182</v>
      </c>
      <c r="M1619" s="38" t="str">
        <f t="shared" si="76"/>
        <v>C-4102-1500-20</v>
      </c>
      <c r="N1619" s="34">
        <v>991</v>
      </c>
      <c r="O1619" s="35" t="str">
        <f t="shared" si="77"/>
        <v>C-4102-1500-20-0-4102045-02-991</v>
      </c>
      <c r="P1619" s="32" t="s">
        <v>181</v>
      </c>
      <c r="Q1619" s="39">
        <f>VLOOKUP($O1619,[3]Gerentes!$A:$I,7,0)</f>
        <v>4102045</v>
      </c>
      <c r="R1619" s="40" t="str">
        <f>VLOOKUP($O1619,[3]Gerentes!$A:$I,8,0)</f>
        <v>SERVICIOS DE EDUCACIÓN INFORMAL A NIÑOS, NIÑAS, ADOLESCENTES  Y JÓVENES PARA EL RECONOCIMIENTO DE SUS DERECHOS</v>
      </c>
      <c r="S1619" s="34" t="s">
        <v>24</v>
      </c>
      <c r="T1619" s="34">
        <v>27</v>
      </c>
      <c r="U1619" s="34" t="s">
        <v>161</v>
      </c>
      <c r="V1619" s="34" t="s">
        <v>25</v>
      </c>
      <c r="W1619" s="41">
        <v>91876129</v>
      </c>
      <c r="X1619" s="41">
        <v>0</v>
      </c>
      <c r="Y1619" s="41">
        <v>1946129</v>
      </c>
      <c r="Z1619" s="41">
        <v>0</v>
      </c>
      <c r="AA1619" s="41">
        <v>0</v>
      </c>
      <c r="AB1619" s="42">
        <v>89930000</v>
      </c>
      <c r="AC1619" s="41">
        <v>89930000</v>
      </c>
      <c r="AD1619" s="41">
        <v>0</v>
      </c>
      <c r="AE1619" s="42">
        <v>89930000</v>
      </c>
      <c r="AF1619" s="42">
        <v>35450666</v>
      </c>
      <c r="AG1619" s="41">
        <v>35450666</v>
      </c>
      <c r="AH1619" s="41">
        <v>35450666</v>
      </c>
      <c r="AI1619" s="41">
        <v>0</v>
      </c>
      <c r="AJ1619" s="41">
        <v>0</v>
      </c>
      <c r="AK1619" s="42" t="str">
        <f>IFERROR(VLOOKUP(Exportar[[#This Row],[RUBRO]],[3]LISTAS!$A$1:$B$19,2,0),Exportar[[#This Row],[NOMBRE-Planeación_Proyecto]])</f>
        <v>7. Infancia</v>
      </c>
      <c r="AL1619" s="41">
        <f>VLOOKUP(Exportar[[#This Row],[UNIDAD/SUB UNIDAD]],[3]!REGIONALES[[#All],[codigo_regional3]:[Columna1]],3,0)</f>
        <v>73</v>
      </c>
      <c r="AM1619" s="41">
        <f>Exportar[[#This Row],[COD]]</f>
        <v>73</v>
      </c>
      <c r="AN1619" s="41">
        <f>IFERROR(VLOOKUP(Exportar[[#This Row],[RUBRO completo]],'[3]CENTRO DE COSTOS'!$X:$X,1,0),0)</f>
        <v>0</v>
      </c>
      <c r="AO1619" s="43" t="str">
        <f>VLOOKUP(Exportar[[#This Row],[COD_REAL]],'[3]CENTRO DE COSTOS'!$M$4:$N$72,2,0)</f>
        <v>REGIONAL TOLIMA</v>
      </c>
    </row>
    <row r="1620" spans="1:41" x14ac:dyDescent="0.25">
      <c r="A1620" s="44">
        <v>45111</v>
      </c>
      <c r="B1620" s="32">
        <v>2023</v>
      </c>
      <c r="C1620" s="33" t="str">
        <f>VLOOKUP(D1620,'[3]CENTRO DE COSTOS'!$E:$H,4,0)</f>
        <v>REGIONALES</v>
      </c>
      <c r="D1620" s="34" t="s">
        <v>85</v>
      </c>
      <c r="E1620" s="34" t="s">
        <v>86</v>
      </c>
      <c r="F1620" s="34" t="s">
        <v>192</v>
      </c>
      <c r="G1620" s="35" t="str">
        <f>VLOOKUP(O1620,[3]Gerentes!$A:$N,4,0)</f>
        <v>ADOLESCENCIA Y JUVENTUD</v>
      </c>
      <c r="H1620" s="35" t="str">
        <f>VLOOKUP(O1620,[3]Gerentes!$A:$N,5,0)</f>
        <v xml:space="preserve">DIRECTOR(A) DE ADOLESCENCIA Y JUVENTUD </v>
      </c>
      <c r="I1620" s="35" t="str">
        <f>VLOOKUP(O1620,[3]Gerentes!$A:$N,10,0)</f>
        <v>8. Adolescencia y Juventud</v>
      </c>
      <c r="J1620" s="35" t="str">
        <f>VLOOKUP(O1620,[3]Gerentes!$A:$AB,15,0)</f>
        <v>Contratable</v>
      </c>
      <c r="K1620" s="36" t="str">
        <f t="shared" si="75"/>
        <v>Inversión</v>
      </c>
      <c r="L1620" s="37" t="s">
        <v>180</v>
      </c>
      <c r="M1620" s="38" t="str">
        <f t="shared" si="76"/>
        <v>C-4102-1500-21</v>
      </c>
      <c r="N1620" s="34">
        <v>991</v>
      </c>
      <c r="O1620" s="35" t="str">
        <f t="shared" si="77"/>
        <v>C-4102-1500-21-0-4102045-02-00-991</v>
      </c>
      <c r="P1620" s="32" t="s">
        <v>179</v>
      </c>
      <c r="Q1620" s="39">
        <f>VLOOKUP($O1620,[3]Gerentes!$A:$I,7,0)</f>
        <v>4102045</v>
      </c>
      <c r="R1620" s="40" t="str">
        <f>VLOOKUP($O1620,[3]Gerentes!$A:$I,8,0)</f>
        <v>SERVICIOS DE EDUCACIÓN INFORMAL A NIÑOS, NIÑAS, ADOLESCENTES  Y JÓVENES PARA EL RECONOCIMIENTO DE SUS DERECHOS</v>
      </c>
      <c r="S1620" s="34" t="s">
        <v>24</v>
      </c>
      <c r="T1620" s="34">
        <v>27</v>
      </c>
      <c r="U1620" s="34" t="s">
        <v>161</v>
      </c>
      <c r="V1620" s="34" t="s">
        <v>25</v>
      </c>
      <c r="W1620" s="41">
        <v>92797334</v>
      </c>
      <c r="X1620" s="41">
        <v>0</v>
      </c>
      <c r="Y1620" s="41">
        <v>2867334</v>
      </c>
      <c r="Z1620" s="41">
        <v>0</v>
      </c>
      <c r="AA1620" s="41">
        <v>0</v>
      </c>
      <c r="AB1620" s="42">
        <v>89930000</v>
      </c>
      <c r="AC1620" s="41">
        <v>89930000</v>
      </c>
      <c r="AD1620" s="41">
        <v>0</v>
      </c>
      <c r="AE1620" s="42">
        <v>89930000</v>
      </c>
      <c r="AF1620" s="42">
        <v>35450666</v>
      </c>
      <c r="AG1620" s="41">
        <v>35450666</v>
      </c>
      <c r="AH1620" s="41">
        <v>35450666</v>
      </c>
      <c r="AI1620" s="41">
        <v>0</v>
      </c>
      <c r="AJ1620" s="41">
        <v>0</v>
      </c>
      <c r="AK1620" s="42" t="str">
        <f>IFERROR(VLOOKUP(Exportar[[#This Row],[RUBRO]],[3]LISTAS!$A$1:$B$19,2,0),Exportar[[#This Row],[NOMBRE-Planeación_Proyecto]])</f>
        <v>8. Adolescencia y Juventud</v>
      </c>
      <c r="AL1620" s="41">
        <f>VLOOKUP(Exportar[[#This Row],[UNIDAD/SUB UNIDAD]],[3]!REGIONALES[[#All],[codigo_regional3]:[Columna1]],3,0)</f>
        <v>73</v>
      </c>
      <c r="AM1620" s="41">
        <f>Exportar[[#This Row],[COD]]</f>
        <v>73</v>
      </c>
      <c r="AN1620" s="41">
        <f>IFERROR(VLOOKUP(Exportar[[#This Row],[RUBRO completo]],'[3]CENTRO DE COSTOS'!$X:$X,1,0),0)</f>
        <v>0</v>
      </c>
      <c r="AO1620" s="43" t="str">
        <f>VLOOKUP(Exportar[[#This Row],[COD_REAL]],'[3]CENTRO DE COSTOS'!$M$4:$N$72,2,0)</f>
        <v>REGIONAL TOLIMA</v>
      </c>
    </row>
    <row r="1621" spans="1:41" x14ac:dyDescent="0.25">
      <c r="A1621" s="44">
        <v>45111</v>
      </c>
      <c r="B1621" s="32">
        <v>2023</v>
      </c>
      <c r="C1621" s="33" t="str">
        <f>VLOOKUP(D1621,'[3]CENTRO DE COSTOS'!$E:$H,4,0)</f>
        <v>REGIONALES</v>
      </c>
      <c r="D1621" s="34" t="s">
        <v>85</v>
      </c>
      <c r="E1621" s="34" t="s">
        <v>86</v>
      </c>
      <c r="F1621" s="34" t="s">
        <v>192</v>
      </c>
      <c r="G1621" s="35" t="str">
        <f>VLOOKUP(O1621,[3]Gerentes!$A:$N,4,0)</f>
        <v>TECNOLOGÍA</v>
      </c>
      <c r="H1621" s="35" t="str">
        <f>VLOOKUP(O1621,[3]Gerentes!$A:$N,5,0)</f>
        <v>DIRECTOR(A) DE INFORMACION Y TECNOLOGIA</v>
      </c>
      <c r="I1621" s="35" t="str">
        <f>VLOOKUP(O1621,[3]Gerentes!$A:$N,10,0)</f>
        <v>9. Tecnología</v>
      </c>
      <c r="J1621" s="35" t="str">
        <f>VLOOKUP(O1621,[3]Gerentes!$A:$AB,15,0)</f>
        <v>Contratable</v>
      </c>
      <c r="K1621" s="36" t="str">
        <f t="shared" si="75"/>
        <v>Inversión</v>
      </c>
      <c r="L1621" s="37" t="s">
        <v>178</v>
      </c>
      <c r="M1621" s="38" t="str">
        <f t="shared" si="76"/>
        <v>C-4199-1500-7</v>
      </c>
      <c r="N1621" s="34">
        <v>991</v>
      </c>
      <c r="O1621" s="35" t="str">
        <f t="shared" si="77"/>
        <v>C-4199-1500-7-0-4199062-02-991</v>
      </c>
      <c r="P1621" s="32" t="s">
        <v>177</v>
      </c>
      <c r="Q1621" s="39">
        <f>VLOOKUP($O1621,[3]Gerentes!$A:$I,7,0)</f>
        <v>4199062</v>
      </c>
      <c r="R1621" s="40" t="str">
        <f>VLOOKUP($O1621,[3]Gerentes!$A:$I,8,0)</f>
        <v>SERVICIOS TECNOLOGICOS</v>
      </c>
      <c r="S1621" s="34" t="s">
        <v>24</v>
      </c>
      <c r="T1621" s="34">
        <v>27</v>
      </c>
      <c r="U1621" s="34" t="s">
        <v>161</v>
      </c>
      <c r="V1621" s="34" t="s">
        <v>25</v>
      </c>
      <c r="W1621" s="41">
        <v>178862775</v>
      </c>
      <c r="X1621" s="41">
        <v>2230966</v>
      </c>
      <c r="Y1621" s="41">
        <v>2230966</v>
      </c>
      <c r="Z1621" s="41">
        <v>0</v>
      </c>
      <c r="AA1621" s="41">
        <v>0</v>
      </c>
      <c r="AB1621" s="42">
        <v>178862775</v>
      </c>
      <c r="AC1621" s="41">
        <v>171879000</v>
      </c>
      <c r="AD1621" s="41">
        <v>6983775</v>
      </c>
      <c r="AE1621" s="42">
        <v>171879000</v>
      </c>
      <c r="AF1621" s="42">
        <v>67755198</v>
      </c>
      <c r="AG1621" s="41">
        <v>67755198</v>
      </c>
      <c r="AH1621" s="41">
        <v>67755198</v>
      </c>
      <c r="AI1621" s="41">
        <v>0</v>
      </c>
      <c r="AJ1621" s="41">
        <v>0</v>
      </c>
      <c r="AK1621" s="42" t="str">
        <f>IFERROR(VLOOKUP(Exportar[[#This Row],[RUBRO]],[3]LISTAS!$A$1:$B$19,2,0),Exportar[[#This Row],[NOMBRE-Planeación_Proyecto]])</f>
        <v>9. Tecnología</v>
      </c>
      <c r="AL1621" s="41">
        <f>VLOOKUP(Exportar[[#This Row],[UNIDAD/SUB UNIDAD]],[3]!REGIONALES[[#All],[codigo_regional3]:[Columna1]],3,0)</f>
        <v>73</v>
      </c>
      <c r="AM1621" s="41">
        <f>Exportar[[#This Row],[COD]]</f>
        <v>73</v>
      </c>
      <c r="AN1621" s="41">
        <f>IFERROR(VLOOKUP(Exportar[[#This Row],[RUBRO completo]],'[3]CENTRO DE COSTOS'!$X:$X,1,0),0)</f>
        <v>0</v>
      </c>
      <c r="AO1621" s="43" t="str">
        <f>VLOOKUP(Exportar[[#This Row],[COD_REAL]],'[3]CENTRO DE COSTOS'!$M$4:$N$72,2,0)</f>
        <v>REGIONAL TOLIMA</v>
      </c>
    </row>
    <row r="1622" spans="1:41" x14ac:dyDescent="0.25">
      <c r="A1622" s="44">
        <v>45111</v>
      </c>
      <c r="B1622" s="32">
        <v>2023</v>
      </c>
      <c r="C1622" s="33" t="str">
        <f>VLOOKUP(D1622,'[3]CENTRO DE COSTOS'!$E:$H,4,0)</f>
        <v>REGIONALES</v>
      </c>
      <c r="D1622" s="34" t="s">
        <v>85</v>
      </c>
      <c r="E1622" s="34" t="s">
        <v>86</v>
      </c>
      <c r="F1622" s="34" t="s">
        <v>192</v>
      </c>
      <c r="G1622" s="35" t="str">
        <f>VLOOKUP(O1622,[3]Gerentes!$A:$N,4,0)</f>
        <v>FORTALECIMIENTO</v>
      </c>
      <c r="H1622" s="35" t="str">
        <f>VLOOKUP(O1622,[3]Gerentes!$A:$N,5,0)</f>
        <v>DIRECTOR(A) DE GESTION HUMANA</v>
      </c>
      <c r="I1622" s="35" t="str">
        <f>VLOOKUP(O1622,[3]Gerentes!$A:$N,10,0)</f>
        <v>8. Fortalecimiento</v>
      </c>
      <c r="J1622" s="35" t="str">
        <f>VLOOKUP(O1622,[3]Gerentes!$A:$AB,15,0)</f>
        <v>Contratable</v>
      </c>
      <c r="K1622" s="36" t="str">
        <f t="shared" si="75"/>
        <v>Inversión</v>
      </c>
      <c r="L1622" s="37" t="s">
        <v>175</v>
      </c>
      <c r="M1622" s="38" t="str">
        <f t="shared" si="76"/>
        <v>C-4199-1500-8</v>
      </c>
      <c r="N1622" s="34">
        <v>991</v>
      </c>
      <c r="O1622" s="35" t="str">
        <f t="shared" si="77"/>
        <v>C-4199-1500-8-0-4199064-02-991</v>
      </c>
      <c r="P1622" s="32" t="s">
        <v>174</v>
      </c>
      <c r="Q1622" s="39">
        <f>VLOOKUP($O1622,[3]Gerentes!$A:$I,7,0)</f>
        <v>4199064</v>
      </c>
      <c r="R1622" s="40" t="str">
        <f>VLOOKUP($O1622,[3]Gerentes!$A:$I,8,0)</f>
        <v>SERVICIO DE IMPLEMENTACION DE SISTEMAS DE GESTION</v>
      </c>
      <c r="S1622" s="34" t="s">
        <v>24</v>
      </c>
      <c r="T1622" s="34">
        <v>27</v>
      </c>
      <c r="U1622" s="34" t="s">
        <v>161</v>
      </c>
      <c r="V1622" s="34" t="s">
        <v>25</v>
      </c>
      <c r="W1622" s="41">
        <v>742908460</v>
      </c>
      <c r="X1622" s="41">
        <v>15972700</v>
      </c>
      <c r="Y1622" s="41">
        <v>33168927</v>
      </c>
      <c r="Z1622" s="41">
        <v>0</v>
      </c>
      <c r="AA1622" s="41">
        <v>0</v>
      </c>
      <c r="AB1622" s="42">
        <v>725712233</v>
      </c>
      <c r="AC1622" s="41">
        <v>709739533</v>
      </c>
      <c r="AD1622" s="41">
        <v>15972700</v>
      </c>
      <c r="AE1622" s="42">
        <v>709739533</v>
      </c>
      <c r="AF1622" s="42">
        <v>287083832</v>
      </c>
      <c r="AG1622" s="41">
        <v>287083832</v>
      </c>
      <c r="AH1622" s="41">
        <v>287083832</v>
      </c>
      <c r="AI1622" s="41">
        <v>0</v>
      </c>
      <c r="AJ1622" s="41">
        <v>0</v>
      </c>
      <c r="AK1622" s="42" t="str">
        <f>IFERROR(VLOOKUP(Exportar[[#This Row],[RUBRO]],[3]LISTAS!$A$1:$B$19,2,0),Exportar[[#This Row],[NOMBRE-Planeación_Proyecto]])</f>
        <v>8. Fortalecimiento</v>
      </c>
      <c r="AL1622" s="41">
        <f>VLOOKUP(Exportar[[#This Row],[UNIDAD/SUB UNIDAD]],[3]!REGIONALES[[#All],[codigo_regional3]:[Columna1]],3,0)</f>
        <v>73</v>
      </c>
      <c r="AM1622" s="41">
        <f>Exportar[[#This Row],[COD]]</f>
        <v>73</v>
      </c>
      <c r="AN1622" s="41">
        <f>IFERROR(VLOOKUP(Exportar[[#This Row],[RUBRO completo]],'[3]CENTRO DE COSTOS'!$X:$X,1,0),0)</f>
        <v>0</v>
      </c>
      <c r="AO1622" s="43" t="str">
        <f>VLOOKUP(Exportar[[#This Row],[COD_REAL]],'[3]CENTRO DE COSTOS'!$M$4:$N$72,2,0)</f>
        <v>REGIONAL TOLIMA</v>
      </c>
    </row>
    <row r="1623" spans="1:41" x14ac:dyDescent="0.25">
      <c r="A1623" s="44">
        <v>45111</v>
      </c>
      <c r="B1623" s="32">
        <v>2023</v>
      </c>
      <c r="C1623" s="33" t="str">
        <f>VLOOKUP(D1623,'[3]CENTRO DE COSTOS'!$E:$H,4,0)</f>
        <v>REGIONALES</v>
      </c>
      <c r="D1623" s="34" t="s">
        <v>85</v>
      </c>
      <c r="E1623" s="34" t="s">
        <v>86</v>
      </c>
      <c r="F1623" s="34" t="s">
        <v>176</v>
      </c>
      <c r="G1623" s="35" t="str">
        <f>VLOOKUP(O1623,[3]Gerentes!$A:$N,4,0)</f>
        <v>NUTRICIÓN</v>
      </c>
      <c r="H1623" s="35" t="str">
        <f>VLOOKUP(O1623,[3]Gerentes!$A:$N,5,0)</f>
        <v>DIRECTOR(A) DE NUTRICION</v>
      </c>
      <c r="I1623" s="35" t="str">
        <f>VLOOKUP(O1623,[3]Gerentes!$A:$N,10,0)</f>
        <v>4. Nutrición</v>
      </c>
      <c r="J1623" s="35" t="str">
        <f>VLOOKUP(O1623,[3]Gerentes!$A:$AB,15,0)</f>
        <v>No Contratable</v>
      </c>
      <c r="K1623" s="36" t="str">
        <f t="shared" si="75"/>
        <v>Inversión</v>
      </c>
      <c r="L1623" s="37" t="s">
        <v>191</v>
      </c>
      <c r="M1623" s="38" t="str">
        <f t="shared" si="76"/>
        <v>C-4102-1500-12</v>
      </c>
      <c r="N1623" s="34">
        <v>992</v>
      </c>
      <c r="O1623" s="35" t="str">
        <f t="shared" si="77"/>
        <v>C-4102-1500-12-0-4102014-02-992</v>
      </c>
      <c r="P1623" s="32" t="s">
        <v>190</v>
      </c>
      <c r="Q1623" s="39">
        <f>VLOOKUP($O1623,[3]Gerentes!$A:$I,7,0)</f>
        <v>4102014</v>
      </c>
      <c r="R1623" s="40" t="str">
        <f>VLOOKUP($O1623,[3]Gerentes!$A:$I,8,0)</f>
        <v>SERVICIO DE DISTRIBUCION DE ALIMENTOS SOLIDOS DE ALTO VALOR NUTRICIONAL</v>
      </c>
      <c r="S1623" s="34" t="s">
        <v>24</v>
      </c>
      <c r="T1623" s="34">
        <v>27</v>
      </c>
      <c r="U1623" s="34" t="s">
        <v>161</v>
      </c>
      <c r="V1623" s="34" t="s">
        <v>25</v>
      </c>
      <c r="W1623" s="41">
        <v>2500000</v>
      </c>
      <c r="X1623" s="41">
        <v>0</v>
      </c>
      <c r="Y1623" s="41">
        <v>0</v>
      </c>
      <c r="Z1623" s="41">
        <v>0</v>
      </c>
      <c r="AA1623" s="41">
        <v>0</v>
      </c>
      <c r="AB1623" s="42">
        <v>2500000</v>
      </c>
      <c r="AC1623" s="41">
        <v>2500000</v>
      </c>
      <c r="AD1623" s="41">
        <v>0</v>
      </c>
      <c r="AE1623" s="42">
        <v>2194138</v>
      </c>
      <c r="AF1623" s="42">
        <v>2194138</v>
      </c>
      <c r="AG1623" s="41">
        <v>2194138</v>
      </c>
      <c r="AH1623" s="41">
        <v>2194138</v>
      </c>
      <c r="AI1623" s="41">
        <v>0</v>
      </c>
      <c r="AJ1623" s="41">
        <v>0</v>
      </c>
      <c r="AK1623" s="42" t="str">
        <f>IFERROR(VLOOKUP(Exportar[[#This Row],[RUBRO]],[3]LISTAS!$A$1:$B$19,2,0),Exportar[[#This Row],[NOMBRE-Planeación_Proyecto]])</f>
        <v>4. Nutrición</v>
      </c>
      <c r="AL1623" s="41">
        <f>VLOOKUP(Exportar[[#This Row],[UNIDAD/SUB UNIDAD]],[3]!REGIONALES[[#All],[codigo_regional3]:[Columna1]],3,0)</f>
        <v>73</v>
      </c>
      <c r="AM1623" s="41">
        <f>Exportar[[#This Row],[COD]]</f>
        <v>73</v>
      </c>
      <c r="AN1623" s="41">
        <f>IFERROR(VLOOKUP(Exportar[[#This Row],[RUBRO completo]],'[3]CENTRO DE COSTOS'!$X:$X,1,0),0)</f>
        <v>0</v>
      </c>
      <c r="AO1623" s="43" t="str">
        <f>VLOOKUP(Exportar[[#This Row],[COD_REAL]],'[3]CENTRO DE COSTOS'!$M$4:$N$72,2,0)</f>
        <v>REGIONAL TOLIMA</v>
      </c>
    </row>
    <row r="1624" spans="1:41" x14ac:dyDescent="0.25">
      <c r="A1624" s="44">
        <v>45111</v>
      </c>
      <c r="B1624" s="32">
        <v>2023</v>
      </c>
      <c r="C1624" s="33" t="str">
        <f>VLOOKUP(D1624,'[3]CENTRO DE COSTOS'!$E:$H,4,0)</f>
        <v>REGIONALES</v>
      </c>
      <c r="D1624" s="34" t="s">
        <v>85</v>
      </c>
      <c r="E1624" s="34" t="s">
        <v>86</v>
      </c>
      <c r="F1624" s="34" t="s">
        <v>176</v>
      </c>
      <c r="G1624" s="35" t="str">
        <f>VLOOKUP(O1624,[3]Gerentes!$A:$N,4,0)</f>
        <v>NUTRICIÓN</v>
      </c>
      <c r="H1624" s="35" t="str">
        <f>VLOOKUP(O1624,[3]Gerentes!$A:$N,5,0)</f>
        <v>DIRECTOR(A) DE NUTRICION</v>
      </c>
      <c r="I1624" s="35" t="str">
        <f>VLOOKUP(O1624,[3]Gerentes!$A:$N,10,0)</f>
        <v>4. Nutrición</v>
      </c>
      <c r="J1624" s="35" t="str">
        <f>VLOOKUP(O1624,[3]Gerentes!$A:$AB,15,0)</f>
        <v>No Contratable</v>
      </c>
      <c r="K1624" s="36" t="str">
        <f t="shared" si="75"/>
        <v>Inversión</v>
      </c>
      <c r="L1624" s="37" t="s">
        <v>189</v>
      </c>
      <c r="M1624" s="38" t="str">
        <f t="shared" si="76"/>
        <v>C-4102-1500-12</v>
      </c>
      <c r="N1624" s="34">
        <v>992</v>
      </c>
      <c r="O1624" s="35" t="str">
        <f t="shared" si="77"/>
        <v>C-4102-1500-12-0-4102016-02-992</v>
      </c>
      <c r="P1624" s="32" t="s">
        <v>188</v>
      </c>
      <c r="Q1624" s="39">
        <f>VLOOKUP($O1624,[3]Gerentes!$A:$I,7,0)</f>
        <v>4102016</v>
      </c>
      <c r="R1624" s="40" t="str">
        <f>VLOOKUP($O1624,[3]Gerentes!$A:$I,8,0)</f>
        <v>SERVICIO DE ATENCION Y PREVENCION A LA DESNUTRICION DESDE EL SECTOR INCLUSION SOCIAL</v>
      </c>
      <c r="S1624" s="34" t="s">
        <v>24</v>
      </c>
      <c r="T1624" s="34">
        <v>27</v>
      </c>
      <c r="U1624" s="34" t="s">
        <v>161</v>
      </c>
      <c r="V1624" s="34" t="s">
        <v>25</v>
      </c>
      <c r="W1624" s="41">
        <v>2500000</v>
      </c>
      <c r="X1624" s="41">
        <v>460000</v>
      </c>
      <c r="Y1624" s="41">
        <v>0</v>
      </c>
      <c r="Z1624" s="41">
        <v>0</v>
      </c>
      <c r="AA1624" s="41">
        <v>0</v>
      </c>
      <c r="AB1624" s="42">
        <v>2960000</v>
      </c>
      <c r="AC1624" s="41">
        <v>2960000</v>
      </c>
      <c r="AD1624" s="41">
        <v>0</v>
      </c>
      <c r="AE1624" s="42">
        <v>692782</v>
      </c>
      <c r="AF1624" s="42">
        <v>692782</v>
      </c>
      <c r="AG1624" s="41">
        <v>692782</v>
      </c>
      <c r="AH1624" s="41">
        <v>692782</v>
      </c>
      <c r="AI1624" s="41">
        <v>0</v>
      </c>
      <c r="AJ1624" s="41">
        <v>0</v>
      </c>
      <c r="AK1624" s="42" t="str">
        <f>IFERROR(VLOOKUP(Exportar[[#This Row],[RUBRO]],[3]LISTAS!$A$1:$B$19,2,0),Exportar[[#This Row],[NOMBRE-Planeación_Proyecto]])</f>
        <v>4. Nutrición</v>
      </c>
      <c r="AL1624" s="41">
        <f>VLOOKUP(Exportar[[#This Row],[UNIDAD/SUB UNIDAD]],[3]!REGIONALES[[#All],[codigo_regional3]:[Columna1]],3,0)</f>
        <v>73</v>
      </c>
      <c r="AM1624" s="41">
        <f>Exportar[[#This Row],[COD]]</f>
        <v>73</v>
      </c>
      <c r="AN1624" s="41">
        <f>IFERROR(VLOOKUP(Exportar[[#This Row],[RUBRO completo]],'[3]CENTRO DE COSTOS'!$X:$X,1,0),0)</f>
        <v>0</v>
      </c>
      <c r="AO1624" s="43" t="str">
        <f>VLOOKUP(Exportar[[#This Row],[COD_REAL]],'[3]CENTRO DE COSTOS'!$M$4:$N$72,2,0)</f>
        <v>REGIONAL TOLIMA</v>
      </c>
    </row>
    <row r="1625" spans="1:41" x14ac:dyDescent="0.25">
      <c r="A1625" s="44">
        <v>45111</v>
      </c>
      <c r="B1625" s="32">
        <v>2023</v>
      </c>
      <c r="C1625" s="33" t="str">
        <f>VLOOKUP(D1625,'[3]CENTRO DE COSTOS'!$E:$H,4,0)</f>
        <v>REGIONALES</v>
      </c>
      <c r="D1625" s="34" t="s">
        <v>85</v>
      </c>
      <c r="E1625" s="34" t="s">
        <v>86</v>
      </c>
      <c r="F1625" s="34" t="s">
        <v>176</v>
      </c>
      <c r="G1625" s="35" t="str">
        <f>VLOOKUP(O1625,[3]Gerentes!$A:$N,4,0)</f>
        <v>PROTECCIÓN SRPA</v>
      </c>
      <c r="H1625" s="35" t="str">
        <f>VLOOKUP(O1625,[3]Gerentes!$A:$N,5,0)</f>
        <v>DIRECTOR(A) DE PROTECCION</v>
      </c>
      <c r="I1625" s="35" t="str">
        <f>VLOOKUP(O1625,[3]Gerentes!$A:$N,10,0)</f>
        <v>3. Protección SRPA</v>
      </c>
      <c r="J1625" s="35" t="str">
        <f>VLOOKUP(O1625,[3]Gerentes!$A:$AB,15,0)</f>
        <v>No Contratable</v>
      </c>
      <c r="K1625" s="36" t="str">
        <f t="shared" si="75"/>
        <v>Inversión</v>
      </c>
      <c r="L1625" s="37" t="s">
        <v>187</v>
      </c>
      <c r="M1625" s="38" t="str">
        <f t="shared" si="76"/>
        <v>C-4102-1500-13</v>
      </c>
      <c r="N1625" s="34">
        <v>992</v>
      </c>
      <c r="O1625" s="35" t="str">
        <f t="shared" si="77"/>
        <v>C-4102-1500-13-0-4102038-02-992</v>
      </c>
      <c r="P1625" s="32" t="s">
        <v>186</v>
      </c>
      <c r="Q1625" s="39">
        <f>VLOOKUP($O1625,[3]Gerentes!$A:$I,7,0)</f>
        <v>4102038</v>
      </c>
      <c r="R1625" s="40" t="str">
        <f>VLOOKUP($O1625,[3]Gerentes!$A:$I,8,0)</f>
        <v>SERVICIO DIRIGIDOS A LA ATENCION DE NIÑOS, NIÑAS, ADOLESCENTES Y JOVENES, CON ENFOQUE PEDAGOGICO Y RESTAURATIVO ENCAMINADOS A LA INCLUSION SOCIAL</v>
      </c>
      <c r="S1625" s="34" t="s">
        <v>24</v>
      </c>
      <c r="T1625" s="34">
        <v>27</v>
      </c>
      <c r="U1625" s="34" t="s">
        <v>161</v>
      </c>
      <c r="V1625" s="34" t="s">
        <v>25</v>
      </c>
      <c r="W1625" s="41">
        <v>3261595</v>
      </c>
      <c r="X1625" s="41">
        <v>6262090</v>
      </c>
      <c r="Y1625" s="41">
        <v>0</v>
      </c>
      <c r="Z1625" s="41">
        <v>0</v>
      </c>
      <c r="AA1625" s="41">
        <v>0</v>
      </c>
      <c r="AB1625" s="42">
        <v>9523685</v>
      </c>
      <c r="AC1625" s="41">
        <v>9523685</v>
      </c>
      <c r="AD1625" s="41">
        <v>0</v>
      </c>
      <c r="AE1625" s="42">
        <v>3386061</v>
      </c>
      <c r="AF1625" s="42">
        <v>3386061</v>
      </c>
      <c r="AG1625" s="41">
        <v>3386061</v>
      </c>
      <c r="AH1625" s="41">
        <v>3386061</v>
      </c>
      <c r="AI1625" s="41">
        <v>0</v>
      </c>
      <c r="AJ1625" s="41">
        <v>0</v>
      </c>
      <c r="AK1625" s="42" t="str">
        <f>IFERROR(VLOOKUP(Exportar[[#This Row],[RUBRO]],[3]LISTAS!$A$1:$B$19,2,0),Exportar[[#This Row],[NOMBRE-Planeación_Proyecto]])</f>
        <v>3. Protección SRPA</v>
      </c>
      <c r="AL1625" s="41">
        <f>VLOOKUP(Exportar[[#This Row],[UNIDAD/SUB UNIDAD]],[3]!REGIONALES[[#All],[codigo_regional3]:[Columna1]],3,0)</f>
        <v>73</v>
      </c>
      <c r="AM1625" s="41">
        <f>Exportar[[#This Row],[COD]]</f>
        <v>73</v>
      </c>
      <c r="AN1625" s="41">
        <f>IFERROR(VLOOKUP(Exportar[[#This Row],[RUBRO completo]],'[3]CENTRO DE COSTOS'!$X:$X,1,0),0)</f>
        <v>0</v>
      </c>
      <c r="AO1625" s="43" t="str">
        <f>VLOOKUP(Exportar[[#This Row],[COD_REAL]],'[3]CENTRO DE COSTOS'!$M$4:$N$72,2,0)</f>
        <v>REGIONAL TOLIMA</v>
      </c>
    </row>
    <row r="1626" spans="1:41" x14ac:dyDescent="0.25">
      <c r="A1626" s="44">
        <v>45111</v>
      </c>
      <c r="B1626" s="32">
        <v>2023</v>
      </c>
      <c r="C1626" s="33" t="str">
        <f>VLOOKUP(D1626,'[3]CENTRO DE COSTOS'!$E:$H,4,0)</f>
        <v>REGIONALES</v>
      </c>
      <c r="D1626" s="34" t="s">
        <v>85</v>
      </c>
      <c r="E1626" s="34" t="s">
        <v>86</v>
      </c>
      <c r="F1626" s="34" t="s">
        <v>176</v>
      </c>
      <c r="G1626" s="35" t="str">
        <f>VLOOKUP(O1626,[3]Gerentes!$A:$N,4,0)</f>
        <v xml:space="preserve">PROTECCIÓN RESTABLECIMIENTO </v>
      </c>
      <c r="H1626" s="35" t="str">
        <f>VLOOKUP(O1626,[3]Gerentes!$A:$N,5,0)</f>
        <v>DIRECTOR(A) DE PROTECCION</v>
      </c>
      <c r="I1626" s="35" t="str">
        <f>VLOOKUP(O1626,[3]Gerentes!$A:$N,10,0)</f>
        <v>2. Protección PARD</v>
      </c>
      <c r="J1626" s="35" t="str">
        <f>VLOOKUP(O1626,[3]Gerentes!$A:$AB,15,0)</f>
        <v>No Contratable</v>
      </c>
      <c r="K1626" s="36" t="str">
        <f t="shared" si="75"/>
        <v>Inversión</v>
      </c>
      <c r="L1626" s="37" t="s">
        <v>173</v>
      </c>
      <c r="M1626" s="38" t="str">
        <f t="shared" si="76"/>
        <v>C-4102-1500-14</v>
      </c>
      <c r="N1626" s="34">
        <v>992</v>
      </c>
      <c r="O1626" s="35" t="str">
        <f t="shared" si="77"/>
        <v>C-4102-1500-14-0-4102037-02-992</v>
      </c>
      <c r="P1626" s="32" t="s">
        <v>172</v>
      </c>
      <c r="Q1626" s="39">
        <f>VLOOKUP($O1626,[3]Gerentes!$A:$I,7,0)</f>
        <v>4102037</v>
      </c>
      <c r="R1626" s="40" t="str">
        <f>VLOOKUP($O1626,[3]Gerentes!$A:$I,8,0)</f>
        <v>SERVICIO DE PROTECCION PARA EL RESTABLECIMIENTO DE DERECHOS DE NIÑOS, NIÑAS, ADOLESCENTES Y JOVENES</v>
      </c>
      <c r="S1626" s="34" t="s">
        <v>24</v>
      </c>
      <c r="T1626" s="34">
        <v>21</v>
      </c>
      <c r="U1626" s="34" t="s">
        <v>185</v>
      </c>
      <c r="V1626" s="34" t="s">
        <v>25</v>
      </c>
      <c r="W1626" s="41">
        <v>66765244</v>
      </c>
      <c r="X1626" s="41">
        <v>122000000</v>
      </c>
      <c r="Y1626" s="41">
        <v>0</v>
      </c>
      <c r="Z1626" s="41">
        <v>0</v>
      </c>
      <c r="AA1626" s="41">
        <v>0</v>
      </c>
      <c r="AB1626" s="42">
        <v>188765244</v>
      </c>
      <c r="AC1626" s="41">
        <v>188765244</v>
      </c>
      <c r="AD1626" s="41">
        <v>0</v>
      </c>
      <c r="AE1626" s="42">
        <v>109842945</v>
      </c>
      <c r="AF1626" s="42">
        <v>101576585</v>
      </c>
      <c r="AG1626" s="41">
        <v>101576585</v>
      </c>
      <c r="AH1626" s="41">
        <v>101576585</v>
      </c>
      <c r="AI1626" s="41">
        <v>0</v>
      </c>
      <c r="AJ1626" s="41">
        <v>0</v>
      </c>
      <c r="AK1626" s="42" t="str">
        <f>IFERROR(VLOOKUP(Exportar[[#This Row],[RUBRO]],[3]LISTAS!$A$1:$B$19,2,0),Exportar[[#This Row],[NOMBRE-Planeación_Proyecto]])</f>
        <v>2. Protección PARD</v>
      </c>
      <c r="AL1626" s="41">
        <f>VLOOKUP(Exportar[[#This Row],[UNIDAD/SUB UNIDAD]],[3]!REGIONALES[[#All],[codigo_regional3]:[Columna1]],3,0)</f>
        <v>73</v>
      </c>
      <c r="AM1626" s="41">
        <f>Exportar[[#This Row],[COD]]</f>
        <v>73</v>
      </c>
      <c r="AN1626" s="41">
        <f>IFERROR(VLOOKUP(Exportar[[#This Row],[RUBRO completo]],'[3]CENTRO DE COSTOS'!$X:$X,1,0),0)</f>
        <v>0</v>
      </c>
      <c r="AO1626" s="43" t="str">
        <f>VLOOKUP(Exportar[[#This Row],[COD_REAL]],'[3]CENTRO DE COSTOS'!$M$4:$N$72,2,0)</f>
        <v>REGIONAL TOLIMA</v>
      </c>
    </row>
    <row r="1627" spans="1:41" x14ac:dyDescent="0.25">
      <c r="A1627" s="44">
        <v>45111</v>
      </c>
      <c r="B1627" s="32">
        <v>2023</v>
      </c>
      <c r="C1627" s="33" t="str">
        <f>VLOOKUP(D1627,'[3]CENTRO DE COSTOS'!$E:$H,4,0)</f>
        <v>REGIONALES</v>
      </c>
      <c r="D1627" s="34" t="s">
        <v>85</v>
      </c>
      <c r="E1627" s="34" t="s">
        <v>86</v>
      </c>
      <c r="F1627" s="34" t="s">
        <v>176</v>
      </c>
      <c r="G1627" s="35" t="str">
        <f>VLOOKUP(O1627,[3]Gerentes!$A:$N,4,0)</f>
        <v>SNBF</v>
      </c>
      <c r="H1627" s="35" t="str">
        <f>VLOOKUP(O1627,[3]Gerentes!$A:$N,5,0)</f>
        <v>DIRECTOR(A) DE SISTEMA NACIONAL DE BIENESTAR FAMILIAR</v>
      </c>
      <c r="I1627" s="35" t="str">
        <f>VLOOKUP(O1627,[3]Gerentes!$A:$N,10,0)</f>
        <v>7. SNBF</v>
      </c>
      <c r="J1627" s="35" t="str">
        <f>VLOOKUP(O1627,[3]Gerentes!$A:$AB,15,0)</f>
        <v>No Contratable</v>
      </c>
      <c r="K1627" s="36" t="str">
        <f t="shared" si="75"/>
        <v>Inversión</v>
      </c>
      <c r="L1627" s="37" t="s">
        <v>168</v>
      </c>
      <c r="M1627" s="38" t="str">
        <f t="shared" si="76"/>
        <v>C-4102-1500-15</v>
      </c>
      <c r="N1627" s="34">
        <v>992</v>
      </c>
      <c r="O1627" s="35" t="str">
        <f t="shared" si="77"/>
        <v>C-4102-1500-15-0-4102024-02-992</v>
      </c>
      <c r="P1627" s="32" t="s">
        <v>167</v>
      </c>
      <c r="Q1627" s="39">
        <f>VLOOKUP($O1627,[3]Gerentes!$A:$I,7,0)</f>
        <v>4102024</v>
      </c>
      <c r="R1627" s="40" t="str">
        <f>VLOOKUP($O1627,[3]Gerentes!$A:$I,8,0)</f>
        <v>SERVICIO DE ASISTENCIA TECNICA EN EL CICLO DE POLITICAS PUBLICAS DE INFANCIA Y ADOLESCENCIA</v>
      </c>
      <c r="S1627" s="34" t="s">
        <v>24</v>
      </c>
      <c r="T1627" s="34">
        <v>27</v>
      </c>
      <c r="U1627" s="34" t="s">
        <v>161</v>
      </c>
      <c r="V1627" s="34" t="s">
        <v>25</v>
      </c>
      <c r="W1627" s="41">
        <v>12000000</v>
      </c>
      <c r="X1627" s="41">
        <v>24000000</v>
      </c>
      <c r="Y1627" s="41">
        <v>0</v>
      </c>
      <c r="Z1627" s="41">
        <v>0</v>
      </c>
      <c r="AA1627" s="41">
        <v>0</v>
      </c>
      <c r="AB1627" s="42">
        <v>36000000</v>
      </c>
      <c r="AC1627" s="41">
        <v>36000000</v>
      </c>
      <c r="AD1627" s="41">
        <v>0</v>
      </c>
      <c r="AE1627" s="42">
        <v>18269700</v>
      </c>
      <c r="AF1627" s="42">
        <v>17821779</v>
      </c>
      <c r="AG1627" s="41">
        <v>17821779</v>
      </c>
      <c r="AH1627" s="41">
        <v>17821779</v>
      </c>
      <c r="AI1627" s="41">
        <v>0</v>
      </c>
      <c r="AJ1627" s="41">
        <v>0</v>
      </c>
      <c r="AK1627" s="42" t="str">
        <f>IFERROR(VLOOKUP(Exportar[[#This Row],[RUBRO]],[3]LISTAS!$A$1:$B$19,2,0),Exportar[[#This Row],[NOMBRE-Planeación_Proyecto]])</f>
        <v>7. SNBF</v>
      </c>
      <c r="AL1627" s="41">
        <f>VLOOKUP(Exportar[[#This Row],[UNIDAD/SUB UNIDAD]],[3]!REGIONALES[[#All],[codigo_regional3]:[Columna1]],3,0)</f>
        <v>73</v>
      </c>
      <c r="AM1627" s="41">
        <f>Exportar[[#This Row],[COD]]</f>
        <v>73</v>
      </c>
      <c r="AN1627" s="41">
        <f>IFERROR(VLOOKUP(Exportar[[#This Row],[RUBRO completo]],'[3]CENTRO DE COSTOS'!$X:$X,1,0),0)</f>
        <v>0</v>
      </c>
      <c r="AO1627" s="43" t="str">
        <f>VLOOKUP(Exportar[[#This Row],[COD_REAL]],'[3]CENTRO DE COSTOS'!$M$4:$N$72,2,0)</f>
        <v>REGIONAL TOLIMA</v>
      </c>
    </row>
    <row r="1628" spans="1:41" x14ac:dyDescent="0.25">
      <c r="A1628" s="44">
        <v>45111</v>
      </c>
      <c r="B1628" s="32">
        <v>2023</v>
      </c>
      <c r="C1628" s="33" t="str">
        <f>VLOOKUP(D1628,'[3]CENTRO DE COSTOS'!$E:$H,4,0)</f>
        <v>REGIONALES</v>
      </c>
      <c r="D1628" s="34" t="s">
        <v>85</v>
      </c>
      <c r="E1628" s="34" t="s">
        <v>86</v>
      </c>
      <c r="F1628" s="34" t="s">
        <v>176</v>
      </c>
      <c r="G1628" s="35" t="str">
        <f>VLOOKUP(O1628,[3]Gerentes!$A:$N,4,0)</f>
        <v>FAMILIA Y COMUNIDADES</v>
      </c>
      <c r="H1628" s="35" t="str">
        <f>VLOOKUP(O1628,[3]Gerentes!$A:$N,5,0)</f>
        <v>DIRECTOR(A) DE FAMILIA Y COMUNIDADES</v>
      </c>
      <c r="I1628" s="35" t="str">
        <f>VLOOKUP(O1628,[3]Gerentes!$A:$N,10,0)</f>
        <v>6. Familia y Comunidades</v>
      </c>
      <c r="J1628" s="35" t="str">
        <f>VLOOKUP(O1628,[3]Gerentes!$A:$AB,15,0)</f>
        <v>No Contratable</v>
      </c>
      <c r="K1628" s="36" t="str">
        <f t="shared" si="75"/>
        <v>Inversión</v>
      </c>
      <c r="L1628" s="37" t="s">
        <v>184</v>
      </c>
      <c r="M1628" s="38" t="str">
        <f t="shared" si="76"/>
        <v>C-4102-1500-16</v>
      </c>
      <c r="N1628" s="34">
        <v>992</v>
      </c>
      <c r="O1628" s="35" t="str">
        <f t="shared" si="77"/>
        <v>C-4102-1500-16-0-4102041-02-992</v>
      </c>
      <c r="P1628" s="32" t="s">
        <v>183</v>
      </c>
      <c r="Q1628" s="39">
        <f>VLOOKUP($O1628,[3]Gerentes!$A:$I,7,0)</f>
        <v>4102041</v>
      </c>
      <c r="R1628" s="40" t="str">
        <f>VLOOKUP($O1628,[3]Gerentes!$A:$I,8,0)</f>
        <v>SERVICIO DE ASISTENCIA TECNICA EN EL CICLO DE POLITICAS PUBLICAS DE FAMILIA Y OTRAS RELACIONADAS</v>
      </c>
      <c r="S1628" s="34" t="s">
        <v>24</v>
      </c>
      <c r="T1628" s="34">
        <v>27</v>
      </c>
      <c r="U1628" s="34" t="s">
        <v>161</v>
      </c>
      <c r="V1628" s="34" t="s">
        <v>25</v>
      </c>
      <c r="W1628" s="41">
        <v>22000000</v>
      </c>
      <c r="X1628" s="41">
        <v>0</v>
      </c>
      <c r="Y1628" s="41">
        <v>0</v>
      </c>
      <c r="Z1628" s="41">
        <v>0</v>
      </c>
      <c r="AA1628" s="41">
        <v>0</v>
      </c>
      <c r="AB1628" s="42">
        <v>22000000</v>
      </c>
      <c r="AC1628" s="41">
        <v>22000000</v>
      </c>
      <c r="AD1628" s="41">
        <v>0</v>
      </c>
      <c r="AE1628" s="42">
        <v>5793796</v>
      </c>
      <c r="AF1628" s="42">
        <v>5793796</v>
      </c>
      <c r="AG1628" s="41">
        <v>5793796</v>
      </c>
      <c r="AH1628" s="41">
        <v>5793796</v>
      </c>
      <c r="AI1628" s="41">
        <v>0</v>
      </c>
      <c r="AJ1628" s="41">
        <v>0</v>
      </c>
      <c r="AK1628" s="42" t="str">
        <f>IFERROR(VLOOKUP(Exportar[[#This Row],[RUBRO]],[3]LISTAS!$A$1:$B$19,2,0),Exportar[[#This Row],[NOMBRE-Planeación_Proyecto]])</f>
        <v>6. Familia y Comunidades</v>
      </c>
      <c r="AL1628" s="41">
        <f>VLOOKUP(Exportar[[#This Row],[UNIDAD/SUB UNIDAD]],[3]!REGIONALES[[#All],[codigo_regional3]:[Columna1]],3,0)</f>
        <v>73</v>
      </c>
      <c r="AM1628" s="41">
        <f>Exportar[[#This Row],[COD]]</f>
        <v>73</v>
      </c>
      <c r="AN1628" s="41">
        <f>IFERROR(VLOOKUP(Exportar[[#This Row],[RUBRO completo]],'[3]CENTRO DE COSTOS'!$X:$X,1,0),0)</f>
        <v>0</v>
      </c>
      <c r="AO1628" s="43" t="str">
        <f>VLOOKUP(Exportar[[#This Row],[COD_REAL]],'[3]CENTRO DE COSTOS'!$M$4:$N$72,2,0)</f>
        <v>REGIONAL TOLIMA</v>
      </c>
    </row>
    <row r="1629" spans="1:41" x14ac:dyDescent="0.25">
      <c r="A1629" s="44">
        <v>45111</v>
      </c>
      <c r="B1629" s="32">
        <v>2023</v>
      </c>
      <c r="C1629" s="33" t="str">
        <f>VLOOKUP(D1629,'[3]CENTRO DE COSTOS'!$E:$H,4,0)</f>
        <v>REGIONALES</v>
      </c>
      <c r="D1629" s="34" t="s">
        <v>85</v>
      </c>
      <c r="E1629" s="34" t="s">
        <v>86</v>
      </c>
      <c r="F1629" s="34" t="s">
        <v>176</v>
      </c>
      <c r="G1629" s="35" t="str">
        <f>VLOOKUP(O1629,[3]Gerentes!$A:$N,4,0)</f>
        <v>PRIMERA INFANCIA</v>
      </c>
      <c r="H1629" s="35" t="str">
        <f>VLOOKUP(O1629,[3]Gerentes!$A:$N,5,0)</f>
        <v>DIRECTOR(A) DE PRIMERA INFANCIA</v>
      </c>
      <c r="I1629" s="35" t="str">
        <f>VLOOKUP(O1629,[3]Gerentes!$A:$N,10,0)</f>
        <v>1. Primera Infancia</v>
      </c>
      <c r="J1629" s="35" t="str">
        <f>VLOOKUP(O1629,[3]Gerentes!$A:$AB,15,0)</f>
        <v>No Contratable</v>
      </c>
      <c r="K1629" s="36" t="str">
        <f t="shared" si="75"/>
        <v>Inversión</v>
      </c>
      <c r="L1629" s="37" t="s">
        <v>166</v>
      </c>
      <c r="M1629" s="38" t="str">
        <f t="shared" si="76"/>
        <v>C-4102-1500-18</v>
      </c>
      <c r="N1629" s="34">
        <v>992</v>
      </c>
      <c r="O1629" s="35" t="str">
        <f t="shared" si="77"/>
        <v>C-4102-1500-18-0-4102040-02-992</v>
      </c>
      <c r="P1629" s="32" t="s">
        <v>165</v>
      </c>
      <c r="Q1629" s="39">
        <f>VLOOKUP($O1629,[3]Gerentes!$A:$I,7,0)</f>
        <v>4102040</v>
      </c>
      <c r="R1629" s="40" t="str">
        <f>VLOOKUP($O1629,[3]Gerentes!$A:$I,8,0)</f>
        <v>DOCUMENTOS METODOLOGICOS</v>
      </c>
      <c r="S1629" s="34" t="s">
        <v>24</v>
      </c>
      <c r="T1629" s="34">
        <v>27</v>
      </c>
      <c r="U1629" s="34" t="s">
        <v>161</v>
      </c>
      <c r="V1629" s="34" t="s">
        <v>25</v>
      </c>
      <c r="W1629" s="41">
        <v>0</v>
      </c>
      <c r="X1629" s="41">
        <v>60615188</v>
      </c>
      <c r="Y1629" s="41">
        <v>0</v>
      </c>
      <c r="Z1629" s="41">
        <v>0</v>
      </c>
      <c r="AA1629" s="41">
        <v>0</v>
      </c>
      <c r="AB1629" s="42">
        <v>60615188</v>
      </c>
      <c r="AC1629" s="41">
        <v>60615188</v>
      </c>
      <c r="AD1629" s="41">
        <v>0</v>
      </c>
      <c r="AE1629" s="42">
        <v>58766877</v>
      </c>
      <c r="AF1629" s="42">
        <v>57481263</v>
      </c>
      <c r="AG1629" s="41">
        <v>57481263</v>
      </c>
      <c r="AH1629" s="41">
        <v>57481263</v>
      </c>
      <c r="AI1629" s="41">
        <v>0</v>
      </c>
      <c r="AJ1629" s="41">
        <v>0</v>
      </c>
      <c r="AK1629" s="42" t="str">
        <f>IFERROR(VLOOKUP(Exportar[[#This Row],[RUBRO]],[3]LISTAS!$A$1:$B$19,2,0),Exportar[[#This Row],[NOMBRE-Planeación_Proyecto]])</f>
        <v>1. Primera Infancia</v>
      </c>
      <c r="AL1629" s="41">
        <f>VLOOKUP(Exportar[[#This Row],[UNIDAD/SUB UNIDAD]],[3]!REGIONALES[[#All],[codigo_regional3]:[Columna1]],3,0)</f>
        <v>73</v>
      </c>
      <c r="AM1629" s="41">
        <f>Exportar[[#This Row],[COD]]</f>
        <v>73</v>
      </c>
      <c r="AN1629" s="41">
        <f>IFERROR(VLOOKUP(Exportar[[#This Row],[RUBRO completo]],'[3]CENTRO DE COSTOS'!$X:$X,1,0),0)</f>
        <v>0</v>
      </c>
      <c r="AO1629" s="43" t="str">
        <f>VLOOKUP(Exportar[[#This Row],[COD_REAL]],'[3]CENTRO DE COSTOS'!$M$4:$N$72,2,0)</f>
        <v>REGIONAL TOLIMA</v>
      </c>
    </row>
    <row r="1630" spans="1:41" x14ac:dyDescent="0.25">
      <c r="A1630" s="44">
        <v>45111</v>
      </c>
      <c r="B1630" s="32">
        <v>2023</v>
      </c>
      <c r="C1630" s="33" t="str">
        <f>VLOOKUP(D1630,'[3]CENTRO DE COSTOS'!$E:$H,4,0)</f>
        <v>REGIONALES</v>
      </c>
      <c r="D1630" s="34" t="s">
        <v>85</v>
      </c>
      <c r="E1630" s="34" t="s">
        <v>86</v>
      </c>
      <c r="F1630" s="34" t="s">
        <v>176</v>
      </c>
      <c r="G1630" s="35" t="str">
        <f>VLOOKUP(O1630,[3]Gerentes!$A:$N,4,0)</f>
        <v>PRIMERA INFANCIA</v>
      </c>
      <c r="H1630" s="35" t="str">
        <f>VLOOKUP(O1630,[3]Gerentes!$A:$N,5,0)</f>
        <v>DIRECTOR(A) DE PRIMERA INFANCIA</v>
      </c>
      <c r="I1630" s="35" t="str">
        <f>VLOOKUP(O1630,[3]Gerentes!$A:$N,10,0)</f>
        <v>1. Primera Infancia</v>
      </c>
      <c r="J1630" s="35" t="str">
        <f>VLOOKUP(O1630,[3]Gerentes!$A:$AB,15,0)</f>
        <v>No Contratable</v>
      </c>
      <c r="K1630" s="36" t="str">
        <f t="shared" si="75"/>
        <v>Inversión</v>
      </c>
      <c r="L1630" s="37" t="s">
        <v>166</v>
      </c>
      <c r="M1630" s="38" t="str">
        <f t="shared" si="76"/>
        <v>C-4102-1500-18</v>
      </c>
      <c r="N1630" s="34">
        <v>992</v>
      </c>
      <c r="O1630" s="35" t="str">
        <f t="shared" si="77"/>
        <v>C-4102-1500-18-0-4102040-02-992</v>
      </c>
      <c r="P1630" s="32" t="s">
        <v>165</v>
      </c>
      <c r="Q1630" s="39">
        <f>VLOOKUP($O1630,[3]Gerentes!$A:$I,7,0)</f>
        <v>4102040</v>
      </c>
      <c r="R1630" s="40" t="str">
        <f>VLOOKUP($O1630,[3]Gerentes!$A:$I,8,0)</f>
        <v>DOCUMENTOS METODOLOGICOS</v>
      </c>
      <c r="S1630" s="34" t="s">
        <v>24</v>
      </c>
      <c r="T1630" s="34">
        <v>20</v>
      </c>
      <c r="U1630" s="34" t="s">
        <v>392</v>
      </c>
      <c r="V1630" s="34" t="s">
        <v>25</v>
      </c>
      <c r="W1630" s="41">
        <v>4000000</v>
      </c>
      <c r="X1630" s="41">
        <v>58223472</v>
      </c>
      <c r="Y1630" s="41">
        <v>0</v>
      </c>
      <c r="Z1630" s="41">
        <v>0</v>
      </c>
      <c r="AA1630" s="41">
        <v>0</v>
      </c>
      <c r="AB1630" s="42">
        <v>62223472</v>
      </c>
      <c r="AC1630" s="41">
        <v>62223472</v>
      </c>
      <c r="AD1630" s="41">
        <v>0</v>
      </c>
      <c r="AE1630" s="42">
        <v>4726103</v>
      </c>
      <c r="AF1630" s="42">
        <v>3908218</v>
      </c>
      <c r="AG1630" s="41">
        <v>3908218</v>
      </c>
      <c r="AH1630" s="41">
        <v>3908218</v>
      </c>
      <c r="AI1630" s="41">
        <v>0</v>
      </c>
      <c r="AJ1630" s="41">
        <v>0</v>
      </c>
      <c r="AK1630" s="42" t="str">
        <f>IFERROR(VLOOKUP(Exportar[[#This Row],[RUBRO]],[3]LISTAS!$A$1:$B$19,2,0),Exportar[[#This Row],[NOMBRE-Planeación_Proyecto]])</f>
        <v>1. Primera Infancia</v>
      </c>
      <c r="AL1630" s="41">
        <f>VLOOKUP(Exportar[[#This Row],[UNIDAD/SUB UNIDAD]],[3]!REGIONALES[[#All],[codigo_regional3]:[Columna1]],3,0)</f>
        <v>73</v>
      </c>
      <c r="AM1630" s="41">
        <f>Exportar[[#This Row],[COD]]</f>
        <v>73</v>
      </c>
      <c r="AN1630" s="41">
        <f>IFERROR(VLOOKUP(Exportar[[#This Row],[RUBRO completo]],'[3]CENTRO DE COSTOS'!$X:$X,1,0),0)</f>
        <v>0</v>
      </c>
      <c r="AO1630" s="43" t="str">
        <f>VLOOKUP(Exportar[[#This Row],[COD_REAL]],'[3]CENTRO DE COSTOS'!$M$4:$N$72,2,0)</f>
        <v>REGIONAL TOLIMA</v>
      </c>
    </row>
    <row r="1631" spans="1:41" x14ac:dyDescent="0.25">
      <c r="A1631" s="44">
        <v>45111</v>
      </c>
      <c r="B1631" s="32">
        <v>2023</v>
      </c>
      <c r="C1631" s="33" t="str">
        <f>VLOOKUP(D1631,'[3]CENTRO DE COSTOS'!$E:$H,4,0)</f>
        <v>REGIONALES</v>
      </c>
      <c r="D1631" s="34" t="s">
        <v>85</v>
      </c>
      <c r="E1631" s="34" t="s">
        <v>86</v>
      </c>
      <c r="F1631" s="34" t="s">
        <v>176</v>
      </c>
      <c r="G1631" s="35" t="str">
        <f>VLOOKUP(O1631,[3]Gerentes!$A:$N,4,0)</f>
        <v>INFANCIA</v>
      </c>
      <c r="H1631" s="35" t="str">
        <f>VLOOKUP(O1631,[3]Gerentes!$A:$N,5,0)</f>
        <v>DIRECTOR(A) DE INFANCIA</v>
      </c>
      <c r="I1631" s="35" t="str">
        <f>VLOOKUP(O1631,[3]Gerentes!$A:$N,10,0)</f>
        <v>7. Infancia</v>
      </c>
      <c r="J1631" s="35" t="str">
        <f>VLOOKUP(O1631,[3]Gerentes!$A:$AB,15,0)</f>
        <v>No Contratable</v>
      </c>
      <c r="K1631" s="36" t="str">
        <f t="shared" si="75"/>
        <v>Inversión</v>
      </c>
      <c r="L1631" s="37" t="s">
        <v>182</v>
      </c>
      <c r="M1631" s="38" t="str">
        <f t="shared" si="76"/>
        <v>C-4102-1500-20</v>
      </c>
      <c r="N1631" s="34">
        <v>992</v>
      </c>
      <c r="O1631" s="35" t="str">
        <f t="shared" si="77"/>
        <v>C-4102-1500-20-0-4102045-02-992</v>
      </c>
      <c r="P1631" s="32" t="s">
        <v>181</v>
      </c>
      <c r="Q1631" s="39">
        <f>VLOOKUP($O1631,[3]Gerentes!$A:$I,7,0)</f>
        <v>4102045</v>
      </c>
      <c r="R1631" s="40" t="str">
        <f>VLOOKUP($O1631,[3]Gerentes!$A:$I,8,0)</f>
        <v>SERVICIOS DE EDUCACIÓN INFORMAL A NIÑOS, NIÑAS, ADOLESCENTES  Y JÓVENES PARA EL RECONOCIMIENTO DE SUS DERECHOS</v>
      </c>
      <c r="S1631" s="34" t="s">
        <v>24</v>
      </c>
      <c r="T1631" s="34">
        <v>27</v>
      </c>
      <c r="U1631" s="34" t="s">
        <v>161</v>
      </c>
      <c r="V1631" s="34" t="s">
        <v>25</v>
      </c>
      <c r="W1631" s="41">
        <v>5150000</v>
      </c>
      <c r="X1631" s="41">
        <v>0</v>
      </c>
      <c r="Y1631" s="41">
        <v>0</v>
      </c>
      <c r="Z1631" s="41">
        <v>0</v>
      </c>
      <c r="AA1631" s="41">
        <v>0</v>
      </c>
      <c r="AB1631" s="42">
        <v>5150000</v>
      </c>
      <c r="AC1631" s="41">
        <v>5150000</v>
      </c>
      <c r="AD1631" s="41">
        <v>0</v>
      </c>
      <c r="AE1631" s="42">
        <v>3966825</v>
      </c>
      <c r="AF1631" s="42">
        <v>3966825</v>
      </c>
      <c r="AG1631" s="41">
        <v>3966825</v>
      </c>
      <c r="AH1631" s="41">
        <v>3966825</v>
      </c>
      <c r="AI1631" s="41">
        <v>0</v>
      </c>
      <c r="AJ1631" s="41">
        <v>0</v>
      </c>
      <c r="AK1631" s="42" t="str">
        <f>IFERROR(VLOOKUP(Exportar[[#This Row],[RUBRO]],[3]LISTAS!$A$1:$B$19,2,0),Exportar[[#This Row],[NOMBRE-Planeación_Proyecto]])</f>
        <v>7. Infancia</v>
      </c>
      <c r="AL1631" s="41">
        <f>VLOOKUP(Exportar[[#This Row],[UNIDAD/SUB UNIDAD]],[3]!REGIONALES[[#All],[codigo_regional3]:[Columna1]],3,0)</f>
        <v>73</v>
      </c>
      <c r="AM1631" s="41">
        <f>Exportar[[#This Row],[COD]]</f>
        <v>73</v>
      </c>
      <c r="AN1631" s="41">
        <f>IFERROR(VLOOKUP(Exportar[[#This Row],[RUBRO completo]],'[3]CENTRO DE COSTOS'!$X:$X,1,0),0)</f>
        <v>0</v>
      </c>
      <c r="AO1631" s="43" t="str">
        <f>VLOOKUP(Exportar[[#This Row],[COD_REAL]],'[3]CENTRO DE COSTOS'!$M$4:$N$72,2,0)</f>
        <v>REGIONAL TOLIMA</v>
      </c>
    </row>
    <row r="1632" spans="1:41" x14ac:dyDescent="0.25">
      <c r="A1632" s="44">
        <v>45111</v>
      </c>
      <c r="B1632" s="32">
        <v>2023</v>
      </c>
      <c r="C1632" s="33" t="str">
        <f>VLOOKUP(D1632,'[3]CENTRO DE COSTOS'!$E:$H,4,0)</f>
        <v>REGIONALES</v>
      </c>
      <c r="D1632" s="34" t="s">
        <v>85</v>
      </c>
      <c r="E1632" s="34" t="s">
        <v>86</v>
      </c>
      <c r="F1632" s="34" t="s">
        <v>176</v>
      </c>
      <c r="G1632" s="35" t="str">
        <f>VLOOKUP(O1632,[3]Gerentes!$A:$N,4,0)</f>
        <v>ADOLESCENCIA Y JUVENTUD</v>
      </c>
      <c r="H1632" s="35" t="str">
        <f>VLOOKUP(O1632,[3]Gerentes!$A:$N,5,0)</f>
        <v xml:space="preserve">DIRECTOR(A) DE ADOLESCENCIA Y JUVENTUD </v>
      </c>
      <c r="I1632" s="35" t="str">
        <f>VLOOKUP(O1632,[3]Gerentes!$A:$N,10,0)</f>
        <v>8. Adolescencia y Juventud</v>
      </c>
      <c r="J1632" s="35" t="str">
        <f>VLOOKUP(O1632,[3]Gerentes!$A:$AB,15,0)</f>
        <v>No Contratable</v>
      </c>
      <c r="K1632" s="36" t="str">
        <f t="shared" si="75"/>
        <v>Inversión</v>
      </c>
      <c r="L1632" s="37" t="s">
        <v>180</v>
      </c>
      <c r="M1632" s="38" t="str">
        <f t="shared" si="76"/>
        <v>C-4102-1500-21</v>
      </c>
      <c r="N1632" s="34">
        <v>992</v>
      </c>
      <c r="O1632" s="35" t="str">
        <f t="shared" si="77"/>
        <v>C-4102-1500-21-0-4102045-02-00-992</v>
      </c>
      <c r="P1632" s="32" t="s">
        <v>179</v>
      </c>
      <c r="Q1632" s="39">
        <f>VLOOKUP($O1632,[3]Gerentes!$A:$I,7,0)</f>
        <v>4102045</v>
      </c>
      <c r="R1632" s="40" t="str">
        <f>VLOOKUP($O1632,[3]Gerentes!$A:$I,8,0)</f>
        <v>SERVICIOS DE EDUCACIÓN INFORMAL A NIÑOS, NIÑAS, ADOLESCENTES  Y JÓVENES PARA EL RECONOCIMIENTO DE SUS DERECHOS</v>
      </c>
      <c r="S1632" s="34" t="s">
        <v>24</v>
      </c>
      <c r="T1632" s="34">
        <v>27</v>
      </c>
      <c r="U1632" s="34" t="s">
        <v>161</v>
      </c>
      <c r="V1632" s="34" t="s">
        <v>25</v>
      </c>
      <c r="W1632" s="41">
        <v>3000000</v>
      </c>
      <c r="X1632" s="41">
        <v>0</v>
      </c>
      <c r="Y1632" s="41">
        <v>0</v>
      </c>
      <c r="Z1632" s="41">
        <v>0</v>
      </c>
      <c r="AA1632" s="41">
        <v>0</v>
      </c>
      <c r="AB1632" s="42">
        <v>3000000</v>
      </c>
      <c r="AC1632" s="41">
        <v>3000000</v>
      </c>
      <c r="AD1632" s="41">
        <v>0</v>
      </c>
      <c r="AE1632" s="42">
        <v>1874720</v>
      </c>
      <c r="AF1632" s="42">
        <v>1874720</v>
      </c>
      <c r="AG1632" s="41">
        <v>1874720</v>
      </c>
      <c r="AH1632" s="41">
        <v>1874720</v>
      </c>
      <c r="AI1632" s="41">
        <v>0</v>
      </c>
      <c r="AJ1632" s="41">
        <v>0</v>
      </c>
      <c r="AK1632" s="42" t="str">
        <f>IFERROR(VLOOKUP(Exportar[[#This Row],[RUBRO]],[3]LISTAS!$A$1:$B$19,2,0),Exportar[[#This Row],[NOMBRE-Planeación_Proyecto]])</f>
        <v>8. Adolescencia y Juventud</v>
      </c>
      <c r="AL1632" s="41">
        <f>VLOOKUP(Exportar[[#This Row],[UNIDAD/SUB UNIDAD]],[3]!REGIONALES[[#All],[codigo_regional3]:[Columna1]],3,0)</f>
        <v>73</v>
      </c>
      <c r="AM1632" s="41">
        <f>Exportar[[#This Row],[COD]]</f>
        <v>73</v>
      </c>
      <c r="AN1632" s="41">
        <f>IFERROR(VLOOKUP(Exportar[[#This Row],[RUBRO completo]],'[3]CENTRO DE COSTOS'!$X:$X,1,0),0)</f>
        <v>0</v>
      </c>
      <c r="AO1632" s="43" t="str">
        <f>VLOOKUP(Exportar[[#This Row],[COD_REAL]],'[3]CENTRO DE COSTOS'!$M$4:$N$72,2,0)</f>
        <v>REGIONAL TOLIMA</v>
      </c>
    </row>
    <row r="1633" spans="1:41" x14ac:dyDescent="0.25">
      <c r="A1633" s="44">
        <v>45111</v>
      </c>
      <c r="B1633" s="32">
        <v>2023</v>
      </c>
      <c r="C1633" s="33" t="str">
        <f>VLOOKUP(D1633,'[3]CENTRO DE COSTOS'!$E:$H,4,0)</f>
        <v>REGIONALES</v>
      </c>
      <c r="D1633" s="34" t="s">
        <v>85</v>
      </c>
      <c r="E1633" s="34" t="s">
        <v>86</v>
      </c>
      <c r="F1633" s="34" t="s">
        <v>176</v>
      </c>
      <c r="G1633" s="35" t="str">
        <f>VLOOKUP(O1633,[3]Gerentes!$A:$N,4,0)</f>
        <v>TECNOLOGÍA</v>
      </c>
      <c r="H1633" s="35" t="str">
        <f>VLOOKUP(O1633,[3]Gerentes!$A:$N,5,0)</f>
        <v>DIRECTOR(A) DE INFORMACION Y TECNOLOGIA</v>
      </c>
      <c r="I1633" s="35" t="str">
        <f>VLOOKUP(O1633,[3]Gerentes!$A:$N,10,0)</f>
        <v>9. Tecnología</v>
      </c>
      <c r="J1633" s="35" t="str">
        <f>VLOOKUP(O1633,[3]Gerentes!$A:$AB,15,0)</f>
        <v>No Contratable</v>
      </c>
      <c r="K1633" s="36" t="str">
        <f t="shared" si="75"/>
        <v>Inversión</v>
      </c>
      <c r="L1633" s="37" t="s">
        <v>178</v>
      </c>
      <c r="M1633" s="38" t="str">
        <f t="shared" si="76"/>
        <v>C-4199-1500-7</v>
      </c>
      <c r="N1633" s="34">
        <v>992</v>
      </c>
      <c r="O1633" s="35" t="str">
        <f t="shared" si="77"/>
        <v>C-4199-1500-7-0-4199062-02-992</v>
      </c>
      <c r="P1633" s="32" t="s">
        <v>177</v>
      </c>
      <c r="Q1633" s="39">
        <f>VLOOKUP($O1633,[3]Gerentes!$A:$I,7,0)</f>
        <v>4199062</v>
      </c>
      <c r="R1633" s="40" t="str">
        <f>VLOOKUP($O1633,[3]Gerentes!$A:$I,8,0)</f>
        <v>SERVICIOS TECNOLOGICOS</v>
      </c>
      <c r="S1633" s="34" t="s">
        <v>24</v>
      </c>
      <c r="T1633" s="34">
        <v>27</v>
      </c>
      <c r="U1633" s="34" t="s">
        <v>161</v>
      </c>
      <c r="V1633" s="34" t="s">
        <v>25</v>
      </c>
      <c r="W1633" s="41">
        <v>12690321</v>
      </c>
      <c r="X1633" s="41">
        <v>0</v>
      </c>
      <c r="Y1633" s="41">
        <v>0</v>
      </c>
      <c r="Z1633" s="41">
        <v>0</v>
      </c>
      <c r="AA1633" s="41">
        <v>0</v>
      </c>
      <c r="AB1633" s="42">
        <v>12690321</v>
      </c>
      <c r="AC1633" s="41">
        <v>12690321</v>
      </c>
      <c r="AD1633" s="41">
        <v>0</v>
      </c>
      <c r="AE1633" s="42">
        <v>6194828</v>
      </c>
      <c r="AF1633" s="42">
        <v>6194828</v>
      </c>
      <c r="AG1633" s="41">
        <v>6194828</v>
      </c>
      <c r="AH1633" s="41">
        <v>6194828</v>
      </c>
      <c r="AI1633" s="41">
        <v>0</v>
      </c>
      <c r="AJ1633" s="41">
        <v>0</v>
      </c>
      <c r="AK1633" s="42" t="str">
        <f>IFERROR(VLOOKUP(Exportar[[#This Row],[RUBRO]],[3]LISTAS!$A$1:$B$19,2,0),Exportar[[#This Row],[NOMBRE-Planeación_Proyecto]])</f>
        <v>9. Tecnología</v>
      </c>
      <c r="AL1633" s="41">
        <f>VLOOKUP(Exportar[[#This Row],[UNIDAD/SUB UNIDAD]],[3]!REGIONALES[[#All],[codigo_regional3]:[Columna1]],3,0)</f>
        <v>73</v>
      </c>
      <c r="AM1633" s="41">
        <f>Exportar[[#This Row],[COD]]</f>
        <v>73</v>
      </c>
      <c r="AN1633" s="41">
        <f>IFERROR(VLOOKUP(Exportar[[#This Row],[RUBRO completo]],'[3]CENTRO DE COSTOS'!$X:$X,1,0),0)</f>
        <v>0</v>
      </c>
      <c r="AO1633" s="43" t="str">
        <f>VLOOKUP(Exportar[[#This Row],[COD_REAL]],'[3]CENTRO DE COSTOS'!$M$4:$N$72,2,0)</f>
        <v>REGIONAL TOLIMA</v>
      </c>
    </row>
    <row r="1634" spans="1:41" x14ac:dyDescent="0.25">
      <c r="A1634" s="44">
        <v>45111</v>
      </c>
      <c r="B1634" s="32">
        <v>2023</v>
      </c>
      <c r="C1634" s="33" t="str">
        <f>VLOOKUP(D1634,'[3]CENTRO DE COSTOS'!$E:$H,4,0)</f>
        <v>REGIONALES</v>
      </c>
      <c r="D1634" s="34" t="s">
        <v>85</v>
      </c>
      <c r="E1634" s="34" t="s">
        <v>86</v>
      </c>
      <c r="F1634" s="34" t="s">
        <v>176</v>
      </c>
      <c r="G1634" s="35" t="str">
        <f>VLOOKUP(O1634,[3]Gerentes!$A:$N,4,0)</f>
        <v>FORTALECIMIENTO</v>
      </c>
      <c r="H1634" s="35" t="str">
        <f>VLOOKUP(O1634,[3]Gerentes!$A:$N,5,0)</f>
        <v>DIRECTOR(A) DE GESTION HUMANA</v>
      </c>
      <c r="I1634" s="35" t="str">
        <f>VLOOKUP(O1634,[3]Gerentes!$A:$N,10,0)</f>
        <v>8. Fortalecimiento</v>
      </c>
      <c r="J1634" s="35" t="str">
        <f>VLOOKUP(O1634,[3]Gerentes!$A:$AB,15,0)</f>
        <v>No Contratable</v>
      </c>
      <c r="K1634" s="36" t="str">
        <f t="shared" si="75"/>
        <v>Inversión</v>
      </c>
      <c r="L1634" s="37" t="s">
        <v>175</v>
      </c>
      <c r="M1634" s="38" t="str">
        <f t="shared" si="76"/>
        <v>C-4199-1500-8</v>
      </c>
      <c r="N1634" s="34">
        <v>992</v>
      </c>
      <c r="O1634" s="35" t="str">
        <f t="shared" si="77"/>
        <v>C-4199-1500-8-0-4199064-02-992</v>
      </c>
      <c r="P1634" s="32" t="s">
        <v>174</v>
      </c>
      <c r="Q1634" s="39">
        <f>VLOOKUP($O1634,[3]Gerentes!$A:$I,7,0)</f>
        <v>4199064</v>
      </c>
      <c r="R1634" s="40" t="str">
        <f>VLOOKUP($O1634,[3]Gerentes!$A:$I,8,0)</f>
        <v>SERVICIO DE IMPLEMENTACION DE SISTEMAS DE GESTION</v>
      </c>
      <c r="S1634" s="34" t="s">
        <v>24</v>
      </c>
      <c r="T1634" s="34">
        <v>27</v>
      </c>
      <c r="U1634" s="34" t="s">
        <v>161</v>
      </c>
      <c r="V1634" s="34" t="s">
        <v>25</v>
      </c>
      <c r="W1634" s="41">
        <v>82400000</v>
      </c>
      <c r="X1634" s="41">
        <v>0</v>
      </c>
      <c r="Y1634" s="41">
        <v>0</v>
      </c>
      <c r="Z1634" s="41">
        <v>0</v>
      </c>
      <c r="AA1634" s="41">
        <v>0</v>
      </c>
      <c r="AB1634" s="42">
        <v>82400000</v>
      </c>
      <c r="AC1634" s="41">
        <v>82400000</v>
      </c>
      <c r="AD1634" s="41">
        <v>0</v>
      </c>
      <c r="AE1634" s="42">
        <v>23485980</v>
      </c>
      <c r="AF1634" s="42">
        <v>20343621</v>
      </c>
      <c r="AG1634" s="41">
        <v>20343621</v>
      </c>
      <c r="AH1634" s="41">
        <v>20343621</v>
      </c>
      <c r="AI1634" s="41">
        <v>0</v>
      </c>
      <c r="AJ1634" s="41">
        <v>0</v>
      </c>
      <c r="AK1634" s="42" t="str">
        <f>IFERROR(VLOOKUP(Exportar[[#This Row],[RUBRO]],[3]LISTAS!$A$1:$B$19,2,0),Exportar[[#This Row],[NOMBRE-Planeación_Proyecto]])</f>
        <v>8. Fortalecimiento</v>
      </c>
      <c r="AL1634" s="41">
        <f>VLOOKUP(Exportar[[#This Row],[UNIDAD/SUB UNIDAD]],[3]!REGIONALES[[#All],[codigo_regional3]:[Columna1]],3,0)</f>
        <v>73</v>
      </c>
      <c r="AM1634" s="41">
        <f>Exportar[[#This Row],[COD]]</f>
        <v>73</v>
      </c>
      <c r="AN1634" s="41">
        <f>IFERROR(VLOOKUP(Exportar[[#This Row],[RUBRO completo]],'[3]CENTRO DE COSTOS'!$X:$X,1,0),0)</f>
        <v>0</v>
      </c>
      <c r="AO1634" s="43" t="str">
        <f>VLOOKUP(Exportar[[#This Row],[COD_REAL]],'[3]CENTRO DE COSTOS'!$M$4:$N$72,2,0)</f>
        <v>REGIONAL TOLIMA</v>
      </c>
    </row>
    <row r="1635" spans="1:41" x14ac:dyDescent="0.25">
      <c r="A1635" s="44">
        <v>45111</v>
      </c>
      <c r="B1635" s="32">
        <v>2023</v>
      </c>
      <c r="C1635" s="33" t="str">
        <f>VLOOKUP(D1635,'[3]CENTRO DE COSTOS'!$E:$H,4,0)</f>
        <v>REGIONALES</v>
      </c>
      <c r="D1635" s="34" t="s">
        <v>85</v>
      </c>
      <c r="E1635" s="34" t="s">
        <v>86</v>
      </c>
      <c r="F1635" s="34" t="s">
        <v>150</v>
      </c>
      <c r="G1635" s="35" t="str">
        <f>VLOOKUP(O1635,[3]Gerentes!$A:$N,4,0)</f>
        <v>PRIMERA INFANCIA</v>
      </c>
      <c r="H1635" s="35" t="str">
        <f>VLOOKUP(O1635,[3]Gerentes!$A:$N,5,0)</f>
        <v>DIRECTOR(A) ADMINISTRATIVO</v>
      </c>
      <c r="I1635" s="35" t="str">
        <f>VLOOKUP(O1635,[3]Gerentes!$A:$N,10,0)</f>
        <v>1. Primera Infancia</v>
      </c>
      <c r="J1635" s="35" t="str">
        <f>VLOOKUP(O1635,[3]Gerentes!$A:$AB,15,0)</f>
        <v>Contratable</v>
      </c>
      <c r="K1635" s="36" t="str">
        <f t="shared" si="75"/>
        <v>Inversión</v>
      </c>
      <c r="L1635" s="37" t="s">
        <v>257</v>
      </c>
      <c r="M1635" s="38" t="str">
        <f t="shared" si="76"/>
        <v>C-4102-1500-18</v>
      </c>
      <c r="N1635" s="34">
        <v>997</v>
      </c>
      <c r="O1635" s="35" t="str">
        <f t="shared" si="77"/>
        <v>C-4102-1500-18-0-4102004-02-997</v>
      </c>
      <c r="P1635" s="32" t="s">
        <v>256</v>
      </c>
      <c r="Q1635" s="39">
        <f>VLOOKUP($O1635,[3]Gerentes!$A:$I,7,0)</f>
        <v>4102004</v>
      </c>
      <c r="R1635" s="40" t="str">
        <f>VLOOKUP($O1635,[3]Gerentes!$A:$I,8,0)</f>
        <v>EDIFICACIONES PARA LA ATENCION INTEGRAL A LA PRIMERA INFANCIA CONSTRUIDAS</v>
      </c>
      <c r="S1635" s="34" t="s">
        <v>38</v>
      </c>
      <c r="T1635" s="34">
        <v>10</v>
      </c>
      <c r="U1635" s="34" t="s">
        <v>223</v>
      </c>
      <c r="V1635" s="34" t="s">
        <v>25</v>
      </c>
      <c r="W1635" s="41">
        <v>90190920</v>
      </c>
      <c r="X1635" s="41">
        <v>0</v>
      </c>
      <c r="Y1635" s="41">
        <v>0</v>
      </c>
      <c r="Z1635" s="41">
        <v>0</v>
      </c>
      <c r="AA1635" s="41">
        <v>0</v>
      </c>
      <c r="AB1635" s="42">
        <v>90190920</v>
      </c>
      <c r="AC1635" s="41">
        <v>52611000</v>
      </c>
      <c r="AD1635" s="41">
        <v>37579920</v>
      </c>
      <c r="AE1635" s="42">
        <v>52611000</v>
      </c>
      <c r="AF1635" s="42">
        <v>36318000</v>
      </c>
      <c r="AG1635" s="41">
        <v>36318000</v>
      </c>
      <c r="AH1635" s="41">
        <v>36318000</v>
      </c>
      <c r="AI1635" s="41">
        <v>0</v>
      </c>
      <c r="AJ1635" s="41">
        <v>0</v>
      </c>
      <c r="AK1635" s="42" t="str">
        <f>IFERROR(VLOOKUP(Exportar[[#This Row],[RUBRO]],[3]LISTAS!$A$1:$B$19,2,0),Exportar[[#This Row],[NOMBRE-Planeación_Proyecto]])</f>
        <v>1. Primera Infancia</v>
      </c>
      <c r="AL1635" s="41">
        <f>VLOOKUP(Exportar[[#This Row],[UNIDAD/SUB UNIDAD]],[3]!REGIONALES[[#All],[codigo_regional3]:[Columna1]],3,0)</f>
        <v>73</v>
      </c>
      <c r="AM1635" s="41">
        <f>Exportar[[#This Row],[COD]]</f>
        <v>73</v>
      </c>
      <c r="AN1635" s="41">
        <f>IFERROR(VLOOKUP(Exportar[[#This Row],[RUBRO completo]],'[3]CENTRO DE COSTOS'!$X:$X,1,0),0)</f>
        <v>0</v>
      </c>
      <c r="AO1635" s="43" t="str">
        <f>VLOOKUP(Exportar[[#This Row],[COD_REAL]],'[3]CENTRO DE COSTOS'!$M$4:$N$72,2,0)</f>
        <v>REGIONAL TOLIMA</v>
      </c>
    </row>
    <row r="1636" spans="1:41" x14ac:dyDescent="0.25">
      <c r="A1636" s="44">
        <v>45111</v>
      </c>
      <c r="B1636" s="32">
        <v>2023</v>
      </c>
      <c r="C1636" s="33" t="str">
        <f>VLOOKUP(D1636,'[3]CENTRO DE COSTOS'!$E:$H,4,0)</f>
        <v>REGIONALES</v>
      </c>
      <c r="D1636" s="34" t="s">
        <v>85</v>
      </c>
      <c r="E1636" s="34" t="s">
        <v>86</v>
      </c>
      <c r="F1636" s="34" t="s">
        <v>164</v>
      </c>
      <c r="G1636" s="35" t="str">
        <f>VLOOKUP(O1636,[3]Gerentes!$A:$N,4,0)</f>
        <v>PROTECCIÓN SRPA</v>
      </c>
      <c r="H1636" s="35" t="str">
        <f>VLOOKUP(O1636,[3]Gerentes!$A:$N,5,0)</f>
        <v>DIRECTOR(A) DE PROTECCION</v>
      </c>
      <c r="I1636" s="35" t="str">
        <f>VLOOKUP(O1636,[3]Gerentes!$A:$N,10,0)</f>
        <v>3. Protección SRPA</v>
      </c>
      <c r="J1636" s="35" t="str">
        <f>VLOOKUP(O1636,[3]Gerentes!$A:$AB,15,0)</f>
        <v>No Contratable</v>
      </c>
      <c r="K1636" s="36" t="str">
        <f t="shared" si="75"/>
        <v>Inversión</v>
      </c>
      <c r="L1636" s="37" t="s">
        <v>187</v>
      </c>
      <c r="M1636" s="38" t="str">
        <f t="shared" si="76"/>
        <v>C-4102-1500-13</v>
      </c>
      <c r="N1636" s="34">
        <v>999</v>
      </c>
      <c r="O1636" s="35" t="str">
        <f t="shared" si="77"/>
        <v>C-4102-1500-13-0-4102038-02-999</v>
      </c>
      <c r="P1636" s="32" t="s">
        <v>186</v>
      </c>
      <c r="Q1636" s="39">
        <f>VLOOKUP($O1636,[3]Gerentes!$A:$I,7,0)</f>
        <v>4102038</v>
      </c>
      <c r="R1636" s="40" t="str">
        <f>VLOOKUP($O1636,[3]Gerentes!$A:$I,8,0)</f>
        <v>SERVICIO DIRIGIDOS A LA ATENCION DE NIÑOS, NIÑAS, ADOLESCENTES Y JOVENES, CON ENFOQUE PEDAGOGICO Y RESTAURATIVO ENCAMINADOS A LA INCLUSION SOCIAL</v>
      </c>
      <c r="S1636" s="34" t="s">
        <v>24</v>
      </c>
      <c r="T1636" s="34">
        <v>27</v>
      </c>
      <c r="U1636" s="34" t="s">
        <v>161</v>
      </c>
      <c r="V1636" s="34" t="s">
        <v>25</v>
      </c>
      <c r="W1636" s="41">
        <v>15000</v>
      </c>
      <c r="X1636" s="41">
        <v>0</v>
      </c>
      <c r="Y1636" s="41">
        <v>0</v>
      </c>
      <c r="Z1636" s="41">
        <v>0</v>
      </c>
      <c r="AA1636" s="41">
        <v>0</v>
      </c>
      <c r="AB1636" s="42">
        <v>15000</v>
      </c>
      <c r="AC1636" s="41">
        <v>15000</v>
      </c>
      <c r="AD1636" s="41">
        <v>0</v>
      </c>
      <c r="AE1636" s="42">
        <v>15000</v>
      </c>
      <c r="AF1636" s="42">
        <v>573.86</v>
      </c>
      <c r="AG1636" s="41">
        <v>573.86</v>
      </c>
      <c r="AH1636" s="41">
        <v>573.86</v>
      </c>
      <c r="AI1636" s="41">
        <v>0</v>
      </c>
      <c r="AJ1636" s="41">
        <v>0</v>
      </c>
      <c r="AK1636" s="42" t="str">
        <f>IFERROR(VLOOKUP(Exportar[[#This Row],[RUBRO]],[3]LISTAS!$A$1:$B$19,2,0),Exportar[[#This Row],[NOMBRE-Planeación_Proyecto]])</f>
        <v>3. Protección SRPA</v>
      </c>
      <c r="AL1636" s="41">
        <f>VLOOKUP(Exportar[[#This Row],[UNIDAD/SUB UNIDAD]],[3]!REGIONALES[[#All],[codigo_regional3]:[Columna1]],3,0)</f>
        <v>73</v>
      </c>
      <c r="AM1636" s="41">
        <f>Exportar[[#This Row],[COD]]</f>
        <v>73</v>
      </c>
      <c r="AN1636" s="41">
        <f>IFERROR(VLOOKUP(Exportar[[#This Row],[RUBRO completo]],'[3]CENTRO DE COSTOS'!$X:$X,1,0),0)</f>
        <v>0</v>
      </c>
      <c r="AO1636" s="43" t="str">
        <f>VLOOKUP(Exportar[[#This Row],[COD_REAL]],'[3]CENTRO DE COSTOS'!$M$4:$N$72,2,0)</f>
        <v>REGIONAL TOLIMA</v>
      </c>
    </row>
    <row r="1637" spans="1:41" x14ac:dyDescent="0.25">
      <c r="A1637" s="44">
        <v>45111</v>
      </c>
      <c r="B1637" s="32">
        <v>2023</v>
      </c>
      <c r="C1637" s="33" t="str">
        <f>VLOOKUP(D1637,'[3]CENTRO DE COSTOS'!$E:$H,4,0)</f>
        <v>REGIONALES</v>
      </c>
      <c r="D1637" s="34" t="s">
        <v>85</v>
      </c>
      <c r="E1637" s="34" t="s">
        <v>86</v>
      </c>
      <c r="F1637" s="34" t="s">
        <v>164</v>
      </c>
      <c r="G1637" s="35" t="str">
        <f>VLOOKUP(O1637,[3]Gerentes!$A:$N,4,0)</f>
        <v xml:space="preserve">PROTECCIÓN RESTABLECIMIENTO </v>
      </c>
      <c r="H1637" s="35" t="str">
        <f>VLOOKUP(O1637,[3]Gerentes!$A:$N,5,0)</f>
        <v>DIRECTOR(A) DE PROTECCION</v>
      </c>
      <c r="I1637" s="35" t="str">
        <f>VLOOKUP(O1637,[3]Gerentes!$A:$N,10,0)</f>
        <v>2. Protección PARD</v>
      </c>
      <c r="J1637" s="35" t="str">
        <f>VLOOKUP(O1637,[3]Gerentes!$A:$AB,15,0)</f>
        <v>No Contratable</v>
      </c>
      <c r="K1637" s="36" t="str">
        <f t="shared" si="75"/>
        <v>Inversión</v>
      </c>
      <c r="L1637" s="37" t="s">
        <v>173</v>
      </c>
      <c r="M1637" s="38" t="str">
        <f t="shared" si="76"/>
        <v>C-4102-1500-14</v>
      </c>
      <c r="N1637" s="34">
        <v>999</v>
      </c>
      <c r="O1637" s="35" t="str">
        <f t="shared" si="77"/>
        <v>C-4102-1500-14-0-4102037-02-999</v>
      </c>
      <c r="P1637" s="32" t="s">
        <v>172</v>
      </c>
      <c r="Q1637" s="39">
        <f>VLOOKUP($O1637,[3]Gerentes!$A:$I,7,0)</f>
        <v>4102037</v>
      </c>
      <c r="R1637" s="40" t="str">
        <f>VLOOKUP($O1637,[3]Gerentes!$A:$I,8,0)</f>
        <v>SERVICIO DE PROTECCION PARA EL RESTABLECIMIENTO DE DERECHOS DE NIÑOS, NIÑAS, ADOLESCENTES Y JOVENES</v>
      </c>
      <c r="S1637" s="34" t="s">
        <v>24</v>
      </c>
      <c r="T1637" s="34">
        <v>27</v>
      </c>
      <c r="U1637" s="34" t="s">
        <v>161</v>
      </c>
      <c r="V1637" s="34" t="s">
        <v>25</v>
      </c>
      <c r="W1637" s="41">
        <v>25000</v>
      </c>
      <c r="X1637" s="41">
        <v>0</v>
      </c>
      <c r="Y1637" s="41">
        <v>0</v>
      </c>
      <c r="Z1637" s="41">
        <v>0</v>
      </c>
      <c r="AA1637" s="41">
        <v>0</v>
      </c>
      <c r="AB1637" s="42">
        <v>25000</v>
      </c>
      <c r="AC1637" s="41">
        <v>25000</v>
      </c>
      <c r="AD1637" s="41">
        <v>0</v>
      </c>
      <c r="AE1637" s="42">
        <v>25000</v>
      </c>
      <c r="AF1637" s="42">
        <v>6931.34</v>
      </c>
      <c r="AG1637" s="41">
        <v>6931.34</v>
      </c>
      <c r="AH1637" s="41">
        <v>6931.34</v>
      </c>
      <c r="AI1637" s="41">
        <v>0</v>
      </c>
      <c r="AJ1637" s="41">
        <v>0</v>
      </c>
      <c r="AK1637" s="42" t="str">
        <f>IFERROR(VLOOKUP(Exportar[[#This Row],[RUBRO]],[3]LISTAS!$A$1:$B$19,2,0),Exportar[[#This Row],[NOMBRE-Planeación_Proyecto]])</f>
        <v>2. Protección PARD</v>
      </c>
      <c r="AL1637" s="41">
        <f>VLOOKUP(Exportar[[#This Row],[UNIDAD/SUB UNIDAD]],[3]!REGIONALES[[#All],[codigo_regional3]:[Columna1]],3,0)</f>
        <v>73</v>
      </c>
      <c r="AM1637" s="41">
        <f>Exportar[[#This Row],[COD]]</f>
        <v>73</v>
      </c>
      <c r="AN1637" s="41">
        <f>IFERROR(VLOOKUP(Exportar[[#This Row],[RUBRO completo]],'[3]CENTRO DE COSTOS'!$X:$X,1,0),0)</f>
        <v>0</v>
      </c>
      <c r="AO1637" s="43" t="str">
        <f>VLOOKUP(Exportar[[#This Row],[COD_REAL]],'[3]CENTRO DE COSTOS'!$M$4:$N$72,2,0)</f>
        <v>REGIONAL TOLIMA</v>
      </c>
    </row>
    <row r="1638" spans="1:41" x14ac:dyDescent="0.25">
      <c r="A1638" s="44">
        <v>45111</v>
      </c>
      <c r="B1638" s="32">
        <v>2023</v>
      </c>
      <c r="C1638" s="33" t="str">
        <f>VLOOKUP(D1638,'[3]CENTRO DE COSTOS'!$E:$H,4,0)</f>
        <v>REGIONALES</v>
      </c>
      <c r="D1638" s="34" t="s">
        <v>85</v>
      </c>
      <c r="E1638" s="34" t="s">
        <v>86</v>
      </c>
      <c r="F1638" s="34" t="s">
        <v>164</v>
      </c>
      <c r="G1638" s="35" t="str">
        <f>VLOOKUP(O1638,[3]Gerentes!$A:$N,4,0)</f>
        <v>SNBF</v>
      </c>
      <c r="H1638" s="35" t="str">
        <f>VLOOKUP(O1638,[3]Gerentes!$A:$N,5,0)</f>
        <v>DIRECTOR(A) DE SISTEMA NACIONAL DE BIENESTAR FAMILIAR</v>
      </c>
      <c r="I1638" s="35" t="str">
        <f>VLOOKUP(O1638,[3]Gerentes!$A:$N,10,0)</f>
        <v>7. SNBF</v>
      </c>
      <c r="J1638" s="35" t="str">
        <f>VLOOKUP(O1638,[3]Gerentes!$A:$AB,15,0)</f>
        <v>No Contratable</v>
      </c>
      <c r="K1638" s="36" t="str">
        <f t="shared" si="75"/>
        <v>Inversión</v>
      </c>
      <c r="L1638" s="37" t="s">
        <v>168</v>
      </c>
      <c r="M1638" s="38" t="str">
        <f t="shared" si="76"/>
        <v>C-4102-1500-15</v>
      </c>
      <c r="N1638" s="34">
        <v>999</v>
      </c>
      <c r="O1638" s="35" t="str">
        <f t="shared" si="77"/>
        <v>C-4102-1500-15-0-4102024-02-999</v>
      </c>
      <c r="P1638" s="32" t="s">
        <v>167</v>
      </c>
      <c r="Q1638" s="39">
        <f>VLOOKUP($O1638,[3]Gerentes!$A:$I,7,0)</f>
        <v>4102024</v>
      </c>
      <c r="R1638" s="40" t="str">
        <f>VLOOKUP($O1638,[3]Gerentes!$A:$I,8,0)</f>
        <v>SERVICIO DE ASISTENCIA TECNICA EN EL CICLO DE POLITICAS PUBLICAS DE INFANCIA Y ADOLESCENCIA</v>
      </c>
      <c r="S1638" s="34" t="s">
        <v>24</v>
      </c>
      <c r="T1638" s="34">
        <v>27</v>
      </c>
      <c r="U1638" s="34" t="s">
        <v>161</v>
      </c>
      <c r="V1638" s="34" t="s">
        <v>25</v>
      </c>
      <c r="W1638" s="41">
        <v>0</v>
      </c>
      <c r="X1638" s="41">
        <v>6000</v>
      </c>
      <c r="Y1638" s="41">
        <v>0</v>
      </c>
      <c r="Z1638" s="41">
        <v>0</v>
      </c>
      <c r="AA1638" s="41">
        <v>0</v>
      </c>
      <c r="AB1638" s="42">
        <v>6000</v>
      </c>
      <c r="AC1638" s="41">
        <v>6000</v>
      </c>
      <c r="AD1638" s="41">
        <v>0</v>
      </c>
      <c r="AE1638" s="42">
        <v>6000</v>
      </c>
      <c r="AF1638" s="42">
        <v>1076.28</v>
      </c>
      <c r="AG1638" s="41">
        <v>1076.28</v>
      </c>
      <c r="AH1638" s="41">
        <v>1076.28</v>
      </c>
      <c r="AI1638" s="41">
        <v>0</v>
      </c>
      <c r="AJ1638" s="41">
        <v>0</v>
      </c>
      <c r="AK1638" s="42" t="str">
        <f>IFERROR(VLOOKUP(Exportar[[#This Row],[RUBRO]],[3]LISTAS!$A$1:$B$19,2,0),Exportar[[#This Row],[NOMBRE-Planeación_Proyecto]])</f>
        <v>7. SNBF</v>
      </c>
      <c r="AL1638" s="41">
        <f>VLOOKUP(Exportar[[#This Row],[UNIDAD/SUB UNIDAD]],[3]!REGIONALES[[#All],[codigo_regional3]:[Columna1]],3,0)</f>
        <v>73</v>
      </c>
      <c r="AM1638" s="41">
        <f>Exportar[[#This Row],[COD]]</f>
        <v>73</v>
      </c>
      <c r="AN1638" s="41">
        <f>IFERROR(VLOOKUP(Exportar[[#This Row],[RUBRO completo]],'[3]CENTRO DE COSTOS'!$X:$X,1,0),0)</f>
        <v>0</v>
      </c>
      <c r="AO1638" s="43" t="str">
        <f>VLOOKUP(Exportar[[#This Row],[COD_REAL]],'[3]CENTRO DE COSTOS'!$M$4:$N$72,2,0)</f>
        <v>REGIONAL TOLIMA</v>
      </c>
    </row>
    <row r="1639" spans="1:41" x14ac:dyDescent="0.25">
      <c r="A1639" s="44">
        <v>45111</v>
      </c>
      <c r="B1639" s="32">
        <v>2023</v>
      </c>
      <c r="C1639" s="33" t="str">
        <f>VLOOKUP(D1639,'[3]CENTRO DE COSTOS'!$E:$H,4,0)</f>
        <v>REGIONALES</v>
      </c>
      <c r="D1639" s="34" t="s">
        <v>85</v>
      </c>
      <c r="E1639" s="34" t="s">
        <v>86</v>
      </c>
      <c r="F1639" s="34" t="s">
        <v>164</v>
      </c>
      <c r="G1639" s="35" t="str">
        <f>VLOOKUP(O1639,[3]Gerentes!$A:$N,4,0)</f>
        <v>PRIMERA INFANCIA</v>
      </c>
      <c r="H1639" s="35" t="str">
        <f>VLOOKUP(O1639,[3]Gerentes!$A:$N,5,0)</f>
        <v>DIRECTOR(A) DE PRIMERA INFANCIA</v>
      </c>
      <c r="I1639" s="35" t="str">
        <f>VLOOKUP(O1639,[3]Gerentes!$A:$N,10,0)</f>
        <v>1. Primera Infancia</v>
      </c>
      <c r="J1639" s="35" t="str">
        <f>VLOOKUP(O1639,[3]Gerentes!$A:$AB,15,0)</f>
        <v>No Contratable</v>
      </c>
      <c r="K1639" s="36" t="str">
        <f t="shared" si="75"/>
        <v>Inversión</v>
      </c>
      <c r="L1639" s="37" t="s">
        <v>166</v>
      </c>
      <c r="M1639" s="38" t="str">
        <f t="shared" si="76"/>
        <v>C-4102-1500-18</v>
      </c>
      <c r="N1639" s="34">
        <v>999</v>
      </c>
      <c r="O1639" s="35" t="str">
        <f t="shared" si="77"/>
        <v>C-4102-1500-18-0-4102040-02-999</v>
      </c>
      <c r="P1639" s="32" t="s">
        <v>165</v>
      </c>
      <c r="Q1639" s="39">
        <f>VLOOKUP($O1639,[3]Gerentes!$A:$I,7,0)</f>
        <v>4102040</v>
      </c>
      <c r="R1639" s="40" t="str">
        <f>VLOOKUP($O1639,[3]Gerentes!$A:$I,8,0)</f>
        <v>DOCUMENTOS METODOLOGICOS</v>
      </c>
      <c r="S1639" s="34" t="s">
        <v>24</v>
      </c>
      <c r="T1639" s="34">
        <v>27</v>
      </c>
      <c r="U1639" s="34" t="s">
        <v>161</v>
      </c>
      <c r="V1639" s="34" t="s">
        <v>25</v>
      </c>
      <c r="W1639" s="41">
        <v>0</v>
      </c>
      <c r="X1639" s="41">
        <v>20000</v>
      </c>
      <c r="Y1639" s="41">
        <v>0</v>
      </c>
      <c r="Z1639" s="41">
        <v>0</v>
      </c>
      <c r="AA1639" s="41">
        <v>0</v>
      </c>
      <c r="AB1639" s="42">
        <v>20000</v>
      </c>
      <c r="AC1639" s="41">
        <v>20000</v>
      </c>
      <c r="AD1639" s="41">
        <v>0</v>
      </c>
      <c r="AE1639" s="42">
        <v>20000</v>
      </c>
      <c r="AF1639" s="42">
        <v>4947.84</v>
      </c>
      <c r="AG1639" s="41">
        <v>4947.84</v>
      </c>
      <c r="AH1639" s="41">
        <v>4947.84</v>
      </c>
      <c r="AI1639" s="41">
        <v>0</v>
      </c>
      <c r="AJ1639" s="41">
        <v>0</v>
      </c>
      <c r="AK1639" s="42" t="str">
        <f>IFERROR(VLOOKUP(Exportar[[#This Row],[RUBRO]],[3]LISTAS!$A$1:$B$19,2,0),Exportar[[#This Row],[NOMBRE-Planeación_Proyecto]])</f>
        <v>1. Primera Infancia</v>
      </c>
      <c r="AL1639" s="41">
        <f>VLOOKUP(Exportar[[#This Row],[UNIDAD/SUB UNIDAD]],[3]!REGIONALES[[#All],[codigo_regional3]:[Columna1]],3,0)</f>
        <v>73</v>
      </c>
      <c r="AM1639" s="41">
        <f>Exportar[[#This Row],[COD]]</f>
        <v>73</v>
      </c>
      <c r="AN1639" s="41">
        <f>IFERROR(VLOOKUP(Exportar[[#This Row],[RUBRO completo]],'[3]CENTRO DE COSTOS'!$X:$X,1,0),0)</f>
        <v>0</v>
      </c>
      <c r="AO1639" s="43" t="str">
        <f>VLOOKUP(Exportar[[#This Row],[COD_REAL]],'[3]CENTRO DE COSTOS'!$M$4:$N$72,2,0)</f>
        <v>REGIONAL TOLIMA</v>
      </c>
    </row>
    <row r="1640" spans="1:41" x14ac:dyDescent="0.25">
      <c r="A1640" s="44">
        <v>45111</v>
      </c>
      <c r="B1640" s="32">
        <v>2023</v>
      </c>
      <c r="C1640" s="33" t="str">
        <f>VLOOKUP(D1640,'[3]CENTRO DE COSTOS'!$E:$H,4,0)</f>
        <v>REGIONALES</v>
      </c>
      <c r="D1640" s="34" t="s">
        <v>85</v>
      </c>
      <c r="E1640" s="34" t="s">
        <v>86</v>
      </c>
      <c r="F1640" s="34" t="s">
        <v>164</v>
      </c>
      <c r="G1640" s="35" t="str">
        <f>VLOOKUP(O1640,[3]Gerentes!$A:$N,4,0)</f>
        <v>FORTALECIMIENTO</v>
      </c>
      <c r="H1640" s="35" t="str">
        <f>VLOOKUP(O1640,[3]Gerentes!$A:$N,5,0)</f>
        <v>DIRECTOR(A) FINANCIERA</v>
      </c>
      <c r="I1640" s="35" t="str">
        <f>VLOOKUP(O1640,[3]Gerentes!$A:$N,10,0)</f>
        <v>8. Fortalecimiento</v>
      </c>
      <c r="J1640" s="35" t="str">
        <f>VLOOKUP(O1640,[3]Gerentes!$A:$AB,15,0)</f>
        <v>No Contratable</v>
      </c>
      <c r="K1640" s="36" t="str">
        <f t="shared" si="75"/>
        <v>Inversión</v>
      </c>
      <c r="L1640" s="37" t="s">
        <v>163</v>
      </c>
      <c r="M1640" s="38" t="str">
        <f t="shared" si="76"/>
        <v>C-4199-1500-8</v>
      </c>
      <c r="N1640" s="34">
        <v>999</v>
      </c>
      <c r="O1640" s="35" t="str">
        <f t="shared" si="77"/>
        <v>C-4199-1500-8-0-4199044-02-999</v>
      </c>
      <c r="P1640" s="32" t="s">
        <v>162</v>
      </c>
      <c r="Q1640" s="39">
        <f>VLOOKUP($O1640,[3]Gerentes!$A:$I,7,0)</f>
        <v>4199044</v>
      </c>
      <c r="R1640" s="40" t="str">
        <f>VLOOKUP($O1640,[3]Gerentes!$A:$I,8,0)</f>
        <v>DERECHO DE BENEFICIO FIDUCIARIO</v>
      </c>
      <c r="S1640" s="34" t="s">
        <v>24</v>
      </c>
      <c r="T1640" s="34">
        <v>27</v>
      </c>
      <c r="U1640" s="34" t="s">
        <v>161</v>
      </c>
      <c r="V1640" s="34" t="s">
        <v>25</v>
      </c>
      <c r="W1640" s="41">
        <v>0</v>
      </c>
      <c r="X1640" s="41">
        <v>230000</v>
      </c>
      <c r="Y1640" s="41">
        <v>0</v>
      </c>
      <c r="Z1640" s="41">
        <v>0</v>
      </c>
      <c r="AA1640" s="41">
        <v>0</v>
      </c>
      <c r="AB1640" s="42">
        <v>230000</v>
      </c>
      <c r="AC1640" s="41">
        <v>230000</v>
      </c>
      <c r="AD1640" s="41">
        <v>0</v>
      </c>
      <c r="AE1640" s="42">
        <v>230000</v>
      </c>
      <c r="AF1640" s="42">
        <v>105066.27</v>
      </c>
      <c r="AG1640" s="41">
        <v>105066.27</v>
      </c>
      <c r="AH1640" s="41">
        <v>105066.27</v>
      </c>
      <c r="AI1640" s="41">
        <v>0</v>
      </c>
      <c r="AJ1640" s="41">
        <v>0</v>
      </c>
      <c r="AK1640" s="42" t="str">
        <f>IFERROR(VLOOKUP(Exportar[[#This Row],[RUBRO]],[3]LISTAS!$A$1:$B$19,2,0),Exportar[[#This Row],[NOMBRE-Planeación_Proyecto]])</f>
        <v>8. Fortalecimiento</v>
      </c>
      <c r="AL1640" s="41">
        <f>VLOOKUP(Exportar[[#This Row],[UNIDAD/SUB UNIDAD]],[3]!REGIONALES[[#All],[codigo_regional3]:[Columna1]],3,0)</f>
        <v>73</v>
      </c>
      <c r="AM1640" s="41">
        <f>Exportar[[#This Row],[COD]]</f>
        <v>73</v>
      </c>
      <c r="AN1640" s="41">
        <f>IFERROR(VLOOKUP(Exportar[[#This Row],[RUBRO completo]],'[3]CENTRO DE COSTOS'!$X:$X,1,0),0)</f>
        <v>0</v>
      </c>
      <c r="AO1640" s="43" t="str">
        <f>VLOOKUP(Exportar[[#This Row],[COD_REAL]],'[3]CENTRO DE COSTOS'!$M$4:$N$72,2,0)</f>
        <v>REGIONAL TOLIMA</v>
      </c>
    </row>
    <row r="1641" spans="1:41" x14ac:dyDescent="0.25">
      <c r="A1641" s="44">
        <v>45111</v>
      </c>
      <c r="B1641" s="32">
        <v>2023</v>
      </c>
      <c r="C1641" s="33" t="str">
        <f>VLOOKUP(D1641,'[3]CENTRO DE COSTOS'!$E:$H,4,0)</f>
        <v>REGIONALES</v>
      </c>
      <c r="D1641" s="34" t="s">
        <v>87</v>
      </c>
      <c r="E1641" s="34" t="s">
        <v>88</v>
      </c>
      <c r="F1641" s="34" t="s">
        <v>239</v>
      </c>
      <c r="G1641" s="35" t="str">
        <f>VLOOKUP(O1641,[3]Gerentes!$A:$N,4,0)</f>
        <v>NUTRICIÓN</v>
      </c>
      <c r="H1641" s="35" t="str">
        <f>VLOOKUP(O1641,[3]Gerentes!$A:$N,5,0)</f>
        <v>DIRECTOR(A) DE NUTRICION</v>
      </c>
      <c r="I1641" s="35" t="str">
        <f>VLOOKUP(O1641,[3]Gerentes!$A:$N,10,0)</f>
        <v>4. Nutrición</v>
      </c>
      <c r="J1641" s="35" t="str">
        <f>VLOOKUP(O1641,[3]Gerentes!$A:$AB,15,0)</f>
        <v>Contratable</v>
      </c>
      <c r="K1641" s="36" t="str">
        <f t="shared" si="75"/>
        <v>Inversión</v>
      </c>
      <c r="L1641" s="37" t="s">
        <v>189</v>
      </c>
      <c r="M1641" s="38" t="str">
        <f t="shared" si="76"/>
        <v>C-4102-1500-12</v>
      </c>
      <c r="N1641" s="34">
        <v>101</v>
      </c>
      <c r="O1641" s="35" t="str">
        <f t="shared" si="77"/>
        <v>C-4102-1500-12-0-4102016-02-101</v>
      </c>
      <c r="P1641" s="32" t="s">
        <v>188</v>
      </c>
      <c r="Q1641" s="39">
        <f>VLOOKUP($O1641,[3]Gerentes!$A:$I,7,0)</f>
        <v>4102016</v>
      </c>
      <c r="R1641" s="40" t="str">
        <f>VLOOKUP($O1641,[3]Gerentes!$A:$I,8,0)</f>
        <v>SERVICIO DE ATENCION Y PREVENCION A LA DESNUTRICION DESDE EL SECTOR INCLUSION SOCIAL</v>
      </c>
      <c r="S1641" s="34" t="s">
        <v>24</v>
      </c>
      <c r="T1641" s="34">
        <v>27</v>
      </c>
      <c r="U1641" s="34" t="s">
        <v>161</v>
      </c>
      <c r="V1641" s="34" t="s">
        <v>25</v>
      </c>
      <c r="W1641" s="41">
        <v>3525714007</v>
      </c>
      <c r="X1641" s="41">
        <v>0</v>
      </c>
      <c r="Y1641" s="41">
        <v>69925857</v>
      </c>
      <c r="Z1641" s="41">
        <v>0</v>
      </c>
      <c r="AA1641" s="41">
        <v>0</v>
      </c>
      <c r="AB1641" s="42">
        <v>3455788150</v>
      </c>
      <c r="AC1641" s="41">
        <v>3455788150</v>
      </c>
      <c r="AD1641" s="41">
        <v>0</v>
      </c>
      <c r="AE1641" s="42">
        <v>3455788150</v>
      </c>
      <c r="AF1641" s="42">
        <v>1414750995</v>
      </c>
      <c r="AG1641" s="41">
        <v>1414750995</v>
      </c>
      <c r="AH1641" s="41">
        <v>1414750995</v>
      </c>
      <c r="AI1641" s="41">
        <v>0</v>
      </c>
      <c r="AJ1641" s="41">
        <v>0</v>
      </c>
      <c r="AK1641" s="42" t="str">
        <f>IFERROR(VLOOKUP(Exportar[[#This Row],[RUBRO]],[3]LISTAS!$A$1:$B$19,2,0),Exportar[[#This Row],[NOMBRE-Planeación_Proyecto]])</f>
        <v>4. Nutrición</v>
      </c>
      <c r="AL1641" s="41">
        <f>VLOOKUP(Exportar[[#This Row],[UNIDAD/SUB UNIDAD]],[3]!REGIONALES[[#All],[codigo_regional3]:[Columna1]],3,0)</f>
        <v>76</v>
      </c>
      <c r="AM1641" s="41">
        <f>Exportar[[#This Row],[COD]]</f>
        <v>76</v>
      </c>
      <c r="AN1641" s="41" t="str">
        <f>IFERROR(VLOOKUP(Exportar[[#This Row],[RUBRO completo]],'[3]CENTRO DE COSTOS'!$X:$X,1,0),0)</f>
        <v>C-4102-1500-12-0-4102016-02-101</v>
      </c>
      <c r="AO1641" s="43" t="str">
        <f>VLOOKUP(Exportar[[#This Row],[COD_REAL]],'[3]CENTRO DE COSTOS'!$M$4:$N$72,2,0)</f>
        <v>REGIONAL VALLE</v>
      </c>
    </row>
    <row r="1642" spans="1:41" x14ac:dyDescent="0.25">
      <c r="A1642" s="44">
        <v>45111</v>
      </c>
      <c r="B1642" s="32">
        <v>2023</v>
      </c>
      <c r="C1642" s="33" t="str">
        <f>VLOOKUP(D1642,'[3]CENTRO DE COSTOS'!$E:$H,4,0)</f>
        <v>REGIONALES</v>
      </c>
      <c r="D1642" s="34" t="s">
        <v>87</v>
      </c>
      <c r="E1642" s="34" t="s">
        <v>88</v>
      </c>
      <c r="F1642" s="34" t="s">
        <v>238</v>
      </c>
      <c r="G1642" s="35" t="str">
        <f>VLOOKUP(O1642,[3]Gerentes!$A:$N,4,0)</f>
        <v>NUTRICIÓN</v>
      </c>
      <c r="H1642" s="35" t="str">
        <f>VLOOKUP(O1642,[3]Gerentes!$A:$N,5,0)</f>
        <v>DIRECTOR(A) DE NUTRICION</v>
      </c>
      <c r="I1642" s="35" t="str">
        <f>VLOOKUP(O1642,[3]Gerentes!$A:$N,10,0)</f>
        <v>4. Nutrición</v>
      </c>
      <c r="J1642" s="35" t="str">
        <f>VLOOKUP(O1642,[3]Gerentes!$A:$AB,15,0)</f>
        <v>Contratable</v>
      </c>
      <c r="K1642" s="36" t="str">
        <f t="shared" si="75"/>
        <v>Inversión</v>
      </c>
      <c r="L1642" s="37" t="s">
        <v>191</v>
      </c>
      <c r="M1642" s="38" t="str">
        <f t="shared" si="76"/>
        <v>C-4102-1500-12</v>
      </c>
      <c r="N1642" s="34">
        <v>105</v>
      </c>
      <c r="O1642" s="35" t="str">
        <f t="shared" si="77"/>
        <v>C-4102-1500-12-0-4102014-02-105</v>
      </c>
      <c r="P1642" s="32" t="s">
        <v>190</v>
      </c>
      <c r="Q1642" s="39">
        <f>VLOOKUP($O1642,[3]Gerentes!$A:$I,7,0)</f>
        <v>4102014</v>
      </c>
      <c r="R1642" s="40" t="str">
        <f>VLOOKUP($O1642,[3]Gerentes!$A:$I,8,0)</f>
        <v>SERVICIO DE DISTRIBUCION DE ALIMENTOS SOLIDOS DE ALTO VALOR NUTRICIONAL</v>
      </c>
      <c r="S1642" s="34" t="s">
        <v>24</v>
      </c>
      <c r="T1642" s="34">
        <v>27</v>
      </c>
      <c r="U1642" s="34" t="s">
        <v>161</v>
      </c>
      <c r="V1642" s="34" t="s">
        <v>25</v>
      </c>
      <c r="W1642" s="41">
        <v>227952033</v>
      </c>
      <c r="X1642" s="41">
        <v>0</v>
      </c>
      <c r="Y1642" s="41">
        <v>0</v>
      </c>
      <c r="Z1642" s="41">
        <v>0</v>
      </c>
      <c r="AA1642" s="41">
        <v>0</v>
      </c>
      <c r="AB1642" s="42">
        <v>227952033</v>
      </c>
      <c r="AC1642" s="41">
        <v>227952033</v>
      </c>
      <c r="AD1642" s="41">
        <v>0</v>
      </c>
      <c r="AE1642" s="42">
        <v>226695018</v>
      </c>
      <c r="AF1642" s="42">
        <v>85926979</v>
      </c>
      <c r="AG1642" s="41">
        <v>85926979</v>
      </c>
      <c r="AH1642" s="41">
        <v>85926979</v>
      </c>
      <c r="AI1642" s="41">
        <v>0</v>
      </c>
      <c r="AJ1642" s="41">
        <v>0</v>
      </c>
      <c r="AK1642" s="42" t="str">
        <f>IFERROR(VLOOKUP(Exportar[[#This Row],[RUBRO]],[3]LISTAS!$A$1:$B$19,2,0),Exportar[[#This Row],[NOMBRE-Planeación_Proyecto]])</f>
        <v>4. Nutrición</v>
      </c>
      <c r="AL1642" s="41">
        <f>VLOOKUP(Exportar[[#This Row],[UNIDAD/SUB UNIDAD]],[3]!REGIONALES[[#All],[codigo_regional3]:[Columna1]],3,0)</f>
        <v>76</v>
      </c>
      <c r="AM1642" s="41">
        <f>Exportar[[#This Row],[COD]]</f>
        <v>76</v>
      </c>
      <c r="AN1642" s="41">
        <f>IFERROR(VLOOKUP(Exportar[[#This Row],[RUBRO completo]],'[3]CENTRO DE COSTOS'!$X:$X,1,0),0)</f>
        <v>0</v>
      </c>
      <c r="AO1642" s="43" t="str">
        <f>VLOOKUP(Exportar[[#This Row],[COD_REAL]],'[3]CENTRO DE COSTOS'!$M$4:$N$72,2,0)</f>
        <v>REGIONAL VALLE</v>
      </c>
    </row>
    <row r="1643" spans="1:41" x14ac:dyDescent="0.25">
      <c r="A1643" s="44">
        <v>45111</v>
      </c>
      <c r="B1643" s="32">
        <v>2023</v>
      </c>
      <c r="C1643" s="33" t="str">
        <f>VLOOKUP(D1643,'[3]CENTRO DE COSTOS'!$E:$H,4,0)</f>
        <v>REGIONALES</v>
      </c>
      <c r="D1643" s="34" t="s">
        <v>87</v>
      </c>
      <c r="E1643" s="34" t="s">
        <v>88</v>
      </c>
      <c r="F1643" s="34" t="s">
        <v>243</v>
      </c>
      <c r="G1643" s="35" t="str">
        <f>VLOOKUP(O1643,[3]Gerentes!$A:$N,4,0)</f>
        <v>PROTECCIÓN SRPA</v>
      </c>
      <c r="H1643" s="35" t="str">
        <f>VLOOKUP(O1643,[3]Gerentes!$A:$N,5,0)</f>
        <v>DIRECTOR(A) DE PROTECCION</v>
      </c>
      <c r="I1643" s="35" t="str">
        <f>VLOOKUP(O1643,[3]Gerentes!$A:$N,10,0)</f>
        <v>3. Protección SRPA</v>
      </c>
      <c r="J1643" s="35" t="str">
        <f>VLOOKUP(O1643,[3]Gerentes!$A:$AB,15,0)</f>
        <v>Contratable</v>
      </c>
      <c r="K1643" s="36" t="str">
        <f t="shared" si="75"/>
        <v>Inversión</v>
      </c>
      <c r="L1643" s="37" t="s">
        <v>187</v>
      </c>
      <c r="M1643" s="38" t="str">
        <f t="shared" si="76"/>
        <v>C-4102-1500-13</v>
      </c>
      <c r="N1643" s="34">
        <v>111</v>
      </c>
      <c r="O1643" s="35" t="str">
        <f t="shared" si="77"/>
        <v>C-4102-1500-13-0-4102038-02-111</v>
      </c>
      <c r="P1643" s="32" t="s">
        <v>186</v>
      </c>
      <c r="Q1643" s="39">
        <f>VLOOKUP($O1643,[3]Gerentes!$A:$I,7,0)</f>
        <v>4102038</v>
      </c>
      <c r="R1643" s="40" t="str">
        <f>VLOOKUP($O1643,[3]Gerentes!$A:$I,8,0)</f>
        <v>SERVICIO DIRIGIDOS A LA ATENCION DE NIÑOS, NIÑAS, ADOLESCENTES Y JOVENES, CON ENFOQUE PEDAGOGICO Y RESTAURATIVO ENCAMINADOS A LA INCLUSION SOCIAL</v>
      </c>
      <c r="S1643" s="34" t="s">
        <v>24</v>
      </c>
      <c r="T1643" s="34">
        <v>27</v>
      </c>
      <c r="U1643" s="34" t="s">
        <v>161</v>
      </c>
      <c r="V1643" s="34" t="s">
        <v>25</v>
      </c>
      <c r="W1643" s="41">
        <v>326083805</v>
      </c>
      <c r="X1643" s="41">
        <v>0</v>
      </c>
      <c r="Y1643" s="41">
        <v>0</v>
      </c>
      <c r="Z1643" s="41">
        <v>0</v>
      </c>
      <c r="AA1643" s="41">
        <v>0</v>
      </c>
      <c r="AB1643" s="42">
        <v>326083805</v>
      </c>
      <c r="AC1643" s="41">
        <v>326083805</v>
      </c>
      <c r="AD1643" s="41">
        <v>0</v>
      </c>
      <c r="AE1643" s="42">
        <v>0</v>
      </c>
      <c r="AF1643" s="42">
        <v>0</v>
      </c>
      <c r="AG1643" s="41">
        <v>0</v>
      </c>
      <c r="AH1643" s="41">
        <v>0</v>
      </c>
      <c r="AI1643" s="41">
        <v>0</v>
      </c>
      <c r="AJ1643" s="41">
        <v>0</v>
      </c>
      <c r="AK1643" s="42" t="str">
        <f>IFERROR(VLOOKUP(Exportar[[#This Row],[RUBRO]],[3]LISTAS!$A$1:$B$19,2,0),Exportar[[#This Row],[NOMBRE-Planeación_Proyecto]])</f>
        <v>3. Protección SRPA</v>
      </c>
      <c r="AL1643" s="41">
        <f>VLOOKUP(Exportar[[#This Row],[UNIDAD/SUB UNIDAD]],[3]!REGIONALES[[#All],[codigo_regional3]:[Columna1]],3,0)</f>
        <v>76</v>
      </c>
      <c r="AM1643" s="41">
        <f>Exportar[[#This Row],[COD]]</f>
        <v>76</v>
      </c>
      <c r="AN1643" s="41">
        <f>IFERROR(VLOOKUP(Exportar[[#This Row],[RUBRO completo]],'[3]CENTRO DE COSTOS'!$X:$X,1,0),0)</f>
        <v>0</v>
      </c>
      <c r="AO1643" s="43" t="str">
        <f>VLOOKUP(Exportar[[#This Row],[COD_REAL]],'[3]CENTRO DE COSTOS'!$M$4:$N$72,2,0)</f>
        <v>REGIONAL VALLE</v>
      </c>
    </row>
    <row r="1644" spans="1:41" x14ac:dyDescent="0.25">
      <c r="A1644" s="44">
        <v>45111</v>
      </c>
      <c r="B1644" s="32">
        <v>2023</v>
      </c>
      <c r="C1644" s="33" t="str">
        <f>VLOOKUP(D1644,'[3]CENTRO DE COSTOS'!$E:$H,4,0)</f>
        <v>REGIONALES</v>
      </c>
      <c r="D1644" s="34" t="s">
        <v>87</v>
      </c>
      <c r="E1644" s="34" t="s">
        <v>88</v>
      </c>
      <c r="F1644" s="34" t="s">
        <v>243</v>
      </c>
      <c r="G1644" s="35" t="str">
        <f>VLOOKUP(O1644,[3]Gerentes!$A:$N,4,0)</f>
        <v xml:space="preserve">PROTECCIÓN RESTABLECIMIENTO </v>
      </c>
      <c r="H1644" s="35" t="str">
        <f>VLOOKUP(O1644,[3]Gerentes!$A:$N,5,0)</f>
        <v>DIRECTOR(A) DE PROTECCION</v>
      </c>
      <c r="I1644" s="35" t="str">
        <f>VLOOKUP(O1644,[3]Gerentes!$A:$N,10,0)</f>
        <v>2. Protección PARD</v>
      </c>
      <c r="J1644" s="35" t="str">
        <f>VLOOKUP(O1644,[3]Gerentes!$A:$AB,15,0)</f>
        <v>Contratable</v>
      </c>
      <c r="K1644" s="36" t="str">
        <f t="shared" si="75"/>
        <v>Inversión</v>
      </c>
      <c r="L1644" s="37" t="s">
        <v>173</v>
      </c>
      <c r="M1644" s="38" t="str">
        <f t="shared" si="76"/>
        <v>C-4102-1500-14</v>
      </c>
      <c r="N1644" s="34">
        <v>111</v>
      </c>
      <c r="O1644" s="35" t="str">
        <f t="shared" si="77"/>
        <v>C-4102-1500-14-0-4102037-02-111</v>
      </c>
      <c r="P1644" s="32" t="s">
        <v>172</v>
      </c>
      <c r="Q1644" s="39">
        <f>VLOOKUP($O1644,[3]Gerentes!$A:$I,7,0)</f>
        <v>4102037</v>
      </c>
      <c r="R1644" s="40" t="str">
        <f>VLOOKUP($O1644,[3]Gerentes!$A:$I,8,0)</f>
        <v>SERVICIO DE PROTECCION PARA EL RESTABLECIMIENTO DE DERECHOS DE NIÑOS, NIÑAS, ADOLESCENTES Y JOVENES</v>
      </c>
      <c r="S1644" s="34" t="s">
        <v>24</v>
      </c>
      <c r="T1644" s="34">
        <v>21</v>
      </c>
      <c r="U1644" s="34" t="s">
        <v>185</v>
      </c>
      <c r="V1644" s="34" t="s">
        <v>25</v>
      </c>
      <c r="W1644" s="41">
        <v>743569275</v>
      </c>
      <c r="X1644" s="41">
        <v>0</v>
      </c>
      <c r="Y1644" s="41">
        <v>0</v>
      </c>
      <c r="Z1644" s="41">
        <v>0</v>
      </c>
      <c r="AA1644" s="41">
        <v>0</v>
      </c>
      <c r="AB1644" s="42">
        <v>743569275</v>
      </c>
      <c r="AC1644" s="41">
        <v>743569275</v>
      </c>
      <c r="AD1644" s="41">
        <v>0</v>
      </c>
      <c r="AE1644" s="42">
        <v>138500000</v>
      </c>
      <c r="AF1644" s="42">
        <v>138500000</v>
      </c>
      <c r="AG1644" s="41">
        <v>138500000</v>
      </c>
      <c r="AH1644" s="41">
        <v>138500000</v>
      </c>
      <c r="AI1644" s="41">
        <v>0</v>
      </c>
      <c r="AJ1644" s="41">
        <v>0</v>
      </c>
      <c r="AK1644" s="42" t="str">
        <f>IFERROR(VLOOKUP(Exportar[[#This Row],[RUBRO]],[3]LISTAS!$A$1:$B$19,2,0),Exportar[[#This Row],[NOMBRE-Planeación_Proyecto]])</f>
        <v>2. Protección PARD</v>
      </c>
      <c r="AL1644" s="41">
        <f>VLOOKUP(Exportar[[#This Row],[UNIDAD/SUB UNIDAD]],[3]!REGIONALES[[#All],[codigo_regional3]:[Columna1]],3,0)</f>
        <v>76</v>
      </c>
      <c r="AM1644" s="41">
        <f>Exportar[[#This Row],[COD]]</f>
        <v>76</v>
      </c>
      <c r="AN1644" s="41">
        <f>IFERROR(VLOOKUP(Exportar[[#This Row],[RUBRO completo]],'[3]CENTRO DE COSTOS'!$X:$X,1,0),0)</f>
        <v>0</v>
      </c>
      <c r="AO1644" s="43" t="str">
        <f>VLOOKUP(Exportar[[#This Row],[COD_REAL]],'[3]CENTRO DE COSTOS'!$M$4:$N$72,2,0)</f>
        <v>REGIONAL VALLE</v>
      </c>
    </row>
    <row r="1645" spans="1:41" x14ac:dyDescent="0.25">
      <c r="A1645" s="44">
        <v>45111</v>
      </c>
      <c r="B1645" s="32">
        <v>2023</v>
      </c>
      <c r="C1645" s="33" t="str">
        <f>VLOOKUP(D1645,'[3]CENTRO DE COSTOS'!$E:$H,4,0)</f>
        <v>REGIONALES</v>
      </c>
      <c r="D1645" s="34" t="s">
        <v>87</v>
      </c>
      <c r="E1645" s="34" t="s">
        <v>88</v>
      </c>
      <c r="F1645" s="34" t="s">
        <v>237</v>
      </c>
      <c r="G1645" s="35" t="str">
        <f>VLOOKUP(O1645,[3]Gerentes!$A:$N,4,0)</f>
        <v>PROTECCIÓN SRPA</v>
      </c>
      <c r="H1645" s="35" t="str">
        <f>VLOOKUP(O1645,[3]Gerentes!$A:$N,5,0)</f>
        <v>DIRECTOR(A) DE PROTECCION</v>
      </c>
      <c r="I1645" s="35" t="str">
        <f>VLOOKUP(O1645,[3]Gerentes!$A:$N,10,0)</f>
        <v>3. Protección SRPA</v>
      </c>
      <c r="J1645" s="35" t="str">
        <f>VLOOKUP(O1645,[3]Gerentes!$A:$AB,15,0)</f>
        <v>No Contratable</v>
      </c>
      <c r="K1645" s="36" t="str">
        <f t="shared" si="75"/>
        <v>Inversión</v>
      </c>
      <c r="L1645" s="37" t="s">
        <v>187</v>
      </c>
      <c r="M1645" s="38" t="str">
        <f t="shared" si="76"/>
        <v>C-4102-1500-13</v>
      </c>
      <c r="N1645" s="34">
        <v>112</v>
      </c>
      <c r="O1645" s="35" t="str">
        <f t="shared" si="77"/>
        <v>C-4102-1500-13-0-4102038-02-112</v>
      </c>
      <c r="P1645" s="32" t="s">
        <v>186</v>
      </c>
      <c r="Q1645" s="39">
        <f>VLOOKUP($O1645,[3]Gerentes!$A:$I,7,0)</f>
        <v>4102038</v>
      </c>
      <c r="R1645" s="40" t="str">
        <f>VLOOKUP($O1645,[3]Gerentes!$A:$I,8,0)</f>
        <v>SERVICIO DIRIGIDOS A LA ATENCION DE NIÑOS, NIÑAS, ADOLESCENTES Y JOVENES, CON ENFOQUE PEDAGOGICO Y RESTAURATIVO ENCAMINADOS A LA INCLUSION SOCIAL</v>
      </c>
      <c r="S1645" s="34" t="s">
        <v>38</v>
      </c>
      <c r="T1645" s="34">
        <v>16</v>
      </c>
      <c r="U1645" s="34" t="s">
        <v>249</v>
      </c>
      <c r="V1645" s="34" t="s">
        <v>25</v>
      </c>
      <c r="W1645" s="41">
        <v>3000000</v>
      </c>
      <c r="X1645" s="41">
        <v>0</v>
      </c>
      <c r="Y1645" s="41">
        <v>0</v>
      </c>
      <c r="Z1645" s="41">
        <v>0</v>
      </c>
      <c r="AA1645" s="41">
        <v>0</v>
      </c>
      <c r="AB1645" s="42">
        <v>3000000</v>
      </c>
      <c r="AC1645" s="41">
        <v>3000000</v>
      </c>
      <c r="AD1645" s="41">
        <v>0</v>
      </c>
      <c r="AE1645" s="42">
        <v>3000000</v>
      </c>
      <c r="AF1645" s="42">
        <v>0</v>
      </c>
      <c r="AG1645" s="41">
        <v>0</v>
      </c>
      <c r="AH1645" s="41">
        <v>0</v>
      </c>
      <c r="AI1645" s="41">
        <v>0</v>
      </c>
      <c r="AJ1645" s="41">
        <v>0</v>
      </c>
      <c r="AK1645" s="42" t="str">
        <f>IFERROR(VLOOKUP(Exportar[[#This Row],[RUBRO]],[3]LISTAS!$A$1:$B$19,2,0),Exportar[[#This Row],[NOMBRE-Planeación_Proyecto]])</f>
        <v>3. Protección SRPA</v>
      </c>
      <c r="AL1645" s="41">
        <f>VLOOKUP(Exportar[[#This Row],[UNIDAD/SUB UNIDAD]],[3]!REGIONALES[[#All],[codigo_regional3]:[Columna1]],3,0)</f>
        <v>76</v>
      </c>
      <c r="AM1645" s="41">
        <f>Exportar[[#This Row],[COD]]</f>
        <v>76</v>
      </c>
      <c r="AN1645" s="41">
        <f>IFERROR(VLOOKUP(Exportar[[#This Row],[RUBRO completo]],'[3]CENTRO DE COSTOS'!$X:$X,1,0),0)</f>
        <v>0</v>
      </c>
      <c r="AO1645" s="43" t="str">
        <f>VLOOKUP(Exportar[[#This Row],[COD_REAL]],'[3]CENTRO DE COSTOS'!$M$4:$N$72,2,0)</f>
        <v>REGIONAL VALLE</v>
      </c>
    </row>
    <row r="1646" spans="1:41" x14ac:dyDescent="0.25">
      <c r="A1646" s="44">
        <v>45111</v>
      </c>
      <c r="B1646" s="32">
        <v>2023</v>
      </c>
      <c r="C1646" s="33" t="str">
        <f>VLOOKUP(D1646,'[3]CENTRO DE COSTOS'!$E:$H,4,0)</f>
        <v>REGIONALES</v>
      </c>
      <c r="D1646" s="34" t="s">
        <v>87</v>
      </c>
      <c r="E1646" s="34" t="s">
        <v>88</v>
      </c>
      <c r="F1646" s="34" t="s">
        <v>237</v>
      </c>
      <c r="G1646" s="35" t="str">
        <f>VLOOKUP(O1646,[3]Gerentes!$A:$N,4,0)</f>
        <v xml:space="preserve">PROTECCIÓN RESTABLECIMIENTO </v>
      </c>
      <c r="H1646" s="35" t="str">
        <f>VLOOKUP(O1646,[3]Gerentes!$A:$N,5,0)</f>
        <v>DIRECTOR(A) DE PROTECCION</v>
      </c>
      <c r="I1646" s="35" t="str">
        <f>VLOOKUP(O1646,[3]Gerentes!$A:$N,10,0)</f>
        <v>2. Protección PARD</v>
      </c>
      <c r="J1646" s="35" t="str">
        <f>VLOOKUP(O1646,[3]Gerentes!$A:$AB,15,0)</f>
        <v>No Contratable</v>
      </c>
      <c r="K1646" s="36" t="str">
        <f t="shared" si="75"/>
        <v>Inversión</v>
      </c>
      <c r="L1646" s="37" t="s">
        <v>173</v>
      </c>
      <c r="M1646" s="38" t="str">
        <f t="shared" si="76"/>
        <v>C-4102-1500-14</v>
      </c>
      <c r="N1646" s="34">
        <v>112</v>
      </c>
      <c r="O1646" s="35" t="str">
        <f t="shared" si="77"/>
        <v>C-4102-1500-14-0-4102037-02-112</v>
      </c>
      <c r="P1646" s="32" t="s">
        <v>172</v>
      </c>
      <c r="Q1646" s="39">
        <f>VLOOKUP($O1646,[3]Gerentes!$A:$I,7,0)</f>
        <v>4102037</v>
      </c>
      <c r="R1646" s="40" t="str">
        <f>VLOOKUP($O1646,[3]Gerentes!$A:$I,8,0)</f>
        <v>SERVICIO DE PROTECCION PARA EL RESTABLECIMIENTO DE DERECHOS DE NIÑOS, NIÑAS, ADOLESCENTES Y JOVENES</v>
      </c>
      <c r="S1646" s="34" t="s">
        <v>24</v>
      </c>
      <c r="T1646" s="34">
        <v>27</v>
      </c>
      <c r="U1646" s="34" t="s">
        <v>161</v>
      </c>
      <c r="V1646" s="34" t="s">
        <v>25</v>
      </c>
      <c r="W1646" s="41">
        <v>112000000</v>
      </c>
      <c r="X1646" s="41">
        <v>0</v>
      </c>
      <c r="Y1646" s="41">
        <v>0</v>
      </c>
      <c r="Z1646" s="41">
        <v>0</v>
      </c>
      <c r="AA1646" s="41">
        <v>0</v>
      </c>
      <c r="AB1646" s="42">
        <v>112000000</v>
      </c>
      <c r="AC1646" s="41">
        <v>112000000</v>
      </c>
      <c r="AD1646" s="41">
        <v>0</v>
      </c>
      <c r="AE1646" s="42">
        <v>39700000</v>
      </c>
      <c r="AF1646" s="42">
        <v>27753766</v>
      </c>
      <c r="AG1646" s="41">
        <v>27753766</v>
      </c>
      <c r="AH1646" s="41">
        <v>27753766</v>
      </c>
      <c r="AI1646" s="41">
        <v>0</v>
      </c>
      <c r="AJ1646" s="41">
        <v>0</v>
      </c>
      <c r="AK1646" s="42" t="str">
        <f>IFERROR(VLOOKUP(Exportar[[#This Row],[RUBRO]],[3]LISTAS!$A$1:$B$19,2,0),Exportar[[#This Row],[NOMBRE-Planeación_Proyecto]])</f>
        <v>2. Protección PARD</v>
      </c>
      <c r="AL1646" s="41">
        <f>VLOOKUP(Exportar[[#This Row],[UNIDAD/SUB UNIDAD]],[3]!REGIONALES[[#All],[codigo_regional3]:[Columna1]],3,0)</f>
        <v>76</v>
      </c>
      <c r="AM1646" s="41">
        <f>Exportar[[#This Row],[COD]]</f>
        <v>76</v>
      </c>
      <c r="AN1646" s="41">
        <f>IFERROR(VLOOKUP(Exportar[[#This Row],[RUBRO completo]],'[3]CENTRO DE COSTOS'!$X:$X,1,0),0)</f>
        <v>0</v>
      </c>
      <c r="AO1646" s="43" t="str">
        <f>VLOOKUP(Exportar[[#This Row],[COD_REAL]],'[3]CENTRO DE COSTOS'!$M$4:$N$72,2,0)</f>
        <v>REGIONAL VALLE</v>
      </c>
    </row>
    <row r="1647" spans="1:41" x14ac:dyDescent="0.25">
      <c r="A1647" s="44">
        <v>45111</v>
      </c>
      <c r="B1647" s="32">
        <v>2023</v>
      </c>
      <c r="C1647" s="33" t="str">
        <f>VLOOKUP(D1647,'[3]CENTRO DE COSTOS'!$E:$H,4,0)</f>
        <v>REGIONALES</v>
      </c>
      <c r="D1647" s="34" t="s">
        <v>87</v>
      </c>
      <c r="E1647" s="34" t="s">
        <v>88</v>
      </c>
      <c r="F1647" s="34" t="s">
        <v>393</v>
      </c>
      <c r="G1647" s="35" t="str">
        <f>VLOOKUP(O1647,[3]Gerentes!$A:$N,4,0)</f>
        <v xml:space="preserve">PROTECCIÓN RESTABLECIMIENTO </v>
      </c>
      <c r="H1647" s="35" t="str">
        <f>VLOOKUP(O1647,[3]Gerentes!$A:$N,5,0)</f>
        <v>DIRECTOR(A) ADMINISTRATIVO</v>
      </c>
      <c r="I1647" s="35" t="str">
        <f>VLOOKUP(O1647,[3]Gerentes!$A:$N,10,0)</f>
        <v>2. Protección PARD</v>
      </c>
      <c r="J1647" s="35" t="str">
        <f>VLOOKUP(O1647,[3]Gerentes!$A:$AB,15,0)</f>
        <v>Contratable</v>
      </c>
      <c r="K1647" s="36" t="str">
        <f t="shared" si="75"/>
        <v>Inversión</v>
      </c>
      <c r="L1647" s="37" t="s">
        <v>173</v>
      </c>
      <c r="M1647" s="38" t="str">
        <f t="shared" si="76"/>
        <v>C-4102-1500-14</v>
      </c>
      <c r="N1647" s="34">
        <v>114</v>
      </c>
      <c r="O1647" s="35" t="str">
        <f t="shared" si="77"/>
        <v>C-4102-1500-14-0-4102037-02-114</v>
      </c>
      <c r="P1647" s="32" t="s">
        <v>172</v>
      </c>
      <c r="Q1647" s="39">
        <f>VLOOKUP($O1647,[3]Gerentes!$A:$I,7,0)</f>
        <v>4102037</v>
      </c>
      <c r="R1647" s="40" t="str">
        <f>VLOOKUP($O1647,[3]Gerentes!$A:$I,8,0)</f>
        <v>SERVICIO DE PROTECCION PARA EL RESTABLECIMIENTO DE DERECHOS DE NIÑOS, NIÑAS, ADOLESCENTES Y JOVENES</v>
      </c>
      <c r="S1647" s="34" t="s">
        <v>24</v>
      </c>
      <c r="T1647" s="34">
        <v>21</v>
      </c>
      <c r="U1647" s="34" t="s">
        <v>185</v>
      </c>
      <c r="V1647" s="34" t="s">
        <v>25</v>
      </c>
      <c r="W1647" s="41">
        <v>0</v>
      </c>
      <c r="X1647" s="41">
        <v>141200000</v>
      </c>
      <c r="Y1647" s="41">
        <v>0</v>
      </c>
      <c r="Z1647" s="41">
        <v>0</v>
      </c>
      <c r="AA1647" s="41">
        <v>0</v>
      </c>
      <c r="AB1647" s="42">
        <v>141200000</v>
      </c>
      <c r="AC1647" s="41">
        <v>141200000</v>
      </c>
      <c r="AD1647" s="41">
        <v>0</v>
      </c>
      <c r="AE1647" s="42">
        <v>141200000</v>
      </c>
      <c r="AF1647" s="42">
        <v>0</v>
      </c>
      <c r="AG1647" s="41">
        <v>0</v>
      </c>
      <c r="AH1647" s="41">
        <v>0</v>
      </c>
      <c r="AI1647" s="41">
        <v>0</v>
      </c>
      <c r="AJ1647" s="41">
        <v>0</v>
      </c>
      <c r="AK1647" s="42" t="str">
        <f>IFERROR(VLOOKUP(Exportar[[#This Row],[RUBRO]],[3]LISTAS!$A$1:$B$19,2,0),Exportar[[#This Row],[NOMBRE-Planeación_Proyecto]])</f>
        <v>2. Protección PARD</v>
      </c>
      <c r="AL1647" s="41">
        <f>VLOOKUP(Exportar[[#This Row],[UNIDAD/SUB UNIDAD]],[3]!REGIONALES[[#All],[codigo_regional3]:[Columna1]],3,0)</f>
        <v>76</v>
      </c>
      <c r="AM1647" s="41">
        <f>Exportar[[#This Row],[COD]]</f>
        <v>76</v>
      </c>
      <c r="AN1647" s="41">
        <f>IFERROR(VLOOKUP(Exportar[[#This Row],[RUBRO completo]],'[3]CENTRO DE COSTOS'!$X:$X,1,0),0)</f>
        <v>0</v>
      </c>
      <c r="AO1647" s="43" t="str">
        <f>VLOOKUP(Exportar[[#This Row],[COD_REAL]],'[3]CENTRO DE COSTOS'!$M$4:$N$72,2,0)</f>
        <v>REGIONAL VALLE</v>
      </c>
    </row>
    <row r="1648" spans="1:41" x14ac:dyDescent="0.25">
      <c r="A1648" s="44">
        <v>45111</v>
      </c>
      <c r="B1648" s="32">
        <v>2023</v>
      </c>
      <c r="C1648" s="33" t="str">
        <f>VLOOKUP(D1648,'[3]CENTRO DE COSTOS'!$E:$H,4,0)</f>
        <v>REGIONALES</v>
      </c>
      <c r="D1648" s="34" t="s">
        <v>87</v>
      </c>
      <c r="E1648" s="34" t="s">
        <v>88</v>
      </c>
      <c r="F1648" s="34" t="s">
        <v>248</v>
      </c>
      <c r="G1648" s="35" t="str">
        <f>VLOOKUP(O1648,[3]Gerentes!$A:$N,4,0)</f>
        <v>PROTECCIÓN SRPA</v>
      </c>
      <c r="H1648" s="35" t="str">
        <f>VLOOKUP(O1648,[3]Gerentes!$A:$N,5,0)</f>
        <v>DIRECTOR(A) DE PROTECCION</v>
      </c>
      <c r="I1648" s="35" t="str">
        <f>VLOOKUP(O1648,[3]Gerentes!$A:$N,10,0)</f>
        <v>3. Protección SRPA</v>
      </c>
      <c r="J1648" s="35" t="str">
        <f>VLOOKUP(O1648,[3]Gerentes!$A:$AB,15,0)</f>
        <v>Contratable</v>
      </c>
      <c r="K1648" s="36" t="str">
        <f t="shared" si="75"/>
        <v>Inversión</v>
      </c>
      <c r="L1648" s="37" t="s">
        <v>187</v>
      </c>
      <c r="M1648" s="38" t="str">
        <f t="shared" si="76"/>
        <v>C-4102-1500-13</v>
      </c>
      <c r="N1648" s="34">
        <v>120</v>
      </c>
      <c r="O1648" s="35" t="str">
        <f t="shared" si="77"/>
        <v>C-4102-1500-13-0-4102038-02-120</v>
      </c>
      <c r="P1648" s="32" t="s">
        <v>186</v>
      </c>
      <c r="Q1648" s="39">
        <f>VLOOKUP($O1648,[3]Gerentes!$A:$I,7,0)</f>
        <v>4102038</v>
      </c>
      <c r="R1648" s="40" t="str">
        <f>VLOOKUP($O1648,[3]Gerentes!$A:$I,8,0)</f>
        <v>SERVICIO DIRIGIDOS A LA ATENCION DE NIÑOS, NIÑAS, ADOLESCENTES Y JOVENES, CON ENFOQUE PEDAGOGICO Y RESTAURATIVO ENCAMINADOS A LA INCLUSION SOCIAL</v>
      </c>
      <c r="S1648" s="34" t="s">
        <v>38</v>
      </c>
      <c r="T1648" s="34">
        <v>16</v>
      </c>
      <c r="U1648" s="34" t="s">
        <v>249</v>
      </c>
      <c r="V1648" s="34" t="s">
        <v>25</v>
      </c>
      <c r="W1648" s="41">
        <v>24384032780</v>
      </c>
      <c r="X1648" s="41">
        <v>0</v>
      </c>
      <c r="Y1648" s="41">
        <v>0</v>
      </c>
      <c r="Z1648" s="41">
        <v>0</v>
      </c>
      <c r="AA1648" s="41">
        <v>0</v>
      </c>
      <c r="AB1648" s="42">
        <v>24384032780</v>
      </c>
      <c r="AC1648" s="41">
        <v>24092214302</v>
      </c>
      <c r="AD1648" s="41">
        <v>291818478</v>
      </c>
      <c r="AE1648" s="42">
        <v>24092214302</v>
      </c>
      <c r="AF1648" s="42">
        <v>13636904283</v>
      </c>
      <c r="AG1648" s="41">
        <v>13636904283</v>
      </c>
      <c r="AH1648" s="41">
        <v>13636904283</v>
      </c>
      <c r="AI1648" s="41">
        <v>0</v>
      </c>
      <c r="AJ1648" s="41">
        <v>0</v>
      </c>
      <c r="AK1648" s="42" t="str">
        <f>IFERROR(VLOOKUP(Exportar[[#This Row],[RUBRO]],[3]LISTAS!$A$1:$B$19,2,0),Exportar[[#This Row],[NOMBRE-Planeación_Proyecto]])</f>
        <v>3. Protección SRPA</v>
      </c>
      <c r="AL1648" s="41">
        <f>VLOOKUP(Exportar[[#This Row],[UNIDAD/SUB UNIDAD]],[3]!REGIONALES[[#All],[codigo_regional3]:[Columna1]],3,0)</f>
        <v>76</v>
      </c>
      <c r="AM1648" s="41">
        <f>Exportar[[#This Row],[COD]]</f>
        <v>76</v>
      </c>
      <c r="AN1648" s="41" t="str">
        <f>IFERROR(VLOOKUP(Exportar[[#This Row],[RUBRO completo]],'[3]CENTRO DE COSTOS'!$X:$X,1,0),0)</f>
        <v>C-4102-1500-13-0-4102038-02-120</v>
      </c>
      <c r="AO1648" s="43" t="str">
        <f>VLOOKUP(Exportar[[#This Row],[COD_REAL]],'[3]CENTRO DE COSTOS'!$M$4:$N$72,2,0)</f>
        <v>REGIONAL VALLE</v>
      </c>
    </row>
    <row r="1649" spans="1:41" x14ac:dyDescent="0.25">
      <c r="A1649" s="44">
        <v>45111</v>
      </c>
      <c r="B1649" s="32">
        <v>2023</v>
      </c>
      <c r="C1649" s="33" t="str">
        <f>VLOOKUP(D1649,'[3]CENTRO DE COSTOS'!$E:$H,4,0)</f>
        <v>REGIONALES</v>
      </c>
      <c r="D1649" s="34" t="s">
        <v>87</v>
      </c>
      <c r="E1649" s="34" t="s">
        <v>88</v>
      </c>
      <c r="F1649" s="34" t="s">
        <v>430</v>
      </c>
      <c r="G1649" s="35" t="str">
        <f>VLOOKUP(O1649,[3]Gerentes!$A:$N,4,0)</f>
        <v xml:space="preserve">PROTECCIÓN RESTABLECIMIENTO </v>
      </c>
      <c r="H1649" s="35" t="str">
        <f>VLOOKUP(O1649,[3]Gerentes!$A:$N,5,0)</f>
        <v>DIRECTOR(A) DE PROTECCION</v>
      </c>
      <c r="I1649" s="35" t="str">
        <f>VLOOKUP(O1649,[3]Gerentes!$A:$N,10,0)</f>
        <v>2. Protección PARD</v>
      </c>
      <c r="J1649" s="35" t="str">
        <f>VLOOKUP(O1649,[3]Gerentes!$A:$AB,15,0)</f>
        <v>Contratable</v>
      </c>
      <c r="K1649" s="36" t="str">
        <f t="shared" si="75"/>
        <v>Inversión</v>
      </c>
      <c r="L1649" s="37" t="s">
        <v>173</v>
      </c>
      <c r="M1649" s="38" t="str">
        <f t="shared" si="76"/>
        <v>C-4102-1500-14</v>
      </c>
      <c r="N1649" s="34">
        <v>122</v>
      </c>
      <c r="O1649" s="35" t="str">
        <f t="shared" si="77"/>
        <v>C-4102-1500-14-0-4102037-02-122</v>
      </c>
      <c r="P1649" s="32" t="s">
        <v>172</v>
      </c>
      <c r="Q1649" s="39">
        <f>VLOOKUP($O1649,[3]Gerentes!$A:$I,7,0)</f>
        <v>4102037</v>
      </c>
      <c r="R1649" s="40" t="str">
        <f>VLOOKUP($O1649,[3]Gerentes!$A:$I,8,0)</f>
        <v>SERVICIO DE PROTECCION PARA EL RESTABLECIMIENTO DE DERECHOS DE NIÑOS, NIÑAS, ADOLESCENTES Y JOVENES</v>
      </c>
      <c r="S1649" s="34" t="s">
        <v>24</v>
      </c>
      <c r="T1649" s="34">
        <v>27</v>
      </c>
      <c r="U1649" s="34" t="s">
        <v>161</v>
      </c>
      <c r="V1649" s="34" t="s">
        <v>25</v>
      </c>
      <c r="W1649" s="41">
        <v>21232647200</v>
      </c>
      <c r="X1649" s="41">
        <v>349718652</v>
      </c>
      <c r="Y1649" s="41">
        <v>0</v>
      </c>
      <c r="Z1649" s="41">
        <v>0</v>
      </c>
      <c r="AA1649" s="41">
        <v>0</v>
      </c>
      <c r="AB1649" s="42">
        <v>21582365852</v>
      </c>
      <c r="AC1649" s="41">
        <v>21517555664</v>
      </c>
      <c r="AD1649" s="41">
        <v>64810188</v>
      </c>
      <c r="AE1649" s="42">
        <v>21468774862</v>
      </c>
      <c r="AF1649" s="42">
        <v>12151064104</v>
      </c>
      <c r="AG1649" s="41">
        <v>12151064104</v>
      </c>
      <c r="AH1649" s="41">
        <v>12151064104</v>
      </c>
      <c r="AI1649" s="41">
        <v>0</v>
      </c>
      <c r="AJ1649" s="41">
        <v>0</v>
      </c>
      <c r="AK1649" s="42" t="str">
        <f>IFERROR(VLOOKUP(Exportar[[#This Row],[RUBRO]],[3]LISTAS!$A$1:$B$19,2,0),Exportar[[#This Row],[NOMBRE-Planeación_Proyecto]])</f>
        <v>2. Protección PARD</v>
      </c>
      <c r="AL1649" s="41">
        <f>VLOOKUP(Exportar[[#This Row],[UNIDAD/SUB UNIDAD]],[3]!REGIONALES[[#All],[codigo_regional3]:[Columna1]],3,0)</f>
        <v>76</v>
      </c>
      <c r="AM1649" s="41">
        <f>Exportar[[#This Row],[COD]]</f>
        <v>76</v>
      </c>
      <c r="AN1649" s="41" t="str">
        <f>IFERROR(VLOOKUP(Exportar[[#This Row],[RUBRO completo]],'[3]CENTRO DE COSTOS'!$X:$X,1,0),0)</f>
        <v>C-4102-1500-14-0-4102037-02-122</v>
      </c>
      <c r="AO1649" s="43" t="str">
        <f>VLOOKUP(Exportar[[#This Row],[COD_REAL]],'[3]CENTRO DE COSTOS'!$M$4:$N$72,2,0)</f>
        <v>REGIONAL VALLE</v>
      </c>
    </row>
    <row r="1650" spans="1:41" x14ac:dyDescent="0.25">
      <c r="A1650" s="44">
        <v>45111</v>
      </c>
      <c r="B1650" s="32">
        <v>2023</v>
      </c>
      <c r="C1650" s="33" t="str">
        <f>VLOOKUP(D1650,'[3]CENTRO DE COSTOS'!$E:$H,4,0)</f>
        <v>REGIONALES</v>
      </c>
      <c r="D1650" s="34" t="s">
        <v>87</v>
      </c>
      <c r="E1650" s="34" t="s">
        <v>88</v>
      </c>
      <c r="F1650" s="34" t="s">
        <v>428</v>
      </c>
      <c r="G1650" s="35" t="str">
        <f>VLOOKUP(O1650,[3]Gerentes!$A:$N,4,0)</f>
        <v xml:space="preserve">PROTECCIÓN RESTABLECIMIENTO </v>
      </c>
      <c r="H1650" s="35" t="str">
        <f>VLOOKUP(O1650,[3]Gerentes!$A:$N,5,0)</f>
        <v>DIRECTOR(A) DE PROTECCION</v>
      </c>
      <c r="I1650" s="35" t="str">
        <f>VLOOKUP(O1650,[3]Gerentes!$A:$N,10,0)</f>
        <v>2. Protección PARD</v>
      </c>
      <c r="J1650" s="35" t="str">
        <f>VLOOKUP(O1650,[3]Gerentes!$A:$AB,15,0)</f>
        <v>Contratable</v>
      </c>
      <c r="K1650" s="36" t="str">
        <f t="shared" si="75"/>
        <v>Inversión</v>
      </c>
      <c r="L1650" s="37" t="s">
        <v>173</v>
      </c>
      <c r="M1650" s="38" t="str">
        <f t="shared" si="76"/>
        <v>C-4102-1500-14</v>
      </c>
      <c r="N1650" s="34">
        <v>123</v>
      </c>
      <c r="O1650" s="35" t="str">
        <f t="shared" si="77"/>
        <v>C-4102-1500-14-0-4102037-02-123</v>
      </c>
      <c r="P1650" s="32" t="s">
        <v>172</v>
      </c>
      <c r="Q1650" s="39">
        <f>VLOOKUP($O1650,[3]Gerentes!$A:$I,7,0)</f>
        <v>4102037</v>
      </c>
      <c r="R1650" s="40" t="str">
        <f>VLOOKUP($O1650,[3]Gerentes!$A:$I,8,0)</f>
        <v>SERVICIO DE PROTECCION PARA EL RESTABLECIMIENTO DE DERECHOS DE NIÑOS, NIÑAS, ADOLESCENTES Y JOVENES</v>
      </c>
      <c r="S1650" s="34" t="s">
        <v>24</v>
      </c>
      <c r="T1650" s="34">
        <v>27</v>
      </c>
      <c r="U1650" s="34" t="s">
        <v>161</v>
      </c>
      <c r="V1650" s="34" t="s">
        <v>25</v>
      </c>
      <c r="W1650" s="41">
        <v>64713177390</v>
      </c>
      <c r="X1650" s="41">
        <v>82154375</v>
      </c>
      <c r="Y1650" s="41">
        <v>0</v>
      </c>
      <c r="Z1650" s="41">
        <v>0</v>
      </c>
      <c r="AA1650" s="41">
        <v>0</v>
      </c>
      <c r="AB1650" s="42">
        <v>64795331765</v>
      </c>
      <c r="AC1650" s="41">
        <v>64743227967</v>
      </c>
      <c r="AD1650" s="41">
        <v>52103798</v>
      </c>
      <c r="AE1650" s="42">
        <v>64743227967</v>
      </c>
      <c r="AF1650" s="42">
        <v>36884836062</v>
      </c>
      <c r="AG1650" s="41">
        <v>36884836062</v>
      </c>
      <c r="AH1650" s="41">
        <v>36884836062</v>
      </c>
      <c r="AI1650" s="41">
        <v>0</v>
      </c>
      <c r="AJ1650" s="41">
        <v>0</v>
      </c>
      <c r="AK1650" s="42" t="str">
        <f>IFERROR(VLOOKUP(Exportar[[#This Row],[RUBRO]],[3]LISTAS!$A$1:$B$19,2,0),Exportar[[#This Row],[NOMBRE-Planeación_Proyecto]])</f>
        <v>2. Protección PARD</v>
      </c>
      <c r="AL1650" s="41">
        <f>VLOOKUP(Exportar[[#This Row],[UNIDAD/SUB UNIDAD]],[3]!REGIONALES[[#All],[codigo_regional3]:[Columna1]],3,0)</f>
        <v>76</v>
      </c>
      <c r="AM1650" s="41">
        <f>Exportar[[#This Row],[COD]]</f>
        <v>76</v>
      </c>
      <c r="AN1650" s="41" t="str">
        <f>IFERROR(VLOOKUP(Exportar[[#This Row],[RUBRO completo]],'[3]CENTRO DE COSTOS'!$X:$X,1,0),0)</f>
        <v>C-4102-1500-14-0-4102037-02-123</v>
      </c>
      <c r="AO1650" s="43" t="str">
        <f>VLOOKUP(Exportar[[#This Row],[COD_REAL]],'[3]CENTRO DE COSTOS'!$M$4:$N$72,2,0)</f>
        <v>REGIONAL VALLE</v>
      </c>
    </row>
    <row r="1651" spans="1:41" x14ac:dyDescent="0.25">
      <c r="A1651" s="44">
        <v>45111</v>
      </c>
      <c r="B1651" s="32">
        <v>2023</v>
      </c>
      <c r="C1651" s="33" t="str">
        <f>VLOOKUP(D1651,'[3]CENTRO DE COSTOS'!$E:$H,4,0)</f>
        <v>REGIONALES</v>
      </c>
      <c r="D1651" s="34" t="s">
        <v>87</v>
      </c>
      <c r="E1651" s="34" t="s">
        <v>88</v>
      </c>
      <c r="F1651" s="34" t="s">
        <v>242</v>
      </c>
      <c r="G1651" s="35" t="str">
        <f>VLOOKUP(O1651,[3]Gerentes!$A:$N,4,0)</f>
        <v xml:space="preserve">PROTECCIÓN RESTABLECIMIENTO </v>
      </c>
      <c r="H1651" s="35" t="str">
        <f>VLOOKUP(O1651,[3]Gerentes!$A:$N,5,0)</f>
        <v>DIRECTOR(A) DE PROTECCION</v>
      </c>
      <c r="I1651" s="35" t="str">
        <f>VLOOKUP(O1651,[3]Gerentes!$A:$N,10,0)</f>
        <v>2. Protección PARD</v>
      </c>
      <c r="J1651" s="35" t="str">
        <f>VLOOKUP(O1651,[3]Gerentes!$A:$AB,15,0)</f>
        <v>Contratable</v>
      </c>
      <c r="K1651" s="36" t="str">
        <f t="shared" si="75"/>
        <v>Inversión</v>
      </c>
      <c r="L1651" s="37" t="s">
        <v>173</v>
      </c>
      <c r="M1651" s="38" t="str">
        <f t="shared" si="76"/>
        <v>C-4102-1500-14</v>
      </c>
      <c r="N1651" s="34">
        <v>124</v>
      </c>
      <c r="O1651" s="35" t="str">
        <f t="shared" si="77"/>
        <v>C-4102-1500-14-0-4102037-02-124</v>
      </c>
      <c r="P1651" s="32" t="s">
        <v>172</v>
      </c>
      <c r="Q1651" s="39">
        <f>VLOOKUP($O1651,[3]Gerentes!$A:$I,7,0)</f>
        <v>4102037</v>
      </c>
      <c r="R1651" s="40" t="str">
        <f>VLOOKUP($O1651,[3]Gerentes!$A:$I,8,0)</f>
        <v>SERVICIO DE PROTECCION PARA EL RESTABLECIMIENTO DE DERECHOS DE NIÑOS, NIÑAS, ADOLESCENTES Y JOVENES</v>
      </c>
      <c r="S1651" s="34" t="s">
        <v>24</v>
      </c>
      <c r="T1651" s="34">
        <v>21</v>
      </c>
      <c r="U1651" s="34" t="s">
        <v>185</v>
      </c>
      <c r="V1651" s="34" t="s">
        <v>25</v>
      </c>
      <c r="W1651" s="41">
        <v>0</v>
      </c>
      <c r="X1651" s="41">
        <v>65316884</v>
      </c>
      <c r="Y1651" s="41">
        <v>0</v>
      </c>
      <c r="Z1651" s="41">
        <v>0</v>
      </c>
      <c r="AA1651" s="41">
        <v>0</v>
      </c>
      <c r="AB1651" s="42">
        <v>65316884</v>
      </c>
      <c r="AC1651" s="41">
        <v>64850136</v>
      </c>
      <c r="AD1651" s="41">
        <v>466748</v>
      </c>
      <c r="AE1651" s="42">
        <v>64850136</v>
      </c>
      <c r="AF1651" s="42">
        <v>62516396</v>
      </c>
      <c r="AG1651" s="41">
        <v>62516396</v>
      </c>
      <c r="AH1651" s="41">
        <v>62516396</v>
      </c>
      <c r="AI1651" s="41">
        <v>0</v>
      </c>
      <c r="AJ1651" s="41">
        <v>0</v>
      </c>
      <c r="AK1651" s="42" t="str">
        <f>IFERROR(VLOOKUP(Exportar[[#This Row],[RUBRO]],[3]LISTAS!$A$1:$B$19,2,0),Exportar[[#This Row],[NOMBRE-Planeación_Proyecto]])</f>
        <v>2. Protección PARD</v>
      </c>
      <c r="AL1651" s="41">
        <f>VLOOKUP(Exportar[[#This Row],[UNIDAD/SUB UNIDAD]],[3]!REGIONALES[[#All],[codigo_regional3]:[Columna1]],3,0)</f>
        <v>76</v>
      </c>
      <c r="AM1651" s="41">
        <f>Exportar[[#This Row],[COD]]</f>
        <v>76</v>
      </c>
      <c r="AN1651" s="41" t="str">
        <f>IFERROR(VLOOKUP(Exportar[[#This Row],[RUBRO completo]],'[3]CENTRO DE COSTOS'!$X:$X,1,0),0)</f>
        <v>C-4102-1500-14-0-4102037-02-124</v>
      </c>
      <c r="AO1651" s="43" t="str">
        <f>VLOOKUP(Exportar[[#This Row],[COD_REAL]],'[3]CENTRO DE COSTOS'!$M$4:$N$72,2,0)</f>
        <v>REGIONAL VALLE</v>
      </c>
    </row>
    <row r="1652" spans="1:41" x14ac:dyDescent="0.25">
      <c r="A1652" s="44">
        <v>45111</v>
      </c>
      <c r="B1652" s="32">
        <v>2023</v>
      </c>
      <c r="C1652" s="33" t="str">
        <f>VLOOKUP(D1652,'[3]CENTRO DE COSTOS'!$E:$H,4,0)</f>
        <v>REGIONALES</v>
      </c>
      <c r="D1652" s="34" t="s">
        <v>87</v>
      </c>
      <c r="E1652" s="34" t="s">
        <v>88</v>
      </c>
      <c r="F1652" s="34" t="s">
        <v>242</v>
      </c>
      <c r="G1652" s="35" t="str">
        <f>VLOOKUP(O1652,[3]Gerentes!$A:$N,4,0)</f>
        <v xml:space="preserve">PROTECCIÓN RESTABLECIMIENTO </v>
      </c>
      <c r="H1652" s="35" t="str">
        <f>VLOOKUP(O1652,[3]Gerentes!$A:$N,5,0)</f>
        <v>DIRECTOR(A) DE PROTECCION</v>
      </c>
      <c r="I1652" s="35" t="str">
        <f>VLOOKUP(O1652,[3]Gerentes!$A:$N,10,0)</f>
        <v>2. Protección PARD</v>
      </c>
      <c r="J1652" s="35" t="str">
        <f>VLOOKUP(O1652,[3]Gerentes!$A:$AB,15,0)</f>
        <v>Contratable</v>
      </c>
      <c r="K1652" s="36" t="str">
        <f t="shared" si="75"/>
        <v>Inversión</v>
      </c>
      <c r="L1652" s="37" t="s">
        <v>173</v>
      </c>
      <c r="M1652" s="38" t="str">
        <f t="shared" si="76"/>
        <v>C-4102-1500-14</v>
      </c>
      <c r="N1652" s="34">
        <v>124</v>
      </c>
      <c r="O1652" s="35" t="str">
        <f t="shared" si="77"/>
        <v>C-4102-1500-14-0-4102037-02-124</v>
      </c>
      <c r="P1652" s="32" t="s">
        <v>172</v>
      </c>
      <c r="Q1652" s="39">
        <f>VLOOKUP($O1652,[3]Gerentes!$A:$I,7,0)</f>
        <v>4102037</v>
      </c>
      <c r="R1652" s="40" t="str">
        <f>VLOOKUP($O1652,[3]Gerentes!$A:$I,8,0)</f>
        <v>SERVICIO DE PROTECCION PARA EL RESTABLECIMIENTO DE DERECHOS DE NIÑOS, NIÑAS, ADOLESCENTES Y JOVENES</v>
      </c>
      <c r="S1652" s="34" t="s">
        <v>24</v>
      </c>
      <c r="T1652" s="34">
        <v>27</v>
      </c>
      <c r="U1652" s="34" t="s">
        <v>161</v>
      </c>
      <c r="V1652" s="34" t="s">
        <v>25</v>
      </c>
      <c r="W1652" s="41">
        <v>858913060</v>
      </c>
      <c r="X1652" s="41">
        <v>0</v>
      </c>
      <c r="Y1652" s="41">
        <v>0</v>
      </c>
      <c r="Z1652" s="41">
        <v>0</v>
      </c>
      <c r="AA1652" s="41">
        <v>0</v>
      </c>
      <c r="AB1652" s="42">
        <v>858913060</v>
      </c>
      <c r="AC1652" s="41">
        <v>849013098</v>
      </c>
      <c r="AD1652" s="41">
        <v>9899962</v>
      </c>
      <c r="AE1652" s="42">
        <v>849013098</v>
      </c>
      <c r="AF1652" s="42">
        <v>468546264</v>
      </c>
      <c r="AG1652" s="41">
        <v>468546264</v>
      </c>
      <c r="AH1652" s="41">
        <v>468546264</v>
      </c>
      <c r="AI1652" s="41">
        <v>0</v>
      </c>
      <c r="AJ1652" s="41">
        <v>0</v>
      </c>
      <c r="AK1652" s="42" t="str">
        <f>IFERROR(VLOOKUP(Exportar[[#This Row],[RUBRO]],[3]LISTAS!$A$1:$B$19,2,0),Exportar[[#This Row],[NOMBRE-Planeación_Proyecto]])</f>
        <v>2. Protección PARD</v>
      </c>
      <c r="AL1652" s="41">
        <f>VLOOKUP(Exportar[[#This Row],[UNIDAD/SUB UNIDAD]],[3]!REGIONALES[[#All],[codigo_regional3]:[Columna1]],3,0)</f>
        <v>76</v>
      </c>
      <c r="AM1652" s="41">
        <f>Exportar[[#This Row],[COD]]</f>
        <v>76</v>
      </c>
      <c r="AN1652" s="41" t="str">
        <f>IFERROR(VLOOKUP(Exportar[[#This Row],[RUBRO completo]],'[3]CENTRO DE COSTOS'!$X:$X,1,0),0)</f>
        <v>C-4102-1500-14-0-4102037-02-124</v>
      </c>
      <c r="AO1652" s="43" t="str">
        <f>VLOOKUP(Exportar[[#This Row],[COD_REAL]],'[3]CENTRO DE COSTOS'!$M$4:$N$72,2,0)</f>
        <v>REGIONAL VALLE</v>
      </c>
    </row>
    <row r="1653" spans="1:41" x14ac:dyDescent="0.25">
      <c r="A1653" s="44">
        <v>45111</v>
      </c>
      <c r="B1653" s="32">
        <v>2023</v>
      </c>
      <c r="C1653" s="33" t="str">
        <f>VLOOKUP(D1653,'[3]CENTRO DE COSTOS'!$E:$H,4,0)</f>
        <v>REGIONALES</v>
      </c>
      <c r="D1653" s="34" t="s">
        <v>87</v>
      </c>
      <c r="E1653" s="34" t="s">
        <v>88</v>
      </c>
      <c r="F1653" s="34" t="s">
        <v>233</v>
      </c>
      <c r="G1653" s="35" t="str">
        <f>VLOOKUP(O1653,[3]Gerentes!$A:$N,4,0)</f>
        <v>FAMILIA Y COMUNIDADES</v>
      </c>
      <c r="H1653" s="35" t="str">
        <f>VLOOKUP(O1653,[3]Gerentes!$A:$N,5,0)</f>
        <v>DIRECTOR(A) DE FAMILIA Y COMUNIDADES</v>
      </c>
      <c r="I1653" s="35" t="str">
        <f>VLOOKUP(O1653,[3]Gerentes!$A:$N,10,0)</f>
        <v>6. Familia y Comunidades</v>
      </c>
      <c r="J1653" s="35" t="str">
        <f>VLOOKUP(O1653,[3]Gerentes!$A:$AB,15,0)</f>
        <v>Contratable</v>
      </c>
      <c r="K1653" s="36" t="str">
        <f t="shared" si="75"/>
        <v>Inversión</v>
      </c>
      <c r="L1653" s="37" t="s">
        <v>232</v>
      </c>
      <c r="M1653" s="38" t="str">
        <f t="shared" si="76"/>
        <v>C-4102-1500-16</v>
      </c>
      <c r="N1653" s="34">
        <v>142</v>
      </c>
      <c r="O1653" s="35" t="str">
        <f t="shared" si="77"/>
        <v>C-4102-1500-16-0-4102042-02-142</v>
      </c>
      <c r="P1653" s="32" t="s">
        <v>231</v>
      </c>
      <c r="Q1653" s="39">
        <f>VLOOKUP($O1653,[3]Gerentes!$A:$I,7,0)</f>
        <v>4102042</v>
      </c>
      <c r="R1653" s="40" t="str">
        <f>VLOOKUP($O1653,[3]Gerentes!$A:$I,8,0)</f>
        <v>SERVICIO DE ASISTENCIA TECNICA A COMUNIDADES EN TEMAS DE FORTALECIMIENTO DEL TEJIDO SOCIAL Y CONSTRUCCION DE ESCENARIOS COMUNITARIOS PROTECTORES DE DERECHOS</v>
      </c>
      <c r="S1653" s="34" t="s">
        <v>24</v>
      </c>
      <c r="T1653" s="34">
        <v>27</v>
      </c>
      <c r="U1653" s="34" t="s">
        <v>161</v>
      </c>
      <c r="V1653" s="34" t="s">
        <v>25</v>
      </c>
      <c r="W1653" s="41">
        <v>2017000000</v>
      </c>
      <c r="X1653" s="41">
        <v>0</v>
      </c>
      <c r="Y1653" s="41">
        <v>0</v>
      </c>
      <c r="Z1653" s="41">
        <v>0</v>
      </c>
      <c r="AA1653" s="41">
        <v>0</v>
      </c>
      <c r="AB1653" s="42">
        <v>2017000000</v>
      </c>
      <c r="AC1653" s="41">
        <v>2017000000</v>
      </c>
      <c r="AD1653" s="41">
        <v>0</v>
      </c>
      <c r="AE1653" s="42">
        <v>2017000000</v>
      </c>
      <c r="AF1653" s="42">
        <v>744940000</v>
      </c>
      <c r="AG1653" s="41">
        <v>744940000</v>
      </c>
      <c r="AH1653" s="41">
        <v>744940000</v>
      </c>
      <c r="AI1653" s="41">
        <v>0</v>
      </c>
      <c r="AJ1653" s="41">
        <v>0</v>
      </c>
      <c r="AK1653" s="42" t="str">
        <f>IFERROR(VLOOKUP(Exportar[[#This Row],[RUBRO]],[3]LISTAS!$A$1:$B$19,2,0),Exportar[[#This Row],[NOMBRE-Planeación_Proyecto]])</f>
        <v>6. Familia y Comunidades</v>
      </c>
      <c r="AL1653" s="41">
        <f>VLOOKUP(Exportar[[#This Row],[UNIDAD/SUB UNIDAD]],[3]!REGIONALES[[#All],[codigo_regional3]:[Columna1]],3,0)</f>
        <v>76</v>
      </c>
      <c r="AM1653" s="41">
        <f>Exportar[[#This Row],[COD]]</f>
        <v>76</v>
      </c>
      <c r="AN1653" s="41" t="str">
        <f>IFERROR(VLOOKUP(Exportar[[#This Row],[RUBRO completo]],'[3]CENTRO DE COSTOS'!$X:$X,1,0),0)</f>
        <v>C-4102-1500-16-0-4102042-02-142</v>
      </c>
      <c r="AO1653" s="43" t="str">
        <f>VLOOKUP(Exportar[[#This Row],[COD_REAL]],'[3]CENTRO DE COSTOS'!$M$4:$N$72,2,0)</f>
        <v>REGIONAL VALLE</v>
      </c>
    </row>
    <row r="1654" spans="1:41" x14ac:dyDescent="0.25">
      <c r="A1654" s="44">
        <v>45111</v>
      </c>
      <c r="B1654" s="32">
        <v>2023</v>
      </c>
      <c r="C1654" s="33" t="str">
        <f>VLOOKUP(D1654,'[3]CENTRO DE COSTOS'!$E:$H,4,0)</f>
        <v>REGIONALES</v>
      </c>
      <c r="D1654" s="34" t="s">
        <v>87</v>
      </c>
      <c r="E1654" s="34" t="s">
        <v>88</v>
      </c>
      <c r="F1654" s="34" t="s">
        <v>230</v>
      </c>
      <c r="G1654" s="35" t="str">
        <f>VLOOKUP(O1654,[3]Gerentes!$A:$N,4,0)</f>
        <v>INFANCIA</v>
      </c>
      <c r="H1654" s="35" t="str">
        <f>VLOOKUP(O1654,[3]Gerentes!$A:$N,5,0)</f>
        <v>DIRECTOR(A) DE INFANCIA</v>
      </c>
      <c r="I1654" s="35" t="str">
        <f>VLOOKUP(O1654,[3]Gerentes!$A:$N,10,0)</f>
        <v>7. Infancia</v>
      </c>
      <c r="J1654" s="35" t="str">
        <f>VLOOKUP(O1654,[3]Gerentes!$A:$AB,15,0)</f>
        <v>Contratable</v>
      </c>
      <c r="K1654" s="36" t="str">
        <f t="shared" si="75"/>
        <v>Inversión</v>
      </c>
      <c r="L1654" s="37" t="s">
        <v>182</v>
      </c>
      <c r="M1654" s="38" t="str">
        <f t="shared" si="76"/>
        <v>C-4102-1500-20</v>
      </c>
      <c r="N1654" s="34">
        <v>152</v>
      </c>
      <c r="O1654" s="35" t="str">
        <f t="shared" si="77"/>
        <v>C-4102-1500-20-0-4102045-02-152</v>
      </c>
      <c r="P1654" s="32" t="s">
        <v>181</v>
      </c>
      <c r="Q1654" s="39">
        <f>VLOOKUP($O1654,[3]Gerentes!$A:$I,7,0)</f>
        <v>4102045</v>
      </c>
      <c r="R1654" s="40" t="str">
        <f>VLOOKUP($O1654,[3]Gerentes!$A:$I,8,0)</f>
        <v>SERVICIOS DE EDUCACIÓN INFORMAL A NIÑOS, NIÑAS, ADOLESCENTES  Y JÓVENES PARA EL RECONOCIMIENTO DE SUS DERECHOS</v>
      </c>
      <c r="S1654" s="34" t="s">
        <v>24</v>
      </c>
      <c r="T1654" s="34">
        <v>27</v>
      </c>
      <c r="U1654" s="34" t="s">
        <v>161</v>
      </c>
      <c r="V1654" s="34" t="s">
        <v>25</v>
      </c>
      <c r="W1654" s="41">
        <v>10939961200</v>
      </c>
      <c r="X1654" s="41">
        <v>0</v>
      </c>
      <c r="Y1654" s="41">
        <v>161812560</v>
      </c>
      <c r="Z1654" s="41">
        <v>0</v>
      </c>
      <c r="AA1654" s="41">
        <v>0</v>
      </c>
      <c r="AB1654" s="42">
        <v>10778148640</v>
      </c>
      <c r="AC1654" s="41">
        <v>5578680640</v>
      </c>
      <c r="AD1654" s="41">
        <v>5199468000</v>
      </c>
      <c r="AE1654" s="42">
        <v>5578680640</v>
      </c>
      <c r="AF1654" s="42">
        <v>2468366273</v>
      </c>
      <c r="AG1654" s="41">
        <v>2468366273</v>
      </c>
      <c r="AH1654" s="41">
        <v>2468366273</v>
      </c>
      <c r="AI1654" s="41">
        <v>0</v>
      </c>
      <c r="AJ1654" s="41">
        <v>0</v>
      </c>
      <c r="AK1654" s="42" t="str">
        <f>IFERROR(VLOOKUP(Exportar[[#This Row],[RUBRO]],[3]LISTAS!$A$1:$B$19,2,0),Exportar[[#This Row],[NOMBRE-Planeación_Proyecto]])</f>
        <v>7. Infancia</v>
      </c>
      <c r="AL1654" s="41">
        <f>VLOOKUP(Exportar[[#This Row],[UNIDAD/SUB UNIDAD]],[3]!REGIONALES[[#All],[codigo_regional3]:[Columna1]],3,0)</f>
        <v>76</v>
      </c>
      <c r="AM1654" s="41">
        <f>Exportar[[#This Row],[COD]]</f>
        <v>76</v>
      </c>
      <c r="AN1654" s="41" t="str">
        <f>IFERROR(VLOOKUP(Exportar[[#This Row],[RUBRO completo]],'[3]CENTRO DE COSTOS'!$X:$X,1,0),0)</f>
        <v>C-4102-1500-20-0-4102045-02-152</v>
      </c>
      <c r="AO1654" s="43" t="str">
        <f>VLOOKUP(Exportar[[#This Row],[COD_REAL]],'[3]CENTRO DE COSTOS'!$M$4:$N$72,2,0)</f>
        <v>REGIONAL VALLE</v>
      </c>
    </row>
    <row r="1655" spans="1:41" x14ac:dyDescent="0.25">
      <c r="A1655" s="44">
        <v>45111</v>
      </c>
      <c r="B1655" s="32">
        <v>2023</v>
      </c>
      <c r="C1655" s="33" t="str">
        <f>VLOOKUP(D1655,'[3]CENTRO DE COSTOS'!$E:$H,4,0)</f>
        <v>REGIONALES</v>
      </c>
      <c r="D1655" s="34" t="s">
        <v>87</v>
      </c>
      <c r="E1655" s="34" t="s">
        <v>88</v>
      </c>
      <c r="F1655" s="34" t="s">
        <v>146</v>
      </c>
      <c r="G1655" s="35" t="str">
        <f>VLOOKUP(O1655,[3]Gerentes!$A:$N,4,0)</f>
        <v>ADOLESCENCIA Y JUVENTUD</v>
      </c>
      <c r="H1655" s="35" t="str">
        <f>VLOOKUP(O1655,[3]Gerentes!$A:$N,5,0)</f>
        <v xml:space="preserve">DIRECTOR(A) DE ADOLESCENCIA Y JUVENTUD </v>
      </c>
      <c r="I1655" s="35" t="str">
        <f>VLOOKUP(O1655,[3]Gerentes!$A:$N,10,0)</f>
        <v>8. Adolescencia y Juventud</v>
      </c>
      <c r="J1655" s="35" t="str">
        <f>VLOOKUP(O1655,[3]Gerentes!$A:$AB,15,0)</f>
        <v>Contratable</v>
      </c>
      <c r="K1655" s="36" t="str">
        <f t="shared" si="75"/>
        <v>Inversión</v>
      </c>
      <c r="L1655" s="37" t="s">
        <v>180</v>
      </c>
      <c r="M1655" s="38" t="str">
        <f t="shared" si="76"/>
        <v>C-4102-1500-21</v>
      </c>
      <c r="N1655" s="34">
        <v>153</v>
      </c>
      <c r="O1655" s="35" t="str">
        <f t="shared" si="77"/>
        <v>C-4102-1500-21-0-4102045-02-00-153</v>
      </c>
      <c r="P1655" s="32" t="s">
        <v>179</v>
      </c>
      <c r="Q1655" s="39">
        <f>VLOOKUP($O1655,[3]Gerentes!$A:$I,7,0)</f>
        <v>4102045</v>
      </c>
      <c r="R1655" s="40" t="str">
        <f>VLOOKUP($O1655,[3]Gerentes!$A:$I,8,0)</f>
        <v>SERVICIOS DE EDUCACIÓN INFORMAL A NIÑOS, NIÑAS, ADOLESCENTES  Y JÓVENES PARA EL RECONOCIMIENTO DE SUS DERECHOS</v>
      </c>
      <c r="S1655" s="34" t="s">
        <v>24</v>
      </c>
      <c r="T1655" s="34">
        <v>27</v>
      </c>
      <c r="U1655" s="34" t="s">
        <v>161</v>
      </c>
      <c r="V1655" s="34" t="s">
        <v>25</v>
      </c>
      <c r="W1655" s="41">
        <v>3122953500</v>
      </c>
      <c r="X1655" s="41">
        <v>0</v>
      </c>
      <c r="Y1655" s="41">
        <v>0</v>
      </c>
      <c r="Z1655" s="41">
        <v>0</v>
      </c>
      <c r="AA1655" s="41">
        <v>0</v>
      </c>
      <c r="AB1655" s="42">
        <v>3122953500</v>
      </c>
      <c r="AC1655" s="41">
        <v>2063110140</v>
      </c>
      <c r="AD1655" s="41">
        <v>1059843360</v>
      </c>
      <c r="AE1655" s="42">
        <v>2063110140</v>
      </c>
      <c r="AF1655" s="42">
        <v>977979832</v>
      </c>
      <c r="AG1655" s="41">
        <v>977979832</v>
      </c>
      <c r="AH1655" s="41">
        <v>977979832</v>
      </c>
      <c r="AI1655" s="41">
        <v>0</v>
      </c>
      <c r="AJ1655" s="41">
        <v>0</v>
      </c>
      <c r="AK1655" s="42" t="str">
        <f>IFERROR(VLOOKUP(Exportar[[#This Row],[RUBRO]],[3]LISTAS!$A$1:$B$19,2,0),Exportar[[#This Row],[NOMBRE-Planeación_Proyecto]])</f>
        <v>8. Adolescencia y Juventud</v>
      </c>
      <c r="AL1655" s="41">
        <f>VLOOKUP(Exportar[[#This Row],[UNIDAD/SUB UNIDAD]],[3]!REGIONALES[[#All],[codigo_regional3]:[Columna1]],3,0)</f>
        <v>76</v>
      </c>
      <c r="AM1655" s="41">
        <f>Exportar[[#This Row],[COD]]</f>
        <v>76</v>
      </c>
      <c r="AN1655" s="41" t="str">
        <f>IFERROR(VLOOKUP(Exportar[[#This Row],[RUBRO completo]],'[3]CENTRO DE COSTOS'!$X:$X,1,0),0)</f>
        <v>C-4102-1500-21-0-4102045-02-00-153</v>
      </c>
      <c r="AO1655" s="43" t="str">
        <f>VLOOKUP(Exportar[[#This Row],[COD_REAL]],'[3]CENTRO DE COSTOS'!$M$4:$N$72,2,0)</f>
        <v>REGIONAL VALLE</v>
      </c>
    </row>
    <row r="1656" spans="1:41" x14ac:dyDescent="0.25">
      <c r="A1656" s="44">
        <v>45111</v>
      </c>
      <c r="B1656" s="32">
        <v>2023</v>
      </c>
      <c r="C1656" s="33" t="str">
        <f>VLOOKUP(D1656,'[3]CENTRO DE COSTOS'!$E:$H,4,0)</f>
        <v>REGIONALES</v>
      </c>
      <c r="D1656" s="34" t="s">
        <v>87</v>
      </c>
      <c r="E1656" s="34" t="s">
        <v>88</v>
      </c>
      <c r="F1656" s="34" t="s">
        <v>229</v>
      </c>
      <c r="G1656" s="35" t="str">
        <f>VLOOKUP(O1656,[3]Gerentes!$A:$N,4,0)</f>
        <v>PRIMERA INFANCIA</v>
      </c>
      <c r="H1656" s="35" t="str">
        <f>VLOOKUP(O1656,[3]Gerentes!$A:$N,5,0)</f>
        <v>DIRECTOR(A) DE PRIMERA INFANCIA</v>
      </c>
      <c r="I1656" s="35" t="str">
        <f>VLOOKUP(O1656,[3]Gerentes!$A:$N,10,0)</f>
        <v>1. Primera Infancia</v>
      </c>
      <c r="J1656" s="35" t="str">
        <f>VLOOKUP(O1656,[3]Gerentes!$A:$AB,15,0)</f>
        <v>Contratable</v>
      </c>
      <c r="K1656" s="36" t="str">
        <f t="shared" si="75"/>
        <v>Inversión</v>
      </c>
      <c r="L1656" s="37" t="s">
        <v>228</v>
      </c>
      <c r="M1656" s="38" t="str">
        <f t="shared" si="76"/>
        <v>C-4102-1500-18</v>
      </c>
      <c r="N1656" s="34">
        <v>161</v>
      </c>
      <c r="O1656" s="35" t="str">
        <f t="shared" si="77"/>
        <v>C-4102-1500-18-0-4102001-02-161</v>
      </c>
      <c r="P1656" s="32" t="s">
        <v>227</v>
      </c>
      <c r="Q1656" s="39">
        <f>VLOOKUP($O1656,[3]Gerentes!$A:$I,7,0)</f>
        <v>4102001</v>
      </c>
      <c r="R1656" s="40" t="str">
        <f>VLOOKUP($O1656,[3]Gerentes!$A:$I,8,0)</f>
        <v>SERVICIO DE ATENCION INTEGRAL A LA PRIMERA INFANCIA</v>
      </c>
      <c r="S1656" s="34" t="s">
        <v>38</v>
      </c>
      <c r="T1656" s="34">
        <v>10</v>
      </c>
      <c r="U1656" s="34" t="s">
        <v>223</v>
      </c>
      <c r="V1656" s="34" t="s">
        <v>25</v>
      </c>
      <c r="W1656" s="41">
        <v>174152014844</v>
      </c>
      <c r="X1656" s="41">
        <v>14792968524</v>
      </c>
      <c r="Y1656" s="41">
        <v>9393299</v>
      </c>
      <c r="Z1656" s="41">
        <v>0</v>
      </c>
      <c r="AA1656" s="41">
        <v>0</v>
      </c>
      <c r="AB1656" s="42">
        <v>188935590069</v>
      </c>
      <c r="AC1656" s="41">
        <v>185521709669</v>
      </c>
      <c r="AD1656" s="41">
        <v>3413880400</v>
      </c>
      <c r="AE1656" s="42">
        <v>185514147432</v>
      </c>
      <c r="AF1656" s="42">
        <v>115190227887</v>
      </c>
      <c r="AG1656" s="41">
        <v>115190227887</v>
      </c>
      <c r="AH1656" s="41">
        <v>115190227887</v>
      </c>
      <c r="AI1656" s="41">
        <v>0</v>
      </c>
      <c r="AJ1656" s="41">
        <v>0</v>
      </c>
      <c r="AK1656" s="42" t="str">
        <f>IFERROR(VLOOKUP(Exportar[[#This Row],[RUBRO]],[3]LISTAS!$A$1:$B$19,2,0),Exportar[[#This Row],[NOMBRE-Planeación_Proyecto]])</f>
        <v>1. Primera Infancia</v>
      </c>
      <c r="AL1656" s="41">
        <f>VLOOKUP(Exportar[[#This Row],[UNIDAD/SUB UNIDAD]],[3]!REGIONALES[[#All],[codigo_regional3]:[Columna1]],3,0)</f>
        <v>76</v>
      </c>
      <c r="AM1656" s="41">
        <f>Exportar[[#This Row],[COD]]</f>
        <v>76</v>
      </c>
      <c r="AN1656" s="41" t="str">
        <f>IFERROR(VLOOKUP(Exportar[[#This Row],[RUBRO completo]],'[3]CENTRO DE COSTOS'!$X:$X,1,0),0)</f>
        <v>C-4102-1500-18-0-4102001-02-161</v>
      </c>
      <c r="AO1656" s="43" t="str">
        <f>VLOOKUP(Exportar[[#This Row],[COD_REAL]],'[3]CENTRO DE COSTOS'!$M$4:$N$72,2,0)</f>
        <v>REGIONAL VALLE</v>
      </c>
    </row>
    <row r="1657" spans="1:41" x14ac:dyDescent="0.25">
      <c r="A1657" s="44">
        <v>45111</v>
      </c>
      <c r="B1657" s="32">
        <v>2023</v>
      </c>
      <c r="C1657" s="33" t="str">
        <f>VLOOKUP(D1657,'[3]CENTRO DE COSTOS'!$E:$H,4,0)</f>
        <v>REGIONALES</v>
      </c>
      <c r="D1657" s="34" t="s">
        <v>87</v>
      </c>
      <c r="E1657" s="34" t="s">
        <v>88</v>
      </c>
      <c r="F1657" s="34" t="s">
        <v>226</v>
      </c>
      <c r="G1657" s="35" t="str">
        <f>VLOOKUP(O1657,[3]Gerentes!$A:$N,4,0)</f>
        <v>PRIMERA INFANCIA</v>
      </c>
      <c r="H1657" s="35" t="str">
        <f>VLOOKUP(O1657,[3]Gerentes!$A:$N,5,0)</f>
        <v>DIRECTOR(A) DE PRIMERA INFANCIA</v>
      </c>
      <c r="I1657" s="35" t="str">
        <f>VLOOKUP(O1657,[3]Gerentes!$A:$N,10,0)</f>
        <v>1. Primera Infancia</v>
      </c>
      <c r="J1657" s="35" t="str">
        <f>VLOOKUP(O1657,[3]Gerentes!$A:$AB,15,0)</f>
        <v>Contratable</v>
      </c>
      <c r="K1657" s="36" t="str">
        <f t="shared" si="75"/>
        <v>Inversión</v>
      </c>
      <c r="L1657" s="37" t="s">
        <v>225</v>
      </c>
      <c r="M1657" s="38" t="str">
        <f t="shared" si="76"/>
        <v>C-4102-1500-18</v>
      </c>
      <c r="N1657" s="34">
        <v>162</v>
      </c>
      <c r="O1657" s="35" t="str">
        <f t="shared" si="77"/>
        <v>C-4102-1500-18-0-4102002-02-162</v>
      </c>
      <c r="P1657" s="32" t="s">
        <v>224</v>
      </c>
      <c r="Q1657" s="39">
        <f>VLOOKUP($O1657,[3]Gerentes!$A:$I,7,0)</f>
        <v>4102002</v>
      </c>
      <c r="R1657" s="40" t="str">
        <f>VLOOKUP($O1657,[3]Gerentes!$A:$I,8,0)</f>
        <v>SERVICIO DE ATENCION TRADICIONAL A LA PRIMERA INFANCIA</v>
      </c>
      <c r="S1657" s="34" t="s">
        <v>38</v>
      </c>
      <c r="T1657" s="34">
        <v>10</v>
      </c>
      <c r="U1657" s="34" t="s">
        <v>223</v>
      </c>
      <c r="V1657" s="34" t="s">
        <v>25</v>
      </c>
      <c r="W1657" s="41">
        <v>94878473566</v>
      </c>
      <c r="X1657" s="41">
        <v>3953705289</v>
      </c>
      <c r="Y1657" s="41">
        <v>0</v>
      </c>
      <c r="Z1657" s="41">
        <v>0</v>
      </c>
      <c r="AA1657" s="41">
        <v>0</v>
      </c>
      <c r="AB1657" s="42">
        <v>98832178855</v>
      </c>
      <c r="AC1657" s="41">
        <v>97995627230</v>
      </c>
      <c r="AD1657" s="41">
        <v>836551625</v>
      </c>
      <c r="AE1657" s="42">
        <v>97839587730</v>
      </c>
      <c r="AF1657" s="42">
        <v>50601102926</v>
      </c>
      <c r="AG1657" s="41">
        <v>50601102926</v>
      </c>
      <c r="AH1657" s="41">
        <v>50601102926</v>
      </c>
      <c r="AI1657" s="41">
        <v>0</v>
      </c>
      <c r="AJ1657" s="41">
        <v>0</v>
      </c>
      <c r="AK1657" s="42" t="str">
        <f>IFERROR(VLOOKUP(Exportar[[#This Row],[RUBRO]],[3]LISTAS!$A$1:$B$19,2,0),Exportar[[#This Row],[NOMBRE-Planeación_Proyecto]])</f>
        <v>1. Primera Infancia</v>
      </c>
      <c r="AL1657" s="41">
        <f>VLOOKUP(Exportar[[#This Row],[UNIDAD/SUB UNIDAD]],[3]!REGIONALES[[#All],[codigo_regional3]:[Columna1]],3,0)</f>
        <v>76</v>
      </c>
      <c r="AM1657" s="41">
        <f>Exportar[[#This Row],[COD]]</f>
        <v>76</v>
      </c>
      <c r="AN1657" s="41" t="str">
        <f>IFERROR(VLOOKUP(Exportar[[#This Row],[RUBRO completo]],'[3]CENTRO DE COSTOS'!$X:$X,1,0),0)</f>
        <v>C-4102-1500-18-0-4102002-02-162</v>
      </c>
      <c r="AO1657" s="43" t="str">
        <f>VLOOKUP(Exportar[[#This Row],[COD_REAL]],'[3]CENTRO DE COSTOS'!$M$4:$N$72,2,0)</f>
        <v>REGIONAL VALLE</v>
      </c>
    </row>
    <row r="1658" spans="1:41" x14ac:dyDescent="0.25">
      <c r="A1658" s="44">
        <v>45111</v>
      </c>
      <c r="B1658" s="32">
        <v>2023</v>
      </c>
      <c r="C1658" s="33" t="str">
        <f>VLOOKUP(D1658,'[3]CENTRO DE COSTOS'!$E:$H,4,0)</f>
        <v>REGIONALES</v>
      </c>
      <c r="D1658" s="34" t="s">
        <v>87</v>
      </c>
      <c r="E1658" s="34" t="s">
        <v>88</v>
      </c>
      <c r="F1658" s="34" t="s">
        <v>252</v>
      </c>
      <c r="G1658" s="35" t="str">
        <f>VLOOKUP(O1658,[3]Gerentes!$A:$N,4,0)</f>
        <v>PRIMERA INFANCIA</v>
      </c>
      <c r="H1658" s="35" t="str">
        <f>VLOOKUP(O1658,[3]Gerentes!$A:$N,5,0)</f>
        <v>DIRECTOR(A) DE PRIMERA INFANCIA</v>
      </c>
      <c r="I1658" s="35" t="str">
        <f>VLOOKUP(O1658,[3]Gerentes!$A:$N,10,0)</f>
        <v>1. Primera Infancia</v>
      </c>
      <c r="J1658" s="35" t="str">
        <f>VLOOKUP(O1658,[3]Gerentes!$A:$AB,15,0)</f>
        <v>Contratable</v>
      </c>
      <c r="K1658" s="36" t="str">
        <f t="shared" si="75"/>
        <v>Inversión</v>
      </c>
      <c r="L1658" s="37" t="s">
        <v>228</v>
      </c>
      <c r="M1658" s="38" t="str">
        <f t="shared" si="76"/>
        <v>C-4102-1500-18</v>
      </c>
      <c r="N1658" s="34">
        <v>163</v>
      </c>
      <c r="O1658" s="35" t="str">
        <f t="shared" si="77"/>
        <v>C-4102-1500-18-0-4102001-02-163</v>
      </c>
      <c r="P1658" s="32" t="s">
        <v>227</v>
      </c>
      <c r="Q1658" s="39">
        <f>VLOOKUP($O1658,[3]Gerentes!$A:$I,7,0)</f>
        <v>4102001</v>
      </c>
      <c r="R1658" s="40" t="str">
        <f>VLOOKUP($O1658,[3]Gerentes!$A:$I,8,0)</f>
        <v>SERVICIO DE ATENCION INTEGRAL A LA PRIMERA INFANCIA</v>
      </c>
      <c r="S1658" s="34" t="s">
        <v>38</v>
      </c>
      <c r="T1658" s="34">
        <v>10</v>
      </c>
      <c r="U1658" s="34" t="s">
        <v>223</v>
      </c>
      <c r="V1658" s="34" t="s">
        <v>25</v>
      </c>
      <c r="W1658" s="41">
        <v>7022362128</v>
      </c>
      <c r="X1658" s="41">
        <v>5230251859</v>
      </c>
      <c r="Y1658" s="41">
        <v>4022878317</v>
      </c>
      <c r="Z1658" s="41">
        <v>0</v>
      </c>
      <c r="AA1658" s="41">
        <v>0</v>
      </c>
      <c r="AB1658" s="42">
        <v>8229735670</v>
      </c>
      <c r="AC1658" s="41">
        <v>8229735670</v>
      </c>
      <c r="AD1658" s="41">
        <v>0</v>
      </c>
      <c r="AE1658" s="42">
        <v>8229735670</v>
      </c>
      <c r="AF1658" s="42">
        <v>2539788322</v>
      </c>
      <c r="AG1658" s="41">
        <v>2539788322</v>
      </c>
      <c r="AH1658" s="41">
        <v>2539788322</v>
      </c>
      <c r="AI1658" s="41">
        <v>0</v>
      </c>
      <c r="AJ1658" s="41">
        <v>0</v>
      </c>
      <c r="AK1658" s="42" t="str">
        <f>IFERROR(VLOOKUP(Exportar[[#This Row],[RUBRO]],[3]LISTAS!$A$1:$B$19,2,0),Exportar[[#This Row],[NOMBRE-Planeación_Proyecto]])</f>
        <v>1. Primera Infancia</v>
      </c>
      <c r="AL1658" s="41">
        <f>VLOOKUP(Exportar[[#This Row],[UNIDAD/SUB UNIDAD]],[3]!REGIONALES[[#All],[codigo_regional3]:[Columna1]],3,0)</f>
        <v>76</v>
      </c>
      <c r="AM1658" s="41">
        <f>Exportar[[#This Row],[COD]]</f>
        <v>76</v>
      </c>
      <c r="AN1658" s="41" t="str">
        <f>IFERROR(VLOOKUP(Exportar[[#This Row],[RUBRO completo]],'[3]CENTRO DE COSTOS'!$X:$X,1,0),0)</f>
        <v>C-4102-1500-18-0-4102001-02-163</v>
      </c>
      <c r="AO1658" s="43" t="str">
        <f>VLOOKUP(Exportar[[#This Row],[COD_REAL]],'[3]CENTRO DE COSTOS'!$M$4:$N$72,2,0)</f>
        <v>REGIONAL VALLE</v>
      </c>
    </row>
    <row r="1659" spans="1:41" x14ac:dyDescent="0.25">
      <c r="A1659" s="44">
        <v>45111</v>
      </c>
      <c r="B1659" s="32">
        <v>2023</v>
      </c>
      <c r="C1659" s="33" t="str">
        <f>VLOOKUP(D1659,'[3]CENTRO DE COSTOS'!$E:$H,4,0)</f>
        <v>REGIONALES</v>
      </c>
      <c r="D1659" s="34" t="s">
        <v>87</v>
      </c>
      <c r="E1659" s="34" t="s">
        <v>88</v>
      </c>
      <c r="F1659" s="34" t="s">
        <v>431</v>
      </c>
      <c r="G1659" s="35" t="str">
        <f>VLOOKUP(O1659,[3]Gerentes!$A:$N,4,0)</f>
        <v>PRIMERA INFANCIA</v>
      </c>
      <c r="H1659" s="35" t="str">
        <f>VLOOKUP(O1659,[3]Gerentes!$A:$N,5,0)</f>
        <v>DIRECTOR(A) DE PRIMERA INFANCIA</v>
      </c>
      <c r="I1659" s="35" t="str">
        <f>VLOOKUP(O1659,[3]Gerentes!$A:$N,10,0)</f>
        <v>1. Primera Infancia</v>
      </c>
      <c r="J1659" s="35" t="str">
        <f>VLOOKUP(O1659,[3]Gerentes!$A:$AB,15,0)</f>
        <v>Contratable</v>
      </c>
      <c r="K1659" s="36" t="str">
        <f t="shared" si="75"/>
        <v>Inversión</v>
      </c>
      <c r="L1659" s="37" t="s">
        <v>225</v>
      </c>
      <c r="M1659" s="38" t="str">
        <f t="shared" si="76"/>
        <v>C-4102-1500-18</v>
      </c>
      <c r="N1659" s="34">
        <v>166</v>
      </c>
      <c r="O1659" s="35" t="str">
        <f t="shared" si="77"/>
        <v>C-4102-1500-18-0-4102002-02-166</v>
      </c>
      <c r="P1659" s="32" t="s">
        <v>224</v>
      </c>
      <c r="Q1659" s="39">
        <f>VLOOKUP($O1659,[3]Gerentes!$A:$I,7,0)</f>
        <v>4102002</v>
      </c>
      <c r="R1659" s="40" t="str">
        <f>VLOOKUP($O1659,[3]Gerentes!$A:$I,8,0)</f>
        <v>SERVICIO DE ATENCION TRADICIONAL A LA PRIMERA INFANCIA</v>
      </c>
      <c r="S1659" s="34" t="s">
        <v>38</v>
      </c>
      <c r="T1659" s="34">
        <v>10</v>
      </c>
      <c r="U1659" s="34" t="s">
        <v>223</v>
      </c>
      <c r="V1659" s="34" t="s">
        <v>25</v>
      </c>
      <c r="W1659" s="41">
        <v>0</v>
      </c>
      <c r="X1659" s="41">
        <v>5400000</v>
      </c>
      <c r="Y1659" s="41">
        <v>0</v>
      </c>
      <c r="Z1659" s="41">
        <v>0</v>
      </c>
      <c r="AA1659" s="41">
        <v>0</v>
      </c>
      <c r="AB1659" s="42">
        <v>5400000</v>
      </c>
      <c r="AC1659" s="41">
        <v>5315714</v>
      </c>
      <c r="AD1659" s="41">
        <v>84286</v>
      </c>
      <c r="AE1659" s="42">
        <v>5315714</v>
      </c>
      <c r="AF1659" s="42">
        <v>0</v>
      </c>
      <c r="AG1659" s="41">
        <v>0</v>
      </c>
      <c r="AH1659" s="41">
        <v>0</v>
      </c>
      <c r="AI1659" s="41">
        <v>0</v>
      </c>
      <c r="AJ1659" s="41">
        <v>0</v>
      </c>
      <c r="AK1659" s="42" t="str">
        <f>IFERROR(VLOOKUP(Exportar[[#This Row],[RUBRO]],[3]LISTAS!$A$1:$B$19,2,0),Exportar[[#This Row],[NOMBRE-Planeación_Proyecto]])</f>
        <v>1. Primera Infancia</v>
      </c>
      <c r="AL1659" s="41">
        <f>VLOOKUP(Exportar[[#This Row],[UNIDAD/SUB UNIDAD]],[3]!REGIONALES[[#All],[codigo_regional3]:[Columna1]],3,0)</f>
        <v>76</v>
      </c>
      <c r="AM1659" s="41">
        <f>Exportar[[#This Row],[COD]]</f>
        <v>76</v>
      </c>
      <c r="AN1659" s="41">
        <f>IFERROR(VLOOKUP(Exportar[[#This Row],[RUBRO completo]],'[3]CENTRO DE COSTOS'!$X:$X,1,0),0)</f>
        <v>0</v>
      </c>
      <c r="AO1659" s="43" t="str">
        <f>VLOOKUP(Exportar[[#This Row],[COD_REAL]],'[3]CENTRO DE COSTOS'!$M$4:$N$72,2,0)</f>
        <v>REGIONAL VALLE</v>
      </c>
    </row>
    <row r="1660" spans="1:41" x14ac:dyDescent="0.25">
      <c r="A1660" s="44">
        <v>45111</v>
      </c>
      <c r="B1660" s="32">
        <v>2023</v>
      </c>
      <c r="C1660" s="33" t="str">
        <f>VLOOKUP(D1660,'[3]CENTRO DE COSTOS'!$E:$H,4,0)</f>
        <v>REGIONALES</v>
      </c>
      <c r="D1660" s="34" t="s">
        <v>87</v>
      </c>
      <c r="E1660" s="34" t="s">
        <v>88</v>
      </c>
      <c r="F1660" s="34" t="s">
        <v>222</v>
      </c>
      <c r="G1660" s="35" t="str">
        <f>VLOOKUP(O1660,[3]Gerentes!$A:$N,4,0)</f>
        <v>FORTALECIMIENTO</v>
      </c>
      <c r="H1660" s="35" t="str">
        <f>VLOOKUP(O1660,[3]Gerentes!$A:$N,5,0)</f>
        <v>DIRECTOR(A) ADMINISTRATIVO</v>
      </c>
      <c r="I1660" s="35" t="str">
        <f>VLOOKUP(O1660,[3]Gerentes!$A:$N,10,0)</f>
        <v>8. Fortalecimiento</v>
      </c>
      <c r="J1660" s="35" t="str">
        <f>VLOOKUP(O1660,[3]Gerentes!$A:$AB,15,0)</f>
        <v>Contratable</v>
      </c>
      <c r="K1660" s="36" t="str">
        <f t="shared" si="75"/>
        <v>Inversión</v>
      </c>
      <c r="L1660" s="37" t="s">
        <v>175</v>
      </c>
      <c r="M1660" s="38" t="str">
        <f t="shared" si="76"/>
        <v>C-4199-1500-8</v>
      </c>
      <c r="N1660" s="34">
        <v>184</v>
      </c>
      <c r="O1660" s="35" t="str">
        <f t="shared" si="77"/>
        <v>C-4199-1500-8-0-4199064-02-184</v>
      </c>
      <c r="P1660" s="32" t="s">
        <v>174</v>
      </c>
      <c r="Q1660" s="39">
        <f>VLOOKUP($O1660,[3]Gerentes!$A:$I,7,0)</f>
        <v>4199064</v>
      </c>
      <c r="R1660" s="40" t="str">
        <f>VLOOKUP($O1660,[3]Gerentes!$A:$I,8,0)</f>
        <v>SERVICIO DE IMPLEMENTACION DE SISTEMAS DE GESTION</v>
      </c>
      <c r="S1660" s="34" t="s">
        <v>24</v>
      </c>
      <c r="T1660" s="34">
        <v>27</v>
      </c>
      <c r="U1660" s="34" t="s">
        <v>161</v>
      </c>
      <c r="V1660" s="34" t="s">
        <v>25</v>
      </c>
      <c r="W1660" s="41">
        <v>1117608952</v>
      </c>
      <c r="X1660" s="41">
        <v>0</v>
      </c>
      <c r="Y1660" s="41">
        <v>0</v>
      </c>
      <c r="Z1660" s="41">
        <v>0</v>
      </c>
      <c r="AA1660" s="41">
        <v>0</v>
      </c>
      <c r="AB1660" s="42">
        <v>1117608952</v>
      </c>
      <c r="AC1660" s="41">
        <v>1057863052</v>
      </c>
      <c r="AD1660" s="41">
        <v>59745900</v>
      </c>
      <c r="AE1660" s="42">
        <v>1047803770</v>
      </c>
      <c r="AF1660" s="42">
        <v>634423254</v>
      </c>
      <c r="AG1660" s="41">
        <v>634423254</v>
      </c>
      <c r="AH1660" s="41">
        <v>634423254</v>
      </c>
      <c r="AI1660" s="41">
        <v>0</v>
      </c>
      <c r="AJ1660" s="41">
        <v>0</v>
      </c>
      <c r="AK1660" s="42" t="str">
        <f>IFERROR(VLOOKUP(Exportar[[#This Row],[RUBRO]],[3]LISTAS!$A$1:$B$19,2,0),Exportar[[#This Row],[NOMBRE-Planeación_Proyecto]])</f>
        <v>8. Fortalecimiento</v>
      </c>
      <c r="AL1660" s="41">
        <f>VLOOKUP(Exportar[[#This Row],[UNIDAD/SUB UNIDAD]],[3]!REGIONALES[[#All],[codigo_regional3]:[Columna1]],3,0)</f>
        <v>76</v>
      </c>
      <c r="AM1660" s="41">
        <f>Exportar[[#This Row],[COD]]</f>
        <v>76</v>
      </c>
      <c r="AN1660" s="41">
        <f>IFERROR(VLOOKUP(Exportar[[#This Row],[RUBRO completo]],'[3]CENTRO DE COSTOS'!$X:$X,1,0),0)</f>
        <v>0</v>
      </c>
      <c r="AO1660" s="43" t="str">
        <f>VLOOKUP(Exportar[[#This Row],[COD_REAL]],'[3]CENTRO DE COSTOS'!$M$4:$N$72,2,0)</f>
        <v>REGIONAL VALLE</v>
      </c>
    </row>
    <row r="1661" spans="1:41" x14ac:dyDescent="0.25">
      <c r="A1661" s="44">
        <v>45111</v>
      </c>
      <c r="B1661" s="32">
        <v>2023</v>
      </c>
      <c r="C1661" s="33" t="str">
        <f>VLOOKUP(D1661,'[3]CENTRO DE COSTOS'!$E:$H,4,0)</f>
        <v>REGIONALES</v>
      </c>
      <c r="D1661" s="34" t="s">
        <v>87</v>
      </c>
      <c r="E1661" s="34" t="s">
        <v>88</v>
      </c>
      <c r="F1661" s="34" t="s">
        <v>221</v>
      </c>
      <c r="G1661" s="35" t="str">
        <f>VLOOKUP(O1661,[3]Gerentes!$A:$N,4,0)</f>
        <v>FORTALECIMIENTO</v>
      </c>
      <c r="H1661" s="35" t="str">
        <f>VLOOKUP(O1661,[3]Gerentes!$A:$N,5,0)</f>
        <v>DIRECTOR(A) ADMINISTRATIVO</v>
      </c>
      <c r="I1661" s="35" t="str">
        <f>VLOOKUP(O1661,[3]Gerentes!$A:$N,10,0)</f>
        <v>8. Fortalecimiento</v>
      </c>
      <c r="J1661" s="35" t="str">
        <f>VLOOKUP(O1661,[3]Gerentes!$A:$AB,15,0)</f>
        <v>Contratable</v>
      </c>
      <c r="K1661" s="36" t="str">
        <f t="shared" si="75"/>
        <v>Inversión</v>
      </c>
      <c r="L1661" s="37" t="s">
        <v>175</v>
      </c>
      <c r="M1661" s="38" t="str">
        <f t="shared" si="76"/>
        <v>C-4199-1500-8</v>
      </c>
      <c r="N1661" s="34">
        <v>186</v>
      </c>
      <c r="O1661" s="35" t="str">
        <f t="shared" si="77"/>
        <v>C-4199-1500-8-0-4199064-02-186</v>
      </c>
      <c r="P1661" s="32" t="s">
        <v>174</v>
      </c>
      <c r="Q1661" s="39">
        <f>VLOOKUP($O1661,[3]Gerentes!$A:$I,7,0)</f>
        <v>4199064</v>
      </c>
      <c r="R1661" s="40" t="str">
        <f>VLOOKUP($O1661,[3]Gerentes!$A:$I,8,0)</f>
        <v>SERVICIO DE IMPLEMENTACION DE SISTEMAS DE GESTION</v>
      </c>
      <c r="S1661" s="34" t="s">
        <v>24</v>
      </c>
      <c r="T1661" s="34">
        <v>27</v>
      </c>
      <c r="U1661" s="34" t="s">
        <v>161</v>
      </c>
      <c r="V1661" s="34" t="s">
        <v>25</v>
      </c>
      <c r="W1661" s="41">
        <v>775059022</v>
      </c>
      <c r="X1661" s="41">
        <v>0</v>
      </c>
      <c r="Y1661" s="41">
        <v>0</v>
      </c>
      <c r="Z1661" s="41">
        <v>0</v>
      </c>
      <c r="AA1661" s="41">
        <v>0</v>
      </c>
      <c r="AB1661" s="42">
        <v>775059022</v>
      </c>
      <c r="AC1661" s="41">
        <v>775059022</v>
      </c>
      <c r="AD1661" s="41">
        <v>0</v>
      </c>
      <c r="AE1661" s="42">
        <v>465801380</v>
      </c>
      <c r="AF1661" s="42">
        <v>465801360</v>
      </c>
      <c r="AG1661" s="41">
        <v>465801360</v>
      </c>
      <c r="AH1661" s="41">
        <v>465801360</v>
      </c>
      <c r="AI1661" s="41">
        <v>0</v>
      </c>
      <c r="AJ1661" s="41">
        <v>0</v>
      </c>
      <c r="AK1661" s="42" t="str">
        <f>IFERROR(VLOOKUP(Exportar[[#This Row],[RUBRO]],[3]LISTAS!$A$1:$B$19,2,0),Exportar[[#This Row],[NOMBRE-Planeación_Proyecto]])</f>
        <v>8. Fortalecimiento</v>
      </c>
      <c r="AL1661" s="41">
        <f>VLOOKUP(Exportar[[#This Row],[UNIDAD/SUB UNIDAD]],[3]!REGIONALES[[#All],[codigo_regional3]:[Columna1]],3,0)</f>
        <v>76</v>
      </c>
      <c r="AM1661" s="41">
        <f>Exportar[[#This Row],[COD]]</f>
        <v>76</v>
      </c>
      <c r="AN1661" s="41">
        <f>IFERROR(VLOOKUP(Exportar[[#This Row],[RUBRO completo]],'[3]CENTRO DE COSTOS'!$X:$X,1,0),0)</f>
        <v>0</v>
      </c>
      <c r="AO1661" s="43" t="str">
        <f>VLOOKUP(Exportar[[#This Row],[COD_REAL]],'[3]CENTRO DE COSTOS'!$M$4:$N$72,2,0)</f>
        <v>REGIONAL VALLE</v>
      </c>
    </row>
    <row r="1662" spans="1:41" x14ac:dyDescent="0.25">
      <c r="A1662" s="44">
        <v>45111</v>
      </c>
      <c r="B1662" s="32">
        <v>2023</v>
      </c>
      <c r="C1662" s="33" t="str">
        <f>VLOOKUP(D1662,'[3]CENTRO DE COSTOS'!$E:$H,4,0)</f>
        <v>REGIONALES</v>
      </c>
      <c r="D1662" s="34" t="s">
        <v>87</v>
      </c>
      <c r="E1662" s="34" t="s">
        <v>88</v>
      </c>
      <c r="F1662" s="34" t="s">
        <v>220</v>
      </c>
      <c r="G1662" s="35" t="str">
        <f>VLOOKUP(O1662,[3]Gerentes!$A:$N,4,0)</f>
        <v>FORTALECIMIENTO</v>
      </c>
      <c r="H1662" s="35" t="str">
        <f>VLOOKUP(O1662,[3]Gerentes!$A:$N,5,0)</f>
        <v>DIRECTOR(A) DE GESTION HUMANA</v>
      </c>
      <c r="I1662" s="35" t="str">
        <f>VLOOKUP(O1662,[3]Gerentes!$A:$N,10,0)</f>
        <v>8. Fortalecimiento</v>
      </c>
      <c r="J1662" s="35" t="str">
        <f>VLOOKUP(O1662,[3]Gerentes!$A:$AB,15,0)</f>
        <v>Contratable</v>
      </c>
      <c r="K1662" s="36" t="str">
        <f t="shared" si="75"/>
        <v>Inversión</v>
      </c>
      <c r="L1662" s="37" t="s">
        <v>215</v>
      </c>
      <c r="M1662" s="38" t="str">
        <f t="shared" si="76"/>
        <v>C-4199-1500-8</v>
      </c>
      <c r="N1662" s="34">
        <v>192</v>
      </c>
      <c r="O1662" s="35" t="str">
        <f t="shared" si="77"/>
        <v>C-4199-1500-8-0-4199053-02-192</v>
      </c>
      <c r="P1662" s="32" t="s">
        <v>214</v>
      </c>
      <c r="Q1662" s="39">
        <f>VLOOKUP($O1662,[3]Gerentes!$A:$I,7,0)</f>
        <v>4199053</v>
      </c>
      <c r="R1662" s="40" t="str">
        <f>VLOOKUP($O1662,[3]Gerentes!$A:$I,8,0)</f>
        <v>DOCUMENTOS DE LINEAMIENTOS TECNICOS</v>
      </c>
      <c r="S1662" s="34" t="s">
        <v>24</v>
      </c>
      <c r="T1662" s="34">
        <v>27</v>
      </c>
      <c r="U1662" s="34" t="s">
        <v>161</v>
      </c>
      <c r="V1662" s="34" t="s">
        <v>25</v>
      </c>
      <c r="W1662" s="41">
        <v>38046964</v>
      </c>
      <c r="X1662" s="41">
        <v>45022825</v>
      </c>
      <c r="Y1662" s="41">
        <v>0</v>
      </c>
      <c r="Z1662" s="41">
        <v>0</v>
      </c>
      <c r="AA1662" s="41">
        <v>0</v>
      </c>
      <c r="AB1662" s="42">
        <v>83069789</v>
      </c>
      <c r="AC1662" s="41">
        <v>83069789</v>
      </c>
      <c r="AD1662" s="41">
        <v>0</v>
      </c>
      <c r="AE1662" s="42">
        <v>0</v>
      </c>
      <c r="AF1662" s="42">
        <v>0</v>
      </c>
      <c r="AG1662" s="41">
        <v>0</v>
      </c>
      <c r="AH1662" s="41">
        <v>0</v>
      </c>
      <c r="AI1662" s="41">
        <v>0</v>
      </c>
      <c r="AJ1662" s="41">
        <v>0</v>
      </c>
      <c r="AK1662" s="42" t="str">
        <f>IFERROR(VLOOKUP(Exportar[[#This Row],[RUBRO]],[3]LISTAS!$A$1:$B$19,2,0),Exportar[[#This Row],[NOMBRE-Planeación_Proyecto]])</f>
        <v>8. Fortalecimiento</v>
      </c>
      <c r="AL1662" s="41">
        <f>VLOOKUP(Exportar[[#This Row],[UNIDAD/SUB UNIDAD]],[3]!REGIONALES[[#All],[codigo_regional3]:[Columna1]],3,0)</f>
        <v>76</v>
      </c>
      <c r="AM1662" s="41">
        <f>Exportar[[#This Row],[COD]]</f>
        <v>76</v>
      </c>
      <c r="AN1662" s="41">
        <f>IFERROR(VLOOKUP(Exportar[[#This Row],[RUBRO completo]],'[3]CENTRO DE COSTOS'!$X:$X,1,0),0)</f>
        <v>0</v>
      </c>
      <c r="AO1662" s="43" t="str">
        <f>VLOOKUP(Exportar[[#This Row],[COD_REAL]],'[3]CENTRO DE COSTOS'!$M$4:$N$72,2,0)</f>
        <v>REGIONAL VALLE</v>
      </c>
    </row>
    <row r="1663" spans="1:41" x14ac:dyDescent="0.25">
      <c r="A1663" s="44">
        <v>45111</v>
      </c>
      <c r="B1663" s="32">
        <v>2023</v>
      </c>
      <c r="C1663" s="33" t="str">
        <f>VLOOKUP(D1663,'[3]CENTRO DE COSTOS'!$E:$H,4,0)</f>
        <v>REGIONALES</v>
      </c>
      <c r="D1663" s="34" t="s">
        <v>87</v>
      </c>
      <c r="E1663" s="34" t="s">
        <v>88</v>
      </c>
      <c r="F1663" s="34" t="s">
        <v>265</v>
      </c>
      <c r="G1663" s="35" t="str">
        <f>VLOOKUP(O1663,[3]Gerentes!$A:$N,4,0)</f>
        <v>FORTALECIMIENTO</v>
      </c>
      <c r="H1663" s="35" t="str">
        <f>VLOOKUP(O1663,[3]Gerentes!$A:$N,5,0)</f>
        <v>DIRECTOR(A) ADMINISTRATIVO</v>
      </c>
      <c r="I1663" s="35" t="str">
        <f>VLOOKUP(O1663,[3]Gerentes!$A:$N,10,0)</f>
        <v>8. Fortalecimiento</v>
      </c>
      <c r="J1663" s="35" t="str">
        <f>VLOOKUP(O1663,[3]Gerentes!$A:$AB,15,0)</f>
        <v>Contratable</v>
      </c>
      <c r="K1663" s="36" t="str">
        <f t="shared" si="75"/>
        <v>Inversión</v>
      </c>
      <c r="L1663" s="37" t="s">
        <v>264</v>
      </c>
      <c r="M1663" s="38" t="str">
        <f t="shared" si="76"/>
        <v>C-4199-1500-8</v>
      </c>
      <c r="N1663" s="34">
        <v>196</v>
      </c>
      <c r="O1663" s="35" t="str">
        <f t="shared" si="77"/>
        <v>C-4199-1500-8-0-4199011-02-196</v>
      </c>
      <c r="P1663" s="32" t="s">
        <v>263</v>
      </c>
      <c r="Q1663" s="39">
        <f>VLOOKUP($O1663,[3]Gerentes!$A:$I,7,0)</f>
        <v>4199011</v>
      </c>
      <c r="R1663" s="40" t="str">
        <f>VLOOKUP($O1663,[3]Gerentes!$A:$I,8,0)</f>
        <v>SEDES ADECUADAS</v>
      </c>
      <c r="S1663" s="34" t="s">
        <v>24</v>
      </c>
      <c r="T1663" s="34">
        <v>27</v>
      </c>
      <c r="U1663" s="34" t="s">
        <v>161</v>
      </c>
      <c r="V1663" s="34" t="s">
        <v>25</v>
      </c>
      <c r="W1663" s="41">
        <v>0</v>
      </c>
      <c r="X1663" s="41">
        <v>13843028</v>
      </c>
      <c r="Y1663" s="41">
        <v>0</v>
      </c>
      <c r="Z1663" s="41">
        <v>0</v>
      </c>
      <c r="AA1663" s="41">
        <v>0</v>
      </c>
      <c r="AB1663" s="42">
        <v>13843028</v>
      </c>
      <c r="AC1663" s="41">
        <v>13084028</v>
      </c>
      <c r="AD1663" s="41">
        <v>759000</v>
      </c>
      <c r="AE1663" s="42">
        <v>0</v>
      </c>
      <c r="AF1663" s="42">
        <v>0</v>
      </c>
      <c r="AG1663" s="41">
        <v>0</v>
      </c>
      <c r="AH1663" s="41">
        <v>0</v>
      </c>
      <c r="AI1663" s="41">
        <v>0</v>
      </c>
      <c r="AJ1663" s="41">
        <v>0</v>
      </c>
      <c r="AK1663" s="42" t="str">
        <f>IFERROR(VLOOKUP(Exportar[[#This Row],[RUBRO]],[3]LISTAS!$A$1:$B$19,2,0),Exportar[[#This Row],[NOMBRE-Planeación_Proyecto]])</f>
        <v>8. Fortalecimiento</v>
      </c>
      <c r="AL1663" s="41">
        <f>VLOOKUP(Exportar[[#This Row],[UNIDAD/SUB UNIDAD]],[3]!REGIONALES[[#All],[codigo_regional3]:[Columna1]],3,0)</f>
        <v>76</v>
      </c>
      <c r="AM1663" s="41">
        <f>Exportar[[#This Row],[COD]]</f>
        <v>76</v>
      </c>
      <c r="AN1663" s="41">
        <f>IFERROR(VLOOKUP(Exportar[[#This Row],[RUBRO completo]],'[3]CENTRO DE COSTOS'!$X:$X,1,0),0)</f>
        <v>0</v>
      </c>
      <c r="AO1663" s="43" t="str">
        <f>VLOOKUP(Exportar[[#This Row],[COD_REAL]],'[3]CENTRO DE COSTOS'!$M$4:$N$72,2,0)</f>
        <v>REGIONAL VALLE</v>
      </c>
    </row>
    <row r="1664" spans="1:41" x14ac:dyDescent="0.25">
      <c r="A1664" s="44">
        <v>45111</v>
      </c>
      <c r="B1664" s="32">
        <v>2023</v>
      </c>
      <c r="C1664" s="33" t="str">
        <f>VLOOKUP(D1664,'[3]CENTRO DE COSTOS'!$E:$H,4,0)</f>
        <v>REGIONALES</v>
      </c>
      <c r="D1664" s="34" t="s">
        <v>87</v>
      </c>
      <c r="E1664" s="34" t="s">
        <v>88</v>
      </c>
      <c r="F1664" s="34" t="s">
        <v>219</v>
      </c>
      <c r="G1664" s="35" t="str">
        <f>VLOOKUP(O1664,[3]Gerentes!$A:$N,4,0)</f>
        <v>FORTALECIMIENTO</v>
      </c>
      <c r="H1664" s="35" t="str">
        <f>VLOOKUP(O1664,[3]Gerentes!$A:$N,5,0)</f>
        <v>DIRECTOR(A) ADMINISTRATIVO</v>
      </c>
      <c r="I1664" s="35" t="str">
        <f>VLOOKUP(O1664,[3]Gerentes!$A:$N,10,0)</f>
        <v>8. Fortalecimiento</v>
      </c>
      <c r="J1664" s="35" t="str">
        <f>VLOOKUP(O1664,[3]Gerentes!$A:$AB,15,0)</f>
        <v>Contratable</v>
      </c>
      <c r="K1664" s="36" t="str">
        <f t="shared" si="75"/>
        <v>Inversión</v>
      </c>
      <c r="L1664" s="37" t="s">
        <v>218</v>
      </c>
      <c r="M1664" s="38" t="str">
        <f t="shared" si="76"/>
        <v>C-4199-1500-8</v>
      </c>
      <c r="N1664" s="34">
        <v>197</v>
      </c>
      <c r="O1664" s="35" t="str">
        <f t="shared" si="77"/>
        <v>C-4199-1500-8-0-4199016-02-197</v>
      </c>
      <c r="P1664" s="32" t="s">
        <v>217</v>
      </c>
      <c r="Q1664" s="39">
        <f>VLOOKUP($O1664,[3]Gerentes!$A:$I,7,0)</f>
        <v>4199016</v>
      </c>
      <c r="R1664" s="40" t="str">
        <f>VLOOKUP($O1664,[3]Gerentes!$A:$I,8,0)</f>
        <v>SEDES MANTENIDAS</v>
      </c>
      <c r="S1664" s="34" t="s">
        <v>24</v>
      </c>
      <c r="T1664" s="34">
        <v>27</v>
      </c>
      <c r="U1664" s="34" t="s">
        <v>161</v>
      </c>
      <c r="V1664" s="34" t="s">
        <v>25</v>
      </c>
      <c r="W1664" s="41">
        <v>178252297</v>
      </c>
      <c r="X1664" s="41">
        <v>0</v>
      </c>
      <c r="Y1664" s="41">
        <v>0</v>
      </c>
      <c r="Z1664" s="41">
        <v>0</v>
      </c>
      <c r="AA1664" s="41">
        <v>0</v>
      </c>
      <c r="AB1664" s="42">
        <v>178252297</v>
      </c>
      <c r="AC1664" s="41">
        <v>178252297</v>
      </c>
      <c r="AD1664" s="41">
        <v>0</v>
      </c>
      <c r="AE1664" s="42">
        <v>133302297</v>
      </c>
      <c r="AF1664" s="42">
        <v>65632219</v>
      </c>
      <c r="AG1664" s="41">
        <v>65632219</v>
      </c>
      <c r="AH1664" s="41">
        <v>65632219</v>
      </c>
      <c r="AI1664" s="41">
        <v>0</v>
      </c>
      <c r="AJ1664" s="41">
        <v>0</v>
      </c>
      <c r="AK1664" s="42" t="str">
        <f>IFERROR(VLOOKUP(Exportar[[#This Row],[RUBRO]],[3]LISTAS!$A$1:$B$19,2,0),Exportar[[#This Row],[NOMBRE-Planeación_Proyecto]])</f>
        <v>8. Fortalecimiento</v>
      </c>
      <c r="AL1664" s="41">
        <f>VLOOKUP(Exportar[[#This Row],[UNIDAD/SUB UNIDAD]],[3]!REGIONALES[[#All],[codigo_regional3]:[Columna1]],3,0)</f>
        <v>76</v>
      </c>
      <c r="AM1664" s="41">
        <f>Exportar[[#This Row],[COD]]</f>
        <v>76</v>
      </c>
      <c r="AN1664" s="41">
        <f>IFERROR(VLOOKUP(Exportar[[#This Row],[RUBRO completo]],'[3]CENTRO DE COSTOS'!$X:$X,1,0),0)</f>
        <v>0</v>
      </c>
      <c r="AO1664" s="43" t="str">
        <f>VLOOKUP(Exportar[[#This Row],[COD_REAL]],'[3]CENTRO DE COSTOS'!$M$4:$N$72,2,0)</f>
        <v>REGIONAL VALLE</v>
      </c>
    </row>
    <row r="1665" spans="1:41" x14ac:dyDescent="0.25">
      <c r="A1665" s="44">
        <v>45111</v>
      </c>
      <c r="B1665" s="32">
        <v>2023</v>
      </c>
      <c r="C1665" s="33" t="str">
        <f>VLOOKUP(D1665,'[3]CENTRO DE COSTOS'!$E:$H,4,0)</f>
        <v>REGIONALES</v>
      </c>
      <c r="D1665" s="34" t="s">
        <v>87</v>
      </c>
      <c r="E1665" s="34" t="s">
        <v>88</v>
      </c>
      <c r="F1665" s="34" t="s">
        <v>216</v>
      </c>
      <c r="G1665" s="35" t="str">
        <f>VLOOKUP(O1665,[3]Gerentes!$A:$N,4,0)</f>
        <v>FORTALECIMIENTO</v>
      </c>
      <c r="H1665" s="35" t="str">
        <f>VLOOKUP(O1665,[3]Gerentes!$A:$N,5,0)</f>
        <v>DIRECTOR(A) ADMINISTRATIVO</v>
      </c>
      <c r="I1665" s="35" t="str">
        <f>VLOOKUP(O1665,[3]Gerentes!$A:$N,10,0)</f>
        <v>8. Fortalecimiento</v>
      </c>
      <c r="J1665" s="35" t="str">
        <f>VLOOKUP(O1665,[3]Gerentes!$A:$AB,15,0)</f>
        <v>Contratable</v>
      </c>
      <c r="K1665" s="36" t="str">
        <f t="shared" si="75"/>
        <v>Inversión</v>
      </c>
      <c r="L1665" s="37" t="s">
        <v>215</v>
      </c>
      <c r="M1665" s="38" t="str">
        <f t="shared" si="76"/>
        <v>C-4199-1500-8</v>
      </c>
      <c r="N1665" s="34">
        <v>199</v>
      </c>
      <c r="O1665" s="35" t="str">
        <f t="shared" si="77"/>
        <v>C-4199-1500-8-0-4199053-02-199</v>
      </c>
      <c r="P1665" s="32" t="s">
        <v>214</v>
      </c>
      <c r="Q1665" s="39">
        <f>VLOOKUP($O1665,[3]Gerentes!$A:$I,7,0)</f>
        <v>4199053</v>
      </c>
      <c r="R1665" s="40" t="str">
        <f>VLOOKUP($O1665,[3]Gerentes!$A:$I,8,0)</f>
        <v>DOCUMENTOS DE LINEAMIENTOS TECNICOS</v>
      </c>
      <c r="S1665" s="34" t="s">
        <v>24</v>
      </c>
      <c r="T1665" s="34">
        <v>27</v>
      </c>
      <c r="U1665" s="34" t="s">
        <v>161</v>
      </c>
      <c r="V1665" s="34" t="s">
        <v>25</v>
      </c>
      <c r="W1665" s="41">
        <v>15000000</v>
      </c>
      <c r="X1665" s="41">
        <v>0</v>
      </c>
      <c r="Y1665" s="41">
        <v>0</v>
      </c>
      <c r="Z1665" s="41">
        <v>0</v>
      </c>
      <c r="AA1665" s="41">
        <v>0</v>
      </c>
      <c r="AB1665" s="42">
        <v>15000000</v>
      </c>
      <c r="AC1665" s="41">
        <v>15000000</v>
      </c>
      <c r="AD1665" s="41">
        <v>0</v>
      </c>
      <c r="AE1665" s="42">
        <v>0</v>
      </c>
      <c r="AF1665" s="42">
        <v>0</v>
      </c>
      <c r="AG1665" s="41">
        <v>0</v>
      </c>
      <c r="AH1665" s="41">
        <v>0</v>
      </c>
      <c r="AI1665" s="41">
        <v>0</v>
      </c>
      <c r="AJ1665" s="41">
        <v>0</v>
      </c>
      <c r="AK1665" s="42" t="str">
        <f>IFERROR(VLOOKUP(Exportar[[#This Row],[RUBRO]],[3]LISTAS!$A$1:$B$19,2,0),Exportar[[#This Row],[NOMBRE-Planeación_Proyecto]])</f>
        <v>8. Fortalecimiento</v>
      </c>
      <c r="AL1665" s="41">
        <f>VLOOKUP(Exportar[[#This Row],[UNIDAD/SUB UNIDAD]],[3]!REGIONALES[[#All],[codigo_regional3]:[Columna1]],3,0)</f>
        <v>76</v>
      </c>
      <c r="AM1665" s="41">
        <f>Exportar[[#This Row],[COD]]</f>
        <v>76</v>
      </c>
      <c r="AN1665" s="41">
        <f>IFERROR(VLOOKUP(Exportar[[#This Row],[RUBRO completo]],'[3]CENTRO DE COSTOS'!$X:$X,1,0),0)</f>
        <v>0</v>
      </c>
      <c r="AO1665" s="43" t="str">
        <f>VLOOKUP(Exportar[[#This Row],[COD_REAL]],'[3]CENTRO DE COSTOS'!$M$4:$N$72,2,0)</f>
        <v>REGIONAL VALLE</v>
      </c>
    </row>
    <row r="1666" spans="1:41" x14ac:dyDescent="0.25">
      <c r="A1666" s="44">
        <v>45111</v>
      </c>
      <c r="B1666" s="32">
        <v>2023</v>
      </c>
      <c r="C1666" s="33" t="str">
        <f>VLOOKUP(D1666,'[3]CENTRO DE COSTOS'!$E:$H,4,0)</f>
        <v>REGIONALES</v>
      </c>
      <c r="D1666" s="34" t="s">
        <v>87</v>
      </c>
      <c r="E1666" s="34" t="s">
        <v>88</v>
      </c>
      <c r="F1666" s="34" t="s">
        <v>213</v>
      </c>
      <c r="G1666" s="35" t="str">
        <f>VLOOKUP(O1666,[3]Gerentes!$A:$N,4,0)</f>
        <v>FORTALECIMIENTO</v>
      </c>
      <c r="H1666" s="35" t="str">
        <f>VLOOKUP(O1666,[3]Gerentes!$A:$N,5,0)</f>
        <v>DIRECTOR(A) ADMINISTRATIVO</v>
      </c>
      <c r="I1666" s="35" t="str">
        <f>VLOOKUP(O1666,[3]Gerentes!$A:$N,10,0)</f>
        <v>8. Fortalecimiento</v>
      </c>
      <c r="J1666" s="35" t="str">
        <f>VLOOKUP(O1666,[3]Gerentes!$A:$AB,15,0)</f>
        <v>Contratable</v>
      </c>
      <c r="K1666" s="36" t="str">
        <f t="shared" si="75"/>
        <v>Inversión</v>
      </c>
      <c r="L1666" s="37" t="s">
        <v>175</v>
      </c>
      <c r="M1666" s="38" t="str">
        <f t="shared" si="76"/>
        <v>C-4199-1500-8</v>
      </c>
      <c r="N1666" s="34">
        <v>201</v>
      </c>
      <c r="O1666" s="35" t="str">
        <f t="shared" si="77"/>
        <v>C-4199-1500-8-0-4199064-02-201</v>
      </c>
      <c r="P1666" s="32" t="s">
        <v>174</v>
      </c>
      <c r="Q1666" s="39">
        <f>VLOOKUP($O1666,[3]Gerentes!$A:$I,7,0)</f>
        <v>4199064</v>
      </c>
      <c r="R1666" s="40" t="str">
        <f>VLOOKUP($O1666,[3]Gerentes!$A:$I,8,0)</f>
        <v>SERVICIO DE IMPLEMENTACION DE SISTEMAS DE GESTION</v>
      </c>
      <c r="S1666" s="34" t="s">
        <v>24</v>
      </c>
      <c r="T1666" s="34">
        <v>27</v>
      </c>
      <c r="U1666" s="34" t="s">
        <v>161</v>
      </c>
      <c r="V1666" s="34" t="s">
        <v>25</v>
      </c>
      <c r="W1666" s="41">
        <v>0</v>
      </c>
      <c r="X1666" s="41">
        <v>194000000</v>
      </c>
      <c r="Y1666" s="41">
        <v>0</v>
      </c>
      <c r="Z1666" s="41">
        <v>0</v>
      </c>
      <c r="AA1666" s="41">
        <v>0</v>
      </c>
      <c r="AB1666" s="42">
        <v>194000000</v>
      </c>
      <c r="AC1666" s="41">
        <v>193982480</v>
      </c>
      <c r="AD1666" s="41">
        <v>17520</v>
      </c>
      <c r="AE1666" s="42">
        <v>174000000</v>
      </c>
      <c r="AF1666" s="42">
        <v>0</v>
      </c>
      <c r="AG1666" s="41">
        <v>0</v>
      </c>
      <c r="AH1666" s="41">
        <v>0</v>
      </c>
      <c r="AI1666" s="41">
        <v>0</v>
      </c>
      <c r="AJ1666" s="41">
        <v>0</v>
      </c>
      <c r="AK1666" s="42" t="str">
        <f>IFERROR(VLOOKUP(Exportar[[#This Row],[RUBRO]],[3]LISTAS!$A$1:$B$19,2,0),Exportar[[#This Row],[NOMBRE-Planeación_Proyecto]])</f>
        <v>8. Fortalecimiento</v>
      </c>
      <c r="AL1666" s="41">
        <f>VLOOKUP(Exportar[[#This Row],[UNIDAD/SUB UNIDAD]],[3]!REGIONALES[[#All],[codigo_regional3]:[Columna1]],3,0)</f>
        <v>76</v>
      </c>
      <c r="AM1666" s="41">
        <f>Exportar[[#This Row],[COD]]</f>
        <v>76</v>
      </c>
      <c r="AN1666" s="41">
        <f>IFERROR(VLOOKUP(Exportar[[#This Row],[RUBRO completo]],'[3]CENTRO DE COSTOS'!$X:$X,1,0),0)</f>
        <v>0</v>
      </c>
      <c r="AO1666" s="43" t="str">
        <f>VLOOKUP(Exportar[[#This Row],[COD_REAL]],'[3]CENTRO DE COSTOS'!$M$4:$N$72,2,0)</f>
        <v>REGIONAL VALLE</v>
      </c>
    </row>
    <row r="1667" spans="1:41" x14ac:dyDescent="0.25">
      <c r="A1667" s="44">
        <v>45111</v>
      </c>
      <c r="B1667" s="32">
        <v>2023</v>
      </c>
      <c r="C1667" s="33" t="str">
        <f>VLOOKUP(D1667,'[3]CENTRO DE COSTOS'!$E:$H,4,0)</f>
        <v>REGIONALES</v>
      </c>
      <c r="D1667" s="34" t="s">
        <v>87</v>
      </c>
      <c r="E1667" s="34" t="s">
        <v>88</v>
      </c>
      <c r="F1667" s="34" t="s">
        <v>208</v>
      </c>
      <c r="G1667" s="35" t="str">
        <f>VLOOKUP(O1667,[3]Gerentes!$A:$N,4,0)</f>
        <v>FUNCIONAMIENTO</v>
      </c>
      <c r="H1667" s="35" t="str">
        <f>VLOOKUP(O1667,[3]Gerentes!$A:$N,5,0)</f>
        <v>DIRECTOR(A) DE GESTION HUMANA</v>
      </c>
      <c r="I1667" s="35" t="str">
        <f>VLOOKUP(O1667,[3]Gerentes!$A:$N,10,0)</f>
        <v>1. Gestión Humana</v>
      </c>
      <c r="J1667" s="35" t="str">
        <f>VLOOKUP(O1667,[3]Gerentes!$A:$AB,15,0)</f>
        <v>Contratable</v>
      </c>
      <c r="K1667" s="36" t="str">
        <f t="shared" si="75"/>
        <v>Funcionamiento</v>
      </c>
      <c r="L1667" s="37" t="s">
        <v>212</v>
      </c>
      <c r="M1667" s="38" t="str">
        <f t="shared" si="76"/>
        <v>A-02-02</v>
      </c>
      <c r="N1667" s="34">
        <v>301</v>
      </c>
      <c r="O1667" s="35" t="str">
        <f t="shared" si="77"/>
        <v>A-02-02-01-002-008-301</v>
      </c>
      <c r="P1667" s="32" t="s">
        <v>211</v>
      </c>
      <c r="Q1667" s="39">
        <f>VLOOKUP($O1667,[3]Gerentes!$A:$I,7,0)</f>
        <v>0</v>
      </c>
      <c r="R1667" s="40">
        <f>VLOOKUP($O1667,[3]Gerentes!$A:$I,8,0)</f>
        <v>0</v>
      </c>
      <c r="S1667" s="34" t="s">
        <v>24</v>
      </c>
      <c r="T1667" s="34">
        <v>27</v>
      </c>
      <c r="U1667" s="34" t="s">
        <v>161</v>
      </c>
      <c r="V1667" s="34" t="s">
        <v>25</v>
      </c>
      <c r="W1667" s="41">
        <v>43496900</v>
      </c>
      <c r="X1667" s="41">
        <v>45274570</v>
      </c>
      <c r="Y1667" s="41">
        <v>0</v>
      </c>
      <c r="Z1667" s="41">
        <v>0</v>
      </c>
      <c r="AA1667" s="41">
        <v>0</v>
      </c>
      <c r="AB1667" s="42">
        <v>88771470</v>
      </c>
      <c r="AC1667" s="41">
        <v>88771470</v>
      </c>
      <c r="AD1667" s="41">
        <v>0</v>
      </c>
      <c r="AE1667" s="42">
        <v>0</v>
      </c>
      <c r="AF1667" s="42">
        <v>0</v>
      </c>
      <c r="AG1667" s="41">
        <v>0</v>
      </c>
      <c r="AH1667" s="41">
        <v>0</v>
      </c>
      <c r="AI1667" s="41">
        <v>0</v>
      </c>
      <c r="AJ1667" s="41">
        <v>0</v>
      </c>
      <c r="AK1667" s="42" t="str">
        <f>IFERROR(VLOOKUP(Exportar[[#This Row],[RUBRO]],[3]LISTAS!$A$1:$B$19,2,0),Exportar[[#This Row],[NOMBRE-Planeación_Proyecto]])</f>
        <v>Gastos Generales</v>
      </c>
      <c r="AL1667" s="41">
        <f>VLOOKUP(Exportar[[#This Row],[UNIDAD/SUB UNIDAD]],[3]!REGIONALES[[#All],[codigo_regional3]:[Columna1]],3,0)</f>
        <v>76</v>
      </c>
      <c r="AM1667" s="41">
        <f>Exportar[[#This Row],[COD]]</f>
        <v>76</v>
      </c>
      <c r="AN1667" s="41">
        <f>IFERROR(VLOOKUP(Exportar[[#This Row],[RUBRO completo]],'[3]CENTRO DE COSTOS'!$X:$X,1,0),0)</f>
        <v>0</v>
      </c>
      <c r="AO1667" s="43" t="str">
        <f>VLOOKUP(Exportar[[#This Row],[COD_REAL]],'[3]CENTRO DE COSTOS'!$M$4:$N$72,2,0)</f>
        <v>REGIONAL VALLE</v>
      </c>
    </row>
    <row r="1668" spans="1:41" x14ac:dyDescent="0.25">
      <c r="A1668" s="44">
        <v>45111</v>
      </c>
      <c r="B1668" s="32">
        <v>2023</v>
      </c>
      <c r="C1668" s="33" t="str">
        <f>VLOOKUP(D1668,'[3]CENTRO DE COSTOS'!$E:$H,4,0)</f>
        <v>REGIONALES</v>
      </c>
      <c r="D1668" s="34" t="s">
        <v>87</v>
      </c>
      <c r="E1668" s="34" t="s">
        <v>88</v>
      </c>
      <c r="F1668" s="34" t="s">
        <v>208</v>
      </c>
      <c r="G1668" s="35" t="str">
        <f>VLOOKUP(O1668,[3]Gerentes!$A:$N,4,0)</f>
        <v>FUNCIONAMIENTO</v>
      </c>
      <c r="H1668" s="35" t="str">
        <f>VLOOKUP(O1668,[3]Gerentes!$A:$N,5,0)</f>
        <v>DIRECTOR(A) DE GESTION HUMANA</v>
      </c>
      <c r="I1668" s="35" t="str">
        <f>VLOOKUP(O1668,[3]Gerentes!$A:$N,10,0)</f>
        <v>1. Gestión Humana</v>
      </c>
      <c r="J1668" s="35" t="str">
        <f>VLOOKUP(O1668,[3]Gerentes!$A:$AB,15,0)</f>
        <v>Contratable</v>
      </c>
      <c r="K1668" s="36" t="str">
        <f t="shared" ref="K1668:K1731" si="78">IF(OR(LEFT(L1668,1)="A",LEFT(L1668,1)="B"),"Funcionamiento","Inversión")</f>
        <v>Funcionamiento</v>
      </c>
      <c r="L1668" s="37" t="s">
        <v>245</v>
      </c>
      <c r="M1668" s="38" t="str">
        <f t="shared" ref="M1668:M1731" si="79">IF(LEFT(L1668,4)="A-01",LEFT(L1668,10),IF(LEFT(L1668,4)="A-02",LEFT(L1668,7),IF(LEFT(L1668,4)="A-03",LEFT(L1668,14),IF(LEFT(L1668,7)="A-08-01",LEFT(L1668,7),IF(LEFT(L1668,7)="A-08-04",LEFT(L1668,10),IF(AND(LEFT(LEFT(L1668,14),1)="C",RIGHT(LEFT(L1668,14),1)="-"),LEFT(L1668,13),LEFT(L1668,14)))))))</f>
        <v>A-02-02</v>
      </c>
      <c r="N1668" s="34">
        <v>301</v>
      </c>
      <c r="O1668" s="35" t="str">
        <f t="shared" ref="O1668:O1731" si="80">IF(LEN(N1668)&gt;3,L1668,L1668&amp;IF(N1668&lt;&gt;"","-"&amp;N1668,""))</f>
        <v>A-02-02-02-006-003-301</v>
      </c>
      <c r="P1668" s="32" t="s">
        <v>244</v>
      </c>
      <c r="Q1668" s="39">
        <f>VLOOKUP($O1668,[3]Gerentes!$A:$I,7,0)</f>
        <v>0</v>
      </c>
      <c r="R1668" s="40">
        <f>VLOOKUP($O1668,[3]Gerentes!$A:$I,8,0)</f>
        <v>0</v>
      </c>
      <c r="S1668" s="34" t="s">
        <v>24</v>
      </c>
      <c r="T1668" s="34">
        <v>27</v>
      </c>
      <c r="U1668" s="34" t="s">
        <v>161</v>
      </c>
      <c r="V1668" s="34" t="s">
        <v>25</v>
      </c>
      <c r="W1668" s="41">
        <v>670488800</v>
      </c>
      <c r="X1668" s="41">
        <v>0</v>
      </c>
      <c r="Y1668" s="41">
        <v>0</v>
      </c>
      <c r="Z1668" s="41">
        <v>0</v>
      </c>
      <c r="AA1668" s="41">
        <v>0</v>
      </c>
      <c r="AB1668" s="42">
        <v>670488800</v>
      </c>
      <c r="AC1668" s="41">
        <v>670488800</v>
      </c>
      <c r="AD1668" s="41">
        <v>0</v>
      </c>
      <c r="AE1668" s="42">
        <v>670488800</v>
      </c>
      <c r="AF1668" s="42">
        <v>177697586</v>
      </c>
      <c r="AG1668" s="41">
        <v>177697586</v>
      </c>
      <c r="AH1668" s="41">
        <v>177697586</v>
      </c>
      <c r="AI1668" s="41">
        <v>0</v>
      </c>
      <c r="AJ1668" s="41">
        <v>0</v>
      </c>
      <c r="AK1668" s="42" t="str">
        <f>IFERROR(VLOOKUP(Exportar[[#This Row],[RUBRO]],[3]LISTAS!$A$1:$B$19,2,0),Exportar[[#This Row],[NOMBRE-Planeación_Proyecto]])</f>
        <v>Gastos Generales</v>
      </c>
      <c r="AL1668" s="41">
        <f>VLOOKUP(Exportar[[#This Row],[UNIDAD/SUB UNIDAD]],[3]!REGIONALES[[#All],[codigo_regional3]:[Columna1]],3,0)</f>
        <v>76</v>
      </c>
      <c r="AM1668" s="41">
        <f>Exportar[[#This Row],[COD]]</f>
        <v>76</v>
      </c>
      <c r="AN1668" s="41">
        <f>IFERROR(VLOOKUP(Exportar[[#This Row],[RUBRO completo]],'[3]CENTRO DE COSTOS'!$X:$X,1,0),0)</f>
        <v>0</v>
      </c>
      <c r="AO1668" s="43" t="str">
        <f>VLOOKUP(Exportar[[#This Row],[COD_REAL]],'[3]CENTRO DE COSTOS'!$M$4:$N$72,2,0)</f>
        <v>REGIONAL VALLE</v>
      </c>
    </row>
    <row r="1669" spans="1:41" x14ac:dyDescent="0.25">
      <c r="A1669" s="44">
        <v>45111</v>
      </c>
      <c r="B1669" s="32">
        <v>2023</v>
      </c>
      <c r="C1669" s="33" t="str">
        <f>VLOOKUP(D1669,'[3]CENTRO DE COSTOS'!$E:$H,4,0)</f>
        <v>REGIONALES</v>
      </c>
      <c r="D1669" s="34" t="s">
        <v>87</v>
      </c>
      <c r="E1669" s="34" t="s">
        <v>88</v>
      </c>
      <c r="F1669" s="34" t="s">
        <v>208</v>
      </c>
      <c r="G1669" s="35" t="str">
        <f>VLOOKUP(O1669,[3]Gerentes!$A:$N,4,0)</f>
        <v>FUNCIONAMIENTO</v>
      </c>
      <c r="H1669" s="35" t="str">
        <f>VLOOKUP(O1669,[3]Gerentes!$A:$N,5,0)</f>
        <v>DIRECTOR(A) DE GESTION HUMANA</v>
      </c>
      <c r="I1669" s="35" t="str">
        <f>VLOOKUP(O1669,[3]Gerentes!$A:$N,10,0)</f>
        <v>1. Gestión Humana</v>
      </c>
      <c r="J1669" s="35" t="str">
        <f>VLOOKUP(O1669,[3]Gerentes!$A:$AB,15,0)</f>
        <v>No Contratable</v>
      </c>
      <c r="K1669" s="36" t="str">
        <f t="shared" si="78"/>
        <v>Funcionamiento</v>
      </c>
      <c r="L1669" s="37" t="s">
        <v>210</v>
      </c>
      <c r="M1669" s="38" t="str">
        <f t="shared" si="79"/>
        <v>A-02-02</v>
      </c>
      <c r="N1669" s="34">
        <v>301</v>
      </c>
      <c r="O1669" s="35" t="str">
        <f t="shared" si="80"/>
        <v>A-02-02-02-009-006-301</v>
      </c>
      <c r="P1669" s="32" t="s">
        <v>209</v>
      </c>
      <c r="Q1669" s="39">
        <f>VLOOKUP($O1669,[3]Gerentes!$A:$I,7,0)</f>
        <v>0</v>
      </c>
      <c r="R1669" s="40">
        <f>VLOOKUP($O1669,[3]Gerentes!$A:$I,8,0)</f>
        <v>0</v>
      </c>
      <c r="S1669" s="34" t="s">
        <v>24</v>
      </c>
      <c r="T1669" s="34">
        <v>27</v>
      </c>
      <c r="U1669" s="34" t="s">
        <v>161</v>
      </c>
      <c r="V1669" s="34" t="s">
        <v>25</v>
      </c>
      <c r="W1669" s="41">
        <v>191963979</v>
      </c>
      <c r="X1669" s="41">
        <v>50320655</v>
      </c>
      <c r="Y1669" s="41">
        <v>0</v>
      </c>
      <c r="Z1669" s="41">
        <v>0</v>
      </c>
      <c r="AA1669" s="41">
        <v>0</v>
      </c>
      <c r="AB1669" s="42">
        <v>242284634</v>
      </c>
      <c r="AC1669" s="41">
        <v>242284634</v>
      </c>
      <c r="AD1669" s="41">
        <v>0</v>
      </c>
      <c r="AE1669" s="42">
        <v>0</v>
      </c>
      <c r="AF1669" s="42">
        <v>0</v>
      </c>
      <c r="AG1669" s="41">
        <v>0</v>
      </c>
      <c r="AH1669" s="41">
        <v>0</v>
      </c>
      <c r="AI1669" s="41">
        <v>0</v>
      </c>
      <c r="AJ1669" s="41">
        <v>0</v>
      </c>
      <c r="AK1669" s="42" t="str">
        <f>IFERROR(VLOOKUP(Exportar[[#This Row],[RUBRO]],[3]LISTAS!$A$1:$B$19,2,0),Exportar[[#This Row],[NOMBRE-Planeación_Proyecto]])</f>
        <v>Gastos Generales</v>
      </c>
      <c r="AL1669" s="41">
        <f>VLOOKUP(Exportar[[#This Row],[UNIDAD/SUB UNIDAD]],[3]!REGIONALES[[#All],[codigo_regional3]:[Columna1]],3,0)</f>
        <v>76</v>
      </c>
      <c r="AM1669" s="41">
        <f>Exportar[[#This Row],[COD]]</f>
        <v>76</v>
      </c>
      <c r="AN1669" s="41">
        <f>IFERROR(VLOOKUP(Exportar[[#This Row],[RUBRO completo]],'[3]CENTRO DE COSTOS'!$X:$X,1,0),0)</f>
        <v>0</v>
      </c>
      <c r="AO1669" s="43" t="str">
        <f>VLOOKUP(Exportar[[#This Row],[COD_REAL]],'[3]CENTRO DE COSTOS'!$M$4:$N$72,2,0)</f>
        <v>REGIONAL VALLE</v>
      </c>
    </row>
    <row r="1670" spans="1:41" x14ac:dyDescent="0.25">
      <c r="A1670" s="44">
        <v>45111</v>
      </c>
      <c r="B1670" s="32">
        <v>2023</v>
      </c>
      <c r="C1670" s="33" t="str">
        <f>VLOOKUP(D1670,'[3]CENTRO DE COSTOS'!$E:$H,4,0)</f>
        <v>REGIONALES</v>
      </c>
      <c r="D1670" s="34" t="s">
        <v>87</v>
      </c>
      <c r="E1670" s="34" t="s">
        <v>88</v>
      </c>
      <c r="F1670" s="34" t="s">
        <v>208</v>
      </c>
      <c r="G1670" s="35" t="str">
        <f>VLOOKUP(O1670,[3]Gerentes!$A:$N,4,0)</f>
        <v>FUNCIONAMIENTO</v>
      </c>
      <c r="H1670" s="35" t="str">
        <f>VLOOKUP(O1670,[3]Gerentes!$A:$N,5,0)</f>
        <v>DIRECTOR(A) DE GESTION HUMANA</v>
      </c>
      <c r="I1670" s="35" t="str">
        <f>VLOOKUP(O1670,[3]Gerentes!$A:$N,10,0)</f>
        <v>1. Gestión Humana</v>
      </c>
      <c r="J1670" s="35" t="str">
        <f>VLOOKUP(O1670,[3]Gerentes!$A:$AB,15,0)</f>
        <v>No Contratable</v>
      </c>
      <c r="K1670" s="36" t="str">
        <f t="shared" si="78"/>
        <v>Funcionamiento</v>
      </c>
      <c r="L1670" s="37" t="s">
        <v>207</v>
      </c>
      <c r="M1670" s="38" t="str">
        <f t="shared" si="79"/>
        <v>A-02-02</v>
      </c>
      <c r="N1670" s="34">
        <v>301</v>
      </c>
      <c r="O1670" s="35" t="str">
        <f t="shared" si="80"/>
        <v>A-02-02-02-010-301</v>
      </c>
      <c r="P1670" s="32" t="s">
        <v>206</v>
      </c>
      <c r="Q1670" s="39">
        <f>VLOOKUP($O1670,[3]Gerentes!$A:$I,7,0)</f>
        <v>0</v>
      </c>
      <c r="R1670" s="40">
        <f>VLOOKUP($O1670,[3]Gerentes!$A:$I,8,0)</f>
        <v>0</v>
      </c>
      <c r="S1670" s="34" t="s">
        <v>24</v>
      </c>
      <c r="T1670" s="34">
        <v>27</v>
      </c>
      <c r="U1670" s="34" t="s">
        <v>161</v>
      </c>
      <c r="V1670" s="34" t="s">
        <v>25</v>
      </c>
      <c r="W1670" s="41">
        <v>42436000</v>
      </c>
      <c r="X1670" s="41">
        <v>0</v>
      </c>
      <c r="Y1670" s="41">
        <v>0</v>
      </c>
      <c r="Z1670" s="41">
        <v>0</v>
      </c>
      <c r="AA1670" s="41">
        <v>0</v>
      </c>
      <c r="AB1670" s="42">
        <v>42436000</v>
      </c>
      <c r="AC1670" s="41">
        <v>42436000</v>
      </c>
      <c r="AD1670" s="41">
        <v>0</v>
      </c>
      <c r="AE1670" s="42">
        <v>13533371</v>
      </c>
      <c r="AF1670" s="42">
        <v>10666245</v>
      </c>
      <c r="AG1670" s="41">
        <v>10666245</v>
      </c>
      <c r="AH1670" s="41">
        <v>10666245</v>
      </c>
      <c r="AI1670" s="41">
        <v>0</v>
      </c>
      <c r="AJ1670" s="41">
        <v>0</v>
      </c>
      <c r="AK1670" s="42" t="str">
        <f>IFERROR(VLOOKUP(Exportar[[#This Row],[RUBRO]],[3]LISTAS!$A$1:$B$19,2,0),Exportar[[#This Row],[NOMBRE-Planeación_Proyecto]])</f>
        <v>Gastos Generales</v>
      </c>
      <c r="AL1670" s="41">
        <f>VLOOKUP(Exportar[[#This Row],[UNIDAD/SUB UNIDAD]],[3]!REGIONALES[[#All],[codigo_regional3]:[Columna1]],3,0)</f>
        <v>76</v>
      </c>
      <c r="AM1670" s="41">
        <f>Exportar[[#This Row],[COD]]</f>
        <v>76</v>
      </c>
      <c r="AN1670" s="41">
        <f>IFERROR(VLOOKUP(Exportar[[#This Row],[RUBRO completo]],'[3]CENTRO DE COSTOS'!$X:$X,1,0),0)</f>
        <v>0</v>
      </c>
      <c r="AO1670" s="43" t="str">
        <f>VLOOKUP(Exportar[[#This Row],[COD_REAL]],'[3]CENTRO DE COSTOS'!$M$4:$N$72,2,0)</f>
        <v>REGIONAL VALLE</v>
      </c>
    </row>
    <row r="1671" spans="1:41" x14ac:dyDescent="0.25">
      <c r="A1671" s="44">
        <v>45111</v>
      </c>
      <c r="B1671" s="32">
        <v>2023</v>
      </c>
      <c r="C1671" s="33" t="str">
        <f>VLOOKUP(D1671,'[3]CENTRO DE COSTOS'!$E:$H,4,0)</f>
        <v>REGIONALES</v>
      </c>
      <c r="D1671" s="34" t="s">
        <v>87</v>
      </c>
      <c r="E1671" s="34" t="s">
        <v>88</v>
      </c>
      <c r="F1671" s="34" t="s">
        <v>195</v>
      </c>
      <c r="G1671" s="35" t="str">
        <f>VLOOKUP(O1671,[3]Gerentes!$A:$N,4,0)</f>
        <v>FUNCIONAMIENTO</v>
      </c>
      <c r="H1671" s="35" t="str">
        <f>VLOOKUP(O1671,[3]Gerentes!$A:$N,5,0)</f>
        <v>DIRECTOR(A) ADMINISTRATIVO</v>
      </c>
      <c r="I1671" s="35" t="str">
        <f>VLOOKUP(O1671,[3]Gerentes!$A:$N,10,0)</f>
        <v>2. Administrativa</v>
      </c>
      <c r="J1671" s="35" t="str">
        <f>VLOOKUP(O1671,[3]Gerentes!$A:$AB,15,0)</f>
        <v>No Contratable</v>
      </c>
      <c r="K1671" s="36" t="str">
        <f t="shared" si="78"/>
        <v>Funcionamiento</v>
      </c>
      <c r="L1671" s="37" t="s">
        <v>205</v>
      </c>
      <c r="M1671" s="38" t="str">
        <f t="shared" si="79"/>
        <v>A-02-02</v>
      </c>
      <c r="N1671" s="34">
        <v>302</v>
      </c>
      <c r="O1671" s="35" t="str">
        <f t="shared" si="80"/>
        <v>A-02-02-01-003-003-302</v>
      </c>
      <c r="P1671" s="32" t="s">
        <v>204</v>
      </c>
      <c r="Q1671" s="39">
        <f>VLOOKUP($O1671,[3]Gerentes!$A:$I,7,0)</f>
        <v>0</v>
      </c>
      <c r="R1671" s="40">
        <f>VLOOKUP($O1671,[3]Gerentes!$A:$I,8,0)</f>
        <v>0</v>
      </c>
      <c r="S1671" s="34" t="s">
        <v>24</v>
      </c>
      <c r="T1671" s="34">
        <v>27</v>
      </c>
      <c r="U1671" s="34" t="s">
        <v>161</v>
      </c>
      <c r="V1671" s="34" t="s">
        <v>25</v>
      </c>
      <c r="W1671" s="41">
        <v>15467900</v>
      </c>
      <c r="X1671" s="41">
        <v>0</v>
      </c>
      <c r="Y1671" s="41">
        <v>0</v>
      </c>
      <c r="Z1671" s="41">
        <v>0</v>
      </c>
      <c r="AA1671" s="41">
        <v>0</v>
      </c>
      <c r="AB1671" s="42">
        <v>15467900</v>
      </c>
      <c r="AC1671" s="41">
        <v>15467900</v>
      </c>
      <c r="AD1671" s="41">
        <v>0</v>
      </c>
      <c r="AE1671" s="42">
        <v>13787900</v>
      </c>
      <c r="AF1671" s="42">
        <v>0</v>
      </c>
      <c r="AG1671" s="41">
        <v>0</v>
      </c>
      <c r="AH1671" s="41">
        <v>0</v>
      </c>
      <c r="AI1671" s="41">
        <v>0</v>
      </c>
      <c r="AJ1671" s="41">
        <v>0</v>
      </c>
      <c r="AK1671" s="42" t="str">
        <f>IFERROR(VLOOKUP(Exportar[[#This Row],[RUBRO]],[3]LISTAS!$A$1:$B$19,2,0),Exportar[[#This Row],[NOMBRE-Planeación_Proyecto]])</f>
        <v>Gastos Generales</v>
      </c>
      <c r="AL1671" s="41">
        <f>VLOOKUP(Exportar[[#This Row],[UNIDAD/SUB UNIDAD]],[3]!REGIONALES[[#All],[codigo_regional3]:[Columna1]],3,0)</f>
        <v>76</v>
      </c>
      <c r="AM1671" s="41">
        <f>Exportar[[#This Row],[COD]]</f>
        <v>76</v>
      </c>
      <c r="AN1671" s="41">
        <f>IFERROR(VLOOKUP(Exportar[[#This Row],[RUBRO completo]],'[3]CENTRO DE COSTOS'!$X:$X,1,0),0)</f>
        <v>0</v>
      </c>
      <c r="AO1671" s="43" t="str">
        <f>VLOOKUP(Exportar[[#This Row],[COD_REAL]],'[3]CENTRO DE COSTOS'!$M$4:$N$72,2,0)</f>
        <v>REGIONAL VALLE</v>
      </c>
    </row>
    <row r="1672" spans="1:41" x14ac:dyDescent="0.25">
      <c r="A1672" s="44">
        <v>45111</v>
      </c>
      <c r="B1672" s="32">
        <v>2023</v>
      </c>
      <c r="C1672" s="33" t="str">
        <f>VLOOKUP(D1672,'[3]CENTRO DE COSTOS'!$E:$H,4,0)</f>
        <v>REGIONALES</v>
      </c>
      <c r="D1672" s="34" t="s">
        <v>87</v>
      </c>
      <c r="E1672" s="34" t="s">
        <v>88</v>
      </c>
      <c r="F1672" s="34" t="s">
        <v>195</v>
      </c>
      <c r="G1672" s="35" t="str">
        <f>VLOOKUP(O1672,[3]Gerentes!$A:$N,4,0)</f>
        <v>FUNCIONAMIENTO</v>
      </c>
      <c r="H1672" s="35" t="str">
        <f>VLOOKUP(O1672,[3]Gerentes!$A:$N,5,0)</f>
        <v>DIRECTOR(A) ADMINISTRATIVO</v>
      </c>
      <c r="I1672" s="35" t="str">
        <f>VLOOKUP(O1672,[3]Gerentes!$A:$N,10,0)</f>
        <v>2. Administrativa</v>
      </c>
      <c r="J1672" s="35" t="str">
        <f>VLOOKUP(O1672,[3]Gerentes!$A:$AB,15,0)</f>
        <v>No Contratable</v>
      </c>
      <c r="K1672" s="36" t="str">
        <f t="shared" si="78"/>
        <v>Funcionamiento</v>
      </c>
      <c r="L1672" s="37" t="s">
        <v>203</v>
      </c>
      <c r="M1672" s="38" t="str">
        <f t="shared" si="79"/>
        <v>A-02-02</v>
      </c>
      <c r="N1672" s="34">
        <v>302</v>
      </c>
      <c r="O1672" s="35" t="str">
        <f t="shared" si="80"/>
        <v>A-02-02-02-006-009-302</v>
      </c>
      <c r="P1672" s="32" t="s">
        <v>202</v>
      </c>
      <c r="Q1672" s="39">
        <f>VLOOKUP($O1672,[3]Gerentes!$A:$I,7,0)</f>
        <v>0</v>
      </c>
      <c r="R1672" s="40">
        <f>VLOOKUP($O1672,[3]Gerentes!$A:$I,8,0)</f>
        <v>0</v>
      </c>
      <c r="S1672" s="34" t="s">
        <v>24</v>
      </c>
      <c r="T1672" s="34">
        <v>27</v>
      </c>
      <c r="U1672" s="34" t="s">
        <v>161</v>
      </c>
      <c r="V1672" s="34" t="s">
        <v>25</v>
      </c>
      <c r="W1672" s="41">
        <v>7185100</v>
      </c>
      <c r="X1672" s="41">
        <v>0</v>
      </c>
      <c r="Y1672" s="41">
        <v>0</v>
      </c>
      <c r="Z1672" s="41">
        <v>0</v>
      </c>
      <c r="AA1672" s="41">
        <v>0</v>
      </c>
      <c r="AB1672" s="42">
        <v>7185100</v>
      </c>
      <c r="AC1672" s="41">
        <v>7185100</v>
      </c>
      <c r="AD1672" s="41">
        <v>0</v>
      </c>
      <c r="AE1672" s="42">
        <v>7185100</v>
      </c>
      <c r="AF1672" s="42">
        <v>7185100</v>
      </c>
      <c r="AG1672" s="41">
        <v>7185100</v>
      </c>
      <c r="AH1672" s="41">
        <v>7185100</v>
      </c>
      <c r="AI1672" s="41">
        <v>0</v>
      </c>
      <c r="AJ1672" s="41">
        <v>0</v>
      </c>
      <c r="AK1672" s="42" t="str">
        <f>IFERROR(VLOOKUP(Exportar[[#This Row],[RUBRO]],[3]LISTAS!$A$1:$B$19,2,0),Exportar[[#This Row],[NOMBRE-Planeación_Proyecto]])</f>
        <v>Gastos Generales</v>
      </c>
      <c r="AL1672" s="41">
        <f>VLOOKUP(Exportar[[#This Row],[UNIDAD/SUB UNIDAD]],[3]!REGIONALES[[#All],[codigo_regional3]:[Columna1]],3,0)</f>
        <v>76</v>
      </c>
      <c r="AM1672" s="41">
        <f>Exportar[[#This Row],[COD]]</f>
        <v>76</v>
      </c>
      <c r="AN1672" s="41">
        <f>IFERROR(VLOOKUP(Exportar[[#This Row],[RUBRO completo]],'[3]CENTRO DE COSTOS'!$X:$X,1,0),0)</f>
        <v>0</v>
      </c>
      <c r="AO1672" s="43" t="str">
        <f>VLOOKUP(Exportar[[#This Row],[COD_REAL]],'[3]CENTRO DE COSTOS'!$M$4:$N$72,2,0)</f>
        <v>REGIONAL VALLE</v>
      </c>
    </row>
    <row r="1673" spans="1:41" x14ac:dyDescent="0.25">
      <c r="A1673" s="44">
        <v>45111</v>
      </c>
      <c r="B1673" s="32">
        <v>2023</v>
      </c>
      <c r="C1673" s="33" t="str">
        <f>VLOOKUP(D1673,'[3]CENTRO DE COSTOS'!$E:$H,4,0)</f>
        <v>REGIONALES</v>
      </c>
      <c r="D1673" s="34" t="s">
        <v>87</v>
      </c>
      <c r="E1673" s="34" t="s">
        <v>88</v>
      </c>
      <c r="F1673" s="34" t="s">
        <v>195</v>
      </c>
      <c r="G1673" s="35" t="str">
        <f>VLOOKUP(O1673,[3]Gerentes!$A:$N,4,0)</f>
        <v>FUNCIONAMIENTO</v>
      </c>
      <c r="H1673" s="35" t="str">
        <f>VLOOKUP(O1673,[3]Gerentes!$A:$N,5,0)</f>
        <v>DIRECTOR(A) ADMINISTRATIVO</v>
      </c>
      <c r="I1673" s="35" t="str">
        <f>VLOOKUP(O1673,[3]Gerentes!$A:$N,10,0)</f>
        <v>2. Administrativa</v>
      </c>
      <c r="J1673" s="35" t="str">
        <f>VLOOKUP(O1673,[3]Gerentes!$A:$AB,15,0)</f>
        <v>Contratable</v>
      </c>
      <c r="K1673" s="36" t="str">
        <f t="shared" si="78"/>
        <v>Funcionamiento</v>
      </c>
      <c r="L1673" s="37" t="s">
        <v>259</v>
      </c>
      <c r="M1673" s="38" t="str">
        <f t="shared" si="79"/>
        <v>A-02-02</v>
      </c>
      <c r="N1673" s="34">
        <v>302</v>
      </c>
      <c r="O1673" s="35" t="str">
        <f t="shared" si="80"/>
        <v>A-02-02-02-008-002-302</v>
      </c>
      <c r="P1673" s="32" t="s">
        <v>258</v>
      </c>
      <c r="Q1673" s="39">
        <f>VLOOKUP($O1673,[3]Gerentes!$A:$I,7,0)</f>
        <v>0</v>
      </c>
      <c r="R1673" s="40">
        <f>VLOOKUP($O1673,[3]Gerentes!$A:$I,8,0)</f>
        <v>0</v>
      </c>
      <c r="S1673" s="34" t="s">
        <v>24</v>
      </c>
      <c r="T1673" s="34">
        <v>27</v>
      </c>
      <c r="U1673" s="34" t="s">
        <v>161</v>
      </c>
      <c r="V1673" s="34" t="s">
        <v>25</v>
      </c>
      <c r="W1673" s="41">
        <v>0</v>
      </c>
      <c r="X1673" s="41">
        <v>214700</v>
      </c>
      <c r="Y1673" s="41">
        <v>0</v>
      </c>
      <c r="Z1673" s="41">
        <v>0</v>
      </c>
      <c r="AA1673" s="41">
        <v>0</v>
      </c>
      <c r="AB1673" s="42">
        <v>214700</v>
      </c>
      <c r="AC1673" s="41">
        <v>0</v>
      </c>
      <c r="AD1673" s="41">
        <v>214700</v>
      </c>
      <c r="AE1673" s="42">
        <v>0</v>
      </c>
      <c r="AF1673" s="42">
        <v>0</v>
      </c>
      <c r="AG1673" s="41">
        <v>0</v>
      </c>
      <c r="AH1673" s="41">
        <v>0</v>
      </c>
      <c r="AI1673" s="41">
        <v>0</v>
      </c>
      <c r="AJ1673" s="41">
        <v>0</v>
      </c>
      <c r="AK1673" s="42" t="str">
        <f>IFERROR(VLOOKUP(Exportar[[#This Row],[RUBRO]],[3]LISTAS!$A$1:$B$19,2,0),Exportar[[#This Row],[NOMBRE-Planeación_Proyecto]])</f>
        <v>Gastos Generales</v>
      </c>
      <c r="AL1673" s="41">
        <f>VLOOKUP(Exportar[[#This Row],[UNIDAD/SUB UNIDAD]],[3]!REGIONALES[[#All],[codigo_regional3]:[Columna1]],3,0)</f>
        <v>76</v>
      </c>
      <c r="AM1673" s="41">
        <f>Exportar[[#This Row],[COD]]</f>
        <v>76</v>
      </c>
      <c r="AN1673" s="41">
        <f>IFERROR(VLOOKUP(Exportar[[#This Row],[RUBRO completo]],'[3]CENTRO DE COSTOS'!$X:$X,1,0),0)</f>
        <v>0</v>
      </c>
      <c r="AO1673" s="43" t="str">
        <f>VLOOKUP(Exportar[[#This Row],[COD_REAL]],'[3]CENTRO DE COSTOS'!$M$4:$N$72,2,0)</f>
        <v>REGIONAL VALLE</v>
      </c>
    </row>
    <row r="1674" spans="1:41" x14ac:dyDescent="0.25">
      <c r="A1674" s="44">
        <v>45111</v>
      </c>
      <c r="B1674" s="32">
        <v>2023</v>
      </c>
      <c r="C1674" s="33" t="str">
        <f>VLOOKUP(D1674,'[3]CENTRO DE COSTOS'!$E:$H,4,0)</f>
        <v>REGIONALES</v>
      </c>
      <c r="D1674" s="34" t="s">
        <v>87</v>
      </c>
      <c r="E1674" s="34" t="s">
        <v>88</v>
      </c>
      <c r="F1674" s="34" t="s">
        <v>195</v>
      </c>
      <c r="G1674" s="35" t="str">
        <f>VLOOKUP(O1674,[3]Gerentes!$A:$N,4,0)</f>
        <v>FUNCIONAMIENTO</v>
      </c>
      <c r="H1674" s="35" t="str">
        <f>VLOOKUP(O1674,[3]Gerentes!$A:$N,5,0)</f>
        <v>DIRECTOR(A) ADMINISTRATIVO</v>
      </c>
      <c r="I1674" s="35" t="str">
        <f>VLOOKUP(O1674,[3]Gerentes!$A:$N,10,0)</f>
        <v>2. Administrativa</v>
      </c>
      <c r="J1674" s="35" t="str">
        <f>VLOOKUP(O1674,[3]Gerentes!$A:$AB,15,0)</f>
        <v>No Contratable</v>
      </c>
      <c r="K1674" s="36" t="str">
        <f t="shared" si="78"/>
        <v>Funcionamiento</v>
      </c>
      <c r="L1674" s="37" t="s">
        <v>201</v>
      </c>
      <c r="M1674" s="38" t="str">
        <f t="shared" si="79"/>
        <v>A-02-02</v>
      </c>
      <c r="N1674" s="34">
        <v>302</v>
      </c>
      <c r="O1674" s="35" t="str">
        <f t="shared" si="80"/>
        <v>A-02-02-02-008-004-302</v>
      </c>
      <c r="P1674" s="32" t="s">
        <v>200</v>
      </c>
      <c r="Q1674" s="39">
        <f>VLOOKUP($O1674,[3]Gerentes!$A:$I,7,0)</f>
        <v>0</v>
      </c>
      <c r="R1674" s="40">
        <f>VLOOKUP($O1674,[3]Gerentes!$A:$I,8,0)</f>
        <v>0</v>
      </c>
      <c r="S1674" s="34" t="s">
        <v>24</v>
      </c>
      <c r="T1674" s="34">
        <v>27</v>
      </c>
      <c r="U1674" s="34" t="s">
        <v>161</v>
      </c>
      <c r="V1674" s="34" t="s">
        <v>25</v>
      </c>
      <c r="W1674" s="41">
        <v>27692900</v>
      </c>
      <c r="X1674" s="41">
        <v>0</v>
      </c>
      <c r="Y1674" s="41">
        <v>0</v>
      </c>
      <c r="Z1674" s="41">
        <v>0</v>
      </c>
      <c r="AA1674" s="41">
        <v>0</v>
      </c>
      <c r="AB1674" s="42">
        <v>27692900</v>
      </c>
      <c r="AC1674" s="41">
        <v>27692900</v>
      </c>
      <c r="AD1674" s="41">
        <v>0</v>
      </c>
      <c r="AE1674" s="42">
        <v>12439076</v>
      </c>
      <c r="AF1674" s="42">
        <v>12439076</v>
      </c>
      <c r="AG1674" s="41">
        <v>12439076</v>
      </c>
      <c r="AH1674" s="41">
        <v>12439076</v>
      </c>
      <c r="AI1674" s="41">
        <v>0</v>
      </c>
      <c r="AJ1674" s="41">
        <v>0</v>
      </c>
      <c r="AK1674" s="42" t="str">
        <f>IFERROR(VLOOKUP(Exportar[[#This Row],[RUBRO]],[3]LISTAS!$A$1:$B$19,2,0),Exportar[[#This Row],[NOMBRE-Planeación_Proyecto]])</f>
        <v>Gastos Generales</v>
      </c>
      <c r="AL1674" s="41">
        <f>VLOOKUP(Exportar[[#This Row],[UNIDAD/SUB UNIDAD]],[3]!REGIONALES[[#All],[codigo_regional3]:[Columna1]],3,0)</f>
        <v>76</v>
      </c>
      <c r="AM1674" s="41">
        <f>Exportar[[#This Row],[COD]]</f>
        <v>76</v>
      </c>
      <c r="AN1674" s="41">
        <f>IFERROR(VLOOKUP(Exportar[[#This Row],[RUBRO completo]],'[3]CENTRO DE COSTOS'!$X:$X,1,0),0)</f>
        <v>0</v>
      </c>
      <c r="AO1674" s="43" t="str">
        <f>VLOOKUP(Exportar[[#This Row],[COD_REAL]],'[3]CENTRO DE COSTOS'!$M$4:$N$72,2,0)</f>
        <v>REGIONAL VALLE</v>
      </c>
    </row>
    <row r="1675" spans="1:41" x14ac:dyDescent="0.25">
      <c r="A1675" s="44">
        <v>45111</v>
      </c>
      <c r="B1675" s="32">
        <v>2023</v>
      </c>
      <c r="C1675" s="33" t="str">
        <f>VLOOKUP(D1675,'[3]CENTRO DE COSTOS'!$E:$H,4,0)</f>
        <v>REGIONALES</v>
      </c>
      <c r="D1675" s="34" t="s">
        <v>87</v>
      </c>
      <c r="E1675" s="34" t="s">
        <v>88</v>
      </c>
      <c r="F1675" s="34" t="s">
        <v>195</v>
      </c>
      <c r="G1675" s="35" t="str">
        <f>VLOOKUP(O1675,[3]Gerentes!$A:$N,4,0)</f>
        <v>FUNCIONAMIENTO</v>
      </c>
      <c r="H1675" s="35" t="str">
        <f>VLOOKUP(O1675,[3]Gerentes!$A:$N,5,0)</f>
        <v>DIRECTOR(A) ADMINISTRATIVO</v>
      </c>
      <c r="I1675" s="35" t="str">
        <f>VLOOKUP(O1675,[3]Gerentes!$A:$N,10,0)</f>
        <v>2. Administrativa</v>
      </c>
      <c r="J1675" s="35" t="str">
        <f>VLOOKUP(O1675,[3]Gerentes!$A:$AB,15,0)</f>
        <v>No Contratable</v>
      </c>
      <c r="K1675" s="36" t="str">
        <f t="shared" si="78"/>
        <v>Funcionamiento</v>
      </c>
      <c r="L1675" s="37" t="s">
        <v>199</v>
      </c>
      <c r="M1675" s="38" t="str">
        <f t="shared" si="79"/>
        <v>A-02-02</v>
      </c>
      <c r="N1675" s="34">
        <v>302</v>
      </c>
      <c r="O1675" s="35" t="str">
        <f t="shared" si="80"/>
        <v>A-02-02-02-008-007-302</v>
      </c>
      <c r="P1675" s="32" t="s">
        <v>198</v>
      </c>
      <c r="Q1675" s="39">
        <f>VLOOKUP($O1675,[3]Gerentes!$A:$I,7,0)</f>
        <v>0</v>
      </c>
      <c r="R1675" s="40">
        <f>VLOOKUP($O1675,[3]Gerentes!$A:$I,8,0)</f>
        <v>0</v>
      </c>
      <c r="S1675" s="34" t="s">
        <v>24</v>
      </c>
      <c r="T1675" s="34">
        <v>27</v>
      </c>
      <c r="U1675" s="34" t="s">
        <v>161</v>
      </c>
      <c r="V1675" s="34" t="s">
        <v>25</v>
      </c>
      <c r="W1675" s="41">
        <v>24238000</v>
      </c>
      <c r="X1675" s="41">
        <v>0</v>
      </c>
      <c r="Y1675" s="41">
        <v>0</v>
      </c>
      <c r="Z1675" s="41">
        <v>0</v>
      </c>
      <c r="AA1675" s="41">
        <v>0</v>
      </c>
      <c r="AB1675" s="42">
        <v>24238000</v>
      </c>
      <c r="AC1675" s="41">
        <v>24238000</v>
      </c>
      <c r="AD1675" s="41">
        <v>0</v>
      </c>
      <c r="AE1675" s="42">
        <v>20878000</v>
      </c>
      <c r="AF1675" s="42">
        <v>6720000</v>
      </c>
      <c r="AG1675" s="41">
        <v>6720000</v>
      </c>
      <c r="AH1675" s="41">
        <v>6720000</v>
      </c>
      <c r="AI1675" s="41">
        <v>0</v>
      </c>
      <c r="AJ1675" s="41">
        <v>0</v>
      </c>
      <c r="AK1675" s="42" t="str">
        <f>IFERROR(VLOOKUP(Exportar[[#This Row],[RUBRO]],[3]LISTAS!$A$1:$B$19,2,0),Exportar[[#This Row],[NOMBRE-Planeación_Proyecto]])</f>
        <v>Gastos Generales</v>
      </c>
      <c r="AL1675" s="41">
        <f>VLOOKUP(Exportar[[#This Row],[UNIDAD/SUB UNIDAD]],[3]!REGIONALES[[#All],[codigo_regional3]:[Columna1]],3,0)</f>
        <v>76</v>
      </c>
      <c r="AM1675" s="41">
        <f>Exportar[[#This Row],[COD]]</f>
        <v>76</v>
      </c>
      <c r="AN1675" s="41">
        <f>IFERROR(VLOOKUP(Exportar[[#This Row],[RUBRO completo]],'[3]CENTRO DE COSTOS'!$X:$X,1,0),0)</f>
        <v>0</v>
      </c>
      <c r="AO1675" s="43" t="str">
        <f>VLOOKUP(Exportar[[#This Row],[COD_REAL]],'[3]CENTRO DE COSTOS'!$M$4:$N$72,2,0)</f>
        <v>REGIONAL VALLE</v>
      </c>
    </row>
    <row r="1676" spans="1:41" x14ac:dyDescent="0.25">
      <c r="A1676" s="44">
        <v>45111</v>
      </c>
      <c r="B1676" s="32">
        <v>2023</v>
      </c>
      <c r="C1676" s="33" t="str">
        <f>VLOOKUP(D1676,'[3]CENTRO DE COSTOS'!$E:$H,4,0)</f>
        <v>REGIONALES</v>
      </c>
      <c r="D1676" s="34" t="s">
        <v>87</v>
      </c>
      <c r="E1676" s="34" t="s">
        <v>88</v>
      </c>
      <c r="F1676" s="34" t="s">
        <v>195</v>
      </c>
      <c r="G1676" s="35" t="str">
        <f>VLOOKUP(O1676,[3]Gerentes!$A:$N,4,0)</f>
        <v>FUNCIONAMIENTO</v>
      </c>
      <c r="H1676" s="35" t="str">
        <f>VLOOKUP(O1676,[3]Gerentes!$A:$N,5,0)</f>
        <v>DIRECTOR(A) ADMINISTRATIVO</v>
      </c>
      <c r="I1676" s="35" t="str">
        <f>VLOOKUP(O1676,[3]Gerentes!$A:$N,10,0)</f>
        <v>2. Administrativa</v>
      </c>
      <c r="J1676" s="35" t="str">
        <f>VLOOKUP(O1676,[3]Gerentes!$A:$AB,15,0)</f>
        <v>No Contratable</v>
      </c>
      <c r="K1676" s="36" t="str">
        <f t="shared" si="78"/>
        <v>Funcionamiento</v>
      </c>
      <c r="L1676" s="37" t="s">
        <v>197</v>
      </c>
      <c r="M1676" s="38" t="str">
        <f t="shared" si="79"/>
        <v>A-02-02</v>
      </c>
      <c r="N1676" s="34">
        <v>302</v>
      </c>
      <c r="O1676" s="35" t="str">
        <f t="shared" si="80"/>
        <v>A-02-02-02-009-004-302</v>
      </c>
      <c r="P1676" s="32" t="s">
        <v>196</v>
      </c>
      <c r="Q1676" s="39">
        <f>VLOOKUP($O1676,[3]Gerentes!$A:$I,7,0)</f>
        <v>0</v>
      </c>
      <c r="R1676" s="40">
        <f>VLOOKUP($O1676,[3]Gerentes!$A:$I,8,0)</f>
        <v>0</v>
      </c>
      <c r="S1676" s="34" t="s">
        <v>24</v>
      </c>
      <c r="T1676" s="34">
        <v>27</v>
      </c>
      <c r="U1676" s="34" t="s">
        <v>161</v>
      </c>
      <c r="V1676" s="34" t="s">
        <v>25</v>
      </c>
      <c r="W1676" s="41">
        <v>746300</v>
      </c>
      <c r="X1676" s="41">
        <v>0</v>
      </c>
      <c r="Y1676" s="41">
        <v>0</v>
      </c>
      <c r="Z1676" s="41">
        <v>0</v>
      </c>
      <c r="AA1676" s="41">
        <v>0</v>
      </c>
      <c r="AB1676" s="42">
        <v>746300</v>
      </c>
      <c r="AC1676" s="41">
        <v>746300</v>
      </c>
      <c r="AD1676" s="41">
        <v>0</v>
      </c>
      <c r="AE1676" s="42">
        <v>746300</v>
      </c>
      <c r="AF1676" s="42">
        <v>746300</v>
      </c>
      <c r="AG1676" s="41">
        <v>746300</v>
      </c>
      <c r="AH1676" s="41">
        <v>746300</v>
      </c>
      <c r="AI1676" s="41">
        <v>0</v>
      </c>
      <c r="AJ1676" s="41">
        <v>0</v>
      </c>
      <c r="AK1676" s="42" t="str">
        <f>IFERROR(VLOOKUP(Exportar[[#This Row],[RUBRO]],[3]LISTAS!$A$1:$B$19,2,0),Exportar[[#This Row],[NOMBRE-Planeación_Proyecto]])</f>
        <v>Gastos Generales</v>
      </c>
      <c r="AL1676" s="41">
        <f>VLOOKUP(Exportar[[#This Row],[UNIDAD/SUB UNIDAD]],[3]!REGIONALES[[#All],[codigo_regional3]:[Columna1]],3,0)</f>
        <v>76</v>
      </c>
      <c r="AM1676" s="41">
        <f>Exportar[[#This Row],[COD]]</f>
        <v>76</v>
      </c>
      <c r="AN1676" s="41">
        <f>IFERROR(VLOOKUP(Exportar[[#This Row],[RUBRO completo]],'[3]CENTRO DE COSTOS'!$X:$X,1,0),0)</f>
        <v>0</v>
      </c>
      <c r="AO1676" s="43" t="str">
        <f>VLOOKUP(Exportar[[#This Row],[COD_REAL]],'[3]CENTRO DE COSTOS'!$M$4:$N$72,2,0)</f>
        <v>REGIONAL VALLE</v>
      </c>
    </row>
    <row r="1677" spans="1:41" x14ac:dyDescent="0.25">
      <c r="A1677" s="44">
        <v>45111</v>
      </c>
      <c r="B1677" s="32">
        <v>2023</v>
      </c>
      <c r="C1677" s="33" t="str">
        <f>VLOOKUP(D1677,'[3]CENTRO DE COSTOS'!$E:$H,4,0)</f>
        <v>REGIONALES</v>
      </c>
      <c r="D1677" s="34" t="s">
        <v>87</v>
      </c>
      <c r="E1677" s="34" t="s">
        <v>88</v>
      </c>
      <c r="F1677" s="34" t="s">
        <v>195</v>
      </c>
      <c r="G1677" s="35" t="str">
        <f>VLOOKUP(O1677,[3]Gerentes!$A:$N,4,0)</f>
        <v>FUNCIONAMIENTO</v>
      </c>
      <c r="H1677" s="35" t="str">
        <f>VLOOKUP(O1677,[3]Gerentes!$A:$N,5,0)</f>
        <v>DIRECTOR(A) ADMINISTRATIVO</v>
      </c>
      <c r="I1677" s="35" t="str">
        <f>VLOOKUP(O1677,[3]Gerentes!$A:$N,10,0)</f>
        <v>2. Administrativa</v>
      </c>
      <c r="J1677" s="35" t="str">
        <f>VLOOKUP(O1677,[3]Gerentes!$A:$AB,15,0)</f>
        <v>No Contratable</v>
      </c>
      <c r="K1677" s="36" t="str">
        <f t="shared" si="78"/>
        <v>Funcionamiento</v>
      </c>
      <c r="L1677" s="37" t="s">
        <v>27</v>
      </c>
      <c r="M1677" s="38" t="str">
        <f t="shared" si="79"/>
        <v>A-03-03-01-015</v>
      </c>
      <c r="N1677" s="34">
        <v>302</v>
      </c>
      <c r="O1677" s="35" t="str">
        <f t="shared" si="80"/>
        <v>A-03-03-01-015-302</v>
      </c>
      <c r="P1677" s="32" t="s">
        <v>28</v>
      </c>
      <c r="Q1677" s="39">
        <f>VLOOKUP($O1677,[3]Gerentes!$A:$I,7,0)</f>
        <v>0</v>
      </c>
      <c r="R1677" s="40">
        <f>VLOOKUP($O1677,[3]Gerentes!$A:$I,8,0)</f>
        <v>0</v>
      </c>
      <c r="S1677" s="34" t="s">
        <v>24</v>
      </c>
      <c r="T1677" s="34">
        <v>27</v>
      </c>
      <c r="U1677" s="34" t="s">
        <v>161</v>
      </c>
      <c r="V1677" s="34" t="s">
        <v>25</v>
      </c>
      <c r="W1677" s="41">
        <v>0</v>
      </c>
      <c r="X1677" s="41">
        <v>164818569</v>
      </c>
      <c r="Y1677" s="41">
        <v>0</v>
      </c>
      <c r="Z1677" s="41">
        <v>0</v>
      </c>
      <c r="AA1677" s="41">
        <v>0</v>
      </c>
      <c r="AB1677" s="42">
        <v>164818569</v>
      </c>
      <c r="AC1677" s="41">
        <v>164818568.69999999</v>
      </c>
      <c r="AD1677" s="41">
        <v>0.3</v>
      </c>
      <c r="AE1677" s="42">
        <v>158290118.69999999</v>
      </c>
      <c r="AF1677" s="42">
        <v>158290118.69999999</v>
      </c>
      <c r="AG1677" s="41">
        <v>158290118.69999999</v>
      </c>
      <c r="AH1677" s="41">
        <v>158290118.69999999</v>
      </c>
      <c r="AI1677" s="41">
        <v>0</v>
      </c>
      <c r="AJ1677" s="41">
        <v>0</v>
      </c>
      <c r="AK1677" s="42" t="str">
        <f>IFERROR(VLOOKUP(Exportar[[#This Row],[RUBRO]],[3]LISTAS!$A$1:$B$19,2,0),Exportar[[#This Row],[NOMBRE-Planeación_Proyecto]])</f>
        <v>Gastos Generales</v>
      </c>
      <c r="AL1677" s="41">
        <f>VLOOKUP(Exportar[[#This Row],[UNIDAD/SUB UNIDAD]],[3]!REGIONALES[[#All],[codigo_regional3]:[Columna1]],3,0)</f>
        <v>76</v>
      </c>
      <c r="AM1677" s="41">
        <f>Exportar[[#This Row],[COD]]</f>
        <v>76</v>
      </c>
      <c r="AN1677" s="41">
        <f>IFERROR(VLOOKUP(Exportar[[#This Row],[RUBRO completo]],'[3]CENTRO DE COSTOS'!$X:$X,1,0),0)</f>
        <v>0</v>
      </c>
      <c r="AO1677" s="43" t="str">
        <f>VLOOKUP(Exportar[[#This Row],[COD_REAL]],'[3]CENTRO DE COSTOS'!$M$4:$N$72,2,0)</f>
        <v>REGIONAL VALLE</v>
      </c>
    </row>
    <row r="1678" spans="1:41" x14ac:dyDescent="0.25">
      <c r="A1678" s="44">
        <v>45111</v>
      </c>
      <c r="B1678" s="32">
        <v>2023</v>
      </c>
      <c r="C1678" s="33" t="str">
        <f>VLOOKUP(D1678,'[3]CENTRO DE COSTOS'!$E:$H,4,0)</f>
        <v>REGIONALES</v>
      </c>
      <c r="D1678" s="34" t="s">
        <v>87</v>
      </c>
      <c r="E1678" s="34" t="s">
        <v>88</v>
      </c>
      <c r="F1678" s="34" t="s">
        <v>195</v>
      </c>
      <c r="G1678" s="35" t="str">
        <f>VLOOKUP(O1678,[3]Gerentes!$A:$N,4,0)</f>
        <v>FUNCIONAMIENTO</v>
      </c>
      <c r="H1678" s="35" t="str">
        <f>VLOOKUP(O1678,[3]Gerentes!$A:$N,5,0)</f>
        <v>DIRECTOR(A) ADMINISTRATIVO</v>
      </c>
      <c r="I1678" s="35" t="str">
        <f>VLOOKUP(O1678,[3]Gerentes!$A:$N,10,0)</f>
        <v>2. Administrativa</v>
      </c>
      <c r="J1678" s="35" t="str">
        <f>VLOOKUP(O1678,[3]Gerentes!$A:$AB,15,0)</f>
        <v>No Contratable</v>
      </c>
      <c r="K1678" s="36" t="str">
        <f t="shared" si="78"/>
        <v>Funcionamiento</v>
      </c>
      <c r="L1678" s="37" t="s">
        <v>194</v>
      </c>
      <c r="M1678" s="38" t="str">
        <f t="shared" si="79"/>
        <v>A-08-01</v>
      </c>
      <c r="N1678" s="34">
        <v>302</v>
      </c>
      <c r="O1678" s="35" t="str">
        <f t="shared" si="80"/>
        <v>A-08-01-02-001-302</v>
      </c>
      <c r="P1678" s="32" t="s">
        <v>193</v>
      </c>
      <c r="Q1678" s="39">
        <f>VLOOKUP($O1678,[3]Gerentes!$A:$I,7,0)</f>
        <v>0</v>
      </c>
      <c r="R1678" s="40">
        <f>VLOOKUP($O1678,[3]Gerentes!$A:$I,8,0)</f>
        <v>0</v>
      </c>
      <c r="S1678" s="34" t="s">
        <v>24</v>
      </c>
      <c r="T1678" s="34">
        <v>27</v>
      </c>
      <c r="U1678" s="34" t="s">
        <v>161</v>
      </c>
      <c r="V1678" s="34" t="s">
        <v>25</v>
      </c>
      <c r="W1678" s="41">
        <v>275644900</v>
      </c>
      <c r="X1678" s="41">
        <v>0</v>
      </c>
      <c r="Y1678" s="41">
        <v>0</v>
      </c>
      <c r="Z1678" s="41">
        <v>0</v>
      </c>
      <c r="AA1678" s="41">
        <v>0</v>
      </c>
      <c r="AB1678" s="42">
        <v>275644900</v>
      </c>
      <c r="AC1678" s="41">
        <v>275644900</v>
      </c>
      <c r="AD1678" s="41">
        <v>0</v>
      </c>
      <c r="AE1678" s="42">
        <v>239441822.72</v>
      </c>
      <c r="AF1678" s="42">
        <v>239311032.90000001</v>
      </c>
      <c r="AG1678" s="41">
        <v>239311032.90000001</v>
      </c>
      <c r="AH1678" s="41">
        <v>239311032.90000001</v>
      </c>
      <c r="AI1678" s="41">
        <v>0</v>
      </c>
      <c r="AJ1678" s="41">
        <v>0</v>
      </c>
      <c r="AK1678" s="42" t="str">
        <f>IFERROR(VLOOKUP(Exportar[[#This Row],[RUBRO]],[3]LISTAS!$A$1:$B$19,2,0),Exportar[[#This Row],[NOMBRE-Planeación_Proyecto]])</f>
        <v>Otros Gastos</v>
      </c>
      <c r="AL1678" s="41">
        <f>VLOOKUP(Exportar[[#This Row],[UNIDAD/SUB UNIDAD]],[3]!REGIONALES[[#All],[codigo_regional3]:[Columna1]],3,0)</f>
        <v>76</v>
      </c>
      <c r="AM1678" s="41">
        <f>Exportar[[#This Row],[COD]]</f>
        <v>76</v>
      </c>
      <c r="AN1678" s="41">
        <f>IFERROR(VLOOKUP(Exportar[[#This Row],[RUBRO completo]],'[3]CENTRO DE COSTOS'!$X:$X,1,0),0)</f>
        <v>0</v>
      </c>
      <c r="AO1678" s="43" t="str">
        <f>VLOOKUP(Exportar[[#This Row],[COD_REAL]],'[3]CENTRO DE COSTOS'!$M$4:$N$72,2,0)</f>
        <v>REGIONAL VALLE</v>
      </c>
    </row>
    <row r="1679" spans="1:41" x14ac:dyDescent="0.25">
      <c r="A1679" s="44">
        <v>45111</v>
      </c>
      <c r="B1679" s="32">
        <v>2023</v>
      </c>
      <c r="C1679" s="33" t="str">
        <f>VLOOKUP(D1679,'[3]CENTRO DE COSTOS'!$E:$H,4,0)</f>
        <v>REGIONALES</v>
      </c>
      <c r="D1679" s="34" t="s">
        <v>87</v>
      </c>
      <c r="E1679" s="34" t="s">
        <v>88</v>
      </c>
      <c r="F1679" s="34" t="s">
        <v>260</v>
      </c>
      <c r="G1679" s="35" t="str">
        <f>VLOOKUP(O1679,[3]Gerentes!$A:$N,4,0)</f>
        <v>FUNCIONAMIENTO</v>
      </c>
      <c r="H1679" s="35" t="str">
        <f>VLOOKUP(O1679,[3]Gerentes!$A:$N,5,0)</f>
        <v>JEFE (A) OFICINA ASESORA JURIDICA</v>
      </c>
      <c r="I1679" s="35" t="str">
        <f>VLOOKUP(O1679,[3]Gerentes!$A:$N,10,0)</f>
        <v>4. Jurídica</v>
      </c>
      <c r="J1679" s="35" t="str">
        <f>VLOOKUP(O1679,[3]Gerentes!$A:$AB,15,0)</f>
        <v>Contratable</v>
      </c>
      <c r="K1679" s="36" t="str">
        <f t="shared" si="78"/>
        <v>Funcionamiento</v>
      </c>
      <c r="L1679" s="37" t="s">
        <v>259</v>
      </c>
      <c r="M1679" s="38" t="str">
        <f t="shared" si="79"/>
        <v>A-02-02</v>
      </c>
      <c r="N1679" s="34">
        <v>304</v>
      </c>
      <c r="O1679" s="35" t="str">
        <f t="shared" si="80"/>
        <v>A-02-02-02-008-002-304</v>
      </c>
      <c r="P1679" s="32" t="s">
        <v>258</v>
      </c>
      <c r="Q1679" s="39">
        <f>VLOOKUP($O1679,[3]Gerentes!$A:$I,7,0)</f>
        <v>0</v>
      </c>
      <c r="R1679" s="40">
        <f>VLOOKUP($O1679,[3]Gerentes!$A:$I,8,0)</f>
        <v>0</v>
      </c>
      <c r="S1679" s="34" t="s">
        <v>24</v>
      </c>
      <c r="T1679" s="34">
        <v>27</v>
      </c>
      <c r="U1679" s="34" t="s">
        <v>161</v>
      </c>
      <c r="V1679" s="34" t="s">
        <v>25</v>
      </c>
      <c r="W1679" s="41">
        <v>0</v>
      </c>
      <c r="X1679" s="41">
        <v>10000000</v>
      </c>
      <c r="Y1679" s="41">
        <v>0</v>
      </c>
      <c r="Z1679" s="41">
        <v>0</v>
      </c>
      <c r="AA1679" s="41">
        <v>0</v>
      </c>
      <c r="AB1679" s="42">
        <v>10000000</v>
      </c>
      <c r="AC1679" s="41">
        <v>10000000</v>
      </c>
      <c r="AD1679" s="41">
        <v>0</v>
      </c>
      <c r="AE1679" s="42">
        <v>8360000</v>
      </c>
      <c r="AF1679" s="42">
        <v>8360000</v>
      </c>
      <c r="AG1679" s="41">
        <v>8360000</v>
      </c>
      <c r="AH1679" s="41">
        <v>8360000</v>
      </c>
      <c r="AI1679" s="41">
        <v>0</v>
      </c>
      <c r="AJ1679" s="41">
        <v>0</v>
      </c>
      <c r="AK1679" s="42" t="str">
        <f>IFERROR(VLOOKUP(Exportar[[#This Row],[RUBRO]],[3]LISTAS!$A$1:$B$19,2,0),Exportar[[#This Row],[NOMBRE-Planeación_Proyecto]])</f>
        <v>Gastos Generales</v>
      </c>
      <c r="AL1679" s="41">
        <f>VLOOKUP(Exportar[[#This Row],[UNIDAD/SUB UNIDAD]],[3]!REGIONALES[[#All],[codigo_regional3]:[Columna1]],3,0)</f>
        <v>76</v>
      </c>
      <c r="AM1679" s="41">
        <f>Exportar[[#This Row],[COD]]</f>
        <v>76</v>
      </c>
      <c r="AN1679" s="41">
        <f>IFERROR(VLOOKUP(Exportar[[#This Row],[RUBRO completo]],'[3]CENTRO DE COSTOS'!$X:$X,1,0),0)</f>
        <v>0</v>
      </c>
      <c r="AO1679" s="43" t="str">
        <f>VLOOKUP(Exportar[[#This Row],[COD_REAL]],'[3]CENTRO DE COSTOS'!$M$4:$N$72,2,0)</f>
        <v>REGIONAL VALLE</v>
      </c>
    </row>
    <row r="1680" spans="1:41" x14ac:dyDescent="0.25">
      <c r="A1680" s="44">
        <v>45111</v>
      </c>
      <c r="B1680" s="32">
        <v>2023</v>
      </c>
      <c r="C1680" s="33" t="str">
        <f>VLOOKUP(D1680,'[3]CENTRO DE COSTOS'!$E:$H,4,0)</f>
        <v>REGIONALES</v>
      </c>
      <c r="D1680" s="34" t="s">
        <v>87</v>
      </c>
      <c r="E1680" s="34" t="s">
        <v>88</v>
      </c>
      <c r="F1680" s="34" t="s">
        <v>192</v>
      </c>
      <c r="G1680" s="35" t="str">
        <f>VLOOKUP(O1680,[3]Gerentes!$A:$N,4,0)</f>
        <v>NUTRICIÓN</v>
      </c>
      <c r="H1680" s="35" t="str">
        <f>VLOOKUP(O1680,[3]Gerentes!$A:$N,5,0)</f>
        <v>DIRECTOR(A) DE NUTRICION</v>
      </c>
      <c r="I1680" s="35" t="str">
        <f>VLOOKUP(O1680,[3]Gerentes!$A:$N,10,0)</f>
        <v>4. Nutrición</v>
      </c>
      <c r="J1680" s="35" t="str">
        <f>VLOOKUP(O1680,[3]Gerentes!$A:$AB,15,0)</f>
        <v>Contratable</v>
      </c>
      <c r="K1680" s="36" t="str">
        <f t="shared" si="78"/>
        <v>Inversión</v>
      </c>
      <c r="L1680" s="37" t="s">
        <v>189</v>
      </c>
      <c r="M1680" s="38" t="str">
        <f t="shared" si="79"/>
        <v>C-4102-1500-12</v>
      </c>
      <c r="N1680" s="34">
        <v>991</v>
      </c>
      <c r="O1680" s="35" t="str">
        <f t="shared" si="80"/>
        <v>C-4102-1500-12-0-4102016-02-991</v>
      </c>
      <c r="P1680" s="32" t="s">
        <v>188</v>
      </c>
      <c r="Q1680" s="39">
        <f>VLOOKUP($O1680,[3]Gerentes!$A:$I,7,0)</f>
        <v>4102016</v>
      </c>
      <c r="R1680" s="40" t="str">
        <f>VLOOKUP($O1680,[3]Gerentes!$A:$I,8,0)</f>
        <v>SERVICIO DE ATENCION Y PREVENCION A LA DESNUTRICION DESDE EL SECTOR INCLUSION SOCIAL</v>
      </c>
      <c r="S1680" s="34" t="s">
        <v>24</v>
      </c>
      <c r="T1680" s="34">
        <v>27</v>
      </c>
      <c r="U1680" s="34" t="s">
        <v>161</v>
      </c>
      <c r="V1680" s="34" t="s">
        <v>25</v>
      </c>
      <c r="W1680" s="41">
        <v>42860500</v>
      </c>
      <c r="X1680" s="41">
        <v>0</v>
      </c>
      <c r="Y1680" s="41">
        <v>0</v>
      </c>
      <c r="Z1680" s="41">
        <v>0</v>
      </c>
      <c r="AA1680" s="41">
        <v>0</v>
      </c>
      <c r="AB1680" s="42">
        <v>42860500</v>
      </c>
      <c r="AC1680" s="41">
        <v>42860500</v>
      </c>
      <c r="AD1680" s="41">
        <v>0</v>
      </c>
      <c r="AE1680" s="42">
        <v>41736240</v>
      </c>
      <c r="AF1680" s="42">
        <v>15651090</v>
      </c>
      <c r="AG1680" s="41">
        <v>15651090</v>
      </c>
      <c r="AH1680" s="41">
        <v>15651090</v>
      </c>
      <c r="AI1680" s="41">
        <v>0</v>
      </c>
      <c r="AJ1680" s="41">
        <v>0</v>
      </c>
      <c r="AK1680" s="42" t="str">
        <f>IFERROR(VLOOKUP(Exportar[[#This Row],[RUBRO]],[3]LISTAS!$A$1:$B$19,2,0),Exportar[[#This Row],[NOMBRE-Planeación_Proyecto]])</f>
        <v>4. Nutrición</v>
      </c>
      <c r="AL1680" s="41">
        <f>VLOOKUP(Exportar[[#This Row],[UNIDAD/SUB UNIDAD]],[3]!REGIONALES[[#All],[codigo_regional3]:[Columna1]],3,0)</f>
        <v>76</v>
      </c>
      <c r="AM1680" s="41">
        <f>Exportar[[#This Row],[COD]]</f>
        <v>76</v>
      </c>
      <c r="AN1680" s="41">
        <f>IFERROR(VLOOKUP(Exportar[[#This Row],[RUBRO completo]],'[3]CENTRO DE COSTOS'!$X:$X,1,0),0)</f>
        <v>0</v>
      </c>
      <c r="AO1680" s="43" t="str">
        <f>VLOOKUP(Exportar[[#This Row],[COD_REAL]],'[3]CENTRO DE COSTOS'!$M$4:$N$72,2,0)</f>
        <v>REGIONAL VALLE</v>
      </c>
    </row>
    <row r="1681" spans="1:41" x14ac:dyDescent="0.25">
      <c r="A1681" s="44">
        <v>45111</v>
      </c>
      <c r="B1681" s="32">
        <v>2023</v>
      </c>
      <c r="C1681" s="33" t="str">
        <f>VLOOKUP(D1681,'[3]CENTRO DE COSTOS'!$E:$H,4,0)</f>
        <v>REGIONALES</v>
      </c>
      <c r="D1681" s="34" t="s">
        <v>87</v>
      </c>
      <c r="E1681" s="34" t="s">
        <v>88</v>
      </c>
      <c r="F1681" s="34" t="s">
        <v>192</v>
      </c>
      <c r="G1681" s="35" t="str">
        <f>VLOOKUP(O1681,[3]Gerentes!$A:$N,4,0)</f>
        <v>PROTECCIÓN SRPA</v>
      </c>
      <c r="H1681" s="35" t="str">
        <f>VLOOKUP(O1681,[3]Gerentes!$A:$N,5,0)</f>
        <v>DIRECTOR(A) DE PROTECCION</v>
      </c>
      <c r="I1681" s="35" t="str">
        <f>VLOOKUP(O1681,[3]Gerentes!$A:$N,10,0)</f>
        <v>3. Protección SRPA</v>
      </c>
      <c r="J1681" s="35" t="str">
        <f>VLOOKUP(O1681,[3]Gerentes!$A:$AB,15,0)</f>
        <v>Contratable</v>
      </c>
      <c r="K1681" s="36" t="str">
        <f t="shared" si="78"/>
        <v>Inversión</v>
      </c>
      <c r="L1681" s="37" t="s">
        <v>187</v>
      </c>
      <c r="M1681" s="38" t="str">
        <f t="shared" si="79"/>
        <v>C-4102-1500-13</v>
      </c>
      <c r="N1681" s="34">
        <v>991</v>
      </c>
      <c r="O1681" s="35" t="str">
        <f t="shared" si="80"/>
        <v>C-4102-1500-13-0-4102038-02-991</v>
      </c>
      <c r="P1681" s="32" t="s">
        <v>186</v>
      </c>
      <c r="Q1681" s="39">
        <f>VLOOKUP($O1681,[3]Gerentes!$A:$I,7,0)</f>
        <v>4102038</v>
      </c>
      <c r="R1681" s="40" t="str">
        <f>VLOOKUP($O1681,[3]Gerentes!$A:$I,8,0)</f>
        <v>SERVICIO DIRIGIDOS A LA ATENCION DE NIÑOS, NIÑAS, ADOLESCENTES Y JOVENES, CON ENFOQUE PEDAGOGICO Y RESTAURATIVO ENCAMINADOS A LA INCLUSION SOCIAL</v>
      </c>
      <c r="S1681" s="34" t="s">
        <v>24</v>
      </c>
      <c r="T1681" s="34">
        <v>27</v>
      </c>
      <c r="U1681" s="34" t="s">
        <v>161</v>
      </c>
      <c r="V1681" s="34" t="s">
        <v>25</v>
      </c>
      <c r="W1681" s="41">
        <v>901078776</v>
      </c>
      <c r="X1681" s="41">
        <v>0</v>
      </c>
      <c r="Y1681" s="41">
        <v>0</v>
      </c>
      <c r="Z1681" s="41">
        <v>0</v>
      </c>
      <c r="AA1681" s="41">
        <v>0</v>
      </c>
      <c r="AB1681" s="42">
        <v>901078776</v>
      </c>
      <c r="AC1681" s="41">
        <v>901078776</v>
      </c>
      <c r="AD1681" s="41">
        <v>0</v>
      </c>
      <c r="AE1681" s="42">
        <v>876845943</v>
      </c>
      <c r="AF1681" s="42">
        <v>328043298</v>
      </c>
      <c r="AG1681" s="41">
        <v>328043298</v>
      </c>
      <c r="AH1681" s="41">
        <v>328043298</v>
      </c>
      <c r="AI1681" s="41">
        <v>0</v>
      </c>
      <c r="AJ1681" s="41">
        <v>0</v>
      </c>
      <c r="AK1681" s="42" t="str">
        <f>IFERROR(VLOOKUP(Exportar[[#This Row],[RUBRO]],[3]LISTAS!$A$1:$B$19,2,0),Exportar[[#This Row],[NOMBRE-Planeación_Proyecto]])</f>
        <v>3. Protección SRPA</v>
      </c>
      <c r="AL1681" s="41">
        <f>VLOOKUP(Exportar[[#This Row],[UNIDAD/SUB UNIDAD]],[3]!REGIONALES[[#All],[codigo_regional3]:[Columna1]],3,0)</f>
        <v>76</v>
      </c>
      <c r="AM1681" s="41">
        <f>Exportar[[#This Row],[COD]]</f>
        <v>76</v>
      </c>
      <c r="AN1681" s="41">
        <f>IFERROR(VLOOKUP(Exportar[[#This Row],[RUBRO completo]],'[3]CENTRO DE COSTOS'!$X:$X,1,0),0)</f>
        <v>0</v>
      </c>
      <c r="AO1681" s="43" t="str">
        <f>VLOOKUP(Exportar[[#This Row],[COD_REAL]],'[3]CENTRO DE COSTOS'!$M$4:$N$72,2,0)</f>
        <v>REGIONAL VALLE</v>
      </c>
    </row>
    <row r="1682" spans="1:41" x14ac:dyDescent="0.25">
      <c r="A1682" s="44">
        <v>45111</v>
      </c>
      <c r="B1682" s="32">
        <v>2023</v>
      </c>
      <c r="C1682" s="33" t="str">
        <f>VLOOKUP(D1682,'[3]CENTRO DE COSTOS'!$E:$H,4,0)</f>
        <v>REGIONALES</v>
      </c>
      <c r="D1682" s="34" t="s">
        <v>87</v>
      </c>
      <c r="E1682" s="34" t="s">
        <v>88</v>
      </c>
      <c r="F1682" s="34" t="s">
        <v>192</v>
      </c>
      <c r="G1682" s="35" t="str">
        <f>VLOOKUP(O1682,[3]Gerentes!$A:$N,4,0)</f>
        <v xml:space="preserve">PROTECCIÓN RESTABLECIMIENTO </v>
      </c>
      <c r="H1682" s="35" t="str">
        <f>VLOOKUP(O1682,[3]Gerentes!$A:$N,5,0)</f>
        <v>DIRECTOR(A) DE PROTECCION</v>
      </c>
      <c r="I1682" s="35" t="str">
        <f>VLOOKUP(O1682,[3]Gerentes!$A:$N,10,0)</f>
        <v>2. Protección PARD</v>
      </c>
      <c r="J1682" s="35" t="str">
        <f>VLOOKUP(O1682,[3]Gerentes!$A:$AB,15,0)</f>
        <v>Contratable</v>
      </c>
      <c r="K1682" s="36" t="str">
        <f t="shared" si="78"/>
        <v>Inversión</v>
      </c>
      <c r="L1682" s="37" t="s">
        <v>173</v>
      </c>
      <c r="M1682" s="38" t="str">
        <f t="shared" si="79"/>
        <v>C-4102-1500-14</v>
      </c>
      <c r="N1682" s="34">
        <v>991</v>
      </c>
      <c r="O1682" s="35" t="str">
        <f t="shared" si="80"/>
        <v>C-4102-1500-14-0-4102037-02-991</v>
      </c>
      <c r="P1682" s="32" t="s">
        <v>172</v>
      </c>
      <c r="Q1682" s="39">
        <f>VLOOKUP($O1682,[3]Gerentes!$A:$I,7,0)</f>
        <v>4102037</v>
      </c>
      <c r="R1682" s="40" t="str">
        <f>VLOOKUP($O1682,[3]Gerentes!$A:$I,8,0)</f>
        <v>SERVICIO DE PROTECCION PARA EL RESTABLECIMIENTO DE DERECHOS DE NIÑOS, NIÑAS, ADOLESCENTES Y JOVENES</v>
      </c>
      <c r="S1682" s="34" t="s">
        <v>24</v>
      </c>
      <c r="T1682" s="34">
        <v>21</v>
      </c>
      <c r="U1682" s="34" t="s">
        <v>185</v>
      </c>
      <c r="V1682" s="34" t="s">
        <v>25</v>
      </c>
      <c r="W1682" s="41">
        <v>5084969689</v>
      </c>
      <c r="X1682" s="41">
        <v>0</v>
      </c>
      <c r="Y1682" s="41">
        <v>0</v>
      </c>
      <c r="Z1682" s="41">
        <v>0</v>
      </c>
      <c r="AA1682" s="41">
        <v>0</v>
      </c>
      <c r="AB1682" s="42">
        <v>5084969689</v>
      </c>
      <c r="AC1682" s="41">
        <v>5084969689</v>
      </c>
      <c r="AD1682" s="41">
        <v>0</v>
      </c>
      <c r="AE1682" s="42">
        <v>4862081225</v>
      </c>
      <c r="AF1682" s="42">
        <v>1791723774.5</v>
      </c>
      <c r="AG1682" s="41">
        <v>1791723774.5</v>
      </c>
      <c r="AH1682" s="41">
        <v>1791723774.5</v>
      </c>
      <c r="AI1682" s="41">
        <v>0</v>
      </c>
      <c r="AJ1682" s="41">
        <v>0</v>
      </c>
      <c r="AK1682" s="42" t="str">
        <f>IFERROR(VLOOKUP(Exportar[[#This Row],[RUBRO]],[3]LISTAS!$A$1:$B$19,2,0),Exportar[[#This Row],[NOMBRE-Planeación_Proyecto]])</f>
        <v>2. Protección PARD</v>
      </c>
      <c r="AL1682" s="41">
        <f>VLOOKUP(Exportar[[#This Row],[UNIDAD/SUB UNIDAD]],[3]!REGIONALES[[#All],[codigo_regional3]:[Columna1]],3,0)</f>
        <v>76</v>
      </c>
      <c r="AM1682" s="41">
        <f>Exportar[[#This Row],[COD]]</f>
        <v>76</v>
      </c>
      <c r="AN1682" s="41">
        <f>IFERROR(VLOOKUP(Exportar[[#This Row],[RUBRO completo]],'[3]CENTRO DE COSTOS'!$X:$X,1,0),0)</f>
        <v>0</v>
      </c>
      <c r="AO1682" s="43" t="str">
        <f>VLOOKUP(Exportar[[#This Row],[COD_REAL]],'[3]CENTRO DE COSTOS'!$M$4:$N$72,2,0)</f>
        <v>REGIONAL VALLE</v>
      </c>
    </row>
    <row r="1683" spans="1:41" x14ac:dyDescent="0.25">
      <c r="A1683" s="44">
        <v>45111</v>
      </c>
      <c r="B1683" s="32">
        <v>2023</v>
      </c>
      <c r="C1683" s="33" t="str">
        <f>VLOOKUP(D1683,'[3]CENTRO DE COSTOS'!$E:$H,4,0)</f>
        <v>REGIONALES</v>
      </c>
      <c r="D1683" s="34" t="s">
        <v>87</v>
      </c>
      <c r="E1683" s="34" t="s">
        <v>88</v>
      </c>
      <c r="F1683" s="34" t="s">
        <v>192</v>
      </c>
      <c r="G1683" s="35" t="str">
        <f>VLOOKUP(O1683,[3]Gerentes!$A:$N,4,0)</f>
        <v>SNBF</v>
      </c>
      <c r="H1683" s="35" t="str">
        <f>VLOOKUP(O1683,[3]Gerentes!$A:$N,5,0)</f>
        <v>DIRECTOR(A) DE SISTEMA NACIONAL DE BIENESTAR FAMILIAR</v>
      </c>
      <c r="I1683" s="35" t="str">
        <f>VLOOKUP(O1683,[3]Gerentes!$A:$N,10,0)</f>
        <v>7. SNBF</v>
      </c>
      <c r="J1683" s="35" t="str">
        <f>VLOOKUP(O1683,[3]Gerentes!$A:$AB,15,0)</f>
        <v>Contratable</v>
      </c>
      <c r="K1683" s="36" t="str">
        <f t="shared" si="78"/>
        <v>Inversión</v>
      </c>
      <c r="L1683" s="37" t="s">
        <v>168</v>
      </c>
      <c r="M1683" s="38" t="str">
        <f t="shared" si="79"/>
        <v>C-4102-1500-15</v>
      </c>
      <c r="N1683" s="34">
        <v>991</v>
      </c>
      <c r="O1683" s="35" t="str">
        <f t="shared" si="80"/>
        <v>C-4102-1500-15-0-4102024-02-991</v>
      </c>
      <c r="P1683" s="32" t="s">
        <v>167</v>
      </c>
      <c r="Q1683" s="39">
        <f>VLOOKUP($O1683,[3]Gerentes!$A:$I,7,0)</f>
        <v>4102024</v>
      </c>
      <c r="R1683" s="40" t="str">
        <f>VLOOKUP($O1683,[3]Gerentes!$A:$I,8,0)</f>
        <v>SERVICIO DE ASISTENCIA TECNICA EN EL CICLO DE POLITICAS PUBLICAS DE INFANCIA Y ADOLESCENCIA</v>
      </c>
      <c r="S1683" s="34" t="s">
        <v>24</v>
      </c>
      <c r="T1683" s="34">
        <v>27</v>
      </c>
      <c r="U1683" s="34" t="s">
        <v>161</v>
      </c>
      <c r="V1683" s="34" t="s">
        <v>25</v>
      </c>
      <c r="W1683" s="41">
        <v>455608800</v>
      </c>
      <c r="X1683" s="41">
        <v>0</v>
      </c>
      <c r="Y1683" s="41">
        <v>0</v>
      </c>
      <c r="Z1683" s="41">
        <v>0</v>
      </c>
      <c r="AA1683" s="41">
        <v>0</v>
      </c>
      <c r="AB1683" s="42">
        <v>455608800</v>
      </c>
      <c r="AC1683" s="41">
        <v>455608800</v>
      </c>
      <c r="AD1683" s="41">
        <v>0</v>
      </c>
      <c r="AE1683" s="42">
        <v>409209070</v>
      </c>
      <c r="AF1683" s="42">
        <v>145166140</v>
      </c>
      <c r="AG1683" s="41">
        <v>145166140</v>
      </c>
      <c r="AH1683" s="41">
        <v>145166140</v>
      </c>
      <c r="AI1683" s="41">
        <v>0</v>
      </c>
      <c r="AJ1683" s="41">
        <v>0</v>
      </c>
      <c r="AK1683" s="42" t="str">
        <f>IFERROR(VLOOKUP(Exportar[[#This Row],[RUBRO]],[3]LISTAS!$A$1:$B$19,2,0),Exportar[[#This Row],[NOMBRE-Planeación_Proyecto]])</f>
        <v>7. SNBF</v>
      </c>
      <c r="AL1683" s="41">
        <f>VLOOKUP(Exportar[[#This Row],[UNIDAD/SUB UNIDAD]],[3]!REGIONALES[[#All],[codigo_regional3]:[Columna1]],3,0)</f>
        <v>76</v>
      </c>
      <c r="AM1683" s="41">
        <f>Exportar[[#This Row],[COD]]</f>
        <v>76</v>
      </c>
      <c r="AN1683" s="41">
        <f>IFERROR(VLOOKUP(Exportar[[#This Row],[RUBRO completo]],'[3]CENTRO DE COSTOS'!$X:$X,1,0),0)</f>
        <v>0</v>
      </c>
      <c r="AO1683" s="43" t="str">
        <f>VLOOKUP(Exportar[[#This Row],[COD_REAL]],'[3]CENTRO DE COSTOS'!$M$4:$N$72,2,0)</f>
        <v>REGIONAL VALLE</v>
      </c>
    </row>
    <row r="1684" spans="1:41" x14ac:dyDescent="0.25">
      <c r="A1684" s="44">
        <v>45111</v>
      </c>
      <c r="B1684" s="32">
        <v>2023</v>
      </c>
      <c r="C1684" s="33" t="str">
        <f>VLOOKUP(D1684,'[3]CENTRO DE COSTOS'!$E:$H,4,0)</f>
        <v>REGIONALES</v>
      </c>
      <c r="D1684" s="34" t="s">
        <v>87</v>
      </c>
      <c r="E1684" s="34" t="s">
        <v>88</v>
      </c>
      <c r="F1684" s="34" t="s">
        <v>192</v>
      </c>
      <c r="G1684" s="35" t="str">
        <f>VLOOKUP(O1684,[3]Gerentes!$A:$N,4,0)</f>
        <v>FAMILIA Y COMUNIDADES</v>
      </c>
      <c r="H1684" s="35" t="str">
        <f>VLOOKUP(O1684,[3]Gerentes!$A:$N,5,0)</f>
        <v>DIRECTOR(A) DE FAMILIA Y COMUNIDADES</v>
      </c>
      <c r="I1684" s="35" t="str">
        <f>VLOOKUP(O1684,[3]Gerentes!$A:$N,10,0)</f>
        <v>6. Familia y Comunidades</v>
      </c>
      <c r="J1684" s="35" t="str">
        <f>VLOOKUP(O1684,[3]Gerentes!$A:$AB,15,0)</f>
        <v>Contratable</v>
      </c>
      <c r="K1684" s="36" t="str">
        <f t="shared" si="78"/>
        <v>Inversión</v>
      </c>
      <c r="L1684" s="37" t="s">
        <v>184</v>
      </c>
      <c r="M1684" s="38" t="str">
        <f t="shared" si="79"/>
        <v>C-4102-1500-16</v>
      </c>
      <c r="N1684" s="34">
        <v>991</v>
      </c>
      <c r="O1684" s="35" t="str">
        <f t="shared" si="80"/>
        <v>C-4102-1500-16-0-4102041-02-991</v>
      </c>
      <c r="P1684" s="32" t="s">
        <v>183</v>
      </c>
      <c r="Q1684" s="39">
        <f>VLOOKUP($O1684,[3]Gerentes!$A:$I,7,0)</f>
        <v>4102041</v>
      </c>
      <c r="R1684" s="40" t="str">
        <f>VLOOKUP($O1684,[3]Gerentes!$A:$I,8,0)</f>
        <v>SERVICIO DE ASISTENCIA TECNICA EN EL CICLO DE POLITICAS PUBLICAS DE FAMILIA Y OTRAS RELACIONADAS</v>
      </c>
      <c r="S1684" s="34" t="s">
        <v>24</v>
      </c>
      <c r="T1684" s="34">
        <v>27</v>
      </c>
      <c r="U1684" s="34" t="s">
        <v>161</v>
      </c>
      <c r="V1684" s="34" t="s">
        <v>25</v>
      </c>
      <c r="W1684" s="41">
        <v>138582399</v>
      </c>
      <c r="X1684" s="41">
        <v>0</v>
      </c>
      <c r="Y1684" s="41">
        <v>1951149</v>
      </c>
      <c r="Z1684" s="41">
        <v>0</v>
      </c>
      <c r="AA1684" s="41">
        <v>0</v>
      </c>
      <c r="AB1684" s="42">
        <v>136631250</v>
      </c>
      <c r="AC1684" s="41">
        <v>136631250</v>
      </c>
      <c r="AD1684" s="41">
        <v>0</v>
      </c>
      <c r="AE1684" s="42">
        <v>136631250</v>
      </c>
      <c r="AF1684" s="42">
        <v>53943750</v>
      </c>
      <c r="AG1684" s="41">
        <v>53943750</v>
      </c>
      <c r="AH1684" s="41">
        <v>53943750</v>
      </c>
      <c r="AI1684" s="41">
        <v>0</v>
      </c>
      <c r="AJ1684" s="41">
        <v>0</v>
      </c>
      <c r="AK1684" s="42" t="str">
        <f>IFERROR(VLOOKUP(Exportar[[#This Row],[RUBRO]],[3]LISTAS!$A$1:$B$19,2,0),Exportar[[#This Row],[NOMBRE-Planeación_Proyecto]])</f>
        <v>6. Familia y Comunidades</v>
      </c>
      <c r="AL1684" s="41">
        <f>VLOOKUP(Exportar[[#This Row],[UNIDAD/SUB UNIDAD]],[3]!REGIONALES[[#All],[codigo_regional3]:[Columna1]],3,0)</f>
        <v>76</v>
      </c>
      <c r="AM1684" s="41">
        <f>Exportar[[#This Row],[COD]]</f>
        <v>76</v>
      </c>
      <c r="AN1684" s="41">
        <f>IFERROR(VLOOKUP(Exportar[[#This Row],[RUBRO completo]],'[3]CENTRO DE COSTOS'!$X:$X,1,0),0)</f>
        <v>0</v>
      </c>
      <c r="AO1684" s="43" t="str">
        <f>VLOOKUP(Exportar[[#This Row],[COD_REAL]],'[3]CENTRO DE COSTOS'!$M$4:$N$72,2,0)</f>
        <v>REGIONAL VALLE</v>
      </c>
    </row>
    <row r="1685" spans="1:41" x14ac:dyDescent="0.25">
      <c r="A1685" s="44">
        <v>45111</v>
      </c>
      <c r="B1685" s="32">
        <v>2023</v>
      </c>
      <c r="C1685" s="33" t="str">
        <f>VLOOKUP(D1685,'[3]CENTRO DE COSTOS'!$E:$H,4,0)</f>
        <v>REGIONALES</v>
      </c>
      <c r="D1685" s="34" t="s">
        <v>87</v>
      </c>
      <c r="E1685" s="34" t="s">
        <v>88</v>
      </c>
      <c r="F1685" s="34" t="s">
        <v>192</v>
      </c>
      <c r="G1685" s="35" t="str">
        <f>VLOOKUP(O1685,[3]Gerentes!$A:$N,4,0)</f>
        <v>PRIMERA INFANCIA</v>
      </c>
      <c r="H1685" s="35" t="str">
        <f>VLOOKUP(O1685,[3]Gerentes!$A:$N,5,0)</f>
        <v>DIRECTOR(A) DE PRIMERA INFANCIA</v>
      </c>
      <c r="I1685" s="35" t="str">
        <f>VLOOKUP(O1685,[3]Gerentes!$A:$N,10,0)</f>
        <v>1. Primera Infancia</v>
      </c>
      <c r="J1685" s="35" t="str">
        <f>VLOOKUP(O1685,[3]Gerentes!$A:$AB,15,0)</f>
        <v>Contratable</v>
      </c>
      <c r="K1685" s="36" t="str">
        <f t="shared" si="78"/>
        <v>Inversión</v>
      </c>
      <c r="L1685" s="37" t="s">
        <v>166</v>
      </c>
      <c r="M1685" s="38" t="str">
        <f t="shared" si="79"/>
        <v>C-4102-1500-18</v>
      </c>
      <c r="N1685" s="34">
        <v>991</v>
      </c>
      <c r="O1685" s="35" t="str">
        <f t="shared" si="80"/>
        <v>C-4102-1500-18-0-4102040-02-991</v>
      </c>
      <c r="P1685" s="32" t="s">
        <v>165</v>
      </c>
      <c r="Q1685" s="39">
        <f>VLOOKUP($O1685,[3]Gerentes!$A:$I,7,0)</f>
        <v>4102040</v>
      </c>
      <c r="R1685" s="40" t="str">
        <f>VLOOKUP($O1685,[3]Gerentes!$A:$I,8,0)</f>
        <v>DOCUMENTOS METODOLOGICOS</v>
      </c>
      <c r="S1685" s="34" t="s">
        <v>24</v>
      </c>
      <c r="T1685" s="34">
        <v>27</v>
      </c>
      <c r="U1685" s="34" t="s">
        <v>161</v>
      </c>
      <c r="V1685" s="34" t="s">
        <v>25</v>
      </c>
      <c r="W1685" s="41">
        <v>3292353076</v>
      </c>
      <c r="X1685" s="41">
        <v>0</v>
      </c>
      <c r="Y1685" s="41">
        <v>0</v>
      </c>
      <c r="Z1685" s="41">
        <v>0</v>
      </c>
      <c r="AA1685" s="41">
        <v>0</v>
      </c>
      <c r="AB1685" s="42">
        <v>3292353076</v>
      </c>
      <c r="AC1685" s="41">
        <v>3129708420</v>
      </c>
      <c r="AD1685" s="41">
        <v>162644656</v>
      </c>
      <c r="AE1685" s="42">
        <v>3129708420</v>
      </c>
      <c r="AF1685" s="42">
        <v>1215050367</v>
      </c>
      <c r="AG1685" s="41">
        <v>1215050367</v>
      </c>
      <c r="AH1685" s="41">
        <v>1215050367</v>
      </c>
      <c r="AI1685" s="41">
        <v>0</v>
      </c>
      <c r="AJ1685" s="41">
        <v>0</v>
      </c>
      <c r="AK1685" s="42" t="str">
        <f>IFERROR(VLOOKUP(Exportar[[#This Row],[RUBRO]],[3]LISTAS!$A$1:$B$19,2,0),Exportar[[#This Row],[NOMBRE-Planeación_Proyecto]])</f>
        <v>1. Primera Infancia</v>
      </c>
      <c r="AL1685" s="41">
        <f>VLOOKUP(Exportar[[#This Row],[UNIDAD/SUB UNIDAD]],[3]!REGIONALES[[#All],[codigo_regional3]:[Columna1]],3,0)</f>
        <v>76</v>
      </c>
      <c r="AM1685" s="41">
        <f>Exportar[[#This Row],[COD]]</f>
        <v>76</v>
      </c>
      <c r="AN1685" s="41">
        <f>IFERROR(VLOOKUP(Exportar[[#This Row],[RUBRO completo]],'[3]CENTRO DE COSTOS'!$X:$X,1,0),0)</f>
        <v>0</v>
      </c>
      <c r="AO1685" s="43" t="str">
        <f>VLOOKUP(Exportar[[#This Row],[COD_REAL]],'[3]CENTRO DE COSTOS'!$M$4:$N$72,2,0)</f>
        <v>REGIONAL VALLE</v>
      </c>
    </row>
    <row r="1686" spans="1:41" x14ac:dyDescent="0.25">
      <c r="A1686" s="44">
        <v>45111</v>
      </c>
      <c r="B1686" s="32">
        <v>2023</v>
      </c>
      <c r="C1686" s="33" t="str">
        <f>VLOOKUP(D1686,'[3]CENTRO DE COSTOS'!$E:$H,4,0)</f>
        <v>REGIONALES</v>
      </c>
      <c r="D1686" s="34" t="s">
        <v>87</v>
      </c>
      <c r="E1686" s="34" t="s">
        <v>88</v>
      </c>
      <c r="F1686" s="34" t="s">
        <v>192</v>
      </c>
      <c r="G1686" s="35" t="str">
        <f>VLOOKUP(O1686,[3]Gerentes!$A:$N,4,0)</f>
        <v>INFANCIA</v>
      </c>
      <c r="H1686" s="35" t="str">
        <f>VLOOKUP(O1686,[3]Gerentes!$A:$N,5,0)</f>
        <v>DIRECTOR(A) DE INFANCIA</v>
      </c>
      <c r="I1686" s="35" t="str">
        <f>VLOOKUP(O1686,[3]Gerentes!$A:$N,10,0)</f>
        <v>7. Infancia</v>
      </c>
      <c r="J1686" s="35" t="str">
        <f>VLOOKUP(O1686,[3]Gerentes!$A:$AB,15,0)</f>
        <v>Contratable</v>
      </c>
      <c r="K1686" s="36" t="str">
        <f t="shared" si="78"/>
        <v>Inversión</v>
      </c>
      <c r="L1686" s="37" t="s">
        <v>182</v>
      </c>
      <c r="M1686" s="38" t="str">
        <f t="shared" si="79"/>
        <v>C-4102-1500-20</v>
      </c>
      <c r="N1686" s="34">
        <v>991</v>
      </c>
      <c r="O1686" s="35" t="str">
        <f t="shared" si="80"/>
        <v>C-4102-1500-20-0-4102045-02-991</v>
      </c>
      <c r="P1686" s="32" t="s">
        <v>181</v>
      </c>
      <c r="Q1686" s="39">
        <f>VLOOKUP($O1686,[3]Gerentes!$A:$I,7,0)</f>
        <v>4102045</v>
      </c>
      <c r="R1686" s="40" t="str">
        <f>VLOOKUP($O1686,[3]Gerentes!$A:$I,8,0)</f>
        <v>SERVICIOS DE EDUCACIÓN INFORMAL A NIÑOS, NIÑAS, ADOLESCENTES  Y JÓVENES PARA EL RECONOCIMIENTO DE SUS DERECHOS</v>
      </c>
      <c r="S1686" s="34" t="s">
        <v>24</v>
      </c>
      <c r="T1686" s="34">
        <v>27</v>
      </c>
      <c r="U1686" s="34" t="s">
        <v>161</v>
      </c>
      <c r="V1686" s="34" t="s">
        <v>25</v>
      </c>
      <c r="W1686" s="41">
        <v>137488392</v>
      </c>
      <c r="X1686" s="41">
        <v>0</v>
      </c>
      <c r="Y1686" s="41">
        <v>2997351</v>
      </c>
      <c r="Z1686" s="41">
        <v>0</v>
      </c>
      <c r="AA1686" s="41">
        <v>0</v>
      </c>
      <c r="AB1686" s="42">
        <v>134491041</v>
      </c>
      <c r="AC1686" s="41">
        <v>134491041</v>
      </c>
      <c r="AD1686" s="41">
        <v>0</v>
      </c>
      <c r="AE1686" s="42">
        <v>134491041</v>
      </c>
      <c r="AF1686" s="42">
        <v>52388949</v>
      </c>
      <c r="AG1686" s="41">
        <v>52388949</v>
      </c>
      <c r="AH1686" s="41">
        <v>52388949</v>
      </c>
      <c r="AI1686" s="41">
        <v>0</v>
      </c>
      <c r="AJ1686" s="41">
        <v>0</v>
      </c>
      <c r="AK1686" s="42" t="str">
        <f>IFERROR(VLOOKUP(Exportar[[#This Row],[RUBRO]],[3]LISTAS!$A$1:$B$19,2,0),Exportar[[#This Row],[NOMBRE-Planeación_Proyecto]])</f>
        <v>7. Infancia</v>
      </c>
      <c r="AL1686" s="41">
        <f>VLOOKUP(Exportar[[#This Row],[UNIDAD/SUB UNIDAD]],[3]!REGIONALES[[#All],[codigo_regional3]:[Columna1]],3,0)</f>
        <v>76</v>
      </c>
      <c r="AM1686" s="41">
        <f>Exportar[[#This Row],[COD]]</f>
        <v>76</v>
      </c>
      <c r="AN1686" s="41">
        <f>IFERROR(VLOOKUP(Exportar[[#This Row],[RUBRO completo]],'[3]CENTRO DE COSTOS'!$X:$X,1,0),0)</f>
        <v>0</v>
      </c>
      <c r="AO1686" s="43" t="str">
        <f>VLOOKUP(Exportar[[#This Row],[COD_REAL]],'[3]CENTRO DE COSTOS'!$M$4:$N$72,2,0)</f>
        <v>REGIONAL VALLE</v>
      </c>
    </row>
    <row r="1687" spans="1:41" x14ac:dyDescent="0.25">
      <c r="A1687" s="44">
        <v>45111</v>
      </c>
      <c r="B1687" s="32">
        <v>2023</v>
      </c>
      <c r="C1687" s="33" t="str">
        <f>VLOOKUP(D1687,'[3]CENTRO DE COSTOS'!$E:$H,4,0)</f>
        <v>REGIONALES</v>
      </c>
      <c r="D1687" s="34" t="s">
        <v>87</v>
      </c>
      <c r="E1687" s="34" t="s">
        <v>88</v>
      </c>
      <c r="F1687" s="34" t="s">
        <v>192</v>
      </c>
      <c r="G1687" s="35" t="str">
        <f>VLOOKUP(O1687,[3]Gerentes!$A:$N,4,0)</f>
        <v>ADOLESCENCIA Y JUVENTUD</v>
      </c>
      <c r="H1687" s="35" t="str">
        <f>VLOOKUP(O1687,[3]Gerentes!$A:$N,5,0)</f>
        <v xml:space="preserve">DIRECTOR(A) DE ADOLESCENCIA Y JUVENTUD </v>
      </c>
      <c r="I1687" s="35" t="str">
        <f>VLOOKUP(O1687,[3]Gerentes!$A:$N,10,0)</f>
        <v>8. Adolescencia y Juventud</v>
      </c>
      <c r="J1687" s="35" t="str">
        <f>VLOOKUP(O1687,[3]Gerentes!$A:$AB,15,0)</f>
        <v>Contratable</v>
      </c>
      <c r="K1687" s="36" t="str">
        <f t="shared" si="78"/>
        <v>Inversión</v>
      </c>
      <c r="L1687" s="37" t="s">
        <v>180</v>
      </c>
      <c r="M1687" s="38" t="str">
        <f t="shared" si="79"/>
        <v>C-4102-1500-21</v>
      </c>
      <c r="N1687" s="34">
        <v>991</v>
      </c>
      <c r="O1687" s="35" t="str">
        <f t="shared" si="80"/>
        <v>C-4102-1500-21-0-4102045-02-00-991</v>
      </c>
      <c r="P1687" s="32" t="s">
        <v>179</v>
      </c>
      <c r="Q1687" s="39">
        <f>VLOOKUP($O1687,[3]Gerentes!$A:$I,7,0)</f>
        <v>4102045</v>
      </c>
      <c r="R1687" s="40" t="str">
        <f>VLOOKUP($O1687,[3]Gerentes!$A:$I,8,0)</f>
        <v>SERVICIOS DE EDUCACIÓN INFORMAL A NIÑOS, NIÑAS, ADOLESCENTES  Y JÓVENES PARA EL RECONOCIMIENTO DE SUS DERECHOS</v>
      </c>
      <c r="S1687" s="34" t="s">
        <v>24</v>
      </c>
      <c r="T1687" s="34">
        <v>27</v>
      </c>
      <c r="U1687" s="34" t="s">
        <v>161</v>
      </c>
      <c r="V1687" s="34" t="s">
        <v>25</v>
      </c>
      <c r="W1687" s="41">
        <v>92797334</v>
      </c>
      <c r="X1687" s="41">
        <v>0</v>
      </c>
      <c r="Y1687" s="41">
        <v>0</v>
      </c>
      <c r="Z1687" s="41">
        <v>0</v>
      </c>
      <c r="AA1687" s="41">
        <v>0</v>
      </c>
      <c r="AB1687" s="42">
        <v>92797334</v>
      </c>
      <c r="AC1687" s="41">
        <v>89269725</v>
      </c>
      <c r="AD1687" s="41">
        <v>3527609</v>
      </c>
      <c r="AE1687" s="42">
        <v>89269725</v>
      </c>
      <c r="AF1687" s="42">
        <v>34535003</v>
      </c>
      <c r="AG1687" s="41">
        <v>34535003</v>
      </c>
      <c r="AH1687" s="41">
        <v>34535003</v>
      </c>
      <c r="AI1687" s="41">
        <v>0</v>
      </c>
      <c r="AJ1687" s="41">
        <v>0</v>
      </c>
      <c r="AK1687" s="42" t="str">
        <f>IFERROR(VLOOKUP(Exportar[[#This Row],[RUBRO]],[3]LISTAS!$A$1:$B$19,2,0),Exportar[[#This Row],[NOMBRE-Planeación_Proyecto]])</f>
        <v>8. Adolescencia y Juventud</v>
      </c>
      <c r="AL1687" s="41">
        <f>VLOOKUP(Exportar[[#This Row],[UNIDAD/SUB UNIDAD]],[3]!REGIONALES[[#All],[codigo_regional3]:[Columna1]],3,0)</f>
        <v>76</v>
      </c>
      <c r="AM1687" s="41">
        <f>Exportar[[#This Row],[COD]]</f>
        <v>76</v>
      </c>
      <c r="AN1687" s="41">
        <f>IFERROR(VLOOKUP(Exportar[[#This Row],[RUBRO completo]],'[3]CENTRO DE COSTOS'!$X:$X,1,0),0)</f>
        <v>0</v>
      </c>
      <c r="AO1687" s="43" t="str">
        <f>VLOOKUP(Exportar[[#This Row],[COD_REAL]],'[3]CENTRO DE COSTOS'!$M$4:$N$72,2,0)</f>
        <v>REGIONAL VALLE</v>
      </c>
    </row>
    <row r="1688" spans="1:41" x14ac:dyDescent="0.25">
      <c r="A1688" s="44">
        <v>45111</v>
      </c>
      <c r="B1688" s="32">
        <v>2023</v>
      </c>
      <c r="C1688" s="33" t="str">
        <f>VLOOKUP(D1688,'[3]CENTRO DE COSTOS'!$E:$H,4,0)</f>
        <v>REGIONALES</v>
      </c>
      <c r="D1688" s="34" t="s">
        <v>87</v>
      </c>
      <c r="E1688" s="34" t="s">
        <v>88</v>
      </c>
      <c r="F1688" s="34" t="s">
        <v>192</v>
      </c>
      <c r="G1688" s="35" t="str">
        <f>VLOOKUP(O1688,[3]Gerentes!$A:$N,4,0)</f>
        <v>TECNOLOGÍA</v>
      </c>
      <c r="H1688" s="35" t="str">
        <f>VLOOKUP(O1688,[3]Gerentes!$A:$N,5,0)</f>
        <v>DIRECTOR(A) DE INFORMACION Y TECNOLOGIA</v>
      </c>
      <c r="I1688" s="35" t="str">
        <f>VLOOKUP(O1688,[3]Gerentes!$A:$N,10,0)</f>
        <v>9. Tecnología</v>
      </c>
      <c r="J1688" s="35" t="str">
        <f>VLOOKUP(O1688,[3]Gerentes!$A:$AB,15,0)</f>
        <v>Contratable</v>
      </c>
      <c r="K1688" s="36" t="str">
        <f t="shared" si="78"/>
        <v>Inversión</v>
      </c>
      <c r="L1688" s="37" t="s">
        <v>178</v>
      </c>
      <c r="M1688" s="38" t="str">
        <f t="shared" si="79"/>
        <v>C-4199-1500-7</v>
      </c>
      <c r="N1688" s="34">
        <v>991</v>
      </c>
      <c r="O1688" s="35" t="str">
        <f t="shared" si="80"/>
        <v>C-4199-1500-7-0-4199062-02-991</v>
      </c>
      <c r="P1688" s="32" t="s">
        <v>177</v>
      </c>
      <c r="Q1688" s="39">
        <f>VLOOKUP($O1688,[3]Gerentes!$A:$I,7,0)</f>
        <v>4199062</v>
      </c>
      <c r="R1688" s="40" t="str">
        <f>VLOOKUP($O1688,[3]Gerentes!$A:$I,8,0)</f>
        <v>SERVICIOS TECNOLOGICOS</v>
      </c>
      <c r="S1688" s="34" t="s">
        <v>24</v>
      </c>
      <c r="T1688" s="34">
        <v>27</v>
      </c>
      <c r="U1688" s="34" t="s">
        <v>161</v>
      </c>
      <c r="V1688" s="34" t="s">
        <v>25</v>
      </c>
      <c r="W1688" s="41">
        <v>178862775</v>
      </c>
      <c r="X1688" s="41">
        <v>3801914</v>
      </c>
      <c r="Y1688" s="41">
        <v>7603828</v>
      </c>
      <c r="Z1688" s="41">
        <v>0</v>
      </c>
      <c r="AA1688" s="41">
        <v>0</v>
      </c>
      <c r="AB1688" s="42">
        <v>175060861</v>
      </c>
      <c r="AC1688" s="41">
        <v>175060853</v>
      </c>
      <c r="AD1688" s="41">
        <v>8</v>
      </c>
      <c r="AE1688" s="42">
        <v>175060853</v>
      </c>
      <c r="AF1688" s="42">
        <v>66187865</v>
      </c>
      <c r="AG1688" s="41">
        <v>66187865</v>
      </c>
      <c r="AH1688" s="41">
        <v>66187865</v>
      </c>
      <c r="AI1688" s="41">
        <v>0</v>
      </c>
      <c r="AJ1688" s="41">
        <v>0</v>
      </c>
      <c r="AK1688" s="42" t="str">
        <f>IFERROR(VLOOKUP(Exportar[[#This Row],[RUBRO]],[3]LISTAS!$A$1:$B$19,2,0),Exportar[[#This Row],[NOMBRE-Planeación_Proyecto]])</f>
        <v>9. Tecnología</v>
      </c>
      <c r="AL1688" s="41">
        <f>VLOOKUP(Exportar[[#This Row],[UNIDAD/SUB UNIDAD]],[3]!REGIONALES[[#All],[codigo_regional3]:[Columna1]],3,0)</f>
        <v>76</v>
      </c>
      <c r="AM1688" s="41">
        <f>Exportar[[#This Row],[COD]]</f>
        <v>76</v>
      </c>
      <c r="AN1688" s="41">
        <f>IFERROR(VLOOKUP(Exportar[[#This Row],[RUBRO completo]],'[3]CENTRO DE COSTOS'!$X:$X,1,0),0)</f>
        <v>0</v>
      </c>
      <c r="AO1688" s="43" t="str">
        <f>VLOOKUP(Exportar[[#This Row],[COD_REAL]],'[3]CENTRO DE COSTOS'!$M$4:$N$72,2,0)</f>
        <v>REGIONAL VALLE</v>
      </c>
    </row>
    <row r="1689" spans="1:41" x14ac:dyDescent="0.25">
      <c r="A1689" s="44">
        <v>45111</v>
      </c>
      <c r="B1689" s="32">
        <v>2023</v>
      </c>
      <c r="C1689" s="33" t="str">
        <f>VLOOKUP(D1689,'[3]CENTRO DE COSTOS'!$E:$H,4,0)</f>
        <v>REGIONALES</v>
      </c>
      <c r="D1689" s="34" t="s">
        <v>87</v>
      </c>
      <c r="E1689" s="34" t="s">
        <v>88</v>
      </c>
      <c r="F1689" s="34" t="s">
        <v>192</v>
      </c>
      <c r="G1689" s="35" t="str">
        <f>VLOOKUP(O1689,[3]Gerentes!$A:$N,4,0)</f>
        <v>FORTALECIMIENTO</v>
      </c>
      <c r="H1689" s="35" t="str">
        <f>VLOOKUP(O1689,[3]Gerentes!$A:$N,5,0)</f>
        <v>DIRECTOR(A) DE GESTION HUMANA</v>
      </c>
      <c r="I1689" s="35" t="str">
        <f>VLOOKUP(O1689,[3]Gerentes!$A:$N,10,0)</f>
        <v>8. Fortalecimiento</v>
      </c>
      <c r="J1689" s="35" t="str">
        <f>VLOOKUP(O1689,[3]Gerentes!$A:$AB,15,0)</f>
        <v>Contratable</v>
      </c>
      <c r="K1689" s="36" t="str">
        <f t="shared" si="78"/>
        <v>Inversión</v>
      </c>
      <c r="L1689" s="37" t="s">
        <v>175</v>
      </c>
      <c r="M1689" s="38" t="str">
        <f t="shared" si="79"/>
        <v>C-4199-1500-8</v>
      </c>
      <c r="N1689" s="34">
        <v>991</v>
      </c>
      <c r="O1689" s="35" t="str">
        <f t="shared" si="80"/>
        <v>C-4199-1500-8-0-4199064-02-991</v>
      </c>
      <c r="P1689" s="32" t="s">
        <v>174</v>
      </c>
      <c r="Q1689" s="39">
        <f>VLOOKUP($O1689,[3]Gerentes!$A:$I,7,0)</f>
        <v>4199064</v>
      </c>
      <c r="R1689" s="40" t="str">
        <f>VLOOKUP($O1689,[3]Gerentes!$A:$I,8,0)</f>
        <v>SERVICIO DE IMPLEMENTACION DE SISTEMAS DE GESTION</v>
      </c>
      <c r="S1689" s="34" t="s">
        <v>24</v>
      </c>
      <c r="T1689" s="34">
        <v>27</v>
      </c>
      <c r="U1689" s="34" t="s">
        <v>161</v>
      </c>
      <c r="V1689" s="34" t="s">
        <v>25</v>
      </c>
      <c r="W1689" s="41">
        <v>1786989578</v>
      </c>
      <c r="X1689" s="41">
        <v>0</v>
      </c>
      <c r="Y1689" s="41">
        <v>0</v>
      </c>
      <c r="Z1689" s="41">
        <v>0</v>
      </c>
      <c r="AA1689" s="41">
        <v>0</v>
      </c>
      <c r="AB1689" s="42">
        <v>1786989578</v>
      </c>
      <c r="AC1689" s="41">
        <v>1731952085</v>
      </c>
      <c r="AD1689" s="41">
        <v>55037493</v>
      </c>
      <c r="AE1689" s="42">
        <v>1676591885</v>
      </c>
      <c r="AF1689" s="42">
        <v>667832312</v>
      </c>
      <c r="AG1689" s="41">
        <v>667832312</v>
      </c>
      <c r="AH1689" s="41">
        <v>667832312</v>
      </c>
      <c r="AI1689" s="41">
        <v>0</v>
      </c>
      <c r="AJ1689" s="41">
        <v>0</v>
      </c>
      <c r="AK1689" s="42" t="str">
        <f>IFERROR(VLOOKUP(Exportar[[#This Row],[RUBRO]],[3]LISTAS!$A$1:$B$19,2,0),Exportar[[#This Row],[NOMBRE-Planeación_Proyecto]])</f>
        <v>8. Fortalecimiento</v>
      </c>
      <c r="AL1689" s="41">
        <f>VLOOKUP(Exportar[[#This Row],[UNIDAD/SUB UNIDAD]],[3]!REGIONALES[[#All],[codigo_regional3]:[Columna1]],3,0)</f>
        <v>76</v>
      </c>
      <c r="AM1689" s="41">
        <f>Exportar[[#This Row],[COD]]</f>
        <v>76</v>
      </c>
      <c r="AN1689" s="41">
        <f>IFERROR(VLOOKUP(Exportar[[#This Row],[RUBRO completo]],'[3]CENTRO DE COSTOS'!$X:$X,1,0),0)</f>
        <v>0</v>
      </c>
      <c r="AO1689" s="43" t="str">
        <f>VLOOKUP(Exportar[[#This Row],[COD_REAL]],'[3]CENTRO DE COSTOS'!$M$4:$N$72,2,0)</f>
        <v>REGIONAL VALLE</v>
      </c>
    </row>
    <row r="1690" spans="1:41" x14ac:dyDescent="0.25">
      <c r="A1690" s="44">
        <v>45111</v>
      </c>
      <c r="B1690" s="32">
        <v>2023</v>
      </c>
      <c r="C1690" s="33" t="str">
        <f>VLOOKUP(D1690,'[3]CENTRO DE COSTOS'!$E:$H,4,0)</f>
        <v>REGIONALES</v>
      </c>
      <c r="D1690" s="34" t="s">
        <v>87</v>
      </c>
      <c r="E1690" s="34" t="s">
        <v>88</v>
      </c>
      <c r="F1690" s="34" t="s">
        <v>176</v>
      </c>
      <c r="G1690" s="35" t="str">
        <f>VLOOKUP(O1690,[3]Gerentes!$A:$N,4,0)</f>
        <v>NUTRICIÓN</v>
      </c>
      <c r="H1690" s="35" t="str">
        <f>VLOOKUP(O1690,[3]Gerentes!$A:$N,5,0)</f>
        <v>DIRECTOR(A) DE NUTRICION</v>
      </c>
      <c r="I1690" s="35" t="str">
        <f>VLOOKUP(O1690,[3]Gerentes!$A:$N,10,0)</f>
        <v>4. Nutrición</v>
      </c>
      <c r="J1690" s="35" t="str">
        <f>VLOOKUP(O1690,[3]Gerentes!$A:$AB,15,0)</f>
        <v>No Contratable</v>
      </c>
      <c r="K1690" s="36" t="str">
        <f t="shared" si="78"/>
        <v>Inversión</v>
      </c>
      <c r="L1690" s="37" t="s">
        <v>191</v>
      </c>
      <c r="M1690" s="38" t="str">
        <f t="shared" si="79"/>
        <v>C-4102-1500-12</v>
      </c>
      <c r="N1690" s="34">
        <v>992</v>
      </c>
      <c r="O1690" s="35" t="str">
        <f t="shared" si="80"/>
        <v>C-4102-1500-12-0-4102014-02-992</v>
      </c>
      <c r="P1690" s="32" t="s">
        <v>190</v>
      </c>
      <c r="Q1690" s="39">
        <f>VLOOKUP($O1690,[3]Gerentes!$A:$I,7,0)</f>
        <v>4102014</v>
      </c>
      <c r="R1690" s="40" t="str">
        <f>VLOOKUP($O1690,[3]Gerentes!$A:$I,8,0)</f>
        <v>SERVICIO DE DISTRIBUCION DE ALIMENTOS SOLIDOS DE ALTO VALOR NUTRICIONAL</v>
      </c>
      <c r="S1690" s="34" t="s">
        <v>24</v>
      </c>
      <c r="T1690" s="34">
        <v>27</v>
      </c>
      <c r="U1690" s="34" t="s">
        <v>161</v>
      </c>
      <c r="V1690" s="34" t="s">
        <v>25</v>
      </c>
      <c r="W1690" s="41">
        <v>3000000</v>
      </c>
      <c r="X1690" s="41">
        <v>0</v>
      </c>
      <c r="Y1690" s="41">
        <v>0</v>
      </c>
      <c r="Z1690" s="41">
        <v>0</v>
      </c>
      <c r="AA1690" s="41">
        <v>0</v>
      </c>
      <c r="AB1690" s="42">
        <v>3000000</v>
      </c>
      <c r="AC1690" s="41">
        <v>3000000</v>
      </c>
      <c r="AD1690" s="41">
        <v>0</v>
      </c>
      <c r="AE1690" s="42">
        <v>1361783</v>
      </c>
      <c r="AF1690" s="42">
        <v>922957</v>
      </c>
      <c r="AG1690" s="41">
        <v>922957</v>
      </c>
      <c r="AH1690" s="41">
        <v>922957</v>
      </c>
      <c r="AI1690" s="41">
        <v>0</v>
      </c>
      <c r="AJ1690" s="41">
        <v>0</v>
      </c>
      <c r="AK1690" s="42" t="str">
        <f>IFERROR(VLOOKUP(Exportar[[#This Row],[RUBRO]],[3]LISTAS!$A$1:$B$19,2,0),Exportar[[#This Row],[NOMBRE-Planeación_Proyecto]])</f>
        <v>4. Nutrición</v>
      </c>
      <c r="AL1690" s="41">
        <f>VLOOKUP(Exportar[[#This Row],[UNIDAD/SUB UNIDAD]],[3]!REGIONALES[[#All],[codigo_regional3]:[Columna1]],3,0)</f>
        <v>76</v>
      </c>
      <c r="AM1690" s="41">
        <f>Exportar[[#This Row],[COD]]</f>
        <v>76</v>
      </c>
      <c r="AN1690" s="41">
        <f>IFERROR(VLOOKUP(Exportar[[#This Row],[RUBRO completo]],'[3]CENTRO DE COSTOS'!$X:$X,1,0),0)</f>
        <v>0</v>
      </c>
      <c r="AO1690" s="43" t="str">
        <f>VLOOKUP(Exportar[[#This Row],[COD_REAL]],'[3]CENTRO DE COSTOS'!$M$4:$N$72,2,0)</f>
        <v>REGIONAL VALLE</v>
      </c>
    </row>
    <row r="1691" spans="1:41" x14ac:dyDescent="0.25">
      <c r="A1691" s="44">
        <v>45111</v>
      </c>
      <c r="B1691" s="32">
        <v>2023</v>
      </c>
      <c r="C1691" s="33" t="str">
        <f>VLOOKUP(D1691,'[3]CENTRO DE COSTOS'!$E:$H,4,0)</f>
        <v>REGIONALES</v>
      </c>
      <c r="D1691" s="34" t="s">
        <v>87</v>
      </c>
      <c r="E1691" s="34" t="s">
        <v>88</v>
      </c>
      <c r="F1691" s="34" t="s">
        <v>176</v>
      </c>
      <c r="G1691" s="35" t="str">
        <f>VLOOKUP(O1691,[3]Gerentes!$A:$N,4,0)</f>
        <v>NUTRICIÓN</v>
      </c>
      <c r="H1691" s="35" t="str">
        <f>VLOOKUP(O1691,[3]Gerentes!$A:$N,5,0)</f>
        <v>DIRECTOR(A) DE NUTRICION</v>
      </c>
      <c r="I1691" s="35" t="str">
        <f>VLOOKUP(O1691,[3]Gerentes!$A:$N,10,0)</f>
        <v>4. Nutrición</v>
      </c>
      <c r="J1691" s="35" t="str">
        <f>VLOOKUP(O1691,[3]Gerentes!$A:$AB,15,0)</f>
        <v>No Contratable</v>
      </c>
      <c r="K1691" s="36" t="str">
        <f t="shared" si="78"/>
        <v>Inversión</v>
      </c>
      <c r="L1691" s="37" t="s">
        <v>189</v>
      </c>
      <c r="M1691" s="38" t="str">
        <f t="shared" si="79"/>
        <v>C-4102-1500-12</v>
      </c>
      <c r="N1691" s="34">
        <v>992</v>
      </c>
      <c r="O1691" s="35" t="str">
        <f t="shared" si="80"/>
        <v>C-4102-1500-12-0-4102016-02-992</v>
      </c>
      <c r="P1691" s="32" t="s">
        <v>188</v>
      </c>
      <c r="Q1691" s="39">
        <f>VLOOKUP($O1691,[3]Gerentes!$A:$I,7,0)</f>
        <v>4102016</v>
      </c>
      <c r="R1691" s="40" t="str">
        <f>VLOOKUP($O1691,[3]Gerentes!$A:$I,8,0)</f>
        <v>SERVICIO DE ATENCION Y PREVENCION A LA DESNUTRICION DESDE EL SECTOR INCLUSION SOCIAL</v>
      </c>
      <c r="S1691" s="34" t="s">
        <v>24</v>
      </c>
      <c r="T1691" s="34">
        <v>27</v>
      </c>
      <c r="U1691" s="34" t="s">
        <v>161</v>
      </c>
      <c r="V1691" s="34" t="s">
        <v>25</v>
      </c>
      <c r="W1691" s="41">
        <v>1500000</v>
      </c>
      <c r="X1691" s="41">
        <v>750000</v>
      </c>
      <c r="Y1691" s="41">
        <v>0</v>
      </c>
      <c r="Z1691" s="41">
        <v>0</v>
      </c>
      <c r="AA1691" s="41">
        <v>0</v>
      </c>
      <c r="AB1691" s="42">
        <v>2250000</v>
      </c>
      <c r="AC1691" s="41">
        <v>2250000</v>
      </c>
      <c r="AD1691" s="41">
        <v>0</v>
      </c>
      <c r="AE1691" s="42">
        <v>923055</v>
      </c>
      <c r="AF1691" s="42">
        <v>918055</v>
      </c>
      <c r="AG1691" s="41">
        <v>918055</v>
      </c>
      <c r="AH1691" s="41">
        <v>918055</v>
      </c>
      <c r="AI1691" s="41">
        <v>0</v>
      </c>
      <c r="AJ1691" s="41">
        <v>0</v>
      </c>
      <c r="AK1691" s="42" t="str">
        <f>IFERROR(VLOOKUP(Exportar[[#This Row],[RUBRO]],[3]LISTAS!$A$1:$B$19,2,0),Exportar[[#This Row],[NOMBRE-Planeación_Proyecto]])</f>
        <v>4. Nutrición</v>
      </c>
      <c r="AL1691" s="41">
        <f>VLOOKUP(Exportar[[#This Row],[UNIDAD/SUB UNIDAD]],[3]!REGIONALES[[#All],[codigo_regional3]:[Columna1]],3,0)</f>
        <v>76</v>
      </c>
      <c r="AM1691" s="41">
        <f>Exportar[[#This Row],[COD]]</f>
        <v>76</v>
      </c>
      <c r="AN1691" s="41">
        <f>IFERROR(VLOOKUP(Exportar[[#This Row],[RUBRO completo]],'[3]CENTRO DE COSTOS'!$X:$X,1,0),0)</f>
        <v>0</v>
      </c>
      <c r="AO1691" s="43" t="str">
        <f>VLOOKUP(Exportar[[#This Row],[COD_REAL]],'[3]CENTRO DE COSTOS'!$M$4:$N$72,2,0)</f>
        <v>REGIONAL VALLE</v>
      </c>
    </row>
    <row r="1692" spans="1:41" x14ac:dyDescent="0.25">
      <c r="A1692" s="44">
        <v>45111</v>
      </c>
      <c r="B1692" s="32">
        <v>2023</v>
      </c>
      <c r="C1692" s="33" t="str">
        <f>VLOOKUP(D1692,'[3]CENTRO DE COSTOS'!$E:$H,4,0)</f>
        <v>REGIONALES</v>
      </c>
      <c r="D1692" s="34" t="s">
        <v>87</v>
      </c>
      <c r="E1692" s="34" t="s">
        <v>88</v>
      </c>
      <c r="F1692" s="34" t="s">
        <v>176</v>
      </c>
      <c r="G1692" s="35" t="str">
        <f>VLOOKUP(O1692,[3]Gerentes!$A:$N,4,0)</f>
        <v>PROTECCIÓN SRPA</v>
      </c>
      <c r="H1692" s="35" t="str">
        <f>VLOOKUP(O1692,[3]Gerentes!$A:$N,5,0)</f>
        <v>DIRECTOR(A) DE PROTECCION</v>
      </c>
      <c r="I1692" s="35" t="str">
        <f>VLOOKUP(O1692,[3]Gerentes!$A:$N,10,0)</f>
        <v>3. Protección SRPA</v>
      </c>
      <c r="J1692" s="35" t="str">
        <f>VLOOKUP(O1692,[3]Gerentes!$A:$AB,15,0)</f>
        <v>No Contratable</v>
      </c>
      <c r="K1692" s="36" t="str">
        <f t="shared" si="78"/>
        <v>Inversión</v>
      </c>
      <c r="L1692" s="37" t="s">
        <v>187</v>
      </c>
      <c r="M1692" s="38" t="str">
        <f t="shared" si="79"/>
        <v>C-4102-1500-13</v>
      </c>
      <c r="N1692" s="34">
        <v>992</v>
      </c>
      <c r="O1692" s="35" t="str">
        <f t="shared" si="80"/>
        <v>C-4102-1500-13-0-4102038-02-992</v>
      </c>
      <c r="P1692" s="32" t="s">
        <v>186</v>
      </c>
      <c r="Q1692" s="39">
        <f>VLOOKUP($O1692,[3]Gerentes!$A:$I,7,0)</f>
        <v>4102038</v>
      </c>
      <c r="R1692" s="40" t="str">
        <f>VLOOKUP($O1692,[3]Gerentes!$A:$I,8,0)</f>
        <v>SERVICIO DIRIGIDOS A LA ATENCION DE NIÑOS, NIÑAS, ADOLESCENTES Y JOVENES, CON ENFOQUE PEDAGOGICO Y RESTAURATIVO ENCAMINADOS A LA INCLUSION SOCIAL</v>
      </c>
      <c r="S1692" s="34" t="s">
        <v>24</v>
      </c>
      <c r="T1692" s="34">
        <v>27</v>
      </c>
      <c r="U1692" s="34" t="s">
        <v>161</v>
      </c>
      <c r="V1692" s="34" t="s">
        <v>25</v>
      </c>
      <c r="W1692" s="41">
        <v>14374829</v>
      </c>
      <c r="X1692" s="41">
        <v>0</v>
      </c>
      <c r="Y1692" s="41">
        <v>0</v>
      </c>
      <c r="Z1692" s="41">
        <v>0</v>
      </c>
      <c r="AA1692" s="41">
        <v>0</v>
      </c>
      <c r="AB1692" s="42">
        <v>14374829</v>
      </c>
      <c r="AC1692" s="41">
        <v>14374829</v>
      </c>
      <c r="AD1692" s="41">
        <v>0</v>
      </c>
      <c r="AE1692" s="42">
        <v>10747060</v>
      </c>
      <c r="AF1692" s="42">
        <v>10747060</v>
      </c>
      <c r="AG1692" s="41">
        <v>10747060</v>
      </c>
      <c r="AH1692" s="41">
        <v>10747060</v>
      </c>
      <c r="AI1692" s="41">
        <v>0</v>
      </c>
      <c r="AJ1692" s="41">
        <v>0</v>
      </c>
      <c r="AK1692" s="42" t="str">
        <f>IFERROR(VLOOKUP(Exportar[[#This Row],[RUBRO]],[3]LISTAS!$A$1:$B$19,2,0),Exportar[[#This Row],[NOMBRE-Planeación_Proyecto]])</f>
        <v>3. Protección SRPA</v>
      </c>
      <c r="AL1692" s="41">
        <f>VLOOKUP(Exportar[[#This Row],[UNIDAD/SUB UNIDAD]],[3]!REGIONALES[[#All],[codigo_regional3]:[Columna1]],3,0)</f>
        <v>76</v>
      </c>
      <c r="AM1692" s="41">
        <f>Exportar[[#This Row],[COD]]</f>
        <v>76</v>
      </c>
      <c r="AN1692" s="41">
        <f>IFERROR(VLOOKUP(Exportar[[#This Row],[RUBRO completo]],'[3]CENTRO DE COSTOS'!$X:$X,1,0),0)</f>
        <v>0</v>
      </c>
      <c r="AO1692" s="43" t="str">
        <f>VLOOKUP(Exportar[[#This Row],[COD_REAL]],'[3]CENTRO DE COSTOS'!$M$4:$N$72,2,0)</f>
        <v>REGIONAL VALLE</v>
      </c>
    </row>
    <row r="1693" spans="1:41" x14ac:dyDescent="0.25">
      <c r="A1693" s="44">
        <v>45111</v>
      </c>
      <c r="B1693" s="32">
        <v>2023</v>
      </c>
      <c r="C1693" s="33" t="str">
        <f>VLOOKUP(D1693,'[3]CENTRO DE COSTOS'!$E:$H,4,0)</f>
        <v>REGIONALES</v>
      </c>
      <c r="D1693" s="34" t="s">
        <v>87</v>
      </c>
      <c r="E1693" s="34" t="s">
        <v>88</v>
      </c>
      <c r="F1693" s="34" t="s">
        <v>176</v>
      </c>
      <c r="G1693" s="35" t="str">
        <f>VLOOKUP(O1693,[3]Gerentes!$A:$N,4,0)</f>
        <v xml:space="preserve">PROTECCIÓN RESTABLECIMIENTO </v>
      </c>
      <c r="H1693" s="35" t="str">
        <f>VLOOKUP(O1693,[3]Gerentes!$A:$N,5,0)</f>
        <v>DIRECTOR(A) DE PROTECCION</v>
      </c>
      <c r="I1693" s="35" t="str">
        <f>VLOOKUP(O1693,[3]Gerentes!$A:$N,10,0)</f>
        <v>2. Protección PARD</v>
      </c>
      <c r="J1693" s="35" t="str">
        <f>VLOOKUP(O1693,[3]Gerentes!$A:$AB,15,0)</f>
        <v>No Contratable</v>
      </c>
      <c r="K1693" s="36" t="str">
        <f t="shared" si="78"/>
        <v>Inversión</v>
      </c>
      <c r="L1693" s="37" t="s">
        <v>173</v>
      </c>
      <c r="M1693" s="38" t="str">
        <f t="shared" si="79"/>
        <v>C-4102-1500-14</v>
      </c>
      <c r="N1693" s="34">
        <v>992</v>
      </c>
      <c r="O1693" s="35" t="str">
        <f t="shared" si="80"/>
        <v>C-4102-1500-14-0-4102037-02-992</v>
      </c>
      <c r="P1693" s="32" t="s">
        <v>172</v>
      </c>
      <c r="Q1693" s="39">
        <f>VLOOKUP($O1693,[3]Gerentes!$A:$I,7,0)</f>
        <v>4102037</v>
      </c>
      <c r="R1693" s="40" t="str">
        <f>VLOOKUP($O1693,[3]Gerentes!$A:$I,8,0)</f>
        <v>SERVICIO DE PROTECCION PARA EL RESTABLECIMIENTO DE DERECHOS DE NIÑOS, NIÑAS, ADOLESCENTES Y JOVENES</v>
      </c>
      <c r="S1693" s="34" t="s">
        <v>24</v>
      </c>
      <c r="T1693" s="34">
        <v>21</v>
      </c>
      <c r="U1693" s="34" t="s">
        <v>185</v>
      </c>
      <c r="V1693" s="34" t="s">
        <v>25</v>
      </c>
      <c r="W1693" s="41">
        <v>88806241</v>
      </c>
      <c r="X1693" s="41">
        <v>145258660</v>
      </c>
      <c r="Y1693" s="41">
        <v>0</v>
      </c>
      <c r="Z1693" s="41">
        <v>0</v>
      </c>
      <c r="AA1693" s="41">
        <v>0</v>
      </c>
      <c r="AB1693" s="42">
        <v>234064901</v>
      </c>
      <c r="AC1693" s="41">
        <v>234064901</v>
      </c>
      <c r="AD1693" s="41">
        <v>0</v>
      </c>
      <c r="AE1693" s="42">
        <v>162752441</v>
      </c>
      <c r="AF1693" s="42">
        <v>127994052</v>
      </c>
      <c r="AG1693" s="41">
        <v>127994052</v>
      </c>
      <c r="AH1693" s="41">
        <v>127994052</v>
      </c>
      <c r="AI1693" s="41">
        <v>0</v>
      </c>
      <c r="AJ1693" s="41">
        <v>0</v>
      </c>
      <c r="AK1693" s="42" t="str">
        <f>IFERROR(VLOOKUP(Exportar[[#This Row],[RUBRO]],[3]LISTAS!$A$1:$B$19,2,0),Exportar[[#This Row],[NOMBRE-Planeación_Proyecto]])</f>
        <v>2. Protección PARD</v>
      </c>
      <c r="AL1693" s="41">
        <f>VLOOKUP(Exportar[[#This Row],[UNIDAD/SUB UNIDAD]],[3]!REGIONALES[[#All],[codigo_regional3]:[Columna1]],3,0)</f>
        <v>76</v>
      </c>
      <c r="AM1693" s="41">
        <f>Exportar[[#This Row],[COD]]</f>
        <v>76</v>
      </c>
      <c r="AN1693" s="41">
        <f>IFERROR(VLOOKUP(Exportar[[#This Row],[RUBRO completo]],'[3]CENTRO DE COSTOS'!$X:$X,1,0),0)</f>
        <v>0</v>
      </c>
      <c r="AO1693" s="43" t="str">
        <f>VLOOKUP(Exportar[[#This Row],[COD_REAL]],'[3]CENTRO DE COSTOS'!$M$4:$N$72,2,0)</f>
        <v>REGIONAL VALLE</v>
      </c>
    </row>
    <row r="1694" spans="1:41" x14ac:dyDescent="0.25">
      <c r="A1694" s="44">
        <v>45111</v>
      </c>
      <c r="B1694" s="32">
        <v>2023</v>
      </c>
      <c r="C1694" s="33" t="str">
        <f>VLOOKUP(D1694,'[3]CENTRO DE COSTOS'!$E:$H,4,0)</f>
        <v>REGIONALES</v>
      </c>
      <c r="D1694" s="34" t="s">
        <v>87</v>
      </c>
      <c r="E1694" s="34" t="s">
        <v>88</v>
      </c>
      <c r="F1694" s="34" t="s">
        <v>176</v>
      </c>
      <c r="G1694" s="35" t="str">
        <f>VLOOKUP(O1694,[3]Gerentes!$A:$N,4,0)</f>
        <v>SNBF</v>
      </c>
      <c r="H1694" s="35" t="str">
        <f>VLOOKUP(O1694,[3]Gerentes!$A:$N,5,0)</f>
        <v>DIRECTOR(A) DE SISTEMA NACIONAL DE BIENESTAR FAMILIAR</v>
      </c>
      <c r="I1694" s="35" t="str">
        <f>VLOOKUP(O1694,[3]Gerentes!$A:$N,10,0)</f>
        <v>7. SNBF</v>
      </c>
      <c r="J1694" s="35" t="str">
        <f>VLOOKUP(O1694,[3]Gerentes!$A:$AB,15,0)</f>
        <v>No Contratable</v>
      </c>
      <c r="K1694" s="36" t="str">
        <f t="shared" si="78"/>
        <v>Inversión</v>
      </c>
      <c r="L1694" s="37" t="s">
        <v>168</v>
      </c>
      <c r="M1694" s="38" t="str">
        <f t="shared" si="79"/>
        <v>C-4102-1500-15</v>
      </c>
      <c r="N1694" s="34">
        <v>992</v>
      </c>
      <c r="O1694" s="35" t="str">
        <f t="shared" si="80"/>
        <v>C-4102-1500-15-0-4102024-02-992</v>
      </c>
      <c r="P1694" s="32" t="s">
        <v>167</v>
      </c>
      <c r="Q1694" s="39">
        <f>VLOOKUP($O1694,[3]Gerentes!$A:$I,7,0)</f>
        <v>4102024</v>
      </c>
      <c r="R1694" s="40" t="str">
        <f>VLOOKUP($O1694,[3]Gerentes!$A:$I,8,0)</f>
        <v>SERVICIO DE ASISTENCIA TECNICA EN EL CICLO DE POLITICAS PUBLICAS DE INFANCIA Y ADOLESCENCIA</v>
      </c>
      <c r="S1694" s="34" t="s">
        <v>24</v>
      </c>
      <c r="T1694" s="34">
        <v>27</v>
      </c>
      <c r="U1694" s="34" t="s">
        <v>161</v>
      </c>
      <c r="V1694" s="34" t="s">
        <v>25</v>
      </c>
      <c r="W1694" s="41">
        <v>12000000</v>
      </c>
      <c r="X1694" s="41">
        <v>4000000</v>
      </c>
      <c r="Y1694" s="41">
        <v>0</v>
      </c>
      <c r="Z1694" s="41">
        <v>0</v>
      </c>
      <c r="AA1694" s="41">
        <v>0</v>
      </c>
      <c r="AB1694" s="42">
        <v>16000000</v>
      </c>
      <c r="AC1694" s="41">
        <v>12000000</v>
      </c>
      <c r="AD1694" s="41">
        <v>4000000</v>
      </c>
      <c r="AE1694" s="42">
        <v>10961941</v>
      </c>
      <c r="AF1694" s="42">
        <v>9934405</v>
      </c>
      <c r="AG1694" s="41">
        <v>9934405</v>
      </c>
      <c r="AH1694" s="41">
        <v>9934405</v>
      </c>
      <c r="AI1694" s="41">
        <v>0</v>
      </c>
      <c r="AJ1694" s="41">
        <v>0</v>
      </c>
      <c r="AK1694" s="42" t="str">
        <f>IFERROR(VLOOKUP(Exportar[[#This Row],[RUBRO]],[3]LISTAS!$A$1:$B$19,2,0),Exportar[[#This Row],[NOMBRE-Planeación_Proyecto]])</f>
        <v>7. SNBF</v>
      </c>
      <c r="AL1694" s="41">
        <f>VLOOKUP(Exportar[[#This Row],[UNIDAD/SUB UNIDAD]],[3]!REGIONALES[[#All],[codigo_regional3]:[Columna1]],3,0)</f>
        <v>76</v>
      </c>
      <c r="AM1694" s="41">
        <f>Exportar[[#This Row],[COD]]</f>
        <v>76</v>
      </c>
      <c r="AN1694" s="41">
        <f>IFERROR(VLOOKUP(Exportar[[#This Row],[RUBRO completo]],'[3]CENTRO DE COSTOS'!$X:$X,1,0),0)</f>
        <v>0</v>
      </c>
      <c r="AO1694" s="43" t="str">
        <f>VLOOKUP(Exportar[[#This Row],[COD_REAL]],'[3]CENTRO DE COSTOS'!$M$4:$N$72,2,0)</f>
        <v>REGIONAL VALLE</v>
      </c>
    </row>
    <row r="1695" spans="1:41" x14ac:dyDescent="0.25">
      <c r="A1695" s="44">
        <v>45111</v>
      </c>
      <c r="B1695" s="32">
        <v>2023</v>
      </c>
      <c r="C1695" s="33" t="str">
        <f>VLOOKUP(D1695,'[3]CENTRO DE COSTOS'!$E:$H,4,0)</f>
        <v>REGIONALES</v>
      </c>
      <c r="D1695" s="34" t="s">
        <v>87</v>
      </c>
      <c r="E1695" s="34" t="s">
        <v>88</v>
      </c>
      <c r="F1695" s="34" t="s">
        <v>176</v>
      </c>
      <c r="G1695" s="35" t="str">
        <f>VLOOKUP(O1695,[3]Gerentes!$A:$N,4,0)</f>
        <v>FAMILIA Y COMUNIDADES</v>
      </c>
      <c r="H1695" s="35" t="str">
        <f>VLOOKUP(O1695,[3]Gerentes!$A:$N,5,0)</f>
        <v>DIRECTOR(A) DE FAMILIA Y COMUNIDADES</v>
      </c>
      <c r="I1695" s="35" t="str">
        <f>VLOOKUP(O1695,[3]Gerentes!$A:$N,10,0)</f>
        <v>6. Familia y Comunidades</v>
      </c>
      <c r="J1695" s="35" t="str">
        <f>VLOOKUP(O1695,[3]Gerentes!$A:$AB,15,0)</f>
        <v>No Contratable</v>
      </c>
      <c r="K1695" s="36" t="str">
        <f t="shared" si="78"/>
        <v>Inversión</v>
      </c>
      <c r="L1695" s="37" t="s">
        <v>184</v>
      </c>
      <c r="M1695" s="38" t="str">
        <f t="shared" si="79"/>
        <v>C-4102-1500-16</v>
      </c>
      <c r="N1695" s="34">
        <v>992</v>
      </c>
      <c r="O1695" s="35" t="str">
        <f t="shared" si="80"/>
        <v>C-4102-1500-16-0-4102041-02-992</v>
      </c>
      <c r="P1695" s="32" t="s">
        <v>183</v>
      </c>
      <c r="Q1695" s="39">
        <f>VLOOKUP($O1695,[3]Gerentes!$A:$I,7,0)</f>
        <v>4102041</v>
      </c>
      <c r="R1695" s="40" t="str">
        <f>VLOOKUP($O1695,[3]Gerentes!$A:$I,8,0)</f>
        <v>SERVICIO DE ASISTENCIA TECNICA EN EL CICLO DE POLITICAS PUBLICAS DE FAMILIA Y OTRAS RELACIONADAS</v>
      </c>
      <c r="S1695" s="34" t="s">
        <v>24</v>
      </c>
      <c r="T1695" s="34">
        <v>27</v>
      </c>
      <c r="U1695" s="34" t="s">
        <v>161</v>
      </c>
      <c r="V1695" s="34" t="s">
        <v>25</v>
      </c>
      <c r="W1695" s="41">
        <v>22000000</v>
      </c>
      <c r="X1695" s="41">
        <v>0</v>
      </c>
      <c r="Y1695" s="41">
        <v>0</v>
      </c>
      <c r="Z1695" s="41">
        <v>0</v>
      </c>
      <c r="AA1695" s="41">
        <v>0</v>
      </c>
      <c r="AB1695" s="42">
        <v>22000000</v>
      </c>
      <c r="AC1695" s="41">
        <v>22000000</v>
      </c>
      <c r="AD1695" s="41">
        <v>0</v>
      </c>
      <c r="AE1695" s="42">
        <v>3901144</v>
      </c>
      <c r="AF1695" s="42">
        <v>3585231</v>
      </c>
      <c r="AG1695" s="41">
        <v>3585231</v>
      </c>
      <c r="AH1695" s="41">
        <v>3585231</v>
      </c>
      <c r="AI1695" s="41">
        <v>0</v>
      </c>
      <c r="AJ1695" s="41">
        <v>0</v>
      </c>
      <c r="AK1695" s="42" t="str">
        <f>IFERROR(VLOOKUP(Exportar[[#This Row],[RUBRO]],[3]LISTAS!$A$1:$B$19,2,0),Exportar[[#This Row],[NOMBRE-Planeación_Proyecto]])</f>
        <v>6. Familia y Comunidades</v>
      </c>
      <c r="AL1695" s="41">
        <f>VLOOKUP(Exportar[[#This Row],[UNIDAD/SUB UNIDAD]],[3]!REGIONALES[[#All],[codigo_regional3]:[Columna1]],3,0)</f>
        <v>76</v>
      </c>
      <c r="AM1695" s="41">
        <f>Exportar[[#This Row],[COD]]</f>
        <v>76</v>
      </c>
      <c r="AN1695" s="41">
        <f>IFERROR(VLOOKUP(Exportar[[#This Row],[RUBRO completo]],'[3]CENTRO DE COSTOS'!$X:$X,1,0),0)</f>
        <v>0</v>
      </c>
      <c r="AO1695" s="43" t="str">
        <f>VLOOKUP(Exportar[[#This Row],[COD_REAL]],'[3]CENTRO DE COSTOS'!$M$4:$N$72,2,0)</f>
        <v>REGIONAL VALLE</v>
      </c>
    </row>
    <row r="1696" spans="1:41" x14ac:dyDescent="0.25">
      <c r="A1696" s="44">
        <v>45111</v>
      </c>
      <c r="B1696" s="32">
        <v>2023</v>
      </c>
      <c r="C1696" s="33" t="str">
        <f>VLOOKUP(D1696,'[3]CENTRO DE COSTOS'!$E:$H,4,0)</f>
        <v>REGIONALES</v>
      </c>
      <c r="D1696" s="34" t="s">
        <v>87</v>
      </c>
      <c r="E1696" s="34" t="s">
        <v>88</v>
      </c>
      <c r="F1696" s="34" t="s">
        <v>176</v>
      </c>
      <c r="G1696" s="35" t="str">
        <f>VLOOKUP(O1696,[3]Gerentes!$A:$N,4,0)</f>
        <v>PRIMERA INFANCIA</v>
      </c>
      <c r="H1696" s="35" t="str">
        <f>VLOOKUP(O1696,[3]Gerentes!$A:$N,5,0)</f>
        <v>DIRECTOR(A) DE PRIMERA INFANCIA</v>
      </c>
      <c r="I1696" s="35" t="str">
        <f>VLOOKUP(O1696,[3]Gerentes!$A:$N,10,0)</f>
        <v>1. Primera Infancia</v>
      </c>
      <c r="J1696" s="35" t="str">
        <f>VLOOKUP(O1696,[3]Gerentes!$A:$AB,15,0)</f>
        <v>No Contratable</v>
      </c>
      <c r="K1696" s="36" t="str">
        <f t="shared" si="78"/>
        <v>Inversión</v>
      </c>
      <c r="L1696" s="37" t="s">
        <v>166</v>
      </c>
      <c r="M1696" s="38" t="str">
        <f t="shared" si="79"/>
        <v>C-4102-1500-18</v>
      </c>
      <c r="N1696" s="34">
        <v>992</v>
      </c>
      <c r="O1696" s="35" t="str">
        <f t="shared" si="80"/>
        <v>C-4102-1500-18-0-4102040-02-992</v>
      </c>
      <c r="P1696" s="32" t="s">
        <v>165</v>
      </c>
      <c r="Q1696" s="39">
        <f>VLOOKUP($O1696,[3]Gerentes!$A:$I,7,0)</f>
        <v>4102040</v>
      </c>
      <c r="R1696" s="40" t="str">
        <f>VLOOKUP($O1696,[3]Gerentes!$A:$I,8,0)</f>
        <v>DOCUMENTOS METODOLOGICOS</v>
      </c>
      <c r="S1696" s="34" t="s">
        <v>24</v>
      </c>
      <c r="T1696" s="34">
        <v>20</v>
      </c>
      <c r="U1696" s="34" t="s">
        <v>392</v>
      </c>
      <c r="V1696" s="34" t="s">
        <v>25</v>
      </c>
      <c r="W1696" s="41">
        <v>4000000</v>
      </c>
      <c r="X1696" s="41">
        <v>86544089</v>
      </c>
      <c r="Y1696" s="41">
        <v>0</v>
      </c>
      <c r="Z1696" s="41">
        <v>0</v>
      </c>
      <c r="AA1696" s="41">
        <v>0</v>
      </c>
      <c r="AB1696" s="42">
        <v>90544089</v>
      </c>
      <c r="AC1696" s="41">
        <v>90544089</v>
      </c>
      <c r="AD1696" s="41">
        <v>0</v>
      </c>
      <c r="AE1696" s="42">
        <v>47280985</v>
      </c>
      <c r="AF1696" s="42">
        <v>34076557</v>
      </c>
      <c r="AG1696" s="41">
        <v>34076557</v>
      </c>
      <c r="AH1696" s="41">
        <v>34076557</v>
      </c>
      <c r="AI1696" s="41">
        <v>0</v>
      </c>
      <c r="AJ1696" s="41">
        <v>0</v>
      </c>
      <c r="AK1696" s="42" t="str">
        <f>IFERROR(VLOOKUP(Exportar[[#This Row],[RUBRO]],[3]LISTAS!$A$1:$B$19,2,0),Exportar[[#This Row],[NOMBRE-Planeación_Proyecto]])</f>
        <v>1. Primera Infancia</v>
      </c>
      <c r="AL1696" s="41">
        <f>VLOOKUP(Exportar[[#This Row],[UNIDAD/SUB UNIDAD]],[3]!REGIONALES[[#All],[codigo_regional3]:[Columna1]],3,0)</f>
        <v>76</v>
      </c>
      <c r="AM1696" s="41">
        <f>Exportar[[#This Row],[COD]]</f>
        <v>76</v>
      </c>
      <c r="AN1696" s="41">
        <f>IFERROR(VLOOKUP(Exportar[[#This Row],[RUBRO completo]],'[3]CENTRO DE COSTOS'!$X:$X,1,0),0)</f>
        <v>0</v>
      </c>
      <c r="AO1696" s="43" t="str">
        <f>VLOOKUP(Exportar[[#This Row],[COD_REAL]],'[3]CENTRO DE COSTOS'!$M$4:$N$72,2,0)</f>
        <v>REGIONAL VALLE</v>
      </c>
    </row>
    <row r="1697" spans="1:41" x14ac:dyDescent="0.25">
      <c r="A1697" s="44">
        <v>45111</v>
      </c>
      <c r="B1697" s="32">
        <v>2023</v>
      </c>
      <c r="C1697" s="33" t="str">
        <f>VLOOKUP(D1697,'[3]CENTRO DE COSTOS'!$E:$H,4,0)</f>
        <v>REGIONALES</v>
      </c>
      <c r="D1697" s="34" t="s">
        <v>87</v>
      </c>
      <c r="E1697" s="34" t="s">
        <v>88</v>
      </c>
      <c r="F1697" s="34" t="s">
        <v>176</v>
      </c>
      <c r="G1697" s="35" t="str">
        <f>VLOOKUP(O1697,[3]Gerentes!$A:$N,4,0)</f>
        <v>PRIMERA INFANCIA</v>
      </c>
      <c r="H1697" s="35" t="str">
        <f>VLOOKUP(O1697,[3]Gerentes!$A:$N,5,0)</f>
        <v>DIRECTOR(A) DE PRIMERA INFANCIA</v>
      </c>
      <c r="I1697" s="35" t="str">
        <f>VLOOKUP(O1697,[3]Gerentes!$A:$N,10,0)</f>
        <v>1. Primera Infancia</v>
      </c>
      <c r="J1697" s="35" t="str">
        <f>VLOOKUP(O1697,[3]Gerentes!$A:$AB,15,0)</f>
        <v>No Contratable</v>
      </c>
      <c r="K1697" s="36" t="str">
        <f t="shared" si="78"/>
        <v>Inversión</v>
      </c>
      <c r="L1697" s="37" t="s">
        <v>166</v>
      </c>
      <c r="M1697" s="38" t="str">
        <f t="shared" si="79"/>
        <v>C-4102-1500-18</v>
      </c>
      <c r="N1697" s="34">
        <v>992</v>
      </c>
      <c r="O1697" s="35" t="str">
        <f t="shared" si="80"/>
        <v>C-4102-1500-18-0-4102040-02-992</v>
      </c>
      <c r="P1697" s="32" t="s">
        <v>165</v>
      </c>
      <c r="Q1697" s="39">
        <f>VLOOKUP($O1697,[3]Gerentes!$A:$I,7,0)</f>
        <v>4102040</v>
      </c>
      <c r="R1697" s="40" t="str">
        <f>VLOOKUP($O1697,[3]Gerentes!$A:$I,8,0)</f>
        <v>DOCUMENTOS METODOLOGICOS</v>
      </c>
      <c r="S1697" s="34" t="s">
        <v>24</v>
      </c>
      <c r="T1697" s="34">
        <v>27</v>
      </c>
      <c r="U1697" s="34" t="s">
        <v>161</v>
      </c>
      <c r="V1697" s="34" t="s">
        <v>25</v>
      </c>
      <c r="W1697" s="41">
        <v>0</v>
      </c>
      <c r="X1697" s="41">
        <v>62794280</v>
      </c>
      <c r="Y1697" s="41">
        <v>0</v>
      </c>
      <c r="Z1697" s="41">
        <v>0</v>
      </c>
      <c r="AA1697" s="41">
        <v>0</v>
      </c>
      <c r="AB1697" s="42">
        <v>62794280</v>
      </c>
      <c r="AC1697" s="41">
        <v>62794280</v>
      </c>
      <c r="AD1697" s="41">
        <v>0</v>
      </c>
      <c r="AE1697" s="42">
        <v>59580796</v>
      </c>
      <c r="AF1697" s="42">
        <v>57692948</v>
      </c>
      <c r="AG1697" s="41">
        <v>57692948</v>
      </c>
      <c r="AH1697" s="41">
        <v>57692948</v>
      </c>
      <c r="AI1697" s="41">
        <v>0</v>
      </c>
      <c r="AJ1697" s="41">
        <v>0</v>
      </c>
      <c r="AK1697" s="42" t="str">
        <f>IFERROR(VLOOKUP(Exportar[[#This Row],[RUBRO]],[3]LISTAS!$A$1:$B$19,2,0),Exportar[[#This Row],[NOMBRE-Planeación_Proyecto]])</f>
        <v>1. Primera Infancia</v>
      </c>
      <c r="AL1697" s="41">
        <f>VLOOKUP(Exportar[[#This Row],[UNIDAD/SUB UNIDAD]],[3]!REGIONALES[[#All],[codigo_regional3]:[Columna1]],3,0)</f>
        <v>76</v>
      </c>
      <c r="AM1697" s="41">
        <f>Exportar[[#This Row],[COD]]</f>
        <v>76</v>
      </c>
      <c r="AN1697" s="41">
        <f>IFERROR(VLOOKUP(Exportar[[#This Row],[RUBRO completo]],'[3]CENTRO DE COSTOS'!$X:$X,1,0),0)</f>
        <v>0</v>
      </c>
      <c r="AO1697" s="43" t="str">
        <f>VLOOKUP(Exportar[[#This Row],[COD_REAL]],'[3]CENTRO DE COSTOS'!$M$4:$N$72,2,0)</f>
        <v>REGIONAL VALLE</v>
      </c>
    </row>
    <row r="1698" spans="1:41" x14ac:dyDescent="0.25">
      <c r="A1698" s="44">
        <v>45111</v>
      </c>
      <c r="B1698" s="32">
        <v>2023</v>
      </c>
      <c r="C1698" s="33" t="str">
        <f>VLOOKUP(D1698,'[3]CENTRO DE COSTOS'!$E:$H,4,0)</f>
        <v>REGIONALES</v>
      </c>
      <c r="D1698" s="34" t="s">
        <v>87</v>
      </c>
      <c r="E1698" s="34" t="s">
        <v>88</v>
      </c>
      <c r="F1698" s="34" t="s">
        <v>176</v>
      </c>
      <c r="G1698" s="35" t="str">
        <f>VLOOKUP(O1698,[3]Gerentes!$A:$N,4,0)</f>
        <v>INFANCIA</v>
      </c>
      <c r="H1698" s="35" t="str">
        <f>VLOOKUP(O1698,[3]Gerentes!$A:$N,5,0)</f>
        <v>DIRECTOR(A) DE INFANCIA</v>
      </c>
      <c r="I1698" s="35" t="str">
        <f>VLOOKUP(O1698,[3]Gerentes!$A:$N,10,0)</f>
        <v>7. Infancia</v>
      </c>
      <c r="J1698" s="35" t="str">
        <f>VLOOKUP(O1698,[3]Gerentes!$A:$AB,15,0)</f>
        <v>No Contratable</v>
      </c>
      <c r="K1698" s="36" t="str">
        <f t="shared" si="78"/>
        <v>Inversión</v>
      </c>
      <c r="L1698" s="37" t="s">
        <v>182</v>
      </c>
      <c r="M1698" s="38" t="str">
        <f t="shared" si="79"/>
        <v>C-4102-1500-20</v>
      </c>
      <c r="N1698" s="34">
        <v>992</v>
      </c>
      <c r="O1698" s="35" t="str">
        <f t="shared" si="80"/>
        <v>C-4102-1500-20-0-4102045-02-992</v>
      </c>
      <c r="P1698" s="32" t="s">
        <v>181</v>
      </c>
      <c r="Q1698" s="39">
        <f>VLOOKUP($O1698,[3]Gerentes!$A:$I,7,0)</f>
        <v>4102045</v>
      </c>
      <c r="R1698" s="40" t="str">
        <f>VLOOKUP($O1698,[3]Gerentes!$A:$I,8,0)</f>
        <v>SERVICIOS DE EDUCACIÓN INFORMAL A NIÑOS, NIÑAS, ADOLESCENTES  Y JÓVENES PARA EL RECONOCIMIENTO DE SUS DERECHOS</v>
      </c>
      <c r="S1698" s="34" t="s">
        <v>24</v>
      </c>
      <c r="T1698" s="34">
        <v>27</v>
      </c>
      <c r="U1698" s="34" t="s">
        <v>161</v>
      </c>
      <c r="V1698" s="34" t="s">
        <v>25</v>
      </c>
      <c r="W1698" s="41">
        <v>5150000</v>
      </c>
      <c r="X1698" s="41">
        <v>3000000</v>
      </c>
      <c r="Y1698" s="41">
        <v>0</v>
      </c>
      <c r="Z1698" s="41">
        <v>0</v>
      </c>
      <c r="AA1698" s="41">
        <v>0</v>
      </c>
      <c r="AB1698" s="42">
        <v>8150000</v>
      </c>
      <c r="AC1698" s="41">
        <v>8150000</v>
      </c>
      <c r="AD1698" s="41">
        <v>0</v>
      </c>
      <c r="AE1698" s="42">
        <v>4956727</v>
      </c>
      <c r="AF1698" s="42">
        <v>4956727</v>
      </c>
      <c r="AG1698" s="41">
        <v>4956727</v>
      </c>
      <c r="AH1698" s="41">
        <v>4956727</v>
      </c>
      <c r="AI1698" s="41">
        <v>0</v>
      </c>
      <c r="AJ1698" s="41">
        <v>0</v>
      </c>
      <c r="AK1698" s="42" t="str">
        <f>IFERROR(VLOOKUP(Exportar[[#This Row],[RUBRO]],[3]LISTAS!$A$1:$B$19,2,0),Exportar[[#This Row],[NOMBRE-Planeación_Proyecto]])</f>
        <v>7. Infancia</v>
      </c>
      <c r="AL1698" s="41">
        <f>VLOOKUP(Exportar[[#This Row],[UNIDAD/SUB UNIDAD]],[3]!REGIONALES[[#All],[codigo_regional3]:[Columna1]],3,0)</f>
        <v>76</v>
      </c>
      <c r="AM1698" s="41">
        <f>Exportar[[#This Row],[COD]]</f>
        <v>76</v>
      </c>
      <c r="AN1698" s="41">
        <f>IFERROR(VLOOKUP(Exportar[[#This Row],[RUBRO completo]],'[3]CENTRO DE COSTOS'!$X:$X,1,0),0)</f>
        <v>0</v>
      </c>
      <c r="AO1698" s="43" t="str">
        <f>VLOOKUP(Exportar[[#This Row],[COD_REAL]],'[3]CENTRO DE COSTOS'!$M$4:$N$72,2,0)</f>
        <v>REGIONAL VALLE</v>
      </c>
    </row>
    <row r="1699" spans="1:41" x14ac:dyDescent="0.25">
      <c r="A1699" s="44">
        <v>45111</v>
      </c>
      <c r="B1699" s="32">
        <v>2023</v>
      </c>
      <c r="C1699" s="33" t="str">
        <f>VLOOKUP(D1699,'[3]CENTRO DE COSTOS'!$E:$H,4,0)</f>
        <v>REGIONALES</v>
      </c>
      <c r="D1699" s="34" t="s">
        <v>87</v>
      </c>
      <c r="E1699" s="34" t="s">
        <v>88</v>
      </c>
      <c r="F1699" s="34" t="s">
        <v>176</v>
      </c>
      <c r="G1699" s="35" t="str">
        <f>VLOOKUP(O1699,[3]Gerentes!$A:$N,4,0)</f>
        <v>ADOLESCENCIA Y JUVENTUD</v>
      </c>
      <c r="H1699" s="35" t="str">
        <f>VLOOKUP(O1699,[3]Gerentes!$A:$N,5,0)</f>
        <v xml:space="preserve">DIRECTOR(A) DE ADOLESCENCIA Y JUVENTUD </v>
      </c>
      <c r="I1699" s="35" t="str">
        <f>VLOOKUP(O1699,[3]Gerentes!$A:$N,10,0)</f>
        <v>8. Adolescencia y Juventud</v>
      </c>
      <c r="J1699" s="35" t="str">
        <f>VLOOKUP(O1699,[3]Gerentes!$A:$AB,15,0)</f>
        <v>No Contratable</v>
      </c>
      <c r="K1699" s="36" t="str">
        <f t="shared" si="78"/>
        <v>Inversión</v>
      </c>
      <c r="L1699" s="37" t="s">
        <v>180</v>
      </c>
      <c r="M1699" s="38" t="str">
        <f t="shared" si="79"/>
        <v>C-4102-1500-21</v>
      </c>
      <c r="N1699" s="34">
        <v>992</v>
      </c>
      <c r="O1699" s="35" t="str">
        <f t="shared" si="80"/>
        <v>C-4102-1500-21-0-4102045-02-00-992</v>
      </c>
      <c r="P1699" s="32" t="s">
        <v>179</v>
      </c>
      <c r="Q1699" s="39">
        <f>VLOOKUP($O1699,[3]Gerentes!$A:$I,7,0)</f>
        <v>4102045</v>
      </c>
      <c r="R1699" s="40" t="str">
        <f>VLOOKUP($O1699,[3]Gerentes!$A:$I,8,0)</f>
        <v>SERVICIOS DE EDUCACIÓN INFORMAL A NIÑOS, NIÑAS, ADOLESCENTES  Y JÓVENES PARA EL RECONOCIMIENTO DE SUS DERECHOS</v>
      </c>
      <c r="S1699" s="34" t="s">
        <v>24</v>
      </c>
      <c r="T1699" s="34">
        <v>27</v>
      </c>
      <c r="U1699" s="34" t="s">
        <v>161</v>
      </c>
      <c r="V1699" s="34" t="s">
        <v>25</v>
      </c>
      <c r="W1699" s="41">
        <v>3000000</v>
      </c>
      <c r="X1699" s="41">
        <v>3000000</v>
      </c>
      <c r="Y1699" s="41">
        <v>0</v>
      </c>
      <c r="Z1699" s="41">
        <v>0</v>
      </c>
      <c r="AA1699" s="41">
        <v>0</v>
      </c>
      <c r="AB1699" s="42">
        <v>6000000</v>
      </c>
      <c r="AC1699" s="41">
        <v>6000000</v>
      </c>
      <c r="AD1699" s="41">
        <v>0</v>
      </c>
      <c r="AE1699" s="42">
        <v>5892705</v>
      </c>
      <c r="AF1699" s="42">
        <v>5670705</v>
      </c>
      <c r="AG1699" s="41">
        <v>5670705</v>
      </c>
      <c r="AH1699" s="41">
        <v>5670705</v>
      </c>
      <c r="AI1699" s="41">
        <v>0</v>
      </c>
      <c r="AJ1699" s="41">
        <v>0</v>
      </c>
      <c r="AK1699" s="42" t="str">
        <f>IFERROR(VLOOKUP(Exportar[[#This Row],[RUBRO]],[3]LISTAS!$A$1:$B$19,2,0),Exportar[[#This Row],[NOMBRE-Planeación_Proyecto]])</f>
        <v>8. Adolescencia y Juventud</v>
      </c>
      <c r="AL1699" s="41">
        <f>VLOOKUP(Exportar[[#This Row],[UNIDAD/SUB UNIDAD]],[3]!REGIONALES[[#All],[codigo_regional3]:[Columna1]],3,0)</f>
        <v>76</v>
      </c>
      <c r="AM1699" s="41">
        <f>Exportar[[#This Row],[COD]]</f>
        <v>76</v>
      </c>
      <c r="AN1699" s="41">
        <f>IFERROR(VLOOKUP(Exportar[[#This Row],[RUBRO completo]],'[3]CENTRO DE COSTOS'!$X:$X,1,0),0)</f>
        <v>0</v>
      </c>
      <c r="AO1699" s="43" t="str">
        <f>VLOOKUP(Exportar[[#This Row],[COD_REAL]],'[3]CENTRO DE COSTOS'!$M$4:$N$72,2,0)</f>
        <v>REGIONAL VALLE</v>
      </c>
    </row>
    <row r="1700" spans="1:41" x14ac:dyDescent="0.25">
      <c r="A1700" s="44">
        <v>45111</v>
      </c>
      <c r="B1700" s="32">
        <v>2023</v>
      </c>
      <c r="C1700" s="33" t="str">
        <f>VLOOKUP(D1700,'[3]CENTRO DE COSTOS'!$E:$H,4,0)</f>
        <v>REGIONALES</v>
      </c>
      <c r="D1700" s="34" t="s">
        <v>87</v>
      </c>
      <c r="E1700" s="34" t="s">
        <v>88</v>
      </c>
      <c r="F1700" s="34" t="s">
        <v>176</v>
      </c>
      <c r="G1700" s="35" t="str">
        <f>VLOOKUP(O1700,[3]Gerentes!$A:$N,4,0)</f>
        <v>TECNOLOGÍA</v>
      </c>
      <c r="H1700" s="35" t="str">
        <f>VLOOKUP(O1700,[3]Gerentes!$A:$N,5,0)</f>
        <v>DIRECTOR(A) DE INFORMACION Y TECNOLOGIA</v>
      </c>
      <c r="I1700" s="35" t="str">
        <f>VLOOKUP(O1700,[3]Gerentes!$A:$N,10,0)</f>
        <v>9. Tecnología</v>
      </c>
      <c r="J1700" s="35" t="str">
        <f>VLOOKUP(O1700,[3]Gerentes!$A:$AB,15,0)</f>
        <v>No Contratable</v>
      </c>
      <c r="K1700" s="36" t="str">
        <f t="shared" si="78"/>
        <v>Inversión</v>
      </c>
      <c r="L1700" s="37" t="s">
        <v>178</v>
      </c>
      <c r="M1700" s="38" t="str">
        <f t="shared" si="79"/>
        <v>C-4199-1500-7</v>
      </c>
      <c r="N1700" s="34">
        <v>992</v>
      </c>
      <c r="O1700" s="35" t="str">
        <f t="shared" si="80"/>
        <v>C-4199-1500-7-0-4199062-02-992</v>
      </c>
      <c r="P1700" s="32" t="s">
        <v>177</v>
      </c>
      <c r="Q1700" s="39">
        <f>VLOOKUP($O1700,[3]Gerentes!$A:$I,7,0)</f>
        <v>4199062</v>
      </c>
      <c r="R1700" s="40" t="str">
        <f>VLOOKUP($O1700,[3]Gerentes!$A:$I,8,0)</f>
        <v>SERVICIOS TECNOLOGICOS</v>
      </c>
      <c r="S1700" s="34" t="s">
        <v>24</v>
      </c>
      <c r="T1700" s="34">
        <v>27</v>
      </c>
      <c r="U1700" s="34" t="s">
        <v>161</v>
      </c>
      <c r="V1700" s="34" t="s">
        <v>25</v>
      </c>
      <c r="W1700" s="41">
        <v>12512955</v>
      </c>
      <c r="X1700" s="41">
        <v>0</v>
      </c>
      <c r="Y1700" s="41">
        <v>0</v>
      </c>
      <c r="Z1700" s="41">
        <v>0</v>
      </c>
      <c r="AA1700" s="41">
        <v>0</v>
      </c>
      <c r="AB1700" s="42">
        <v>12512955</v>
      </c>
      <c r="AC1700" s="41">
        <v>12512955</v>
      </c>
      <c r="AD1700" s="41">
        <v>0</v>
      </c>
      <c r="AE1700" s="42">
        <v>9778766</v>
      </c>
      <c r="AF1700" s="42">
        <v>9778766</v>
      </c>
      <c r="AG1700" s="41">
        <v>9778766</v>
      </c>
      <c r="AH1700" s="41">
        <v>9778766</v>
      </c>
      <c r="AI1700" s="41">
        <v>0</v>
      </c>
      <c r="AJ1700" s="41">
        <v>0</v>
      </c>
      <c r="AK1700" s="42" t="str">
        <f>IFERROR(VLOOKUP(Exportar[[#This Row],[RUBRO]],[3]LISTAS!$A$1:$B$19,2,0),Exportar[[#This Row],[NOMBRE-Planeación_Proyecto]])</f>
        <v>9. Tecnología</v>
      </c>
      <c r="AL1700" s="41">
        <f>VLOOKUP(Exportar[[#This Row],[UNIDAD/SUB UNIDAD]],[3]!REGIONALES[[#All],[codigo_regional3]:[Columna1]],3,0)</f>
        <v>76</v>
      </c>
      <c r="AM1700" s="41">
        <f>Exportar[[#This Row],[COD]]</f>
        <v>76</v>
      </c>
      <c r="AN1700" s="41">
        <f>IFERROR(VLOOKUP(Exportar[[#This Row],[RUBRO completo]],'[3]CENTRO DE COSTOS'!$X:$X,1,0),0)</f>
        <v>0</v>
      </c>
      <c r="AO1700" s="43" t="str">
        <f>VLOOKUP(Exportar[[#This Row],[COD_REAL]],'[3]CENTRO DE COSTOS'!$M$4:$N$72,2,0)</f>
        <v>REGIONAL VALLE</v>
      </c>
    </row>
    <row r="1701" spans="1:41" x14ac:dyDescent="0.25">
      <c r="A1701" s="44">
        <v>45111</v>
      </c>
      <c r="B1701" s="32">
        <v>2023</v>
      </c>
      <c r="C1701" s="33" t="str">
        <f>VLOOKUP(D1701,'[3]CENTRO DE COSTOS'!$E:$H,4,0)</f>
        <v>REGIONALES</v>
      </c>
      <c r="D1701" s="34" t="s">
        <v>87</v>
      </c>
      <c r="E1701" s="34" t="s">
        <v>88</v>
      </c>
      <c r="F1701" s="34" t="s">
        <v>176</v>
      </c>
      <c r="G1701" s="35" t="str">
        <f>VLOOKUP(O1701,[3]Gerentes!$A:$N,4,0)</f>
        <v>FORTALECIMIENTO</v>
      </c>
      <c r="H1701" s="35" t="str">
        <f>VLOOKUP(O1701,[3]Gerentes!$A:$N,5,0)</f>
        <v>DIRECTOR(A) DE GESTION HUMANA</v>
      </c>
      <c r="I1701" s="35" t="str">
        <f>VLOOKUP(O1701,[3]Gerentes!$A:$N,10,0)</f>
        <v>8. Fortalecimiento</v>
      </c>
      <c r="J1701" s="35" t="str">
        <f>VLOOKUP(O1701,[3]Gerentes!$A:$AB,15,0)</f>
        <v>No Contratable</v>
      </c>
      <c r="K1701" s="36" t="str">
        <f t="shared" si="78"/>
        <v>Inversión</v>
      </c>
      <c r="L1701" s="37" t="s">
        <v>175</v>
      </c>
      <c r="M1701" s="38" t="str">
        <f t="shared" si="79"/>
        <v>C-4199-1500-8</v>
      </c>
      <c r="N1701" s="34">
        <v>992</v>
      </c>
      <c r="O1701" s="35" t="str">
        <f t="shared" si="80"/>
        <v>C-4199-1500-8-0-4199064-02-992</v>
      </c>
      <c r="P1701" s="32" t="s">
        <v>174</v>
      </c>
      <c r="Q1701" s="39">
        <f>VLOOKUP($O1701,[3]Gerentes!$A:$I,7,0)</f>
        <v>4199064</v>
      </c>
      <c r="R1701" s="40" t="str">
        <f>VLOOKUP($O1701,[3]Gerentes!$A:$I,8,0)</f>
        <v>SERVICIO DE IMPLEMENTACION DE SISTEMAS DE GESTION</v>
      </c>
      <c r="S1701" s="34" t="s">
        <v>24</v>
      </c>
      <c r="T1701" s="34">
        <v>27</v>
      </c>
      <c r="U1701" s="34" t="s">
        <v>161</v>
      </c>
      <c r="V1701" s="34" t="s">
        <v>25</v>
      </c>
      <c r="W1701" s="41">
        <v>89610000</v>
      </c>
      <c r="X1701" s="41">
        <v>0</v>
      </c>
      <c r="Y1701" s="41">
        <v>0</v>
      </c>
      <c r="Z1701" s="41">
        <v>0</v>
      </c>
      <c r="AA1701" s="41">
        <v>0</v>
      </c>
      <c r="AB1701" s="42">
        <v>89610000</v>
      </c>
      <c r="AC1701" s="41">
        <v>89610000</v>
      </c>
      <c r="AD1701" s="41">
        <v>0</v>
      </c>
      <c r="AE1701" s="42">
        <v>28192198</v>
      </c>
      <c r="AF1701" s="42">
        <v>26933425</v>
      </c>
      <c r="AG1701" s="41">
        <v>26933425</v>
      </c>
      <c r="AH1701" s="41">
        <v>26933425</v>
      </c>
      <c r="AI1701" s="41">
        <v>0</v>
      </c>
      <c r="AJ1701" s="41">
        <v>0</v>
      </c>
      <c r="AK1701" s="42" t="str">
        <f>IFERROR(VLOOKUP(Exportar[[#This Row],[RUBRO]],[3]LISTAS!$A$1:$B$19,2,0),Exportar[[#This Row],[NOMBRE-Planeación_Proyecto]])</f>
        <v>8. Fortalecimiento</v>
      </c>
      <c r="AL1701" s="41">
        <f>VLOOKUP(Exportar[[#This Row],[UNIDAD/SUB UNIDAD]],[3]!REGIONALES[[#All],[codigo_regional3]:[Columna1]],3,0)</f>
        <v>76</v>
      </c>
      <c r="AM1701" s="41">
        <f>Exportar[[#This Row],[COD]]</f>
        <v>76</v>
      </c>
      <c r="AN1701" s="41">
        <f>IFERROR(VLOOKUP(Exportar[[#This Row],[RUBRO completo]],'[3]CENTRO DE COSTOS'!$X:$X,1,0),0)</f>
        <v>0</v>
      </c>
      <c r="AO1701" s="43" t="str">
        <f>VLOOKUP(Exportar[[#This Row],[COD_REAL]],'[3]CENTRO DE COSTOS'!$M$4:$N$72,2,0)</f>
        <v>REGIONAL VALLE</v>
      </c>
    </row>
    <row r="1702" spans="1:41" x14ac:dyDescent="0.25">
      <c r="A1702" s="44">
        <v>45111</v>
      </c>
      <c r="B1702" s="32">
        <v>2023</v>
      </c>
      <c r="C1702" s="33" t="str">
        <f>VLOOKUP(D1702,'[3]CENTRO DE COSTOS'!$E:$H,4,0)</f>
        <v>REGIONALES</v>
      </c>
      <c r="D1702" s="34" t="s">
        <v>87</v>
      </c>
      <c r="E1702" s="34" t="s">
        <v>88</v>
      </c>
      <c r="F1702" s="34" t="s">
        <v>164</v>
      </c>
      <c r="G1702" s="35" t="str">
        <f>VLOOKUP(O1702,[3]Gerentes!$A:$N,4,0)</f>
        <v>PROTECCIÓN SRPA</v>
      </c>
      <c r="H1702" s="35" t="str">
        <f>VLOOKUP(O1702,[3]Gerentes!$A:$N,5,0)</f>
        <v>DIRECTOR(A) DE PROTECCION</v>
      </c>
      <c r="I1702" s="35" t="str">
        <f>VLOOKUP(O1702,[3]Gerentes!$A:$N,10,0)</f>
        <v>3. Protección SRPA</v>
      </c>
      <c r="J1702" s="35" t="str">
        <f>VLOOKUP(O1702,[3]Gerentes!$A:$AB,15,0)</f>
        <v>No Contratable</v>
      </c>
      <c r="K1702" s="36" t="str">
        <f t="shared" si="78"/>
        <v>Inversión</v>
      </c>
      <c r="L1702" s="37" t="s">
        <v>187</v>
      </c>
      <c r="M1702" s="38" t="str">
        <f t="shared" si="79"/>
        <v>C-4102-1500-13</v>
      </c>
      <c r="N1702" s="34">
        <v>999</v>
      </c>
      <c r="O1702" s="35" t="str">
        <f t="shared" si="80"/>
        <v>C-4102-1500-13-0-4102038-02-999</v>
      </c>
      <c r="P1702" s="32" t="s">
        <v>186</v>
      </c>
      <c r="Q1702" s="39">
        <f>VLOOKUP($O1702,[3]Gerentes!$A:$I,7,0)</f>
        <v>4102038</v>
      </c>
      <c r="R1702" s="40" t="str">
        <f>VLOOKUP($O1702,[3]Gerentes!$A:$I,8,0)</f>
        <v>SERVICIO DIRIGIDOS A LA ATENCION DE NIÑOS, NIÑAS, ADOLESCENTES Y JOVENES, CON ENFOQUE PEDAGOGICO Y RESTAURATIVO ENCAMINADOS A LA INCLUSION SOCIAL</v>
      </c>
      <c r="S1702" s="34" t="s">
        <v>24</v>
      </c>
      <c r="T1702" s="34">
        <v>27</v>
      </c>
      <c r="U1702" s="34" t="s">
        <v>161</v>
      </c>
      <c r="V1702" s="34" t="s">
        <v>25</v>
      </c>
      <c r="W1702" s="41">
        <v>2000</v>
      </c>
      <c r="X1702" s="41">
        <v>0</v>
      </c>
      <c r="Y1702" s="41">
        <v>0</v>
      </c>
      <c r="Z1702" s="41">
        <v>0</v>
      </c>
      <c r="AA1702" s="41">
        <v>0</v>
      </c>
      <c r="AB1702" s="42">
        <v>2000</v>
      </c>
      <c r="AC1702" s="41">
        <v>0</v>
      </c>
      <c r="AD1702" s="41">
        <v>2000</v>
      </c>
      <c r="AE1702" s="42">
        <v>0</v>
      </c>
      <c r="AF1702" s="42">
        <v>0</v>
      </c>
      <c r="AG1702" s="41">
        <v>0</v>
      </c>
      <c r="AH1702" s="41">
        <v>0</v>
      </c>
      <c r="AI1702" s="41">
        <v>0</v>
      </c>
      <c r="AJ1702" s="41">
        <v>0</v>
      </c>
      <c r="AK1702" s="42" t="str">
        <f>IFERROR(VLOOKUP(Exportar[[#This Row],[RUBRO]],[3]LISTAS!$A$1:$B$19,2,0),Exportar[[#This Row],[NOMBRE-Planeación_Proyecto]])</f>
        <v>3. Protección SRPA</v>
      </c>
      <c r="AL1702" s="41">
        <f>VLOOKUP(Exportar[[#This Row],[UNIDAD/SUB UNIDAD]],[3]!REGIONALES[[#All],[codigo_regional3]:[Columna1]],3,0)</f>
        <v>76</v>
      </c>
      <c r="AM1702" s="41">
        <f>Exportar[[#This Row],[COD]]</f>
        <v>76</v>
      </c>
      <c r="AN1702" s="41">
        <f>IFERROR(VLOOKUP(Exportar[[#This Row],[RUBRO completo]],'[3]CENTRO DE COSTOS'!$X:$X,1,0),0)</f>
        <v>0</v>
      </c>
      <c r="AO1702" s="43" t="str">
        <f>VLOOKUP(Exportar[[#This Row],[COD_REAL]],'[3]CENTRO DE COSTOS'!$M$4:$N$72,2,0)</f>
        <v>REGIONAL VALLE</v>
      </c>
    </row>
    <row r="1703" spans="1:41" x14ac:dyDescent="0.25">
      <c r="A1703" s="44">
        <v>45111</v>
      </c>
      <c r="B1703" s="32">
        <v>2023</v>
      </c>
      <c r="C1703" s="33" t="str">
        <f>VLOOKUP(D1703,'[3]CENTRO DE COSTOS'!$E:$H,4,0)</f>
        <v>REGIONALES</v>
      </c>
      <c r="D1703" s="34" t="s">
        <v>87</v>
      </c>
      <c r="E1703" s="34" t="s">
        <v>88</v>
      </c>
      <c r="F1703" s="34" t="s">
        <v>164</v>
      </c>
      <c r="G1703" s="35" t="str">
        <f>VLOOKUP(O1703,[3]Gerentes!$A:$N,4,0)</f>
        <v xml:space="preserve">PROTECCIÓN RESTABLECIMIENTO </v>
      </c>
      <c r="H1703" s="35" t="str">
        <f>VLOOKUP(O1703,[3]Gerentes!$A:$N,5,0)</f>
        <v>DIRECTOR(A) DE PROTECCION</v>
      </c>
      <c r="I1703" s="35" t="str">
        <f>VLOOKUP(O1703,[3]Gerentes!$A:$N,10,0)</f>
        <v>2. Protección PARD</v>
      </c>
      <c r="J1703" s="35" t="str">
        <f>VLOOKUP(O1703,[3]Gerentes!$A:$AB,15,0)</f>
        <v>No Contratable</v>
      </c>
      <c r="K1703" s="36" t="str">
        <f t="shared" si="78"/>
        <v>Inversión</v>
      </c>
      <c r="L1703" s="37" t="s">
        <v>173</v>
      </c>
      <c r="M1703" s="38" t="str">
        <f t="shared" si="79"/>
        <v>C-4102-1500-14</v>
      </c>
      <c r="N1703" s="34">
        <v>999</v>
      </c>
      <c r="O1703" s="35" t="str">
        <f t="shared" si="80"/>
        <v>C-4102-1500-14-0-4102037-02-999</v>
      </c>
      <c r="P1703" s="32" t="s">
        <v>172</v>
      </c>
      <c r="Q1703" s="39">
        <f>VLOOKUP($O1703,[3]Gerentes!$A:$I,7,0)</f>
        <v>4102037</v>
      </c>
      <c r="R1703" s="40" t="str">
        <f>VLOOKUP($O1703,[3]Gerentes!$A:$I,8,0)</f>
        <v>SERVICIO DE PROTECCION PARA EL RESTABLECIMIENTO DE DERECHOS DE NIÑOS, NIÑAS, ADOLESCENTES Y JOVENES</v>
      </c>
      <c r="S1703" s="34" t="s">
        <v>24</v>
      </c>
      <c r="T1703" s="34">
        <v>27</v>
      </c>
      <c r="U1703" s="34" t="s">
        <v>161</v>
      </c>
      <c r="V1703" s="34" t="s">
        <v>25</v>
      </c>
      <c r="W1703" s="41">
        <v>5000</v>
      </c>
      <c r="X1703" s="41">
        <v>0</v>
      </c>
      <c r="Y1703" s="41">
        <v>0</v>
      </c>
      <c r="Z1703" s="41">
        <v>0</v>
      </c>
      <c r="AA1703" s="41">
        <v>0</v>
      </c>
      <c r="AB1703" s="42">
        <v>5000</v>
      </c>
      <c r="AC1703" s="41">
        <v>0</v>
      </c>
      <c r="AD1703" s="41">
        <v>5000</v>
      </c>
      <c r="AE1703" s="42">
        <v>0</v>
      </c>
      <c r="AF1703" s="42">
        <v>0</v>
      </c>
      <c r="AG1703" s="41">
        <v>0</v>
      </c>
      <c r="AH1703" s="41">
        <v>0</v>
      </c>
      <c r="AI1703" s="41">
        <v>0</v>
      </c>
      <c r="AJ1703" s="41">
        <v>0</v>
      </c>
      <c r="AK1703" s="42" t="str">
        <f>IFERROR(VLOOKUP(Exportar[[#This Row],[RUBRO]],[3]LISTAS!$A$1:$B$19,2,0),Exportar[[#This Row],[NOMBRE-Planeación_Proyecto]])</f>
        <v>2. Protección PARD</v>
      </c>
      <c r="AL1703" s="41">
        <f>VLOOKUP(Exportar[[#This Row],[UNIDAD/SUB UNIDAD]],[3]!REGIONALES[[#All],[codigo_regional3]:[Columna1]],3,0)</f>
        <v>76</v>
      </c>
      <c r="AM1703" s="41">
        <f>Exportar[[#This Row],[COD]]</f>
        <v>76</v>
      </c>
      <c r="AN1703" s="41">
        <f>IFERROR(VLOOKUP(Exportar[[#This Row],[RUBRO completo]],'[3]CENTRO DE COSTOS'!$X:$X,1,0),0)</f>
        <v>0</v>
      </c>
      <c r="AO1703" s="43" t="str">
        <f>VLOOKUP(Exportar[[#This Row],[COD_REAL]],'[3]CENTRO DE COSTOS'!$M$4:$N$72,2,0)</f>
        <v>REGIONAL VALLE</v>
      </c>
    </row>
    <row r="1704" spans="1:41" x14ac:dyDescent="0.25">
      <c r="A1704" s="44">
        <v>45111</v>
      </c>
      <c r="B1704" s="32">
        <v>2023</v>
      </c>
      <c r="C1704" s="33" t="str">
        <f>VLOOKUP(D1704,'[3]CENTRO DE COSTOS'!$E:$H,4,0)</f>
        <v>REGIONALES</v>
      </c>
      <c r="D1704" s="34" t="s">
        <v>87</v>
      </c>
      <c r="E1704" s="34" t="s">
        <v>88</v>
      </c>
      <c r="F1704" s="34" t="s">
        <v>164</v>
      </c>
      <c r="G1704" s="35" t="str">
        <f>VLOOKUP(O1704,[3]Gerentes!$A:$N,4,0)</f>
        <v>FORTALECIMIENTO</v>
      </c>
      <c r="H1704" s="35" t="str">
        <f>VLOOKUP(O1704,[3]Gerentes!$A:$N,5,0)</f>
        <v>DIRECTOR(A) FINANCIERA</v>
      </c>
      <c r="I1704" s="35" t="str">
        <f>VLOOKUP(O1704,[3]Gerentes!$A:$N,10,0)</f>
        <v>8. Fortalecimiento</v>
      </c>
      <c r="J1704" s="35" t="str">
        <f>VLOOKUP(O1704,[3]Gerentes!$A:$AB,15,0)</f>
        <v>No Contratable</v>
      </c>
      <c r="K1704" s="36" t="str">
        <f t="shared" si="78"/>
        <v>Inversión</v>
      </c>
      <c r="L1704" s="37" t="s">
        <v>163</v>
      </c>
      <c r="M1704" s="38" t="str">
        <f t="shared" si="79"/>
        <v>C-4199-1500-8</v>
      </c>
      <c r="N1704" s="34">
        <v>999</v>
      </c>
      <c r="O1704" s="35" t="str">
        <f t="shared" si="80"/>
        <v>C-4199-1500-8-0-4199044-02-999</v>
      </c>
      <c r="P1704" s="32" t="s">
        <v>162</v>
      </c>
      <c r="Q1704" s="39">
        <f>VLOOKUP($O1704,[3]Gerentes!$A:$I,7,0)</f>
        <v>4199044</v>
      </c>
      <c r="R1704" s="40" t="str">
        <f>VLOOKUP($O1704,[3]Gerentes!$A:$I,8,0)</f>
        <v>DERECHO DE BENEFICIO FIDUCIARIO</v>
      </c>
      <c r="S1704" s="34" t="s">
        <v>24</v>
      </c>
      <c r="T1704" s="34">
        <v>27</v>
      </c>
      <c r="U1704" s="34" t="s">
        <v>161</v>
      </c>
      <c r="V1704" s="34" t="s">
        <v>25</v>
      </c>
      <c r="W1704" s="41">
        <v>0</v>
      </c>
      <c r="X1704" s="41">
        <v>460000</v>
      </c>
      <c r="Y1704" s="41">
        <v>0</v>
      </c>
      <c r="Z1704" s="41">
        <v>0</v>
      </c>
      <c r="AA1704" s="41">
        <v>0</v>
      </c>
      <c r="AB1704" s="42">
        <v>460000</v>
      </c>
      <c r="AC1704" s="41">
        <v>460000</v>
      </c>
      <c r="AD1704" s="41">
        <v>0</v>
      </c>
      <c r="AE1704" s="42">
        <v>460000</v>
      </c>
      <c r="AF1704" s="42">
        <v>129033.77</v>
      </c>
      <c r="AG1704" s="41">
        <v>129033.77</v>
      </c>
      <c r="AH1704" s="41">
        <v>129033.77</v>
      </c>
      <c r="AI1704" s="41">
        <v>0</v>
      </c>
      <c r="AJ1704" s="41">
        <v>0</v>
      </c>
      <c r="AK1704" s="42" t="str">
        <f>IFERROR(VLOOKUP(Exportar[[#This Row],[RUBRO]],[3]LISTAS!$A$1:$B$19,2,0),Exportar[[#This Row],[NOMBRE-Planeación_Proyecto]])</f>
        <v>8. Fortalecimiento</v>
      </c>
      <c r="AL1704" s="41">
        <f>VLOOKUP(Exportar[[#This Row],[UNIDAD/SUB UNIDAD]],[3]!REGIONALES[[#All],[codigo_regional3]:[Columna1]],3,0)</f>
        <v>76</v>
      </c>
      <c r="AM1704" s="41">
        <f>Exportar[[#This Row],[COD]]</f>
        <v>76</v>
      </c>
      <c r="AN1704" s="41">
        <f>IFERROR(VLOOKUP(Exportar[[#This Row],[RUBRO completo]],'[3]CENTRO DE COSTOS'!$X:$X,1,0),0)</f>
        <v>0</v>
      </c>
      <c r="AO1704" s="43" t="str">
        <f>VLOOKUP(Exportar[[#This Row],[COD_REAL]],'[3]CENTRO DE COSTOS'!$M$4:$N$72,2,0)</f>
        <v>REGIONAL VALLE</v>
      </c>
    </row>
    <row r="1705" spans="1:41" x14ac:dyDescent="0.25">
      <c r="A1705" s="44">
        <v>45111</v>
      </c>
      <c r="B1705" s="32">
        <v>2023</v>
      </c>
      <c r="C1705" s="33" t="str">
        <f>VLOOKUP(D1705,'[3]CENTRO DE COSTOS'!$E:$H,4,0)</f>
        <v>REGIONALES</v>
      </c>
      <c r="D1705" s="34" t="s">
        <v>89</v>
      </c>
      <c r="E1705" s="34" t="s">
        <v>90</v>
      </c>
      <c r="F1705" s="34" t="s">
        <v>239</v>
      </c>
      <c r="G1705" s="35" t="str">
        <f>VLOOKUP(O1705,[3]Gerentes!$A:$N,4,0)</f>
        <v>NUTRICIÓN</v>
      </c>
      <c r="H1705" s="35" t="str">
        <f>VLOOKUP(O1705,[3]Gerentes!$A:$N,5,0)</f>
        <v>DIRECTOR(A) DE NUTRICION</v>
      </c>
      <c r="I1705" s="35" t="str">
        <f>VLOOKUP(O1705,[3]Gerentes!$A:$N,10,0)</f>
        <v>4. Nutrición</v>
      </c>
      <c r="J1705" s="35" t="str">
        <f>VLOOKUP(O1705,[3]Gerentes!$A:$AB,15,0)</f>
        <v>Contratable</v>
      </c>
      <c r="K1705" s="36" t="str">
        <f t="shared" si="78"/>
        <v>Inversión</v>
      </c>
      <c r="L1705" s="37" t="s">
        <v>189</v>
      </c>
      <c r="M1705" s="38" t="str">
        <f t="shared" si="79"/>
        <v>C-4102-1500-12</v>
      </c>
      <c r="N1705" s="34">
        <v>101</v>
      </c>
      <c r="O1705" s="35" t="str">
        <f t="shared" si="80"/>
        <v>C-4102-1500-12-0-4102016-02-101</v>
      </c>
      <c r="P1705" s="32" t="s">
        <v>188</v>
      </c>
      <c r="Q1705" s="39">
        <f>VLOOKUP($O1705,[3]Gerentes!$A:$I,7,0)</f>
        <v>4102016</v>
      </c>
      <c r="R1705" s="40" t="str">
        <f>VLOOKUP($O1705,[3]Gerentes!$A:$I,8,0)</f>
        <v>SERVICIO DE ATENCION Y PREVENCION A LA DESNUTRICION DESDE EL SECTOR INCLUSION SOCIAL</v>
      </c>
      <c r="S1705" s="34" t="s">
        <v>24</v>
      </c>
      <c r="T1705" s="34">
        <v>27</v>
      </c>
      <c r="U1705" s="34" t="s">
        <v>161</v>
      </c>
      <c r="V1705" s="34" t="s">
        <v>25</v>
      </c>
      <c r="W1705" s="41">
        <v>2221153408</v>
      </c>
      <c r="X1705" s="41">
        <v>0</v>
      </c>
      <c r="Y1705" s="41">
        <v>43804258</v>
      </c>
      <c r="Z1705" s="41">
        <v>0</v>
      </c>
      <c r="AA1705" s="41">
        <v>0</v>
      </c>
      <c r="AB1705" s="42">
        <v>2177349150</v>
      </c>
      <c r="AC1705" s="41">
        <v>2177349150</v>
      </c>
      <c r="AD1705" s="41">
        <v>0</v>
      </c>
      <c r="AE1705" s="42">
        <v>2177349150</v>
      </c>
      <c r="AF1705" s="42">
        <v>1010935136</v>
      </c>
      <c r="AG1705" s="41">
        <v>1010935136</v>
      </c>
      <c r="AH1705" s="41">
        <v>1010935136</v>
      </c>
      <c r="AI1705" s="41">
        <v>0</v>
      </c>
      <c r="AJ1705" s="41">
        <v>0</v>
      </c>
      <c r="AK1705" s="42" t="str">
        <f>IFERROR(VLOOKUP(Exportar[[#This Row],[RUBRO]],[3]LISTAS!$A$1:$B$19,2,0),Exportar[[#This Row],[NOMBRE-Planeación_Proyecto]])</f>
        <v>4. Nutrición</v>
      </c>
      <c r="AL1705" s="41">
        <f>VLOOKUP(Exportar[[#This Row],[UNIDAD/SUB UNIDAD]],[3]!REGIONALES[[#All],[codigo_regional3]:[Columna1]],3,0)</f>
        <v>81</v>
      </c>
      <c r="AM1705" s="41">
        <f>Exportar[[#This Row],[COD]]</f>
        <v>81</v>
      </c>
      <c r="AN1705" s="41" t="str">
        <f>IFERROR(VLOOKUP(Exportar[[#This Row],[RUBRO completo]],'[3]CENTRO DE COSTOS'!$X:$X,1,0),0)</f>
        <v>C-4102-1500-12-0-4102016-02-101</v>
      </c>
      <c r="AO1705" s="43" t="str">
        <f>VLOOKUP(Exportar[[#This Row],[COD_REAL]],'[3]CENTRO DE COSTOS'!$M$4:$N$72,2,0)</f>
        <v>REGIONAL ARAUCA</v>
      </c>
    </row>
    <row r="1706" spans="1:41" x14ac:dyDescent="0.25">
      <c r="A1706" s="44">
        <v>45111</v>
      </c>
      <c r="B1706" s="32">
        <v>2023</v>
      </c>
      <c r="C1706" s="33" t="str">
        <f>VLOOKUP(D1706,'[3]CENTRO DE COSTOS'!$E:$H,4,0)</f>
        <v>REGIONALES</v>
      </c>
      <c r="D1706" s="34" t="s">
        <v>89</v>
      </c>
      <c r="E1706" s="34" t="s">
        <v>90</v>
      </c>
      <c r="F1706" s="34" t="s">
        <v>238</v>
      </c>
      <c r="G1706" s="35" t="str">
        <f>VLOOKUP(O1706,[3]Gerentes!$A:$N,4,0)</f>
        <v>NUTRICIÓN</v>
      </c>
      <c r="H1706" s="35" t="str">
        <f>VLOOKUP(O1706,[3]Gerentes!$A:$N,5,0)</f>
        <v>DIRECTOR(A) DE NUTRICION</v>
      </c>
      <c r="I1706" s="35" t="str">
        <f>VLOOKUP(O1706,[3]Gerentes!$A:$N,10,0)</f>
        <v>4. Nutrición</v>
      </c>
      <c r="J1706" s="35" t="str">
        <f>VLOOKUP(O1706,[3]Gerentes!$A:$AB,15,0)</f>
        <v>Contratable</v>
      </c>
      <c r="K1706" s="36" t="str">
        <f t="shared" si="78"/>
        <v>Inversión</v>
      </c>
      <c r="L1706" s="37" t="s">
        <v>191</v>
      </c>
      <c r="M1706" s="38" t="str">
        <f t="shared" si="79"/>
        <v>C-4102-1500-12</v>
      </c>
      <c r="N1706" s="34">
        <v>105</v>
      </c>
      <c r="O1706" s="35" t="str">
        <f t="shared" si="80"/>
        <v>C-4102-1500-12-0-4102014-02-105</v>
      </c>
      <c r="P1706" s="32" t="s">
        <v>190</v>
      </c>
      <c r="Q1706" s="39">
        <f>VLOOKUP($O1706,[3]Gerentes!$A:$I,7,0)</f>
        <v>4102014</v>
      </c>
      <c r="R1706" s="40" t="str">
        <f>VLOOKUP($O1706,[3]Gerentes!$A:$I,8,0)</f>
        <v>SERVICIO DE DISTRIBUCION DE ALIMENTOS SOLIDOS DE ALTO VALOR NUTRICIONAL</v>
      </c>
      <c r="S1706" s="34" t="s">
        <v>24</v>
      </c>
      <c r="T1706" s="34">
        <v>27</v>
      </c>
      <c r="U1706" s="34" t="s">
        <v>161</v>
      </c>
      <c r="V1706" s="34" t="s">
        <v>25</v>
      </c>
      <c r="W1706" s="41">
        <v>61619566</v>
      </c>
      <c r="X1706" s="41">
        <v>0</v>
      </c>
      <c r="Y1706" s="41">
        <v>0</v>
      </c>
      <c r="Z1706" s="41">
        <v>0</v>
      </c>
      <c r="AA1706" s="41">
        <v>0</v>
      </c>
      <c r="AB1706" s="42">
        <v>61619566</v>
      </c>
      <c r="AC1706" s="41">
        <v>61619566</v>
      </c>
      <c r="AD1706" s="41">
        <v>0</v>
      </c>
      <c r="AE1706" s="42">
        <v>61619566</v>
      </c>
      <c r="AF1706" s="42">
        <v>24057566</v>
      </c>
      <c r="AG1706" s="41">
        <v>24057566</v>
      </c>
      <c r="AH1706" s="41">
        <v>24057566</v>
      </c>
      <c r="AI1706" s="41">
        <v>0</v>
      </c>
      <c r="AJ1706" s="41">
        <v>0</v>
      </c>
      <c r="AK1706" s="42" t="str">
        <f>IFERROR(VLOOKUP(Exportar[[#This Row],[RUBRO]],[3]LISTAS!$A$1:$B$19,2,0),Exportar[[#This Row],[NOMBRE-Planeación_Proyecto]])</f>
        <v>4. Nutrición</v>
      </c>
      <c r="AL1706" s="41">
        <f>VLOOKUP(Exportar[[#This Row],[UNIDAD/SUB UNIDAD]],[3]!REGIONALES[[#All],[codigo_regional3]:[Columna1]],3,0)</f>
        <v>81</v>
      </c>
      <c r="AM1706" s="41">
        <f>Exportar[[#This Row],[COD]]</f>
        <v>81</v>
      </c>
      <c r="AN1706" s="41">
        <f>IFERROR(VLOOKUP(Exportar[[#This Row],[RUBRO completo]],'[3]CENTRO DE COSTOS'!$X:$X,1,0),0)</f>
        <v>0</v>
      </c>
      <c r="AO1706" s="43" t="str">
        <f>VLOOKUP(Exportar[[#This Row],[COD_REAL]],'[3]CENTRO DE COSTOS'!$M$4:$N$72,2,0)</f>
        <v>REGIONAL ARAUCA</v>
      </c>
    </row>
    <row r="1707" spans="1:41" x14ac:dyDescent="0.25">
      <c r="A1707" s="44">
        <v>45111</v>
      </c>
      <c r="B1707" s="32">
        <v>2023</v>
      </c>
      <c r="C1707" s="33" t="str">
        <f>VLOOKUP(D1707,'[3]CENTRO DE COSTOS'!$E:$H,4,0)</f>
        <v>REGIONALES</v>
      </c>
      <c r="D1707" s="34" t="s">
        <v>89</v>
      </c>
      <c r="E1707" s="34" t="s">
        <v>90</v>
      </c>
      <c r="F1707" s="34" t="s">
        <v>243</v>
      </c>
      <c r="G1707" s="35" t="str">
        <f>VLOOKUP(O1707,[3]Gerentes!$A:$N,4,0)</f>
        <v xml:space="preserve">PROTECCIÓN RESTABLECIMIENTO </v>
      </c>
      <c r="H1707" s="35" t="str">
        <f>VLOOKUP(O1707,[3]Gerentes!$A:$N,5,0)</f>
        <v>DIRECTOR(A) DE PROTECCION</v>
      </c>
      <c r="I1707" s="35" t="str">
        <f>VLOOKUP(O1707,[3]Gerentes!$A:$N,10,0)</f>
        <v>2. Protección PARD</v>
      </c>
      <c r="J1707" s="35" t="str">
        <f>VLOOKUP(O1707,[3]Gerentes!$A:$AB,15,0)</f>
        <v>Contratable</v>
      </c>
      <c r="K1707" s="36" t="str">
        <f t="shared" si="78"/>
        <v>Inversión</v>
      </c>
      <c r="L1707" s="37" t="s">
        <v>173</v>
      </c>
      <c r="M1707" s="38" t="str">
        <f t="shared" si="79"/>
        <v>C-4102-1500-14</v>
      </c>
      <c r="N1707" s="34">
        <v>111</v>
      </c>
      <c r="O1707" s="35" t="str">
        <f t="shared" si="80"/>
        <v>C-4102-1500-14-0-4102037-02-111</v>
      </c>
      <c r="P1707" s="32" t="s">
        <v>172</v>
      </c>
      <c r="Q1707" s="39">
        <f>VLOOKUP($O1707,[3]Gerentes!$A:$I,7,0)</f>
        <v>4102037</v>
      </c>
      <c r="R1707" s="40" t="str">
        <f>VLOOKUP($O1707,[3]Gerentes!$A:$I,8,0)</f>
        <v>SERVICIO DE PROTECCION PARA EL RESTABLECIMIENTO DE DERECHOS DE NIÑOS, NIÑAS, ADOLESCENTES Y JOVENES</v>
      </c>
      <c r="S1707" s="34" t="s">
        <v>24</v>
      </c>
      <c r="T1707" s="34">
        <v>21</v>
      </c>
      <c r="U1707" s="34" t="s">
        <v>185</v>
      </c>
      <c r="V1707" s="34" t="s">
        <v>25</v>
      </c>
      <c r="W1707" s="41">
        <v>8903269</v>
      </c>
      <c r="X1707" s="41">
        <v>36380031</v>
      </c>
      <c r="Y1707" s="41">
        <v>0</v>
      </c>
      <c r="Z1707" s="41">
        <v>0</v>
      </c>
      <c r="AA1707" s="41">
        <v>0</v>
      </c>
      <c r="AB1707" s="42">
        <v>45283300</v>
      </c>
      <c r="AC1707" s="41">
        <v>42168300</v>
      </c>
      <c r="AD1707" s="41">
        <v>3115000</v>
      </c>
      <c r="AE1707" s="42">
        <v>0</v>
      </c>
      <c r="AF1707" s="42">
        <v>0</v>
      </c>
      <c r="AG1707" s="41">
        <v>0</v>
      </c>
      <c r="AH1707" s="41">
        <v>0</v>
      </c>
      <c r="AI1707" s="41">
        <v>0</v>
      </c>
      <c r="AJ1707" s="41">
        <v>0</v>
      </c>
      <c r="AK1707" s="42" t="str">
        <f>IFERROR(VLOOKUP(Exportar[[#This Row],[RUBRO]],[3]LISTAS!$A$1:$B$19,2,0),Exportar[[#This Row],[NOMBRE-Planeación_Proyecto]])</f>
        <v>2. Protección PARD</v>
      </c>
      <c r="AL1707" s="41">
        <f>VLOOKUP(Exportar[[#This Row],[UNIDAD/SUB UNIDAD]],[3]!REGIONALES[[#All],[codigo_regional3]:[Columna1]],3,0)</f>
        <v>81</v>
      </c>
      <c r="AM1707" s="41">
        <f>Exportar[[#This Row],[COD]]</f>
        <v>81</v>
      </c>
      <c r="AN1707" s="41">
        <f>IFERROR(VLOOKUP(Exportar[[#This Row],[RUBRO completo]],'[3]CENTRO DE COSTOS'!$X:$X,1,0),0)</f>
        <v>0</v>
      </c>
      <c r="AO1707" s="43" t="str">
        <f>VLOOKUP(Exportar[[#This Row],[COD_REAL]],'[3]CENTRO DE COSTOS'!$M$4:$N$72,2,0)</f>
        <v>REGIONAL ARAUCA</v>
      </c>
    </row>
    <row r="1708" spans="1:41" x14ac:dyDescent="0.25">
      <c r="A1708" s="44">
        <v>45111</v>
      </c>
      <c r="B1708" s="32">
        <v>2023</v>
      </c>
      <c r="C1708" s="33" t="str">
        <f>VLOOKUP(D1708,'[3]CENTRO DE COSTOS'!$E:$H,4,0)</f>
        <v>REGIONALES</v>
      </c>
      <c r="D1708" s="34" t="s">
        <v>89</v>
      </c>
      <c r="E1708" s="34" t="s">
        <v>90</v>
      </c>
      <c r="F1708" s="34" t="s">
        <v>237</v>
      </c>
      <c r="G1708" s="35" t="str">
        <f>VLOOKUP(O1708,[3]Gerentes!$A:$N,4,0)</f>
        <v>PROTECCIÓN SRPA</v>
      </c>
      <c r="H1708" s="35" t="str">
        <f>VLOOKUP(O1708,[3]Gerentes!$A:$N,5,0)</f>
        <v>DIRECTOR(A) DE PROTECCION</v>
      </c>
      <c r="I1708" s="35" t="str">
        <f>VLOOKUP(O1708,[3]Gerentes!$A:$N,10,0)</f>
        <v>3. Protección SRPA</v>
      </c>
      <c r="J1708" s="35" t="str">
        <f>VLOOKUP(O1708,[3]Gerentes!$A:$AB,15,0)</f>
        <v>No Contratable</v>
      </c>
      <c r="K1708" s="36" t="str">
        <f t="shared" si="78"/>
        <v>Inversión</v>
      </c>
      <c r="L1708" s="37" t="s">
        <v>187</v>
      </c>
      <c r="M1708" s="38" t="str">
        <f t="shared" si="79"/>
        <v>C-4102-1500-13</v>
      </c>
      <c r="N1708" s="34">
        <v>112</v>
      </c>
      <c r="O1708" s="35" t="str">
        <f t="shared" si="80"/>
        <v>C-4102-1500-13-0-4102038-02-112</v>
      </c>
      <c r="P1708" s="32" t="s">
        <v>186</v>
      </c>
      <c r="Q1708" s="39">
        <f>VLOOKUP($O1708,[3]Gerentes!$A:$I,7,0)</f>
        <v>4102038</v>
      </c>
      <c r="R1708" s="40" t="str">
        <f>VLOOKUP($O1708,[3]Gerentes!$A:$I,8,0)</f>
        <v>SERVICIO DIRIGIDOS A LA ATENCION DE NIÑOS, NIÑAS, ADOLESCENTES Y JOVENES, CON ENFOQUE PEDAGOGICO Y RESTAURATIVO ENCAMINADOS A LA INCLUSION SOCIAL</v>
      </c>
      <c r="S1708" s="34" t="s">
        <v>38</v>
      </c>
      <c r="T1708" s="34">
        <v>16</v>
      </c>
      <c r="U1708" s="34" t="s">
        <v>249</v>
      </c>
      <c r="V1708" s="34" t="s">
        <v>25</v>
      </c>
      <c r="W1708" s="41">
        <v>2500000</v>
      </c>
      <c r="X1708" s="41">
        <v>0</v>
      </c>
      <c r="Y1708" s="41">
        <v>0</v>
      </c>
      <c r="Z1708" s="41">
        <v>0</v>
      </c>
      <c r="AA1708" s="41">
        <v>0</v>
      </c>
      <c r="AB1708" s="42">
        <v>2500000</v>
      </c>
      <c r="AC1708" s="41">
        <v>2500000</v>
      </c>
      <c r="AD1708" s="41">
        <v>0</v>
      </c>
      <c r="AE1708" s="42">
        <v>0</v>
      </c>
      <c r="AF1708" s="42">
        <v>0</v>
      </c>
      <c r="AG1708" s="41">
        <v>0</v>
      </c>
      <c r="AH1708" s="41">
        <v>0</v>
      </c>
      <c r="AI1708" s="41">
        <v>0</v>
      </c>
      <c r="AJ1708" s="41">
        <v>0</v>
      </c>
      <c r="AK1708" s="42" t="str">
        <f>IFERROR(VLOOKUP(Exportar[[#This Row],[RUBRO]],[3]LISTAS!$A$1:$B$19,2,0),Exportar[[#This Row],[NOMBRE-Planeación_Proyecto]])</f>
        <v>3. Protección SRPA</v>
      </c>
      <c r="AL1708" s="41">
        <f>VLOOKUP(Exportar[[#This Row],[UNIDAD/SUB UNIDAD]],[3]!REGIONALES[[#All],[codigo_regional3]:[Columna1]],3,0)</f>
        <v>81</v>
      </c>
      <c r="AM1708" s="41">
        <f>Exportar[[#This Row],[COD]]</f>
        <v>81</v>
      </c>
      <c r="AN1708" s="41">
        <f>IFERROR(VLOOKUP(Exportar[[#This Row],[RUBRO completo]],'[3]CENTRO DE COSTOS'!$X:$X,1,0),0)</f>
        <v>0</v>
      </c>
      <c r="AO1708" s="43" t="str">
        <f>VLOOKUP(Exportar[[#This Row],[COD_REAL]],'[3]CENTRO DE COSTOS'!$M$4:$N$72,2,0)</f>
        <v>REGIONAL ARAUCA</v>
      </c>
    </row>
    <row r="1709" spans="1:41" x14ac:dyDescent="0.25">
      <c r="A1709" s="44">
        <v>45111</v>
      </c>
      <c r="B1709" s="32">
        <v>2023</v>
      </c>
      <c r="C1709" s="33" t="str">
        <f>VLOOKUP(D1709,'[3]CENTRO DE COSTOS'!$E:$H,4,0)</f>
        <v>REGIONALES</v>
      </c>
      <c r="D1709" s="34" t="s">
        <v>89</v>
      </c>
      <c r="E1709" s="34" t="s">
        <v>90</v>
      </c>
      <c r="F1709" s="34" t="s">
        <v>237</v>
      </c>
      <c r="G1709" s="35" t="str">
        <f>VLOOKUP(O1709,[3]Gerentes!$A:$N,4,0)</f>
        <v xml:space="preserve">PROTECCIÓN RESTABLECIMIENTO </v>
      </c>
      <c r="H1709" s="35" t="str">
        <f>VLOOKUP(O1709,[3]Gerentes!$A:$N,5,0)</f>
        <v>DIRECTOR(A) DE PROTECCION</v>
      </c>
      <c r="I1709" s="35" t="str">
        <f>VLOOKUP(O1709,[3]Gerentes!$A:$N,10,0)</f>
        <v>2. Protección PARD</v>
      </c>
      <c r="J1709" s="35" t="str">
        <f>VLOOKUP(O1709,[3]Gerentes!$A:$AB,15,0)</f>
        <v>No Contratable</v>
      </c>
      <c r="K1709" s="36" t="str">
        <f t="shared" si="78"/>
        <v>Inversión</v>
      </c>
      <c r="L1709" s="37" t="s">
        <v>173</v>
      </c>
      <c r="M1709" s="38" t="str">
        <f t="shared" si="79"/>
        <v>C-4102-1500-14</v>
      </c>
      <c r="N1709" s="34">
        <v>112</v>
      </c>
      <c r="O1709" s="35" t="str">
        <f t="shared" si="80"/>
        <v>C-4102-1500-14-0-4102037-02-112</v>
      </c>
      <c r="P1709" s="32" t="s">
        <v>172</v>
      </c>
      <c r="Q1709" s="39">
        <f>VLOOKUP($O1709,[3]Gerentes!$A:$I,7,0)</f>
        <v>4102037</v>
      </c>
      <c r="R1709" s="40" t="str">
        <f>VLOOKUP($O1709,[3]Gerentes!$A:$I,8,0)</f>
        <v>SERVICIO DE PROTECCION PARA EL RESTABLECIMIENTO DE DERECHOS DE NIÑOS, NIÑAS, ADOLESCENTES Y JOVENES</v>
      </c>
      <c r="S1709" s="34" t="s">
        <v>24</v>
      </c>
      <c r="T1709" s="34">
        <v>21</v>
      </c>
      <c r="U1709" s="34" t="s">
        <v>185</v>
      </c>
      <c r="V1709" s="34" t="s">
        <v>25</v>
      </c>
      <c r="W1709" s="41">
        <v>0</v>
      </c>
      <c r="X1709" s="41">
        <v>38000000</v>
      </c>
      <c r="Y1709" s="41">
        <v>2000</v>
      </c>
      <c r="Z1709" s="41">
        <v>0</v>
      </c>
      <c r="AA1709" s="41">
        <v>0</v>
      </c>
      <c r="AB1709" s="42">
        <v>37998000</v>
      </c>
      <c r="AC1709" s="41">
        <v>37998000</v>
      </c>
      <c r="AD1709" s="41">
        <v>0</v>
      </c>
      <c r="AE1709" s="42">
        <v>15998000</v>
      </c>
      <c r="AF1709" s="42">
        <v>6989703</v>
      </c>
      <c r="AG1709" s="41">
        <v>6989703</v>
      </c>
      <c r="AH1709" s="41">
        <v>6989703</v>
      </c>
      <c r="AI1709" s="41">
        <v>0</v>
      </c>
      <c r="AJ1709" s="41">
        <v>0</v>
      </c>
      <c r="AK1709" s="42" t="str">
        <f>IFERROR(VLOOKUP(Exportar[[#This Row],[RUBRO]],[3]LISTAS!$A$1:$B$19,2,0),Exportar[[#This Row],[NOMBRE-Planeación_Proyecto]])</f>
        <v>2. Protección PARD</v>
      </c>
      <c r="AL1709" s="41">
        <f>VLOOKUP(Exportar[[#This Row],[UNIDAD/SUB UNIDAD]],[3]!REGIONALES[[#All],[codigo_regional3]:[Columna1]],3,0)</f>
        <v>81</v>
      </c>
      <c r="AM1709" s="41">
        <f>Exportar[[#This Row],[COD]]</f>
        <v>81</v>
      </c>
      <c r="AN1709" s="41">
        <f>IFERROR(VLOOKUP(Exportar[[#This Row],[RUBRO completo]],'[3]CENTRO DE COSTOS'!$X:$X,1,0),0)</f>
        <v>0</v>
      </c>
      <c r="AO1709" s="43" t="str">
        <f>VLOOKUP(Exportar[[#This Row],[COD_REAL]],'[3]CENTRO DE COSTOS'!$M$4:$N$72,2,0)</f>
        <v>REGIONAL ARAUCA</v>
      </c>
    </row>
    <row r="1710" spans="1:41" x14ac:dyDescent="0.25">
      <c r="A1710" s="44">
        <v>45111</v>
      </c>
      <c r="B1710" s="32">
        <v>2023</v>
      </c>
      <c r="C1710" s="33" t="str">
        <f>VLOOKUP(D1710,'[3]CENTRO DE COSTOS'!$E:$H,4,0)</f>
        <v>REGIONALES</v>
      </c>
      <c r="D1710" s="34" t="s">
        <v>89</v>
      </c>
      <c r="E1710" s="34" t="s">
        <v>90</v>
      </c>
      <c r="F1710" s="34" t="s">
        <v>237</v>
      </c>
      <c r="G1710" s="35" t="str">
        <f>VLOOKUP(O1710,[3]Gerentes!$A:$N,4,0)</f>
        <v xml:space="preserve">PROTECCIÓN RESTABLECIMIENTO </v>
      </c>
      <c r="H1710" s="35" t="str">
        <f>VLOOKUP(O1710,[3]Gerentes!$A:$N,5,0)</f>
        <v>DIRECTOR(A) DE PROTECCION</v>
      </c>
      <c r="I1710" s="35" t="str">
        <f>VLOOKUP(O1710,[3]Gerentes!$A:$N,10,0)</f>
        <v>2. Protección PARD</v>
      </c>
      <c r="J1710" s="35" t="str">
        <f>VLOOKUP(O1710,[3]Gerentes!$A:$AB,15,0)</f>
        <v>No Contratable</v>
      </c>
      <c r="K1710" s="36" t="str">
        <f t="shared" si="78"/>
        <v>Inversión</v>
      </c>
      <c r="L1710" s="37" t="s">
        <v>173</v>
      </c>
      <c r="M1710" s="38" t="str">
        <f t="shared" si="79"/>
        <v>C-4102-1500-14</v>
      </c>
      <c r="N1710" s="34">
        <v>112</v>
      </c>
      <c r="O1710" s="35" t="str">
        <f t="shared" si="80"/>
        <v>C-4102-1500-14-0-4102037-02-112</v>
      </c>
      <c r="P1710" s="32" t="s">
        <v>172</v>
      </c>
      <c r="Q1710" s="39">
        <f>VLOOKUP($O1710,[3]Gerentes!$A:$I,7,0)</f>
        <v>4102037</v>
      </c>
      <c r="R1710" s="40" t="str">
        <f>VLOOKUP($O1710,[3]Gerentes!$A:$I,8,0)</f>
        <v>SERVICIO DE PROTECCION PARA EL RESTABLECIMIENTO DE DERECHOS DE NIÑOS, NIÑAS, ADOLESCENTES Y JOVENES</v>
      </c>
      <c r="S1710" s="34" t="s">
        <v>24</v>
      </c>
      <c r="T1710" s="34">
        <v>27</v>
      </c>
      <c r="U1710" s="34" t="s">
        <v>161</v>
      </c>
      <c r="V1710" s="34" t="s">
        <v>25</v>
      </c>
      <c r="W1710" s="41">
        <v>25000000</v>
      </c>
      <c r="X1710" s="41">
        <v>0</v>
      </c>
      <c r="Y1710" s="41">
        <v>0</v>
      </c>
      <c r="Z1710" s="41">
        <v>0</v>
      </c>
      <c r="AA1710" s="41">
        <v>0</v>
      </c>
      <c r="AB1710" s="42">
        <v>25000000</v>
      </c>
      <c r="AC1710" s="41">
        <v>25000000</v>
      </c>
      <c r="AD1710" s="41">
        <v>0</v>
      </c>
      <c r="AE1710" s="42">
        <v>25000000</v>
      </c>
      <c r="AF1710" s="42">
        <v>21177300</v>
      </c>
      <c r="AG1710" s="41">
        <v>21177300</v>
      </c>
      <c r="AH1710" s="41">
        <v>21177300</v>
      </c>
      <c r="AI1710" s="41">
        <v>0</v>
      </c>
      <c r="AJ1710" s="41">
        <v>0</v>
      </c>
      <c r="AK1710" s="42" t="str">
        <f>IFERROR(VLOOKUP(Exportar[[#This Row],[RUBRO]],[3]LISTAS!$A$1:$B$19,2,0),Exportar[[#This Row],[NOMBRE-Planeación_Proyecto]])</f>
        <v>2. Protección PARD</v>
      </c>
      <c r="AL1710" s="41">
        <f>VLOOKUP(Exportar[[#This Row],[UNIDAD/SUB UNIDAD]],[3]!REGIONALES[[#All],[codigo_regional3]:[Columna1]],3,0)</f>
        <v>81</v>
      </c>
      <c r="AM1710" s="41">
        <f>Exportar[[#This Row],[COD]]</f>
        <v>81</v>
      </c>
      <c r="AN1710" s="41">
        <f>IFERROR(VLOOKUP(Exportar[[#This Row],[RUBRO completo]],'[3]CENTRO DE COSTOS'!$X:$X,1,0),0)</f>
        <v>0</v>
      </c>
      <c r="AO1710" s="43" t="str">
        <f>VLOOKUP(Exportar[[#This Row],[COD_REAL]],'[3]CENTRO DE COSTOS'!$M$4:$N$72,2,0)</f>
        <v>REGIONAL ARAUCA</v>
      </c>
    </row>
    <row r="1711" spans="1:41" x14ac:dyDescent="0.25">
      <c r="A1711" s="44">
        <v>45111</v>
      </c>
      <c r="B1711" s="32">
        <v>2023</v>
      </c>
      <c r="C1711" s="33" t="str">
        <f>VLOOKUP(D1711,'[3]CENTRO DE COSTOS'!$E:$H,4,0)</f>
        <v>REGIONALES</v>
      </c>
      <c r="D1711" s="34" t="s">
        <v>89</v>
      </c>
      <c r="E1711" s="34" t="s">
        <v>90</v>
      </c>
      <c r="F1711" s="34" t="s">
        <v>393</v>
      </c>
      <c r="G1711" s="35" t="str">
        <f>VLOOKUP(O1711,[3]Gerentes!$A:$N,4,0)</f>
        <v xml:space="preserve">PROTECCIÓN RESTABLECIMIENTO </v>
      </c>
      <c r="H1711" s="35" t="str">
        <f>VLOOKUP(O1711,[3]Gerentes!$A:$N,5,0)</f>
        <v>DIRECTOR(A) ADMINISTRATIVO</v>
      </c>
      <c r="I1711" s="35" t="str">
        <f>VLOOKUP(O1711,[3]Gerentes!$A:$N,10,0)</f>
        <v>2. Protección PARD</v>
      </c>
      <c r="J1711" s="35" t="str">
        <f>VLOOKUP(O1711,[3]Gerentes!$A:$AB,15,0)</f>
        <v>Contratable</v>
      </c>
      <c r="K1711" s="36" t="str">
        <f t="shared" si="78"/>
        <v>Inversión</v>
      </c>
      <c r="L1711" s="37" t="s">
        <v>173</v>
      </c>
      <c r="M1711" s="38" t="str">
        <f t="shared" si="79"/>
        <v>C-4102-1500-14</v>
      </c>
      <c r="N1711" s="34">
        <v>114</v>
      </c>
      <c r="O1711" s="35" t="str">
        <f t="shared" si="80"/>
        <v>C-4102-1500-14-0-4102037-02-114</v>
      </c>
      <c r="P1711" s="32" t="s">
        <v>172</v>
      </c>
      <c r="Q1711" s="39">
        <f>VLOOKUP($O1711,[3]Gerentes!$A:$I,7,0)</f>
        <v>4102037</v>
      </c>
      <c r="R1711" s="40" t="str">
        <f>VLOOKUP($O1711,[3]Gerentes!$A:$I,8,0)</f>
        <v>SERVICIO DE PROTECCION PARA EL RESTABLECIMIENTO DE DERECHOS DE NIÑOS, NIÑAS, ADOLESCENTES Y JOVENES</v>
      </c>
      <c r="S1711" s="34" t="s">
        <v>24</v>
      </c>
      <c r="T1711" s="34">
        <v>21</v>
      </c>
      <c r="U1711" s="34" t="s">
        <v>185</v>
      </c>
      <c r="V1711" s="34" t="s">
        <v>25</v>
      </c>
      <c r="W1711" s="41">
        <v>0</v>
      </c>
      <c r="X1711" s="41">
        <v>108542000</v>
      </c>
      <c r="Y1711" s="41">
        <v>0</v>
      </c>
      <c r="Z1711" s="41">
        <v>0</v>
      </c>
      <c r="AA1711" s="41">
        <v>0</v>
      </c>
      <c r="AB1711" s="42">
        <v>108542000</v>
      </c>
      <c r="AC1711" s="41">
        <v>108542000</v>
      </c>
      <c r="AD1711" s="41">
        <v>0</v>
      </c>
      <c r="AE1711" s="42">
        <v>0</v>
      </c>
      <c r="AF1711" s="42">
        <v>0</v>
      </c>
      <c r="AG1711" s="41">
        <v>0</v>
      </c>
      <c r="AH1711" s="41">
        <v>0</v>
      </c>
      <c r="AI1711" s="41">
        <v>0</v>
      </c>
      <c r="AJ1711" s="41">
        <v>0</v>
      </c>
      <c r="AK1711" s="42" t="str">
        <f>IFERROR(VLOOKUP(Exportar[[#This Row],[RUBRO]],[3]LISTAS!$A$1:$B$19,2,0),Exportar[[#This Row],[NOMBRE-Planeación_Proyecto]])</f>
        <v>2. Protección PARD</v>
      </c>
      <c r="AL1711" s="41">
        <f>VLOOKUP(Exportar[[#This Row],[UNIDAD/SUB UNIDAD]],[3]!REGIONALES[[#All],[codigo_regional3]:[Columna1]],3,0)</f>
        <v>81</v>
      </c>
      <c r="AM1711" s="41">
        <f>Exportar[[#This Row],[COD]]</f>
        <v>81</v>
      </c>
      <c r="AN1711" s="41">
        <f>IFERROR(VLOOKUP(Exportar[[#This Row],[RUBRO completo]],'[3]CENTRO DE COSTOS'!$X:$X,1,0),0)</f>
        <v>0</v>
      </c>
      <c r="AO1711" s="43" t="str">
        <f>VLOOKUP(Exportar[[#This Row],[COD_REAL]],'[3]CENTRO DE COSTOS'!$M$4:$N$72,2,0)</f>
        <v>REGIONAL ARAUCA</v>
      </c>
    </row>
    <row r="1712" spans="1:41" x14ac:dyDescent="0.25">
      <c r="A1712" s="44">
        <v>45111</v>
      </c>
      <c r="B1712" s="32">
        <v>2023</v>
      </c>
      <c r="C1712" s="33" t="str">
        <f>VLOOKUP(D1712,'[3]CENTRO DE COSTOS'!$E:$H,4,0)</f>
        <v>REGIONALES</v>
      </c>
      <c r="D1712" s="34" t="s">
        <v>89</v>
      </c>
      <c r="E1712" s="34" t="s">
        <v>90</v>
      </c>
      <c r="F1712" s="34" t="s">
        <v>430</v>
      </c>
      <c r="G1712" s="35" t="str">
        <f>VLOOKUP(O1712,[3]Gerentes!$A:$N,4,0)</f>
        <v xml:space="preserve">PROTECCIÓN RESTABLECIMIENTO </v>
      </c>
      <c r="H1712" s="35" t="str">
        <f>VLOOKUP(O1712,[3]Gerentes!$A:$N,5,0)</f>
        <v>DIRECTOR(A) DE PROTECCION</v>
      </c>
      <c r="I1712" s="35" t="str">
        <f>VLOOKUP(O1712,[3]Gerentes!$A:$N,10,0)</f>
        <v>2. Protección PARD</v>
      </c>
      <c r="J1712" s="35" t="str">
        <f>VLOOKUP(O1712,[3]Gerentes!$A:$AB,15,0)</f>
        <v>Contratable</v>
      </c>
      <c r="K1712" s="36" t="str">
        <f t="shared" si="78"/>
        <v>Inversión</v>
      </c>
      <c r="L1712" s="37" t="s">
        <v>173</v>
      </c>
      <c r="M1712" s="38" t="str">
        <f t="shared" si="79"/>
        <v>C-4102-1500-14</v>
      </c>
      <c r="N1712" s="34">
        <v>122</v>
      </c>
      <c r="O1712" s="35" t="str">
        <f t="shared" si="80"/>
        <v>C-4102-1500-14-0-4102037-02-122</v>
      </c>
      <c r="P1712" s="32" t="s">
        <v>172</v>
      </c>
      <c r="Q1712" s="39">
        <f>VLOOKUP($O1712,[3]Gerentes!$A:$I,7,0)</f>
        <v>4102037</v>
      </c>
      <c r="R1712" s="40" t="str">
        <f>VLOOKUP($O1712,[3]Gerentes!$A:$I,8,0)</f>
        <v>SERVICIO DE PROTECCION PARA EL RESTABLECIMIENTO DE DERECHOS DE NIÑOS, NIÑAS, ADOLESCENTES Y JOVENES</v>
      </c>
      <c r="S1712" s="34" t="s">
        <v>24</v>
      </c>
      <c r="T1712" s="34">
        <v>27</v>
      </c>
      <c r="U1712" s="34" t="s">
        <v>161</v>
      </c>
      <c r="V1712" s="34" t="s">
        <v>25</v>
      </c>
      <c r="W1712" s="41">
        <v>734599700</v>
      </c>
      <c r="X1712" s="41">
        <v>6387072</v>
      </c>
      <c r="Y1712" s="41">
        <v>12774144</v>
      </c>
      <c r="Z1712" s="41">
        <v>0</v>
      </c>
      <c r="AA1712" s="41">
        <v>0</v>
      </c>
      <c r="AB1712" s="42">
        <v>728212628</v>
      </c>
      <c r="AC1712" s="41">
        <v>698206696</v>
      </c>
      <c r="AD1712" s="41">
        <v>30005932</v>
      </c>
      <c r="AE1712" s="42">
        <v>698206696</v>
      </c>
      <c r="AF1712" s="42">
        <v>391127883</v>
      </c>
      <c r="AG1712" s="41">
        <v>391127883</v>
      </c>
      <c r="AH1712" s="41">
        <v>391127883</v>
      </c>
      <c r="AI1712" s="41">
        <v>0</v>
      </c>
      <c r="AJ1712" s="41">
        <v>0</v>
      </c>
      <c r="AK1712" s="42" t="str">
        <f>IFERROR(VLOOKUP(Exportar[[#This Row],[RUBRO]],[3]LISTAS!$A$1:$B$19,2,0),Exportar[[#This Row],[NOMBRE-Planeación_Proyecto]])</f>
        <v>2. Protección PARD</v>
      </c>
      <c r="AL1712" s="41">
        <f>VLOOKUP(Exportar[[#This Row],[UNIDAD/SUB UNIDAD]],[3]!REGIONALES[[#All],[codigo_regional3]:[Columna1]],3,0)</f>
        <v>81</v>
      </c>
      <c r="AM1712" s="41">
        <f>Exportar[[#This Row],[COD]]</f>
        <v>81</v>
      </c>
      <c r="AN1712" s="41" t="str">
        <f>IFERROR(VLOOKUP(Exportar[[#This Row],[RUBRO completo]],'[3]CENTRO DE COSTOS'!$X:$X,1,0),0)</f>
        <v>C-4102-1500-14-0-4102037-02-122</v>
      </c>
      <c r="AO1712" s="43" t="str">
        <f>VLOOKUP(Exportar[[#This Row],[COD_REAL]],'[3]CENTRO DE COSTOS'!$M$4:$N$72,2,0)</f>
        <v>REGIONAL ARAUCA</v>
      </c>
    </row>
    <row r="1713" spans="1:41" x14ac:dyDescent="0.25">
      <c r="A1713" s="44">
        <v>45111</v>
      </c>
      <c r="B1713" s="32">
        <v>2023</v>
      </c>
      <c r="C1713" s="33" t="str">
        <f>VLOOKUP(D1713,'[3]CENTRO DE COSTOS'!$E:$H,4,0)</f>
        <v>REGIONALES</v>
      </c>
      <c r="D1713" s="34" t="s">
        <v>89</v>
      </c>
      <c r="E1713" s="34" t="s">
        <v>90</v>
      </c>
      <c r="F1713" s="34" t="s">
        <v>428</v>
      </c>
      <c r="G1713" s="35" t="str">
        <f>VLOOKUP(O1713,[3]Gerentes!$A:$N,4,0)</f>
        <v xml:space="preserve">PROTECCIÓN RESTABLECIMIENTO </v>
      </c>
      <c r="H1713" s="35" t="str">
        <f>VLOOKUP(O1713,[3]Gerentes!$A:$N,5,0)</f>
        <v>DIRECTOR(A) DE PROTECCION</v>
      </c>
      <c r="I1713" s="35" t="str">
        <f>VLOOKUP(O1713,[3]Gerentes!$A:$N,10,0)</f>
        <v>2. Protección PARD</v>
      </c>
      <c r="J1713" s="35" t="str">
        <f>VLOOKUP(O1713,[3]Gerentes!$A:$AB,15,0)</f>
        <v>Contratable</v>
      </c>
      <c r="K1713" s="36" t="str">
        <f t="shared" si="78"/>
        <v>Inversión</v>
      </c>
      <c r="L1713" s="37" t="s">
        <v>173</v>
      </c>
      <c r="M1713" s="38" t="str">
        <f t="shared" si="79"/>
        <v>C-4102-1500-14</v>
      </c>
      <c r="N1713" s="34">
        <v>123</v>
      </c>
      <c r="O1713" s="35" t="str">
        <f t="shared" si="80"/>
        <v>C-4102-1500-14-0-4102037-02-123</v>
      </c>
      <c r="P1713" s="32" t="s">
        <v>172</v>
      </c>
      <c r="Q1713" s="39">
        <f>VLOOKUP($O1713,[3]Gerentes!$A:$I,7,0)</f>
        <v>4102037</v>
      </c>
      <c r="R1713" s="40" t="str">
        <f>VLOOKUP($O1713,[3]Gerentes!$A:$I,8,0)</f>
        <v>SERVICIO DE PROTECCION PARA EL RESTABLECIMIENTO DE DERECHOS DE NIÑOS, NIÑAS, ADOLESCENTES Y JOVENES</v>
      </c>
      <c r="S1713" s="34" t="s">
        <v>24</v>
      </c>
      <c r="T1713" s="34">
        <v>27</v>
      </c>
      <c r="U1713" s="34" t="s">
        <v>161</v>
      </c>
      <c r="V1713" s="34" t="s">
        <v>25</v>
      </c>
      <c r="W1713" s="41">
        <v>4790047640</v>
      </c>
      <c r="X1713" s="41">
        <v>5016186</v>
      </c>
      <c r="Y1713" s="41">
        <v>10032372</v>
      </c>
      <c r="Z1713" s="41">
        <v>0</v>
      </c>
      <c r="AA1713" s="41">
        <v>0</v>
      </c>
      <c r="AB1713" s="42">
        <v>4785031454</v>
      </c>
      <c r="AC1713" s="41">
        <v>4785031454</v>
      </c>
      <c r="AD1713" s="41">
        <v>0</v>
      </c>
      <c r="AE1713" s="42">
        <v>4785031454</v>
      </c>
      <c r="AF1713" s="42">
        <v>2699062748</v>
      </c>
      <c r="AG1713" s="41">
        <v>2699062748</v>
      </c>
      <c r="AH1713" s="41">
        <v>2699062748</v>
      </c>
      <c r="AI1713" s="41">
        <v>0</v>
      </c>
      <c r="AJ1713" s="41">
        <v>0</v>
      </c>
      <c r="AK1713" s="42" t="str">
        <f>IFERROR(VLOOKUP(Exportar[[#This Row],[RUBRO]],[3]LISTAS!$A$1:$B$19,2,0),Exportar[[#This Row],[NOMBRE-Planeación_Proyecto]])</f>
        <v>2. Protección PARD</v>
      </c>
      <c r="AL1713" s="41">
        <f>VLOOKUP(Exportar[[#This Row],[UNIDAD/SUB UNIDAD]],[3]!REGIONALES[[#All],[codigo_regional3]:[Columna1]],3,0)</f>
        <v>81</v>
      </c>
      <c r="AM1713" s="41">
        <f>Exportar[[#This Row],[COD]]</f>
        <v>81</v>
      </c>
      <c r="AN1713" s="41" t="str">
        <f>IFERROR(VLOOKUP(Exportar[[#This Row],[RUBRO completo]],'[3]CENTRO DE COSTOS'!$X:$X,1,0),0)</f>
        <v>C-4102-1500-14-0-4102037-02-123</v>
      </c>
      <c r="AO1713" s="43" t="str">
        <f>VLOOKUP(Exportar[[#This Row],[COD_REAL]],'[3]CENTRO DE COSTOS'!$M$4:$N$72,2,0)</f>
        <v>REGIONAL ARAUCA</v>
      </c>
    </row>
    <row r="1714" spans="1:41" x14ac:dyDescent="0.25">
      <c r="A1714" s="44">
        <v>45111</v>
      </c>
      <c r="B1714" s="32">
        <v>2023</v>
      </c>
      <c r="C1714" s="33" t="str">
        <f>VLOOKUP(D1714,'[3]CENTRO DE COSTOS'!$E:$H,4,0)</f>
        <v>REGIONALES</v>
      </c>
      <c r="D1714" s="34" t="s">
        <v>89</v>
      </c>
      <c r="E1714" s="34" t="s">
        <v>90</v>
      </c>
      <c r="F1714" s="34" t="s">
        <v>242</v>
      </c>
      <c r="G1714" s="35" t="str">
        <f>VLOOKUP(O1714,[3]Gerentes!$A:$N,4,0)</f>
        <v xml:space="preserve">PROTECCIÓN RESTABLECIMIENTO </v>
      </c>
      <c r="H1714" s="35" t="str">
        <f>VLOOKUP(O1714,[3]Gerentes!$A:$N,5,0)</f>
        <v>DIRECTOR(A) DE PROTECCION</v>
      </c>
      <c r="I1714" s="35" t="str">
        <f>VLOOKUP(O1714,[3]Gerentes!$A:$N,10,0)</f>
        <v>2. Protección PARD</v>
      </c>
      <c r="J1714" s="35" t="str">
        <f>VLOOKUP(O1714,[3]Gerentes!$A:$AB,15,0)</f>
        <v>Contratable</v>
      </c>
      <c r="K1714" s="36" t="str">
        <f t="shared" si="78"/>
        <v>Inversión</v>
      </c>
      <c r="L1714" s="37" t="s">
        <v>173</v>
      </c>
      <c r="M1714" s="38" t="str">
        <f t="shared" si="79"/>
        <v>C-4102-1500-14</v>
      </c>
      <c r="N1714" s="34">
        <v>124</v>
      </c>
      <c r="O1714" s="35" t="str">
        <f t="shared" si="80"/>
        <v>C-4102-1500-14-0-4102037-02-124</v>
      </c>
      <c r="P1714" s="32" t="s">
        <v>172</v>
      </c>
      <c r="Q1714" s="39">
        <f>VLOOKUP($O1714,[3]Gerentes!$A:$I,7,0)</f>
        <v>4102037</v>
      </c>
      <c r="R1714" s="40" t="str">
        <f>VLOOKUP($O1714,[3]Gerentes!$A:$I,8,0)</f>
        <v>SERVICIO DE PROTECCION PARA EL RESTABLECIMIENTO DE DERECHOS DE NIÑOS, NIÑAS, ADOLESCENTES Y JOVENES</v>
      </c>
      <c r="S1714" s="34" t="s">
        <v>24</v>
      </c>
      <c r="T1714" s="34">
        <v>27</v>
      </c>
      <c r="U1714" s="34" t="s">
        <v>161</v>
      </c>
      <c r="V1714" s="34" t="s">
        <v>25</v>
      </c>
      <c r="W1714" s="41">
        <v>110668400</v>
      </c>
      <c r="X1714" s="41">
        <v>8146798</v>
      </c>
      <c r="Y1714" s="41">
        <v>16293596</v>
      </c>
      <c r="Z1714" s="41">
        <v>0</v>
      </c>
      <c r="AA1714" s="41">
        <v>0</v>
      </c>
      <c r="AB1714" s="42">
        <v>102521602</v>
      </c>
      <c r="AC1714" s="41">
        <v>68409699</v>
      </c>
      <c r="AD1714" s="41">
        <v>34111903</v>
      </c>
      <c r="AE1714" s="42">
        <v>68409699</v>
      </c>
      <c r="AF1714" s="42">
        <v>33738101</v>
      </c>
      <c r="AG1714" s="41">
        <v>33738101</v>
      </c>
      <c r="AH1714" s="41">
        <v>33738101</v>
      </c>
      <c r="AI1714" s="41">
        <v>0</v>
      </c>
      <c r="AJ1714" s="41">
        <v>0</v>
      </c>
      <c r="AK1714" s="42" t="str">
        <f>IFERROR(VLOOKUP(Exportar[[#This Row],[RUBRO]],[3]LISTAS!$A$1:$B$19,2,0),Exportar[[#This Row],[NOMBRE-Planeación_Proyecto]])</f>
        <v>2. Protección PARD</v>
      </c>
      <c r="AL1714" s="41">
        <f>VLOOKUP(Exportar[[#This Row],[UNIDAD/SUB UNIDAD]],[3]!REGIONALES[[#All],[codigo_regional3]:[Columna1]],3,0)</f>
        <v>81</v>
      </c>
      <c r="AM1714" s="41">
        <f>Exportar[[#This Row],[COD]]</f>
        <v>81</v>
      </c>
      <c r="AN1714" s="41" t="str">
        <f>IFERROR(VLOOKUP(Exportar[[#This Row],[RUBRO completo]],'[3]CENTRO DE COSTOS'!$X:$X,1,0),0)</f>
        <v>C-4102-1500-14-0-4102037-02-124</v>
      </c>
      <c r="AO1714" s="43" t="str">
        <f>VLOOKUP(Exportar[[#This Row],[COD_REAL]],'[3]CENTRO DE COSTOS'!$M$4:$N$72,2,0)</f>
        <v>REGIONAL ARAUCA</v>
      </c>
    </row>
    <row r="1715" spans="1:41" x14ac:dyDescent="0.25">
      <c r="A1715" s="44">
        <v>45111</v>
      </c>
      <c r="B1715" s="32">
        <v>2023</v>
      </c>
      <c r="C1715" s="33" t="str">
        <f>VLOOKUP(D1715,'[3]CENTRO DE COSTOS'!$E:$H,4,0)</f>
        <v>REGIONALES</v>
      </c>
      <c r="D1715" s="34" t="s">
        <v>89</v>
      </c>
      <c r="E1715" s="34" t="s">
        <v>90</v>
      </c>
      <c r="F1715" s="34" t="s">
        <v>233</v>
      </c>
      <c r="G1715" s="35" t="str">
        <f>VLOOKUP(O1715,[3]Gerentes!$A:$N,4,0)</f>
        <v>FAMILIA Y COMUNIDADES</v>
      </c>
      <c r="H1715" s="35" t="str">
        <f>VLOOKUP(O1715,[3]Gerentes!$A:$N,5,0)</f>
        <v>DIRECTOR(A) DE FAMILIA Y COMUNIDADES</v>
      </c>
      <c r="I1715" s="35" t="str">
        <f>VLOOKUP(O1715,[3]Gerentes!$A:$N,10,0)</f>
        <v>6. Familia y Comunidades</v>
      </c>
      <c r="J1715" s="35" t="str">
        <f>VLOOKUP(O1715,[3]Gerentes!$A:$AB,15,0)</f>
        <v>Contratable</v>
      </c>
      <c r="K1715" s="36" t="str">
        <f t="shared" si="78"/>
        <v>Inversión</v>
      </c>
      <c r="L1715" s="37" t="s">
        <v>232</v>
      </c>
      <c r="M1715" s="38" t="str">
        <f t="shared" si="79"/>
        <v>C-4102-1500-16</v>
      </c>
      <c r="N1715" s="34">
        <v>142</v>
      </c>
      <c r="O1715" s="35" t="str">
        <f t="shared" si="80"/>
        <v>C-4102-1500-16-0-4102042-02-142</v>
      </c>
      <c r="P1715" s="32" t="s">
        <v>231</v>
      </c>
      <c r="Q1715" s="39">
        <f>VLOOKUP($O1715,[3]Gerentes!$A:$I,7,0)</f>
        <v>4102042</v>
      </c>
      <c r="R1715" s="40" t="str">
        <f>VLOOKUP($O1715,[3]Gerentes!$A:$I,8,0)</f>
        <v>SERVICIO DE ASISTENCIA TECNICA A COMUNIDADES EN TEMAS DE FORTALECIMIENTO DEL TEJIDO SOCIAL Y CONSTRUCCION DE ESCENARIOS COMUNITARIOS PROTECTORES DE DERECHOS</v>
      </c>
      <c r="S1715" s="34" t="s">
        <v>24</v>
      </c>
      <c r="T1715" s="34">
        <v>27</v>
      </c>
      <c r="U1715" s="34" t="s">
        <v>161</v>
      </c>
      <c r="V1715" s="34" t="s">
        <v>25</v>
      </c>
      <c r="W1715" s="41">
        <v>828000000</v>
      </c>
      <c r="X1715" s="41">
        <v>0</v>
      </c>
      <c r="Y1715" s="41">
        <v>0</v>
      </c>
      <c r="Z1715" s="41">
        <v>0</v>
      </c>
      <c r="AA1715" s="41">
        <v>0</v>
      </c>
      <c r="AB1715" s="42">
        <v>828000000</v>
      </c>
      <c r="AC1715" s="41">
        <v>828000000</v>
      </c>
      <c r="AD1715" s="41">
        <v>0</v>
      </c>
      <c r="AE1715" s="42">
        <v>828000000</v>
      </c>
      <c r="AF1715" s="42">
        <v>165600000</v>
      </c>
      <c r="AG1715" s="41">
        <v>165600000</v>
      </c>
      <c r="AH1715" s="41">
        <v>165600000</v>
      </c>
      <c r="AI1715" s="41">
        <v>0</v>
      </c>
      <c r="AJ1715" s="41">
        <v>0</v>
      </c>
      <c r="AK1715" s="42" t="str">
        <f>IFERROR(VLOOKUP(Exportar[[#This Row],[RUBRO]],[3]LISTAS!$A$1:$B$19,2,0),Exportar[[#This Row],[NOMBRE-Planeación_Proyecto]])</f>
        <v>6. Familia y Comunidades</v>
      </c>
      <c r="AL1715" s="41">
        <f>VLOOKUP(Exportar[[#This Row],[UNIDAD/SUB UNIDAD]],[3]!REGIONALES[[#All],[codigo_regional3]:[Columna1]],3,0)</f>
        <v>81</v>
      </c>
      <c r="AM1715" s="41">
        <f>Exportar[[#This Row],[COD]]</f>
        <v>81</v>
      </c>
      <c r="AN1715" s="41" t="str">
        <f>IFERROR(VLOOKUP(Exportar[[#This Row],[RUBRO completo]],'[3]CENTRO DE COSTOS'!$X:$X,1,0),0)</f>
        <v>C-4102-1500-16-0-4102042-02-142</v>
      </c>
      <c r="AO1715" s="43" t="str">
        <f>VLOOKUP(Exportar[[#This Row],[COD_REAL]],'[3]CENTRO DE COSTOS'!$M$4:$N$72,2,0)</f>
        <v>REGIONAL ARAUCA</v>
      </c>
    </row>
    <row r="1716" spans="1:41" x14ac:dyDescent="0.25">
      <c r="A1716" s="44">
        <v>45111</v>
      </c>
      <c r="B1716" s="32">
        <v>2023</v>
      </c>
      <c r="C1716" s="33" t="str">
        <f>VLOOKUP(D1716,'[3]CENTRO DE COSTOS'!$E:$H,4,0)</f>
        <v>REGIONALES</v>
      </c>
      <c r="D1716" s="34" t="s">
        <v>89</v>
      </c>
      <c r="E1716" s="34" t="s">
        <v>90</v>
      </c>
      <c r="F1716" s="34" t="s">
        <v>230</v>
      </c>
      <c r="G1716" s="35" t="str">
        <f>VLOOKUP(O1716,[3]Gerentes!$A:$N,4,0)</f>
        <v>INFANCIA</v>
      </c>
      <c r="H1716" s="35" t="str">
        <f>VLOOKUP(O1716,[3]Gerentes!$A:$N,5,0)</f>
        <v>DIRECTOR(A) DE INFANCIA</v>
      </c>
      <c r="I1716" s="35" t="str">
        <f>VLOOKUP(O1716,[3]Gerentes!$A:$N,10,0)</f>
        <v>7. Infancia</v>
      </c>
      <c r="J1716" s="35" t="str">
        <f>VLOOKUP(O1716,[3]Gerentes!$A:$AB,15,0)</f>
        <v>Contratable</v>
      </c>
      <c r="K1716" s="36" t="str">
        <f t="shared" si="78"/>
        <v>Inversión</v>
      </c>
      <c r="L1716" s="37" t="s">
        <v>182</v>
      </c>
      <c r="M1716" s="38" t="str">
        <f t="shared" si="79"/>
        <v>C-4102-1500-20</v>
      </c>
      <c r="N1716" s="34">
        <v>152</v>
      </c>
      <c r="O1716" s="35" t="str">
        <f t="shared" si="80"/>
        <v>C-4102-1500-20-0-4102045-02-152</v>
      </c>
      <c r="P1716" s="32" t="s">
        <v>181</v>
      </c>
      <c r="Q1716" s="39">
        <f>VLOOKUP($O1716,[3]Gerentes!$A:$I,7,0)</f>
        <v>4102045</v>
      </c>
      <c r="R1716" s="40" t="str">
        <f>VLOOKUP($O1716,[3]Gerentes!$A:$I,8,0)</f>
        <v>SERVICIOS DE EDUCACIÓN INFORMAL A NIÑOS, NIÑAS, ADOLESCENTES  Y JÓVENES PARA EL RECONOCIMIENTO DE SUS DERECHOS</v>
      </c>
      <c r="S1716" s="34" t="s">
        <v>24</v>
      </c>
      <c r="T1716" s="34">
        <v>27</v>
      </c>
      <c r="U1716" s="34" t="s">
        <v>161</v>
      </c>
      <c r="V1716" s="34" t="s">
        <v>25</v>
      </c>
      <c r="W1716" s="41">
        <v>2542025450</v>
      </c>
      <c r="X1716" s="41">
        <v>0</v>
      </c>
      <c r="Y1716" s="41">
        <v>0</v>
      </c>
      <c r="Z1716" s="41">
        <v>0</v>
      </c>
      <c r="AA1716" s="41">
        <v>0</v>
      </c>
      <c r="AB1716" s="42">
        <v>2542025450</v>
      </c>
      <c r="AC1716" s="41">
        <v>2542025450</v>
      </c>
      <c r="AD1716" s="41">
        <v>0</v>
      </c>
      <c r="AE1716" s="42">
        <v>0</v>
      </c>
      <c r="AF1716" s="42">
        <v>0</v>
      </c>
      <c r="AG1716" s="41">
        <v>0</v>
      </c>
      <c r="AH1716" s="41">
        <v>0</v>
      </c>
      <c r="AI1716" s="41">
        <v>0</v>
      </c>
      <c r="AJ1716" s="41">
        <v>0</v>
      </c>
      <c r="AK1716" s="42" t="str">
        <f>IFERROR(VLOOKUP(Exportar[[#This Row],[RUBRO]],[3]LISTAS!$A$1:$B$19,2,0),Exportar[[#This Row],[NOMBRE-Planeación_Proyecto]])</f>
        <v>7. Infancia</v>
      </c>
      <c r="AL1716" s="41">
        <f>VLOOKUP(Exportar[[#This Row],[UNIDAD/SUB UNIDAD]],[3]!REGIONALES[[#All],[codigo_regional3]:[Columna1]],3,0)</f>
        <v>81</v>
      </c>
      <c r="AM1716" s="41">
        <f>Exportar[[#This Row],[COD]]</f>
        <v>81</v>
      </c>
      <c r="AN1716" s="41" t="str">
        <f>IFERROR(VLOOKUP(Exportar[[#This Row],[RUBRO completo]],'[3]CENTRO DE COSTOS'!$X:$X,1,0),0)</f>
        <v>C-4102-1500-20-0-4102045-02-152</v>
      </c>
      <c r="AO1716" s="43" t="str">
        <f>VLOOKUP(Exportar[[#This Row],[COD_REAL]],'[3]CENTRO DE COSTOS'!$M$4:$N$72,2,0)</f>
        <v>REGIONAL ARAUCA</v>
      </c>
    </row>
    <row r="1717" spans="1:41" x14ac:dyDescent="0.25">
      <c r="A1717" s="44">
        <v>45111</v>
      </c>
      <c r="B1717" s="32">
        <v>2023</v>
      </c>
      <c r="C1717" s="33" t="str">
        <f>VLOOKUP(D1717,'[3]CENTRO DE COSTOS'!$E:$H,4,0)</f>
        <v>REGIONALES</v>
      </c>
      <c r="D1717" s="34" t="s">
        <v>89</v>
      </c>
      <c r="E1717" s="34" t="s">
        <v>90</v>
      </c>
      <c r="F1717" s="34" t="s">
        <v>146</v>
      </c>
      <c r="G1717" s="35" t="str">
        <f>VLOOKUP(O1717,[3]Gerentes!$A:$N,4,0)</f>
        <v>ADOLESCENCIA Y JUVENTUD</v>
      </c>
      <c r="H1717" s="35" t="str">
        <f>VLOOKUP(O1717,[3]Gerentes!$A:$N,5,0)</f>
        <v xml:space="preserve">DIRECTOR(A) DE ADOLESCENCIA Y JUVENTUD </v>
      </c>
      <c r="I1717" s="35" t="str">
        <f>VLOOKUP(O1717,[3]Gerentes!$A:$N,10,0)</f>
        <v>8. Adolescencia y Juventud</v>
      </c>
      <c r="J1717" s="35" t="str">
        <f>VLOOKUP(O1717,[3]Gerentes!$A:$AB,15,0)</f>
        <v>Contratable</v>
      </c>
      <c r="K1717" s="36" t="str">
        <f t="shared" si="78"/>
        <v>Inversión</v>
      </c>
      <c r="L1717" s="37" t="s">
        <v>180</v>
      </c>
      <c r="M1717" s="38" t="str">
        <f t="shared" si="79"/>
        <v>C-4102-1500-21</v>
      </c>
      <c r="N1717" s="34">
        <v>153</v>
      </c>
      <c r="O1717" s="35" t="str">
        <f t="shared" si="80"/>
        <v>C-4102-1500-21-0-4102045-02-00-153</v>
      </c>
      <c r="P1717" s="32" t="s">
        <v>179</v>
      </c>
      <c r="Q1717" s="39">
        <f>VLOOKUP($O1717,[3]Gerentes!$A:$I,7,0)</f>
        <v>4102045</v>
      </c>
      <c r="R1717" s="40" t="str">
        <f>VLOOKUP($O1717,[3]Gerentes!$A:$I,8,0)</f>
        <v>SERVICIOS DE EDUCACIÓN INFORMAL A NIÑOS, NIÑAS, ADOLESCENTES  Y JÓVENES PARA EL RECONOCIMIENTO DE SUS DERECHOS</v>
      </c>
      <c r="S1717" s="34" t="s">
        <v>24</v>
      </c>
      <c r="T1717" s="34">
        <v>27</v>
      </c>
      <c r="U1717" s="34" t="s">
        <v>161</v>
      </c>
      <c r="V1717" s="34" t="s">
        <v>25</v>
      </c>
      <c r="W1717" s="41">
        <v>1811922600</v>
      </c>
      <c r="X1717" s="41">
        <v>0</v>
      </c>
      <c r="Y1717" s="41">
        <v>0</v>
      </c>
      <c r="Z1717" s="41">
        <v>0</v>
      </c>
      <c r="AA1717" s="41">
        <v>0</v>
      </c>
      <c r="AB1717" s="42">
        <v>1811922600</v>
      </c>
      <c r="AC1717" s="41">
        <v>1811922600</v>
      </c>
      <c r="AD1717" s="41">
        <v>0</v>
      </c>
      <c r="AE1717" s="42">
        <v>0</v>
      </c>
      <c r="AF1717" s="42">
        <v>0</v>
      </c>
      <c r="AG1717" s="41">
        <v>0</v>
      </c>
      <c r="AH1717" s="41">
        <v>0</v>
      </c>
      <c r="AI1717" s="41">
        <v>0</v>
      </c>
      <c r="AJ1717" s="41">
        <v>0</v>
      </c>
      <c r="AK1717" s="42" t="str">
        <f>IFERROR(VLOOKUP(Exportar[[#This Row],[RUBRO]],[3]LISTAS!$A$1:$B$19,2,0),Exportar[[#This Row],[NOMBRE-Planeación_Proyecto]])</f>
        <v>8. Adolescencia y Juventud</v>
      </c>
      <c r="AL1717" s="41">
        <f>VLOOKUP(Exportar[[#This Row],[UNIDAD/SUB UNIDAD]],[3]!REGIONALES[[#All],[codigo_regional3]:[Columna1]],3,0)</f>
        <v>81</v>
      </c>
      <c r="AM1717" s="41">
        <f>Exportar[[#This Row],[COD]]</f>
        <v>81</v>
      </c>
      <c r="AN1717" s="41" t="str">
        <f>IFERROR(VLOOKUP(Exportar[[#This Row],[RUBRO completo]],'[3]CENTRO DE COSTOS'!$X:$X,1,0),0)</f>
        <v>C-4102-1500-21-0-4102045-02-00-153</v>
      </c>
      <c r="AO1717" s="43" t="str">
        <f>VLOOKUP(Exportar[[#This Row],[COD_REAL]],'[3]CENTRO DE COSTOS'!$M$4:$N$72,2,0)</f>
        <v>REGIONAL ARAUCA</v>
      </c>
    </row>
    <row r="1718" spans="1:41" x14ac:dyDescent="0.25">
      <c r="A1718" s="44">
        <v>45111</v>
      </c>
      <c r="B1718" s="32">
        <v>2023</v>
      </c>
      <c r="C1718" s="33" t="str">
        <f>VLOOKUP(D1718,'[3]CENTRO DE COSTOS'!$E:$H,4,0)</f>
        <v>REGIONALES</v>
      </c>
      <c r="D1718" s="34" t="s">
        <v>89</v>
      </c>
      <c r="E1718" s="34" t="s">
        <v>90</v>
      </c>
      <c r="F1718" s="34" t="s">
        <v>229</v>
      </c>
      <c r="G1718" s="35" t="str">
        <f>VLOOKUP(O1718,[3]Gerentes!$A:$N,4,0)</f>
        <v>PRIMERA INFANCIA</v>
      </c>
      <c r="H1718" s="35" t="str">
        <f>VLOOKUP(O1718,[3]Gerentes!$A:$N,5,0)</f>
        <v>DIRECTOR(A) DE PRIMERA INFANCIA</v>
      </c>
      <c r="I1718" s="35" t="str">
        <f>VLOOKUP(O1718,[3]Gerentes!$A:$N,10,0)</f>
        <v>1. Primera Infancia</v>
      </c>
      <c r="J1718" s="35" t="str">
        <f>VLOOKUP(O1718,[3]Gerentes!$A:$AB,15,0)</f>
        <v>Contratable</v>
      </c>
      <c r="K1718" s="36" t="str">
        <f t="shared" si="78"/>
        <v>Inversión</v>
      </c>
      <c r="L1718" s="37" t="s">
        <v>228</v>
      </c>
      <c r="M1718" s="38" t="str">
        <f t="shared" si="79"/>
        <v>C-4102-1500-18</v>
      </c>
      <c r="N1718" s="34">
        <v>161</v>
      </c>
      <c r="O1718" s="35" t="str">
        <f t="shared" si="80"/>
        <v>C-4102-1500-18-0-4102001-02-161</v>
      </c>
      <c r="P1718" s="32" t="s">
        <v>227</v>
      </c>
      <c r="Q1718" s="39">
        <f>VLOOKUP($O1718,[3]Gerentes!$A:$I,7,0)</f>
        <v>4102001</v>
      </c>
      <c r="R1718" s="40" t="str">
        <f>VLOOKUP($O1718,[3]Gerentes!$A:$I,8,0)</f>
        <v>SERVICIO DE ATENCION INTEGRAL A LA PRIMERA INFANCIA</v>
      </c>
      <c r="S1718" s="34" t="s">
        <v>38</v>
      </c>
      <c r="T1718" s="34">
        <v>10</v>
      </c>
      <c r="U1718" s="34" t="s">
        <v>223</v>
      </c>
      <c r="V1718" s="34" t="s">
        <v>25</v>
      </c>
      <c r="W1718" s="41">
        <v>39271758986</v>
      </c>
      <c r="X1718" s="41">
        <v>3195150729</v>
      </c>
      <c r="Y1718" s="41">
        <v>0</v>
      </c>
      <c r="Z1718" s="41">
        <v>0</v>
      </c>
      <c r="AA1718" s="41">
        <v>0</v>
      </c>
      <c r="AB1718" s="42">
        <v>42466909715</v>
      </c>
      <c r="AC1718" s="41">
        <v>42466909715</v>
      </c>
      <c r="AD1718" s="41">
        <v>0</v>
      </c>
      <c r="AE1718" s="42">
        <v>42466909715</v>
      </c>
      <c r="AF1718" s="42">
        <v>28338602921</v>
      </c>
      <c r="AG1718" s="41">
        <v>28338602921</v>
      </c>
      <c r="AH1718" s="41">
        <v>28338602921</v>
      </c>
      <c r="AI1718" s="41">
        <v>0</v>
      </c>
      <c r="AJ1718" s="41">
        <v>0</v>
      </c>
      <c r="AK1718" s="42" t="str">
        <f>IFERROR(VLOOKUP(Exportar[[#This Row],[RUBRO]],[3]LISTAS!$A$1:$B$19,2,0),Exportar[[#This Row],[NOMBRE-Planeación_Proyecto]])</f>
        <v>1. Primera Infancia</v>
      </c>
      <c r="AL1718" s="41">
        <f>VLOOKUP(Exportar[[#This Row],[UNIDAD/SUB UNIDAD]],[3]!REGIONALES[[#All],[codigo_regional3]:[Columna1]],3,0)</f>
        <v>81</v>
      </c>
      <c r="AM1718" s="41">
        <f>Exportar[[#This Row],[COD]]</f>
        <v>81</v>
      </c>
      <c r="AN1718" s="41" t="str">
        <f>IFERROR(VLOOKUP(Exportar[[#This Row],[RUBRO completo]],'[3]CENTRO DE COSTOS'!$X:$X,1,0),0)</f>
        <v>C-4102-1500-18-0-4102001-02-161</v>
      </c>
      <c r="AO1718" s="43" t="str">
        <f>VLOOKUP(Exportar[[#This Row],[COD_REAL]],'[3]CENTRO DE COSTOS'!$M$4:$N$72,2,0)</f>
        <v>REGIONAL ARAUCA</v>
      </c>
    </row>
    <row r="1719" spans="1:41" x14ac:dyDescent="0.25">
      <c r="A1719" s="44">
        <v>45111</v>
      </c>
      <c r="B1719" s="32">
        <v>2023</v>
      </c>
      <c r="C1719" s="33" t="str">
        <f>VLOOKUP(D1719,'[3]CENTRO DE COSTOS'!$E:$H,4,0)</f>
        <v>REGIONALES</v>
      </c>
      <c r="D1719" s="34" t="s">
        <v>89</v>
      </c>
      <c r="E1719" s="34" t="s">
        <v>90</v>
      </c>
      <c r="F1719" s="34" t="s">
        <v>226</v>
      </c>
      <c r="G1719" s="35" t="str">
        <f>VLOOKUP(O1719,[3]Gerentes!$A:$N,4,0)</f>
        <v>PRIMERA INFANCIA</v>
      </c>
      <c r="H1719" s="35" t="str">
        <f>VLOOKUP(O1719,[3]Gerentes!$A:$N,5,0)</f>
        <v>DIRECTOR(A) DE PRIMERA INFANCIA</v>
      </c>
      <c r="I1719" s="35" t="str">
        <f>VLOOKUP(O1719,[3]Gerentes!$A:$N,10,0)</f>
        <v>1. Primera Infancia</v>
      </c>
      <c r="J1719" s="35" t="str">
        <f>VLOOKUP(O1719,[3]Gerentes!$A:$AB,15,0)</f>
        <v>Contratable</v>
      </c>
      <c r="K1719" s="36" t="str">
        <f t="shared" si="78"/>
        <v>Inversión</v>
      </c>
      <c r="L1719" s="37" t="s">
        <v>225</v>
      </c>
      <c r="M1719" s="38" t="str">
        <f t="shared" si="79"/>
        <v>C-4102-1500-18</v>
      </c>
      <c r="N1719" s="34">
        <v>162</v>
      </c>
      <c r="O1719" s="35" t="str">
        <f t="shared" si="80"/>
        <v>C-4102-1500-18-0-4102002-02-162</v>
      </c>
      <c r="P1719" s="32" t="s">
        <v>224</v>
      </c>
      <c r="Q1719" s="39">
        <f>VLOOKUP($O1719,[3]Gerentes!$A:$I,7,0)</f>
        <v>4102002</v>
      </c>
      <c r="R1719" s="40" t="str">
        <f>VLOOKUP($O1719,[3]Gerentes!$A:$I,8,0)</f>
        <v>SERVICIO DE ATENCION TRADICIONAL A LA PRIMERA INFANCIA</v>
      </c>
      <c r="S1719" s="34" t="s">
        <v>38</v>
      </c>
      <c r="T1719" s="34">
        <v>10</v>
      </c>
      <c r="U1719" s="34" t="s">
        <v>223</v>
      </c>
      <c r="V1719" s="34" t="s">
        <v>25</v>
      </c>
      <c r="W1719" s="41">
        <v>1672286992</v>
      </c>
      <c r="X1719" s="41">
        <v>161034110</v>
      </c>
      <c r="Y1719" s="41">
        <v>0</v>
      </c>
      <c r="Z1719" s="41">
        <v>0</v>
      </c>
      <c r="AA1719" s="41">
        <v>0</v>
      </c>
      <c r="AB1719" s="42">
        <v>1833321102</v>
      </c>
      <c r="AC1719" s="41">
        <v>1833321102</v>
      </c>
      <c r="AD1719" s="41">
        <v>0</v>
      </c>
      <c r="AE1719" s="42">
        <v>1833321102</v>
      </c>
      <c r="AF1719" s="42">
        <v>1061042038</v>
      </c>
      <c r="AG1719" s="41">
        <v>1061042038</v>
      </c>
      <c r="AH1719" s="41">
        <v>1061042038</v>
      </c>
      <c r="AI1719" s="41">
        <v>0</v>
      </c>
      <c r="AJ1719" s="41">
        <v>0</v>
      </c>
      <c r="AK1719" s="42" t="str">
        <f>IFERROR(VLOOKUP(Exportar[[#This Row],[RUBRO]],[3]LISTAS!$A$1:$B$19,2,0),Exportar[[#This Row],[NOMBRE-Planeación_Proyecto]])</f>
        <v>1. Primera Infancia</v>
      </c>
      <c r="AL1719" s="41">
        <f>VLOOKUP(Exportar[[#This Row],[UNIDAD/SUB UNIDAD]],[3]!REGIONALES[[#All],[codigo_regional3]:[Columna1]],3,0)</f>
        <v>81</v>
      </c>
      <c r="AM1719" s="41">
        <f>Exportar[[#This Row],[COD]]</f>
        <v>81</v>
      </c>
      <c r="AN1719" s="41" t="str">
        <f>IFERROR(VLOOKUP(Exportar[[#This Row],[RUBRO completo]],'[3]CENTRO DE COSTOS'!$X:$X,1,0),0)</f>
        <v>C-4102-1500-18-0-4102002-02-162</v>
      </c>
      <c r="AO1719" s="43" t="str">
        <f>VLOOKUP(Exportar[[#This Row],[COD_REAL]],'[3]CENTRO DE COSTOS'!$M$4:$N$72,2,0)</f>
        <v>REGIONAL ARAUCA</v>
      </c>
    </row>
    <row r="1720" spans="1:41" x14ac:dyDescent="0.25">
      <c r="A1720" s="44">
        <v>45111</v>
      </c>
      <c r="B1720" s="32">
        <v>2023</v>
      </c>
      <c r="C1720" s="33" t="str">
        <f>VLOOKUP(D1720,'[3]CENTRO DE COSTOS'!$E:$H,4,0)</f>
        <v>REGIONALES</v>
      </c>
      <c r="D1720" s="34" t="s">
        <v>89</v>
      </c>
      <c r="E1720" s="34" t="s">
        <v>90</v>
      </c>
      <c r="F1720" s="34" t="s">
        <v>431</v>
      </c>
      <c r="G1720" s="35" t="str">
        <f>VLOOKUP(O1720,[3]Gerentes!$A:$N,4,0)</f>
        <v>PRIMERA INFANCIA</v>
      </c>
      <c r="H1720" s="35" t="str">
        <f>VLOOKUP(O1720,[3]Gerentes!$A:$N,5,0)</f>
        <v>DIRECTOR(A) DE PRIMERA INFANCIA</v>
      </c>
      <c r="I1720" s="35" t="str">
        <f>VLOOKUP(O1720,[3]Gerentes!$A:$N,10,0)</f>
        <v>1. Primera Infancia</v>
      </c>
      <c r="J1720" s="35" t="str">
        <f>VLOOKUP(O1720,[3]Gerentes!$A:$AB,15,0)</f>
        <v>Contratable</v>
      </c>
      <c r="K1720" s="36" t="str">
        <f t="shared" si="78"/>
        <v>Inversión</v>
      </c>
      <c r="L1720" s="37" t="s">
        <v>225</v>
      </c>
      <c r="M1720" s="38" t="str">
        <f t="shared" si="79"/>
        <v>C-4102-1500-18</v>
      </c>
      <c r="N1720" s="34">
        <v>166</v>
      </c>
      <c r="O1720" s="35" t="str">
        <f t="shared" si="80"/>
        <v>C-4102-1500-18-0-4102002-02-166</v>
      </c>
      <c r="P1720" s="32" t="s">
        <v>224</v>
      </c>
      <c r="Q1720" s="39">
        <f>VLOOKUP($O1720,[3]Gerentes!$A:$I,7,0)</f>
        <v>4102002</v>
      </c>
      <c r="R1720" s="40" t="str">
        <f>VLOOKUP($O1720,[3]Gerentes!$A:$I,8,0)</f>
        <v>SERVICIO DE ATENCION TRADICIONAL A LA PRIMERA INFANCIA</v>
      </c>
      <c r="S1720" s="34" t="s">
        <v>38</v>
      </c>
      <c r="T1720" s="34">
        <v>10</v>
      </c>
      <c r="U1720" s="34" t="s">
        <v>223</v>
      </c>
      <c r="V1720" s="34" t="s">
        <v>25</v>
      </c>
      <c r="W1720" s="41">
        <v>0</v>
      </c>
      <c r="X1720" s="41">
        <v>439093</v>
      </c>
      <c r="Y1720" s="41">
        <v>0</v>
      </c>
      <c r="Z1720" s="41">
        <v>0</v>
      </c>
      <c r="AA1720" s="41">
        <v>0</v>
      </c>
      <c r="AB1720" s="42">
        <v>439093</v>
      </c>
      <c r="AC1720" s="41">
        <v>439093</v>
      </c>
      <c r="AD1720" s="41">
        <v>0</v>
      </c>
      <c r="AE1720" s="42">
        <v>439093</v>
      </c>
      <c r="AF1720" s="42">
        <v>439093</v>
      </c>
      <c r="AG1720" s="41">
        <v>439093</v>
      </c>
      <c r="AH1720" s="41">
        <v>439093</v>
      </c>
      <c r="AI1720" s="41">
        <v>0</v>
      </c>
      <c r="AJ1720" s="41">
        <v>0</v>
      </c>
      <c r="AK1720" s="42" t="str">
        <f>IFERROR(VLOOKUP(Exportar[[#This Row],[RUBRO]],[3]LISTAS!$A$1:$B$19,2,0),Exportar[[#This Row],[NOMBRE-Planeación_Proyecto]])</f>
        <v>1. Primera Infancia</v>
      </c>
      <c r="AL1720" s="41">
        <f>VLOOKUP(Exportar[[#This Row],[UNIDAD/SUB UNIDAD]],[3]!REGIONALES[[#All],[codigo_regional3]:[Columna1]],3,0)</f>
        <v>81</v>
      </c>
      <c r="AM1720" s="41">
        <f>Exportar[[#This Row],[COD]]</f>
        <v>81</v>
      </c>
      <c r="AN1720" s="41">
        <f>IFERROR(VLOOKUP(Exportar[[#This Row],[RUBRO completo]],'[3]CENTRO DE COSTOS'!$X:$X,1,0),0)</f>
        <v>0</v>
      </c>
      <c r="AO1720" s="43" t="str">
        <f>VLOOKUP(Exportar[[#This Row],[COD_REAL]],'[3]CENTRO DE COSTOS'!$M$4:$N$72,2,0)</f>
        <v>REGIONAL ARAUCA</v>
      </c>
    </row>
    <row r="1721" spans="1:41" x14ac:dyDescent="0.25">
      <c r="A1721" s="44">
        <v>45111</v>
      </c>
      <c r="B1721" s="32">
        <v>2023</v>
      </c>
      <c r="C1721" s="33" t="str">
        <f>VLOOKUP(D1721,'[3]CENTRO DE COSTOS'!$E:$H,4,0)</f>
        <v>REGIONALES</v>
      </c>
      <c r="D1721" s="34" t="s">
        <v>89</v>
      </c>
      <c r="E1721" s="34" t="s">
        <v>90</v>
      </c>
      <c r="F1721" s="34" t="s">
        <v>222</v>
      </c>
      <c r="G1721" s="35" t="str">
        <f>VLOOKUP(O1721,[3]Gerentes!$A:$N,4,0)</f>
        <v>FORTALECIMIENTO</v>
      </c>
      <c r="H1721" s="35" t="str">
        <f>VLOOKUP(O1721,[3]Gerentes!$A:$N,5,0)</f>
        <v>DIRECTOR(A) ADMINISTRATIVO</v>
      </c>
      <c r="I1721" s="35" t="str">
        <f>VLOOKUP(O1721,[3]Gerentes!$A:$N,10,0)</f>
        <v>8. Fortalecimiento</v>
      </c>
      <c r="J1721" s="35" t="str">
        <f>VLOOKUP(O1721,[3]Gerentes!$A:$AB,15,0)</f>
        <v>Contratable</v>
      </c>
      <c r="K1721" s="36" t="str">
        <f t="shared" si="78"/>
        <v>Inversión</v>
      </c>
      <c r="L1721" s="37" t="s">
        <v>175</v>
      </c>
      <c r="M1721" s="38" t="str">
        <f t="shared" si="79"/>
        <v>C-4199-1500-8</v>
      </c>
      <c r="N1721" s="34">
        <v>184</v>
      </c>
      <c r="O1721" s="35" t="str">
        <f t="shared" si="80"/>
        <v>C-4199-1500-8-0-4199064-02-184</v>
      </c>
      <c r="P1721" s="32" t="s">
        <v>174</v>
      </c>
      <c r="Q1721" s="39">
        <f>VLOOKUP($O1721,[3]Gerentes!$A:$I,7,0)</f>
        <v>4199064</v>
      </c>
      <c r="R1721" s="40" t="str">
        <f>VLOOKUP($O1721,[3]Gerentes!$A:$I,8,0)</f>
        <v>SERVICIO DE IMPLEMENTACION DE SISTEMAS DE GESTION</v>
      </c>
      <c r="S1721" s="34" t="s">
        <v>24</v>
      </c>
      <c r="T1721" s="34">
        <v>27</v>
      </c>
      <c r="U1721" s="34" t="s">
        <v>161</v>
      </c>
      <c r="V1721" s="34" t="s">
        <v>25</v>
      </c>
      <c r="W1721" s="41">
        <v>20709361</v>
      </c>
      <c r="X1721" s="41">
        <v>0</v>
      </c>
      <c r="Y1721" s="41">
        <v>0</v>
      </c>
      <c r="Z1721" s="41">
        <v>0</v>
      </c>
      <c r="AA1721" s="41">
        <v>0</v>
      </c>
      <c r="AB1721" s="42">
        <v>20709361</v>
      </c>
      <c r="AC1721" s="41">
        <v>20709361</v>
      </c>
      <c r="AD1721" s="41">
        <v>0</v>
      </c>
      <c r="AE1721" s="42">
        <v>20709361</v>
      </c>
      <c r="AF1721" s="42">
        <v>9004070</v>
      </c>
      <c r="AG1721" s="41">
        <v>9004070</v>
      </c>
      <c r="AH1721" s="41">
        <v>9004070</v>
      </c>
      <c r="AI1721" s="41">
        <v>0</v>
      </c>
      <c r="AJ1721" s="41">
        <v>0</v>
      </c>
      <c r="AK1721" s="42" t="str">
        <f>IFERROR(VLOOKUP(Exportar[[#This Row],[RUBRO]],[3]LISTAS!$A$1:$B$19,2,0),Exportar[[#This Row],[NOMBRE-Planeación_Proyecto]])</f>
        <v>8. Fortalecimiento</v>
      </c>
      <c r="AL1721" s="41">
        <f>VLOOKUP(Exportar[[#This Row],[UNIDAD/SUB UNIDAD]],[3]!REGIONALES[[#All],[codigo_regional3]:[Columna1]],3,0)</f>
        <v>81</v>
      </c>
      <c r="AM1721" s="41">
        <f>Exportar[[#This Row],[COD]]</f>
        <v>81</v>
      </c>
      <c r="AN1721" s="41">
        <f>IFERROR(VLOOKUP(Exportar[[#This Row],[RUBRO completo]],'[3]CENTRO DE COSTOS'!$X:$X,1,0),0)</f>
        <v>0</v>
      </c>
      <c r="AO1721" s="43" t="str">
        <f>VLOOKUP(Exportar[[#This Row],[COD_REAL]],'[3]CENTRO DE COSTOS'!$M$4:$N$72,2,0)</f>
        <v>REGIONAL ARAUCA</v>
      </c>
    </row>
    <row r="1722" spans="1:41" x14ac:dyDescent="0.25">
      <c r="A1722" s="44">
        <v>45111</v>
      </c>
      <c r="B1722" s="32">
        <v>2023</v>
      </c>
      <c r="C1722" s="33" t="str">
        <f>VLOOKUP(D1722,'[3]CENTRO DE COSTOS'!$E:$H,4,0)</f>
        <v>REGIONALES</v>
      </c>
      <c r="D1722" s="34" t="s">
        <v>89</v>
      </c>
      <c r="E1722" s="34" t="s">
        <v>90</v>
      </c>
      <c r="F1722" s="34" t="s">
        <v>221</v>
      </c>
      <c r="G1722" s="35" t="str">
        <f>VLOOKUP(O1722,[3]Gerentes!$A:$N,4,0)</f>
        <v>FORTALECIMIENTO</v>
      </c>
      <c r="H1722" s="35" t="str">
        <f>VLOOKUP(O1722,[3]Gerentes!$A:$N,5,0)</f>
        <v>DIRECTOR(A) ADMINISTRATIVO</v>
      </c>
      <c r="I1722" s="35" t="str">
        <f>VLOOKUP(O1722,[3]Gerentes!$A:$N,10,0)</f>
        <v>8. Fortalecimiento</v>
      </c>
      <c r="J1722" s="35" t="str">
        <f>VLOOKUP(O1722,[3]Gerentes!$A:$AB,15,0)</f>
        <v>Contratable</v>
      </c>
      <c r="K1722" s="36" t="str">
        <f t="shared" si="78"/>
        <v>Inversión</v>
      </c>
      <c r="L1722" s="37" t="s">
        <v>175</v>
      </c>
      <c r="M1722" s="38" t="str">
        <f t="shared" si="79"/>
        <v>C-4199-1500-8</v>
      </c>
      <c r="N1722" s="34">
        <v>186</v>
      </c>
      <c r="O1722" s="35" t="str">
        <f t="shared" si="80"/>
        <v>C-4199-1500-8-0-4199064-02-186</v>
      </c>
      <c r="P1722" s="32" t="s">
        <v>174</v>
      </c>
      <c r="Q1722" s="39">
        <f>VLOOKUP($O1722,[3]Gerentes!$A:$I,7,0)</f>
        <v>4199064</v>
      </c>
      <c r="R1722" s="40" t="str">
        <f>VLOOKUP($O1722,[3]Gerentes!$A:$I,8,0)</f>
        <v>SERVICIO DE IMPLEMENTACION DE SISTEMAS DE GESTION</v>
      </c>
      <c r="S1722" s="34" t="s">
        <v>24</v>
      </c>
      <c r="T1722" s="34">
        <v>27</v>
      </c>
      <c r="U1722" s="34" t="s">
        <v>161</v>
      </c>
      <c r="V1722" s="34" t="s">
        <v>25</v>
      </c>
      <c r="W1722" s="41">
        <v>112089141</v>
      </c>
      <c r="X1722" s="41">
        <v>0</v>
      </c>
      <c r="Y1722" s="41">
        <v>0</v>
      </c>
      <c r="Z1722" s="41">
        <v>0</v>
      </c>
      <c r="AA1722" s="41">
        <v>0</v>
      </c>
      <c r="AB1722" s="42">
        <v>112089141</v>
      </c>
      <c r="AC1722" s="41">
        <v>112089141</v>
      </c>
      <c r="AD1722" s="41">
        <v>0</v>
      </c>
      <c r="AE1722" s="42">
        <v>78905886</v>
      </c>
      <c r="AF1722" s="42">
        <v>78905886</v>
      </c>
      <c r="AG1722" s="41">
        <v>78905886</v>
      </c>
      <c r="AH1722" s="41">
        <v>78905886</v>
      </c>
      <c r="AI1722" s="41">
        <v>0</v>
      </c>
      <c r="AJ1722" s="41">
        <v>0</v>
      </c>
      <c r="AK1722" s="42" t="str">
        <f>IFERROR(VLOOKUP(Exportar[[#This Row],[RUBRO]],[3]LISTAS!$A$1:$B$19,2,0),Exportar[[#This Row],[NOMBRE-Planeación_Proyecto]])</f>
        <v>8. Fortalecimiento</v>
      </c>
      <c r="AL1722" s="41">
        <f>VLOOKUP(Exportar[[#This Row],[UNIDAD/SUB UNIDAD]],[3]!REGIONALES[[#All],[codigo_regional3]:[Columna1]],3,0)</f>
        <v>81</v>
      </c>
      <c r="AM1722" s="41">
        <f>Exportar[[#This Row],[COD]]</f>
        <v>81</v>
      </c>
      <c r="AN1722" s="41">
        <f>IFERROR(VLOOKUP(Exportar[[#This Row],[RUBRO completo]],'[3]CENTRO DE COSTOS'!$X:$X,1,0),0)</f>
        <v>0</v>
      </c>
      <c r="AO1722" s="43" t="str">
        <f>VLOOKUP(Exportar[[#This Row],[COD_REAL]],'[3]CENTRO DE COSTOS'!$M$4:$N$72,2,0)</f>
        <v>REGIONAL ARAUCA</v>
      </c>
    </row>
    <row r="1723" spans="1:41" x14ac:dyDescent="0.25">
      <c r="A1723" s="44">
        <v>45111</v>
      </c>
      <c r="B1723" s="32">
        <v>2023</v>
      </c>
      <c r="C1723" s="33" t="str">
        <f>VLOOKUP(D1723,'[3]CENTRO DE COSTOS'!$E:$H,4,0)</f>
        <v>REGIONALES</v>
      </c>
      <c r="D1723" s="34" t="s">
        <v>89</v>
      </c>
      <c r="E1723" s="34" t="s">
        <v>90</v>
      </c>
      <c r="F1723" s="34" t="s">
        <v>220</v>
      </c>
      <c r="G1723" s="35" t="str">
        <f>VLOOKUP(O1723,[3]Gerentes!$A:$N,4,0)</f>
        <v>FORTALECIMIENTO</v>
      </c>
      <c r="H1723" s="35" t="str">
        <f>VLOOKUP(O1723,[3]Gerentes!$A:$N,5,0)</f>
        <v>DIRECTOR(A) DE GESTION HUMANA</v>
      </c>
      <c r="I1723" s="35" t="str">
        <f>VLOOKUP(O1723,[3]Gerentes!$A:$N,10,0)</f>
        <v>8. Fortalecimiento</v>
      </c>
      <c r="J1723" s="35" t="str">
        <f>VLOOKUP(O1723,[3]Gerentes!$A:$AB,15,0)</f>
        <v>Contratable</v>
      </c>
      <c r="K1723" s="36" t="str">
        <f t="shared" si="78"/>
        <v>Inversión</v>
      </c>
      <c r="L1723" s="37" t="s">
        <v>215</v>
      </c>
      <c r="M1723" s="38" t="str">
        <f t="shared" si="79"/>
        <v>C-4199-1500-8</v>
      </c>
      <c r="N1723" s="34">
        <v>192</v>
      </c>
      <c r="O1723" s="35" t="str">
        <f t="shared" si="80"/>
        <v>C-4199-1500-8-0-4199053-02-192</v>
      </c>
      <c r="P1723" s="32" t="s">
        <v>214</v>
      </c>
      <c r="Q1723" s="39">
        <f>VLOOKUP($O1723,[3]Gerentes!$A:$I,7,0)</f>
        <v>4199053</v>
      </c>
      <c r="R1723" s="40" t="str">
        <f>VLOOKUP($O1723,[3]Gerentes!$A:$I,8,0)</f>
        <v>DOCUMENTOS DE LINEAMIENTOS TECNICOS</v>
      </c>
      <c r="S1723" s="34" t="s">
        <v>24</v>
      </c>
      <c r="T1723" s="34">
        <v>27</v>
      </c>
      <c r="U1723" s="34" t="s">
        <v>161</v>
      </c>
      <c r="V1723" s="34" t="s">
        <v>25</v>
      </c>
      <c r="W1723" s="41">
        <v>7564526</v>
      </c>
      <c r="X1723" s="41">
        <v>0</v>
      </c>
      <c r="Y1723" s="41">
        <v>0</v>
      </c>
      <c r="Z1723" s="41">
        <v>0</v>
      </c>
      <c r="AA1723" s="41">
        <v>0</v>
      </c>
      <c r="AB1723" s="42">
        <v>7564526</v>
      </c>
      <c r="AC1723" s="41">
        <v>7564526</v>
      </c>
      <c r="AD1723" s="41">
        <v>0</v>
      </c>
      <c r="AE1723" s="42">
        <v>7564526</v>
      </c>
      <c r="AF1723" s="42">
        <v>0</v>
      </c>
      <c r="AG1723" s="41">
        <v>0</v>
      </c>
      <c r="AH1723" s="41">
        <v>0</v>
      </c>
      <c r="AI1723" s="41">
        <v>0</v>
      </c>
      <c r="AJ1723" s="41">
        <v>0</v>
      </c>
      <c r="AK1723" s="42" t="str">
        <f>IFERROR(VLOOKUP(Exportar[[#This Row],[RUBRO]],[3]LISTAS!$A$1:$B$19,2,0),Exportar[[#This Row],[NOMBRE-Planeación_Proyecto]])</f>
        <v>8. Fortalecimiento</v>
      </c>
      <c r="AL1723" s="41">
        <f>VLOOKUP(Exportar[[#This Row],[UNIDAD/SUB UNIDAD]],[3]!REGIONALES[[#All],[codigo_regional3]:[Columna1]],3,0)</f>
        <v>81</v>
      </c>
      <c r="AM1723" s="41">
        <f>Exportar[[#This Row],[COD]]</f>
        <v>81</v>
      </c>
      <c r="AN1723" s="41">
        <f>IFERROR(VLOOKUP(Exportar[[#This Row],[RUBRO completo]],'[3]CENTRO DE COSTOS'!$X:$X,1,0),0)</f>
        <v>0</v>
      </c>
      <c r="AO1723" s="43" t="str">
        <f>VLOOKUP(Exportar[[#This Row],[COD_REAL]],'[3]CENTRO DE COSTOS'!$M$4:$N$72,2,0)</f>
        <v>REGIONAL ARAUCA</v>
      </c>
    </row>
    <row r="1724" spans="1:41" x14ac:dyDescent="0.25">
      <c r="A1724" s="44">
        <v>45111</v>
      </c>
      <c r="B1724" s="32">
        <v>2023</v>
      </c>
      <c r="C1724" s="33" t="str">
        <f>VLOOKUP(D1724,'[3]CENTRO DE COSTOS'!$E:$H,4,0)</f>
        <v>REGIONALES</v>
      </c>
      <c r="D1724" s="34" t="s">
        <v>89</v>
      </c>
      <c r="E1724" s="34" t="s">
        <v>90</v>
      </c>
      <c r="F1724" s="34" t="s">
        <v>219</v>
      </c>
      <c r="G1724" s="35" t="str">
        <f>VLOOKUP(O1724,[3]Gerentes!$A:$N,4,0)</f>
        <v>FORTALECIMIENTO</v>
      </c>
      <c r="H1724" s="35" t="str">
        <f>VLOOKUP(O1724,[3]Gerentes!$A:$N,5,0)</f>
        <v>DIRECTOR(A) ADMINISTRATIVO</v>
      </c>
      <c r="I1724" s="35" t="str">
        <f>VLOOKUP(O1724,[3]Gerentes!$A:$N,10,0)</f>
        <v>8. Fortalecimiento</v>
      </c>
      <c r="J1724" s="35" t="str">
        <f>VLOOKUP(O1724,[3]Gerentes!$A:$AB,15,0)</f>
        <v>Contratable</v>
      </c>
      <c r="K1724" s="36" t="str">
        <f t="shared" si="78"/>
        <v>Inversión</v>
      </c>
      <c r="L1724" s="37" t="s">
        <v>218</v>
      </c>
      <c r="M1724" s="38" t="str">
        <f t="shared" si="79"/>
        <v>C-4199-1500-8</v>
      </c>
      <c r="N1724" s="34">
        <v>197</v>
      </c>
      <c r="O1724" s="35" t="str">
        <f t="shared" si="80"/>
        <v>C-4199-1500-8-0-4199016-02-197</v>
      </c>
      <c r="P1724" s="32" t="s">
        <v>217</v>
      </c>
      <c r="Q1724" s="39">
        <f>VLOOKUP($O1724,[3]Gerentes!$A:$I,7,0)</f>
        <v>4199016</v>
      </c>
      <c r="R1724" s="40" t="str">
        <f>VLOOKUP($O1724,[3]Gerentes!$A:$I,8,0)</f>
        <v>SEDES MANTENIDAS</v>
      </c>
      <c r="S1724" s="34" t="s">
        <v>24</v>
      </c>
      <c r="T1724" s="34">
        <v>27</v>
      </c>
      <c r="U1724" s="34" t="s">
        <v>161</v>
      </c>
      <c r="V1724" s="34" t="s">
        <v>25</v>
      </c>
      <c r="W1724" s="41">
        <v>188079840</v>
      </c>
      <c r="X1724" s="41">
        <v>0</v>
      </c>
      <c r="Y1724" s="41">
        <v>0</v>
      </c>
      <c r="Z1724" s="41">
        <v>0</v>
      </c>
      <c r="AA1724" s="41">
        <v>0</v>
      </c>
      <c r="AB1724" s="42">
        <v>188079840</v>
      </c>
      <c r="AC1724" s="41">
        <v>188079840</v>
      </c>
      <c r="AD1724" s="41">
        <v>0</v>
      </c>
      <c r="AE1724" s="42">
        <v>165079840</v>
      </c>
      <c r="AF1724" s="42">
        <v>53017468</v>
      </c>
      <c r="AG1724" s="41">
        <v>53017468</v>
      </c>
      <c r="AH1724" s="41">
        <v>53017468</v>
      </c>
      <c r="AI1724" s="41">
        <v>0</v>
      </c>
      <c r="AJ1724" s="41">
        <v>0</v>
      </c>
      <c r="AK1724" s="42" t="str">
        <f>IFERROR(VLOOKUP(Exportar[[#This Row],[RUBRO]],[3]LISTAS!$A$1:$B$19,2,0),Exportar[[#This Row],[NOMBRE-Planeación_Proyecto]])</f>
        <v>8. Fortalecimiento</v>
      </c>
      <c r="AL1724" s="41">
        <f>VLOOKUP(Exportar[[#This Row],[UNIDAD/SUB UNIDAD]],[3]!REGIONALES[[#All],[codigo_regional3]:[Columna1]],3,0)</f>
        <v>81</v>
      </c>
      <c r="AM1724" s="41">
        <f>Exportar[[#This Row],[COD]]</f>
        <v>81</v>
      </c>
      <c r="AN1724" s="41">
        <f>IFERROR(VLOOKUP(Exportar[[#This Row],[RUBRO completo]],'[3]CENTRO DE COSTOS'!$X:$X,1,0),0)</f>
        <v>0</v>
      </c>
      <c r="AO1724" s="43" t="str">
        <f>VLOOKUP(Exportar[[#This Row],[COD_REAL]],'[3]CENTRO DE COSTOS'!$M$4:$N$72,2,0)</f>
        <v>REGIONAL ARAUCA</v>
      </c>
    </row>
    <row r="1725" spans="1:41" x14ac:dyDescent="0.25">
      <c r="A1725" s="44">
        <v>45111</v>
      </c>
      <c r="B1725" s="32">
        <v>2023</v>
      </c>
      <c r="C1725" s="33" t="str">
        <f>VLOOKUP(D1725,'[3]CENTRO DE COSTOS'!$E:$H,4,0)</f>
        <v>REGIONALES</v>
      </c>
      <c r="D1725" s="34" t="s">
        <v>89</v>
      </c>
      <c r="E1725" s="34" t="s">
        <v>90</v>
      </c>
      <c r="F1725" s="34" t="s">
        <v>216</v>
      </c>
      <c r="G1725" s="35" t="str">
        <f>VLOOKUP(O1725,[3]Gerentes!$A:$N,4,0)</f>
        <v>FORTALECIMIENTO</v>
      </c>
      <c r="H1725" s="35" t="str">
        <f>VLOOKUP(O1725,[3]Gerentes!$A:$N,5,0)</f>
        <v>DIRECTOR(A) ADMINISTRATIVO</v>
      </c>
      <c r="I1725" s="35" t="str">
        <f>VLOOKUP(O1725,[3]Gerentes!$A:$N,10,0)</f>
        <v>8. Fortalecimiento</v>
      </c>
      <c r="J1725" s="35" t="str">
        <f>VLOOKUP(O1725,[3]Gerentes!$A:$AB,15,0)</f>
        <v>Contratable</v>
      </c>
      <c r="K1725" s="36" t="str">
        <f t="shared" si="78"/>
        <v>Inversión</v>
      </c>
      <c r="L1725" s="37" t="s">
        <v>215</v>
      </c>
      <c r="M1725" s="38" t="str">
        <f t="shared" si="79"/>
        <v>C-4199-1500-8</v>
      </c>
      <c r="N1725" s="34">
        <v>199</v>
      </c>
      <c r="O1725" s="35" t="str">
        <f t="shared" si="80"/>
        <v>C-4199-1500-8-0-4199053-02-199</v>
      </c>
      <c r="P1725" s="32" t="s">
        <v>214</v>
      </c>
      <c r="Q1725" s="39">
        <f>VLOOKUP($O1725,[3]Gerentes!$A:$I,7,0)</f>
        <v>4199053</v>
      </c>
      <c r="R1725" s="40" t="str">
        <f>VLOOKUP($O1725,[3]Gerentes!$A:$I,8,0)</f>
        <v>DOCUMENTOS DE LINEAMIENTOS TECNICOS</v>
      </c>
      <c r="S1725" s="34" t="s">
        <v>24</v>
      </c>
      <c r="T1725" s="34">
        <v>27</v>
      </c>
      <c r="U1725" s="34" t="s">
        <v>161</v>
      </c>
      <c r="V1725" s="34" t="s">
        <v>25</v>
      </c>
      <c r="W1725" s="41">
        <v>17580000</v>
      </c>
      <c r="X1725" s="41">
        <v>0</v>
      </c>
      <c r="Y1725" s="41">
        <v>0</v>
      </c>
      <c r="Z1725" s="41">
        <v>0</v>
      </c>
      <c r="AA1725" s="41">
        <v>0</v>
      </c>
      <c r="AB1725" s="42">
        <v>17580000</v>
      </c>
      <c r="AC1725" s="41">
        <v>17580000</v>
      </c>
      <c r="AD1725" s="41">
        <v>0</v>
      </c>
      <c r="AE1725" s="42">
        <v>0</v>
      </c>
      <c r="AF1725" s="42">
        <v>0</v>
      </c>
      <c r="AG1725" s="41">
        <v>0</v>
      </c>
      <c r="AH1725" s="41">
        <v>0</v>
      </c>
      <c r="AI1725" s="41">
        <v>0</v>
      </c>
      <c r="AJ1725" s="41">
        <v>0</v>
      </c>
      <c r="AK1725" s="42" t="str">
        <f>IFERROR(VLOOKUP(Exportar[[#This Row],[RUBRO]],[3]LISTAS!$A$1:$B$19,2,0),Exportar[[#This Row],[NOMBRE-Planeación_Proyecto]])</f>
        <v>8. Fortalecimiento</v>
      </c>
      <c r="AL1725" s="41">
        <f>VLOOKUP(Exportar[[#This Row],[UNIDAD/SUB UNIDAD]],[3]!REGIONALES[[#All],[codigo_regional3]:[Columna1]],3,0)</f>
        <v>81</v>
      </c>
      <c r="AM1725" s="41">
        <f>Exportar[[#This Row],[COD]]</f>
        <v>81</v>
      </c>
      <c r="AN1725" s="41">
        <f>IFERROR(VLOOKUP(Exportar[[#This Row],[RUBRO completo]],'[3]CENTRO DE COSTOS'!$X:$X,1,0),0)</f>
        <v>0</v>
      </c>
      <c r="AO1725" s="43" t="str">
        <f>VLOOKUP(Exportar[[#This Row],[COD_REAL]],'[3]CENTRO DE COSTOS'!$M$4:$N$72,2,0)</f>
        <v>REGIONAL ARAUCA</v>
      </c>
    </row>
    <row r="1726" spans="1:41" x14ac:dyDescent="0.25">
      <c r="A1726" s="44">
        <v>45111</v>
      </c>
      <c r="B1726" s="32">
        <v>2023</v>
      </c>
      <c r="C1726" s="33" t="str">
        <f>VLOOKUP(D1726,'[3]CENTRO DE COSTOS'!$E:$H,4,0)</f>
        <v>REGIONALES</v>
      </c>
      <c r="D1726" s="34" t="s">
        <v>89</v>
      </c>
      <c r="E1726" s="34" t="s">
        <v>90</v>
      </c>
      <c r="F1726" s="34" t="s">
        <v>213</v>
      </c>
      <c r="G1726" s="35" t="str">
        <f>VLOOKUP(O1726,[3]Gerentes!$A:$N,4,0)</f>
        <v>FORTALECIMIENTO</v>
      </c>
      <c r="H1726" s="35" t="str">
        <f>VLOOKUP(O1726,[3]Gerentes!$A:$N,5,0)</f>
        <v>DIRECTOR(A) ADMINISTRATIVO</v>
      </c>
      <c r="I1726" s="35" t="str">
        <f>VLOOKUP(O1726,[3]Gerentes!$A:$N,10,0)</f>
        <v>8. Fortalecimiento</v>
      </c>
      <c r="J1726" s="35" t="str">
        <f>VLOOKUP(O1726,[3]Gerentes!$A:$AB,15,0)</f>
        <v>Contratable</v>
      </c>
      <c r="K1726" s="36" t="str">
        <f t="shared" si="78"/>
        <v>Inversión</v>
      </c>
      <c r="L1726" s="37" t="s">
        <v>175</v>
      </c>
      <c r="M1726" s="38" t="str">
        <f t="shared" si="79"/>
        <v>C-4199-1500-8</v>
      </c>
      <c r="N1726" s="34">
        <v>201</v>
      </c>
      <c r="O1726" s="35" t="str">
        <f t="shared" si="80"/>
        <v>C-4199-1500-8-0-4199064-02-201</v>
      </c>
      <c r="P1726" s="32" t="s">
        <v>174</v>
      </c>
      <c r="Q1726" s="39">
        <f>VLOOKUP($O1726,[3]Gerentes!$A:$I,7,0)</f>
        <v>4199064</v>
      </c>
      <c r="R1726" s="40" t="str">
        <f>VLOOKUP($O1726,[3]Gerentes!$A:$I,8,0)</f>
        <v>SERVICIO DE IMPLEMENTACION DE SISTEMAS DE GESTION</v>
      </c>
      <c r="S1726" s="34" t="s">
        <v>24</v>
      </c>
      <c r="T1726" s="34">
        <v>27</v>
      </c>
      <c r="U1726" s="34" t="s">
        <v>161</v>
      </c>
      <c r="V1726" s="34" t="s">
        <v>25</v>
      </c>
      <c r="W1726" s="41">
        <v>10000000</v>
      </c>
      <c r="X1726" s="41">
        <v>89124000</v>
      </c>
      <c r="Y1726" s="41">
        <v>0</v>
      </c>
      <c r="Z1726" s="41">
        <v>0</v>
      </c>
      <c r="AA1726" s="41">
        <v>0</v>
      </c>
      <c r="AB1726" s="42">
        <v>99124000</v>
      </c>
      <c r="AC1726" s="41">
        <v>99124000</v>
      </c>
      <c r="AD1726" s="41">
        <v>0</v>
      </c>
      <c r="AE1726" s="42">
        <v>89124000</v>
      </c>
      <c r="AF1726" s="42">
        <v>45075973</v>
      </c>
      <c r="AG1726" s="41">
        <v>45075973</v>
      </c>
      <c r="AH1726" s="41">
        <v>45075973</v>
      </c>
      <c r="AI1726" s="41">
        <v>0</v>
      </c>
      <c r="AJ1726" s="41">
        <v>0</v>
      </c>
      <c r="AK1726" s="42" t="str">
        <f>IFERROR(VLOOKUP(Exportar[[#This Row],[RUBRO]],[3]LISTAS!$A$1:$B$19,2,0),Exportar[[#This Row],[NOMBRE-Planeación_Proyecto]])</f>
        <v>8. Fortalecimiento</v>
      </c>
      <c r="AL1726" s="41">
        <f>VLOOKUP(Exportar[[#This Row],[UNIDAD/SUB UNIDAD]],[3]!REGIONALES[[#All],[codigo_regional3]:[Columna1]],3,0)</f>
        <v>81</v>
      </c>
      <c r="AM1726" s="41">
        <f>Exportar[[#This Row],[COD]]</f>
        <v>81</v>
      </c>
      <c r="AN1726" s="41">
        <f>IFERROR(VLOOKUP(Exportar[[#This Row],[RUBRO completo]],'[3]CENTRO DE COSTOS'!$X:$X,1,0),0)</f>
        <v>0</v>
      </c>
      <c r="AO1726" s="43" t="str">
        <f>VLOOKUP(Exportar[[#This Row],[COD_REAL]],'[3]CENTRO DE COSTOS'!$M$4:$N$72,2,0)</f>
        <v>REGIONAL ARAUCA</v>
      </c>
    </row>
    <row r="1727" spans="1:41" x14ac:dyDescent="0.25">
      <c r="A1727" s="44">
        <v>45111</v>
      </c>
      <c r="B1727" s="32">
        <v>2023</v>
      </c>
      <c r="C1727" s="33" t="str">
        <f>VLOOKUP(D1727,'[3]CENTRO DE COSTOS'!$E:$H,4,0)</f>
        <v>REGIONALES</v>
      </c>
      <c r="D1727" s="34" t="s">
        <v>89</v>
      </c>
      <c r="E1727" s="34" t="s">
        <v>90</v>
      </c>
      <c r="F1727" s="34" t="s">
        <v>208</v>
      </c>
      <c r="G1727" s="35" t="str">
        <f>VLOOKUP(O1727,[3]Gerentes!$A:$N,4,0)</f>
        <v>FUNCIONAMIENTO</v>
      </c>
      <c r="H1727" s="35" t="str">
        <f>VLOOKUP(O1727,[3]Gerentes!$A:$N,5,0)</f>
        <v>DIRECTOR(A) DE GESTION HUMANA</v>
      </c>
      <c r="I1727" s="35" t="str">
        <f>VLOOKUP(O1727,[3]Gerentes!$A:$N,10,0)</f>
        <v>1. Gestión Humana</v>
      </c>
      <c r="J1727" s="35" t="str">
        <f>VLOOKUP(O1727,[3]Gerentes!$A:$AB,15,0)</f>
        <v>Contratable</v>
      </c>
      <c r="K1727" s="36" t="str">
        <f t="shared" si="78"/>
        <v>Funcionamiento</v>
      </c>
      <c r="L1727" s="37" t="s">
        <v>212</v>
      </c>
      <c r="M1727" s="38" t="str">
        <f t="shared" si="79"/>
        <v>A-02-02</v>
      </c>
      <c r="N1727" s="34">
        <v>301</v>
      </c>
      <c r="O1727" s="35" t="str">
        <f t="shared" si="80"/>
        <v>A-02-02-01-002-008-301</v>
      </c>
      <c r="P1727" s="32" t="s">
        <v>211</v>
      </c>
      <c r="Q1727" s="39">
        <f>VLOOKUP($O1727,[3]Gerentes!$A:$I,7,0)</f>
        <v>0</v>
      </c>
      <c r="R1727" s="40">
        <f>VLOOKUP($O1727,[3]Gerentes!$A:$I,8,0)</f>
        <v>0</v>
      </c>
      <c r="S1727" s="34" t="s">
        <v>24</v>
      </c>
      <c r="T1727" s="34">
        <v>27</v>
      </c>
      <c r="U1727" s="34" t="s">
        <v>161</v>
      </c>
      <c r="V1727" s="34" t="s">
        <v>25</v>
      </c>
      <c r="W1727" s="41">
        <v>10502910</v>
      </c>
      <c r="X1727" s="41">
        <v>2556180</v>
      </c>
      <c r="Y1727" s="41">
        <v>0</v>
      </c>
      <c r="Z1727" s="41">
        <v>0</v>
      </c>
      <c r="AA1727" s="41">
        <v>0</v>
      </c>
      <c r="AB1727" s="42">
        <v>13059090</v>
      </c>
      <c r="AC1727" s="41">
        <v>13059090</v>
      </c>
      <c r="AD1727" s="41">
        <v>0</v>
      </c>
      <c r="AE1727" s="42">
        <v>13008630</v>
      </c>
      <c r="AF1727" s="42">
        <v>0</v>
      </c>
      <c r="AG1727" s="41">
        <v>0</v>
      </c>
      <c r="AH1727" s="41">
        <v>0</v>
      </c>
      <c r="AI1727" s="41">
        <v>0</v>
      </c>
      <c r="AJ1727" s="41">
        <v>0</v>
      </c>
      <c r="AK1727" s="42" t="str">
        <f>IFERROR(VLOOKUP(Exportar[[#This Row],[RUBRO]],[3]LISTAS!$A$1:$B$19,2,0),Exportar[[#This Row],[NOMBRE-Planeación_Proyecto]])</f>
        <v>Gastos Generales</v>
      </c>
      <c r="AL1727" s="41">
        <f>VLOOKUP(Exportar[[#This Row],[UNIDAD/SUB UNIDAD]],[3]!REGIONALES[[#All],[codigo_regional3]:[Columna1]],3,0)</f>
        <v>81</v>
      </c>
      <c r="AM1727" s="41">
        <f>Exportar[[#This Row],[COD]]</f>
        <v>81</v>
      </c>
      <c r="AN1727" s="41">
        <f>IFERROR(VLOOKUP(Exportar[[#This Row],[RUBRO completo]],'[3]CENTRO DE COSTOS'!$X:$X,1,0),0)</f>
        <v>0</v>
      </c>
      <c r="AO1727" s="43" t="str">
        <f>VLOOKUP(Exportar[[#This Row],[COD_REAL]],'[3]CENTRO DE COSTOS'!$M$4:$N$72,2,0)</f>
        <v>REGIONAL ARAUCA</v>
      </c>
    </row>
    <row r="1728" spans="1:41" x14ac:dyDescent="0.25">
      <c r="A1728" s="44">
        <v>45111</v>
      </c>
      <c r="B1728" s="32">
        <v>2023</v>
      </c>
      <c r="C1728" s="33" t="str">
        <f>VLOOKUP(D1728,'[3]CENTRO DE COSTOS'!$E:$H,4,0)</f>
        <v>REGIONALES</v>
      </c>
      <c r="D1728" s="34" t="s">
        <v>89</v>
      </c>
      <c r="E1728" s="34" t="s">
        <v>90</v>
      </c>
      <c r="F1728" s="34" t="s">
        <v>208</v>
      </c>
      <c r="G1728" s="35" t="str">
        <f>VLOOKUP(O1728,[3]Gerentes!$A:$N,4,0)</f>
        <v>FUNCIONAMIENTO</v>
      </c>
      <c r="H1728" s="35" t="str">
        <f>VLOOKUP(O1728,[3]Gerentes!$A:$N,5,0)</f>
        <v>DIRECTOR(A) DE GESTION HUMANA</v>
      </c>
      <c r="I1728" s="35" t="str">
        <f>VLOOKUP(O1728,[3]Gerentes!$A:$N,10,0)</f>
        <v>1. Gestión Humana</v>
      </c>
      <c r="J1728" s="35" t="str">
        <f>VLOOKUP(O1728,[3]Gerentes!$A:$AB,15,0)</f>
        <v>No Contratable</v>
      </c>
      <c r="K1728" s="36" t="str">
        <f t="shared" si="78"/>
        <v>Funcionamiento</v>
      </c>
      <c r="L1728" s="37" t="s">
        <v>210</v>
      </c>
      <c r="M1728" s="38" t="str">
        <f t="shared" si="79"/>
        <v>A-02-02</v>
      </c>
      <c r="N1728" s="34">
        <v>301</v>
      </c>
      <c r="O1728" s="35" t="str">
        <f t="shared" si="80"/>
        <v>A-02-02-02-009-006-301</v>
      </c>
      <c r="P1728" s="32" t="s">
        <v>209</v>
      </c>
      <c r="Q1728" s="39">
        <f>VLOOKUP($O1728,[3]Gerentes!$A:$I,7,0)</f>
        <v>0</v>
      </c>
      <c r="R1728" s="40">
        <f>VLOOKUP($O1728,[3]Gerentes!$A:$I,8,0)</f>
        <v>0</v>
      </c>
      <c r="S1728" s="34" t="s">
        <v>24</v>
      </c>
      <c r="T1728" s="34">
        <v>27</v>
      </c>
      <c r="U1728" s="34" t="s">
        <v>161</v>
      </c>
      <c r="V1728" s="34" t="s">
        <v>25</v>
      </c>
      <c r="W1728" s="41">
        <v>18915226</v>
      </c>
      <c r="X1728" s="41">
        <v>4958360</v>
      </c>
      <c r="Y1728" s="41">
        <v>0</v>
      </c>
      <c r="Z1728" s="41">
        <v>0</v>
      </c>
      <c r="AA1728" s="41">
        <v>0</v>
      </c>
      <c r="AB1728" s="42">
        <v>23873586</v>
      </c>
      <c r="AC1728" s="41">
        <v>23873586</v>
      </c>
      <c r="AD1728" s="41">
        <v>0</v>
      </c>
      <c r="AE1728" s="42">
        <v>1135</v>
      </c>
      <c r="AF1728" s="42">
        <v>0</v>
      </c>
      <c r="AG1728" s="41">
        <v>0</v>
      </c>
      <c r="AH1728" s="41">
        <v>0</v>
      </c>
      <c r="AI1728" s="41">
        <v>0</v>
      </c>
      <c r="AJ1728" s="41">
        <v>0</v>
      </c>
      <c r="AK1728" s="42" t="str">
        <f>IFERROR(VLOOKUP(Exportar[[#This Row],[RUBRO]],[3]LISTAS!$A$1:$B$19,2,0),Exportar[[#This Row],[NOMBRE-Planeación_Proyecto]])</f>
        <v>Gastos Generales</v>
      </c>
      <c r="AL1728" s="41">
        <f>VLOOKUP(Exportar[[#This Row],[UNIDAD/SUB UNIDAD]],[3]!REGIONALES[[#All],[codigo_regional3]:[Columna1]],3,0)</f>
        <v>81</v>
      </c>
      <c r="AM1728" s="41">
        <f>Exportar[[#This Row],[COD]]</f>
        <v>81</v>
      </c>
      <c r="AN1728" s="41">
        <f>IFERROR(VLOOKUP(Exportar[[#This Row],[RUBRO completo]],'[3]CENTRO DE COSTOS'!$X:$X,1,0),0)</f>
        <v>0</v>
      </c>
      <c r="AO1728" s="43" t="str">
        <f>VLOOKUP(Exportar[[#This Row],[COD_REAL]],'[3]CENTRO DE COSTOS'!$M$4:$N$72,2,0)</f>
        <v>REGIONAL ARAUCA</v>
      </c>
    </row>
    <row r="1729" spans="1:41" x14ac:dyDescent="0.25">
      <c r="A1729" s="44">
        <v>45111</v>
      </c>
      <c r="B1729" s="32">
        <v>2023</v>
      </c>
      <c r="C1729" s="33" t="str">
        <f>VLOOKUP(D1729,'[3]CENTRO DE COSTOS'!$E:$H,4,0)</f>
        <v>REGIONALES</v>
      </c>
      <c r="D1729" s="34" t="s">
        <v>89</v>
      </c>
      <c r="E1729" s="34" t="s">
        <v>90</v>
      </c>
      <c r="F1729" s="34" t="s">
        <v>208</v>
      </c>
      <c r="G1729" s="35" t="str">
        <f>VLOOKUP(O1729,[3]Gerentes!$A:$N,4,0)</f>
        <v>FUNCIONAMIENTO</v>
      </c>
      <c r="H1729" s="35" t="str">
        <f>VLOOKUP(O1729,[3]Gerentes!$A:$N,5,0)</f>
        <v>DIRECTOR(A) DE GESTION HUMANA</v>
      </c>
      <c r="I1729" s="35" t="str">
        <f>VLOOKUP(O1729,[3]Gerentes!$A:$N,10,0)</f>
        <v>1. Gestión Humana</v>
      </c>
      <c r="J1729" s="35" t="str">
        <f>VLOOKUP(O1729,[3]Gerentes!$A:$AB,15,0)</f>
        <v>No Contratable</v>
      </c>
      <c r="K1729" s="36" t="str">
        <f t="shared" si="78"/>
        <v>Funcionamiento</v>
      </c>
      <c r="L1729" s="37" t="s">
        <v>207</v>
      </c>
      <c r="M1729" s="38" t="str">
        <f t="shared" si="79"/>
        <v>A-02-02</v>
      </c>
      <c r="N1729" s="34">
        <v>301</v>
      </c>
      <c r="O1729" s="35" t="str">
        <f t="shared" si="80"/>
        <v>A-02-02-02-010-301</v>
      </c>
      <c r="P1729" s="32" t="s">
        <v>206</v>
      </c>
      <c r="Q1729" s="39">
        <f>VLOOKUP($O1729,[3]Gerentes!$A:$I,7,0)</f>
        <v>0</v>
      </c>
      <c r="R1729" s="40">
        <f>VLOOKUP($O1729,[3]Gerentes!$A:$I,8,0)</f>
        <v>0</v>
      </c>
      <c r="S1729" s="34" t="s">
        <v>24</v>
      </c>
      <c r="T1729" s="34">
        <v>27</v>
      </c>
      <c r="U1729" s="34" t="s">
        <v>161</v>
      </c>
      <c r="V1729" s="34" t="s">
        <v>25</v>
      </c>
      <c r="W1729" s="41">
        <v>12730800</v>
      </c>
      <c r="X1729" s="41">
        <v>0</v>
      </c>
      <c r="Y1729" s="41">
        <v>0</v>
      </c>
      <c r="Z1729" s="41">
        <v>0</v>
      </c>
      <c r="AA1729" s="41">
        <v>0</v>
      </c>
      <c r="AB1729" s="42">
        <v>12730800</v>
      </c>
      <c r="AC1729" s="41">
        <v>12730800</v>
      </c>
      <c r="AD1729" s="41">
        <v>0</v>
      </c>
      <c r="AE1729" s="42">
        <v>8293984</v>
      </c>
      <c r="AF1729" s="42">
        <v>7213150</v>
      </c>
      <c r="AG1729" s="41">
        <v>7213150</v>
      </c>
      <c r="AH1729" s="41">
        <v>7213150</v>
      </c>
      <c r="AI1729" s="41">
        <v>0</v>
      </c>
      <c r="AJ1729" s="41">
        <v>0</v>
      </c>
      <c r="AK1729" s="42" t="str">
        <f>IFERROR(VLOOKUP(Exportar[[#This Row],[RUBRO]],[3]LISTAS!$A$1:$B$19,2,0),Exportar[[#This Row],[NOMBRE-Planeación_Proyecto]])</f>
        <v>Gastos Generales</v>
      </c>
      <c r="AL1729" s="41">
        <f>VLOOKUP(Exportar[[#This Row],[UNIDAD/SUB UNIDAD]],[3]!REGIONALES[[#All],[codigo_regional3]:[Columna1]],3,0)</f>
        <v>81</v>
      </c>
      <c r="AM1729" s="41">
        <f>Exportar[[#This Row],[COD]]</f>
        <v>81</v>
      </c>
      <c r="AN1729" s="41">
        <f>IFERROR(VLOOKUP(Exportar[[#This Row],[RUBRO completo]],'[3]CENTRO DE COSTOS'!$X:$X,1,0),0)</f>
        <v>0</v>
      </c>
      <c r="AO1729" s="43" t="str">
        <f>VLOOKUP(Exportar[[#This Row],[COD_REAL]],'[3]CENTRO DE COSTOS'!$M$4:$N$72,2,0)</f>
        <v>REGIONAL ARAUCA</v>
      </c>
    </row>
    <row r="1730" spans="1:41" x14ac:dyDescent="0.25">
      <c r="A1730" s="44">
        <v>45111</v>
      </c>
      <c r="B1730" s="32">
        <v>2023</v>
      </c>
      <c r="C1730" s="33" t="str">
        <f>VLOOKUP(D1730,'[3]CENTRO DE COSTOS'!$E:$H,4,0)</f>
        <v>REGIONALES</v>
      </c>
      <c r="D1730" s="34" t="s">
        <v>89</v>
      </c>
      <c r="E1730" s="34" t="s">
        <v>90</v>
      </c>
      <c r="F1730" s="34" t="s">
        <v>195</v>
      </c>
      <c r="G1730" s="35" t="str">
        <f>VLOOKUP(O1730,[3]Gerentes!$A:$N,4,0)</f>
        <v>FUNCIONAMIENTO</v>
      </c>
      <c r="H1730" s="35" t="str">
        <f>VLOOKUP(O1730,[3]Gerentes!$A:$N,5,0)</f>
        <v>DIRECTOR(A) ADMINISTRATIVO</v>
      </c>
      <c r="I1730" s="35" t="str">
        <f>VLOOKUP(O1730,[3]Gerentes!$A:$N,10,0)</f>
        <v>2. Administrativa</v>
      </c>
      <c r="J1730" s="35" t="str">
        <f>VLOOKUP(O1730,[3]Gerentes!$A:$AB,15,0)</f>
        <v>No Contratable</v>
      </c>
      <c r="K1730" s="36" t="str">
        <f t="shared" si="78"/>
        <v>Funcionamiento</v>
      </c>
      <c r="L1730" s="37" t="s">
        <v>205</v>
      </c>
      <c r="M1730" s="38" t="str">
        <f t="shared" si="79"/>
        <v>A-02-02</v>
      </c>
      <c r="N1730" s="34">
        <v>302</v>
      </c>
      <c r="O1730" s="35" t="str">
        <f t="shared" si="80"/>
        <v>A-02-02-01-003-003-302</v>
      </c>
      <c r="P1730" s="32" t="s">
        <v>204</v>
      </c>
      <c r="Q1730" s="39">
        <f>VLOOKUP($O1730,[3]Gerentes!$A:$I,7,0)</f>
        <v>0</v>
      </c>
      <c r="R1730" s="40">
        <f>VLOOKUP($O1730,[3]Gerentes!$A:$I,8,0)</f>
        <v>0</v>
      </c>
      <c r="S1730" s="34" t="s">
        <v>24</v>
      </c>
      <c r="T1730" s="34">
        <v>27</v>
      </c>
      <c r="U1730" s="34" t="s">
        <v>161</v>
      </c>
      <c r="V1730" s="34" t="s">
        <v>25</v>
      </c>
      <c r="W1730" s="41">
        <v>15759800</v>
      </c>
      <c r="X1730" s="41">
        <v>0</v>
      </c>
      <c r="Y1730" s="41">
        <v>0</v>
      </c>
      <c r="Z1730" s="41">
        <v>0</v>
      </c>
      <c r="AA1730" s="41">
        <v>0</v>
      </c>
      <c r="AB1730" s="42">
        <v>15759800</v>
      </c>
      <c r="AC1730" s="41">
        <v>15759800</v>
      </c>
      <c r="AD1730" s="41">
        <v>0</v>
      </c>
      <c r="AE1730" s="42">
        <v>946</v>
      </c>
      <c r="AF1730" s="42">
        <v>0</v>
      </c>
      <c r="AG1730" s="41">
        <v>0</v>
      </c>
      <c r="AH1730" s="41">
        <v>0</v>
      </c>
      <c r="AI1730" s="41">
        <v>0</v>
      </c>
      <c r="AJ1730" s="41">
        <v>0</v>
      </c>
      <c r="AK1730" s="42" t="str">
        <f>IFERROR(VLOOKUP(Exportar[[#This Row],[RUBRO]],[3]LISTAS!$A$1:$B$19,2,0),Exportar[[#This Row],[NOMBRE-Planeación_Proyecto]])</f>
        <v>Gastos Generales</v>
      </c>
      <c r="AL1730" s="41">
        <f>VLOOKUP(Exportar[[#This Row],[UNIDAD/SUB UNIDAD]],[3]!REGIONALES[[#All],[codigo_regional3]:[Columna1]],3,0)</f>
        <v>81</v>
      </c>
      <c r="AM1730" s="41">
        <f>Exportar[[#This Row],[COD]]</f>
        <v>81</v>
      </c>
      <c r="AN1730" s="41">
        <f>IFERROR(VLOOKUP(Exportar[[#This Row],[RUBRO completo]],'[3]CENTRO DE COSTOS'!$X:$X,1,0),0)</f>
        <v>0</v>
      </c>
      <c r="AO1730" s="43" t="str">
        <f>VLOOKUP(Exportar[[#This Row],[COD_REAL]],'[3]CENTRO DE COSTOS'!$M$4:$N$72,2,0)</f>
        <v>REGIONAL ARAUCA</v>
      </c>
    </row>
    <row r="1731" spans="1:41" x14ac:dyDescent="0.25">
      <c r="A1731" s="44">
        <v>45111</v>
      </c>
      <c r="B1731" s="32">
        <v>2023</v>
      </c>
      <c r="C1731" s="33" t="str">
        <f>VLOOKUP(D1731,'[3]CENTRO DE COSTOS'!$E:$H,4,0)</f>
        <v>REGIONALES</v>
      </c>
      <c r="D1731" s="34" t="s">
        <v>89</v>
      </c>
      <c r="E1731" s="34" t="s">
        <v>90</v>
      </c>
      <c r="F1731" s="34" t="s">
        <v>195</v>
      </c>
      <c r="G1731" s="35" t="str">
        <f>VLOOKUP(O1731,[3]Gerentes!$A:$N,4,0)</f>
        <v>FUNCIONAMIENTO</v>
      </c>
      <c r="H1731" s="35" t="str">
        <f>VLOOKUP(O1731,[3]Gerentes!$A:$N,5,0)</f>
        <v>DIRECTOR(A) ADMINISTRATIVO</v>
      </c>
      <c r="I1731" s="35" t="str">
        <f>VLOOKUP(O1731,[3]Gerentes!$A:$N,10,0)</f>
        <v>2. Administrativa</v>
      </c>
      <c r="J1731" s="35" t="str">
        <f>VLOOKUP(O1731,[3]Gerentes!$A:$AB,15,0)</f>
        <v>No Contratable</v>
      </c>
      <c r="K1731" s="36" t="str">
        <f t="shared" si="78"/>
        <v>Funcionamiento</v>
      </c>
      <c r="L1731" s="37" t="s">
        <v>251</v>
      </c>
      <c r="M1731" s="38" t="str">
        <f t="shared" si="79"/>
        <v>A-02-02</v>
      </c>
      <c r="N1731" s="34">
        <v>302</v>
      </c>
      <c r="O1731" s="35" t="str">
        <f t="shared" si="80"/>
        <v>A-02-02-02-006-007-302</v>
      </c>
      <c r="P1731" s="32" t="s">
        <v>250</v>
      </c>
      <c r="Q1731" s="39">
        <f>VLOOKUP($O1731,[3]Gerentes!$A:$I,7,0)</f>
        <v>0</v>
      </c>
      <c r="R1731" s="40">
        <f>VLOOKUP($O1731,[3]Gerentes!$A:$I,8,0)</f>
        <v>0</v>
      </c>
      <c r="S1731" s="34" t="s">
        <v>24</v>
      </c>
      <c r="T1731" s="34">
        <v>27</v>
      </c>
      <c r="U1731" s="34" t="s">
        <v>161</v>
      </c>
      <c r="V1731" s="34" t="s">
        <v>25</v>
      </c>
      <c r="W1731" s="41">
        <v>0</v>
      </c>
      <c r="X1731" s="41">
        <v>368330</v>
      </c>
      <c r="Y1731" s="41">
        <v>0</v>
      </c>
      <c r="Z1731" s="41">
        <v>0</v>
      </c>
      <c r="AA1731" s="41">
        <v>0</v>
      </c>
      <c r="AB1731" s="42">
        <v>368330</v>
      </c>
      <c r="AC1731" s="41">
        <v>366862</v>
      </c>
      <c r="AD1731" s="41">
        <v>1468</v>
      </c>
      <c r="AE1731" s="42">
        <v>0</v>
      </c>
      <c r="AF1731" s="42">
        <v>0</v>
      </c>
      <c r="AG1731" s="41">
        <v>0</v>
      </c>
      <c r="AH1731" s="41">
        <v>0</v>
      </c>
      <c r="AI1731" s="41">
        <v>0</v>
      </c>
      <c r="AJ1731" s="41">
        <v>0</v>
      </c>
      <c r="AK1731" s="42" t="str">
        <f>IFERROR(VLOOKUP(Exportar[[#This Row],[RUBRO]],[3]LISTAS!$A$1:$B$19,2,0),Exportar[[#This Row],[NOMBRE-Planeación_Proyecto]])</f>
        <v>Gastos Generales</v>
      </c>
      <c r="AL1731" s="41">
        <f>VLOOKUP(Exportar[[#This Row],[UNIDAD/SUB UNIDAD]],[3]!REGIONALES[[#All],[codigo_regional3]:[Columna1]],3,0)</f>
        <v>81</v>
      </c>
      <c r="AM1731" s="41">
        <f>Exportar[[#This Row],[COD]]</f>
        <v>81</v>
      </c>
      <c r="AN1731" s="41">
        <f>IFERROR(VLOOKUP(Exportar[[#This Row],[RUBRO completo]],'[3]CENTRO DE COSTOS'!$X:$X,1,0),0)</f>
        <v>0</v>
      </c>
      <c r="AO1731" s="43" t="str">
        <f>VLOOKUP(Exportar[[#This Row],[COD_REAL]],'[3]CENTRO DE COSTOS'!$M$4:$N$72,2,0)</f>
        <v>REGIONAL ARAUCA</v>
      </c>
    </row>
    <row r="1732" spans="1:41" x14ac:dyDescent="0.25">
      <c r="A1732" s="44">
        <v>45111</v>
      </c>
      <c r="B1732" s="32">
        <v>2023</v>
      </c>
      <c r="C1732" s="33" t="str">
        <f>VLOOKUP(D1732,'[3]CENTRO DE COSTOS'!$E:$H,4,0)</f>
        <v>REGIONALES</v>
      </c>
      <c r="D1732" s="34" t="s">
        <v>89</v>
      </c>
      <c r="E1732" s="34" t="s">
        <v>90</v>
      </c>
      <c r="F1732" s="34" t="s">
        <v>195</v>
      </c>
      <c r="G1732" s="35" t="str">
        <f>VLOOKUP(O1732,[3]Gerentes!$A:$N,4,0)</f>
        <v>FUNCIONAMIENTO</v>
      </c>
      <c r="H1732" s="35" t="str">
        <f>VLOOKUP(O1732,[3]Gerentes!$A:$N,5,0)</f>
        <v>DIRECTOR(A) ADMINISTRATIVO</v>
      </c>
      <c r="I1732" s="35" t="str">
        <f>VLOOKUP(O1732,[3]Gerentes!$A:$N,10,0)</f>
        <v>2. Administrativa</v>
      </c>
      <c r="J1732" s="35" t="str">
        <f>VLOOKUP(O1732,[3]Gerentes!$A:$AB,15,0)</f>
        <v>No Contratable</v>
      </c>
      <c r="K1732" s="36" t="str">
        <f t="shared" ref="K1732:K1795" si="81">IF(OR(LEFT(L1732,1)="A",LEFT(L1732,1)="B"),"Funcionamiento","Inversión")</f>
        <v>Funcionamiento</v>
      </c>
      <c r="L1732" s="37" t="s">
        <v>203</v>
      </c>
      <c r="M1732" s="38" t="str">
        <f t="shared" ref="M1732:M1795" si="82">IF(LEFT(L1732,4)="A-01",LEFT(L1732,10),IF(LEFT(L1732,4)="A-02",LEFT(L1732,7),IF(LEFT(L1732,4)="A-03",LEFT(L1732,14),IF(LEFT(L1732,7)="A-08-01",LEFT(L1732,7),IF(LEFT(L1732,7)="A-08-04",LEFT(L1732,10),IF(AND(LEFT(LEFT(L1732,14),1)="C",RIGHT(LEFT(L1732,14),1)="-"),LEFT(L1732,13),LEFT(L1732,14)))))))</f>
        <v>A-02-02</v>
      </c>
      <c r="N1732" s="34">
        <v>302</v>
      </c>
      <c r="O1732" s="35" t="str">
        <f t="shared" ref="O1732:O1795" si="83">IF(LEN(N1732)&gt;3,L1732,L1732&amp;IF(N1732&lt;&gt;"","-"&amp;N1732,""))</f>
        <v>A-02-02-02-006-009-302</v>
      </c>
      <c r="P1732" s="32" t="s">
        <v>202</v>
      </c>
      <c r="Q1732" s="39">
        <f>VLOOKUP($O1732,[3]Gerentes!$A:$I,7,0)</f>
        <v>0</v>
      </c>
      <c r="R1732" s="40">
        <f>VLOOKUP($O1732,[3]Gerentes!$A:$I,8,0)</f>
        <v>0</v>
      </c>
      <c r="S1732" s="34" t="s">
        <v>24</v>
      </c>
      <c r="T1732" s="34">
        <v>27</v>
      </c>
      <c r="U1732" s="34" t="s">
        <v>161</v>
      </c>
      <c r="V1732" s="34" t="s">
        <v>25</v>
      </c>
      <c r="W1732" s="41">
        <v>1240500</v>
      </c>
      <c r="X1732" s="41">
        <v>0</v>
      </c>
      <c r="Y1732" s="41">
        <v>0</v>
      </c>
      <c r="Z1732" s="41">
        <v>0</v>
      </c>
      <c r="AA1732" s="41">
        <v>0</v>
      </c>
      <c r="AB1732" s="42">
        <v>1240500</v>
      </c>
      <c r="AC1732" s="41">
        <v>1240500</v>
      </c>
      <c r="AD1732" s="41">
        <v>0</v>
      </c>
      <c r="AE1732" s="42">
        <v>1240500</v>
      </c>
      <c r="AF1732" s="42">
        <v>1240500</v>
      </c>
      <c r="AG1732" s="41">
        <v>1240500</v>
      </c>
      <c r="AH1732" s="41">
        <v>1240500</v>
      </c>
      <c r="AI1732" s="41">
        <v>0</v>
      </c>
      <c r="AJ1732" s="41">
        <v>0</v>
      </c>
      <c r="AK1732" s="42" t="str">
        <f>IFERROR(VLOOKUP(Exportar[[#This Row],[RUBRO]],[3]LISTAS!$A$1:$B$19,2,0),Exportar[[#This Row],[NOMBRE-Planeación_Proyecto]])</f>
        <v>Gastos Generales</v>
      </c>
      <c r="AL1732" s="41">
        <f>VLOOKUP(Exportar[[#This Row],[UNIDAD/SUB UNIDAD]],[3]!REGIONALES[[#All],[codigo_regional3]:[Columna1]],3,0)</f>
        <v>81</v>
      </c>
      <c r="AM1732" s="41">
        <f>Exportar[[#This Row],[COD]]</f>
        <v>81</v>
      </c>
      <c r="AN1732" s="41">
        <f>IFERROR(VLOOKUP(Exportar[[#This Row],[RUBRO completo]],'[3]CENTRO DE COSTOS'!$X:$X,1,0),0)</f>
        <v>0</v>
      </c>
      <c r="AO1732" s="43" t="str">
        <f>VLOOKUP(Exportar[[#This Row],[COD_REAL]],'[3]CENTRO DE COSTOS'!$M$4:$N$72,2,0)</f>
        <v>REGIONAL ARAUCA</v>
      </c>
    </row>
    <row r="1733" spans="1:41" x14ac:dyDescent="0.25">
      <c r="A1733" s="44">
        <v>45111</v>
      </c>
      <c r="B1733" s="32">
        <v>2023</v>
      </c>
      <c r="C1733" s="33" t="str">
        <f>VLOOKUP(D1733,'[3]CENTRO DE COSTOS'!$E:$H,4,0)</f>
        <v>REGIONALES</v>
      </c>
      <c r="D1733" s="34" t="s">
        <v>89</v>
      </c>
      <c r="E1733" s="34" t="s">
        <v>90</v>
      </c>
      <c r="F1733" s="34" t="s">
        <v>195</v>
      </c>
      <c r="G1733" s="35" t="str">
        <f>VLOOKUP(O1733,[3]Gerentes!$A:$N,4,0)</f>
        <v>FUNCIONAMIENTO</v>
      </c>
      <c r="H1733" s="35" t="str">
        <f>VLOOKUP(O1733,[3]Gerentes!$A:$N,5,0)</f>
        <v>DIRECTOR(A) ADMINISTRATIVO</v>
      </c>
      <c r="I1733" s="35" t="str">
        <f>VLOOKUP(O1733,[3]Gerentes!$A:$N,10,0)</f>
        <v>2. Administrativa</v>
      </c>
      <c r="J1733" s="35" t="str">
        <f>VLOOKUP(O1733,[3]Gerentes!$A:$AB,15,0)</f>
        <v>No Contratable</v>
      </c>
      <c r="K1733" s="36" t="str">
        <f t="shared" si="81"/>
        <v>Funcionamiento</v>
      </c>
      <c r="L1733" s="37" t="s">
        <v>201</v>
      </c>
      <c r="M1733" s="38" t="str">
        <f t="shared" si="82"/>
        <v>A-02-02</v>
      </c>
      <c r="N1733" s="34">
        <v>302</v>
      </c>
      <c r="O1733" s="35" t="str">
        <f t="shared" si="83"/>
        <v>A-02-02-02-008-004-302</v>
      </c>
      <c r="P1733" s="32" t="s">
        <v>200</v>
      </c>
      <c r="Q1733" s="39">
        <f>VLOOKUP($O1733,[3]Gerentes!$A:$I,7,0)</f>
        <v>0</v>
      </c>
      <c r="R1733" s="40">
        <f>VLOOKUP($O1733,[3]Gerentes!$A:$I,8,0)</f>
        <v>0</v>
      </c>
      <c r="S1733" s="34" t="s">
        <v>24</v>
      </c>
      <c r="T1733" s="34">
        <v>27</v>
      </c>
      <c r="U1733" s="34" t="s">
        <v>161</v>
      </c>
      <c r="V1733" s="34" t="s">
        <v>25</v>
      </c>
      <c r="W1733" s="41">
        <v>6526400</v>
      </c>
      <c r="X1733" s="41">
        <v>0</v>
      </c>
      <c r="Y1733" s="41">
        <v>0</v>
      </c>
      <c r="Z1733" s="41">
        <v>0</v>
      </c>
      <c r="AA1733" s="41">
        <v>0</v>
      </c>
      <c r="AB1733" s="42">
        <v>6526400</v>
      </c>
      <c r="AC1733" s="41">
        <v>6526400</v>
      </c>
      <c r="AD1733" s="41">
        <v>0</v>
      </c>
      <c r="AE1733" s="42">
        <v>2852244.32</v>
      </c>
      <c r="AF1733" s="42">
        <v>2852244.32</v>
      </c>
      <c r="AG1733" s="41">
        <v>2852244.32</v>
      </c>
      <c r="AH1733" s="41">
        <v>2852244.32</v>
      </c>
      <c r="AI1733" s="41">
        <v>0</v>
      </c>
      <c r="AJ1733" s="41">
        <v>0</v>
      </c>
      <c r="AK1733" s="42" t="str">
        <f>IFERROR(VLOOKUP(Exportar[[#This Row],[RUBRO]],[3]LISTAS!$A$1:$B$19,2,0),Exportar[[#This Row],[NOMBRE-Planeación_Proyecto]])</f>
        <v>Gastos Generales</v>
      </c>
      <c r="AL1733" s="41">
        <f>VLOOKUP(Exportar[[#This Row],[UNIDAD/SUB UNIDAD]],[3]!REGIONALES[[#All],[codigo_regional3]:[Columna1]],3,0)</f>
        <v>81</v>
      </c>
      <c r="AM1733" s="41">
        <f>Exportar[[#This Row],[COD]]</f>
        <v>81</v>
      </c>
      <c r="AN1733" s="41">
        <f>IFERROR(VLOOKUP(Exportar[[#This Row],[RUBRO completo]],'[3]CENTRO DE COSTOS'!$X:$X,1,0),0)</f>
        <v>0</v>
      </c>
      <c r="AO1733" s="43" t="str">
        <f>VLOOKUP(Exportar[[#This Row],[COD_REAL]],'[3]CENTRO DE COSTOS'!$M$4:$N$72,2,0)</f>
        <v>REGIONAL ARAUCA</v>
      </c>
    </row>
    <row r="1734" spans="1:41" x14ac:dyDescent="0.25">
      <c r="A1734" s="44">
        <v>45111</v>
      </c>
      <c r="B1734" s="32">
        <v>2023</v>
      </c>
      <c r="C1734" s="33" t="str">
        <f>VLOOKUP(D1734,'[3]CENTRO DE COSTOS'!$E:$H,4,0)</f>
        <v>REGIONALES</v>
      </c>
      <c r="D1734" s="34" t="s">
        <v>89</v>
      </c>
      <c r="E1734" s="34" t="s">
        <v>90</v>
      </c>
      <c r="F1734" s="34" t="s">
        <v>195</v>
      </c>
      <c r="G1734" s="35" t="str">
        <f>VLOOKUP(O1734,[3]Gerentes!$A:$N,4,0)</f>
        <v>FUNCIONAMIENTO</v>
      </c>
      <c r="H1734" s="35" t="str">
        <f>VLOOKUP(O1734,[3]Gerentes!$A:$N,5,0)</f>
        <v>DIRECTOR(A) ADMINISTRATIVO</v>
      </c>
      <c r="I1734" s="35" t="str">
        <f>VLOOKUP(O1734,[3]Gerentes!$A:$N,10,0)</f>
        <v>2. Administrativa</v>
      </c>
      <c r="J1734" s="35" t="str">
        <f>VLOOKUP(O1734,[3]Gerentes!$A:$AB,15,0)</f>
        <v>No Contratable</v>
      </c>
      <c r="K1734" s="36" t="str">
        <f t="shared" si="81"/>
        <v>Funcionamiento</v>
      </c>
      <c r="L1734" s="37" t="s">
        <v>199</v>
      </c>
      <c r="M1734" s="38" t="str">
        <f t="shared" si="82"/>
        <v>A-02-02</v>
      </c>
      <c r="N1734" s="34">
        <v>302</v>
      </c>
      <c r="O1734" s="35" t="str">
        <f t="shared" si="83"/>
        <v>A-02-02-02-008-007-302</v>
      </c>
      <c r="P1734" s="32" t="s">
        <v>198</v>
      </c>
      <c r="Q1734" s="39">
        <f>VLOOKUP($O1734,[3]Gerentes!$A:$I,7,0)</f>
        <v>0</v>
      </c>
      <c r="R1734" s="40">
        <f>VLOOKUP($O1734,[3]Gerentes!$A:$I,8,0)</f>
        <v>0</v>
      </c>
      <c r="S1734" s="34" t="s">
        <v>24</v>
      </c>
      <c r="T1734" s="34">
        <v>27</v>
      </c>
      <c r="U1734" s="34" t="s">
        <v>161</v>
      </c>
      <c r="V1734" s="34" t="s">
        <v>25</v>
      </c>
      <c r="W1734" s="41">
        <v>2972300</v>
      </c>
      <c r="X1734" s="41">
        <v>0</v>
      </c>
      <c r="Y1734" s="41">
        <v>0</v>
      </c>
      <c r="Z1734" s="41">
        <v>0</v>
      </c>
      <c r="AA1734" s="41">
        <v>0</v>
      </c>
      <c r="AB1734" s="42">
        <v>2972300</v>
      </c>
      <c r="AC1734" s="41">
        <v>2972300</v>
      </c>
      <c r="AD1734" s="41">
        <v>0</v>
      </c>
      <c r="AE1734" s="42">
        <v>178</v>
      </c>
      <c r="AF1734" s="42">
        <v>0</v>
      </c>
      <c r="AG1734" s="41">
        <v>0</v>
      </c>
      <c r="AH1734" s="41">
        <v>0</v>
      </c>
      <c r="AI1734" s="41">
        <v>0</v>
      </c>
      <c r="AJ1734" s="41">
        <v>0</v>
      </c>
      <c r="AK1734" s="42" t="str">
        <f>IFERROR(VLOOKUP(Exportar[[#This Row],[RUBRO]],[3]LISTAS!$A$1:$B$19,2,0),Exportar[[#This Row],[NOMBRE-Planeación_Proyecto]])</f>
        <v>Gastos Generales</v>
      </c>
      <c r="AL1734" s="41">
        <f>VLOOKUP(Exportar[[#This Row],[UNIDAD/SUB UNIDAD]],[3]!REGIONALES[[#All],[codigo_regional3]:[Columna1]],3,0)</f>
        <v>81</v>
      </c>
      <c r="AM1734" s="41">
        <f>Exportar[[#This Row],[COD]]</f>
        <v>81</v>
      </c>
      <c r="AN1734" s="41">
        <f>IFERROR(VLOOKUP(Exportar[[#This Row],[RUBRO completo]],'[3]CENTRO DE COSTOS'!$X:$X,1,0),0)</f>
        <v>0</v>
      </c>
      <c r="AO1734" s="43" t="str">
        <f>VLOOKUP(Exportar[[#This Row],[COD_REAL]],'[3]CENTRO DE COSTOS'!$M$4:$N$72,2,0)</f>
        <v>REGIONAL ARAUCA</v>
      </c>
    </row>
    <row r="1735" spans="1:41" x14ac:dyDescent="0.25">
      <c r="A1735" s="44">
        <v>45111</v>
      </c>
      <c r="B1735" s="32">
        <v>2023</v>
      </c>
      <c r="C1735" s="33" t="str">
        <f>VLOOKUP(D1735,'[3]CENTRO DE COSTOS'!$E:$H,4,0)</f>
        <v>REGIONALES</v>
      </c>
      <c r="D1735" s="34" t="s">
        <v>89</v>
      </c>
      <c r="E1735" s="34" t="s">
        <v>90</v>
      </c>
      <c r="F1735" s="34" t="s">
        <v>195</v>
      </c>
      <c r="G1735" s="35" t="str">
        <f>VLOOKUP(O1735,[3]Gerentes!$A:$N,4,0)</f>
        <v>FUNCIONAMIENTO</v>
      </c>
      <c r="H1735" s="35" t="str">
        <f>VLOOKUP(O1735,[3]Gerentes!$A:$N,5,0)</f>
        <v>DIRECTOR(A) ADMINISTRATIVO</v>
      </c>
      <c r="I1735" s="35" t="str">
        <f>VLOOKUP(O1735,[3]Gerentes!$A:$N,10,0)</f>
        <v>2. Administrativa</v>
      </c>
      <c r="J1735" s="35" t="str">
        <f>VLOOKUP(O1735,[3]Gerentes!$A:$AB,15,0)</f>
        <v>No Contratable</v>
      </c>
      <c r="K1735" s="36" t="str">
        <f t="shared" si="81"/>
        <v>Funcionamiento</v>
      </c>
      <c r="L1735" s="37" t="s">
        <v>197</v>
      </c>
      <c r="M1735" s="38" t="str">
        <f t="shared" si="82"/>
        <v>A-02-02</v>
      </c>
      <c r="N1735" s="34">
        <v>302</v>
      </c>
      <c r="O1735" s="35" t="str">
        <f t="shared" si="83"/>
        <v>A-02-02-02-009-004-302</v>
      </c>
      <c r="P1735" s="32" t="s">
        <v>196</v>
      </c>
      <c r="Q1735" s="39">
        <f>VLOOKUP($O1735,[3]Gerentes!$A:$I,7,0)</f>
        <v>0</v>
      </c>
      <c r="R1735" s="40">
        <f>VLOOKUP($O1735,[3]Gerentes!$A:$I,8,0)</f>
        <v>0</v>
      </c>
      <c r="S1735" s="34" t="s">
        <v>24</v>
      </c>
      <c r="T1735" s="34">
        <v>27</v>
      </c>
      <c r="U1735" s="34" t="s">
        <v>161</v>
      </c>
      <c r="V1735" s="34" t="s">
        <v>25</v>
      </c>
      <c r="W1735" s="41">
        <v>91800</v>
      </c>
      <c r="X1735" s="41">
        <v>0</v>
      </c>
      <c r="Y1735" s="41">
        <v>0</v>
      </c>
      <c r="Z1735" s="41">
        <v>0</v>
      </c>
      <c r="AA1735" s="41">
        <v>0</v>
      </c>
      <c r="AB1735" s="42">
        <v>91800</v>
      </c>
      <c r="AC1735" s="41">
        <v>91800</v>
      </c>
      <c r="AD1735" s="41">
        <v>0</v>
      </c>
      <c r="AE1735" s="42">
        <v>90770</v>
      </c>
      <c r="AF1735" s="42">
        <v>90770</v>
      </c>
      <c r="AG1735" s="41">
        <v>90770</v>
      </c>
      <c r="AH1735" s="41">
        <v>90770</v>
      </c>
      <c r="AI1735" s="41">
        <v>0</v>
      </c>
      <c r="AJ1735" s="41">
        <v>0</v>
      </c>
      <c r="AK1735" s="42" t="str">
        <f>IFERROR(VLOOKUP(Exportar[[#This Row],[RUBRO]],[3]LISTAS!$A$1:$B$19,2,0),Exportar[[#This Row],[NOMBRE-Planeación_Proyecto]])</f>
        <v>Gastos Generales</v>
      </c>
      <c r="AL1735" s="41">
        <f>VLOOKUP(Exportar[[#This Row],[UNIDAD/SUB UNIDAD]],[3]!REGIONALES[[#All],[codigo_regional3]:[Columna1]],3,0)</f>
        <v>81</v>
      </c>
      <c r="AM1735" s="41">
        <f>Exportar[[#This Row],[COD]]</f>
        <v>81</v>
      </c>
      <c r="AN1735" s="41">
        <f>IFERROR(VLOOKUP(Exportar[[#This Row],[RUBRO completo]],'[3]CENTRO DE COSTOS'!$X:$X,1,0),0)</f>
        <v>0</v>
      </c>
      <c r="AO1735" s="43" t="str">
        <f>VLOOKUP(Exportar[[#This Row],[COD_REAL]],'[3]CENTRO DE COSTOS'!$M$4:$N$72,2,0)</f>
        <v>REGIONAL ARAUCA</v>
      </c>
    </row>
    <row r="1736" spans="1:41" x14ac:dyDescent="0.25">
      <c r="A1736" s="44">
        <v>45111</v>
      </c>
      <c r="B1736" s="32">
        <v>2023</v>
      </c>
      <c r="C1736" s="33" t="str">
        <f>VLOOKUP(D1736,'[3]CENTRO DE COSTOS'!$E:$H,4,0)</f>
        <v>REGIONALES</v>
      </c>
      <c r="D1736" s="34" t="s">
        <v>89</v>
      </c>
      <c r="E1736" s="34" t="s">
        <v>90</v>
      </c>
      <c r="F1736" s="34" t="s">
        <v>195</v>
      </c>
      <c r="G1736" s="35" t="str">
        <f>VLOOKUP(O1736,[3]Gerentes!$A:$N,4,0)</f>
        <v>FUNCIONAMIENTO</v>
      </c>
      <c r="H1736" s="35" t="str">
        <f>VLOOKUP(O1736,[3]Gerentes!$A:$N,5,0)</f>
        <v>DIRECTOR(A) ADMINISTRATIVO</v>
      </c>
      <c r="I1736" s="35" t="str">
        <f>VLOOKUP(O1736,[3]Gerentes!$A:$N,10,0)</f>
        <v>2. Administrativa</v>
      </c>
      <c r="J1736" s="35" t="str">
        <f>VLOOKUP(O1736,[3]Gerentes!$A:$AB,15,0)</f>
        <v>No Contratable</v>
      </c>
      <c r="K1736" s="36" t="str">
        <f t="shared" si="81"/>
        <v>Funcionamiento</v>
      </c>
      <c r="L1736" s="37" t="s">
        <v>194</v>
      </c>
      <c r="M1736" s="38" t="str">
        <f t="shared" si="82"/>
        <v>A-08-01</v>
      </c>
      <c r="N1736" s="34">
        <v>302</v>
      </c>
      <c r="O1736" s="35" t="str">
        <f t="shared" si="83"/>
        <v>A-08-01-02-001-302</v>
      </c>
      <c r="P1736" s="32" t="s">
        <v>193</v>
      </c>
      <c r="Q1736" s="39">
        <f>VLOOKUP($O1736,[3]Gerentes!$A:$I,7,0)</f>
        <v>0</v>
      </c>
      <c r="R1736" s="40">
        <f>VLOOKUP($O1736,[3]Gerentes!$A:$I,8,0)</f>
        <v>0</v>
      </c>
      <c r="S1736" s="34" t="s">
        <v>24</v>
      </c>
      <c r="T1736" s="34">
        <v>27</v>
      </c>
      <c r="U1736" s="34" t="s">
        <v>161</v>
      </c>
      <c r="V1736" s="34" t="s">
        <v>25</v>
      </c>
      <c r="W1736" s="41">
        <v>12168200</v>
      </c>
      <c r="X1736" s="41">
        <v>0</v>
      </c>
      <c r="Y1736" s="41">
        <v>2191433</v>
      </c>
      <c r="Z1736" s="41">
        <v>0</v>
      </c>
      <c r="AA1736" s="41">
        <v>0</v>
      </c>
      <c r="AB1736" s="42">
        <v>9976767</v>
      </c>
      <c r="AC1736" s="41">
        <v>9976767</v>
      </c>
      <c r="AD1736" s="41">
        <v>0</v>
      </c>
      <c r="AE1736" s="42">
        <v>9976767</v>
      </c>
      <c r="AF1736" s="42">
        <v>9976037</v>
      </c>
      <c r="AG1736" s="41">
        <v>9976037</v>
      </c>
      <c r="AH1736" s="41">
        <v>9976037</v>
      </c>
      <c r="AI1736" s="41">
        <v>0</v>
      </c>
      <c r="AJ1736" s="41">
        <v>0</v>
      </c>
      <c r="AK1736" s="42" t="str">
        <f>IFERROR(VLOOKUP(Exportar[[#This Row],[RUBRO]],[3]LISTAS!$A$1:$B$19,2,0),Exportar[[#This Row],[NOMBRE-Planeación_Proyecto]])</f>
        <v>Otros Gastos</v>
      </c>
      <c r="AL1736" s="41">
        <f>VLOOKUP(Exportar[[#This Row],[UNIDAD/SUB UNIDAD]],[3]!REGIONALES[[#All],[codigo_regional3]:[Columna1]],3,0)</f>
        <v>81</v>
      </c>
      <c r="AM1736" s="41">
        <f>Exportar[[#This Row],[COD]]</f>
        <v>81</v>
      </c>
      <c r="AN1736" s="41">
        <f>IFERROR(VLOOKUP(Exportar[[#This Row],[RUBRO completo]],'[3]CENTRO DE COSTOS'!$X:$X,1,0),0)</f>
        <v>0</v>
      </c>
      <c r="AO1736" s="43" t="str">
        <f>VLOOKUP(Exportar[[#This Row],[COD_REAL]],'[3]CENTRO DE COSTOS'!$M$4:$N$72,2,0)</f>
        <v>REGIONAL ARAUCA</v>
      </c>
    </row>
    <row r="1737" spans="1:41" x14ac:dyDescent="0.25">
      <c r="A1737" s="44">
        <v>45111</v>
      </c>
      <c r="B1737" s="32">
        <v>2023</v>
      </c>
      <c r="C1737" s="33" t="str">
        <f>VLOOKUP(D1737,'[3]CENTRO DE COSTOS'!$E:$H,4,0)</f>
        <v>REGIONALES</v>
      </c>
      <c r="D1737" s="34" t="s">
        <v>89</v>
      </c>
      <c r="E1737" s="34" t="s">
        <v>90</v>
      </c>
      <c r="F1737" s="34" t="s">
        <v>195</v>
      </c>
      <c r="G1737" s="35" t="str">
        <f>VLOOKUP(O1737,[3]Gerentes!$A:$N,4,0)</f>
        <v>FUNCIONAMIENTO</v>
      </c>
      <c r="H1737" s="35" t="str">
        <f>VLOOKUP(O1737,[3]Gerentes!$A:$N,5,0)</f>
        <v>DIRECTOR(A) ADMINISTRATIVO</v>
      </c>
      <c r="I1737" s="35" t="str">
        <f>VLOOKUP(O1737,[3]Gerentes!$A:$N,10,0)</f>
        <v>2. Administrativa</v>
      </c>
      <c r="J1737" s="35" t="str">
        <f>VLOOKUP(O1737,[3]Gerentes!$A:$AB,15,0)</f>
        <v>No Contratable</v>
      </c>
      <c r="K1737" s="36" t="str">
        <f t="shared" si="81"/>
        <v>Funcionamiento</v>
      </c>
      <c r="L1737" s="37" t="s">
        <v>241</v>
      </c>
      <c r="M1737" s="38" t="str">
        <f t="shared" si="82"/>
        <v>A-08-01</v>
      </c>
      <c r="N1737" s="34">
        <v>302</v>
      </c>
      <c r="O1737" s="35" t="str">
        <f t="shared" si="83"/>
        <v>A-08-01-02-006-302</v>
      </c>
      <c r="P1737" s="32" t="s">
        <v>240</v>
      </c>
      <c r="Q1737" s="39">
        <f>VLOOKUP($O1737,[3]Gerentes!$A:$I,7,0)</f>
        <v>0</v>
      </c>
      <c r="R1737" s="40">
        <f>VLOOKUP($O1737,[3]Gerentes!$A:$I,8,0)</f>
        <v>0</v>
      </c>
      <c r="S1737" s="34" t="s">
        <v>24</v>
      </c>
      <c r="T1737" s="34">
        <v>27</v>
      </c>
      <c r="U1737" s="34" t="s">
        <v>161</v>
      </c>
      <c r="V1737" s="34" t="s">
        <v>25</v>
      </c>
      <c r="W1737" s="41">
        <v>224000</v>
      </c>
      <c r="X1737" s="41">
        <v>7924</v>
      </c>
      <c r="Y1737" s="41">
        <v>0</v>
      </c>
      <c r="Z1737" s="41">
        <v>0</v>
      </c>
      <c r="AA1737" s="41">
        <v>0</v>
      </c>
      <c r="AB1737" s="42">
        <v>231924</v>
      </c>
      <c r="AC1737" s="41">
        <v>231924</v>
      </c>
      <c r="AD1737" s="41">
        <v>0</v>
      </c>
      <c r="AE1737" s="42">
        <v>231924</v>
      </c>
      <c r="AF1737" s="42">
        <v>231924</v>
      </c>
      <c r="AG1737" s="41">
        <v>231924</v>
      </c>
      <c r="AH1737" s="41">
        <v>231924</v>
      </c>
      <c r="AI1737" s="41">
        <v>0</v>
      </c>
      <c r="AJ1737" s="41">
        <v>0</v>
      </c>
      <c r="AK1737" s="42" t="str">
        <f>IFERROR(VLOOKUP(Exportar[[#This Row],[RUBRO]],[3]LISTAS!$A$1:$B$19,2,0),Exportar[[#This Row],[NOMBRE-Planeación_Proyecto]])</f>
        <v>Otros Gastos</v>
      </c>
      <c r="AL1737" s="41">
        <f>VLOOKUP(Exportar[[#This Row],[UNIDAD/SUB UNIDAD]],[3]!REGIONALES[[#All],[codigo_regional3]:[Columna1]],3,0)</f>
        <v>81</v>
      </c>
      <c r="AM1737" s="41">
        <f>Exportar[[#This Row],[COD]]</f>
        <v>81</v>
      </c>
      <c r="AN1737" s="41">
        <f>IFERROR(VLOOKUP(Exportar[[#This Row],[RUBRO completo]],'[3]CENTRO DE COSTOS'!$X:$X,1,0),0)</f>
        <v>0</v>
      </c>
      <c r="AO1737" s="43" t="str">
        <f>VLOOKUP(Exportar[[#This Row],[COD_REAL]],'[3]CENTRO DE COSTOS'!$M$4:$N$72,2,0)</f>
        <v>REGIONAL ARAUCA</v>
      </c>
    </row>
    <row r="1738" spans="1:41" x14ac:dyDescent="0.25">
      <c r="A1738" s="44">
        <v>45111</v>
      </c>
      <c r="B1738" s="32">
        <v>2023</v>
      </c>
      <c r="C1738" s="33" t="str">
        <f>VLOOKUP(D1738,'[3]CENTRO DE COSTOS'!$E:$H,4,0)</f>
        <v>REGIONALES</v>
      </c>
      <c r="D1738" s="34" t="s">
        <v>89</v>
      </c>
      <c r="E1738" s="34" t="s">
        <v>90</v>
      </c>
      <c r="F1738" s="34" t="s">
        <v>192</v>
      </c>
      <c r="G1738" s="35" t="str">
        <f>VLOOKUP(O1738,[3]Gerentes!$A:$N,4,0)</f>
        <v>NUTRICIÓN</v>
      </c>
      <c r="H1738" s="35" t="str">
        <f>VLOOKUP(O1738,[3]Gerentes!$A:$N,5,0)</f>
        <v>DIRECTOR(A) DE NUTRICION</v>
      </c>
      <c r="I1738" s="35" t="str">
        <f>VLOOKUP(O1738,[3]Gerentes!$A:$N,10,0)</f>
        <v>4. Nutrición</v>
      </c>
      <c r="J1738" s="35" t="str">
        <f>VLOOKUP(O1738,[3]Gerentes!$A:$AB,15,0)</f>
        <v>Contratable</v>
      </c>
      <c r="K1738" s="36" t="str">
        <f t="shared" si="81"/>
        <v>Inversión</v>
      </c>
      <c r="L1738" s="37" t="s">
        <v>189</v>
      </c>
      <c r="M1738" s="38" t="str">
        <f t="shared" si="82"/>
        <v>C-4102-1500-12</v>
      </c>
      <c r="N1738" s="34">
        <v>991</v>
      </c>
      <c r="O1738" s="35" t="str">
        <f t="shared" si="83"/>
        <v>C-4102-1500-12-0-4102016-02-991</v>
      </c>
      <c r="P1738" s="32" t="s">
        <v>188</v>
      </c>
      <c r="Q1738" s="39">
        <f>VLOOKUP($O1738,[3]Gerentes!$A:$I,7,0)</f>
        <v>4102016</v>
      </c>
      <c r="R1738" s="40" t="str">
        <f>VLOOKUP($O1738,[3]Gerentes!$A:$I,8,0)</f>
        <v>SERVICIO DE ATENCION Y PREVENCION A LA DESNUTRICION DESDE EL SECTOR INCLUSION SOCIAL</v>
      </c>
      <c r="S1738" s="34" t="s">
        <v>24</v>
      </c>
      <c r="T1738" s="34">
        <v>27</v>
      </c>
      <c r="U1738" s="34" t="s">
        <v>161</v>
      </c>
      <c r="V1738" s="34" t="s">
        <v>25</v>
      </c>
      <c r="W1738" s="41">
        <v>42984733</v>
      </c>
      <c r="X1738" s="41">
        <v>0</v>
      </c>
      <c r="Y1738" s="41">
        <v>0</v>
      </c>
      <c r="Z1738" s="41">
        <v>0</v>
      </c>
      <c r="AA1738" s="41">
        <v>0</v>
      </c>
      <c r="AB1738" s="42">
        <v>42984733</v>
      </c>
      <c r="AC1738" s="41">
        <v>42984733</v>
      </c>
      <c r="AD1738" s="41">
        <v>0</v>
      </c>
      <c r="AE1738" s="42">
        <v>42984733</v>
      </c>
      <c r="AF1738" s="42">
        <v>16895733</v>
      </c>
      <c r="AG1738" s="41">
        <v>16895733</v>
      </c>
      <c r="AH1738" s="41">
        <v>16895733</v>
      </c>
      <c r="AI1738" s="41">
        <v>0</v>
      </c>
      <c r="AJ1738" s="41">
        <v>0</v>
      </c>
      <c r="AK1738" s="42" t="str">
        <f>IFERROR(VLOOKUP(Exportar[[#This Row],[RUBRO]],[3]LISTAS!$A$1:$B$19,2,0),Exportar[[#This Row],[NOMBRE-Planeación_Proyecto]])</f>
        <v>4. Nutrición</v>
      </c>
      <c r="AL1738" s="41">
        <f>VLOOKUP(Exportar[[#This Row],[UNIDAD/SUB UNIDAD]],[3]!REGIONALES[[#All],[codigo_regional3]:[Columna1]],3,0)</f>
        <v>81</v>
      </c>
      <c r="AM1738" s="41">
        <f>Exportar[[#This Row],[COD]]</f>
        <v>81</v>
      </c>
      <c r="AN1738" s="41">
        <f>IFERROR(VLOOKUP(Exportar[[#This Row],[RUBRO completo]],'[3]CENTRO DE COSTOS'!$X:$X,1,0),0)</f>
        <v>0</v>
      </c>
      <c r="AO1738" s="43" t="str">
        <f>VLOOKUP(Exportar[[#This Row],[COD_REAL]],'[3]CENTRO DE COSTOS'!$M$4:$N$72,2,0)</f>
        <v>REGIONAL ARAUCA</v>
      </c>
    </row>
    <row r="1739" spans="1:41" x14ac:dyDescent="0.25">
      <c r="A1739" s="44">
        <v>45111</v>
      </c>
      <c r="B1739" s="32">
        <v>2023</v>
      </c>
      <c r="C1739" s="33" t="str">
        <f>VLOOKUP(D1739,'[3]CENTRO DE COSTOS'!$E:$H,4,0)</f>
        <v>REGIONALES</v>
      </c>
      <c r="D1739" s="34" t="s">
        <v>89</v>
      </c>
      <c r="E1739" s="34" t="s">
        <v>90</v>
      </c>
      <c r="F1739" s="34" t="s">
        <v>192</v>
      </c>
      <c r="G1739" s="35" t="str">
        <f>VLOOKUP(O1739,[3]Gerentes!$A:$N,4,0)</f>
        <v>PROTECCIÓN SRPA</v>
      </c>
      <c r="H1739" s="35" t="str">
        <f>VLOOKUP(O1739,[3]Gerentes!$A:$N,5,0)</f>
        <v>DIRECTOR(A) DE PROTECCION</v>
      </c>
      <c r="I1739" s="35" t="str">
        <f>VLOOKUP(O1739,[3]Gerentes!$A:$N,10,0)</f>
        <v>3. Protección SRPA</v>
      </c>
      <c r="J1739" s="35" t="str">
        <f>VLOOKUP(O1739,[3]Gerentes!$A:$AB,15,0)</f>
        <v>Contratable</v>
      </c>
      <c r="K1739" s="36" t="str">
        <f t="shared" si="81"/>
        <v>Inversión</v>
      </c>
      <c r="L1739" s="37" t="s">
        <v>187</v>
      </c>
      <c r="M1739" s="38" t="str">
        <f t="shared" si="82"/>
        <v>C-4102-1500-13</v>
      </c>
      <c r="N1739" s="34">
        <v>991</v>
      </c>
      <c r="O1739" s="35" t="str">
        <f t="shared" si="83"/>
        <v>C-4102-1500-13-0-4102038-02-991</v>
      </c>
      <c r="P1739" s="32" t="s">
        <v>186</v>
      </c>
      <c r="Q1739" s="39">
        <f>VLOOKUP($O1739,[3]Gerentes!$A:$I,7,0)</f>
        <v>4102038</v>
      </c>
      <c r="R1739" s="40" t="str">
        <f>VLOOKUP($O1739,[3]Gerentes!$A:$I,8,0)</f>
        <v>SERVICIO DIRIGIDOS A LA ATENCION DE NIÑOS, NIÑAS, ADOLESCENTES Y JOVENES, CON ENFOQUE PEDAGOGICO Y RESTAURATIVO ENCAMINADOS A LA INCLUSION SOCIAL</v>
      </c>
      <c r="S1739" s="34" t="s">
        <v>24</v>
      </c>
      <c r="T1739" s="34">
        <v>27</v>
      </c>
      <c r="U1739" s="34" t="s">
        <v>161</v>
      </c>
      <c r="V1739" s="34" t="s">
        <v>25</v>
      </c>
      <c r="W1739" s="41">
        <v>379398313</v>
      </c>
      <c r="X1739" s="41">
        <v>0</v>
      </c>
      <c r="Y1739" s="41">
        <v>0</v>
      </c>
      <c r="Z1739" s="41">
        <v>0</v>
      </c>
      <c r="AA1739" s="41">
        <v>0</v>
      </c>
      <c r="AB1739" s="42">
        <v>379398313</v>
      </c>
      <c r="AC1739" s="41">
        <v>378190917</v>
      </c>
      <c r="AD1739" s="41">
        <v>1207396</v>
      </c>
      <c r="AE1739" s="42">
        <v>365321417</v>
      </c>
      <c r="AF1739" s="42">
        <v>147258837</v>
      </c>
      <c r="AG1739" s="41">
        <v>147258837</v>
      </c>
      <c r="AH1739" s="41">
        <v>147258837</v>
      </c>
      <c r="AI1739" s="41">
        <v>0</v>
      </c>
      <c r="AJ1739" s="41">
        <v>0</v>
      </c>
      <c r="AK1739" s="42" t="str">
        <f>IFERROR(VLOOKUP(Exportar[[#This Row],[RUBRO]],[3]LISTAS!$A$1:$B$19,2,0),Exportar[[#This Row],[NOMBRE-Planeación_Proyecto]])</f>
        <v>3. Protección SRPA</v>
      </c>
      <c r="AL1739" s="41">
        <f>VLOOKUP(Exportar[[#This Row],[UNIDAD/SUB UNIDAD]],[3]!REGIONALES[[#All],[codigo_regional3]:[Columna1]],3,0)</f>
        <v>81</v>
      </c>
      <c r="AM1739" s="41">
        <f>Exportar[[#This Row],[COD]]</f>
        <v>81</v>
      </c>
      <c r="AN1739" s="41">
        <f>IFERROR(VLOOKUP(Exportar[[#This Row],[RUBRO completo]],'[3]CENTRO DE COSTOS'!$X:$X,1,0),0)</f>
        <v>0</v>
      </c>
      <c r="AO1739" s="43" t="str">
        <f>VLOOKUP(Exportar[[#This Row],[COD_REAL]],'[3]CENTRO DE COSTOS'!$M$4:$N$72,2,0)</f>
        <v>REGIONAL ARAUCA</v>
      </c>
    </row>
    <row r="1740" spans="1:41" x14ac:dyDescent="0.25">
      <c r="A1740" s="44">
        <v>45111</v>
      </c>
      <c r="B1740" s="32">
        <v>2023</v>
      </c>
      <c r="C1740" s="33" t="str">
        <f>VLOOKUP(D1740,'[3]CENTRO DE COSTOS'!$E:$H,4,0)</f>
        <v>REGIONALES</v>
      </c>
      <c r="D1740" s="34" t="s">
        <v>89</v>
      </c>
      <c r="E1740" s="34" t="s">
        <v>90</v>
      </c>
      <c r="F1740" s="34" t="s">
        <v>192</v>
      </c>
      <c r="G1740" s="35" t="str">
        <f>VLOOKUP(O1740,[3]Gerentes!$A:$N,4,0)</f>
        <v xml:space="preserve">PROTECCIÓN RESTABLECIMIENTO </v>
      </c>
      <c r="H1740" s="35" t="str">
        <f>VLOOKUP(O1740,[3]Gerentes!$A:$N,5,0)</f>
        <v>DIRECTOR(A) DE PROTECCION</v>
      </c>
      <c r="I1740" s="35" t="str">
        <f>VLOOKUP(O1740,[3]Gerentes!$A:$N,10,0)</f>
        <v>2. Protección PARD</v>
      </c>
      <c r="J1740" s="35" t="str">
        <f>VLOOKUP(O1740,[3]Gerentes!$A:$AB,15,0)</f>
        <v>Contratable</v>
      </c>
      <c r="K1740" s="36" t="str">
        <f t="shared" si="81"/>
        <v>Inversión</v>
      </c>
      <c r="L1740" s="37" t="s">
        <v>173</v>
      </c>
      <c r="M1740" s="38" t="str">
        <f t="shared" si="82"/>
        <v>C-4102-1500-14</v>
      </c>
      <c r="N1740" s="34">
        <v>991</v>
      </c>
      <c r="O1740" s="35" t="str">
        <f t="shared" si="83"/>
        <v>C-4102-1500-14-0-4102037-02-991</v>
      </c>
      <c r="P1740" s="32" t="s">
        <v>172</v>
      </c>
      <c r="Q1740" s="39">
        <f>VLOOKUP($O1740,[3]Gerentes!$A:$I,7,0)</f>
        <v>4102037</v>
      </c>
      <c r="R1740" s="40" t="str">
        <f>VLOOKUP($O1740,[3]Gerentes!$A:$I,8,0)</f>
        <v>SERVICIO DE PROTECCION PARA EL RESTABLECIMIENTO DE DERECHOS DE NIÑOS, NIÑAS, ADOLESCENTES Y JOVENES</v>
      </c>
      <c r="S1740" s="34" t="s">
        <v>24</v>
      </c>
      <c r="T1740" s="34">
        <v>21</v>
      </c>
      <c r="U1740" s="34" t="s">
        <v>185</v>
      </c>
      <c r="V1740" s="34" t="s">
        <v>25</v>
      </c>
      <c r="W1740" s="41">
        <v>1010588751</v>
      </c>
      <c r="X1740" s="41">
        <v>0</v>
      </c>
      <c r="Y1740" s="41">
        <v>0</v>
      </c>
      <c r="Z1740" s="41">
        <v>0</v>
      </c>
      <c r="AA1740" s="41">
        <v>0</v>
      </c>
      <c r="AB1740" s="42">
        <v>1010588751</v>
      </c>
      <c r="AC1740" s="41">
        <v>874268628</v>
      </c>
      <c r="AD1740" s="41">
        <v>136320123</v>
      </c>
      <c r="AE1740" s="42">
        <v>861399128</v>
      </c>
      <c r="AF1740" s="42">
        <v>336357843</v>
      </c>
      <c r="AG1740" s="41">
        <v>336357843</v>
      </c>
      <c r="AH1740" s="41">
        <v>336357843</v>
      </c>
      <c r="AI1740" s="41">
        <v>0</v>
      </c>
      <c r="AJ1740" s="41">
        <v>0</v>
      </c>
      <c r="AK1740" s="42" t="str">
        <f>IFERROR(VLOOKUP(Exportar[[#This Row],[RUBRO]],[3]LISTAS!$A$1:$B$19,2,0),Exportar[[#This Row],[NOMBRE-Planeación_Proyecto]])</f>
        <v>2. Protección PARD</v>
      </c>
      <c r="AL1740" s="41">
        <f>VLOOKUP(Exportar[[#This Row],[UNIDAD/SUB UNIDAD]],[3]!REGIONALES[[#All],[codigo_regional3]:[Columna1]],3,0)</f>
        <v>81</v>
      </c>
      <c r="AM1740" s="41">
        <f>Exportar[[#This Row],[COD]]</f>
        <v>81</v>
      </c>
      <c r="AN1740" s="41">
        <f>IFERROR(VLOOKUP(Exportar[[#This Row],[RUBRO completo]],'[3]CENTRO DE COSTOS'!$X:$X,1,0),0)</f>
        <v>0</v>
      </c>
      <c r="AO1740" s="43" t="str">
        <f>VLOOKUP(Exportar[[#This Row],[COD_REAL]],'[3]CENTRO DE COSTOS'!$M$4:$N$72,2,0)</f>
        <v>REGIONAL ARAUCA</v>
      </c>
    </row>
    <row r="1741" spans="1:41" x14ac:dyDescent="0.25">
      <c r="A1741" s="44">
        <v>45111</v>
      </c>
      <c r="B1741" s="32">
        <v>2023</v>
      </c>
      <c r="C1741" s="33" t="str">
        <f>VLOOKUP(D1741,'[3]CENTRO DE COSTOS'!$E:$H,4,0)</f>
        <v>REGIONALES</v>
      </c>
      <c r="D1741" s="34" t="s">
        <v>89</v>
      </c>
      <c r="E1741" s="34" t="s">
        <v>90</v>
      </c>
      <c r="F1741" s="34" t="s">
        <v>192</v>
      </c>
      <c r="G1741" s="35" t="str">
        <f>VLOOKUP(O1741,[3]Gerentes!$A:$N,4,0)</f>
        <v>SNBF</v>
      </c>
      <c r="H1741" s="35" t="str">
        <f>VLOOKUP(O1741,[3]Gerentes!$A:$N,5,0)</f>
        <v>DIRECTOR(A) DE SISTEMA NACIONAL DE BIENESTAR FAMILIAR</v>
      </c>
      <c r="I1741" s="35" t="str">
        <f>VLOOKUP(O1741,[3]Gerentes!$A:$N,10,0)</f>
        <v>7. SNBF</v>
      </c>
      <c r="J1741" s="35" t="str">
        <f>VLOOKUP(O1741,[3]Gerentes!$A:$AB,15,0)</f>
        <v>Contratable</v>
      </c>
      <c r="K1741" s="36" t="str">
        <f t="shared" si="81"/>
        <v>Inversión</v>
      </c>
      <c r="L1741" s="37" t="s">
        <v>168</v>
      </c>
      <c r="M1741" s="38" t="str">
        <f t="shared" si="82"/>
        <v>C-4102-1500-15</v>
      </c>
      <c r="N1741" s="34">
        <v>991</v>
      </c>
      <c r="O1741" s="35" t="str">
        <f t="shared" si="83"/>
        <v>C-4102-1500-15-0-4102024-02-991</v>
      </c>
      <c r="P1741" s="32" t="s">
        <v>167</v>
      </c>
      <c r="Q1741" s="39">
        <f>VLOOKUP($O1741,[3]Gerentes!$A:$I,7,0)</f>
        <v>4102024</v>
      </c>
      <c r="R1741" s="40" t="str">
        <f>VLOOKUP($O1741,[3]Gerentes!$A:$I,8,0)</f>
        <v>SERVICIO DE ASISTENCIA TECNICA EN EL CICLO DE POLITICAS PUBLICAS DE INFANCIA Y ADOLESCENCIA</v>
      </c>
      <c r="S1741" s="34" t="s">
        <v>24</v>
      </c>
      <c r="T1741" s="34">
        <v>27</v>
      </c>
      <c r="U1741" s="34" t="s">
        <v>161</v>
      </c>
      <c r="V1741" s="34" t="s">
        <v>25</v>
      </c>
      <c r="W1741" s="41">
        <v>132032800</v>
      </c>
      <c r="X1741" s="41">
        <v>0</v>
      </c>
      <c r="Y1741" s="41">
        <v>2364800</v>
      </c>
      <c r="Z1741" s="41">
        <v>0</v>
      </c>
      <c r="AA1741" s="41">
        <v>0</v>
      </c>
      <c r="AB1741" s="42">
        <v>129668000</v>
      </c>
      <c r="AC1741" s="41">
        <v>129668000</v>
      </c>
      <c r="AD1741" s="41">
        <v>0</v>
      </c>
      <c r="AE1741" s="42">
        <v>129668000</v>
      </c>
      <c r="AF1741" s="42">
        <v>43475000</v>
      </c>
      <c r="AG1741" s="41">
        <v>43475000</v>
      </c>
      <c r="AH1741" s="41">
        <v>43475000</v>
      </c>
      <c r="AI1741" s="41">
        <v>0</v>
      </c>
      <c r="AJ1741" s="41">
        <v>0</v>
      </c>
      <c r="AK1741" s="42" t="str">
        <f>IFERROR(VLOOKUP(Exportar[[#This Row],[RUBRO]],[3]LISTAS!$A$1:$B$19,2,0),Exportar[[#This Row],[NOMBRE-Planeación_Proyecto]])</f>
        <v>7. SNBF</v>
      </c>
      <c r="AL1741" s="41">
        <f>VLOOKUP(Exportar[[#This Row],[UNIDAD/SUB UNIDAD]],[3]!REGIONALES[[#All],[codigo_regional3]:[Columna1]],3,0)</f>
        <v>81</v>
      </c>
      <c r="AM1741" s="41">
        <f>Exportar[[#This Row],[COD]]</f>
        <v>81</v>
      </c>
      <c r="AN1741" s="41">
        <f>IFERROR(VLOOKUP(Exportar[[#This Row],[RUBRO completo]],'[3]CENTRO DE COSTOS'!$X:$X,1,0),0)</f>
        <v>0</v>
      </c>
      <c r="AO1741" s="43" t="str">
        <f>VLOOKUP(Exportar[[#This Row],[COD_REAL]],'[3]CENTRO DE COSTOS'!$M$4:$N$72,2,0)</f>
        <v>REGIONAL ARAUCA</v>
      </c>
    </row>
    <row r="1742" spans="1:41" x14ac:dyDescent="0.25">
      <c r="A1742" s="44">
        <v>45111</v>
      </c>
      <c r="B1742" s="32">
        <v>2023</v>
      </c>
      <c r="C1742" s="33" t="str">
        <f>VLOOKUP(D1742,'[3]CENTRO DE COSTOS'!$E:$H,4,0)</f>
        <v>REGIONALES</v>
      </c>
      <c r="D1742" s="34" t="s">
        <v>89</v>
      </c>
      <c r="E1742" s="34" t="s">
        <v>90</v>
      </c>
      <c r="F1742" s="34" t="s">
        <v>192</v>
      </c>
      <c r="G1742" s="35" t="str">
        <f>VLOOKUP(O1742,[3]Gerentes!$A:$N,4,0)</f>
        <v>FAMILIA Y COMUNIDADES</v>
      </c>
      <c r="H1742" s="35" t="str">
        <f>VLOOKUP(O1742,[3]Gerentes!$A:$N,5,0)</f>
        <v>DIRECTOR(A) DE FAMILIA Y COMUNIDADES</v>
      </c>
      <c r="I1742" s="35" t="str">
        <f>VLOOKUP(O1742,[3]Gerentes!$A:$N,10,0)</f>
        <v>6. Familia y Comunidades</v>
      </c>
      <c r="J1742" s="35" t="str">
        <f>VLOOKUP(O1742,[3]Gerentes!$A:$AB,15,0)</f>
        <v>Contratable</v>
      </c>
      <c r="K1742" s="36" t="str">
        <f t="shared" si="81"/>
        <v>Inversión</v>
      </c>
      <c r="L1742" s="37" t="s">
        <v>184</v>
      </c>
      <c r="M1742" s="38" t="str">
        <f t="shared" si="82"/>
        <v>C-4102-1500-16</v>
      </c>
      <c r="N1742" s="34">
        <v>991</v>
      </c>
      <c r="O1742" s="35" t="str">
        <f t="shared" si="83"/>
        <v>C-4102-1500-16-0-4102041-02-991</v>
      </c>
      <c r="P1742" s="32" t="s">
        <v>183</v>
      </c>
      <c r="Q1742" s="39">
        <f>VLOOKUP($O1742,[3]Gerentes!$A:$I,7,0)</f>
        <v>4102041</v>
      </c>
      <c r="R1742" s="40" t="str">
        <f>VLOOKUP($O1742,[3]Gerentes!$A:$I,8,0)</f>
        <v>SERVICIO DE ASISTENCIA TECNICA EN EL CICLO DE POLITICAS PUBLICAS DE FAMILIA Y OTRAS RELACIONADAS</v>
      </c>
      <c r="S1742" s="34" t="s">
        <v>24</v>
      </c>
      <c r="T1742" s="34">
        <v>27</v>
      </c>
      <c r="U1742" s="34" t="s">
        <v>161</v>
      </c>
      <c r="V1742" s="34" t="s">
        <v>25</v>
      </c>
      <c r="W1742" s="41">
        <v>92388266</v>
      </c>
      <c r="X1742" s="41">
        <v>0</v>
      </c>
      <c r="Y1742" s="41">
        <v>0</v>
      </c>
      <c r="Z1742" s="41">
        <v>0</v>
      </c>
      <c r="AA1742" s="41">
        <v>0</v>
      </c>
      <c r="AB1742" s="42">
        <v>92388266</v>
      </c>
      <c r="AC1742" s="41">
        <v>90813466</v>
      </c>
      <c r="AD1742" s="41">
        <v>1574800</v>
      </c>
      <c r="AE1742" s="42">
        <v>90813466</v>
      </c>
      <c r="AF1742" s="42">
        <v>35695466</v>
      </c>
      <c r="AG1742" s="41">
        <v>35695466</v>
      </c>
      <c r="AH1742" s="41">
        <v>35695466</v>
      </c>
      <c r="AI1742" s="41">
        <v>0</v>
      </c>
      <c r="AJ1742" s="41">
        <v>0</v>
      </c>
      <c r="AK1742" s="42" t="str">
        <f>IFERROR(VLOOKUP(Exportar[[#This Row],[RUBRO]],[3]LISTAS!$A$1:$B$19,2,0),Exportar[[#This Row],[NOMBRE-Planeación_Proyecto]])</f>
        <v>6. Familia y Comunidades</v>
      </c>
      <c r="AL1742" s="41">
        <f>VLOOKUP(Exportar[[#This Row],[UNIDAD/SUB UNIDAD]],[3]!REGIONALES[[#All],[codigo_regional3]:[Columna1]],3,0)</f>
        <v>81</v>
      </c>
      <c r="AM1742" s="41">
        <f>Exportar[[#This Row],[COD]]</f>
        <v>81</v>
      </c>
      <c r="AN1742" s="41">
        <f>IFERROR(VLOOKUP(Exportar[[#This Row],[RUBRO completo]],'[3]CENTRO DE COSTOS'!$X:$X,1,0),0)</f>
        <v>0</v>
      </c>
      <c r="AO1742" s="43" t="str">
        <f>VLOOKUP(Exportar[[#This Row],[COD_REAL]],'[3]CENTRO DE COSTOS'!$M$4:$N$72,2,0)</f>
        <v>REGIONAL ARAUCA</v>
      </c>
    </row>
    <row r="1743" spans="1:41" x14ac:dyDescent="0.25">
      <c r="A1743" s="44">
        <v>45111</v>
      </c>
      <c r="B1743" s="32">
        <v>2023</v>
      </c>
      <c r="C1743" s="33" t="str">
        <f>VLOOKUP(D1743,'[3]CENTRO DE COSTOS'!$E:$H,4,0)</f>
        <v>REGIONALES</v>
      </c>
      <c r="D1743" s="34" t="s">
        <v>89</v>
      </c>
      <c r="E1743" s="34" t="s">
        <v>90</v>
      </c>
      <c r="F1743" s="34" t="s">
        <v>192</v>
      </c>
      <c r="G1743" s="35" t="str">
        <f>VLOOKUP(O1743,[3]Gerentes!$A:$N,4,0)</f>
        <v>PRIMERA INFANCIA</v>
      </c>
      <c r="H1743" s="35" t="str">
        <f>VLOOKUP(O1743,[3]Gerentes!$A:$N,5,0)</f>
        <v>DIRECTOR(A) DE PRIMERA INFANCIA</v>
      </c>
      <c r="I1743" s="35" t="str">
        <f>VLOOKUP(O1743,[3]Gerentes!$A:$N,10,0)</f>
        <v>1. Primera Infancia</v>
      </c>
      <c r="J1743" s="35" t="str">
        <f>VLOOKUP(O1743,[3]Gerentes!$A:$AB,15,0)</f>
        <v>Contratable</v>
      </c>
      <c r="K1743" s="36" t="str">
        <f t="shared" si="81"/>
        <v>Inversión</v>
      </c>
      <c r="L1743" s="37" t="s">
        <v>166</v>
      </c>
      <c r="M1743" s="38" t="str">
        <f t="shared" si="82"/>
        <v>C-4102-1500-18</v>
      </c>
      <c r="N1743" s="34">
        <v>991</v>
      </c>
      <c r="O1743" s="35" t="str">
        <f t="shared" si="83"/>
        <v>C-4102-1500-18-0-4102040-02-991</v>
      </c>
      <c r="P1743" s="32" t="s">
        <v>165</v>
      </c>
      <c r="Q1743" s="39">
        <f>VLOOKUP($O1743,[3]Gerentes!$A:$I,7,0)</f>
        <v>4102040</v>
      </c>
      <c r="R1743" s="40" t="str">
        <f>VLOOKUP($O1743,[3]Gerentes!$A:$I,8,0)</f>
        <v>DOCUMENTOS METODOLOGICOS</v>
      </c>
      <c r="S1743" s="34" t="s">
        <v>24</v>
      </c>
      <c r="T1743" s="34">
        <v>27</v>
      </c>
      <c r="U1743" s="34" t="s">
        <v>161</v>
      </c>
      <c r="V1743" s="34" t="s">
        <v>25</v>
      </c>
      <c r="W1743" s="41">
        <v>592732929</v>
      </c>
      <c r="X1743" s="41">
        <v>0</v>
      </c>
      <c r="Y1743" s="41">
        <v>20685095</v>
      </c>
      <c r="Z1743" s="41">
        <v>0</v>
      </c>
      <c r="AA1743" s="41">
        <v>0</v>
      </c>
      <c r="AB1743" s="42">
        <v>572047834</v>
      </c>
      <c r="AC1743" s="41">
        <v>572047834</v>
      </c>
      <c r="AD1743" s="41">
        <v>0</v>
      </c>
      <c r="AE1743" s="42">
        <v>572047834</v>
      </c>
      <c r="AF1743" s="42">
        <v>225323834</v>
      </c>
      <c r="AG1743" s="41">
        <v>225323834</v>
      </c>
      <c r="AH1743" s="41">
        <v>225323834</v>
      </c>
      <c r="AI1743" s="41">
        <v>0</v>
      </c>
      <c r="AJ1743" s="41">
        <v>0</v>
      </c>
      <c r="AK1743" s="42" t="str">
        <f>IFERROR(VLOOKUP(Exportar[[#This Row],[RUBRO]],[3]LISTAS!$A$1:$B$19,2,0),Exportar[[#This Row],[NOMBRE-Planeación_Proyecto]])</f>
        <v>1. Primera Infancia</v>
      </c>
      <c r="AL1743" s="41">
        <f>VLOOKUP(Exportar[[#This Row],[UNIDAD/SUB UNIDAD]],[3]!REGIONALES[[#All],[codigo_regional3]:[Columna1]],3,0)</f>
        <v>81</v>
      </c>
      <c r="AM1743" s="41">
        <f>Exportar[[#This Row],[COD]]</f>
        <v>81</v>
      </c>
      <c r="AN1743" s="41">
        <f>IFERROR(VLOOKUP(Exportar[[#This Row],[RUBRO completo]],'[3]CENTRO DE COSTOS'!$X:$X,1,0),0)</f>
        <v>0</v>
      </c>
      <c r="AO1743" s="43" t="str">
        <f>VLOOKUP(Exportar[[#This Row],[COD_REAL]],'[3]CENTRO DE COSTOS'!$M$4:$N$72,2,0)</f>
        <v>REGIONAL ARAUCA</v>
      </c>
    </row>
    <row r="1744" spans="1:41" x14ac:dyDescent="0.25">
      <c r="A1744" s="44">
        <v>45111</v>
      </c>
      <c r="B1744" s="32">
        <v>2023</v>
      </c>
      <c r="C1744" s="33" t="str">
        <f>VLOOKUP(D1744,'[3]CENTRO DE COSTOS'!$E:$H,4,0)</f>
        <v>REGIONALES</v>
      </c>
      <c r="D1744" s="34" t="s">
        <v>89</v>
      </c>
      <c r="E1744" s="34" t="s">
        <v>90</v>
      </c>
      <c r="F1744" s="34" t="s">
        <v>192</v>
      </c>
      <c r="G1744" s="35" t="str">
        <f>VLOOKUP(O1744,[3]Gerentes!$A:$N,4,0)</f>
        <v>INFANCIA</v>
      </c>
      <c r="H1744" s="35" t="str">
        <f>VLOOKUP(O1744,[3]Gerentes!$A:$N,5,0)</f>
        <v>DIRECTOR(A) DE INFANCIA</v>
      </c>
      <c r="I1744" s="35" t="str">
        <f>VLOOKUP(O1744,[3]Gerentes!$A:$N,10,0)</f>
        <v>7. Infancia</v>
      </c>
      <c r="J1744" s="35" t="str">
        <f>VLOOKUP(O1744,[3]Gerentes!$A:$AB,15,0)</f>
        <v>Contratable</v>
      </c>
      <c r="K1744" s="36" t="str">
        <f t="shared" si="81"/>
        <v>Inversión</v>
      </c>
      <c r="L1744" s="37" t="s">
        <v>182</v>
      </c>
      <c r="M1744" s="38" t="str">
        <f t="shared" si="82"/>
        <v>C-4102-1500-20</v>
      </c>
      <c r="N1744" s="34">
        <v>991</v>
      </c>
      <c r="O1744" s="35" t="str">
        <f t="shared" si="83"/>
        <v>C-4102-1500-20-0-4102045-02-991</v>
      </c>
      <c r="P1744" s="32" t="s">
        <v>181</v>
      </c>
      <c r="Q1744" s="39">
        <f>VLOOKUP($O1744,[3]Gerentes!$A:$I,7,0)</f>
        <v>4102045</v>
      </c>
      <c r="R1744" s="40" t="str">
        <f>VLOOKUP($O1744,[3]Gerentes!$A:$I,8,0)</f>
        <v>SERVICIOS DE EDUCACIÓN INFORMAL A NIÑOS, NIÑAS, ADOLESCENTES  Y JÓVENES PARA EL RECONOCIMIENTO DE SUS DERECHOS</v>
      </c>
      <c r="S1744" s="34" t="s">
        <v>24</v>
      </c>
      <c r="T1744" s="34">
        <v>27</v>
      </c>
      <c r="U1744" s="34" t="s">
        <v>161</v>
      </c>
      <c r="V1744" s="34" t="s">
        <v>25</v>
      </c>
      <c r="W1744" s="41">
        <v>46263866</v>
      </c>
      <c r="X1744" s="41">
        <v>0</v>
      </c>
      <c r="Y1744" s="41">
        <v>1168533</v>
      </c>
      <c r="Z1744" s="41">
        <v>0</v>
      </c>
      <c r="AA1744" s="41">
        <v>0</v>
      </c>
      <c r="AB1744" s="42">
        <v>45095333</v>
      </c>
      <c r="AC1744" s="41">
        <v>45095333</v>
      </c>
      <c r="AD1744" s="41">
        <v>0</v>
      </c>
      <c r="AE1744" s="42">
        <v>45095333</v>
      </c>
      <c r="AF1744" s="42">
        <v>17725333</v>
      </c>
      <c r="AG1744" s="41">
        <v>17725333</v>
      </c>
      <c r="AH1744" s="41">
        <v>17725333</v>
      </c>
      <c r="AI1744" s="41">
        <v>0</v>
      </c>
      <c r="AJ1744" s="41">
        <v>0</v>
      </c>
      <c r="AK1744" s="42" t="str">
        <f>IFERROR(VLOOKUP(Exportar[[#This Row],[RUBRO]],[3]LISTAS!$A$1:$B$19,2,0),Exportar[[#This Row],[NOMBRE-Planeación_Proyecto]])</f>
        <v>7. Infancia</v>
      </c>
      <c r="AL1744" s="41">
        <f>VLOOKUP(Exportar[[#This Row],[UNIDAD/SUB UNIDAD]],[3]!REGIONALES[[#All],[codigo_regional3]:[Columna1]],3,0)</f>
        <v>81</v>
      </c>
      <c r="AM1744" s="41">
        <f>Exportar[[#This Row],[COD]]</f>
        <v>81</v>
      </c>
      <c r="AN1744" s="41">
        <f>IFERROR(VLOOKUP(Exportar[[#This Row],[RUBRO completo]],'[3]CENTRO DE COSTOS'!$X:$X,1,0),0)</f>
        <v>0</v>
      </c>
      <c r="AO1744" s="43" t="str">
        <f>VLOOKUP(Exportar[[#This Row],[COD_REAL]],'[3]CENTRO DE COSTOS'!$M$4:$N$72,2,0)</f>
        <v>REGIONAL ARAUCA</v>
      </c>
    </row>
    <row r="1745" spans="1:41" x14ac:dyDescent="0.25">
      <c r="A1745" s="44">
        <v>45111</v>
      </c>
      <c r="B1745" s="32">
        <v>2023</v>
      </c>
      <c r="C1745" s="33" t="str">
        <f>VLOOKUP(D1745,'[3]CENTRO DE COSTOS'!$E:$H,4,0)</f>
        <v>REGIONALES</v>
      </c>
      <c r="D1745" s="34" t="s">
        <v>89</v>
      </c>
      <c r="E1745" s="34" t="s">
        <v>90</v>
      </c>
      <c r="F1745" s="34" t="s">
        <v>192</v>
      </c>
      <c r="G1745" s="35" t="str">
        <f>VLOOKUP(O1745,[3]Gerentes!$A:$N,4,0)</f>
        <v>ADOLESCENCIA Y JUVENTUD</v>
      </c>
      <c r="H1745" s="35" t="str">
        <f>VLOOKUP(O1745,[3]Gerentes!$A:$N,5,0)</f>
        <v xml:space="preserve">DIRECTOR(A) DE ADOLESCENCIA Y JUVENTUD </v>
      </c>
      <c r="I1745" s="35" t="str">
        <f>VLOOKUP(O1745,[3]Gerentes!$A:$N,10,0)</f>
        <v>8. Adolescencia y Juventud</v>
      </c>
      <c r="J1745" s="35" t="str">
        <f>VLOOKUP(O1745,[3]Gerentes!$A:$AB,15,0)</f>
        <v>Contratable</v>
      </c>
      <c r="K1745" s="36" t="str">
        <f t="shared" si="81"/>
        <v>Inversión</v>
      </c>
      <c r="L1745" s="37" t="s">
        <v>180</v>
      </c>
      <c r="M1745" s="38" t="str">
        <f t="shared" si="82"/>
        <v>C-4102-1500-21</v>
      </c>
      <c r="N1745" s="34">
        <v>991</v>
      </c>
      <c r="O1745" s="35" t="str">
        <f t="shared" si="83"/>
        <v>C-4102-1500-21-0-4102045-02-00-991</v>
      </c>
      <c r="P1745" s="32" t="s">
        <v>179</v>
      </c>
      <c r="Q1745" s="39">
        <f>VLOOKUP($O1745,[3]Gerentes!$A:$I,7,0)</f>
        <v>4102045</v>
      </c>
      <c r="R1745" s="40" t="str">
        <f>VLOOKUP($O1745,[3]Gerentes!$A:$I,8,0)</f>
        <v>SERVICIOS DE EDUCACIÓN INFORMAL A NIÑOS, NIÑAS, ADOLESCENTES  Y JÓVENES PARA EL RECONOCIMIENTO DE SUS DERECHOS</v>
      </c>
      <c r="S1745" s="34" t="s">
        <v>24</v>
      </c>
      <c r="T1745" s="34">
        <v>27</v>
      </c>
      <c r="U1745" s="34" t="s">
        <v>161</v>
      </c>
      <c r="V1745" s="34" t="s">
        <v>25</v>
      </c>
      <c r="W1745" s="41">
        <v>92797334</v>
      </c>
      <c r="X1745" s="41">
        <v>0</v>
      </c>
      <c r="Y1745" s="41">
        <v>4692001</v>
      </c>
      <c r="Z1745" s="41">
        <v>0</v>
      </c>
      <c r="AA1745" s="41">
        <v>0</v>
      </c>
      <c r="AB1745" s="42">
        <v>88105333</v>
      </c>
      <c r="AC1745" s="41">
        <v>88105333</v>
      </c>
      <c r="AD1745" s="41">
        <v>0</v>
      </c>
      <c r="AE1745" s="42">
        <v>88105333</v>
      </c>
      <c r="AF1745" s="42">
        <v>33365333</v>
      </c>
      <c r="AG1745" s="41">
        <v>33365333</v>
      </c>
      <c r="AH1745" s="41">
        <v>33365333</v>
      </c>
      <c r="AI1745" s="41">
        <v>0</v>
      </c>
      <c r="AJ1745" s="41">
        <v>0</v>
      </c>
      <c r="AK1745" s="42" t="str">
        <f>IFERROR(VLOOKUP(Exportar[[#This Row],[RUBRO]],[3]LISTAS!$A$1:$B$19,2,0),Exportar[[#This Row],[NOMBRE-Planeación_Proyecto]])</f>
        <v>8. Adolescencia y Juventud</v>
      </c>
      <c r="AL1745" s="41">
        <f>VLOOKUP(Exportar[[#This Row],[UNIDAD/SUB UNIDAD]],[3]!REGIONALES[[#All],[codigo_regional3]:[Columna1]],3,0)</f>
        <v>81</v>
      </c>
      <c r="AM1745" s="41">
        <f>Exportar[[#This Row],[COD]]</f>
        <v>81</v>
      </c>
      <c r="AN1745" s="41">
        <f>IFERROR(VLOOKUP(Exportar[[#This Row],[RUBRO completo]],'[3]CENTRO DE COSTOS'!$X:$X,1,0),0)</f>
        <v>0</v>
      </c>
      <c r="AO1745" s="43" t="str">
        <f>VLOOKUP(Exportar[[#This Row],[COD_REAL]],'[3]CENTRO DE COSTOS'!$M$4:$N$72,2,0)</f>
        <v>REGIONAL ARAUCA</v>
      </c>
    </row>
    <row r="1746" spans="1:41" x14ac:dyDescent="0.25">
      <c r="A1746" s="44">
        <v>45111</v>
      </c>
      <c r="B1746" s="32">
        <v>2023</v>
      </c>
      <c r="C1746" s="33" t="str">
        <f>VLOOKUP(D1746,'[3]CENTRO DE COSTOS'!$E:$H,4,0)</f>
        <v>REGIONALES</v>
      </c>
      <c r="D1746" s="34" t="s">
        <v>89</v>
      </c>
      <c r="E1746" s="34" t="s">
        <v>90</v>
      </c>
      <c r="F1746" s="34" t="s">
        <v>192</v>
      </c>
      <c r="G1746" s="35" t="str">
        <f>VLOOKUP(O1746,[3]Gerentes!$A:$N,4,0)</f>
        <v>TECNOLOGÍA</v>
      </c>
      <c r="H1746" s="35" t="str">
        <f>VLOOKUP(O1746,[3]Gerentes!$A:$N,5,0)</f>
        <v>DIRECTOR(A) DE INFORMACION Y TECNOLOGIA</v>
      </c>
      <c r="I1746" s="35" t="str">
        <f>VLOOKUP(O1746,[3]Gerentes!$A:$N,10,0)</f>
        <v>9. Tecnología</v>
      </c>
      <c r="J1746" s="35" t="str">
        <f>VLOOKUP(O1746,[3]Gerentes!$A:$AB,15,0)</f>
        <v>Contratable</v>
      </c>
      <c r="K1746" s="36" t="str">
        <f t="shared" si="81"/>
        <v>Inversión</v>
      </c>
      <c r="L1746" s="37" t="s">
        <v>178</v>
      </c>
      <c r="M1746" s="38" t="str">
        <f t="shared" si="82"/>
        <v>C-4199-1500-7</v>
      </c>
      <c r="N1746" s="34">
        <v>991</v>
      </c>
      <c r="O1746" s="35" t="str">
        <f t="shared" si="83"/>
        <v>C-4199-1500-7-0-4199062-02-991</v>
      </c>
      <c r="P1746" s="32" t="s">
        <v>177</v>
      </c>
      <c r="Q1746" s="39">
        <f>VLOOKUP($O1746,[3]Gerentes!$A:$I,7,0)</f>
        <v>4199062</v>
      </c>
      <c r="R1746" s="40" t="str">
        <f>VLOOKUP($O1746,[3]Gerentes!$A:$I,8,0)</f>
        <v>SERVICIOS TECNOLOGICOS</v>
      </c>
      <c r="S1746" s="34" t="s">
        <v>24</v>
      </c>
      <c r="T1746" s="34">
        <v>27</v>
      </c>
      <c r="U1746" s="34" t="s">
        <v>161</v>
      </c>
      <c r="V1746" s="34" t="s">
        <v>25</v>
      </c>
      <c r="W1746" s="41">
        <v>59620925</v>
      </c>
      <c r="X1746" s="41">
        <v>6051</v>
      </c>
      <c r="Y1746" s="41">
        <v>0</v>
      </c>
      <c r="Z1746" s="41">
        <v>0</v>
      </c>
      <c r="AA1746" s="41">
        <v>0</v>
      </c>
      <c r="AB1746" s="42">
        <v>59626976</v>
      </c>
      <c r="AC1746" s="41">
        <v>57459067</v>
      </c>
      <c r="AD1746" s="41">
        <v>2167909</v>
      </c>
      <c r="AE1746" s="42">
        <v>57459067</v>
      </c>
      <c r="AF1746" s="42">
        <v>22585067</v>
      </c>
      <c r="AG1746" s="41">
        <v>22585067</v>
      </c>
      <c r="AH1746" s="41">
        <v>22585067</v>
      </c>
      <c r="AI1746" s="41">
        <v>0</v>
      </c>
      <c r="AJ1746" s="41">
        <v>0</v>
      </c>
      <c r="AK1746" s="42" t="str">
        <f>IFERROR(VLOOKUP(Exportar[[#This Row],[RUBRO]],[3]LISTAS!$A$1:$B$19,2,0),Exportar[[#This Row],[NOMBRE-Planeación_Proyecto]])</f>
        <v>9. Tecnología</v>
      </c>
      <c r="AL1746" s="41">
        <f>VLOOKUP(Exportar[[#This Row],[UNIDAD/SUB UNIDAD]],[3]!REGIONALES[[#All],[codigo_regional3]:[Columna1]],3,0)</f>
        <v>81</v>
      </c>
      <c r="AM1746" s="41">
        <f>Exportar[[#This Row],[COD]]</f>
        <v>81</v>
      </c>
      <c r="AN1746" s="41">
        <f>IFERROR(VLOOKUP(Exportar[[#This Row],[RUBRO completo]],'[3]CENTRO DE COSTOS'!$X:$X,1,0),0)</f>
        <v>0</v>
      </c>
      <c r="AO1746" s="43" t="str">
        <f>VLOOKUP(Exportar[[#This Row],[COD_REAL]],'[3]CENTRO DE COSTOS'!$M$4:$N$72,2,0)</f>
        <v>REGIONAL ARAUCA</v>
      </c>
    </row>
    <row r="1747" spans="1:41" x14ac:dyDescent="0.25">
      <c r="A1747" s="44">
        <v>45111</v>
      </c>
      <c r="B1747" s="32">
        <v>2023</v>
      </c>
      <c r="C1747" s="33" t="str">
        <f>VLOOKUP(D1747,'[3]CENTRO DE COSTOS'!$E:$H,4,0)</f>
        <v>REGIONALES</v>
      </c>
      <c r="D1747" s="34" t="s">
        <v>89</v>
      </c>
      <c r="E1747" s="34" t="s">
        <v>90</v>
      </c>
      <c r="F1747" s="34" t="s">
        <v>192</v>
      </c>
      <c r="G1747" s="35" t="str">
        <f>VLOOKUP(O1747,[3]Gerentes!$A:$N,4,0)</f>
        <v>FORTALECIMIENTO</v>
      </c>
      <c r="H1747" s="35" t="str">
        <f>VLOOKUP(O1747,[3]Gerentes!$A:$N,5,0)</f>
        <v>DIRECTOR(A) DE GESTION HUMANA</v>
      </c>
      <c r="I1747" s="35" t="str">
        <f>VLOOKUP(O1747,[3]Gerentes!$A:$N,10,0)</f>
        <v>8. Fortalecimiento</v>
      </c>
      <c r="J1747" s="35" t="str">
        <f>VLOOKUP(O1747,[3]Gerentes!$A:$AB,15,0)</f>
        <v>Contratable</v>
      </c>
      <c r="K1747" s="36" t="str">
        <f t="shared" si="81"/>
        <v>Inversión</v>
      </c>
      <c r="L1747" s="37" t="s">
        <v>175</v>
      </c>
      <c r="M1747" s="38" t="str">
        <f t="shared" si="82"/>
        <v>C-4199-1500-8</v>
      </c>
      <c r="N1747" s="34">
        <v>991</v>
      </c>
      <c r="O1747" s="35" t="str">
        <f t="shared" si="83"/>
        <v>C-4199-1500-8-0-4199064-02-991</v>
      </c>
      <c r="P1747" s="32" t="s">
        <v>174</v>
      </c>
      <c r="Q1747" s="39">
        <f>VLOOKUP($O1747,[3]Gerentes!$A:$I,7,0)</f>
        <v>4199064</v>
      </c>
      <c r="R1747" s="40" t="str">
        <f>VLOOKUP($O1747,[3]Gerentes!$A:$I,8,0)</f>
        <v>SERVICIO DE IMPLEMENTACION DE SISTEMAS DE GESTION</v>
      </c>
      <c r="S1747" s="34" t="s">
        <v>24</v>
      </c>
      <c r="T1747" s="34">
        <v>27</v>
      </c>
      <c r="U1747" s="34" t="s">
        <v>161</v>
      </c>
      <c r="V1747" s="34" t="s">
        <v>25</v>
      </c>
      <c r="W1747" s="41">
        <v>608750452</v>
      </c>
      <c r="X1747" s="41">
        <v>0</v>
      </c>
      <c r="Y1747" s="41">
        <v>12796851</v>
      </c>
      <c r="Z1747" s="41">
        <v>0</v>
      </c>
      <c r="AA1747" s="41">
        <v>0</v>
      </c>
      <c r="AB1747" s="42">
        <v>595953601</v>
      </c>
      <c r="AC1747" s="41">
        <v>595953601</v>
      </c>
      <c r="AD1747" s="41">
        <v>0</v>
      </c>
      <c r="AE1747" s="42">
        <v>595953601</v>
      </c>
      <c r="AF1747" s="42">
        <v>237007601</v>
      </c>
      <c r="AG1747" s="41">
        <v>237007601</v>
      </c>
      <c r="AH1747" s="41">
        <v>237007601</v>
      </c>
      <c r="AI1747" s="41">
        <v>0</v>
      </c>
      <c r="AJ1747" s="41">
        <v>0</v>
      </c>
      <c r="AK1747" s="42" t="str">
        <f>IFERROR(VLOOKUP(Exportar[[#This Row],[RUBRO]],[3]LISTAS!$A$1:$B$19,2,0),Exportar[[#This Row],[NOMBRE-Planeación_Proyecto]])</f>
        <v>8. Fortalecimiento</v>
      </c>
      <c r="AL1747" s="41">
        <f>VLOOKUP(Exportar[[#This Row],[UNIDAD/SUB UNIDAD]],[3]!REGIONALES[[#All],[codigo_regional3]:[Columna1]],3,0)</f>
        <v>81</v>
      </c>
      <c r="AM1747" s="41">
        <f>Exportar[[#This Row],[COD]]</f>
        <v>81</v>
      </c>
      <c r="AN1747" s="41">
        <f>IFERROR(VLOOKUP(Exportar[[#This Row],[RUBRO completo]],'[3]CENTRO DE COSTOS'!$X:$X,1,0),0)</f>
        <v>0</v>
      </c>
      <c r="AO1747" s="43" t="str">
        <f>VLOOKUP(Exportar[[#This Row],[COD_REAL]],'[3]CENTRO DE COSTOS'!$M$4:$N$72,2,0)</f>
        <v>REGIONAL ARAUCA</v>
      </c>
    </row>
    <row r="1748" spans="1:41" x14ac:dyDescent="0.25">
      <c r="A1748" s="44">
        <v>45111</v>
      </c>
      <c r="B1748" s="32">
        <v>2023</v>
      </c>
      <c r="C1748" s="33" t="str">
        <f>VLOOKUP(D1748,'[3]CENTRO DE COSTOS'!$E:$H,4,0)</f>
        <v>REGIONALES</v>
      </c>
      <c r="D1748" s="34" t="s">
        <v>89</v>
      </c>
      <c r="E1748" s="34" t="s">
        <v>90</v>
      </c>
      <c r="F1748" s="34" t="s">
        <v>176</v>
      </c>
      <c r="G1748" s="35" t="str">
        <f>VLOOKUP(O1748,[3]Gerentes!$A:$N,4,0)</f>
        <v>NUTRICIÓN</v>
      </c>
      <c r="H1748" s="35" t="str">
        <f>VLOOKUP(O1748,[3]Gerentes!$A:$N,5,0)</f>
        <v>DIRECTOR(A) DE NUTRICION</v>
      </c>
      <c r="I1748" s="35" t="str">
        <f>VLOOKUP(O1748,[3]Gerentes!$A:$N,10,0)</f>
        <v>4. Nutrición</v>
      </c>
      <c r="J1748" s="35" t="str">
        <f>VLOOKUP(O1748,[3]Gerentes!$A:$AB,15,0)</f>
        <v>No Contratable</v>
      </c>
      <c r="K1748" s="36" t="str">
        <f t="shared" si="81"/>
        <v>Inversión</v>
      </c>
      <c r="L1748" s="37" t="s">
        <v>191</v>
      </c>
      <c r="M1748" s="38" t="str">
        <f t="shared" si="82"/>
        <v>C-4102-1500-12</v>
      </c>
      <c r="N1748" s="34">
        <v>992</v>
      </c>
      <c r="O1748" s="35" t="str">
        <f t="shared" si="83"/>
        <v>C-4102-1500-12-0-4102014-02-992</v>
      </c>
      <c r="P1748" s="32" t="s">
        <v>190</v>
      </c>
      <c r="Q1748" s="39">
        <f>VLOOKUP($O1748,[3]Gerentes!$A:$I,7,0)</f>
        <v>4102014</v>
      </c>
      <c r="R1748" s="40" t="str">
        <f>VLOOKUP($O1748,[3]Gerentes!$A:$I,8,0)</f>
        <v>SERVICIO DE DISTRIBUCION DE ALIMENTOS SOLIDOS DE ALTO VALOR NUTRICIONAL</v>
      </c>
      <c r="S1748" s="34" t="s">
        <v>24</v>
      </c>
      <c r="T1748" s="34">
        <v>27</v>
      </c>
      <c r="U1748" s="34" t="s">
        <v>161</v>
      </c>
      <c r="V1748" s="34" t="s">
        <v>25</v>
      </c>
      <c r="W1748" s="41">
        <v>2500000</v>
      </c>
      <c r="X1748" s="41">
        <v>1300000</v>
      </c>
      <c r="Y1748" s="41">
        <v>0</v>
      </c>
      <c r="Z1748" s="41">
        <v>0</v>
      </c>
      <c r="AA1748" s="41">
        <v>0</v>
      </c>
      <c r="AB1748" s="42">
        <v>3800000</v>
      </c>
      <c r="AC1748" s="41">
        <v>2500000</v>
      </c>
      <c r="AD1748" s="41">
        <v>1300000</v>
      </c>
      <c r="AE1748" s="42">
        <v>1511230</v>
      </c>
      <c r="AF1748" s="42">
        <v>1453583</v>
      </c>
      <c r="AG1748" s="41">
        <v>1453583</v>
      </c>
      <c r="AH1748" s="41">
        <v>1453583</v>
      </c>
      <c r="AI1748" s="41">
        <v>0</v>
      </c>
      <c r="AJ1748" s="41">
        <v>0</v>
      </c>
      <c r="AK1748" s="42" t="str">
        <f>IFERROR(VLOOKUP(Exportar[[#This Row],[RUBRO]],[3]LISTAS!$A$1:$B$19,2,0),Exportar[[#This Row],[NOMBRE-Planeación_Proyecto]])</f>
        <v>4. Nutrición</v>
      </c>
      <c r="AL1748" s="41">
        <f>VLOOKUP(Exportar[[#This Row],[UNIDAD/SUB UNIDAD]],[3]!REGIONALES[[#All],[codigo_regional3]:[Columna1]],3,0)</f>
        <v>81</v>
      </c>
      <c r="AM1748" s="41">
        <f>Exportar[[#This Row],[COD]]</f>
        <v>81</v>
      </c>
      <c r="AN1748" s="41">
        <f>IFERROR(VLOOKUP(Exportar[[#This Row],[RUBRO completo]],'[3]CENTRO DE COSTOS'!$X:$X,1,0),0)</f>
        <v>0</v>
      </c>
      <c r="AO1748" s="43" t="str">
        <f>VLOOKUP(Exportar[[#This Row],[COD_REAL]],'[3]CENTRO DE COSTOS'!$M$4:$N$72,2,0)</f>
        <v>REGIONAL ARAUCA</v>
      </c>
    </row>
    <row r="1749" spans="1:41" x14ac:dyDescent="0.25">
      <c r="A1749" s="44">
        <v>45111</v>
      </c>
      <c r="B1749" s="32">
        <v>2023</v>
      </c>
      <c r="C1749" s="33" t="str">
        <f>VLOOKUP(D1749,'[3]CENTRO DE COSTOS'!$E:$H,4,0)</f>
        <v>REGIONALES</v>
      </c>
      <c r="D1749" s="34" t="s">
        <v>89</v>
      </c>
      <c r="E1749" s="34" t="s">
        <v>90</v>
      </c>
      <c r="F1749" s="34" t="s">
        <v>176</v>
      </c>
      <c r="G1749" s="35" t="str">
        <f>VLOOKUP(O1749,[3]Gerentes!$A:$N,4,0)</f>
        <v>NUTRICIÓN</v>
      </c>
      <c r="H1749" s="35" t="str">
        <f>VLOOKUP(O1749,[3]Gerentes!$A:$N,5,0)</f>
        <v>DIRECTOR(A) DE NUTRICION</v>
      </c>
      <c r="I1749" s="35" t="str">
        <f>VLOOKUP(O1749,[3]Gerentes!$A:$N,10,0)</f>
        <v>4. Nutrición</v>
      </c>
      <c r="J1749" s="35" t="str">
        <f>VLOOKUP(O1749,[3]Gerentes!$A:$AB,15,0)</f>
        <v>No Contratable</v>
      </c>
      <c r="K1749" s="36" t="str">
        <f t="shared" si="81"/>
        <v>Inversión</v>
      </c>
      <c r="L1749" s="37" t="s">
        <v>189</v>
      </c>
      <c r="M1749" s="38" t="str">
        <f t="shared" si="82"/>
        <v>C-4102-1500-12</v>
      </c>
      <c r="N1749" s="34">
        <v>992</v>
      </c>
      <c r="O1749" s="35" t="str">
        <f t="shared" si="83"/>
        <v>C-4102-1500-12-0-4102016-02-992</v>
      </c>
      <c r="P1749" s="32" t="s">
        <v>188</v>
      </c>
      <c r="Q1749" s="39">
        <f>VLOOKUP($O1749,[3]Gerentes!$A:$I,7,0)</f>
        <v>4102016</v>
      </c>
      <c r="R1749" s="40" t="str">
        <f>VLOOKUP($O1749,[3]Gerentes!$A:$I,8,0)</f>
        <v>SERVICIO DE ATENCION Y PREVENCION A LA DESNUTRICION DESDE EL SECTOR INCLUSION SOCIAL</v>
      </c>
      <c r="S1749" s="34" t="s">
        <v>24</v>
      </c>
      <c r="T1749" s="34">
        <v>27</v>
      </c>
      <c r="U1749" s="34" t="s">
        <v>161</v>
      </c>
      <c r="V1749" s="34" t="s">
        <v>25</v>
      </c>
      <c r="W1749" s="41">
        <v>4500000</v>
      </c>
      <c r="X1749" s="41">
        <v>3000000</v>
      </c>
      <c r="Y1749" s="41">
        <v>0</v>
      </c>
      <c r="Z1749" s="41">
        <v>0</v>
      </c>
      <c r="AA1749" s="41">
        <v>0</v>
      </c>
      <c r="AB1749" s="42">
        <v>7500000</v>
      </c>
      <c r="AC1749" s="41">
        <v>4500000</v>
      </c>
      <c r="AD1749" s="41">
        <v>3000000</v>
      </c>
      <c r="AE1749" s="42">
        <v>3094555</v>
      </c>
      <c r="AF1749" s="42">
        <v>3094555</v>
      </c>
      <c r="AG1749" s="41">
        <v>3094555</v>
      </c>
      <c r="AH1749" s="41">
        <v>3094555</v>
      </c>
      <c r="AI1749" s="41">
        <v>0</v>
      </c>
      <c r="AJ1749" s="41">
        <v>0</v>
      </c>
      <c r="AK1749" s="42" t="str">
        <f>IFERROR(VLOOKUP(Exportar[[#This Row],[RUBRO]],[3]LISTAS!$A$1:$B$19,2,0),Exportar[[#This Row],[NOMBRE-Planeación_Proyecto]])</f>
        <v>4. Nutrición</v>
      </c>
      <c r="AL1749" s="41">
        <f>VLOOKUP(Exportar[[#This Row],[UNIDAD/SUB UNIDAD]],[3]!REGIONALES[[#All],[codigo_regional3]:[Columna1]],3,0)</f>
        <v>81</v>
      </c>
      <c r="AM1749" s="41">
        <f>Exportar[[#This Row],[COD]]</f>
        <v>81</v>
      </c>
      <c r="AN1749" s="41">
        <f>IFERROR(VLOOKUP(Exportar[[#This Row],[RUBRO completo]],'[3]CENTRO DE COSTOS'!$X:$X,1,0),0)</f>
        <v>0</v>
      </c>
      <c r="AO1749" s="43" t="str">
        <f>VLOOKUP(Exportar[[#This Row],[COD_REAL]],'[3]CENTRO DE COSTOS'!$M$4:$N$72,2,0)</f>
        <v>REGIONAL ARAUCA</v>
      </c>
    </row>
    <row r="1750" spans="1:41" x14ac:dyDescent="0.25">
      <c r="A1750" s="44">
        <v>45111</v>
      </c>
      <c r="B1750" s="32">
        <v>2023</v>
      </c>
      <c r="C1750" s="33" t="str">
        <f>VLOOKUP(D1750,'[3]CENTRO DE COSTOS'!$E:$H,4,0)</f>
        <v>REGIONALES</v>
      </c>
      <c r="D1750" s="34" t="s">
        <v>89</v>
      </c>
      <c r="E1750" s="34" t="s">
        <v>90</v>
      </c>
      <c r="F1750" s="34" t="s">
        <v>176</v>
      </c>
      <c r="G1750" s="35" t="str">
        <f>VLOOKUP(O1750,[3]Gerentes!$A:$N,4,0)</f>
        <v>PROTECCIÓN SRPA</v>
      </c>
      <c r="H1750" s="35" t="str">
        <f>VLOOKUP(O1750,[3]Gerentes!$A:$N,5,0)</f>
        <v>DIRECTOR(A) DE PROTECCION</v>
      </c>
      <c r="I1750" s="35" t="str">
        <f>VLOOKUP(O1750,[3]Gerentes!$A:$N,10,0)</f>
        <v>3. Protección SRPA</v>
      </c>
      <c r="J1750" s="35" t="str">
        <f>VLOOKUP(O1750,[3]Gerentes!$A:$AB,15,0)</f>
        <v>No Contratable</v>
      </c>
      <c r="K1750" s="36" t="str">
        <f t="shared" si="81"/>
        <v>Inversión</v>
      </c>
      <c r="L1750" s="37" t="s">
        <v>187</v>
      </c>
      <c r="M1750" s="38" t="str">
        <f t="shared" si="82"/>
        <v>C-4102-1500-13</v>
      </c>
      <c r="N1750" s="34">
        <v>992</v>
      </c>
      <c r="O1750" s="35" t="str">
        <f t="shared" si="83"/>
        <v>C-4102-1500-13-0-4102038-02-992</v>
      </c>
      <c r="P1750" s="32" t="s">
        <v>186</v>
      </c>
      <c r="Q1750" s="39">
        <f>VLOOKUP($O1750,[3]Gerentes!$A:$I,7,0)</f>
        <v>4102038</v>
      </c>
      <c r="R1750" s="40" t="str">
        <f>VLOOKUP($O1750,[3]Gerentes!$A:$I,8,0)</f>
        <v>SERVICIO DIRIGIDOS A LA ATENCION DE NIÑOS, NIÑAS, ADOLESCENTES Y JOVENES, CON ENFOQUE PEDAGOGICO Y RESTAURATIVO ENCAMINADOS A LA INCLUSION SOCIAL</v>
      </c>
      <c r="S1750" s="34" t="s">
        <v>24</v>
      </c>
      <c r="T1750" s="34">
        <v>27</v>
      </c>
      <c r="U1750" s="34" t="s">
        <v>161</v>
      </c>
      <c r="V1750" s="34" t="s">
        <v>25</v>
      </c>
      <c r="W1750" s="41">
        <v>3781707</v>
      </c>
      <c r="X1750" s="41">
        <v>0</v>
      </c>
      <c r="Y1750" s="41">
        <v>0</v>
      </c>
      <c r="Z1750" s="41">
        <v>0</v>
      </c>
      <c r="AA1750" s="41">
        <v>0</v>
      </c>
      <c r="AB1750" s="42">
        <v>3781707</v>
      </c>
      <c r="AC1750" s="41">
        <v>3781707</v>
      </c>
      <c r="AD1750" s="41">
        <v>0</v>
      </c>
      <c r="AE1750" s="42">
        <v>2743983</v>
      </c>
      <c r="AF1750" s="42">
        <v>2743983</v>
      </c>
      <c r="AG1750" s="41">
        <v>2743983</v>
      </c>
      <c r="AH1750" s="41">
        <v>2743983</v>
      </c>
      <c r="AI1750" s="41">
        <v>0</v>
      </c>
      <c r="AJ1750" s="41">
        <v>0</v>
      </c>
      <c r="AK1750" s="42" t="str">
        <f>IFERROR(VLOOKUP(Exportar[[#This Row],[RUBRO]],[3]LISTAS!$A$1:$B$19,2,0),Exportar[[#This Row],[NOMBRE-Planeación_Proyecto]])</f>
        <v>3. Protección SRPA</v>
      </c>
      <c r="AL1750" s="41">
        <f>VLOOKUP(Exportar[[#This Row],[UNIDAD/SUB UNIDAD]],[3]!REGIONALES[[#All],[codigo_regional3]:[Columna1]],3,0)</f>
        <v>81</v>
      </c>
      <c r="AM1750" s="41">
        <f>Exportar[[#This Row],[COD]]</f>
        <v>81</v>
      </c>
      <c r="AN1750" s="41">
        <f>IFERROR(VLOOKUP(Exportar[[#This Row],[RUBRO completo]],'[3]CENTRO DE COSTOS'!$X:$X,1,0),0)</f>
        <v>0</v>
      </c>
      <c r="AO1750" s="43" t="str">
        <f>VLOOKUP(Exportar[[#This Row],[COD_REAL]],'[3]CENTRO DE COSTOS'!$M$4:$N$72,2,0)</f>
        <v>REGIONAL ARAUCA</v>
      </c>
    </row>
    <row r="1751" spans="1:41" x14ac:dyDescent="0.25">
      <c r="A1751" s="44">
        <v>45111</v>
      </c>
      <c r="B1751" s="32">
        <v>2023</v>
      </c>
      <c r="C1751" s="33" t="str">
        <f>VLOOKUP(D1751,'[3]CENTRO DE COSTOS'!$E:$H,4,0)</f>
        <v>REGIONALES</v>
      </c>
      <c r="D1751" s="34" t="s">
        <v>89</v>
      </c>
      <c r="E1751" s="34" t="s">
        <v>90</v>
      </c>
      <c r="F1751" s="34" t="s">
        <v>176</v>
      </c>
      <c r="G1751" s="35" t="str">
        <f>VLOOKUP(O1751,[3]Gerentes!$A:$N,4,0)</f>
        <v xml:space="preserve">PROTECCIÓN RESTABLECIMIENTO </v>
      </c>
      <c r="H1751" s="35" t="str">
        <f>VLOOKUP(O1751,[3]Gerentes!$A:$N,5,0)</f>
        <v>DIRECTOR(A) DE PROTECCION</v>
      </c>
      <c r="I1751" s="35" t="str">
        <f>VLOOKUP(O1751,[3]Gerentes!$A:$N,10,0)</f>
        <v>2. Protección PARD</v>
      </c>
      <c r="J1751" s="35" t="str">
        <f>VLOOKUP(O1751,[3]Gerentes!$A:$AB,15,0)</f>
        <v>No Contratable</v>
      </c>
      <c r="K1751" s="36" t="str">
        <f t="shared" si="81"/>
        <v>Inversión</v>
      </c>
      <c r="L1751" s="37" t="s">
        <v>173</v>
      </c>
      <c r="M1751" s="38" t="str">
        <f t="shared" si="82"/>
        <v>C-4102-1500-14</v>
      </c>
      <c r="N1751" s="34">
        <v>992</v>
      </c>
      <c r="O1751" s="35" t="str">
        <f t="shared" si="83"/>
        <v>C-4102-1500-14-0-4102037-02-992</v>
      </c>
      <c r="P1751" s="32" t="s">
        <v>172</v>
      </c>
      <c r="Q1751" s="39">
        <f>VLOOKUP($O1751,[3]Gerentes!$A:$I,7,0)</f>
        <v>4102037</v>
      </c>
      <c r="R1751" s="40" t="str">
        <f>VLOOKUP($O1751,[3]Gerentes!$A:$I,8,0)</f>
        <v>SERVICIO DE PROTECCION PARA EL RESTABLECIMIENTO DE DERECHOS DE NIÑOS, NIÑAS, ADOLESCENTES Y JOVENES</v>
      </c>
      <c r="S1751" s="34" t="s">
        <v>24</v>
      </c>
      <c r="T1751" s="34">
        <v>21</v>
      </c>
      <c r="U1751" s="34" t="s">
        <v>185</v>
      </c>
      <c r="V1751" s="34" t="s">
        <v>25</v>
      </c>
      <c r="W1751" s="41">
        <v>56704637</v>
      </c>
      <c r="X1751" s="41">
        <v>50000000</v>
      </c>
      <c r="Y1751" s="41">
        <v>0</v>
      </c>
      <c r="Z1751" s="41">
        <v>0</v>
      </c>
      <c r="AA1751" s="41">
        <v>0</v>
      </c>
      <c r="AB1751" s="42">
        <v>106704637</v>
      </c>
      <c r="AC1751" s="41">
        <v>106704637</v>
      </c>
      <c r="AD1751" s="41">
        <v>0</v>
      </c>
      <c r="AE1751" s="42">
        <v>85101726</v>
      </c>
      <c r="AF1751" s="42">
        <v>80033369</v>
      </c>
      <c r="AG1751" s="41">
        <v>80033369</v>
      </c>
      <c r="AH1751" s="41">
        <v>80033369</v>
      </c>
      <c r="AI1751" s="41">
        <v>0</v>
      </c>
      <c r="AJ1751" s="41">
        <v>0</v>
      </c>
      <c r="AK1751" s="42" t="str">
        <f>IFERROR(VLOOKUP(Exportar[[#This Row],[RUBRO]],[3]LISTAS!$A$1:$B$19,2,0),Exportar[[#This Row],[NOMBRE-Planeación_Proyecto]])</f>
        <v>2. Protección PARD</v>
      </c>
      <c r="AL1751" s="41">
        <f>VLOOKUP(Exportar[[#This Row],[UNIDAD/SUB UNIDAD]],[3]!REGIONALES[[#All],[codigo_regional3]:[Columna1]],3,0)</f>
        <v>81</v>
      </c>
      <c r="AM1751" s="41">
        <f>Exportar[[#This Row],[COD]]</f>
        <v>81</v>
      </c>
      <c r="AN1751" s="41">
        <f>IFERROR(VLOOKUP(Exportar[[#This Row],[RUBRO completo]],'[3]CENTRO DE COSTOS'!$X:$X,1,0),0)</f>
        <v>0</v>
      </c>
      <c r="AO1751" s="43" t="str">
        <f>VLOOKUP(Exportar[[#This Row],[COD_REAL]],'[3]CENTRO DE COSTOS'!$M$4:$N$72,2,0)</f>
        <v>REGIONAL ARAUCA</v>
      </c>
    </row>
    <row r="1752" spans="1:41" x14ac:dyDescent="0.25">
      <c r="A1752" s="44">
        <v>45111</v>
      </c>
      <c r="B1752" s="32">
        <v>2023</v>
      </c>
      <c r="C1752" s="33" t="str">
        <f>VLOOKUP(D1752,'[3]CENTRO DE COSTOS'!$E:$H,4,0)</f>
        <v>REGIONALES</v>
      </c>
      <c r="D1752" s="34" t="s">
        <v>89</v>
      </c>
      <c r="E1752" s="34" t="s">
        <v>90</v>
      </c>
      <c r="F1752" s="34" t="s">
        <v>176</v>
      </c>
      <c r="G1752" s="35" t="str">
        <f>VLOOKUP(O1752,[3]Gerentes!$A:$N,4,0)</f>
        <v>SNBF</v>
      </c>
      <c r="H1752" s="35" t="str">
        <f>VLOOKUP(O1752,[3]Gerentes!$A:$N,5,0)</f>
        <v>DIRECTOR(A) DE SISTEMA NACIONAL DE BIENESTAR FAMILIAR</v>
      </c>
      <c r="I1752" s="35" t="str">
        <f>VLOOKUP(O1752,[3]Gerentes!$A:$N,10,0)</f>
        <v>7. SNBF</v>
      </c>
      <c r="J1752" s="35" t="str">
        <f>VLOOKUP(O1752,[3]Gerentes!$A:$AB,15,0)</f>
        <v>No Contratable</v>
      </c>
      <c r="K1752" s="36" t="str">
        <f t="shared" si="81"/>
        <v>Inversión</v>
      </c>
      <c r="L1752" s="37" t="s">
        <v>168</v>
      </c>
      <c r="M1752" s="38" t="str">
        <f t="shared" si="82"/>
        <v>C-4102-1500-15</v>
      </c>
      <c r="N1752" s="34">
        <v>992</v>
      </c>
      <c r="O1752" s="35" t="str">
        <f t="shared" si="83"/>
        <v>C-4102-1500-15-0-4102024-02-992</v>
      </c>
      <c r="P1752" s="32" t="s">
        <v>167</v>
      </c>
      <c r="Q1752" s="39">
        <f>VLOOKUP($O1752,[3]Gerentes!$A:$I,7,0)</f>
        <v>4102024</v>
      </c>
      <c r="R1752" s="40" t="str">
        <f>VLOOKUP($O1752,[3]Gerentes!$A:$I,8,0)</f>
        <v>SERVICIO DE ASISTENCIA TECNICA EN EL CICLO DE POLITICAS PUBLICAS DE INFANCIA Y ADOLESCENCIA</v>
      </c>
      <c r="S1752" s="34" t="s">
        <v>24</v>
      </c>
      <c r="T1752" s="34">
        <v>27</v>
      </c>
      <c r="U1752" s="34" t="s">
        <v>161</v>
      </c>
      <c r="V1752" s="34" t="s">
        <v>25</v>
      </c>
      <c r="W1752" s="41">
        <v>3000000</v>
      </c>
      <c r="X1752" s="41">
        <v>4000000</v>
      </c>
      <c r="Y1752" s="41">
        <v>0</v>
      </c>
      <c r="Z1752" s="41">
        <v>0</v>
      </c>
      <c r="AA1752" s="41">
        <v>0</v>
      </c>
      <c r="AB1752" s="42">
        <v>7000000</v>
      </c>
      <c r="AC1752" s="41">
        <v>7000000</v>
      </c>
      <c r="AD1752" s="41">
        <v>0</v>
      </c>
      <c r="AE1752" s="42">
        <v>3573503</v>
      </c>
      <c r="AF1752" s="42">
        <v>3322493</v>
      </c>
      <c r="AG1752" s="41">
        <v>3322493</v>
      </c>
      <c r="AH1752" s="41">
        <v>3322493</v>
      </c>
      <c r="AI1752" s="41">
        <v>0</v>
      </c>
      <c r="AJ1752" s="41">
        <v>0</v>
      </c>
      <c r="AK1752" s="42" t="str">
        <f>IFERROR(VLOOKUP(Exportar[[#This Row],[RUBRO]],[3]LISTAS!$A$1:$B$19,2,0),Exportar[[#This Row],[NOMBRE-Planeación_Proyecto]])</f>
        <v>7. SNBF</v>
      </c>
      <c r="AL1752" s="41">
        <f>VLOOKUP(Exportar[[#This Row],[UNIDAD/SUB UNIDAD]],[3]!REGIONALES[[#All],[codigo_regional3]:[Columna1]],3,0)</f>
        <v>81</v>
      </c>
      <c r="AM1752" s="41">
        <f>Exportar[[#This Row],[COD]]</f>
        <v>81</v>
      </c>
      <c r="AN1752" s="41">
        <f>IFERROR(VLOOKUP(Exportar[[#This Row],[RUBRO completo]],'[3]CENTRO DE COSTOS'!$X:$X,1,0),0)</f>
        <v>0</v>
      </c>
      <c r="AO1752" s="43" t="str">
        <f>VLOOKUP(Exportar[[#This Row],[COD_REAL]],'[3]CENTRO DE COSTOS'!$M$4:$N$72,2,0)</f>
        <v>REGIONAL ARAUCA</v>
      </c>
    </row>
    <row r="1753" spans="1:41" x14ac:dyDescent="0.25">
      <c r="A1753" s="44">
        <v>45111</v>
      </c>
      <c r="B1753" s="32">
        <v>2023</v>
      </c>
      <c r="C1753" s="33" t="str">
        <f>VLOOKUP(D1753,'[3]CENTRO DE COSTOS'!$E:$H,4,0)</f>
        <v>REGIONALES</v>
      </c>
      <c r="D1753" s="34" t="s">
        <v>89</v>
      </c>
      <c r="E1753" s="34" t="s">
        <v>90</v>
      </c>
      <c r="F1753" s="34" t="s">
        <v>176</v>
      </c>
      <c r="G1753" s="35" t="str">
        <f>VLOOKUP(O1753,[3]Gerentes!$A:$N,4,0)</f>
        <v>FAMILIA Y COMUNIDADES</v>
      </c>
      <c r="H1753" s="35" t="str">
        <f>VLOOKUP(O1753,[3]Gerentes!$A:$N,5,0)</f>
        <v>DIRECTOR(A) DE FAMILIA Y COMUNIDADES</v>
      </c>
      <c r="I1753" s="35" t="str">
        <f>VLOOKUP(O1753,[3]Gerentes!$A:$N,10,0)</f>
        <v>6. Familia y Comunidades</v>
      </c>
      <c r="J1753" s="35" t="str">
        <f>VLOOKUP(O1753,[3]Gerentes!$A:$AB,15,0)</f>
        <v>No Contratable</v>
      </c>
      <c r="K1753" s="36" t="str">
        <f t="shared" si="81"/>
        <v>Inversión</v>
      </c>
      <c r="L1753" s="37" t="s">
        <v>184</v>
      </c>
      <c r="M1753" s="38" t="str">
        <f t="shared" si="82"/>
        <v>C-4102-1500-16</v>
      </c>
      <c r="N1753" s="34">
        <v>992</v>
      </c>
      <c r="O1753" s="35" t="str">
        <f t="shared" si="83"/>
        <v>C-4102-1500-16-0-4102041-02-992</v>
      </c>
      <c r="P1753" s="32" t="s">
        <v>183</v>
      </c>
      <c r="Q1753" s="39">
        <f>VLOOKUP($O1753,[3]Gerentes!$A:$I,7,0)</f>
        <v>4102041</v>
      </c>
      <c r="R1753" s="40" t="str">
        <f>VLOOKUP($O1753,[3]Gerentes!$A:$I,8,0)</f>
        <v>SERVICIO DE ASISTENCIA TECNICA EN EL CICLO DE POLITICAS PUBLICAS DE FAMILIA Y OTRAS RELACIONADAS</v>
      </c>
      <c r="S1753" s="34" t="s">
        <v>24</v>
      </c>
      <c r="T1753" s="34">
        <v>27</v>
      </c>
      <c r="U1753" s="34" t="s">
        <v>161</v>
      </c>
      <c r="V1753" s="34" t="s">
        <v>25</v>
      </c>
      <c r="W1753" s="41">
        <v>20000000</v>
      </c>
      <c r="X1753" s="41">
        <v>0</v>
      </c>
      <c r="Y1753" s="41">
        <v>0</v>
      </c>
      <c r="Z1753" s="41">
        <v>0</v>
      </c>
      <c r="AA1753" s="41">
        <v>0</v>
      </c>
      <c r="AB1753" s="42">
        <v>20000000</v>
      </c>
      <c r="AC1753" s="41">
        <v>20000000</v>
      </c>
      <c r="AD1753" s="41">
        <v>0</v>
      </c>
      <c r="AE1753" s="42">
        <v>5759110</v>
      </c>
      <c r="AF1753" s="42">
        <v>4269685</v>
      </c>
      <c r="AG1753" s="41">
        <v>4269685</v>
      </c>
      <c r="AH1753" s="41">
        <v>4269685</v>
      </c>
      <c r="AI1753" s="41">
        <v>0</v>
      </c>
      <c r="AJ1753" s="41">
        <v>0</v>
      </c>
      <c r="AK1753" s="42" t="str">
        <f>IFERROR(VLOOKUP(Exportar[[#This Row],[RUBRO]],[3]LISTAS!$A$1:$B$19,2,0),Exportar[[#This Row],[NOMBRE-Planeación_Proyecto]])</f>
        <v>6. Familia y Comunidades</v>
      </c>
      <c r="AL1753" s="41">
        <f>VLOOKUP(Exportar[[#This Row],[UNIDAD/SUB UNIDAD]],[3]!REGIONALES[[#All],[codigo_regional3]:[Columna1]],3,0)</f>
        <v>81</v>
      </c>
      <c r="AM1753" s="41">
        <f>Exportar[[#This Row],[COD]]</f>
        <v>81</v>
      </c>
      <c r="AN1753" s="41">
        <f>IFERROR(VLOOKUP(Exportar[[#This Row],[RUBRO completo]],'[3]CENTRO DE COSTOS'!$X:$X,1,0),0)</f>
        <v>0</v>
      </c>
      <c r="AO1753" s="43" t="str">
        <f>VLOOKUP(Exportar[[#This Row],[COD_REAL]],'[3]CENTRO DE COSTOS'!$M$4:$N$72,2,0)</f>
        <v>REGIONAL ARAUCA</v>
      </c>
    </row>
    <row r="1754" spans="1:41" x14ac:dyDescent="0.25">
      <c r="A1754" s="44">
        <v>45111</v>
      </c>
      <c r="B1754" s="32">
        <v>2023</v>
      </c>
      <c r="C1754" s="33" t="str">
        <f>VLOOKUP(D1754,'[3]CENTRO DE COSTOS'!$E:$H,4,0)</f>
        <v>REGIONALES</v>
      </c>
      <c r="D1754" s="34" t="s">
        <v>89</v>
      </c>
      <c r="E1754" s="34" t="s">
        <v>90</v>
      </c>
      <c r="F1754" s="34" t="s">
        <v>176</v>
      </c>
      <c r="G1754" s="35" t="str">
        <f>VLOOKUP(O1754,[3]Gerentes!$A:$N,4,0)</f>
        <v>PRIMERA INFANCIA</v>
      </c>
      <c r="H1754" s="35" t="str">
        <f>VLOOKUP(O1754,[3]Gerentes!$A:$N,5,0)</f>
        <v>DIRECTOR(A) DE PRIMERA INFANCIA</v>
      </c>
      <c r="I1754" s="35" t="str">
        <f>VLOOKUP(O1754,[3]Gerentes!$A:$N,10,0)</f>
        <v>1. Primera Infancia</v>
      </c>
      <c r="J1754" s="35" t="str">
        <f>VLOOKUP(O1754,[3]Gerentes!$A:$AB,15,0)</f>
        <v>No Contratable</v>
      </c>
      <c r="K1754" s="36" t="str">
        <f t="shared" si="81"/>
        <v>Inversión</v>
      </c>
      <c r="L1754" s="37" t="s">
        <v>166</v>
      </c>
      <c r="M1754" s="38" t="str">
        <f t="shared" si="82"/>
        <v>C-4102-1500-18</v>
      </c>
      <c r="N1754" s="34">
        <v>992</v>
      </c>
      <c r="O1754" s="35" t="str">
        <f t="shared" si="83"/>
        <v>C-4102-1500-18-0-4102040-02-992</v>
      </c>
      <c r="P1754" s="32" t="s">
        <v>165</v>
      </c>
      <c r="Q1754" s="39">
        <f>VLOOKUP($O1754,[3]Gerentes!$A:$I,7,0)</f>
        <v>4102040</v>
      </c>
      <c r="R1754" s="40" t="str">
        <f>VLOOKUP($O1754,[3]Gerentes!$A:$I,8,0)</f>
        <v>DOCUMENTOS METODOLOGICOS</v>
      </c>
      <c r="S1754" s="34" t="s">
        <v>24</v>
      </c>
      <c r="T1754" s="34">
        <v>27</v>
      </c>
      <c r="U1754" s="34" t="s">
        <v>161</v>
      </c>
      <c r="V1754" s="34" t="s">
        <v>25</v>
      </c>
      <c r="W1754" s="41">
        <v>0</v>
      </c>
      <c r="X1754" s="41">
        <v>21066068</v>
      </c>
      <c r="Y1754" s="41">
        <v>0</v>
      </c>
      <c r="Z1754" s="41">
        <v>0</v>
      </c>
      <c r="AA1754" s="41">
        <v>0</v>
      </c>
      <c r="AB1754" s="42">
        <v>21066068</v>
      </c>
      <c r="AC1754" s="41">
        <v>21066068</v>
      </c>
      <c r="AD1754" s="41">
        <v>0</v>
      </c>
      <c r="AE1754" s="42">
        <v>20674312</v>
      </c>
      <c r="AF1754" s="42">
        <v>19721398</v>
      </c>
      <c r="AG1754" s="41">
        <v>19721398</v>
      </c>
      <c r="AH1754" s="41">
        <v>19721398</v>
      </c>
      <c r="AI1754" s="41">
        <v>0</v>
      </c>
      <c r="AJ1754" s="41">
        <v>0</v>
      </c>
      <c r="AK1754" s="42" t="str">
        <f>IFERROR(VLOOKUP(Exportar[[#This Row],[RUBRO]],[3]LISTAS!$A$1:$B$19,2,0),Exportar[[#This Row],[NOMBRE-Planeación_Proyecto]])</f>
        <v>1. Primera Infancia</v>
      </c>
      <c r="AL1754" s="41">
        <f>VLOOKUP(Exportar[[#This Row],[UNIDAD/SUB UNIDAD]],[3]!REGIONALES[[#All],[codigo_regional3]:[Columna1]],3,0)</f>
        <v>81</v>
      </c>
      <c r="AM1754" s="41">
        <f>Exportar[[#This Row],[COD]]</f>
        <v>81</v>
      </c>
      <c r="AN1754" s="41">
        <f>IFERROR(VLOOKUP(Exportar[[#This Row],[RUBRO completo]],'[3]CENTRO DE COSTOS'!$X:$X,1,0),0)</f>
        <v>0</v>
      </c>
      <c r="AO1754" s="43" t="str">
        <f>VLOOKUP(Exportar[[#This Row],[COD_REAL]],'[3]CENTRO DE COSTOS'!$M$4:$N$72,2,0)</f>
        <v>REGIONAL ARAUCA</v>
      </c>
    </row>
    <row r="1755" spans="1:41" x14ac:dyDescent="0.25">
      <c r="A1755" s="44">
        <v>45111</v>
      </c>
      <c r="B1755" s="32">
        <v>2023</v>
      </c>
      <c r="C1755" s="33" t="str">
        <f>VLOOKUP(D1755,'[3]CENTRO DE COSTOS'!$E:$H,4,0)</f>
        <v>REGIONALES</v>
      </c>
      <c r="D1755" s="34" t="s">
        <v>89</v>
      </c>
      <c r="E1755" s="34" t="s">
        <v>90</v>
      </c>
      <c r="F1755" s="34" t="s">
        <v>176</v>
      </c>
      <c r="G1755" s="35" t="str">
        <f>VLOOKUP(O1755,[3]Gerentes!$A:$N,4,0)</f>
        <v>PRIMERA INFANCIA</v>
      </c>
      <c r="H1755" s="35" t="str">
        <f>VLOOKUP(O1755,[3]Gerentes!$A:$N,5,0)</f>
        <v>DIRECTOR(A) DE PRIMERA INFANCIA</v>
      </c>
      <c r="I1755" s="35" t="str">
        <f>VLOOKUP(O1755,[3]Gerentes!$A:$N,10,0)</f>
        <v>1. Primera Infancia</v>
      </c>
      <c r="J1755" s="35" t="str">
        <f>VLOOKUP(O1755,[3]Gerentes!$A:$AB,15,0)</f>
        <v>No Contratable</v>
      </c>
      <c r="K1755" s="36" t="str">
        <f t="shared" si="81"/>
        <v>Inversión</v>
      </c>
      <c r="L1755" s="37" t="s">
        <v>166</v>
      </c>
      <c r="M1755" s="38" t="str">
        <f t="shared" si="82"/>
        <v>C-4102-1500-18</v>
      </c>
      <c r="N1755" s="34">
        <v>992</v>
      </c>
      <c r="O1755" s="35" t="str">
        <f t="shared" si="83"/>
        <v>C-4102-1500-18-0-4102040-02-992</v>
      </c>
      <c r="P1755" s="32" t="s">
        <v>165</v>
      </c>
      <c r="Q1755" s="39">
        <f>VLOOKUP($O1755,[3]Gerentes!$A:$I,7,0)</f>
        <v>4102040</v>
      </c>
      <c r="R1755" s="40" t="str">
        <f>VLOOKUP($O1755,[3]Gerentes!$A:$I,8,0)</f>
        <v>DOCUMENTOS METODOLOGICOS</v>
      </c>
      <c r="S1755" s="34" t="s">
        <v>24</v>
      </c>
      <c r="T1755" s="34">
        <v>20</v>
      </c>
      <c r="U1755" s="34" t="s">
        <v>392</v>
      </c>
      <c r="V1755" s="34" t="s">
        <v>25</v>
      </c>
      <c r="W1755" s="41">
        <v>4000000</v>
      </c>
      <c r="X1755" s="41">
        <v>18574329</v>
      </c>
      <c r="Y1755" s="41">
        <v>0</v>
      </c>
      <c r="Z1755" s="41">
        <v>0</v>
      </c>
      <c r="AA1755" s="41">
        <v>0</v>
      </c>
      <c r="AB1755" s="42">
        <v>22574329</v>
      </c>
      <c r="AC1755" s="41">
        <v>22574329</v>
      </c>
      <c r="AD1755" s="41">
        <v>0</v>
      </c>
      <c r="AE1755" s="42">
        <v>3936522</v>
      </c>
      <c r="AF1755" s="42">
        <v>3936522</v>
      </c>
      <c r="AG1755" s="41">
        <v>3936522</v>
      </c>
      <c r="AH1755" s="41">
        <v>3936522</v>
      </c>
      <c r="AI1755" s="41">
        <v>0</v>
      </c>
      <c r="AJ1755" s="41">
        <v>0</v>
      </c>
      <c r="AK1755" s="42" t="str">
        <f>IFERROR(VLOOKUP(Exportar[[#This Row],[RUBRO]],[3]LISTAS!$A$1:$B$19,2,0),Exportar[[#This Row],[NOMBRE-Planeación_Proyecto]])</f>
        <v>1. Primera Infancia</v>
      </c>
      <c r="AL1755" s="41">
        <f>VLOOKUP(Exportar[[#This Row],[UNIDAD/SUB UNIDAD]],[3]!REGIONALES[[#All],[codigo_regional3]:[Columna1]],3,0)</f>
        <v>81</v>
      </c>
      <c r="AM1755" s="41">
        <f>Exportar[[#This Row],[COD]]</f>
        <v>81</v>
      </c>
      <c r="AN1755" s="41">
        <f>IFERROR(VLOOKUP(Exportar[[#This Row],[RUBRO completo]],'[3]CENTRO DE COSTOS'!$X:$X,1,0),0)</f>
        <v>0</v>
      </c>
      <c r="AO1755" s="43" t="str">
        <f>VLOOKUP(Exportar[[#This Row],[COD_REAL]],'[3]CENTRO DE COSTOS'!$M$4:$N$72,2,0)</f>
        <v>REGIONAL ARAUCA</v>
      </c>
    </row>
    <row r="1756" spans="1:41" x14ac:dyDescent="0.25">
      <c r="A1756" s="44">
        <v>45111</v>
      </c>
      <c r="B1756" s="32">
        <v>2023</v>
      </c>
      <c r="C1756" s="33" t="str">
        <f>VLOOKUP(D1756,'[3]CENTRO DE COSTOS'!$E:$H,4,0)</f>
        <v>REGIONALES</v>
      </c>
      <c r="D1756" s="34" t="s">
        <v>89</v>
      </c>
      <c r="E1756" s="34" t="s">
        <v>90</v>
      </c>
      <c r="F1756" s="34" t="s">
        <v>176</v>
      </c>
      <c r="G1756" s="35" t="str">
        <f>VLOOKUP(O1756,[3]Gerentes!$A:$N,4,0)</f>
        <v>INFANCIA</v>
      </c>
      <c r="H1756" s="35" t="str">
        <f>VLOOKUP(O1756,[3]Gerentes!$A:$N,5,0)</f>
        <v>DIRECTOR(A) DE INFANCIA</v>
      </c>
      <c r="I1756" s="35" t="str">
        <f>VLOOKUP(O1756,[3]Gerentes!$A:$N,10,0)</f>
        <v>7. Infancia</v>
      </c>
      <c r="J1756" s="35" t="str">
        <f>VLOOKUP(O1756,[3]Gerentes!$A:$AB,15,0)</f>
        <v>No Contratable</v>
      </c>
      <c r="K1756" s="36" t="str">
        <f t="shared" si="81"/>
        <v>Inversión</v>
      </c>
      <c r="L1756" s="37" t="s">
        <v>182</v>
      </c>
      <c r="M1756" s="38" t="str">
        <f t="shared" si="82"/>
        <v>C-4102-1500-20</v>
      </c>
      <c r="N1756" s="34">
        <v>992</v>
      </c>
      <c r="O1756" s="35" t="str">
        <f t="shared" si="83"/>
        <v>C-4102-1500-20-0-4102045-02-992</v>
      </c>
      <c r="P1756" s="32" t="s">
        <v>181</v>
      </c>
      <c r="Q1756" s="39">
        <f>VLOOKUP($O1756,[3]Gerentes!$A:$I,7,0)</f>
        <v>4102045</v>
      </c>
      <c r="R1756" s="40" t="str">
        <f>VLOOKUP($O1756,[3]Gerentes!$A:$I,8,0)</f>
        <v>SERVICIOS DE EDUCACIÓN INFORMAL A NIÑOS, NIÑAS, ADOLESCENTES  Y JÓVENES PARA EL RECONOCIMIENTO DE SUS DERECHOS</v>
      </c>
      <c r="S1756" s="34" t="s">
        <v>24</v>
      </c>
      <c r="T1756" s="34">
        <v>27</v>
      </c>
      <c r="U1756" s="34" t="s">
        <v>161</v>
      </c>
      <c r="V1756" s="34" t="s">
        <v>25</v>
      </c>
      <c r="W1756" s="41">
        <v>5150000</v>
      </c>
      <c r="X1756" s="41">
        <v>0</v>
      </c>
      <c r="Y1756" s="41">
        <v>0</v>
      </c>
      <c r="Z1756" s="41">
        <v>0</v>
      </c>
      <c r="AA1756" s="41">
        <v>0</v>
      </c>
      <c r="AB1756" s="42">
        <v>5150000</v>
      </c>
      <c r="AC1756" s="41">
        <v>5150000</v>
      </c>
      <c r="AD1756" s="41">
        <v>0</v>
      </c>
      <c r="AE1756" s="42">
        <v>0</v>
      </c>
      <c r="AF1756" s="42">
        <v>0</v>
      </c>
      <c r="AG1756" s="41">
        <v>0</v>
      </c>
      <c r="AH1756" s="41">
        <v>0</v>
      </c>
      <c r="AI1756" s="41">
        <v>0</v>
      </c>
      <c r="AJ1756" s="41">
        <v>0</v>
      </c>
      <c r="AK1756" s="42" t="str">
        <f>IFERROR(VLOOKUP(Exportar[[#This Row],[RUBRO]],[3]LISTAS!$A$1:$B$19,2,0),Exportar[[#This Row],[NOMBRE-Planeación_Proyecto]])</f>
        <v>7. Infancia</v>
      </c>
      <c r="AL1756" s="41">
        <f>VLOOKUP(Exportar[[#This Row],[UNIDAD/SUB UNIDAD]],[3]!REGIONALES[[#All],[codigo_regional3]:[Columna1]],3,0)</f>
        <v>81</v>
      </c>
      <c r="AM1756" s="41">
        <f>Exportar[[#This Row],[COD]]</f>
        <v>81</v>
      </c>
      <c r="AN1756" s="41">
        <f>IFERROR(VLOOKUP(Exportar[[#This Row],[RUBRO completo]],'[3]CENTRO DE COSTOS'!$X:$X,1,0),0)</f>
        <v>0</v>
      </c>
      <c r="AO1756" s="43" t="str">
        <f>VLOOKUP(Exportar[[#This Row],[COD_REAL]],'[3]CENTRO DE COSTOS'!$M$4:$N$72,2,0)</f>
        <v>REGIONAL ARAUCA</v>
      </c>
    </row>
    <row r="1757" spans="1:41" x14ac:dyDescent="0.25">
      <c r="A1757" s="44">
        <v>45111</v>
      </c>
      <c r="B1757" s="32">
        <v>2023</v>
      </c>
      <c r="C1757" s="33" t="str">
        <f>VLOOKUP(D1757,'[3]CENTRO DE COSTOS'!$E:$H,4,0)</f>
        <v>REGIONALES</v>
      </c>
      <c r="D1757" s="34" t="s">
        <v>89</v>
      </c>
      <c r="E1757" s="34" t="s">
        <v>90</v>
      </c>
      <c r="F1757" s="34" t="s">
        <v>176</v>
      </c>
      <c r="G1757" s="35" t="str">
        <f>VLOOKUP(O1757,[3]Gerentes!$A:$N,4,0)</f>
        <v>ADOLESCENCIA Y JUVENTUD</v>
      </c>
      <c r="H1757" s="35" t="str">
        <f>VLOOKUP(O1757,[3]Gerentes!$A:$N,5,0)</f>
        <v xml:space="preserve">DIRECTOR(A) DE ADOLESCENCIA Y JUVENTUD </v>
      </c>
      <c r="I1757" s="35" t="str">
        <f>VLOOKUP(O1757,[3]Gerentes!$A:$N,10,0)</f>
        <v>8. Adolescencia y Juventud</v>
      </c>
      <c r="J1757" s="35" t="str">
        <f>VLOOKUP(O1757,[3]Gerentes!$A:$AB,15,0)</f>
        <v>No Contratable</v>
      </c>
      <c r="K1757" s="36" t="str">
        <f t="shared" si="81"/>
        <v>Inversión</v>
      </c>
      <c r="L1757" s="37" t="s">
        <v>180</v>
      </c>
      <c r="M1757" s="38" t="str">
        <f t="shared" si="82"/>
        <v>C-4102-1500-21</v>
      </c>
      <c r="N1757" s="34">
        <v>992</v>
      </c>
      <c r="O1757" s="35" t="str">
        <f t="shared" si="83"/>
        <v>C-4102-1500-21-0-4102045-02-00-992</v>
      </c>
      <c r="P1757" s="32" t="s">
        <v>179</v>
      </c>
      <c r="Q1757" s="39">
        <f>VLOOKUP($O1757,[3]Gerentes!$A:$I,7,0)</f>
        <v>4102045</v>
      </c>
      <c r="R1757" s="40" t="str">
        <f>VLOOKUP($O1757,[3]Gerentes!$A:$I,8,0)</f>
        <v>SERVICIOS DE EDUCACIÓN INFORMAL A NIÑOS, NIÑAS, ADOLESCENTES  Y JÓVENES PARA EL RECONOCIMIENTO DE SUS DERECHOS</v>
      </c>
      <c r="S1757" s="34" t="s">
        <v>24</v>
      </c>
      <c r="T1757" s="34">
        <v>27</v>
      </c>
      <c r="U1757" s="34" t="s">
        <v>161</v>
      </c>
      <c r="V1757" s="34" t="s">
        <v>25</v>
      </c>
      <c r="W1757" s="41">
        <v>3000000</v>
      </c>
      <c r="X1757" s="41">
        <v>0</v>
      </c>
      <c r="Y1757" s="41">
        <v>0</v>
      </c>
      <c r="Z1757" s="41">
        <v>0</v>
      </c>
      <c r="AA1757" s="41">
        <v>0</v>
      </c>
      <c r="AB1757" s="42">
        <v>3000000</v>
      </c>
      <c r="AC1757" s="41">
        <v>3000000</v>
      </c>
      <c r="AD1757" s="41">
        <v>0</v>
      </c>
      <c r="AE1757" s="42">
        <v>0</v>
      </c>
      <c r="AF1757" s="42">
        <v>0</v>
      </c>
      <c r="AG1757" s="41">
        <v>0</v>
      </c>
      <c r="AH1757" s="41">
        <v>0</v>
      </c>
      <c r="AI1757" s="41">
        <v>0</v>
      </c>
      <c r="AJ1757" s="41">
        <v>0</v>
      </c>
      <c r="AK1757" s="42" t="str">
        <f>IFERROR(VLOOKUP(Exportar[[#This Row],[RUBRO]],[3]LISTAS!$A$1:$B$19,2,0),Exportar[[#This Row],[NOMBRE-Planeación_Proyecto]])</f>
        <v>8. Adolescencia y Juventud</v>
      </c>
      <c r="AL1757" s="41">
        <f>VLOOKUP(Exportar[[#This Row],[UNIDAD/SUB UNIDAD]],[3]!REGIONALES[[#All],[codigo_regional3]:[Columna1]],3,0)</f>
        <v>81</v>
      </c>
      <c r="AM1757" s="41">
        <f>Exportar[[#This Row],[COD]]</f>
        <v>81</v>
      </c>
      <c r="AN1757" s="41">
        <f>IFERROR(VLOOKUP(Exportar[[#This Row],[RUBRO completo]],'[3]CENTRO DE COSTOS'!$X:$X,1,0),0)</f>
        <v>0</v>
      </c>
      <c r="AO1757" s="43" t="str">
        <f>VLOOKUP(Exportar[[#This Row],[COD_REAL]],'[3]CENTRO DE COSTOS'!$M$4:$N$72,2,0)</f>
        <v>REGIONAL ARAUCA</v>
      </c>
    </row>
    <row r="1758" spans="1:41" x14ac:dyDescent="0.25">
      <c r="A1758" s="44">
        <v>45111</v>
      </c>
      <c r="B1758" s="32">
        <v>2023</v>
      </c>
      <c r="C1758" s="33" t="str">
        <f>VLOOKUP(D1758,'[3]CENTRO DE COSTOS'!$E:$H,4,0)</f>
        <v>REGIONALES</v>
      </c>
      <c r="D1758" s="34" t="s">
        <v>89</v>
      </c>
      <c r="E1758" s="34" t="s">
        <v>90</v>
      </c>
      <c r="F1758" s="34" t="s">
        <v>176</v>
      </c>
      <c r="G1758" s="35" t="str">
        <f>VLOOKUP(O1758,[3]Gerentes!$A:$N,4,0)</f>
        <v>TECNOLOGÍA</v>
      </c>
      <c r="H1758" s="35" t="str">
        <f>VLOOKUP(O1758,[3]Gerentes!$A:$N,5,0)</f>
        <v>DIRECTOR(A) DE INFORMACION Y TECNOLOGIA</v>
      </c>
      <c r="I1758" s="35" t="str">
        <f>VLOOKUP(O1758,[3]Gerentes!$A:$N,10,0)</f>
        <v>9. Tecnología</v>
      </c>
      <c r="J1758" s="35" t="str">
        <f>VLOOKUP(O1758,[3]Gerentes!$A:$AB,15,0)</f>
        <v>No Contratable</v>
      </c>
      <c r="K1758" s="36" t="str">
        <f t="shared" si="81"/>
        <v>Inversión</v>
      </c>
      <c r="L1758" s="37" t="s">
        <v>178</v>
      </c>
      <c r="M1758" s="38" t="str">
        <f t="shared" si="82"/>
        <v>C-4199-1500-7</v>
      </c>
      <c r="N1758" s="34">
        <v>992</v>
      </c>
      <c r="O1758" s="35" t="str">
        <f t="shared" si="83"/>
        <v>C-4199-1500-7-0-4199062-02-992</v>
      </c>
      <c r="P1758" s="32" t="s">
        <v>177</v>
      </c>
      <c r="Q1758" s="39">
        <f>VLOOKUP($O1758,[3]Gerentes!$A:$I,7,0)</f>
        <v>4199062</v>
      </c>
      <c r="R1758" s="40" t="str">
        <f>VLOOKUP($O1758,[3]Gerentes!$A:$I,8,0)</f>
        <v>SERVICIOS TECNOLOGICOS</v>
      </c>
      <c r="S1758" s="34" t="s">
        <v>24</v>
      </c>
      <c r="T1758" s="34">
        <v>27</v>
      </c>
      <c r="U1758" s="34" t="s">
        <v>161</v>
      </c>
      <c r="V1758" s="34" t="s">
        <v>25</v>
      </c>
      <c r="W1758" s="41">
        <v>4396298</v>
      </c>
      <c r="X1758" s="41">
        <v>1176</v>
      </c>
      <c r="Y1758" s="41">
        <v>0</v>
      </c>
      <c r="Z1758" s="41">
        <v>0</v>
      </c>
      <c r="AA1758" s="41">
        <v>0</v>
      </c>
      <c r="AB1758" s="42">
        <v>4397474</v>
      </c>
      <c r="AC1758" s="41">
        <v>4396298</v>
      </c>
      <c r="AD1758" s="41">
        <v>1176</v>
      </c>
      <c r="AE1758" s="42">
        <v>2873766</v>
      </c>
      <c r="AF1758" s="42">
        <v>2873766</v>
      </c>
      <c r="AG1758" s="41">
        <v>2873766</v>
      </c>
      <c r="AH1758" s="41">
        <v>2873766</v>
      </c>
      <c r="AI1758" s="41">
        <v>0</v>
      </c>
      <c r="AJ1758" s="41">
        <v>0</v>
      </c>
      <c r="AK1758" s="42" t="str">
        <f>IFERROR(VLOOKUP(Exportar[[#This Row],[RUBRO]],[3]LISTAS!$A$1:$B$19,2,0),Exportar[[#This Row],[NOMBRE-Planeación_Proyecto]])</f>
        <v>9. Tecnología</v>
      </c>
      <c r="AL1758" s="41">
        <f>VLOOKUP(Exportar[[#This Row],[UNIDAD/SUB UNIDAD]],[3]!REGIONALES[[#All],[codigo_regional3]:[Columna1]],3,0)</f>
        <v>81</v>
      </c>
      <c r="AM1758" s="41">
        <f>Exportar[[#This Row],[COD]]</f>
        <v>81</v>
      </c>
      <c r="AN1758" s="41">
        <f>IFERROR(VLOOKUP(Exportar[[#This Row],[RUBRO completo]],'[3]CENTRO DE COSTOS'!$X:$X,1,0),0)</f>
        <v>0</v>
      </c>
      <c r="AO1758" s="43" t="str">
        <f>VLOOKUP(Exportar[[#This Row],[COD_REAL]],'[3]CENTRO DE COSTOS'!$M$4:$N$72,2,0)</f>
        <v>REGIONAL ARAUCA</v>
      </c>
    </row>
    <row r="1759" spans="1:41" x14ac:dyDescent="0.25">
      <c r="A1759" s="44">
        <v>45111</v>
      </c>
      <c r="B1759" s="32">
        <v>2023</v>
      </c>
      <c r="C1759" s="33" t="str">
        <f>VLOOKUP(D1759,'[3]CENTRO DE COSTOS'!$E:$H,4,0)</f>
        <v>REGIONALES</v>
      </c>
      <c r="D1759" s="34" t="s">
        <v>89</v>
      </c>
      <c r="E1759" s="34" t="s">
        <v>90</v>
      </c>
      <c r="F1759" s="34" t="s">
        <v>176</v>
      </c>
      <c r="G1759" s="35" t="str">
        <f>VLOOKUP(O1759,[3]Gerentes!$A:$N,4,0)</f>
        <v>FORTALECIMIENTO</v>
      </c>
      <c r="H1759" s="35" t="str">
        <f>VLOOKUP(O1759,[3]Gerentes!$A:$N,5,0)</f>
        <v>DIRECTOR(A) DE GESTION HUMANA</v>
      </c>
      <c r="I1759" s="35" t="str">
        <f>VLOOKUP(O1759,[3]Gerentes!$A:$N,10,0)</f>
        <v>8. Fortalecimiento</v>
      </c>
      <c r="J1759" s="35" t="str">
        <f>VLOOKUP(O1759,[3]Gerentes!$A:$AB,15,0)</f>
        <v>No Contratable</v>
      </c>
      <c r="K1759" s="36" t="str">
        <f t="shared" si="81"/>
        <v>Inversión</v>
      </c>
      <c r="L1759" s="37" t="s">
        <v>175</v>
      </c>
      <c r="M1759" s="38" t="str">
        <f t="shared" si="82"/>
        <v>C-4199-1500-8</v>
      </c>
      <c r="N1759" s="34">
        <v>992</v>
      </c>
      <c r="O1759" s="35" t="str">
        <f t="shared" si="83"/>
        <v>C-4199-1500-8-0-4199064-02-992</v>
      </c>
      <c r="P1759" s="32" t="s">
        <v>174</v>
      </c>
      <c r="Q1759" s="39">
        <f>VLOOKUP($O1759,[3]Gerentes!$A:$I,7,0)</f>
        <v>4199064</v>
      </c>
      <c r="R1759" s="40" t="str">
        <f>VLOOKUP($O1759,[3]Gerentes!$A:$I,8,0)</f>
        <v>SERVICIO DE IMPLEMENTACION DE SISTEMAS DE GESTION</v>
      </c>
      <c r="S1759" s="34" t="s">
        <v>24</v>
      </c>
      <c r="T1759" s="34">
        <v>27</v>
      </c>
      <c r="U1759" s="34" t="s">
        <v>161</v>
      </c>
      <c r="V1759" s="34" t="s">
        <v>25</v>
      </c>
      <c r="W1759" s="41">
        <v>37080000</v>
      </c>
      <c r="X1759" s="41">
        <v>0</v>
      </c>
      <c r="Y1759" s="41">
        <v>0</v>
      </c>
      <c r="Z1759" s="41">
        <v>0</v>
      </c>
      <c r="AA1759" s="41">
        <v>0</v>
      </c>
      <c r="AB1759" s="42">
        <v>37080000</v>
      </c>
      <c r="AC1759" s="41">
        <v>37080000</v>
      </c>
      <c r="AD1759" s="41">
        <v>0</v>
      </c>
      <c r="AE1759" s="42">
        <v>8513420</v>
      </c>
      <c r="AF1759" s="42">
        <v>7133571</v>
      </c>
      <c r="AG1759" s="41">
        <v>7133571</v>
      </c>
      <c r="AH1759" s="41">
        <v>7133571</v>
      </c>
      <c r="AI1759" s="41">
        <v>0</v>
      </c>
      <c r="AJ1759" s="41">
        <v>0</v>
      </c>
      <c r="AK1759" s="42" t="str">
        <f>IFERROR(VLOOKUP(Exportar[[#This Row],[RUBRO]],[3]LISTAS!$A$1:$B$19,2,0),Exportar[[#This Row],[NOMBRE-Planeación_Proyecto]])</f>
        <v>8. Fortalecimiento</v>
      </c>
      <c r="AL1759" s="41">
        <f>VLOOKUP(Exportar[[#This Row],[UNIDAD/SUB UNIDAD]],[3]!REGIONALES[[#All],[codigo_regional3]:[Columna1]],3,0)</f>
        <v>81</v>
      </c>
      <c r="AM1759" s="41">
        <f>Exportar[[#This Row],[COD]]</f>
        <v>81</v>
      </c>
      <c r="AN1759" s="41">
        <f>IFERROR(VLOOKUP(Exportar[[#This Row],[RUBRO completo]],'[3]CENTRO DE COSTOS'!$X:$X,1,0),0)</f>
        <v>0</v>
      </c>
      <c r="AO1759" s="43" t="str">
        <f>VLOOKUP(Exportar[[#This Row],[COD_REAL]],'[3]CENTRO DE COSTOS'!$M$4:$N$72,2,0)</f>
        <v>REGIONAL ARAUCA</v>
      </c>
    </row>
    <row r="1760" spans="1:41" x14ac:dyDescent="0.25">
      <c r="A1760" s="44">
        <v>45111</v>
      </c>
      <c r="B1760" s="32">
        <v>2023</v>
      </c>
      <c r="C1760" s="33" t="str">
        <f>VLOOKUP(D1760,'[3]CENTRO DE COSTOS'!$E:$H,4,0)</f>
        <v>REGIONALES</v>
      </c>
      <c r="D1760" s="34" t="s">
        <v>89</v>
      </c>
      <c r="E1760" s="34" t="s">
        <v>90</v>
      </c>
      <c r="F1760" s="34" t="s">
        <v>164</v>
      </c>
      <c r="G1760" s="35" t="str">
        <f>VLOOKUP(O1760,[3]Gerentes!$A:$N,4,0)</f>
        <v>NUTRICIÓN</v>
      </c>
      <c r="H1760" s="35" t="str">
        <f>VLOOKUP(O1760,[3]Gerentes!$A:$N,5,0)</f>
        <v>DIRECTOR(A) DE NUTRICION</v>
      </c>
      <c r="I1760" s="35" t="str">
        <f>VLOOKUP(O1760,[3]Gerentes!$A:$N,10,0)</f>
        <v>4. Nutrición</v>
      </c>
      <c r="J1760" s="35" t="str">
        <f>VLOOKUP(O1760,[3]Gerentes!$A:$AB,15,0)</f>
        <v>No Contratable</v>
      </c>
      <c r="K1760" s="36" t="str">
        <f t="shared" si="81"/>
        <v>Inversión</v>
      </c>
      <c r="L1760" s="37" t="s">
        <v>191</v>
      </c>
      <c r="M1760" s="38" t="str">
        <f t="shared" si="82"/>
        <v>C-4102-1500-12</v>
      </c>
      <c r="N1760" s="34">
        <v>999</v>
      </c>
      <c r="O1760" s="35" t="str">
        <f t="shared" si="83"/>
        <v>C-4102-1500-12-0-4102014-02-999</v>
      </c>
      <c r="P1760" s="32" t="s">
        <v>190</v>
      </c>
      <c r="Q1760" s="39">
        <f>VLOOKUP($O1760,[3]Gerentes!$A:$I,7,0)</f>
        <v>4102014</v>
      </c>
      <c r="R1760" s="40" t="str">
        <f>VLOOKUP($O1760,[3]Gerentes!$A:$I,8,0)</f>
        <v>SERVICIO DE DISTRIBUCION DE ALIMENTOS SOLIDOS DE ALTO VALOR NUTRICIONAL</v>
      </c>
      <c r="S1760" s="34" t="s">
        <v>24</v>
      </c>
      <c r="T1760" s="34">
        <v>27</v>
      </c>
      <c r="U1760" s="34" t="s">
        <v>161</v>
      </c>
      <c r="V1760" s="34" t="s">
        <v>25</v>
      </c>
      <c r="W1760" s="41">
        <v>0</v>
      </c>
      <c r="X1760" s="41">
        <v>1100</v>
      </c>
      <c r="Y1760" s="41">
        <v>0</v>
      </c>
      <c r="Z1760" s="41">
        <v>0</v>
      </c>
      <c r="AA1760" s="41">
        <v>0</v>
      </c>
      <c r="AB1760" s="42">
        <v>1100</v>
      </c>
      <c r="AC1760" s="41">
        <v>1100</v>
      </c>
      <c r="AD1760" s="41">
        <v>0</v>
      </c>
      <c r="AE1760" s="42">
        <v>1100</v>
      </c>
      <c r="AF1760" s="42">
        <v>462.73</v>
      </c>
      <c r="AG1760" s="41">
        <v>462.73</v>
      </c>
      <c r="AH1760" s="41">
        <v>462.73</v>
      </c>
      <c r="AI1760" s="41">
        <v>0</v>
      </c>
      <c r="AJ1760" s="41">
        <v>0</v>
      </c>
      <c r="AK1760" s="42" t="str">
        <f>IFERROR(VLOOKUP(Exportar[[#This Row],[RUBRO]],[3]LISTAS!$A$1:$B$19,2,0),Exportar[[#This Row],[NOMBRE-Planeación_Proyecto]])</f>
        <v>4. Nutrición</v>
      </c>
      <c r="AL1760" s="41">
        <f>VLOOKUP(Exportar[[#This Row],[UNIDAD/SUB UNIDAD]],[3]!REGIONALES[[#All],[codigo_regional3]:[Columna1]],3,0)</f>
        <v>81</v>
      </c>
      <c r="AM1760" s="41">
        <f>Exportar[[#This Row],[COD]]</f>
        <v>81</v>
      </c>
      <c r="AN1760" s="41">
        <f>IFERROR(VLOOKUP(Exportar[[#This Row],[RUBRO completo]],'[3]CENTRO DE COSTOS'!$X:$X,1,0),0)</f>
        <v>0</v>
      </c>
      <c r="AO1760" s="43" t="str">
        <f>VLOOKUP(Exportar[[#This Row],[COD_REAL]],'[3]CENTRO DE COSTOS'!$M$4:$N$72,2,0)</f>
        <v>REGIONAL ARAUCA</v>
      </c>
    </row>
    <row r="1761" spans="1:41" x14ac:dyDescent="0.25">
      <c r="A1761" s="44">
        <v>45111</v>
      </c>
      <c r="B1761" s="32">
        <v>2023</v>
      </c>
      <c r="C1761" s="33" t="str">
        <f>VLOOKUP(D1761,'[3]CENTRO DE COSTOS'!$E:$H,4,0)</f>
        <v>REGIONALES</v>
      </c>
      <c r="D1761" s="34" t="s">
        <v>89</v>
      </c>
      <c r="E1761" s="34" t="s">
        <v>90</v>
      </c>
      <c r="F1761" s="34" t="s">
        <v>164</v>
      </c>
      <c r="G1761" s="35" t="str">
        <f>VLOOKUP(O1761,[3]Gerentes!$A:$N,4,0)</f>
        <v>NUTRICIÓN</v>
      </c>
      <c r="H1761" s="35" t="str">
        <f>VLOOKUP(O1761,[3]Gerentes!$A:$N,5,0)</f>
        <v>DIRECTOR(A) DE NUTRICION</v>
      </c>
      <c r="I1761" s="35" t="str">
        <f>VLOOKUP(O1761,[3]Gerentes!$A:$N,10,0)</f>
        <v>4. Nutrición</v>
      </c>
      <c r="J1761" s="35" t="str">
        <f>VLOOKUP(O1761,[3]Gerentes!$A:$AB,15,0)</f>
        <v>No Contratable</v>
      </c>
      <c r="K1761" s="36" t="str">
        <f t="shared" si="81"/>
        <v>Inversión</v>
      </c>
      <c r="L1761" s="37" t="s">
        <v>189</v>
      </c>
      <c r="M1761" s="38" t="str">
        <f t="shared" si="82"/>
        <v>C-4102-1500-12</v>
      </c>
      <c r="N1761" s="34">
        <v>999</v>
      </c>
      <c r="O1761" s="35" t="str">
        <f t="shared" si="83"/>
        <v>C-4102-1500-12-0-4102016-02-999</v>
      </c>
      <c r="P1761" s="32" t="s">
        <v>188</v>
      </c>
      <c r="Q1761" s="39">
        <f>VLOOKUP($O1761,[3]Gerentes!$A:$I,7,0)</f>
        <v>4102016</v>
      </c>
      <c r="R1761" s="40" t="str">
        <f>VLOOKUP($O1761,[3]Gerentes!$A:$I,8,0)</f>
        <v>SERVICIO DE ATENCION Y PREVENCION A LA DESNUTRICION DESDE EL SECTOR INCLUSION SOCIAL</v>
      </c>
      <c r="S1761" s="34" t="s">
        <v>24</v>
      </c>
      <c r="T1761" s="34">
        <v>27</v>
      </c>
      <c r="U1761" s="34" t="s">
        <v>161</v>
      </c>
      <c r="V1761" s="34" t="s">
        <v>25</v>
      </c>
      <c r="W1761" s="41">
        <v>0</v>
      </c>
      <c r="X1761" s="41">
        <v>3800</v>
      </c>
      <c r="Y1761" s="41">
        <v>0</v>
      </c>
      <c r="Z1761" s="41">
        <v>0</v>
      </c>
      <c r="AA1761" s="41">
        <v>0</v>
      </c>
      <c r="AB1761" s="42">
        <v>3800</v>
      </c>
      <c r="AC1761" s="41">
        <v>3800</v>
      </c>
      <c r="AD1761" s="41">
        <v>0</v>
      </c>
      <c r="AE1761" s="42">
        <v>3800</v>
      </c>
      <c r="AF1761" s="42">
        <v>376.02</v>
      </c>
      <c r="AG1761" s="41">
        <v>376.02</v>
      </c>
      <c r="AH1761" s="41">
        <v>376.02</v>
      </c>
      <c r="AI1761" s="41">
        <v>0</v>
      </c>
      <c r="AJ1761" s="41">
        <v>0</v>
      </c>
      <c r="AK1761" s="42" t="str">
        <f>IFERROR(VLOOKUP(Exportar[[#This Row],[RUBRO]],[3]LISTAS!$A$1:$B$19,2,0),Exportar[[#This Row],[NOMBRE-Planeación_Proyecto]])</f>
        <v>4. Nutrición</v>
      </c>
      <c r="AL1761" s="41">
        <f>VLOOKUP(Exportar[[#This Row],[UNIDAD/SUB UNIDAD]],[3]!REGIONALES[[#All],[codigo_regional3]:[Columna1]],3,0)</f>
        <v>81</v>
      </c>
      <c r="AM1761" s="41">
        <f>Exportar[[#This Row],[COD]]</f>
        <v>81</v>
      </c>
      <c r="AN1761" s="41">
        <f>IFERROR(VLOOKUP(Exportar[[#This Row],[RUBRO completo]],'[3]CENTRO DE COSTOS'!$X:$X,1,0),0)</f>
        <v>0</v>
      </c>
      <c r="AO1761" s="43" t="str">
        <f>VLOOKUP(Exportar[[#This Row],[COD_REAL]],'[3]CENTRO DE COSTOS'!$M$4:$N$72,2,0)</f>
        <v>REGIONAL ARAUCA</v>
      </c>
    </row>
    <row r="1762" spans="1:41" x14ac:dyDescent="0.25">
      <c r="A1762" s="44">
        <v>45111</v>
      </c>
      <c r="B1762" s="32">
        <v>2023</v>
      </c>
      <c r="C1762" s="33" t="str">
        <f>VLOOKUP(D1762,'[3]CENTRO DE COSTOS'!$E:$H,4,0)</f>
        <v>REGIONALES</v>
      </c>
      <c r="D1762" s="34" t="s">
        <v>89</v>
      </c>
      <c r="E1762" s="34" t="s">
        <v>90</v>
      </c>
      <c r="F1762" s="34" t="s">
        <v>164</v>
      </c>
      <c r="G1762" s="35" t="str">
        <f>VLOOKUP(O1762,[3]Gerentes!$A:$N,4,0)</f>
        <v>PROTECCIÓN SRPA</v>
      </c>
      <c r="H1762" s="35" t="str">
        <f>VLOOKUP(O1762,[3]Gerentes!$A:$N,5,0)</f>
        <v>DIRECTOR(A) DE PROTECCION</v>
      </c>
      <c r="I1762" s="35" t="str">
        <f>VLOOKUP(O1762,[3]Gerentes!$A:$N,10,0)</f>
        <v>3. Protección SRPA</v>
      </c>
      <c r="J1762" s="35" t="str">
        <f>VLOOKUP(O1762,[3]Gerentes!$A:$AB,15,0)</f>
        <v>No Contratable</v>
      </c>
      <c r="K1762" s="36" t="str">
        <f t="shared" si="81"/>
        <v>Inversión</v>
      </c>
      <c r="L1762" s="37" t="s">
        <v>187</v>
      </c>
      <c r="M1762" s="38" t="str">
        <f t="shared" si="82"/>
        <v>C-4102-1500-13</v>
      </c>
      <c r="N1762" s="34">
        <v>999</v>
      </c>
      <c r="O1762" s="35" t="str">
        <f t="shared" si="83"/>
        <v>C-4102-1500-13-0-4102038-02-999</v>
      </c>
      <c r="P1762" s="32" t="s">
        <v>186</v>
      </c>
      <c r="Q1762" s="39">
        <f>VLOOKUP($O1762,[3]Gerentes!$A:$I,7,0)</f>
        <v>4102038</v>
      </c>
      <c r="R1762" s="40" t="str">
        <f>VLOOKUP($O1762,[3]Gerentes!$A:$I,8,0)</f>
        <v>SERVICIO DIRIGIDOS A LA ATENCION DE NIÑOS, NIÑAS, ADOLESCENTES Y JOVENES, CON ENFOQUE PEDAGOGICO Y RESTAURATIVO ENCAMINADOS A LA INCLUSION SOCIAL</v>
      </c>
      <c r="S1762" s="34" t="s">
        <v>24</v>
      </c>
      <c r="T1762" s="34">
        <v>27</v>
      </c>
      <c r="U1762" s="34" t="s">
        <v>161</v>
      </c>
      <c r="V1762" s="34" t="s">
        <v>25</v>
      </c>
      <c r="W1762" s="41">
        <v>10000</v>
      </c>
      <c r="X1762" s="41">
        <v>0</v>
      </c>
      <c r="Y1762" s="41">
        <v>0</v>
      </c>
      <c r="Z1762" s="41">
        <v>0</v>
      </c>
      <c r="AA1762" s="41">
        <v>0</v>
      </c>
      <c r="AB1762" s="42">
        <v>10000</v>
      </c>
      <c r="AC1762" s="41">
        <v>10000</v>
      </c>
      <c r="AD1762" s="41">
        <v>0</v>
      </c>
      <c r="AE1762" s="42">
        <v>10000</v>
      </c>
      <c r="AF1762" s="42">
        <v>3929.88</v>
      </c>
      <c r="AG1762" s="41">
        <v>3929.88</v>
      </c>
      <c r="AH1762" s="41">
        <v>3929.88</v>
      </c>
      <c r="AI1762" s="41">
        <v>0</v>
      </c>
      <c r="AJ1762" s="41">
        <v>0</v>
      </c>
      <c r="AK1762" s="42" t="str">
        <f>IFERROR(VLOOKUP(Exportar[[#This Row],[RUBRO]],[3]LISTAS!$A$1:$B$19,2,0),Exportar[[#This Row],[NOMBRE-Planeación_Proyecto]])</f>
        <v>3. Protección SRPA</v>
      </c>
      <c r="AL1762" s="41">
        <f>VLOOKUP(Exportar[[#This Row],[UNIDAD/SUB UNIDAD]],[3]!REGIONALES[[#All],[codigo_regional3]:[Columna1]],3,0)</f>
        <v>81</v>
      </c>
      <c r="AM1762" s="41">
        <f>Exportar[[#This Row],[COD]]</f>
        <v>81</v>
      </c>
      <c r="AN1762" s="41">
        <f>IFERROR(VLOOKUP(Exportar[[#This Row],[RUBRO completo]],'[3]CENTRO DE COSTOS'!$X:$X,1,0),0)</f>
        <v>0</v>
      </c>
      <c r="AO1762" s="43" t="str">
        <f>VLOOKUP(Exportar[[#This Row],[COD_REAL]],'[3]CENTRO DE COSTOS'!$M$4:$N$72,2,0)</f>
        <v>REGIONAL ARAUCA</v>
      </c>
    </row>
    <row r="1763" spans="1:41" x14ac:dyDescent="0.25">
      <c r="A1763" s="44">
        <v>45111</v>
      </c>
      <c r="B1763" s="32">
        <v>2023</v>
      </c>
      <c r="C1763" s="33" t="str">
        <f>VLOOKUP(D1763,'[3]CENTRO DE COSTOS'!$E:$H,4,0)</f>
        <v>REGIONALES</v>
      </c>
      <c r="D1763" s="34" t="s">
        <v>89</v>
      </c>
      <c r="E1763" s="34" t="s">
        <v>90</v>
      </c>
      <c r="F1763" s="34" t="s">
        <v>164</v>
      </c>
      <c r="G1763" s="35" t="str">
        <f>VLOOKUP(O1763,[3]Gerentes!$A:$N,4,0)</f>
        <v xml:space="preserve">PROTECCIÓN RESTABLECIMIENTO </v>
      </c>
      <c r="H1763" s="35" t="str">
        <f>VLOOKUP(O1763,[3]Gerentes!$A:$N,5,0)</f>
        <v>DIRECTOR(A) DE PROTECCION</v>
      </c>
      <c r="I1763" s="35" t="str">
        <f>VLOOKUP(O1763,[3]Gerentes!$A:$N,10,0)</f>
        <v>2. Protección PARD</v>
      </c>
      <c r="J1763" s="35" t="str">
        <f>VLOOKUP(O1763,[3]Gerentes!$A:$AB,15,0)</f>
        <v>No Contratable</v>
      </c>
      <c r="K1763" s="36" t="str">
        <f t="shared" si="81"/>
        <v>Inversión</v>
      </c>
      <c r="L1763" s="37" t="s">
        <v>173</v>
      </c>
      <c r="M1763" s="38" t="str">
        <f t="shared" si="82"/>
        <v>C-4102-1500-14</v>
      </c>
      <c r="N1763" s="34">
        <v>999</v>
      </c>
      <c r="O1763" s="35" t="str">
        <f t="shared" si="83"/>
        <v>C-4102-1500-14-0-4102037-02-999</v>
      </c>
      <c r="P1763" s="32" t="s">
        <v>172</v>
      </c>
      <c r="Q1763" s="39">
        <f>VLOOKUP($O1763,[3]Gerentes!$A:$I,7,0)</f>
        <v>4102037</v>
      </c>
      <c r="R1763" s="40" t="str">
        <f>VLOOKUP($O1763,[3]Gerentes!$A:$I,8,0)</f>
        <v>SERVICIO DE PROTECCION PARA EL RESTABLECIMIENTO DE DERECHOS DE NIÑOS, NIÑAS, ADOLESCENTES Y JOVENES</v>
      </c>
      <c r="S1763" s="34" t="s">
        <v>24</v>
      </c>
      <c r="T1763" s="34">
        <v>27</v>
      </c>
      <c r="U1763" s="34" t="s">
        <v>161</v>
      </c>
      <c r="V1763" s="34" t="s">
        <v>25</v>
      </c>
      <c r="W1763" s="41">
        <v>50000</v>
      </c>
      <c r="X1763" s="41">
        <v>0</v>
      </c>
      <c r="Y1763" s="41">
        <v>0</v>
      </c>
      <c r="Z1763" s="41">
        <v>0</v>
      </c>
      <c r="AA1763" s="41">
        <v>0</v>
      </c>
      <c r="AB1763" s="42">
        <v>50000</v>
      </c>
      <c r="AC1763" s="41">
        <v>50000</v>
      </c>
      <c r="AD1763" s="41">
        <v>0</v>
      </c>
      <c r="AE1763" s="42">
        <v>50000</v>
      </c>
      <c r="AF1763" s="42">
        <v>9816.15</v>
      </c>
      <c r="AG1763" s="41">
        <v>9816.15</v>
      </c>
      <c r="AH1763" s="41">
        <v>9816.15</v>
      </c>
      <c r="AI1763" s="41">
        <v>0</v>
      </c>
      <c r="AJ1763" s="41">
        <v>0</v>
      </c>
      <c r="AK1763" s="42" t="str">
        <f>IFERROR(VLOOKUP(Exportar[[#This Row],[RUBRO]],[3]LISTAS!$A$1:$B$19,2,0),Exportar[[#This Row],[NOMBRE-Planeación_Proyecto]])</f>
        <v>2. Protección PARD</v>
      </c>
      <c r="AL1763" s="41">
        <f>VLOOKUP(Exportar[[#This Row],[UNIDAD/SUB UNIDAD]],[3]!REGIONALES[[#All],[codigo_regional3]:[Columna1]],3,0)</f>
        <v>81</v>
      </c>
      <c r="AM1763" s="41">
        <f>Exportar[[#This Row],[COD]]</f>
        <v>81</v>
      </c>
      <c r="AN1763" s="41">
        <f>IFERROR(VLOOKUP(Exportar[[#This Row],[RUBRO completo]],'[3]CENTRO DE COSTOS'!$X:$X,1,0),0)</f>
        <v>0</v>
      </c>
      <c r="AO1763" s="43" t="str">
        <f>VLOOKUP(Exportar[[#This Row],[COD_REAL]],'[3]CENTRO DE COSTOS'!$M$4:$N$72,2,0)</f>
        <v>REGIONAL ARAUCA</v>
      </c>
    </row>
    <row r="1764" spans="1:41" x14ac:dyDescent="0.25">
      <c r="A1764" s="44">
        <v>45111</v>
      </c>
      <c r="B1764" s="32">
        <v>2023</v>
      </c>
      <c r="C1764" s="33" t="str">
        <f>VLOOKUP(D1764,'[3]CENTRO DE COSTOS'!$E:$H,4,0)</f>
        <v>REGIONALES</v>
      </c>
      <c r="D1764" s="34" t="s">
        <v>89</v>
      </c>
      <c r="E1764" s="34" t="s">
        <v>90</v>
      </c>
      <c r="F1764" s="34" t="s">
        <v>164</v>
      </c>
      <c r="G1764" s="35" t="str">
        <f>VLOOKUP(O1764,[3]Gerentes!$A:$N,4,0)</f>
        <v>SNBF</v>
      </c>
      <c r="H1764" s="35" t="str">
        <f>VLOOKUP(O1764,[3]Gerentes!$A:$N,5,0)</f>
        <v>DIRECTOR(A) DE SISTEMA NACIONAL DE BIENESTAR FAMILIAR</v>
      </c>
      <c r="I1764" s="35" t="str">
        <f>VLOOKUP(O1764,[3]Gerentes!$A:$N,10,0)</f>
        <v>7. SNBF</v>
      </c>
      <c r="J1764" s="35" t="str">
        <f>VLOOKUP(O1764,[3]Gerentes!$A:$AB,15,0)</f>
        <v>No Contratable</v>
      </c>
      <c r="K1764" s="36" t="str">
        <f t="shared" si="81"/>
        <v>Inversión</v>
      </c>
      <c r="L1764" s="37" t="s">
        <v>168</v>
      </c>
      <c r="M1764" s="38" t="str">
        <f t="shared" si="82"/>
        <v>C-4102-1500-15</v>
      </c>
      <c r="N1764" s="34">
        <v>999</v>
      </c>
      <c r="O1764" s="35" t="str">
        <f t="shared" si="83"/>
        <v>C-4102-1500-15-0-4102024-02-999</v>
      </c>
      <c r="P1764" s="32" t="s">
        <v>167</v>
      </c>
      <c r="Q1764" s="39">
        <f>VLOOKUP($O1764,[3]Gerentes!$A:$I,7,0)</f>
        <v>4102024</v>
      </c>
      <c r="R1764" s="40" t="str">
        <f>VLOOKUP($O1764,[3]Gerentes!$A:$I,8,0)</f>
        <v>SERVICIO DE ASISTENCIA TECNICA EN EL CICLO DE POLITICAS PUBLICAS DE INFANCIA Y ADOLESCENCIA</v>
      </c>
      <c r="S1764" s="34" t="s">
        <v>24</v>
      </c>
      <c r="T1764" s="34">
        <v>27</v>
      </c>
      <c r="U1764" s="34" t="s">
        <v>161</v>
      </c>
      <c r="V1764" s="34" t="s">
        <v>25</v>
      </c>
      <c r="W1764" s="41">
        <v>0</v>
      </c>
      <c r="X1764" s="41">
        <v>4000</v>
      </c>
      <c r="Y1764" s="41">
        <v>0</v>
      </c>
      <c r="Z1764" s="41">
        <v>0</v>
      </c>
      <c r="AA1764" s="41">
        <v>0</v>
      </c>
      <c r="AB1764" s="42">
        <v>4000</v>
      </c>
      <c r="AC1764" s="41">
        <v>4000</v>
      </c>
      <c r="AD1764" s="41">
        <v>0</v>
      </c>
      <c r="AE1764" s="42">
        <v>4000</v>
      </c>
      <c r="AF1764" s="42">
        <v>1351.78</v>
      </c>
      <c r="AG1764" s="41">
        <v>1351.78</v>
      </c>
      <c r="AH1764" s="41">
        <v>1351.78</v>
      </c>
      <c r="AI1764" s="41">
        <v>0</v>
      </c>
      <c r="AJ1764" s="41">
        <v>0</v>
      </c>
      <c r="AK1764" s="42" t="str">
        <f>IFERROR(VLOOKUP(Exportar[[#This Row],[RUBRO]],[3]LISTAS!$A$1:$B$19,2,0),Exportar[[#This Row],[NOMBRE-Planeación_Proyecto]])</f>
        <v>7. SNBF</v>
      </c>
      <c r="AL1764" s="41">
        <f>VLOOKUP(Exportar[[#This Row],[UNIDAD/SUB UNIDAD]],[3]!REGIONALES[[#All],[codigo_regional3]:[Columna1]],3,0)</f>
        <v>81</v>
      </c>
      <c r="AM1764" s="41">
        <f>Exportar[[#This Row],[COD]]</f>
        <v>81</v>
      </c>
      <c r="AN1764" s="41">
        <f>IFERROR(VLOOKUP(Exportar[[#This Row],[RUBRO completo]],'[3]CENTRO DE COSTOS'!$X:$X,1,0),0)</f>
        <v>0</v>
      </c>
      <c r="AO1764" s="43" t="str">
        <f>VLOOKUP(Exportar[[#This Row],[COD_REAL]],'[3]CENTRO DE COSTOS'!$M$4:$N$72,2,0)</f>
        <v>REGIONAL ARAUCA</v>
      </c>
    </row>
    <row r="1765" spans="1:41" x14ac:dyDescent="0.25">
      <c r="A1765" s="44">
        <v>45111</v>
      </c>
      <c r="B1765" s="32">
        <v>2023</v>
      </c>
      <c r="C1765" s="33" t="str">
        <f>VLOOKUP(D1765,'[3]CENTRO DE COSTOS'!$E:$H,4,0)</f>
        <v>REGIONALES</v>
      </c>
      <c r="D1765" s="34" t="s">
        <v>89</v>
      </c>
      <c r="E1765" s="34" t="s">
        <v>90</v>
      </c>
      <c r="F1765" s="34" t="s">
        <v>164</v>
      </c>
      <c r="G1765" s="35" t="str">
        <f>VLOOKUP(O1765,[3]Gerentes!$A:$N,4,0)</f>
        <v>FAMILIA Y COMUNIDADES</v>
      </c>
      <c r="H1765" s="35" t="str">
        <f>VLOOKUP(O1765,[3]Gerentes!$A:$N,5,0)</f>
        <v>DIRECTOR(A) DE FAMILIA Y COMUNIDADES</v>
      </c>
      <c r="I1765" s="35" t="str">
        <f>VLOOKUP(O1765,[3]Gerentes!$A:$N,10,0)</f>
        <v>6. Familia y Comunidades</v>
      </c>
      <c r="J1765" s="35" t="str">
        <f>VLOOKUP(O1765,[3]Gerentes!$A:$AB,15,0)</f>
        <v>No Contratable</v>
      </c>
      <c r="K1765" s="36" t="str">
        <f t="shared" si="81"/>
        <v>Inversión</v>
      </c>
      <c r="L1765" s="37" t="s">
        <v>184</v>
      </c>
      <c r="M1765" s="38" t="str">
        <f t="shared" si="82"/>
        <v>C-4102-1500-16</v>
      </c>
      <c r="N1765" s="34">
        <v>999</v>
      </c>
      <c r="O1765" s="35" t="str">
        <f t="shared" si="83"/>
        <v>C-4102-1500-16-0-4102041-02-999</v>
      </c>
      <c r="P1765" s="32" t="s">
        <v>183</v>
      </c>
      <c r="Q1765" s="39">
        <f>VLOOKUP($O1765,[3]Gerentes!$A:$I,7,0)</f>
        <v>4102041</v>
      </c>
      <c r="R1765" s="40" t="str">
        <f>VLOOKUP($O1765,[3]Gerentes!$A:$I,8,0)</f>
        <v>SERVICIO DE ASISTENCIA TECNICA EN EL CICLO DE POLITICAS PUBLICAS DE FAMILIA Y OTRAS RELACIONADAS</v>
      </c>
      <c r="S1765" s="34" t="s">
        <v>24</v>
      </c>
      <c r="T1765" s="34">
        <v>27</v>
      </c>
      <c r="U1765" s="34" t="s">
        <v>161</v>
      </c>
      <c r="V1765" s="34" t="s">
        <v>25</v>
      </c>
      <c r="W1765" s="41">
        <v>0</v>
      </c>
      <c r="X1765" s="41">
        <v>7343</v>
      </c>
      <c r="Y1765" s="41">
        <v>0</v>
      </c>
      <c r="Z1765" s="41">
        <v>0</v>
      </c>
      <c r="AA1765" s="41">
        <v>0</v>
      </c>
      <c r="AB1765" s="42">
        <v>7343</v>
      </c>
      <c r="AC1765" s="41">
        <v>7343</v>
      </c>
      <c r="AD1765" s="41">
        <v>0</v>
      </c>
      <c r="AE1765" s="42">
        <v>7343</v>
      </c>
      <c r="AF1765" s="42">
        <v>999.91</v>
      </c>
      <c r="AG1765" s="41">
        <v>999.91</v>
      </c>
      <c r="AH1765" s="41">
        <v>999.91</v>
      </c>
      <c r="AI1765" s="41">
        <v>0</v>
      </c>
      <c r="AJ1765" s="41">
        <v>0</v>
      </c>
      <c r="AK1765" s="42" t="str">
        <f>IFERROR(VLOOKUP(Exportar[[#This Row],[RUBRO]],[3]LISTAS!$A$1:$B$19,2,0),Exportar[[#This Row],[NOMBRE-Planeación_Proyecto]])</f>
        <v>6. Familia y Comunidades</v>
      </c>
      <c r="AL1765" s="41">
        <f>VLOOKUP(Exportar[[#This Row],[UNIDAD/SUB UNIDAD]],[3]!REGIONALES[[#All],[codigo_regional3]:[Columna1]],3,0)</f>
        <v>81</v>
      </c>
      <c r="AM1765" s="41">
        <f>Exportar[[#This Row],[COD]]</f>
        <v>81</v>
      </c>
      <c r="AN1765" s="41">
        <f>IFERROR(VLOOKUP(Exportar[[#This Row],[RUBRO completo]],'[3]CENTRO DE COSTOS'!$X:$X,1,0),0)</f>
        <v>0</v>
      </c>
      <c r="AO1765" s="43" t="str">
        <f>VLOOKUP(Exportar[[#This Row],[COD_REAL]],'[3]CENTRO DE COSTOS'!$M$4:$N$72,2,0)</f>
        <v>REGIONAL ARAUCA</v>
      </c>
    </row>
    <row r="1766" spans="1:41" x14ac:dyDescent="0.25">
      <c r="A1766" s="44">
        <v>45111</v>
      </c>
      <c r="B1766" s="32">
        <v>2023</v>
      </c>
      <c r="C1766" s="33" t="str">
        <f>VLOOKUP(D1766,'[3]CENTRO DE COSTOS'!$E:$H,4,0)</f>
        <v>REGIONALES</v>
      </c>
      <c r="D1766" s="34" t="s">
        <v>89</v>
      </c>
      <c r="E1766" s="34" t="s">
        <v>90</v>
      </c>
      <c r="F1766" s="34" t="s">
        <v>164</v>
      </c>
      <c r="G1766" s="35" t="str">
        <f>VLOOKUP(O1766,[3]Gerentes!$A:$N,4,0)</f>
        <v>PRIMERA INFANCIA</v>
      </c>
      <c r="H1766" s="35" t="str">
        <f>VLOOKUP(O1766,[3]Gerentes!$A:$N,5,0)</f>
        <v>DIRECTOR(A) DE PRIMERA INFANCIA</v>
      </c>
      <c r="I1766" s="35" t="str">
        <f>VLOOKUP(O1766,[3]Gerentes!$A:$N,10,0)</f>
        <v>1. Primera Infancia</v>
      </c>
      <c r="J1766" s="35" t="str">
        <f>VLOOKUP(O1766,[3]Gerentes!$A:$AB,15,0)</f>
        <v>No Contratable</v>
      </c>
      <c r="K1766" s="36" t="str">
        <f t="shared" si="81"/>
        <v>Inversión</v>
      </c>
      <c r="L1766" s="37" t="s">
        <v>166</v>
      </c>
      <c r="M1766" s="38" t="str">
        <f t="shared" si="82"/>
        <v>C-4102-1500-18</v>
      </c>
      <c r="N1766" s="34">
        <v>999</v>
      </c>
      <c r="O1766" s="35" t="str">
        <f t="shared" si="83"/>
        <v>C-4102-1500-18-0-4102040-02-999</v>
      </c>
      <c r="P1766" s="32" t="s">
        <v>165</v>
      </c>
      <c r="Q1766" s="39">
        <f>VLOOKUP($O1766,[3]Gerentes!$A:$I,7,0)</f>
        <v>4102040</v>
      </c>
      <c r="R1766" s="40" t="str">
        <f>VLOOKUP($O1766,[3]Gerentes!$A:$I,8,0)</f>
        <v>DOCUMENTOS METODOLOGICOS</v>
      </c>
      <c r="S1766" s="34" t="s">
        <v>24</v>
      </c>
      <c r="T1766" s="34">
        <v>27</v>
      </c>
      <c r="U1766" s="34" t="s">
        <v>161</v>
      </c>
      <c r="V1766" s="34" t="s">
        <v>25</v>
      </c>
      <c r="W1766" s="41">
        <v>0</v>
      </c>
      <c r="X1766" s="41">
        <v>40000</v>
      </c>
      <c r="Y1766" s="41">
        <v>0</v>
      </c>
      <c r="Z1766" s="41">
        <v>0</v>
      </c>
      <c r="AA1766" s="41">
        <v>0</v>
      </c>
      <c r="AB1766" s="42">
        <v>40000</v>
      </c>
      <c r="AC1766" s="41">
        <v>40000</v>
      </c>
      <c r="AD1766" s="41">
        <v>0</v>
      </c>
      <c r="AE1766" s="42">
        <v>40000</v>
      </c>
      <c r="AF1766" s="42">
        <v>5932.8</v>
      </c>
      <c r="AG1766" s="41">
        <v>5932.8</v>
      </c>
      <c r="AH1766" s="41">
        <v>5932.8</v>
      </c>
      <c r="AI1766" s="41">
        <v>0</v>
      </c>
      <c r="AJ1766" s="41">
        <v>0</v>
      </c>
      <c r="AK1766" s="42" t="str">
        <f>IFERROR(VLOOKUP(Exportar[[#This Row],[RUBRO]],[3]LISTAS!$A$1:$B$19,2,0),Exportar[[#This Row],[NOMBRE-Planeación_Proyecto]])</f>
        <v>1. Primera Infancia</v>
      </c>
      <c r="AL1766" s="41">
        <f>VLOOKUP(Exportar[[#This Row],[UNIDAD/SUB UNIDAD]],[3]!REGIONALES[[#All],[codigo_regional3]:[Columna1]],3,0)</f>
        <v>81</v>
      </c>
      <c r="AM1766" s="41">
        <f>Exportar[[#This Row],[COD]]</f>
        <v>81</v>
      </c>
      <c r="AN1766" s="41">
        <f>IFERROR(VLOOKUP(Exportar[[#This Row],[RUBRO completo]],'[3]CENTRO DE COSTOS'!$X:$X,1,0),0)</f>
        <v>0</v>
      </c>
      <c r="AO1766" s="43" t="str">
        <f>VLOOKUP(Exportar[[#This Row],[COD_REAL]],'[3]CENTRO DE COSTOS'!$M$4:$N$72,2,0)</f>
        <v>REGIONAL ARAUCA</v>
      </c>
    </row>
    <row r="1767" spans="1:41" x14ac:dyDescent="0.25">
      <c r="A1767" s="44">
        <v>45111</v>
      </c>
      <c r="B1767" s="32">
        <v>2023</v>
      </c>
      <c r="C1767" s="33" t="str">
        <f>VLOOKUP(D1767,'[3]CENTRO DE COSTOS'!$E:$H,4,0)</f>
        <v>REGIONALES</v>
      </c>
      <c r="D1767" s="34" t="s">
        <v>89</v>
      </c>
      <c r="E1767" s="34" t="s">
        <v>90</v>
      </c>
      <c r="F1767" s="34" t="s">
        <v>164</v>
      </c>
      <c r="G1767" s="35" t="str">
        <f>VLOOKUP(O1767,[3]Gerentes!$A:$N,4,0)</f>
        <v>INFANCIA</v>
      </c>
      <c r="H1767" s="35" t="str">
        <f>VLOOKUP(O1767,[3]Gerentes!$A:$N,5,0)</f>
        <v>DIRECTOR(A) DE INFANCIA</v>
      </c>
      <c r="I1767" s="35" t="str">
        <f>VLOOKUP(O1767,[3]Gerentes!$A:$N,10,0)</f>
        <v>7. Infancia</v>
      </c>
      <c r="J1767" s="35" t="str">
        <f>VLOOKUP(O1767,[3]Gerentes!$A:$AB,15,0)</f>
        <v>No Contratable</v>
      </c>
      <c r="K1767" s="36" t="str">
        <f t="shared" si="81"/>
        <v>Inversión</v>
      </c>
      <c r="L1767" s="37" t="s">
        <v>182</v>
      </c>
      <c r="M1767" s="38" t="str">
        <f t="shared" si="82"/>
        <v>C-4102-1500-20</v>
      </c>
      <c r="N1767" s="34">
        <v>999</v>
      </c>
      <c r="O1767" s="35" t="str">
        <f t="shared" si="83"/>
        <v>C-4102-1500-20-0-4102045-02-999</v>
      </c>
      <c r="P1767" s="32" t="s">
        <v>181</v>
      </c>
      <c r="Q1767" s="39">
        <f>VLOOKUP($O1767,[3]Gerentes!$A:$I,7,0)</f>
        <v>4102045</v>
      </c>
      <c r="R1767" s="40" t="str">
        <f>VLOOKUP($O1767,[3]Gerentes!$A:$I,8,0)</f>
        <v>SERVICIOS DE EDUCACIÓN INFORMAL A NIÑOS, NIÑAS, ADOLESCENTES  Y JÓVENES PARA EL RECONOCIMIENTO DE SUS DERECHOS</v>
      </c>
      <c r="S1767" s="34" t="s">
        <v>24</v>
      </c>
      <c r="T1767" s="34">
        <v>27</v>
      </c>
      <c r="U1767" s="34" t="s">
        <v>161</v>
      </c>
      <c r="V1767" s="34" t="s">
        <v>25</v>
      </c>
      <c r="W1767" s="41">
        <v>0</v>
      </c>
      <c r="X1767" s="41">
        <v>3982</v>
      </c>
      <c r="Y1767" s="41">
        <v>0</v>
      </c>
      <c r="Z1767" s="41">
        <v>0</v>
      </c>
      <c r="AA1767" s="41">
        <v>0</v>
      </c>
      <c r="AB1767" s="42">
        <v>3982</v>
      </c>
      <c r="AC1767" s="41">
        <v>3982</v>
      </c>
      <c r="AD1767" s="41">
        <v>0</v>
      </c>
      <c r="AE1767" s="42">
        <v>3982</v>
      </c>
      <c r="AF1767" s="42">
        <v>331.57</v>
      </c>
      <c r="AG1767" s="41">
        <v>331.57</v>
      </c>
      <c r="AH1767" s="41">
        <v>331.57</v>
      </c>
      <c r="AI1767" s="41">
        <v>0</v>
      </c>
      <c r="AJ1767" s="41">
        <v>0</v>
      </c>
      <c r="AK1767" s="42" t="str">
        <f>IFERROR(VLOOKUP(Exportar[[#This Row],[RUBRO]],[3]LISTAS!$A$1:$B$19,2,0),Exportar[[#This Row],[NOMBRE-Planeación_Proyecto]])</f>
        <v>7. Infancia</v>
      </c>
      <c r="AL1767" s="41">
        <f>VLOOKUP(Exportar[[#This Row],[UNIDAD/SUB UNIDAD]],[3]!REGIONALES[[#All],[codigo_regional3]:[Columna1]],3,0)</f>
        <v>81</v>
      </c>
      <c r="AM1767" s="41">
        <f>Exportar[[#This Row],[COD]]</f>
        <v>81</v>
      </c>
      <c r="AN1767" s="41">
        <f>IFERROR(VLOOKUP(Exportar[[#This Row],[RUBRO completo]],'[3]CENTRO DE COSTOS'!$X:$X,1,0),0)</f>
        <v>0</v>
      </c>
      <c r="AO1767" s="43" t="str">
        <f>VLOOKUP(Exportar[[#This Row],[COD_REAL]],'[3]CENTRO DE COSTOS'!$M$4:$N$72,2,0)</f>
        <v>REGIONAL ARAUCA</v>
      </c>
    </row>
    <row r="1768" spans="1:41" x14ac:dyDescent="0.25">
      <c r="A1768" s="44">
        <v>45111</v>
      </c>
      <c r="B1768" s="32">
        <v>2023</v>
      </c>
      <c r="C1768" s="33" t="str">
        <f>VLOOKUP(D1768,'[3]CENTRO DE COSTOS'!$E:$H,4,0)</f>
        <v>REGIONALES</v>
      </c>
      <c r="D1768" s="34" t="s">
        <v>89</v>
      </c>
      <c r="E1768" s="34" t="s">
        <v>90</v>
      </c>
      <c r="F1768" s="34" t="s">
        <v>164</v>
      </c>
      <c r="G1768" s="35" t="str">
        <f>VLOOKUP(O1768,[3]Gerentes!$A:$N,4,0)</f>
        <v>ADOLESCENCIA Y JUVENTUD</v>
      </c>
      <c r="H1768" s="35" t="str">
        <f>VLOOKUP(O1768,[3]Gerentes!$A:$N,5,0)</f>
        <v xml:space="preserve">DIRECTOR(A) DE ADOLESCENCIA Y JUVENTUD </v>
      </c>
      <c r="I1768" s="35" t="str">
        <f>VLOOKUP(O1768,[3]Gerentes!$A:$N,10,0)</f>
        <v>8. Adolescencia y Juventud</v>
      </c>
      <c r="J1768" s="35" t="str">
        <f>VLOOKUP(O1768,[3]Gerentes!$A:$AB,15,0)</f>
        <v>No Contratable</v>
      </c>
      <c r="K1768" s="36" t="str">
        <f t="shared" si="81"/>
        <v>Inversión</v>
      </c>
      <c r="L1768" s="37" t="s">
        <v>180</v>
      </c>
      <c r="M1768" s="38" t="str">
        <f t="shared" si="82"/>
        <v>C-4102-1500-21</v>
      </c>
      <c r="N1768" s="34">
        <v>999</v>
      </c>
      <c r="O1768" s="35" t="str">
        <f t="shared" si="83"/>
        <v>C-4102-1500-21-0-4102045-02-00-999</v>
      </c>
      <c r="P1768" s="32" t="s">
        <v>179</v>
      </c>
      <c r="Q1768" s="39">
        <f>VLOOKUP($O1768,[3]Gerentes!$A:$I,7,0)</f>
        <v>4102045</v>
      </c>
      <c r="R1768" s="40" t="str">
        <f>VLOOKUP($O1768,[3]Gerentes!$A:$I,8,0)</f>
        <v>SERVICIOS DE EDUCACIÓN INFORMAL A NIÑOS, NIÑAS, ADOLESCENTES  Y JÓVENES PARA EL RECONOCIMIENTO DE SUS DERECHOS</v>
      </c>
      <c r="S1768" s="34" t="s">
        <v>24</v>
      </c>
      <c r="T1768" s="34">
        <v>27</v>
      </c>
      <c r="U1768" s="34" t="s">
        <v>161</v>
      </c>
      <c r="V1768" s="34" t="s">
        <v>25</v>
      </c>
      <c r="W1768" s="41">
        <v>0</v>
      </c>
      <c r="X1768" s="41">
        <v>6688</v>
      </c>
      <c r="Y1768" s="41">
        <v>0</v>
      </c>
      <c r="Z1768" s="41">
        <v>0</v>
      </c>
      <c r="AA1768" s="41">
        <v>0</v>
      </c>
      <c r="AB1768" s="42">
        <v>6688</v>
      </c>
      <c r="AC1768" s="41">
        <v>6688</v>
      </c>
      <c r="AD1768" s="41">
        <v>0</v>
      </c>
      <c r="AE1768" s="42">
        <v>6688</v>
      </c>
      <c r="AF1768" s="42">
        <v>648.59</v>
      </c>
      <c r="AG1768" s="41">
        <v>648.59</v>
      </c>
      <c r="AH1768" s="41">
        <v>648.59</v>
      </c>
      <c r="AI1768" s="41">
        <v>0</v>
      </c>
      <c r="AJ1768" s="41">
        <v>0</v>
      </c>
      <c r="AK1768" s="42" t="str">
        <f>IFERROR(VLOOKUP(Exportar[[#This Row],[RUBRO]],[3]LISTAS!$A$1:$B$19,2,0),Exportar[[#This Row],[NOMBRE-Planeación_Proyecto]])</f>
        <v>8. Adolescencia y Juventud</v>
      </c>
      <c r="AL1768" s="41">
        <f>VLOOKUP(Exportar[[#This Row],[UNIDAD/SUB UNIDAD]],[3]!REGIONALES[[#All],[codigo_regional3]:[Columna1]],3,0)</f>
        <v>81</v>
      </c>
      <c r="AM1768" s="41">
        <f>Exportar[[#This Row],[COD]]</f>
        <v>81</v>
      </c>
      <c r="AN1768" s="41">
        <f>IFERROR(VLOOKUP(Exportar[[#This Row],[RUBRO completo]],'[3]CENTRO DE COSTOS'!$X:$X,1,0),0)</f>
        <v>0</v>
      </c>
      <c r="AO1768" s="43" t="str">
        <f>VLOOKUP(Exportar[[#This Row],[COD_REAL]],'[3]CENTRO DE COSTOS'!$M$4:$N$72,2,0)</f>
        <v>REGIONAL ARAUCA</v>
      </c>
    </row>
    <row r="1769" spans="1:41" x14ac:dyDescent="0.25">
      <c r="A1769" s="44">
        <v>45111</v>
      </c>
      <c r="B1769" s="32">
        <v>2023</v>
      </c>
      <c r="C1769" s="33" t="str">
        <f>VLOOKUP(D1769,'[3]CENTRO DE COSTOS'!$E:$H,4,0)</f>
        <v>REGIONALES</v>
      </c>
      <c r="D1769" s="34" t="s">
        <v>89</v>
      </c>
      <c r="E1769" s="34" t="s">
        <v>90</v>
      </c>
      <c r="F1769" s="34" t="s">
        <v>164</v>
      </c>
      <c r="G1769" s="35" t="str">
        <f>VLOOKUP(O1769,[3]Gerentes!$A:$N,4,0)</f>
        <v>FORTALECIMIENTO</v>
      </c>
      <c r="H1769" s="35" t="str">
        <f>VLOOKUP(O1769,[3]Gerentes!$A:$N,5,0)</f>
        <v>DIRECTOR(A) FINANCIERA</v>
      </c>
      <c r="I1769" s="35" t="str">
        <f>VLOOKUP(O1769,[3]Gerentes!$A:$N,10,0)</f>
        <v>8. Fortalecimiento</v>
      </c>
      <c r="J1769" s="35" t="str">
        <f>VLOOKUP(O1769,[3]Gerentes!$A:$AB,15,0)</f>
        <v>No Contratable</v>
      </c>
      <c r="K1769" s="36" t="str">
        <f t="shared" si="81"/>
        <v>Inversión</v>
      </c>
      <c r="L1769" s="37" t="s">
        <v>163</v>
      </c>
      <c r="M1769" s="38" t="str">
        <f t="shared" si="82"/>
        <v>C-4199-1500-8</v>
      </c>
      <c r="N1769" s="34">
        <v>999</v>
      </c>
      <c r="O1769" s="35" t="str">
        <f t="shared" si="83"/>
        <v>C-4199-1500-8-0-4199044-02-999</v>
      </c>
      <c r="P1769" s="32" t="s">
        <v>162</v>
      </c>
      <c r="Q1769" s="39">
        <f>VLOOKUP($O1769,[3]Gerentes!$A:$I,7,0)</f>
        <v>4199044</v>
      </c>
      <c r="R1769" s="40" t="str">
        <f>VLOOKUP($O1769,[3]Gerentes!$A:$I,8,0)</f>
        <v>DERECHO DE BENEFICIO FIDUCIARIO</v>
      </c>
      <c r="S1769" s="34" t="s">
        <v>24</v>
      </c>
      <c r="T1769" s="34">
        <v>27</v>
      </c>
      <c r="U1769" s="34" t="s">
        <v>161</v>
      </c>
      <c r="V1769" s="34" t="s">
        <v>25</v>
      </c>
      <c r="W1769" s="41">
        <v>0</v>
      </c>
      <c r="X1769" s="41">
        <v>62994</v>
      </c>
      <c r="Y1769" s="41">
        <v>0</v>
      </c>
      <c r="Z1769" s="41">
        <v>0</v>
      </c>
      <c r="AA1769" s="41">
        <v>0</v>
      </c>
      <c r="AB1769" s="42">
        <v>62994</v>
      </c>
      <c r="AC1769" s="41">
        <v>62994</v>
      </c>
      <c r="AD1769" s="41">
        <v>0</v>
      </c>
      <c r="AE1769" s="42">
        <v>62994</v>
      </c>
      <c r="AF1769" s="42">
        <v>42045.22</v>
      </c>
      <c r="AG1769" s="41">
        <v>42045.22</v>
      </c>
      <c r="AH1769" s="41">
        <v>42045.22</v>
      </c>
      <c r="AI1769" s="41">
        <v>0</v>
      </c>
      <c r="AJ1769" s="41">
        <v>0</v>
      </c>
      <c r="AK1769" s="42" t="str">
        <f>IFERROR(VLOOKUP(Exportar[[#This Row],[RUBRO]],[3]LISTAS!$A$1:$B$19,2,0),Exportar[[#This Row],[NOMBRE-Planeación_Proyecto]])</f>
        <v>8. Fortalecimiento</v>
      </c>
      <c r="AL1769" s="41">
        <f>VLOOKUP(Exportar[[#This Row],[UNIDAD/SUB UNIDAD]],[3]!REGIONALES[[#All],[codigo_regional3]:[Columna1]],3,0)</f>
        <v>81</v>
      </c>
      <c r="AM1769" s="41">
        <f>Exportar[[#This Row],[COD]]</f>
        <v>81</v>
      </c>
      <c r="AN1769" s="41">
        <f>IFERROR(VLOOKUP(Exportar[[#This Row],[RUBRO completo]],'[3]CENTRO DE COSTOS'!$X:$X,1,0),0)</f>
        <v>0</v>
      </c>
      <c r="AO1769" s="43" t="str">
        <f>VLOOKUP(Exportar[[#This Row],[COD_REAL]],'[3]CENTRO DE COSTOS'!$M$4:$N$72,2,0)</f>
        <v>REGIONAL ARAUCA</v>
      </c>
    </row>
    <row r="1770" spans="1:41" x14ac:dyDescent="0.25">
      <c r="A1770" s="44">
        <v>45111</v>
      </c>
      <c r="B1770" s="32">
        <v>2023</v>
      </c>
      <c r="C1770" s="33" t="str">
        <f>VLOOKUP(D1770,'[3]CENTRO DE COSTOS'!$E:$H,4,0)</f>
        <v>REGIONALES</v>
      </c>
      <c r="D1770" s="34" t="s">
        <v>91</v>
      </c>
      <c r="E1770" s="34" t="s">
        <v>92</v>
      </c>
      <c r="F1770" s="34" t="s">
        <v>239</v>
      </c>
      <c r="G1770" s="35" t="str">
        <f>VLOOKUP(O1770,[3]Gerentes!$A:$N,4,0)</f>
        <v>NUTRICIÓN</v>
      </c>
      <c r="H1770" s="35" t="str">
        <f>VLOOKUP(O1770,[3]Gerentes!$A:$N,5,0)</f>
        <v>DIRECTOR(A) DE NUTRICION</v>
      </c>
      <c r="I1770" s="35" t="str">
        <f>VLOOKUP(O1770,[3]Gerentes!$A:$N,10,0)</f>
        <v>4. Nutrición</v>
      </c>
      <c r="J1770" s="35" t="str">
        <f>VLOOKUP(O1770,[3]Gerentes!$A:$AB,15,0)</f>
        <v>Contratable</v>
      </c>
      <c r="K1770" s="36" t="str">
        <f t="shared" si="81"/>
        <v>Inversión</v>
      </c>
      <c r="L1770" s="37" t="s">
        <v>189</v>
      </c>
      <c r="M1770" s="38" t="str">
        <f t="shared" si="82"/>
        <v>C-4102-1500-12</v>
      </c>
      <c r="N1770" s="34">
        <v>101</v>
      </c>
      <c r="O1770" s="35" t="str">
        <f t="shared" si="83"/>
        <v>C-4102-1500-12-0-4102016-02-101</v>
      </c>
      <c r="P1770" s="32" t="s">
        <v>188</v>
      </c>
      <c r="Q1770" s="39">
        <f>VLOOKUP($O1770,[3]Gerentes!$A:$I,7,0)</f>
        <v>4102016</v>
      </c>
      <c r="R1770" s="40" t="str">
        <f>VLOOKUP($O1770,[3]Gerentes!$A:$I,8,0)</f>
        <v>SERVICIO DE ATENCION Y PREVENCION A LA DESNUTRICION DESDE EL SECTOR INCLUSION SOCIAL</v>
      </c>
      <c r="S1770" s="34" t="s">
        <v>24</v>
      </c>
      <c r="T1770" s="34">
        <v>27</v>
      </c>
      <c r="U1770" s="34" t="s">
        <v>161</v>
      </c>
      <c r="V1770" s="34" t="s">
        <v>25</v>
      </c>
      <c r="W1770" s="41">
        <v>1133735473</v>
      </c>
      <c r="X1770" s="41">
        <v>0</v>
      </c>
      <c r="Y1770" s="41">
        <v>102123090</v>
      </c>
      <c r="Z1770" s="41">
        <v>0</v>
      </c>
      <c r="AA1770" s="41">
        <v>0</v>
      </c>
      <c r="AB1770" s="42">
        <v>1031612383</v>
      </c>
      <c r="AC1770" s="41">
        <v>1031612383</v>
      </c>
      <c r="AD1770" s="41">
        <v>0</v>
      </c>
      <c r="AE1770" s="42">
        <v>1031612383</v>
      </c>
      <c r="AF1770" s="42">
        <v>56117723</v>
      </c>
      <c r="AG1770" s="41">
        <v>56117723</v>
      </c>
      <c r="AH1770" s="41">
        <v>56117723</v>
      </c>
      <c r="AI1770" s="41">
        <v>0</v>
      </c>
      <c r="AJ1770" s="41">
        <v>0</v>
      </c>
      <c r="AK1770" s="42" t="str">
        <f>IFERROR(VLOOKUP(Exportar[[#This Row],[RUBRO]],[3]LISTAS!$A$1:$B$19,2,0),Exportar[[#This Row],[NOMBRE-Planeación_Proyecto]])</f>
        <v>4. Nutrición</v>
      </c>
      <c r="AL1770" s="41">
        <f>VLOOKUP(Exportar[[#This Row],[UNIDAD/SUB UNIDAD]],[3]!REGIONALES[[#All],[codigo_regional3]:[Columna1]],3,0)</f>
        <v>85</v>
      </c>
      <c r="AM1770" s="41">
        <f>Exportar[[#This Row],[COD]]</f>
        <v>85</v>
      </c>
      <c r="AN1770" s="41" t="str">
        <f>IFERROR(VLOOKUP(Exportar[[#This Row],[RUBRO completo]],'[3]CENTRO DE COSTOS'!$X:$X,1,0),0)</f>
        <v>C-4102-1500-12-0-4102016-02-101</v>
      </c>
      <c r="AO1770" s="43" t="str">
        <f>VLOOKUP(Exportar[[#This Row],[COD_REAL]],'[3]CENTRO DE COSTOS'!$M$4:$N$72,2,0)</f>
        <v>REGIONAL CASANARE</v>
      </c>
    </row>
    <row r="1771" spans="1:41" x14ac:dyDescent="0.25">
      <c r="A1771" s="44">
        <v>45111</v>
      </c>
      <c r="B1771" s="32">
        <v>2023</v>
      </c>
      <c r="C1771" s="33" t="str">
        <f>VLOOKUP(D1771,'[3]CENTRO DE COSTOS'!$E:$H,4,0)</f>
        <v>REGIONALES</v>
      </c>
      <c r="D1771" s="34" t="s">
        <v>91</v>
      </c>
      <c r="E1771" s="34" t="s">
        <v>92</v>
      </c>
      <c r="F1771" s="34" t="s">
        <v>238</v>
      </c>
      <c r="G1771" s="35" t="str">
        <f>VLOOKUP(O1771,[3]Gerentes!$A:$N,4,0)</f>
        <v>NUTRICIÓN</v>
      </c>
      <c r="H1771" s="35" t="str">
        <f>VLOOKUP(O1771,[3]Gerentes!$A:$N,5,0)</f>
        <v>DIRECTOR(A) DE NUTRICION</v>
      </c>
      <c r="I1771" s="35" t="str">
        <f>VLOOKUP(O1771,[3]Gerentes!$A:$N,10,0)</f>
        <v>4. Nutrición</v>
      </c>
      <c r="J1771" s="35" t="str">
        <f>VLOOKUP(O1771,[3]Gerentes!$A:$AB,15,0)</f>
        <v>Contratable</v>
      </c>
      <c r="K1771" s="36" t="str">
        <f t="shared" si="81"/>
        <v>Inversión</v>
      </c>
      <c r="L1771" s="37" t="s">
        <v>191</v>
      </c>
      <c r="M1771" s="38" t="str">
        <f t="shared" si="82"/>
        <v>C-4102-1500-12</v>
      </c>
      <c r="N1771" s="34">
        <v>105</v>
      </c>
      <c r="O1771" s="35" t="str">
        <f t="shared" si="83"/>
        <v>C-4102-1500-12-0-4102014-02-105</v>
      </c>
      <c r="P1771" s="32" t="s">
        <v>190</v>
      </c>
      <c r="Q1771" s="39">
        <f>VLOOKUP($O1771,[3]Gerentes!$A:$I,7,0)</f>
        <v>4102014</v>
      </c>
      <c r="R1771" s="40" t="str">
        <f>VLOOKUP($O1771,[3]Gerentes!$A:$I,8,0)</f>
        <v>SERVICIO DE DISTRIBUCION DE ALIMENTOS SOLIDOS DE ALTO VALOR NUTRICIONAL</v>
      </c>
      <c r="S1771" s="34" t="s">
        <v>24</v>
      </c>
      <c r="T1771" s="34">
        <v>27</v>
      </c>
      <c r="U1771" s="34" t="s">
        <v>161</v>
      </c>
      <c r="V1771" s="34" t="s">
        <v>25</v>
      </c>
      <c r="W1771" s="41">
        <v>112437599</v>
      </c>
      <c r="X1771" s="41">
        <v>0</v>
      </c>
      <c r="Y1771" s="41">
        <v>427198</v>
      </c>
      <c r="Z1771" s="41">
        <v>0</v>
      </c>
      <c r="AA1771" s="41">
        <v>0</v>
      </c>
      <c r="AB1771" s="42">
        <v>112010401</v>
      </c>
      <c r="AC1771" s="41">
        <v>112010401</v>
      </c>
      <c r="AD1771" s="41">
        <v>0</v>
      </c>
      <c r="AE1771" s="42">
        <v>112010401</v>
      </c>
      <c r="AF1771" s="42">
        <v>43494401</v>
      </c>
      <c r="AG1771" s="41">
        <v>43494401</v>
      </c>
      <c r="AH1771" s="41">
        <v>43494401</v>
      </c>
      <c r="AI1771" s="41">
        <v>0</v>
      </c>
      <c r="AJ1771" s="41">
        <v>0</v>
      </c>
      <c r="AK1771" s="42" t="str">
        <f>IFERROR(VLOOKUP(Exportar[[#This Row],[RUBRO]],[3]LISTAS!$A$1:$B$19,2,0),Exportar[[#This Row],[NOMBRE-Planeación_Proyecto]])</f>
        <v>4. Nutrición</v>
      </c>
      <c r="AL1771" s="41">
        <f>VLOOKUP(Exportar[[#This Row],[UNIDAD/SUB UNIDAD]],[3]!REGIONALES[[#All],[codigo_regional3]:[Columna1]],3,0)</f>
        <v>85</v>
      </c>
      <c r="AM1771" s="41">
        <f>Exportar[[#This Row],[COD]]</f>
        <v>85</v>
      </c>
      <c r="AN1771" s="41">
        <f>IFERROR(VLOOKUP(Exportar[[#This Row],[RUBRO completo]],'[3]CENTRO DE COSTOS'!$X:$X,1,0),0)</f>
        <v>0</v>
      </c>
      <c r="AO1771" s="43" t="str">
        <f>VLOOKUP(Exportar[[#This Row],[COD_REAL]],'[3]CENTRO DE COSTOS'!$M$4:$N$72,2,0)</f>
        <v>REGIONAL CASANARE</v>
      </c>
    </row>
    <row r="1772" spans="1:41" x14ac:dyDescent="0.25">
      <c r="A1772" s="44">
        <v>45111</v>
      </c>
      <c r="B1772" s="32">
        <v>2023</v>
      </c>
      <c r="C1772" s="33" t="str">
        <f>VLOOKUP(D1772,'[3]CENTRO DE COSTOS'!$E:$H,4,0)</f>
        <v>REGIONALES</v>
      </c>
      <c r="D1772" s="34" t="s">
        <v>91</v>
      </c>
      <c r="E1772" s="34" t="s">
        <v>92</v>
      </c>
      <c r="F1772" s="34" t="s">
        <v>243</v>
      </c>
      <c r="G1772" s="35" t="str">
        <f>VLOOKUP(O1772,[3]Gerentes!$A:$N,4,0)</f>
        <v>PROTECCIÓN SRPA</v>
      </c>
      <c r="H1772" s="35" t="str">
        <f>VLOOKUP(O1772,[3]Gerentes!$A:$N,5,0)</f>
        <v>DIRECTOR(A) DE PROTECCION</v>
      </c>
      <c r="I1772" s="35" t="str">
        <f>VLOOKUP(O1772,[3]Gerentes!$A:$N,10,0)</f>
        <v>3. Protección SRPA</v>
      </c>
      <c r="J1772" s="35" t="str">
        <f>VLOOKUP(O1772,[3]Gerentes!$A:$AB,15,0)</f>
        <v>Contratable</v>
      </c>
      <c r="K1772" s="36" t="str">
        <f t="shared" si="81"/>
        <v>Inversión</v>
      </c>
      <c r="L1772" s="37" t="s">
        <v>187</v>
      </c>
      <c r="M1772" s="38" t="str">
        <f t="shared" si="82"/>
        <v>C-4102-1500-13</v>
      </c>
      <c r="N1772" s="34">
        <v>111</v>
      </c>
      <c r="O1772" s="35" t="str">
        <f t="shared" si="83"/>
        <v>C-4102-1500-13-0-4102038-02-111</v>
      </c>
      <c r="P1772" s="32" t="s">
        <v>186</v>
      </c>
      <c r="Q1772" s="39">
        <f>VLOOKUP($O1772,[3]Gerentes!$A:$I,7,0)</f>
        <v>4102038</v>
      </c>
      <c r="R1772" s="40" t="str">
        <f>VLOOKUP($O1772,[3]Gerentes!$A:$I,8,0)</f>
        <v>SERVICIO DIRIGIDOS A LA ATENCION DE NIÑOS, NIÑAS, ADOLESCENTES Y JOVENES, CON ENFOQUE PEDAGOGICO Y RESTAURATIVO ENCAMINADOS A LA INCLUSION SOCIAL</v>
      </c>
      <c r="S1772" s="34" t="s">
        <v>24</v>
      </c>
      <c r="T1772" s="34">
        <v>27</v>
      </c>
      <c r="U1772" s="34" t="s">
        <v>161</v>
      </c>
      <c r="V1772" s="34" t="s">
        <v>25</v>
      </c>
      <c r="W1772" s="41">
        <v>25905069</v>
      </c>
      <c r="X1772" s="41">
        <v>0</v>
      </c>
      <c r="Y1772" s="41">
        <v>0</v>
      </c>
      <c r="Z1772" s="41">
        <v>0</v>
      </c>
      <c r="AA1772" s="41">
        <v>0</v>
      </c>
      <c r="AB1772" s="42">
        <v>25905069</v>
      </c>
      <c r="AC1772" s="41">
        <v>25905069</v>
      </c>
      <c r="AD1772" s="41">
        <v>0</v>
      </c>
      <c r="AE1772" s="42">
        <v>7121000</v>
      </c>
      <c r="AF1772" s="42">
        <v>3944000</v>
      </c>
      <c r="AG1772" s="41">
        <v>3944000</v>
      </c>
      <c r="AH1772" s="41">
        <v>3944000</v>
      </c>
      <c r="AI1772" s="41">
        <v>0</v>
      </c>
      <c r="AJ1772" s="41">
        <v>0</v>
      </c>
      <c r="AK1772" s="42" t="str">
        <f>IFERROR(VLOOKUP(Exportar[[#This Row],[RUBRO]],[3]LISTAS!$A$1:$B$19,2,0),Exportar[[#This Row],[NOMBRE-Planeación_Proyecto]])</f>
        <v>3. Protección SRPA</v>
      </c>
      <c r="AL1772" s="41">
        <f>VLOOKUP(Exportar[[#This Row],[UNIDAD/SUB UNIDAD]],[3]!REGIONALES[[#All],[codigo_regional3]:[Columna1]],3,0)</f>
        <v>85</v>
      </c>
      <c r="AM1772" s="41">
        <f>Exportar[[#This Row],[COD]]</f>
        <v>85</v>
      </c>
      <c r="AN1772" s="41">
        <f>IFERROR(VLOOKUP(Exportar[[#This Row],[RUBRO completo]],'[3]CENTRO DE COSTOS'!$X:$X,1,0),0)</f>
        <v>0</v>
      </c>
      <c r="AO1772" s="43" t="str">
        <f>VLOOKUP(Exportar[[#This Row],[COD_REAL]],'[3]CENTRO DE COSTOS'!$M$4:$N$72,2,0)</f>
        <v>REGIONAL CASANARE</v>
      </c>
    </row>
    <row r="1773" spans="1:41" x14ac:dyDescent="0.25">
      <c r="A1773" s="44">
        <v>45111</v>
      </c>
      <c r="B1773" s="32">
        <v>2023</v>
      </c>
      <c r="C1773" s="33" t="str">
        <f>VLOOKUP(D1773,'[3]CENTRO DE COSTOS'!$E:$H,4,0)</f>
        <v>REGIONALES</v>
      </c>
      <c r="D1773" s="34" t="s">
        <v>91</v>
      </c>
      <c r="E1773" s="34" t="s">
        <v>92</v>
      </c>
      <c r="F1773" s="34" t="s">
        <v>243</v>
      </c>
      <c r="G1773" s="35" t="str">
        <f>VLOOKUP(O1773,[3]Gerentes!$A:$N,4,0)</f>
        <v xml:space="preserve">PROTECCIÓN RESTABLECIMIENTO </v>
      </c>
      <c r="H1773" s="35" t="str">
        <f>VLOOKUP(O1773,[3]Gerentes!$A:$N,5,0)</f>
        <v>DIRECTOR(A) DE PROTECCION</v>
      </c>
      <c r="I1773" s="35" t="str">
        <f>VLOOKUP(O1773,[3]Gerentes!$A:$N,10,0)</f>
        <v>2. Protección PARD</v>
      </c>
      <c r="J1773" s="35" t="str">
        <f>VLOOKUP(O1773,[3]Gerentes!$A:$AB,15,0)</f>
        <v>Contratable</v>
      </c>
      <c r="K1773" s="36" t="str">
        <f t="shared" si="81"/>
        <v>Inversión</v>
      </c>
      <c r="L1773" s="37" t="s">
        <v>173</v>
      </c>
      <c r="M1773" s="38" t="str">
        <f t="shared" si="82"/>
        <v>C-4102-1500-14</v>
      </c>
      <c r="N1773" s="34">
        <v>111</v>
      </c>
      <c r="O1773" s="35" t="str">
        <f t="shared" si="83"/>
        <v>C-4102-1500-14-0-4102037-02-111</v>
      </c>
      <c r="P1773" s="32" t="s">
        <v>172</v>
      </c>
      <c r="Q1773" s="39">
        <f>VLOOKUP($O1773,[3]Gerentes!$A:$I,7,0)</f>
        <v>4102037</v>
      </c>
      <c r="R1773" s="40" t="str">
        <f>VLOOKUP($O1773,[3]Gerentes!$A:$I,8,0)</f>
        <v>SERVICIO DE PROTECCION PARA EL RESTABLECIMIENTO DE DERECHOS DE NIÑOS, NIÑAS, ADOLESCENTES Y JOVENES</v>
      </c>
      <c r="S1773" s="34" t="s">
        <v>24</v>
      </c>
      <c r="T1773" s="34">
        <v>21</v>
      </c>
      <c r="U1773" s="34" t="s">
        <v>185</v>
      </c>
      <c r="V1773" s="34" t="s">
        <v>25</v>
      </c>
      <c r="W1773" s="41">
        <v>127709416</v>
      </c>
      <c r="X1773" s="41">
        <v>31151593</v>
      </c>
      <c r="Y1773" s="41">
        <v>0</v>
      </c>
      <c r="Z1773" s="41">
        <v>0</v>
      </c>
      <c r="AA1773" s="41">
        <v>0</v>
      </c>
      <c r="AB1773" s="42">
        <v>158861009</v>
      </c>
      <c r="AC1773" s="41">
        <v>152080189</v>
      </c>
      <c r="AD1773" s="41">
        <v>6780820</v>
      </c>
      <c r="AE1773" s="42">
        <v>152080189</v>
      </c>
      <c r="AF1773" s="42">
        <v>133494239</v>
      </c>
      <c r="AG1773" s="41">
        <v>133494239</v>
      </c>
      <c r="AH1773" s="41">
        <v>133494239</v>
      </c>
      <c r="AI1773" s="41">
        <v>0</v>
      </c>
      <c r="AJ1773" s="41">
        <v>0</v>
      </c>
      <c r="AK1773" s="42" t="str">
        <f>IFERROR(VLOOKUP(Exportar[[#This Row],[RUBRO]],[3]LISTAS!$A$1:$B$19,2,0),Exportar[[#This Row],[NOMBRE-Planeación_Proyecto]])</f>
        <v>2. Protección PARD</v>
      </c>
      <c r="AL1773" s="41">
        <f>VLOOKUP(Exportar[[#This Row],[UNIDAD/SUB UNIDAD]],[3]!REGIONALES[[#All],[codigo_regional3]:[Columna1]],3,0)</f>
        <v>85</v>
      </c>
      <c r="AM1773" s="41">
        <f>Exportar[[#This Row],[COD]]</f>
        <v>85</v>
      </c>
      <c r="AN1773" s="41">
        <f>IFERROR(VLOOKUP(Exportar[[#This Row],[RUBRO completo]],'[3]CENTRO DE COSTOS'!$X:$X,1,0),0)</f>
        <v>0</v>
      </c>
      <c r="AO1773" s="43" t="str">
        <f>VLOOKUP(Exportar[[#This Row],[COD_REAL]],'[3]CENTRO DE COSTOS'!$M$4:$N$72,2,0)</f>
        <v>REGIONAL CASANARE</v>
      </c>
    </row>
    <row r="1774" spans="1:41" x14ac:dyDescent="0.25">
      <c r="A1774" s="44">
        <v>45111</v>
      </c>
      <c r="B1774" s="32">
        <v>2023</v>
      </c>
      <c r="C1774" s="33" t="str">
        <f>VLOOKUP(D1774,'[3]CENTRO DE COSTOS'!$E:$H,4,0)</f>
        <v>REGIONALES</v>
      </c>
      <c r="D1774" s="34" t="s">
        <v>91</v>
      </c>
      <c r="E1774" s="34" t="s">
        <v>92</v>
      </c>
      <c r="F1774" s="34" t="s">
        <v>237</v>
      </c>
      <c r="G1774" s="35" t="str">
        <f>VLOOKUP(O1774,[3]Gerentes!$A:$N,4,0)</f>
        <v>PROTECCIÓN SRPA</v>
      </c>
      <c r="H1774" s="35" t="str">
        <f>VLOOKUP(O1774,[3]Gerentes!$A:$N,5,0)</f>
        <v>DIRECTOR(A) DE PROTECCION</v>
      </c>
      <c r="I1774" s="35" t="str">
        <f>VLOOKUP(O1774,[3]Gerentes!$A:$N,10,0)</f>
        <v>3. Protección SRPA</v>
      </c>
      <c r="J1774" s="35" t="str">
        <f>VLOOKUP(O1774,[3]Gerentes!$A:$AB,15,0)</f>
        <v>No Contratable</v>
      </c>
      <c r="K1774" s="36" t="str">
        <f t="shared" si="81"/>
        <v>Inversión</v>
      </c>
      <c r="L1774" s="37" t="s">
        <v>187</v>
      </c>
      <c r="M1774" s="38" t="str">
        <f t="shared" si="82"/>
        <v>C-4102-1500-13</v>
      </c>
      <c r="N1774" s="34">
        <v>112</v>
      </c>
      <c r="O1774" s="35" t="str">
        <f t="shared" si="83"/>
        <v>C-4102-1500-13-0-4102038-02-112</v>
      </c>
      <c r="P1774" s="32" t="s">
        <v>186</v>
      </c>
      <c r="Q1774" s="39">
        <f>VLOOKUP($O1774,[3]Gerentes!$A:$I,7,0)</f>
        <v>4102038</v>
      </c>
      <c r="R1774" s="40" t="str">
        <f>VLOOKUP($O1774,[3]Gerentes!$A:$I,8,0)</f>
        <v>SERVICIO DIRIGIDOS A LA ATENCION DE NIÑOS, NIÑAS, ADOLESCENTES Y JOVENES, CON ENFOQUE PEDAGOGICO Y RESTAURATIVO ENCAMINADOS A LA INCLUSION SOCIAL</v>
      </c>
      <c r="S1774" s="34" t="s">
        <v>38</v>
      </c>
      <c r="T1774" s="34">
        <v>16</v>
      </c>
      <c r="U1774" s="34" t="s">
        <v>249</v>
      </c>
      <c r="V1774" s="34" t="s">
        <v>25</v>
      </c>
      <c r="W1774" s="41">
        <v>8000000</v>
      </c>
      <c r="X1774" s="41">
        <v>0</v>
      </c>
      <c r="Y1774" s="41">
        <v>0</v>
      </c>
      <c r="Z1774" s="41">
        <v>0</v>
      </c>
      <c r="AA1774" s="41">
        <v>0</v>
      </c>
      <c r="AB1774" s="42">
        <v>8000000</v>
      </c>
      <c r="AC1774" s="41">
        <v>8000000</v>
      </c>
      <c r="AD1774" s="41">
        <v>0</v>
      </c>
      <c r="AE1774" s="42">
        <v>8000000</v>
      </c>
      <c r="AF1774" s="42">
        <v>1544649</v>
      </c>
      <c r="AG1774" s="41">
        <v>1544649</v>
      </c>
      <c r="AH1774" s="41">
        <v>1544649</v>
      </c>
      <c r="AI1774" s="41">
        <v>0</v>
      </c>
      <c r="AJ1774" s="41">
        <v>0</v>
      </c>
      <c r="AK1774" s="42" t="str">
        <f>IFERROR(VLOOKUP(Exportar[[#This Row],[RUBRO]],[3]LISTAS!$A$1:$B$19,2,0),Exportar[[#This Row],[NOMBRE-Planeación_Proyecto]])</f>
        <v>3. Protección SRPA</v>
      </c>
      <c r="AL1774" s="41">
        <f>VLOOKUP(Exportar[[#This Row],[UNIDAD/SUB UNIDAD]],[3]!REGIONALES[[#All],[codigo_regional3]:[Columna1]],3,0)</f>
        <v>85</v>
      </c>
      <c r="AM1774" s="41">
        <f>Exportar[[#This Row],[COD]]</f>
        <v>85</v>
      </c>
      <c r="AN1774" s="41">
        <f>IFERROR(VLOOKUP(Exportar[[#This Row],[RUBRO completo]],'[3]CENTRO DE COSTOS'!$X:$X,1,0),0)</f>
        <v>0</v>
      </c>
      <c r="AO1774" s="43" t="str">
        <f>VLOOKUP(Exportar[[#This Row],[COD_REAL]],'[3]CENTRO DE COSTOS'!$M$4:$N$72,2,0)</f>
        <v>REGIONAL CASANARE</v>
      </c>
    </row>
    <row r="1775" spans="1:41" x14ac:dyDescent="0.25">
      <c r="A1775" s="44">
        <v>45111</v>
      </c>
      <c r="B1775" s="32">
        <v>2023</v>
      </c>
      <c r="C1775" s="33" t="str">
        <f>VLOOKUP(D1775,'[3]CENTRO DE COSTOS'!$E:$H,4,0)</f>
        <v>REGIONALES</v>
      </c>
      <c r="D1775" s="34" t="s">
        <v>91</v>
      </c>
      <c r="E1775" s="34" t="s">
        <v>92</v>
      </c>
      <c r="F1775" s="34" t="s">
        <v>237</v>
      </c>
      <c r="G1775" s="35" t="str">
        <f>VLOOKUP(O1775,[3]Gerentes!$A:$N,4,0)</f>
        <v xml:space="preserve">PROTECCIÓN RESTABLECIMIENTO </v>
      </c>
      <c r="H1775" s="35" t="str">
        <f>VLOOKUP(O1775,[3]Gerentes!$A:$N,5,0)</f>
        <v>DIRECTOR(A) DE PROTECCION</v>
      </c>
      <c r="I1775" s="35" t="str">
        <f>VLOOKUP(O1775,[3]Gerentes!$A:$N,10,0)</f>
        <v>2. Protección PARD</v>
      </c>
      <c r="J1775" s="35" t="str">
        <f>VLOOKUP(O1775,[3]Gerentes!$A:$AB,15,0)</f>
        <v>No Contratable</v>
      </c>
      <c r="K1775" s="36" t="str">
        <f t="shared" si="81"/>
        <v>Inversión</v>
      </c>
      <c r="L1775" s="37" t="s">
        <v>173</v>
      </c>
      <c r="M1775" s="38" t="str">
        <f t="shared" si="82"/>
        <v>C-4102-1500-14</v>
      </c>
      <c r="N1775" s="34">
        <v>112</v>
      </c>
      <c r="O1775" s="35" t="str">
        <f t="shared" si="83"/>
        <v>C-4102-1500-14-0-4102037-02-112</v>
      </c>
      <c r="P1775" s="32" t="s">
        <v>172</v>
      </c>
      <c r="Q1775" s="39">
        <f>VLOOKUP($O1775,[3]Gerentes!$A:$I,7,0)</f>
        <v>4102037</v>
      </c>
      <c r="R1775" s="40" t="str">
        <f>VLOOKUP($O1775,[3]Gerentes!$A:$I,8,0)</f>
        <v>SERVICIO DE PROTECCION PARA EL RESTABLECIMIENTO DE DERECHOS DE NIÑOS, NIÑAS, ADOLESCENTES Y JOVENES</v>
      </c>
      <c r="S1775" s="34" t="s">
        <v>24</v>
      </c>
      <c r="T1775" s="34">
        <v>27</v>
      </c>
      <c r="U1775" s="34" t="s">
        <v>161</v>
      </c>
      <c r="V1775" s="34" t="s">
        <v>25</v>
      </c>
      <c r="W1775" s="41">
        <v>25000000</v>
      </c>
      <c r="X1775" s="41">
        <v>20000000</v>
      </c>
      <c r="Y1775" s="41">
        <v>0</v>
      </c>
      <c r="Z1775" s="41">
        <v>0</v>
      </c>
      <c r="AA1775" s="41">
        <v>0</v>
      </c>
      <c r="AB1775" s="42">
        <v>45000000</v>
      </c>
      <c r="AC1775" s="41">
        <v>29896320</v>
      </c>
      <c r="AD1775" s="41">
        <v>15103680</v>
      </c>
      <c r="AE1775" s="42">
        <v>27518807</v>
      </c>
      <c r="AF1775" s="42">
        <v>10770717</v>
      </c>
      <c r="AG1775" s="41">
        <v>10770717</v>
      </c>
      <c r="AH1775" s="41">
        <v>10770717</v>
      </c>
      <c r="AI1775" s="41">
        <v>0</v>
      </c>
      <c r="AJ1775" s="41">
        <v>0</v>
      </c>
      <c r="AK1775" s="42" t="str">
        <f>IFERROR(VLOOKUP(Exportar[[#This Row],[RUBRO]],[3]LISTAS!$A$1:$B$19,2,0),Exportar[[#This Row],[NOMBRE-Planeación_Proyecto]])</f>
        <v>2. Protección PARD</v>
      </c>
      <c r="AL1775" s="41">
        <f>VLOOKUP(Exportar[[#This Row],[UNIDAD/SUB UNIDAD]],[3]!REGIONALES[[#All],[codigo_regional3]:[Columna1]],3,0)</f>
        <v>85</v>
      </c>
      <c r="AM1775" s="41">
        <f>Exportar[[#This Row],[COD]]</f>
        <v>85</v>
      </c>
      <c r="AN1775" s="41">
        <f>IFERROR(VLOOKUP(Exportar[[#This Row],[RUBRO completo]],'[3]CENTRO DE COSTOS'!$X:$X,1,0),0)</f>
        <v>0</v>
      </c>
      <c r="AO1775" s="43" t="str">
        <f>VLOOKUP(Exportar[[#This Row],[COD_REAL]],'[3]CENTRO DE COSTOS'!$M$4:$N$72,2,0)</f>
        <v>REGIONAL CASANARE</v>
      </c>
    </row>
    <row r="1776" spans="1:41" x14ac:dyDescent="0.25">
      <c r="A1776" s="44">
        <v>45111</v>
      </c>
      <c r="B1776" s="32">
        <v>2023</v>
      </c>
      <c r="C1776" s="33" t="str">
        <f>VLOOKUP(D1776,'[3]CENTRO DE COSTOS'!$E:$H,4,0)</f>
        <v>REGIONALES</v>
      </c>
      <c r="D1776" s="34" t="s">
        <v>91</v>
      </c>
      <c r="E1776" s="34" t="s">
        <v>92</v>
      </c>
      <c r="F1776" s="34" t="s">
        <v>393</v>
      </c>
      <c r="G1776" s="35" t="str">
        <f>VLOOKUP(O1776,[3]Gerentes!$A:$N,4,0)</f>
        <v xml:space="preserve">PROTECCIÓN RESTABLECIMIENTO </v>
      </c>
      <c r="H1776" s="35" t="str">
        <f>VLOOKUP(O1776,[3]Gerentes!$A:$N,5,0)</f>
        <v>DIRECTOR(A) ADMINISTRATIVO</v>
      </c>
      <c r="I1776" s="35" t="str">
        <f>VLOOKUP(O1776,[3]Gerentes!$A:$N,10,0)</f>
        <v>2. Protección PARD</v>
      </c>
      <c r="J1776" s="35" t="str">
        <f>VLOOKUP(O1776,[3]Gerentes!$A:$AB,15,0)</f>
        <v>Contratable</v>
      </c>
      <c r="K1776" s="36" t="str">
        <f t="shared" si="81"/>
        <v>Inversión</v>
      </c>
      <c r="L1776" s="37" t="s">
        <v>173</v>
      </c>
      <c r="M1776" s="38" t="str">
        <f t="shared" si="82"/>
        <v>C-4102-1500-14</v>
      </c>
      <c r="N1776" s="34">
        <v>114</v>
      </c>
      <c r="O1776" s="35" t="str">
        <f t="shared" si="83"/>
        <v>C-4102-1500-14-0-4102037-02-114</v>
      </c>
      <c r="P1776" s="32" t="s">
        <v>172</v>
      </c>
      <c r="Q1776" s="39">
        <f>VLOOKUP($O1776,[3]Gerentes!$A:$I,7,0)</f>
        <v>4102037</v>
      </c>
      <c r="R1776" s="40" t="str">
        <f>VLOOKUP($O1776,[3]Gerentes!$A:$I,8,0)</f>
        <v>SERVICIO DE PROTECCION PARA EL RESTABLECIMIENTO DE DERECHOS DE NIÑOS, NIÑAS, ADOLESCENTES Y JOVENES</v>
      </c>
      <c r="S1776" s="34" t="s">
        <v>24</v>
      </c>
      <c r="T1776" s="34">
        <v>21</v>
      </c>
      <c r="U1776" s="34" t="s">
        <v>185</v>
      </c>
      <c r="V1776" s="34" t="s">
        <v>25</v>
      </c>
      <c r="W1776" s="41">
        <v>0</v>
      </c>
      <c r="X1776" s="41">
        <v>70214000</v>
      </c>
      <c r="Y1776" s="41">
        <v>0</v>
      </c>
      <c r="Z1776" s="41">
        <v>0</v>
      </c>
      <c r="AA1776" s="41">
        <v>0</v>
      </c>
      <c r="AB1776" s="42">
        <v>70214000</v>
      </c>
      <c r="AC1776" s="41">
        <v>0</v>
      </c>
      <c r="AD1776" s="41">
        <v>70214000</v>
      </c>
      <c r="AE1776" s="42">
        <v>0</v>
      </c>
      <c r="AF1776" s="42">
        <v>0</v>
      </c>
      <c r="AG1776" s="41">
        <v>0</v>
      </c>
      <c r="AH1776" s="41">
        <v>0</v>
      </c>
      <c r="AI1776" s="41">
        <v>0</v>
      </c>
      <c r="AJ1776" s="41">
        <v>0</v>
      </c>
      <c r="AK1776" s="42" t="str">
        <f>IFERROR(VLOOKUP(Exportar[[#This Row],[RUBRO]],[3]LISTAS!$A$1:$B$19,2,0),Exportar[[#This Row],[NOMBRE-Planeación_Proyecto]])</f>
        <v>2. Protección PARD</v>
      </c>
      <c r="AL1776" s="41">
        <f>VLOOKUP(Exportar[[#This Row],[UNIDAD/SUB UNIDAD]],[3]!REGIONALES[[#All],[codigo_regional3]:[Columna1]],3,0)</f>
        <v>85</v>
      </c>
      <c r="AM1776" s="41">
        <f>Exportar[[#This Row],[COD]]</f>
        <v>85</v>
      </c>
      <c r="AN1776" s="41">
        <f>IFERROR(VLOOKUP(Exportar[[#This Row],[RUBRO completo]],'[3]CENTRO DE COSTOS'!$X:$X,1,0),0)</f>
        <v>0</v>
      </c>
      <c r="AO1776" s="43" t="str">
        <f>VLOOKUP(Exportar[[#This Row],[COD_REAL]],'[3]CENTRO DE COSTOS'!$M$4:$N$72,2,0)</f>
        <v>REGIONAL CASANARE</v>
      </c>
    </row>
    <row r="1777" spans="1:41" x14ac:dyDescent="0.25">
      <c r="A1777" s="44">
        <v>45111</v>
      </c>
      <c r="B1777" s="32">
        <v>2023</v>
      </c>
      <c r="C1777" s="33" t="str">
        <f>VLOOKUP(D1777,'[3]CENTRO DE COSTOS'!$E:$H,4,0)</f>
        <v>REGIONALES</v>
      </c>
      <c r="D1777" s="34" t="s">
        <v>91</v>
      </c>
      <c r="E1777" s="34" t="s">
        <v>92</v>
      </c>
      <c r="F1777" s="34" t="s">
        <v>248</v>
      </c>
      <c r="G1777" s="35" t="str">
        <f>VLOOKUP(O1777,[3]Gerentes!$A:$N,4,0)</f>
        <v>PROTECCIÓN SRPA</v>
      </c>
      <c r="H1777" s="35" t="str">
        <f>VLOOKUP(O1777,[3]Gerentes!$A:$N,5,0)</f>
        <v>DIRECTOR(A) DE PROTECCION</v>
      </c>
      <c r="I1777" s="35" t="str">
        <f>VLOOKUP(O1777,[3]Gerentes!$A:$N,10,0)</f>
        <v>3. Protección SRPA</v>
      </c>
      <c r="J1777" s="35" t="str">
        <f>VLOOKUP(O1777,[3]Gerentes!$A:$AB,15,0)</f>
        <v>Contratable</v>
      </c>
      <c r="K1777" s="36" t="str">
        <f t="shared" si="81"/>
        <v>Inversión</v>
      </c>
      <c r="L1777" s="37" t="s">
        <v>187</v>
      </c>
      <c r="M1777" s="38" t="str">
        <f t="shared" si="82"/>
        <v>C-4102-1500-13</v>
      </c>
      <c r="N1777" s="34">
        <v>120</v>
      </c>
      <c r="O1777" s="35" t="str">
        <f t="shared" si="83"/>
        <v>C-4102-1500-13-0-4102038-02-120</v>
      </c>
      <c r="P1777" s="32" t="s">
        <v>186</v>
      </c>
      <c r="Q1777" s="39">
        <f>VLOOKUP($O1777,[3]Gerentes!$A:$I,7,0)</f>
        <v>4102038</v>
      </c>
      <c r="R1777" s="40" t="str">
        <f>VLOOKUP($O1777,[3]Gerentes!$A:$I,8,0)</f>
        <v>SERVICIO DIRIGIDOS A LA ATENCION DE NIÑOS, NIÑAS, ADOLESCENTES Y JOVENES, CON ENFOQUE PEDAGOGICO Y RESTAURATIVO ENCAMINADOS A LA INCLUSION SOCIAL</v>
      </c>
      <c r="S1777" s="34" t="s">
        <v>38</v>
      </c>
      <c r="T1777" s="34">
        <v>16</v>
      </c>
      <c r="U1777" s="34" t="s">
        <v>249</v>
      </c>
      <c r="V1777" s="34" t="s">
        <v>25</v>
      </c>
      <c r="W1777" s="41">
        <v>1463868570</v>
      </c>
      <c r="X1777" s="41">
        <v>0</v>
      </c>
      <c r="Y1777" s="41">
        <v>0</v>
      </c>
      <c r="Z1777" s="41">
        <v>0</v>
      </c>
      <c r="AA1777" s="41">
        <v>0</v>
      </c>
      <c r="AB1777" s="42">
        <v>1463868570</v>
      </c>
      <c r="AC1777" s="41">
        <v>1463868570</v>
      </c>
      <c r="AD1777" s="41">
        <v>0</v>
      </c>
      <c r="AE1777" s="42">
        <v>1463868570</v>
      </c>
      <c r="AF1777" s="42">
        <v>786057777.40999997</v>
      </c>
      <c r="AG1777" s="41">
        <v>786057777.40999997</v>
      </c>
      <c r="AH1777" s="41">
        <v>786057777.40999997</v>
      </c>
      <c r="AI1777" s="41">
        <v>0</v>
      </c>
      <c r="AJ1777" s="41">
        <v>0</v>
      </c>
      <c r="AK1777" s="42" t="str">
        <f>IFERROR(VLOOKUP(Exportar[[#This Row],[RUBRO]],[3]LISTAS!$A$1:$B$19,2,0),Exportar[[#This Row],[NOMBRE-Planeación_Proyecto]])</f>
        <v>3. Protección SRPA</v>
      </c>
      <c r="AL1777" s="41">
        <f>VLOOKUP(Exportar[[#This Row],[UNIDAD/SUB UNIDAD]],[3]!REGIONALES[[#All],[codigo_regional3]:[Columna1]],3,0)</f>
        <v>85</v>
      </c>
      <c r="AM1777" s="41">
        <f>Exportar[[#This Row],[COD]]</f>
        <v>85</v>
      </c>
      <c r="AN1777" s="41" t="str">
        <f>IFERROR(VLOOKUP(Exportar[[#This Row],[RUBRO completo]],'[3]CENTRO DE COSTOS'!$X:$X,1,0),0)</f>
        <v>C-4102-1500-13-0-4102038-02-120</v>
      </c>
      <c r="AO1777" s="43" t="str">
        <f>VLOOKUP(Exportar[[#This Row],[COD_REAL]],'[3]CENTRO DE COSTOS'!$M$4:$N$72,2,0)</f>
        <v>REGIONAL CASANARE</v>
      </c>
    </row>
    <row r="1778" spans="1:41" x14ac:dyDescent="0.25">
      <c r="A1778" s="44">
        <v>45111</v>
      </c>
      <c r="B1778" s="32">
        <v>2023</v>
      </c>
      <c r="C1778" s="33" t="str">
        <f>VLOOKUP(D1778,'[3]CENTRO DE COSTOS'!$E:$H,4,0)</f>
        <v>REGIONALES</v>
      </c>
      <c r="D1778" s="34" t="s">
        <v>91</v>
      </c>
      <c r="E1778" s="34" t="s">
        <v>92</v>
      </c>
      <c r="F1778" s="34" t="s">
        <v>430</v>
      </c>
      <c r="G1778" s="35" t="str">
        <f>VLOOKUP(O1778,[3]Gerentes!$A:$N,4,0)</f>
        <v xml:space="preserve">PROTECCIÓN RESTABLECIMIENTO </v>
      </c>
      <c r="H1778" s="35" t="str">
        <f>VLOOKUP(O1778,[3]Gerentes!$A:$N,5,0)</f>
        <v>DIRECTOR(A) DE PROTECCION</v>
      </c>
      <c r="I1778" s="35" t="str">
        <f>VLOOKUP(O1778,[3]Gerentes!$A:$N,10,0)</f>
        <v>2. Protección PARD</v>
      </c>
      <c r="J1778" s="35" t="str">
        <f>VLOOKUP(O1778,[3]Gerentes!$A:$AB,15,0)</f>
        <v>Contratable</v>
      </c>
      <c r="K1778" s="36" t="str">
        <f t="shared" si="81"/>
        <v>Inversión</v>
      </c>
      <c r="L1778" s="37" t="s">
        <v>173</v>
      </c>
      <c r="M1778" s="38" t="str">
        <f t="shared" si="82"/>
        <v>C-4102-1500-14</v>
      </c>
      <c r="N1778" s="34">
        <v>122</v>
      </c>
      <c r="O1778" s="35" t="str">
        <f t="shared" si="83"/>
        <v>C-4102-1500-14-0-4102037-02-122</v>
      </c>
      <c r="P1778" s="32" t="s">
        <v>172</v>
      </c>
      <c r="Q1778" s="39">
        <f>VLOOKUP($O1778,[3]Gerentes!$A:$I,7,0)</f>
        <v>4102037</v>
      </c>
      <c r="R1778" s="40" t="str">
        <f>VLOOKUP($O1778,[3]Gerentes!$A:$I,8,0)</f>
        <v>SERVICIO DE PROTECCION PARA EL RESTABLECIMIENTO DE DERECHOS DE NIÑOS, NIÑAS, ADOLESCENTES Y JOVENES</v>
      </c>
      <c r="S1778" s="34" t="s">
        <v>24</v>
      </c>
      <c r="T1778" s="34">
        <v>27</v>
      </c>
      <c r="U1778" s="34" t="s">
        <v>161</v>
      </c>
      <c r="V1778" s="34" t="s">
        <v>25</v>
      </c>
      <c r="W1778" s="41">
        <v>820714440</v>
      </c>
      <c r="X1778" s="41">
        <v>0</v>
      </c>
      <c r="Y1778" s="41">
        <v>0</v>
      </c>
      <c r="Z1778" s="41">
        <v>0</v>
      </c>
      <c r="AA1778" s="41">
        <v>0</v>
      </c>
      <c r="AB1778" s="42">
        <v>820714440</v>
      </c>
      <c r="AC1778" s="41">
        <v>783975470</v>
      </c>
      <c r="AD1778" s="41">
        <v>36738970</v>
      </c>
      <c r="AE1778" s="42">
        <v>766804360</v>
      </c>
      <c r="AF1778" s="42">
        <v>458286833</v>
      </c>
      <c r="AG1778" s="41">
        <v>458286833</v>
      </c>
      <c r="AH1778" s="41">
        <v>458286833</v>
      </c>
      <c r="AI1778" s="41">
        <v>0</v>
      </c>
      <c r="AJ1778" s="41">
        <v>0</v>
      </c>
      <c r="AK1778" s="42" t="str">
        <f>IFERROR(VLOOKUP(Exportar[[#This Row],[RUBRO]],[3]LISTAS!$A$1:$B$19,2,0),Exportar[[#This Row],[NOMBRE-Planeación_Proyecto]])</f>
        <v>2. Protección PARD</v>
      </c>
      <c r="AL1778" s="41">
        <f>VLOOKUP(Exportar[[#This Row],[UNIDAD/SUB UNIDAD]],[3]!REGIONALES[[#All],[codigo_regional3]:[Columna1]],3,0)</f>
        <v>85</v>
      </c>
      <c r="AM1778" s="41">
        <f>Exportar[[#This Row],[COD]]</f>
        <v>85</v>
      </c>
      <c r="AN1778" s="41" t="str">
        <f>IFERROR(VLOOKUP(Exportar[[#This Row],[RUBRO completo]],'[3]CENTRO DE COSTOS'!$X:$X,1,0),0)</f>
        <v>C-4102-1500-14-0-4102037-02-122</v>
      </c>
      <c r="AO1778" s="43" t="str">
        <f>VLOOKUP(Exportar[[#This Row],[COD_REAL]],'[3]CENTRO DE COSTOS'!$M$4:$N$72,2,0)</f>
        <v>REGIONAL CASANARE</v>
      </c>
    </row>
    <row r="1779" spans="1:41" x14ac:dyDescent="0.25">
      <c r="A1779" s="44">
        <v>45111</v>
      </c>
      <c r="B1779" s="32">
        <v>2023</v>
      </c>
      <c r="C1779" s="33" t="str">
        <f>VLOOKUP(D1779,'[3]CENTRO DE COSTOS'!$E:$H,4,0)</f>
        <v>REGIONALES</v>
      </c>
      <c r="D1779" s="34" t="s">
        <v>91</v>
      </c>
      <c r="E1779" s="34" t="s">
        <v>92</v>
      </c>
      <c r="F1779" s="34" t="s">
        <v>428</v>
      </c>
      <c r="G1779" s="35" t="str">
        <f>VLOOKUP(O1779,[3]Gerentes!$A:$N,4,0)</f>
        <v xml:space="preserve">PROTECCIÓN RESTABLECIMIENTO </v>
      </c>
      <c r="H1779" s="35" t="str">
        <f>VLOOKUP(O1779,[3]Gerentes!$A:$N,5,0)</f>
        <v>DIRECTOR(A) DE PROTECCION</v>
      </c>
      <c r="I1779" s="35" t="str">
        <f>VLOOKUP(O1779,[3]Gerentes!$A:$N,10,0)</f>
        <v>2. Protección PARD</v>
      </c>
      <c r="J1779" s="35" t="str">
        <f>VLOOKUP(O1779,[3]Gerentes!$A:$AB,15,0)</f>
        <v>Contratable</v>
      </c>
      <c r="K1779" s="36" t="str">
        <f t="shared" si="81"/>
        <v>Inversión</v>
      </c>
      <c r="L1779" s="37" t="s">
        <v>173</v>
      </c>
      <c r="M1779" s="38" t="str">
        <f t="shared" si="82"/>
        <v>C-4102-1500-14</v>
      </c>
      <c r="N1779" s="34">
        <v>123</v>
      </c>
      <c r="O1779" s="35" t="str">
        <f t="shared" si="83"/>
        <v>C-4102-1500-14-0-4102037-02-123</v>
      </c>
      <c r="P1779" s="32" t="s">
        <v>172</v>
      </c>
      <c r="Q1779" s="39">
        <f>VLOOKUP($O1779,[3]Gerentes!$A:$I,7,0)</f>
        <v>4102037</v>
      </c>
      <c r="R1779" s="40" t="str">
        <f>VLOOKUP($O1779,[3]Gerentes!$A:$I,8,0)</f>
        <v>SERVICIO DE PROTECCION PARA EL RESTABLECIMIENTO DE DERECHOS DE NIÑOS, NIÑAS, ADOLESCENTES Y JOVENES</v>
      </c>
      <c r="S1779" s="34" t="s">
        <v>24</v>
      </c>
      <c r="T1779" s="34">
        <v>27</v>
      </c>
      <c r="U1779" s="34" t="s">
        <v>161</v>
      </c>
      <c r="V1779" s="34" t="s">
        <v>25</v>
      </c>
      <c r="W1779" s="41">
        <v>4762152540</v>
      </c>
      <c r="X1779" s="41">
        <v>0</v>
      </c>
      <c r="Y1779" s="41">
        <v>0</v>
      </c>
      <c r="Z1779" s="41">
        <v>0</v>
      </c>
      <c r="AA1779" s="41">
        <v>0</v>
      </c>
      <c r="AB1779" s="42">
        <v>4762152540</v>
      </c>
      <c r="AC1779" s="41">
        <v>4692688133</v>
      </c>
      <c r="AD1779" s="41">
        <v>69464407</v>
      </c>
      <c r="AE1779" s="42">
        <v>4654650884</v>
      </c>
      <c r="AF1779" s="42">
        <v>1663101395</v>
      </c>
      <c r="AG1779" s="41">
        <v>1663101395</v>
      </c>
      <c r="AH1779" s="41">
        <v>1663101395</v>
      </c>
      <c r="AI1779" s="41">
        <v>0</v>
      </c>
      <c r="AJ1779" s="41">
        <v>0</v>
      </c>
      <c r="AK1779" s="42" t="str">
        <f>IFERROR(VLOOKUP(Exportar[[#This Row],[RUBRO]],[3]LISTAS!$A$1:$B$19,2,0),Exportar[[#This Row],[NOMBRE-Planeación_Proyecto]])</f>
        <v>2. Protección PARD</v>
      </c>
      <c r="AL1779" s="41">
        <f>VLOOKUP(Exportar[[#This Row],[UNIDAD/SUB UNIDAD]],[3]!REGIONALES[[#All],[codigo_regional3]:[Columna1]],3,0)</f>
        <v>85</v>
      </c>
      <c r="AM1779" s="41">
        <f>Exportar[[#This Row],[COD]]</f>
        <v>85</v>
      </c>
      <c r="AN1779" s="41" t="str">
        <f>IFERROR(VLOOKUP(Exportar[[#This Row],[RUBRO completo]],'[3]CENTRO DE COSTOS'!$X:$X,1,0),0)</f>
        <v>C-4102-1500-14-0-4102037-02-123</v>
      </c>
      <c r="AO1779" s="43" t="str">
        <f>VLOOKUP(Exportar[[#This Row],[COD_REAL]],'[3]CENTRO DE COSTOS'!$M$4:$N$72,2,0)</f>
        <v>REGIONAL CASANARE</v>
      </c>
    </row>
    <row r="1780" spans="1:41" x14ac:dyDescent="0.25">
      <c r="A1780" s="44">
        <v>45111</v>
      </c>
      <c r="B1780" s="32">
        <v>2023</v>
      </c>
      <c r="C1780" s="33" t="str">
        <f>VLOOKUP(D1780,'[3]CENTRO DE COSTOS'!$E:$H,4,0)</f>
        <v>REGIONALES</v>
      </c>
      <c r="D1780" s="34" t="s">
        <v>91</v>
      </c>
      <c r="E1780" s="34" t="s">
        <v>92</v>
      </c>
      <c r="F1780" s="34" t="s">
        <v>242</v>
      </c>
      <c r="G1780" s="35" t="str">
        <f>VLOOKUP(O1780,[3]Gerentes!$A:$N,4,0)</f>
        <v xml:space="preserve">PROTECCIÓN RESTABLECIMIENTO </v>
      </c>
      <c r="H1780" s="35" t="str">
        <f>VLOOKUP(O1780,[3]Gerentes!$A:$N,5,0)</f>
        <v>DIRECTOR(A) DE PROTECCION</v>
      </c>
      <c r="I1780" s="35" t="str">
        <f>VLOOKUP(O1780,[3]Gerentes!$A:$N,10,0)</f>
        <v>2. Protección PARD</v>
      </c>
      <c r="J1780" s="35" t="str">
        <f>VLOOKUP(O1780,[3]Gerentes!$A:$AB,15,0)</f>
        <v>Contratable</v>
      </c>
      <c r="K1780" s="36" t="str">
        <f t="shared" si="81"/>
        <v>Inversión</v>
      </c>
      <c r="L1780" s="37" t="s">
        <v>173</v>
      </c>
      <c r="M1780" s="38" t="str">
        <f t="shared" si="82"/>
        <v>C-4102-1500-14</v>
      </c>
      <c r="N1780" s="34">
        <v>124</v>
      </c>
      <c r="O1780" s="35" t="str">
        <f t="shared" si="83"/>
        <v>C-4102-1500-14-0-4102037-02-124</v>
      </c>
      <c r="P1780" s="32" t="s">
        <v>172</v>
      </c>
      <c r="Q1780" s="39">
        <f>VLOOKUP($O1780,[3]Gerentes!$A:$I,7,0)</f>
        <v>4102037</v>
      </c>
      <c r="R1780" s="40" t="str">
        <f>VLOOKUP($O1780,[3]Gerentes!$A:$I,8,0)</f>
        <v>SERVICIO DE PROTECCION PARA EL RESTABLECIMIENTO DE DERECHOS DE NIÑOS, NIÑAS, ADOLESCENTES Y JOVENES</v>
      </c>
      <c r="S1780" s="34" t="s">
        <v>24</v>
      </c>
      <c r="T1780" s="34">
        <v>27</v>
      </c>
      <c r="U1780" s="34" t="s">
        <v>161</v>
      </c>
      <c r="V1780" s="34" t="s">
        <v>25</v>
      </c>
      <c r="W1780" s="41">
        <v>21003660</v>
      </c>
      <c r="X1780" s="41">
        <v>0</v>
      </c>
      <c r="Y1780" s="41">
        <v>0</v>
      </c>
      <c r="Z1780" s="41">
        <v>0</v>
      </c>
      <c r="AA1780" s="41">
        <v>0</v>
      </c>
      <c r="AB1780" s="42">
        <v>21003660</v>
      </c>
      <c r="AC1780" s="41">
        <v>11318639</v>
      </c>
      <c r="AD1780" s="41">
        <v>9685021</v>
      </c>
      <c r="AE1780" s="42">
        <v>11318639</v>
      </c>
      <c r="AF1780" s="42">
        <v>5250915</v>
      </c>
      <c r="AG1780" s="41">
        <v>5250915</v>
      </c>
      <c r="AH1780" s="41">
        <v>5250915</v>
      </c>
      <c r="AI1780" s="41">
        <v>0</v>
      </c>
      <c r="AJ1780" s="41">
        <v>0</v>
      </c>
      <c r="AK1780" s="42" t="str">
        <f>IFERROR(VLOOKUP(Exportar[[#This Row],[RUBRO]],[3]LISTAS!$A$1:$B$19,2,0),Exportar[[#This Row],[NOMBRE-Planeación_Proyecto]])</f>
        <v>2. Protección PARD</v>
      </c>
      <c r="AL1780" s="41">
        <f>VLOOKUP(Exportar[[#This Row],[UNIDAD/SUB UNIDAD]],[3]!REGIONALES[[#All],[codigo_regional3]:[Columna1]],3,0)</f>
        <v>85</v>
      </c>
      <c r="AM1780" s="41">
        <f>Exportar[[#This Row],[COD]]</f>
        <v>85</v>
      </c>
      <c r="AN1780" s="41" t="str">
        <f>IFERROR(VLOOKUP(Exportar[[#This Row],[RUBRO completo]],'[3]CENTRO DE COSTOS'!$X:$X,1,0),0)</f>
        <v>C-4102-1500-14-0-4102037-02-124</v>
      </c>
      <c r="AO1780" s="43" t="str">
        <f>VLOOKUP(Exportar[[#This Row],[COD_REAL]],'[3]CENTRO DE COSTOS'!$M$4:$N$72,2,0)</f>
        <v>REGIONAL CASANARE</v>
      </c>
    </row>
    <row r="1781" spans="1:41" x14ac:dyDescent="0.25">
      <c r="A1781" s="44">
        <v>45111</v>
      </c>
      <c r="B1781" s="32">
        <v>2023</v>
      </c>
      <c r="C1781" s="33" t="str">
        <f>VLOOKUP(D1781,'[3]CENTRO DE COSTOS'!$E:$H,4,0)</f>
        <v>REGIONALES</v>
      </c>
      <c r="D1781" s="34" t="s">
        <v>91</v>
      </c>
      <c r="E1781" s="34" t="s">
        <v>92</v>
      </c>
      <c r="F1781" s="34" t="s">
        <v>233</v>
      </c>
      <c r="G1781" s="35" t="str">
        <f>VLOOKUP(O1781,[3]Gerentes!$A:$N,4,0)</f>
        <v>FAMILIA Y COMUNIDADES</v>
      </c>
      <c r="H1781" s="35" t="str">
        <f>VLOOKUP(O1781,[3]Gerentes!$A:$N,5,0)</f>
        <v>DIRECTOR(A) DE FAMILIA Y COMUNIDADES</v>
      </c>
      <c r="I1781" s="35" t="str">
        <f>VLOOKUP(O1781,[3]Gerentes!$A:$N,10,0)</f>
        <v>6. Familia y Comunidades</v>
      </c>
      <c r="J1781" s="35" t="str">
        <f>VLOOKUP(O1781,[3]Gerentes!$A:$AB,15,0)</f>
        <v>Contratable</v>
      </c>
      <c r="K1781" s="36" t="str">
        <f t="shared" si="81"/>
        <v>Inversión</v>
      </c>
      <c r="L1781" s="37" t="s">
        <v>232</v>
      </c>
      <c r="M1781" s="38" t="str">
        <f t="shared" si="82"/>
        <v>C-4102-1500-16</v>
      </c>
      <c r="N1781" s="34">
        <v>142</v>
      </c>
      <c r="O1781" s="35" t="str">
        <f t="shared" si="83"/>
        <v>C-4102-1500-16-0-4102042-02-142</v>
      </c>
      <c r="P1781" s="32" t="s">
        <v>231</v>
      </c>
      <c r="Q1781" s="39">
        <f>VLOOKUP($O1781,[3]Gerentes!$A:$I,7,0)</f>
        <v>4102042</v>
      </c>
      <c r="R1781" s="40" t="str">
        <f>VLOOKUP($O1781,[3]Gerentes!$A:$I,8,0)</f>
        <v>SERVICIO DE ASISTENCIA TECNICA A COMUNIDADES EN TEMAS DE FORTALECIMIENTO DEL TEJIDO SOCIAL Y CONSTRUCCION DE ESCENARIOS COMUNITARIOS PROTECTORES DE DERECHOS</v>
      </c>
      <c r="S1781" s="34" t="s">
        <v>24</v>
      </c>
      <c r="T1781" s="34">
        <v>27</v>
      </c>
      <c r="U1781" s="34" t="s">
        <v>161</v>
      </c>
      <c r="V1781" s="34" t="s">
        <v>25</v>
      </c>
      <c r="W1781" s="41">
        <v>519600000</v>
      </c>
      <c r="X1781" s="41">
        <v>0</v>
      </c>
      <c r="Y1781" s="41">
        <v>10000000</v>
      </c>
      <c r="Z1781" s="41">
        <v>0</v>
      </c>
      <c r="AA1781" s="41">
        <v>0</v>
      </c>
      <c r="AB1781" s="42">
        <v>509600000</v>
      </c>
      <c r="AC1781" s="41">
        <v>386000000</v>
      </c>
      <c r="AD1781" s="41">
        <v>123600000</v>
      </c>
      <c r="AE1781" s="42">
        <v>386000000</v>
      </c>
      <c r="AF1781" s="42">
        <v>77200000</v>
      </c>
      <c r="AG1781" s="41">
        <v>77200000</v>
      </c>
      <c r="AH1781" s="41">
        <v>77200000</v>
      </c>
      <c r="AI1781" s="41">
        <v>0</v>
      </c>
      <c r="AJ1781" s="41">
        <v>0</v>
      </c>
      <c r="AK1781" s="42" t="str">
        <f>IFERROR(VLOOKUP(Exportar[[#This Row],[RUBRO]],[3]LISTAS!$A$1:$B$19,2,0),Exportar[[#This Row],[NOMBRE-Planeación_Proyecto]])</f>
        <v>6. Familia y Comunidades</v>
      </c>
      <c r="AL1781" s="41">
        <f>VLOOKUP(Exportar[[#This Row],[UNIDAD/SUB UNIDAD]],[3]!REGIONALES[[#All],[codigo_regional3]:[Columna1]],3,0)</f>
        <v>85</v>
      </c>
      <c r="AM1781" s="41">
        <f>Exportar[[#This Row],[COD]]</f>
        <v>85</v>
      </c>
      <c r="AN1781" s="41" t="str">
        <f>IFERROR(VLOOKUP(Exportar[[#This Row],[RUBRO completo]],'[3]CENTRO DE COSTOS'!$X:$X,1,0),0)</f>
        <v>C-4102-1500-16-0-4102042-02-142</v>
      </c>
      <c r="AO1781" s="43" t="str">
        <f>VLOOKUP(Exportar[[#This Row],[COD_REAL]],'[3]CENTRO DE COSTOS'!$M$4:$N$72,2,0)</f>
        <v>REGIONAL CASANARE</v>
      </c>
    </row>
    <row r="1782" spans="1:41" x14ac:dyDescent="0.25">
      <c r="A1782" s="44">
        <v>45111</v>
      </c>
      <c r="B1782" s="32">
        <v>2023</v>
      </c>
      <c r="C1782" s="33" t="str">
        <f>VLOOKUP(D1782,'[3]CENTRO DE COSTOS'!$E:$H,4,0)</f>
        <v>REGIONALES</v>
      </c>
      <c r="D1782" s="34" t="s">
        <v>91</v>
      </c>
      <c r="E1782" s="34" t="s">
        <v>92</v>
      </c>
      <c r="F1782" s="34" t="s">
        <v>230</v>
      </c>
      <c r="G1782" s="35" t="str">
        <f>VLOOKUP(O1782,[3]Gerentes!$A:$N,4,0)</f>
        <v>INFANCIA</v>
      </c>
      <c r="H1782" s="35" t="str">
        <f>VLOOKUP(O1782,[3]Gerentes!$A:$N,5,0)</f>
        <v>DIRECTOR(A) DE INFANCIA</v>
      </c>
      <c r="I1782" s="35" t="str">
        <f>VLOOKUP(O1782,[3]Gerentes!$A:$N,10,0)</f>
        <v>7. Infancia</v>
      </c>
      <c r="J1782" s="35" t="str">
        <f>VLOOKUP(O1782,[3]Gerentes!$A:$AB,15,0)</f>
        <v>Contratable</v>
      </c>
      <c r="K1782" s="36" t="str">
        <f t="shared" si="81"/>
        <v>Inversión</v>
      </c>
      <c r="L1782" s="37" t="s">
        <v>182</v>
      </c>
      <c r="M1782" s="38" t="str">
        <f t="shared" si="82"/>
        <v>C-4102-1500-20</v>
      </c>
      <c r="N1782" s="34">
        <v>152</v>
      </c>
      <c r="O1782" s="35" t="str">
        <f t="shared" si="83"/>
        <v>C-4102-1500-20-0-4102045-02-152</v>
      </c>
      <c r="P1782" s="32" t="s">
        <v>181</v>
      </c>
      <c r="Q1782" s="39">
        <f>VLOOKUP($O1782,[3]Gerentes!$A:$I,7,0)</f>
        <v>4102045</v>
      </c>
      <c r="R1782" s="40" t="str">
        <f>VLOOKUP($O1782,[3]Gerentes!$A:$I,8,0)</f>
        <v>SERVICIOS DE EDUCACIÓN INFORMAL A NIÑOS, NIÑAS, ADOLESCENTES  Y JÓVENES PARA EL RECONOCIMIENTO DE SUS DERECHOS</v>
      </c>
      <c r="S1782" s="34" t="s">
        <v>24</v>
      </c>
      <c r="T1782" s="34">
        <v>27</v>
      </c>
      <c r="U1782" s="34" t="s">
        <v>161</v>
      </c>
      <c r="V1782" s="34" t="s">
        <v>25</v>
      </c>
      <c r="W1782" s="41">
        <v>2159741400</v>
      </c>
      <c r="X1782" s="41">
        <v>0</v>
      </c>
      <c r="Y1782" s="41">
        <v>0</v>
      </c>
      <c r="Z1782" s="41">
        <v>0</v>
      </c>
      <c r="AA1782" s="41">
        <v>0</v>
      </c>
      <c r="AB1782" s="42">
        <v>2159741400</v>
      </c>
      <c r="AC1782" s="41">
        <v>0</v>
      </c>
      <c r="AD1782" s="41">
        <v>2159741400</v>
      </c>
      <c r="AE1782" s="42">
        <v>0</v>
      </c>
      <c r="AF1782" s="42">
        <v>0</v>
      </c>
      <c r="AG1782" s="41">
        <v>0</v>
      </c>
      <c r="AH1782" s="41">
        <v>0</v>
      </c>
      <c r="AI1782" s="41">
        <v>0</v>
      </c>
      <c r="AJ1782" s="41">
        <v>0</v>
      </c>
      <c r="AK1782" s="42" t="str">
        <f>IFERROR(VLOOKUP(Exportar[[#This Row],[RUBRO]],[3]LISTAS!$A$1:$B$19,2,0),Exportar[[#This Row],[NOMBRE-Planeación_Proyecto]])</f>
        <v>7. Infancia</v>
      </c>
      <c r="AL1782" s="41">
        <f>VLOOKUP(Exportar[[#This Row],[UNIDAD/SUB UNIDAD]],[3]!REGIONALES[[#All],[codigo_regional3]:[Columna1]],3,0)</f>
        <v>85</v>
      </c>
      <c r="AM1782" s="41">
        <f>Exportar[[#This Row],[COD]]</f>
        <v>85</v>
      </c>
      <c r="AN1782" s="41" t="str">
        <f>IFERROR(VLOOKUP(Exportar[[#This Row],[RUBRO completo]],'[3]CENTRO DE COSTOS'!$X:$X,1,0),0)</f>
        <v>C-4102-1500-20-0-4102045-02-152</v>
      </c>
      <c r="AO1782" s="43" t="str">
        <f>VLOOKUP(Exportar[[#This Row],[COD_REAL]],'[3]CENTRO DE COSTOS'!$M$4:$N$72,2,0)</f>
        <v>REGIONAL CASANARE</v>
      </c>
    </row>
    <row r="1783" spans="1:41" x14ac:dyDescent="0.25">
      <c r="A1783" s="44">
        <v>45111</v>
      </c>
      <c r="B1783" s="32">
        <v>2023</v>
      </c>
      <c r="C1783" s="33" t="str">
        <f>VLOOKUP(D1783,'[3]CENTRO DE COSTOS'!$E:$H,4,0)</f>
        <v>REGIONALES</v>
      </c>
      <c r="D1783" s="34" t="s">
        <v>91</v>
      </c>
      <c r="E1783" s="34" t="s">
        <v>92</v>
      </c>
      <c r="F1783" s="34" t="s">
        <v>146</v>
      </c>
      <c r="G1783" s="35" t="str">
        <f>VLOOKUP(O1783,[3]Gerentes!$A:$N,4,0)</f>
        <v>ADOLESCENCIA Y JUVENTUD</v>
      </c>
      <c r="H1783" s="35" t="str">
        <f>VLOOKUP(O1783,[3]Gerentes!$A:$N,5,0)</f>
        <v xml:space="preserve">DIRECTOR(A) DE ADOLESCENCIA Y JUVENTUD </v>
      </c>
      <c r="I1783" s="35" t="str">
        <f>VLOOKUP(O1783,[3]Gerentes!$A:$N,10,0)</f>
        <v>8. Adolescencia y Juventud</v>
      </c>
      <c r="J1783" s="35" t="str">
        <f>VLOOKUP(O1783,[3]Gerentes!$A:$AB,15,0)</f>
        <v>Contratable</v>
      </c>
      <c r="K1783" s="36" t="str">
        <f t="shared" si="81"/>
        <v>Inversión</v>
      </c>
      <c r="L1783" s="37" t="s">
        <v>180</v>
      </c>
      <c r="M1783" s="38" t="str">
        <f t="shared" si="82"/>
        <v>C-4102-1500-21</v>
      </c>
      <c r="N1783" s="34">
        <v>153</v>
      </c>
      <c r="O1783" s="35" t="str">
        <f t="shared" si="83"/>
        <v>C-4102-1500-21-0-4102045-02-00-153</v>
      </c>
      <c r="P1783" s="32" t="s">
        <v>179</v>
      </c>
      <c r="Q1783" s="39">
        <f>VLOOKUP($O1783,[3]Gerentes!$A:$I,7,0)</f>
        <v>4102045</v>
      </c>
      <c r="R1783" s="40" t="str">
        <f>VLOOKUP($O1783,[3]Gerentes!$A:$I,8,0)</f>
        <v>SERVICIOS DE EDUCACIÓN INFORMAL A NIÑOS, NIÑAS, ADOLESCENTES  Y JÓVENES PARA EL RECONOCIMIENTO DE SUS DERECHOS</v>
      </c>
      <c r="S1783" s="34" t="s">
        <v>24</v>
      </c>
      <c r="T1783" s="34">
        <v>27</v>
      </c>
      <c r="U1783" s="34" t="s">
        <v>161</v>
      </c>
      <c r="V1783" s="34" t="s">
        <v>25</v>
      </c>
      <c r="W1783" s="41">
        <v>1543601760</v>
      </c>
      <c r="X1783" s="41">
        <v>0</v>
      </c>
      <c r="Y1783" s="41">
        <v>0</v>
      </c>
      <c r="Z1783" s="41">
        <v>0</v>
      </c>
      <c r="AA1783" s="41">
        <v>0</v>
      </c>
      <c r="AB1783" s="42">
        <v>1543601760</v>
      </c>
      <c r="AC1783" s="41">
        <v>0</v>
      </c>
      <c r="AD1783" s="41">
        <v>1543601760</v>
      </c>
      <c r="AE1783" s="42">
        <v>0</v>
      </c>
      <c r="AF1783" s="42">
        <v>0</v>
      </c>
      <c r="AG1783" s="41">
        <v>0</v>
      </c>
      <c r="AH1783" s="41">
        <v>0</v>
      </c>
      <c r="AI1783" s="41">
        <v>0</v>
      </c>
      <c r="AJ1783" s="41">
        <v>0</v>
      </c>
      <c r="AK1783" s="42" t="str">
        <f>IFERROR(VLOOKUP(Exportar[[#This Row],[RUBRO]],[3]LISTAS!$A$1:$B$19,2,0),Exportar[[#This Row],[NOMBRE-Planeación_Proyecto]])</f>
        <v>8. Adolescencia y Juventud</v>
      </c>
      <c r="AL1783" s="41">
        <f>VLOOKUP(Exportar[[#This Row],[UNIDAD/SUB UNIDAD]],[3]!REGIONALES[[#All],[codigo_regional3]:[Columna1]],3,0)</f>
        <v>85</v>
      </c>
      <c r="AM1783" s="41">
        <f>Exportar[[#This Row],[COD]]</f>
        <v>85</v>
      </c>
      <c r="AN1783" s="41" t="str">
        <f>IFERROR(VLOOKUP(Exportar[[#This Row],[RUBRO completo]],'[3]CENTRO DE COSTOS'!$X:$X,1,0),0)</f>
        <v>C-4102-1500-21-0-4102045-02-00-153</v>
      </c>
      <c r="AO1783" s="43" t="str">
        <f>VLOOKUP(Exportar[[#This Row],[COD_REAL]],'[3]CENTRO DE COSTOS'!$M$4:$N$72,2,0)</f>
        <v>REGIONAL CASANARE</v>
      </c>
    </row>
    <row r="1784" spans="1:41" x14ac:dyDescent="0.25">
      <c r="A1784" s="44">
        <v>45111</v>
      </c>
      <c r="B1784" s="32">
        <v>2023</v>
      </c>
      <c r="C1784" s="33" t="str">
        <f>VLOOKUP(D1784,'[3]CENTRO DE COSTOS'!$E:$H,4,0)</f>
        <v>REGIONALES</v>
      </c>
      <c r="D1784" s="34" t="s">
        <v>91</v>
      </c>
      <c r="E1784" s="34" t="s">
        <v>92</v>
      </c>
      <c r="F1784" s="34" t="s">
        <v>229</v>
      </c>
      <c r="G1784" s="35" t="str">
        <f>VLOOKUP(O1784,[3]Gerentes!$A:$N,4,0)</f>
        <v>PRIMERA INFANCIA</v>
      </c>
      <c r="H1784" s="35" t="str">
        <f>VLOOKUP(O1784,[3]Gerentes!$A:$N,5,0)</f>
        <v>DIRECTOR(A) DE PRIMERA INFANCIA</v>
      </c>
      <c r="I1784" s="35" t="str">
        <f>VLOOKUP(O1784,[3]Gerentes!$A:$N,10,0)</f>
        <v>1. Primera Infancia</v>
      </c>
      <c r="J1784" s="35" t="str">
        <f>VLOOKUP(O1784,[3]Gerentes!$A:$AB,15,0)</f>
        <v>Contratable</v>
      </c>
      <c r="K1784" s="36" t="str">
        <f t="shared" si="81"/>
        <v>Inversión</v>
      </c>
      <c r="L1784" s="37" t="s">
        <v>228</v>
      </c>
      <c r="M1784" s="38" t="str">
        <f t="shared" si="82"/>
        <v>C-4102-1500-18</v>
      </c>
      <c r="N1784" s="34">
        <v>161</v>
      </c>
      <c r="O1784" s="35" t="str">
        <f t="shared" si="83"/>
        <v>C-4102-1500-18-0-4102001-02-161</v>
      </c>
      <c r="P1784" s="32" t="s">
        <v>227</v>
      </c>
      <c r="Q1784" s="39">
        <f>VLOOKUP($O1784,[3]Gerentes!$A:$I,7,0)</f>
        <v>4102001</v>
      </c>
      <c r="R1784" s="40" t="str">
        <f>VLOOKUP($O1784,[3]Gerentes!$A:$I,8,0)</f>
        <v>SERVICIO DE ATENCION INTEGRAL A LA PRIMERA INFANCIA</v>
      </c>
      <c r="S1784" s="34" t="s">
        <v>38</v>
      </c>
      <c r="T1784" s="34">
        <v>10</v>
      </c>
      <c r="U1784" s="34" t="s">
        <v>223</v>
      </c>
      <c r="V1784" s="34" t="s">
        <v>25</v>
      </c>
      <c r="W1784" s="41">
        <v>37833324377</v>
      </c>
      <c r="X1784" s="41">
        <v>2420810266</v>
      </c>
      <c r="Y1784" s="41">
        <v>0</v>
      </c>
      <c r="Z1784" s="41">
        <v>0</v>
      </c>
      <c r="AA1784" s="41">
        <v>0</v>
      </c>
      <c r="AB1784" s="42">
        <v>40254134643</v>
      </c>
      <c r="AC1784" s="41">
        <v>40254134643</v>
      </c>
      <c r="AD1784" s="41">
        <v>0</v>
      </c>
      <c r="AE1784" s="42">
        <v>40254134643</v>
      </c>
      <c r="AF1784" s="42">
        <v>21060059144</v>
      </c>
      <c r="AG1784" s="41">
        <v>21060059144</v>
      </c>
      <c r="AH1784" s="41">
        <v>21060059144</v>
      </c>
      <c r="AI1784" s="41">
        <v>0</v>
      </c>
      <c r="AJ1784" s="41">
        <v>0</v>
      </c>
      <c r="AK1784" s="42" t="str">
        <f>IFERROR(VLOOKUP(Exportar[[#This Row],[RUBRO]],[3]LISTAS!$A$1:$B$19,2,0),Exportar[[#This Row],[NOMBRE-Planeación_Proyecto]])</f>
        <v>1. Primera Infancia</v>
      </c>
      <c r="AL1784" s="41">
        <f>VLOOKUP(Exportar[[#This Row],[UNIDAD/SUB UNIDAD]],[3]!REGIONALES[[#All],[codigo_regional3]:[Columna1]],3,0)</f>
        <v>85</v>
      </c>
      <c r="AM1784" s="41">
        <f>Exportar[[#This Row],[COD]]</f>
        <v>85</v>
      </c>
      <c r="AN1784" s="41" t="str">
        <f>IFERROR(VLOOKUP(Exportar[[#This Row],[RUBRO completo]],'[3]CENTRO DE COSTOS'!$X:$X,1,0),0)</f>
        <v>C-4102-1500-18-0-4102001-02-161</v>
      </c>
      <c r="AO1784" s="43" t="str">
        <f>VLOOKUP(Exportar[[#This Row],[COD_REAL]],'[3]CENTRO DE COSTOS'!$M$4:$N$72,2,0)</f>
        <v>REGIONAL CASANARE</v>
      </c>
    </row>
    <row r="1785" spans="1:41" x14ac:dyDescent="0.25">
      <c r="A1785" s="44">
        <v>45111</v>
      </c>
      <c r="B1785" s="32">
        <v>2023</v>
      </c>
      <c r="C1785" s="33" t="str">
        <f>VLOOKUP(D1785,'[3]CENTRO DE COSTOS'!$E:$H,4,0)</f>
        <v>REGIONALES</v>
      </c>
      <c r="D1785" s="34" t="s">
        <v>91</v>
      </c>
      <c r="E1785" s="34" t="s">
        <v>92</v>
      </c>
      <c r="F1785" s="34" t="s">
        <v>226</v>
      </c>
      <c r="G1785" s="35" t="str">
        <f>VLOOKUP(O1785,[3]Gerentes!$A:$N,4,0)</f>
        <v>PRIMERA INFANCIA</v>
      </c>
      <c r="H1785" s="35" t="str">
        <f>VLOOKUP(O1785,[3]Gerentes!$A:$N,5,0)</f>
        <v>DIRECTOR(A) DE PRIMERA INFANCIA</v>
      </c>
      <c r="I1785" s="35" t="str">
        <f>VLOOKUP(O1785,[3]Gerentes!$A:$N,10,0)</f>
        <v>1. Primera Infancia</v>
      </c>
      <c r="J1785" s="35" t="str">
        <f>VLOOKUP(O1785,[3]Gerentes!$A:$AB,15,0)</f>
        <v>Contratable</v>
      </c>
      <c r="K1785" s="36" t="str">
        <f t="shared" si="81"/>
        <v>Inversión</v>
      </c>
      <c r="L1785" s="37" t="s">
        <v>225</v>
      </c>
      <c r="M1785" s="38" t="str">
        <f t="shared" si="82"/>
        <v>C-4102-1500-18</v>
      </c>
      <c r="N1785" s="34">
        <v>162</v>
      </c>
      <c r="O1785" s="35" t="str">
        <f t="shared" si="83"/>
        <v>C-4102-1500-18-0-4102002-02-162</v>
      </c>
      <c r="P1785" s="32" t="s">
        <v>224</v>
      </c>
      <c r="Q1785" s="39">
        <f>VLOOKUP($O1785,[3]Gerentes!$A:$I,7,0)</f>
        <v>4102002</v>
      </c>
      <c r="R1785" s="40" t="str">
        <f>VLOOKUP($O1785,[3]Gerentes!$A:$I,8,0)</f>
        <v>SERVICIO DE ATENCION TRADICIONAL A LA PRIMERA INFANCIA</v>
      </c>
      <c r="S1785" s="34" t="s">
        <v>38</v>
      </c>
      <c r="T1785" s="34">
        <v>10</v>
      </c>
      <c r="U1785" s="34" t="s">
        <v>223</v>
      </c>
      <c r="V1785" s="34" t="s">
        <v>25</v>
      </c>
      <c r="W1785" s="41">
        <v>163245430</v>
      </c>
      <c r="X1785" s="41">
        <v>4953812</v>
      </c>
      <c r="Y1785" s="41">
        <v>0</v>
      </c>
      <c r="Z1785" s="41">
        <v>0</v>
      </c>
      <c r="AA1785" s="41">
        <v>0</v>
      </c>
      <c r="AB1785" s="42">
        <v>168199242</v>
      </c>
      <c r="AC1785" s="41">
        <v>168199242</v>
      </c>
      <c r="AD1785" s="41">
        <v>0</v>
      </c>
      <c r="AE1785" s="42">
        <v>168199242</v>
      </c>
      <c r="AF1785" s="42">
        <v>93068854</v>
      </c>
      <c r="AG1785" s="41">
        <v>93068854</v>
      </c>
      <c r="AH1785" s="41">
        <v>93068854</v>
      </c>
      <c r="AI1785" s="41">
        <v>0</v>
      </c>
      <c r="AJ1785" s="41">
        <v>0</v>
      </c>
      <c r="AK1785" s="42" t="str">
        <f>IFERROR(VLOOKUP(Exportar[[#This Row],[RUBRO]],[3]LISTAS!$A$1:$B$19,2,0),Exportar[[#This Row],[NOMBRE-Planeación_Proyecto]])</f>
        <v>1. Primera Infancia</v>
      </c>
      <c r="AL1785" s="41">
        <f>VLOOKUP(Exportar[[#This Row],[UNIDAD/SUB UNIDAD]],[3]!REGIONALES[[#All],[codigo_regional3]:[Columna1]],3,0)</f>
        <v>85</v>
      </c>
      <c r="AM1785" s="41">
        <f>Exportar[[#This Row],[COD]]</f>
        <v>85</v>
      </c>
      <c r="AN1785" s="41" t="str">
        <f>IFERROR(VLOOKUP(Exportar[[#This Row],[RUBRO completo]],'[3]CENTRO DE COSTOS'!$X:$X,1,0),0)</f>
        <v>C-4102-1500-18-0-4102002-02-162</v>
      </c>
      <c r="AO1785" s="43" t="str">
        <f>VLOOKUP(Exportar[[#This Row],[COD_REAL]],'[3]CENTRO DE COSTOS'!$M$4:$N$72,2,0)</f>
        <v>REGIONAL CASANARE</v>
      </c>
    </row>
    <row r="1786" spans="1:41" x14ac:dyDescent="0.25">
      <c r="A1786" s="44">
        <v>45111</v>
      </c>
      <c r="B1786" s="32">
        <v>2023</v>
      </c>
      <c r="C1786" s="33" t="str">
        <f>VLOOKUP(D1786,'[3]CENTRO DE COSTOS'!$E:$H,4,0)</f>
        <v>REGIONALES</v>
      </c>
      <c r="D1786" s="34" t="s">
        <v>91</v>
      </c>
      <c r="E1786" s="34" t="s">
        <v>92</v>
      </c>
      <c r="F1786" s="34" t="s">
        <v>222</v>
      </c>
      <c r="G1786" s="35" t="str">
        <f>VLOOKUP(O1786,[3]Gerentes!$A:$N,4,0)</f>
        <v>FORTALECIMIENTO</v>
      </c>
      <c r="H1786" s="35" t="str">
        <f>VLOOKUP(O1786,[3]Gerentes!$A:$N,5,0)</f>
        <v>DIRECTOR(A) ADMINISTRATIVO</v>
      </c>
      <c r="I1786" s="35" t="str">
        <f>VLOOKUP(O1786,[3]Gerentes!$A:$N,10,0)</f>
        <v>8. Fortalecimiento</v>
      </c>
      <c r="J1786" s="35" t="str">
        <f>VLOOKUP(O1786,[3]Gerentes!$A:$AB,15,0)</f>
        <v>Contratable</v>
      </c>
      <c r="K1786" s="36" t="str">
        <f t="shared" si="81"/>
        <v>Inversión</v>
      </c>
      <c r="L1786" s="37" t="s">
        <v>175</v>
      </c>
      <c r="M1786" s="38" t="str">
        <f t="shared" si="82"/>
        <v>C-4199-1500-8</v>
      </c>
      <c r="N1786" s="34">
        <v>184</v>
      </c>
      <c r="O1786" s="35" t="str">
        <f t="shared" si="83"/>
        <v>C-4199-1500-8-0-4199064-02-184</v>
      </c>
      <c r="P1786" s="32" t="s">
        <v>174</v>
      </c>
      <c r="Q1786" s="39">
        <f>VLOOKUP($O1786,[3]Gerentes!$A:$I,7,0)</f>
        <v>4199064</v>
      </c>
      <c r="R1786" s="40" t="str">
        <f>VLOOKUP($O1786,[3]Gerentes!$A:$I,8,0)</f>
        <v>SERVICIO DE IMPLEMENTACION DE SISTEMAS DE GESTION</v>
      </c>
      <c r="S1786" s="34" t="s">
        <v>24</v>
      </c>
      <c r="T1786" s="34">
        <v>27</v>
      </c>
      <c r="U1786" s="34" t="s">
        <v>161</v>
      </c>
      <c r="V1786" s="34" t="s">
        <v>25</v>
      </c>
      <c r="W1786" s="41">
        <v>315794393</v>
      </c>
      <c r="X1786" s="41">
        <v>0</v>
      </c>
      <c r="Y1786" s="41">
        <v>0</v>
      </c>
      <c r="Z1786" s="41">
        <v>0</v>
      </c>
      <c r="AA1786" s="41">
        <v>0</v>
      </c>
      <c r="AB1786" s="42">
        <v>315794393</v>
      </c>
      <c r="AC1786" s="41">
        <v>289020716</v>
      </c>
      <c r="AD1786" s="41">
        <v>26773677</v>
      </c>
      <c r="AE1786" s="42">
        <v>289020716</v>
      </c>
      <c r="AF1786" s="42">
        <v>134993202</v>
      </c>
      <c r="AG1786" s="41">
        <v>134993202</v>
      </c>
      <c r="AH1786" s="41">
        <v>134993202</v>
      </c>
      <c r="AI1786" s="41">
        <v>0</v>
      </c>
      <c r="AJ1786" s="41">
        <v>0</v>
      </c>
      <c r="AK1786" s="42" t="str">
        <f>IFERROR(VLOOKUP(Exportar[[#This Row],[RUBRO]],[3]LISTAS!$A$1:$B$19,2,0),Exportar[[#This Row],[NOMBRE-Planeación_Proyecto]])</f>
        <v>8. Fortalecimiento</v>
      </c>
      <c r="AL1786" s="41">
        <f>VLOOKUP(Exportar[[#This Row],[UNIDAD/SUB UNIDAD]],[3]!REGIONALES[[#All],[codigo_regional3]:[Columna1]],3,0)</f>
        <v>85</v>
      </c>
      <c r="AM1786" s="41">
        <f>Exportar[[#This Row],[COD]]</f>
        <v>85</v>
      </c>
      <c r="AN1786" s="41">
        <f>IFERROR(VLOOKUP(Exportar[[#This Row],[RUBRO completo]],'[3]CENTRO DE COSTOS'!$X:$X,1,0),0)</f>
        <v>0</v>
      </c>
      <c r="AO1786" s="43" t="str">
        <f>VLOOKUP(Exportar[[#This Row],[COD_REAL]],'[3]CENTRO DE COSTOS'!$M$4:$N$72,2,0)</f>
        <v>REGIONAL CASANARE</v>
      </c>
    </row>
    <row r="1787" spans="1:41" x14ac:dyDescent="0.25">
      <c r="A1787" s="44">
        <v>45111</v>
      </c>
      <c r="B1787" s="32">
        <v>2023</v>
      </c>
      <c r="C1787" s="33" t="str">
        <f>VLOOKUP(D1787,'[3]CENTRO DE COSTOS'!$E:$H,4,0)</f>
        <v>REGIONALES</v>
      </c>
      <c r="D1787" s="34" t="s">
        <v>91</v>
      </c>
      <c r="E1787" s="34" t="s">
        <v>92</v>
      </c>
      <c r="F1787" s="34" t="s">
        <v>221</v>
      </c>
      <c r="G1787" s="35" t="str">
        <f>VLOOKUP(O1787,[3]Gerentes!$A:$N,4,0)</f>
        <v>FORTALECIMIENTO</v>
      </c>
      <c r="H1787" s="35" t="str">
        <f>VLOOKUP(O1787,[3]Gerentes!$A:$N,5,0)</f>
        <v>DIRECTOR(A) ADMINISTRATIVO</v>
      </c>
      <c r="I1787" s="35" t="str">
        <f>VLOOKUP(O1787,[3]Gerentes!$A:$N,10,0)</f>
        <v>8. Fortalecimiento</v>
      </c>
      <c r="J1787" s="35" t="str">
        <f>VLOOKUP(O1787,[3]Gerentes!$A:$AB,15,0)</f>
        <v>Contratable</v>
      </c>
      <c r="K1787" s="36" t="str">
        <f t="shared" si="81"/>
        <v>Inversión</v>
      </c>
      <c r="L1787" s="37" t="s">
        <v>175</v>
      </c>
      <c r="M1787" s="38" t="str">
        <f t="shared" si="82"/>
        <v>C-4199-1500-8</v>
      </c>
      <c r="N1787" s="34">
        <v>186</v>
      </c>
      <c r="O1787" s="35" t="str">
        <f t="shared" si="83"/>
        <v>C-4199-1500-8-0-4199064-02-186</v>
      </c>
      <c r="P1787" s="32" t="s">
        <v>174</v>
      </c>
      <c r="Q1787" s="39">
        <f>VLOOKUP($O1787,[3]Gerentes!$A:$I,7,0)</f>
        <v>4199064</v>
      </c>
      <c r="R1787" s="40" t="str">
        <f>VLOOKUP($O1787,[3]Gerentes!$A:$I,8,0)</f>
        <v>SERVICIO DE IMPLEMENTACION DE SISTEMAS DE GESTION</v>
      </c>
      <c r="S1787" s="34" t="s">
        <v>24</v>
      </c>
      <c r="T1787" s="34">
        <v>27</v>
      </c>
      <c r="U1787" s="34" t="s">
        <v>161</v>
      </c>
      <c r="V1787" s="34" t="s">
        <v>25</v>
      </c>
      <c r="W1787" s="41">
        <v>136441492</v>
      </c>
      <c r="X1787" s="41">
        <v>0</v>
      </c>
      <c r="Y1787" s="41">
        <v>0</v>
      </c>
      <c r="Z1787" s="41">
        <v>0</v>
      </c>
      <c r="AA1787" s="41">
        <v>0</v>
      </c>
      <c r="AB1787" s="42">
        <v>136441492</v>
      </c>
      <c r="AC1787" s="41">
        <v>136441492</v>
      </c>
      <c r="AD1787" s="41">
        <v>0</v>
      </c>
      <c r="AE1787" s="42">
        <v>79493918</v>
      </c>
      <c r="AF1787" s="42">
        <v>79298924</v>
      </c>
      <c r="AG1787" s="41">
        <v>79298924</v>
      </c>
      <c r="AH1787" s="41">
        <v>79298924</v>
      </c>
      <c r="AI1787" s="41">
        <v>0</v>
      </c>
      <c r="AJ1787" s="41">
        <v>0</v>
      </c>
      <c r="AK1787" s="42" t="str">
        <f>IFERROR(VLOOKUP(Exportar[[#This Row],[RUBRO]],[3]LISTAS!$A$1:$B$19,2,0),Exportar[[#This Row],[NOMBRE-Planeación_Proyecto]])</f>
        <v>8. Fortalecimiento</v>
      </c>
      <c r="AL1787" s="41">
        <f>VLOOKUP(Exportar[[#This Row],[UNIDAD/SUB UNIDAD]],[3]!REGIONALES[[#All],[codigo_regional3]:[Columna1]],3,0)</f>
        <v>85</v>
      </c>
      <c r="AM1787" s="41">
        <f>Exportar[[#This Row],[COD]]</f>
        <v>85</v>
      </c>
      <c r="AN1787" s="41">
        <f>IFERROR(VLOOKUP(Exportar[[#This Row],[RUBRO completo]],'[3]CENTRO DE COSTOS'!$X:$X,1,0),0)</f>
        <v>0</v>
      </c>
      <c r="AO1787" s="43" t="str">
        <f>VLOOKUP(Exportar[[#This Row],[COD_REAL]],'[3]CENTRO DE COSTOS'!$M$4:$N$72,2,0)</f>
        <v>REGIONAL CASANARE</v>
      </c>
    </row>
    <row r="1788" spans="1:41" x14ac:dyDescent="0.25">
      <c r="A1788" s="44">
        <v>45111</v>
      </c>
      <c r="B1788" s="32">
        <v>2023</v>
      </c>
      <c r="C1788" s="33" t="str">
        <f>VLOOKUP(D1788,'[3]CENTRO DE COSTOS'!$E:$H,4,0)</f>
        <v>REGIONALES</v>
      </c>
      <c r="D1788" s="34" t="s">
        <v>91</v>
      </c>
      <c r="E1788" s="34" t="s">
        <v>92</v>
      </c>
      <c r="F1788" s="34" t="s">
        <v>220</v>
      </c>
      <c r="G1788" s="35" t="str">
        <f>VLOOKUP(O1788,[3]Gerentes!$A:$N,4,0)</f>
        <v>FORTALECIMIENTO</v>
      </c>
      <c r="H1788" s="35" t="str">
        <f>VLOOKUP(O1788,[3]Gerentes!$A:$N,5,0)</f>
        <v>DIRECTOR(A) DE GESTION HUMANA</v>
      </c>
      <c r="I1788" s="35" t="str">
        <f>VLOOKUP(O1788,[3]Gerentes!$A:$N,10,0)</f>
        <v>8. Fortalecimiento</v>
      </c>
      <c r="J1788" s="35" t="str">
        <f>VLOOKUP(O1788,[3]Gerentes!$A:$AB,15,0)</f>
        <v>Contratable</v>
      </c>
      <c r="K1788" s="36" t="str">
        <f t="shared" si="81"/>
        <v>Inversión</v>
      </c>
      <c r="L1788" s="37" t="s">
        <v>215</v>
      </c>
      <c r="M1788" s="38" t="str">
        <f t="shared" si="82"/>
        <v>C-4199-1500-8</v>
      </c>
      <c r="N1788" s="34">
        <v>192</v>
      </c>
      <c r="O1788" s="35" t="str">
        <f t="shared" si="83"/>
        <v>C-4199-1500-8-0-4199053-02-192</v>
      </c>
      <c r="P1788" s="32" t="s">
        <v>214</v>
      </c>
      <c r="Q1788" s="39">
        <f>VLOOKUP($O1788,[3]Gerentes!$A:$I,7,0)</f>
        <v>4199053</v>
      </c>
      <c r="R1788" s="40" t="str">
        <f>VLOOKUP($O1788,[3]Gerentes!$A:$I,8,0)</f>
        <v>DOCUMENTOS DE LINEAMIENTOS TECNICOS</v>
      </c>
      <c r="S1788" s="34" t="s">
        <v>24</v>
      </c>
      <c r="T1788" s="34">
        <v>27</v>
      </c>
      <c r="U1788" s="34" t="s">
        <v>161</v>
      </c>
      <c r="V1788" s="34" t="s">
        <v>25</v>
      </c>
      <c r="W1788" s="41">
        <v>7958913</v>
      </c>
      <c r="X1788" s="41">
        <v>4424087</v>
      </c>
      <c r="Y1788" s="41">
        <v>0</v>
      </c>
      <c r="Z1788" s="41">
        <v>0</v>
      </c>
      <c r="AA1788" s="41">
        <v>0</v>
      </c>
      <c r="AB1788" s="42">
        <v>12383000</v>
      </c>
      <c r="AC1788" s="41">
        <v>12383000</v>
      </c>
      <c r="AD1788" s="41">
        <v>0</v>
      </c>
      <c r="AE1788" s="42">
        <v>12383000</v>
      </c>
      <c r="AF1788" s="42">
        <v>0</v>
      </c>
      <c r="AG1788" s="41">
        <v>0</v>
      </c>
      <c r="AH1788" s="41">
        <v>0</v>
      </c>
      <c r="AI1788" s="41">
        <v>0</v>
      </c>
      <c r="AJ1788" s="41">
        <v>0</v>
      </c>
      <c r="AK1788" s="42" t="str">
        <f>IFERROR(VLOOKUP(Exportar[[#This Row],[RUBRO]],[3]LISTAS!$A$1:$B$19,2,0),Exportar[[#This Row],[NOMBRE-Planeación_Proyecto]])</f>
        <v>8. Fortalecimiento</v>
      </c>
      <c r="AL1788" s="41">
        <f>VLOOKUP(Exportar[[#This Row],[UNIDAD/SUB UNIDAD]],[3]!REGIONALES[[#All],[codigo_regional3]:[Columna1]],3,0)</f>
        <v>85</v>
      </c>
      <c r="AM1788" s="41">
        <f>Exportar[[#This Row],[COD]]</f>
        <v>85</v>
      </c>
      <c r="AN1788" s="41">
        <f>IFERROR(VLOOKUP(Exportar[[#This Row],[RUBRO completo]],'[3]CENTRO DE COSTOS'!$X:$X,1,0),0)</f>
        <v>0</v>
      </c>
      <c r="AO1788" s="43" t="str">
        <f>VLOOKUP(Exportar[[#This Row],[COD_REAL]],'[3]CENTRO DE COSTOS'!$M$4:$N$72,2,0)</f>
        <v>REGIONAL CASANARE</v>
      </c>
    </row>
    <row r="1789" spans="1:41" x14ac:dyDescent="0.25">
      <c r="A1789" s="44">
        <v>45111</v>
      </c>
      <c r="B1789" s="32">
        <v>2023</v>
      </c>
      <c r="C1789" s="33" t="str">
        <f>VLOOKUP(D1789,'[3]CENTRO DE COSTOS'!$E:$H,4,0)</f>
        <v>REGIONALES</v>
      </c>
      <c r="D1789" s="34" t="s">
        <v>91</v>
      </c>
      <c r="E1789" s="34" t="s">
        <v>92</v>
      </c>
      <c r="F1789" s="34" t="s">
        <v>219</v>
      </c>
      <c r="G1789" s="35" t="str">
        <f>VLOOKUP(O1789,[3]Gerentes!$A:$N,4,0)</f>
        <v>FORTALECIMIENTO</v>
      </c>
      <c r="H1789" s="35" t="str">
        <f>VLOOKUP(O1789,[3]Gerentes!$A:$N,5,0)</f>
        <v>DIRECTOR(A) ADMINISTRATIVO</v>
      </c>
      <c r="I1789" s="35" t="str">
        <f>VLOOKUP(O1789,[3]Gerentes!$A:$N,10,0)</f>
        <v>8. Fortalecimiento</v>
      </c>
      <c r="J1789" s="35" t="str">
        <f>VLOOKUP(O1789,[3]Gerentes!$A:$AB,15,0)</f>
        <v>Contratable</v>
      </c>
      <c r="K1789" s="36" t="str">
        <f t="shared" si="81"/>
        <v>Inversión</v>
      </c>
      <c r="L1789" s="37" t="s">
        <v>218</v>
      </c>
      <c r="M1789" s="38" t="str">
        <f t="shared" si="82"/>
        <v>C-4199-1500-8</v>
      </c>
      <c r="N1789" s="34">
        <v>197</v>
      </c>
      <c r="O1789" s="35" t="str">
        <f t="shared" si="83"/>
        <v>C-4199-1500-8-0-4199016-02-197</v>
      </c>
      <c r="P1789" s="32" t="s">
        <v>217</v>
      </c>
      <c r="Q1789" s="39">
        <f>VLOOKUP($O1789,[3]Gerentes!$A:$I,7,0)</f>
        <v>4199016</v>
      </c>
      <c r="R1789" s="40" t="str">
        <f>VLOOKUP($O1789,[3]Gerentes!$A:$I,8,0)</f>
        <v>SEDES MANTENIDAS</v>
      </c>
      <c r="S1789" s="34" t="s">
        <v>24</v>
      </c>
      <c r="T1789" s="34">
        <v>27</v>
      </c>
      <c r="U1789" s="34" t="s">
        <v>161</v>
      </c>
      <c r="V1789" s="34" t="s">
        <v>25</v>
      </c>
      <c r="W1789" s="41">
        <v>84566354</v>
      </c>
      <c r="X1789" s="41">
        <v>0</v>
      </c>
      <c r="Y1789" s="41">
        <v>0</v>
      </c>
      <c r="Z1789" s="41">
        <v>0</v>
      </c>
      <c r="AA1789" s="41">
        <v>0</v>
      </c>
      <c r="AB1789" s="42">
        <v>84566354</v>
      </c>
      <c r="AC1789" s="41">
        <v>72000000</v>
      </c>
      <c r="AD1789" s="41">
        <v>12566354</v>
      </c>
      <c r="AE1789" s="42">
        <v>0</v>
      </c>
      <c r="AF1789" s="42">
        <v>0</v>
      </c>
      <c r="AG1789" s="41">
        <v>0</v>
      </c>
      <c r="AH1789" s="41">
        <v>0</v>
      </c>
      <c r="AI1789" s="41">
        <v>0</v>
      </c>
      <c r="AJ1789" s="41">
        <v>0</v>
      </c>
      <c r="AK1789" s="42" t="str">
        <f>IFERROR(VLOOKUP(Exportar[[#This Row],[RUBRO]],[3]LISTAS!$A$1:$B$19,2,0),Exportar[[#This Row],[NOMBRE-Planeación_Proyecto]])</f>
        <v>8. Fortalecimiento</v>
      </c>
      <c r="AL1789" s="41">
        <f>VLOOKUP(Exportar[[#This Row],[UNIDAD/SUB UNIDAD]],[3]!REGIONALES[[#All],[codigo_regional3]:[Columna1]],3,0)</f>
        <v>85</v>
      </c>
      <c r="AM1789" s="41">
        <f>Exportar[[#This Row],[COD]]</f>
        <v>85</v>
      </c>
      <c r="AN1789" s="41">
        <f>IFERROR(VLOOKUP(Exportar[[#This Row],[RUBRO completo]],'[3]CENTRO DE COSTOS'!$X:$X,1,0),0)</f>
        <v>0</v>
      </c>
      <c r="AO1789" s="43" t="str">
        <f>VLOOKUP(Exportar[[#This Row],[COD_REAL]],'[3]CENTRO DE COSTOS'!$M$4:$N$72,2,0)</f>
        <v>REGIONAL CASANARE</v>
      </c>
    </row>
    <row r="1790" spans="1:41" x14ac:dyDescent="0.25">
      <c r="A1790" s="44">
        <v>45111</v>
      </c>
      <c r="B1790" s="32">
        <v>2023</v>
      </c>
      <c r="C1790" s="33" t="str">
        <f>VLOOKUP(D1790,'[3]CENTRO DE COSTOS'!$E:$H,4,0)</f>
        <v>REGIONALES</v>
      </c>
      <c r="D1790" s="34" t="s">
        <v>91</v>
      </c>
      <c r="E1790" s="34" t="s">
        <v>92</v>
      </c>
      <c r="F1790" s="34" t="s">
        <v>216</v>
      </c>
      <c r="G1790" s="35" t="str">
        <f>VLOOKUP(O1790,[3]Gerentes!$A:$N,4,0)</f>
        <v>FORTALECIMIENTO</v>
      </c>
      <c r="H1790" s="35" t="str">
        <f>VLOOKUP(O1790,[3]Gerentes!$A:$N,5,0)</f>
        <v>DIRECTOR(A) ADMINISTRATIVO</v>
      </c>
      <c r="I1790" s="35" t="str">
        <f>VLOOKUP(O1790,[3]Gerentes!$A:$N,10,0)</f>
        <v>8. Fortalecimiento</v>
      </c>
      <c r="J1790" s="35" t="str">
        <f>VLOOKUP(O1790,[3]Gerentes!$A:$AB,15,0)</f>
        <v>Contratable</v>
      </c>
      <c r="K1790" s="36" t="str">
        <f t="shared" si="81"/>
        <v>Inversión</v>
      </c>
      <c r="L1790" s="37" t="s">
        <v>215</v>
      </c>
      <c r="M1790" s="38" t="str">
        <f t="shared" si="82"/>
        <v>C-4199-1500-8</v>
      </c>
      <c r="N1790" s="34">
        <v>199</v>
      </c>
      <c r="O1790" s="35" t="str">
        <f t="shared" si="83"/>
        <v>C-4199-1500-8-0-4199053-02-199</v>
      </c>
      <c r="P1790" s="32" t="s">
        <v>214</v>
      </c>
      <c r="Q1790" s="39">
        <f>VLOOKUP($O1790,[3]Gerentes!$A:$I,7,0)</f>
        <v>4199053</v>
      </c>
      <c r="R1790" s="40" t="str">
        <f>VLOOKUP($O1790,[3]Gerentes!$A:$I,8,0)</f>
        <v>DOCUMENTOS DE LINEAMIENTOS TECNICOS</v>
      </c>
      <c r="S1790" s="34" t="s">
        <v>24</v>
      </c>
      <c r="T1790" s="34">
        <v>27</v>
      </c>
      <c r="U1790" s="34" t="s">
        <v>161</v>
      </c>
      <c r="V1790" s="34" t="s">
        <v>25</v>
      </c>
      <c r="W1790" s="41">
        <v>31500000</v>
      </c>
      <c r="X1790" s="41">
        <v>0</v>
      </c>
      <c r="Y1790" s="41">
        <v>0</v>
      </c>
      <c r="Z1790" s="41">
        <v>0</v>
      </c>
      <c r="AA1790" s="41">
        <v>0</v>
      </c>
      <c r="AB1790" s="42">
        <v>31500000</v>
      </c>
      <c r="AC1790" s="41">
        <v>0</v>
      </c>
      <c r="AD1790" s="41">
        <v>31500000</v>
      </c>
      <c r="AE1790" s="42">
        <v>0</v>
      </c>
      <c r="AF1790" s="42">
        <v>0</v>
      </c>
      <c r="AG1790" s="41">
        <v>0</v>
      </c>
      <c r="AH1790" s="41">
        <v>0</v>
      </c>
      <c r="AI1790" s="41">
        <v>0</v>
      </c>
      <c r="AJ1790" s="41">
        <v>0</v>
      </c>
      <c r="AK1790" s="42" t="str">
        <f>IFERROR(VLOOKUP(Exportar[[#This Row],[RUBRO]],[3]LISTAS!$A$1:$B$19,2,0),Exportar[[#This Row],[NOMBRE-Planeación_Proyecto]])</f>
        <v>8. Fortalecimiento</v>
      </c>
      <c r="AL1790" s="41">
        <f>VLOOKUP(Exportar[[#This Row],[UNIDAD/SUB UNIDAD]],[3]!REGIONALES[[#All],[codigo_regional3]:[Columna1]],3,0)</f>
        <v>85</v>
      </c>
      <c r="AM1790" s="41">
        <f>Exportar[[#This Row],[COD]]</f>
        <v>85</v>
      </c>
      <c r="AN1790" s="41">
        <f>IFERROR(VLOOKUP(Exportar[[#This Row],[RUBRO completo]],'[3]CENTRO DE COSTOS'!$X:$X,1,0),0)</f>
        <v>0</v>
      </c>
      <c r="AO1790" s="43" t="str">
        <f>VLOOKUP(Exportar[[#This Row],[COD_REAL]],'[3]CENTRO DE COSTOS'!$M$4:$N$72,2,0)</f>
        <v>REGIONAL CASANARE</v>
      </c>
    </row>
    <row r="1791" spans="1:41" x14ac:dyDescent="0.25">
      <c r="A1791" s="44">
        <v>45111</v>
      </c>
      <c r="B1791" s="32">
        <v>2023</v>
      </c>
      <c r="C1791" s="33" t="str">
        <f>VLOOKUP(D1791,'[3]CENTRO DE COSTOS'!$E:$H,4,0)</f>
        <v>REGIONALES</v>
      </c>
      <c r="D1791" s="34" t="s">
        <v>91</v>
      </c>
      <c r="E1791" s="34" t="s">
        <v>92</v>
      </c>
      <c r="F1791" s="34" t="s">
        <v>213</v>
      </c>
      <c r="G1791" s="35" t="str">
        <f>VLOOKUP(O1791,[3]Gerentes!$A:$N,4,0)</f>
        <v>FORTALECIMIENTO</v>
      </c>
      <c r="H1791" s="35" t="str">
        <f>VLOOKUP(O1791,[3]Gerentes!$A:$N,5,0)</f>
        <v>DIRECTOR(A) ADMINISTRATIVO</v>
      </c>
      <c r="I1791" s="35" t="str">
        <f>VLOOKUP(O1791,[3]Gerentes!$A:$N,10,0)</f>
        <v>8. Fortalecimiento</v>
      </c>
      <c r="J1791" s="35" t="str">
        <f>VLOOKUP(O1791,[3]Gerentes!$A:$AB,15,0)</f>
        <v>Contratable</v>
      </c>
      <c r="K1791" s="36" t="str">
        <f t="shared" si="81"/>
        <v>Inversión</v>
      </c>
      <c r="L1791" s="37" t="s">
        <v>175</v>
      </c>
      <c r="M1791" s="38" t="str">
        <f t="shared" si="82"/>
        <v>C-4199-1500-8</v>
      </c>
      <c r="N1791" s="34">
        <v>201</v>
      </c>
      <c r="O1791" s="35" t="str">
        <f t="shared" si="83"/>
        <v>C-4199-1500-8-0-4199064-02-201</v>
      </c>
      <c r="P1791" s="32" t="s">
        <v>174</v>
      </c>
      <c r="Q1791" s="39">
        <f>VLOOKUP($O1791,[3]Gerentes!$A:$I,7,0)</f>
        <v>4199064</v>
      </c>
      <c r="R1791" s="40" t="str">
        <f>VLOOKUP($O1791,[3]Gerentes!$A:$I,8,0)</f>
        <v>SERVICIO DE IMPLEMENTACION DE SISTEMAS DE GESTION</v>
      </c>
      <c r="S1791" s="34" t="s">
        <v>24</v>
      </c>
      <c r="T1791" s="34">
        <v>27</v>
      </c>
      <c r="U1791" s="34" t="s">
        <v>161</v>
      </c>
      <c r="V1791" s="34" t="s">
        <v>25</v>
      </c>
      <c r="W1791" s="41">
        <v>0</v>
      </c>
      <c r="X1791" s="41">
        <v>29761000</v>
      </c>
      <c r="Y1791" s="41">
        <v>29761000</v>
      </c>
      <c r="Z1791" s="41">
        <v>0</v>
      </c>
      <c r="AA1791" s="41">
        <v>0</v>
      </c>
      <c r="AB1791" s="42">
        <v>0</v>
      </c>
      <c r="AC1791" s="41">
        <v>0</v>
      </c>
      <c r="AD1791" s="41">
        <v>0</v>
      </c>
      <c r="AE1791" s="42">
        <v>0</v>
      </c>
      <c r="AF1791" s="42">
        <v>0</v>
      </c>
      <c r="AG1791" s="41">
        <v>0</v>
      </c>
      <c r="AH1791" s="41">
        <v>0</v>
      </c>
      <c r="AI1791" s="41">
        <v>0</v>
      </c>
      <c r="AJ1791" s="41">
        <v>0</v>
      </c>
      <c r="AK1791" s="42" t="str">
        <f>IFERROR(VLOOKUP(Exportar[[#This Row],[RUBRO]],[3]LISTAS!$A$1:$B$19,2,0),Exportar[[#This Row],[NOMBRE-Planeación_Proyecto]])</f>
        <v>8. Fortalecimiento</v>
      </c>
      <c r="AL1791" s="41">
        <f>VLOOKUP(Exportar[[#This Row],[UNIDAD/SUB UNIDAD]],[3]!REGIONALES[[#All],[codigo_regional3]:[Columna1]],3,0)</f>
        <v>85</v>
      </c>
      <c r="AM1791" s="41">
        <f>Exportar[[#This Row],[COD]]</f>
        <v>85</v>
      </c>
      <c r="AN1791" s="41">
        <f>IFERROR(VLOOKUP(Exportar[[#This Row],[RUBRO completo]],'[3]CENTRO DE COSTOS'!$X:$X,1,0),0)</f>
        <v>0</v>
      </c>
      <c r="AO1791" s="43" t="str">
        <f>VLOOKUP(Exportar[[#This Row],[COD_REAL]],'[3]CENTRO DE COSTOS'!$M$4:$N$72,2,0)</f>
        <v>REGIONAL CASANARE</v>
      </c>
    </row>
    <row r="1792" spans="1:41" x14ac:dyDescent="0.25">
      <c r="A1792" s="44">
        <v>45111</v>
      </c>
      <c r="B1792" s="32">
        <v>2023</v>
      </c>
      <c r="C1792" s="33" t="str">
        <f>VLOOKUP(D1792,'[3]CENTRO DE COSTOS'!$E:$H,4,0)</f>
        <v>REGIONALES</v>
      </c>
      <c r="D1792" s="34" t="s">
        <v>91</v>
      </c>
      <c r="E1792" s="34" t="s">
        <v>92</v>
      </c>
      <c r="F1792" s="34" t="s">
        <v>208</v>
      </c>
      <c r="G1792" s="35" t="str">
        <f>VLOOKUP(O1792,[3]Gerentes!$A:$N,4,0)</f>
        <v>FUNCIONAMIENTO</v>
      </c>
      <c r="H1792" s="35" t="str">
        <f>VLOOKUP(O1792,[3]Gerentes!$A:$N,5,0)</f>
        <v>DIRECTOR(A) DE GESTION HUMANA</v>
      </c>
      <c r="I1792" s="35" t="str">
        <f>VLOOKUP(O1792,[3]Gerentes!$A:$N,10,0)</f>
        <v>1. Gestión Humana</v>
      </c>
      <c r="J1792" s="35" t="str">
        <f>VLOOKUP(O1792,[3]Gerentes!$A:$AB,15,0)</f>
        <v>Contratable</v>
      </c>
      <c r="K1792" s="36" t="str">
        <f t="shared" si="81"/>
        <v>Funcionamiento</v>
      </c>
      <c r="L1792" s="37" t="s">
        <v>212</v>
      </c>
      <c r="M1792" s="38" t="str">
        <f t="shared" si="82"/>
        <v>A-02-02</v>
      </c>
      <c r="N1792" s="34">
        <v>301</v>
      </c>
      <c r="O1792" s="35" t="str">
        <f t="shared" si="83"/>
        <v>A-02-02-01-002-008-301</v>
      </c>
      <c r="P1792" s="32" t="s">
        <v>211</v>
      </c>
      <c r="Q1792" s="39">
        <f>VLOOKUP($O1792,[3]Gerentes!$A:$I,7,0)</f>
        <v>0</v>
      </c>
      <c r="R1792" s="40">
        <f>VLOOKUP($O1792,[3]Gerentes!$A:$I,8,0)</f>
        <v>0</v>
      </c>
      <c r="S1792" s="34" t="s">
        <v>24</v>
      </c>
      <c r="T1792" s="34">
        <v>27</v>
      </c>
      <c r="U1792" s="34" t="s">
        <v>161</v>
      </c>
      <c r="V1792" s="34" t="s">
        <v>25</v>
      </c>
      <c r="W1792" s="41">
        <v>9548100</v>
      </c>
      <c r="X1792" s="41">
        <v>6260540</v>
      </c>
      <c r="Y1792" s="41">
        <v>0</v>
      </c>
      <c r="Z1792" s="41">
        <v>0</v>
      </c>
      <c r="AA1792" s="41">
        <v>0</v>
      </c>
      <c r="AB1792" s="42">
        <v>15808640</v>
      </c>
      <c r="AC1792" s="41">
        <v>9548100</v>
      </c>
      <c r="AD1792" s="41">
        <v>6260540</v>
      </c>
      <c r="AE1792" s="42">
        <v>9548100</v>
      </c>
      <c r="AF1792" s="42">
        <v>0</v>
      </c>
      <c r="AG1792" s="41">
        <v>0</v>
      </c>
      <c r="AH1792" s="41">
        <v>0</v>
      </c>
      <c r="AI1792" s="41">
        <v>0</v>
      </c>
      <c r="AJ1792" s="41">
        <v>0</v>
      </c>
      <c r="AK1792" s="42" t="str">
        <f>IFERROR(VLOOKUP(Exportar[[#This Row],[RUBRO]],[3]LISTAS!$A$1:$B$19,2,0),Exportar[[#This Row],[NOMBRE-Planeación_Proyecto]])</f>
        <v>Gastos Generales</v>
      </c>
      <c r="AL1792" s="41">
        <f>VLOOKUP(Exportar[[#This Row],[UNIDAD/SUB UNIDAD]],[3]!REGIONALES[[#All],[codigo_regional3]:[Columna1]],3,0)</f>
        <v>85</v>
      </c>
      <c r="AM1792" s="41">
        <f>Exportar[[#This Row],[COD]]</f>
        <v>85</v>
      </c>
      <c r="AN1792" s="41">
        <f>IFERROR(VLOOKUP(Exportar[[#This Row],[RUBRO completo]],'[3]CENTRO DE COSTOS'!$X:$X,1,0),0)</f>
        <v>0</v>
      </c>
      <c r="AO1792" s="43" t="str">
        <f>VLOOKUP(Exportar[[#This Row],[COD_REAL]],'[3]CENTRO DE COSTOS'!$M$4:$N$72,2,0)</f>
        <v>REGIONAL CASANARE</v>
      </c>
    </row>
    <row r="1793" spans="1:41" x14ac:dyDescent="0.25">
      <c r="A1793" s="44">
        <v>45111</v>
      </c>
      <c r="B1793" s="32">
        <v>2023</v>
      </c>
      <c r="C1793" s="33" t="str">
        <f>VLOOKUP(D1793,'[3]CENTRO DE COSTOS'!$E:$H,4,0)</f>
        <v>REGIONALES</v>
      </c>
      <c r="D1793" s="34" t="s">
        <v>91</v>
      </c>
      <c r="E1793" s="34" t="s">
        <v>92</v>
      </c>
      <c r="F1793" s="34" t="s">
        <v>208</v>
      </c>
      <c r="G1793" s="35" t="str">
        <f>VLOOKUP(O1793,[3]Gerentes!$A:$N,4,0)</f>
        <v>FUNCIONAMIENTO</v>
      </c>
      <c r="H1793" s="35" t="str">
        <f>VLOOKUP(O1793,[3]Gerentes!$A:$N,5,0)</f>
        <v>DIRECTOR(A) DE GESTION HUMANA</v>
      </c>
      <c r="I1793" s="35" t="str">
        <f>VLOOKUP(O1793,[3]Gerentes!$A:$N,10,0)</f>
        <v>1. Gestión Humana</v>
      </c>
      <c r="J1793" s="35" t="str">
        <f>VLOOKUP(O1793,[3]Gerentes!$A:$AB,15,0)</f>
        <v>Contratable</v>
      </c>
      <c r="K1793" s="36" t="str">
        <f t="shared" si="81"/>
        <v>Funcionamiento</v>
      </c>
      <c r="L1793" s="37" t="s">
        <v>245</v>
      </c>
      <c r="M1793" s="38" t="str">
        <f t="shared" si="82"/>
        <v>A-02-02</v>
      </c>
      <c r="N1793" s="34">
        <v>301</v>
      </c>
      <c r="O1793" s="35" t="str">
        <f t="shared" si="83"/>
        <v>A-02-02-02-006-003-301</v>
      </c>
      <c r="P1793" s="32" t="s">
        <v>244</v>
      </c>
      <c r="Q1793" s="39">
        <f>VLOOKUP($O1793,[3]Gerentes!$A:$I,7,0)</f>
        <v>0</v>
      </c>
      <c r="R1793" s="40">
        <f>VLOOKUP($O1793,[3]Gerentes!$A:$I,8,0)</f>
        <v>0</v>
      </c>
      <c r="S1793" s="34" t="s">
        <v>24</v>
      </c>
      <c r="T1793" s="34">
        <v>27</v>
      </c>
      <c r="U1793" s="34" t="s">
        <v>161</v>
      </c>
      <c r="V1793" s="34" t="s">
        <v>25</v>
      </c>
      <c r="W1793" s="41">
        <v>170210650</v>
      </c>
      <c r="X1793" s="41">
        <v>0</v>
      </c>
      <c r="Y1793" s="41">
        <v>0</v>
      </c>
      <c r="Z1793" s="41">
        <v>0</v>
      </c>
      <c r="AA1793" s="41">
        <v>0</v>
      </c>
      <c r="AB1793" s="42">
        <v>170210650</v>
      </c>
      <c r="AC1793" s="41">
        <v>158461322</v>
      </c>
      <c r="AD1793" s="41">
        <v>11749328</v>
      </c>
      <c r="AE1793" s="42">
        <v>123839528</v>
      </c>
      <c r="AF1793" s="42">
        <v>30756791</v>
      </c>
      <c r="AG1793" s="41">
        <v>30756791</v>
      </c>
      <c r="AH1793" s="41">
        <v>30756791</v>
      </c>
      <c r="AI1793" s="41">
        <v>0</v>
      </c>
      <c r="AJ1793" s="41">
        <v>0</v>
      </c>
      <c r="AK1793" s="42" t="str">
        <f>IFERROR(VLOOKUP(Exportar[[#This Row],[RUBRO]],[3]LISTAS!$A$1:$B$19,2,0),Exportar[[#This Row],[NOMBRE-Planeación_Proyecto]])</f>
        <v>Gastos Generales</v>
      </c>
      <c r="AL1793" s="41">
        <f>VLOOKUP(Exportar[[#This Row],[UNIDAD/SUB UNIDAD]],[3]!REGIONALES[[#All],[codigo_regional3]:[Columna1]],3,0)</f>
        <v>85</v>
      </c>
      <c r="AM1793" s="41">
        <f>Exportar[[#This Row],[COD]]</f>
        <v>85</v>
      </c>
      <c r="AN1793" s="41">
        <f>IFERROR(VLOOKUP(Exportar[[#This Row],[RUBRO completo]],'[3]CENTRO DE COSTOS'!$X:$X,1,0),0)</f>
        <v>0</v>
      </c>
      <c r="AO1793" s="43" t="str">
        <f>VLOOKUP(Exportar[[#This Row],[COD_REAL]],'[3]CENTRO DE COSTOS'!$M$4:$N$72,2,0)</f>
        <v>REGIONAL CASANARE</v>
      </c>
    </row>
    <row r="1794" spans="1:41" x14ac:dyDescent="0.25">
      <c r="A1794" s="44">
        <v>45111</v>
      </c>
      <c r="B1794" s="32">
        <v>2023</v>
      </c>
      <c r="C1794" s="33" t="str">
        <f>VLOOKUP(D1794,'[3]CENTRO DE COSTOS'!$E:$H,4,0)</f>
        <v>REGIONALES</v>
      </c>
      <c r="D1794" s="34" t="s">
        <v>91</v>
      </c>
      <c r="E1794" s="34" t="s">
        <v>92</v>
      </c>
      <c r="F1794" s="34" t="s">
        <v>208</v>
      </c>
      <c r="G1794" s="35" t="str">
        <f>VLOOKUP(O1794,[3]Gerentes!$A:$N,4,0)</f>
        <v>FUNCIONAMIENTO</v>
      </c>
      <c r="H1794" s="35" t="str">
        <f>VLOOKUP(O1794,[3]Gerentes!$A:$N,5,0)</f>
        <v>DIRECTOR(A) DE GESTION HUMANA</v>
      </c>
      <c r="I1794" s="35" t="str">
        <f>VLOOKUP(O1794,[3]Gerentes!$A:$N,10,0)</f>
        <v>1. Gestión Humana</v>
      </c>
      <c r="J1794" s="35" t="str">
        <f>VLOOKUP(O1794,[3]Gerentes!$A:$AB,15,0)</f>
        <v>No Contratable</v>
      </c>
      <c r="K1794" s="36" t="str">
        <f t="shared" si="81"/>
        <v>Funcionamiento</v>
      </c>
      <c r="L1794" s="37" t="s">
        <v>210</v>
      </c>
      <c r="M1794" s="38" t="str">
        <f t="shared" si="82"/>
        <v>A-02-02</v>
      </c>
      <c r="N1794" s="34">
        <v>301</v>
      </c>
      <c r="O1794" s="35" t="str">
        <f t="shared" si="83"/>
        <v>A-02-02-02-009-006-301</v>
      </c>
      <c r="P1794" s="32" t="s">
        <v>209</v>
      </c>
      <c r="Q1794" s="39">
        <f>VLOOKUP($O1794,[3]Gerentes!$A:$I,7,0)</f>
        <v>0</v>
      </c>
      <c r="R1794" s="40">
        <f>VLOOKUP($O1794,[3]Gerentes!$A:$I,8,0)</f>
        <v>0</v>
      </c>
      <c r="S1794" s="34" t="s">
        <v>24</v>
      </c>
      <c r="T1794" s="34">
        <v>27</v>
      </c>
      <c r="U1794" s="34" t="s">
        <v>161</v>
      </c>
      <c r="V1794" s="34" t="s">
        <v>25</v>
      </c>
      <c r="W1794" s="41">
        <v>23516226</v>
      </c>
      <c r="X1794" s="41">
        <v>6164447</v>
      </c>
      <c r="Y1794" s="41">
        <v>0</v>
      </c>
      <c r="Z1794" s="41">
        <v>0</v>
      </c>
      <c r="AA1794" s="41">
        <v>0</v>
      </c>
      <c r="AB1794" s="42">
        <v>29680673</v>
      </c>
      <c r="AC1794" s="41">
        <v>0</v>
      </c>
      <c r="AD1794" s="41">
        <v>29680673</v>
      </c>
      <c r="AE1794" s="42">
        <v>0</v>
      </c>
      <c r="AF1794" s="42">
        <v>0</v>
      </c>
      <c r="AG1794" s="41">
        <v>0</v>
      </c>
      <c r="AH1794" s="41">
        <v>0</v>
      </c>
      <c r="AI1794" s="41">
        <v>0</v>
      </c>
      <c r="AJ1794" s="41">
        <v>0</v>
      </c>
      <c r="AK1794" s="42" t="str">
        <f>IFERROR(VLOOKUP(Exportar[[#This Row],[RUBRO]],[3]LISTAS!$A$1:$B$19,2,0),Exportar[[#This Row],[NOMBRE-Planeación_Proyecto]])</f>
        <v>Gastos Generales</v>
      </c>
      <c r="AL1794" s="41">
        <f>VLOOKUP(Exportar[[#This Row],[UNIDAD/SUB UNIDAD]],[3]!REGIONALES[[#All],[codigo_regional3]:[Columna1]],3,0)</f>
        <v>85</v>
      </c>
      <c r="AM1794" s="41">
        <f>Exportar[[#This Row],[COD]]</f>
        <v>85</v>
      </c>
      <c r="AN1794" s="41">
        <f>IFERROR(VLOOKUP(Exportar[[#This Row],[RUBRO completo]],'[3]CENTRO DE COSTOS'!$X:$X,1,0),0)</f>
        <v>0</v>
      </c>
      <c r="AO1794" s="43" t="str">
        <f>VLOOKUP(Exportar[[#This Row],[COD_REAL]],'[3]CENTRO DE COSTOS'!$M$4:$N$72,2,0)</f>
        <v>REGIONAL CASANARE</v>
      </c>
    </row>
    <row r="1795" spans="1:41" x14ac:dyDescent="0.25">
      <c r="A1795" s="44">
        <v>45111</v>
      </c>
      <c r="B1795" s="32">
        <v>2023</v>
      </c>
      <c r="C1795" s="33" t="str">
        <f>VLOOKUP(D1795,'[3]CENTRO DE COSTOS'!$E:$H,4,0)</f>
        <v>REGIONALES</v>
      </c>
      <c r="D1795" s="34" t="s">
        <v>91</v>
      </c>
      <c r="E1795" s="34" t="s">
        <v>92</v>
      </c>
      <c r="F1795" s="34" t="s">
        <v>208</v>
      </c>
      <c r="G1795" s="35" t="str">
        <f>VLOOKUP(O1795,[3]Gerentes!$A:$N,4,0)</f>
        <v>FUNCIONAMIENTO</v>
      </c>
      <c r="H1795" s="35" t="str">
        <f>VLOOKUP(O1795,[3]Gerentes!$A:$N,5,0)</f>
        <v>DIRECTOR(A) DE GESTION HUMANA</v>
      </c>
      <c r="I1795" s="35" t="str">
        <f>VLOOKUP(O1795,[3]Gerentes!$A:$N,10,0)</f>
        <v>1. Gestión Humana</v>
      </c>
      <c r="J1795" s="35" t="str">
        <f>VLOOKUP(O1795,[3]Gerentes!$A:$AB,15,0)</f>
        <v>No Contratable</v>
      </c>
      <c r="K1795" s="36" t="str">
        <f t="shared" si="81"/>
        <v>Funcionamiento</v>
      </c>
      <c r="L1795" s="37" t="s">
        <v>207</v>
      </c>
      <c r="M1795" s="38" t="str">
        <f t="shared" si="82"/>
        <v>A-02-02</v>
      </c>
      <c r="N1795" s="34">
        <v>301</v>
      </c>
      <c r="O1795" s="35" t="str">
        <f t="shared" si="83"/>
        <v>A-02-02-02-010-301</v>
      </c>
      <c r="P1795" s="32" t="s">
        <v>206</v>
      </c>
      <c r="Q1795" s="39">
        <f>VLOOKUP($O1795,[3]Gerentes!$A:$I,7,0)</f>
        <v>0</v>
      </c>
      <c r="R1795" s="40">
        <f>VLOOKUP($O1795,[3]Gerentes!$A:$I,8,0)</f>
        <v>0</v>
      </c>
      <c r="S1795" s="34" t="s">
        <v>24</v>
      </c>
      <c r="T1795" s="34">
        <v>27</v>
      </c>
      <c r="U1795" s="34" t="s">
        <v>161</v>
      </c>
      <c r="V1795" s="34" t="s">
        <v>25</v>
      </c>
      <c r="W1795" s="41">
        <v>12730800</v>
      </c>
      <c r="X1795" s="41">
        <v>0</v>
      </c>
      <c r="Y1795" s="41">
        <v>0</v>
      </c>
      <c r="Z1795" s="41">
        <v>0</v>
      </c>
      <c r="AA1795" s="41">
        <v>0</v>
      </c>
      <c r="AB1795" s="42">
        <v>12730800</v>
      </c>
      <c r="AC1795" s="41">
        <v>12730800</v>
      </c>
      <c r="AD1795" s="41">
        <v>0</v>
      </c>
      <c r="AE1795" s="42">
        <v>690471</v>
      </c>
      <c r="AF1795" s="42">
        <v>690471</v>
      </c>
      <c r="AG1795" s="41">
        <v>690471</v>
      </c>
      <c r="AH1795" s="41">
        <v>690471</v>
      </c>
      <c r="AI1795" s="41">
        <v>0</v>
      </c>
      <c r="AJ1795" s="41">
        <v>0</v>
      </c>
      <c r="AK1795" s="42" t="str">
        <f>IFERROR(VLOOKUP(Exportar[[#This Row],[RUBRO]],[3]LISTAS!$A$1:$B$19,2,0),Exportar[[#This Row],[NOMBRE-Planeación_Proyecto]])</f>
        <v>Gastos Generales</v>
      </c>
      <c r="AL1795" s="41">
        <f>VLOOKUP(Exportar[[#This Row],[UNIDAD/SUB UNIDAD]],[3]!REGIONALES[[#All],[codigo_regional3]:[Columna1]],3,0)</f>
        <v>85</v>
      </c>
      <c r="AM1795" s="41">
        <f>Exportar[[#This Row],[COD]]</f>
        <v>85</v>
      </c>
      <c r="AN1795" s="41">
        <f>IFERROR(VLOOKUP(Exportar[[#This Row],[RUBRO completo]],'[3]CENTRO DE COSTOS'!$X:$X,1,0),0)</f>
        <v>0</v>
      </c>
      <c r="AO1795" s="43" t="str">
        <f>VLOOKUP(Exportar[[#This Row],[COD_REAL]],'[3]CENTRO DE COSTOS'!$M$4:$N$72,2,0)</f>
        <v>REGIONAL CASANARE</v>
      </c>
    </row>
    <row r="1796" spans="1:41" x14ac:dyDescent="0.25">
      <c r="A1796" s="44">
        <v>45111</v>
      </c>
      <c r="B1796" s="32">
        <v>2023</v>
      </c>
      <c r="C1796" s="33" t="str">
        <f>VLOOKUP(D1796,'[3]CENTRO DE COSTOS'!$E:$H,4,0)</f>
        <v>REGIONALES</v>
      </c>
      <c r="D1796" s="34" t="s">
        <v>91</v>
      </c>
      <c r="E1796" s="34" t="s">
        <v>92</v>
      </c>
      <c r="F1796" s="34" t="s">
        <v>195</v>
      </c>
      <c r="G1796" s="35" t="str">
        <f>VLOOKUP(O1796,[3]Gerentes!$A:$N,4,0)</f>
        <v>FUNCIONAMIENTO</v>
      </c>
      <c r="H1796" s="35" t="str">
        <f>VLOOKUP(O1796,[3]Gerentes!$A:$N,5,0)</f>
        <v>DIRECTOR(A) ADMINISTRATIVO</v>
      </c>
      <c r="I1796" s="35" t="str">
        <f>VLOOKUP(O1796,[3]Gerentes!$A:$N,10,0)</f>
        <v>2. Administrativa</v>
      </c>
      <c r="J1796" s="35" t="str">
        <f>VLOOKUP(O1796,[3]Gerentes!$A:$AB,15,0)</f>
        <v>No Contratable</v>
      </c>
      <c r="K1796" s="36" t="str">
        <f t="shared" ref="K1796:K1859" si="84">IF(OR(LEFT(L1796,1)="A",LEFT(L1796,1)="B"),"Funcionamiento","Inversión")</f>
        <v>Funcionamiento</v>
      </c>
      <c r="L1796" s="37" t="s">
        <v>205</v>
      </c>
      <c r="M1796" s="38" t="str">
        <f t="shared" ref="M1796:M1859" si="85">IF(LEFT(L1796,4)="A-01",LEFT(L1796,10),IF(LEFT(L1796,4)="A-02",LEFT(L1796,7),IF(LEFT(L1796,4)="A-03",LEFT(L1796,14),IF(LEFT(L1796,7)="A-08-01",LEFT(L1796,7),IF(LEFT(L1796,7)="A-08-04",LEFT(L1796,10),IF(AND(LEFT(LEFT(L1796,14),1)="C",RIGHT(LEFT(L1796,14),1)="-"),LEFT(L1796,13),LEFT(L1796,14)))))))</f>
        <v>A-02-02</v>
      </c>
      <c r="N1796" s="34">
        <v>302</v>
      </c>
      <c r="O1796" s="35" t="str">
        <f t="shared" ref="O1796:O1859" si="86">IF(LEN(N1796)&gt;3,L1796,L1796&amp;IF(N1796&lt;&gt;"","-"&amp;N1796,""))</f>
        <v>A-02-02-01-003-003-302</v>
      </c>
      <c r="P1796" s="32" t="s">
        <v>204</v>
      </c>
      <c r="Q1796" s="39">
        <f>VLOOKUP($O1796,[3]Gerentes!$A:$I,7,0)</f>
        <v>0</v>
      </c>
      <c r="R1796" s="40">
        <f>VLOOKUP($O1796,[3]Gerentes!$A:$I,8,0)</f>
        <v>0</v>
      </c>
      <c r="S1796" s="34" t="s">
        <v>24</v>
      </c>
      <c r="T1796" s="34">
        <v>27</v>
      </c>
      <c r="U1796" s="34" t="s">
        <v>161</v>
      </c>
      <c r="V1796" s="34" t="s">
        <v>25</v>
      </c>
      <c r="W1796" s="41">
        <v>333000</v>
      </c>
      <c r="X1796" s="41">
        <v>1000000</v>
      </c>
      <c r="Y1796" s="41">
        <v>0</v>
      </c>
      <c r="Z1796" s="41">
        <v>0</v>
      </c>
      <c r="AA1796" s="41">
        <v>0</v>
      </c>
      <c r="AB1796" s="42">
        <v>1333000</v>
      </c>
      <c r="AC1796" s="41">
        <v>1333000</v>
      </c>
      <c r="AD1796" s="41">
        <v>0</v>
      </c>
      <c r="AE1796" s="42">
        <v>333000</v>
      </c>
      <c r="AF1796" s="42">
        <v>333000</v>
      </c>
      <c r="AG1796" s="41">
        <v>333000</v>
      </c>
      <c r="AH1796" s="41">
        <v>333000</v>
      </c>
      <c r="AI1796" s="41">
        <v>0</v>
      </c>
      <c r="AJ1796" s="41">
        <v>0</v>
      </c>
      <c r="AK1796" s="42" t="str">
        <f>IFERROR(VLOOKUP(Exportar[[#This Row],[RUBRO]],[3]LISTAS!$A$1:$B$19,2,0),Exportar[[#This Row],[NOMBRE-Planeación_Proyecto]])</f>
        <v>Gastos Generales</v>
      </c>
      <c r="AL1796" s="41">
        <f>VLOOKUP(Exportar[[#This Row],[UNIDAD/SUB UNIDAD]],[3]!REGIONALES[[#All],[codigo_regional3]:[Columna1]],3,0)</f>
        <v>85</v>
      </c>
      <c r="AM1796" s="41">
        <f>Exportar[[#This Row],[COD]]</f>
        <v>85</v>
      </c>
      <c r="AN1796" s="41">
        <f>IFERROR(VLOOKUP(Exportar[[#This Row],[RUBRO completo]],'[3]CENTRO DE COSTOS'!$X:$X,1,0),0)</f>
        <v>0</v>
      </c>
      <c r="AO1796" s="43" t="str">
        <f>VLOOKUP(Exportar[[#This Row],[COD_REAL]],'[3]CENTRO DE COSTOS'!$M$4:$N$72,2,0)</f>
        <v>REGIONAL CASANARE</v>
      </c>
    </row>
    <row r="1797" spans="1:41" x14ac:dyDescent="0.25">
      <c r="A1797" s="44">
        <v>45111</v>
      </c>
      <c r="B1797" s="32">
        <v>2023</v>
      </c>
      <c r="C1797" s="33" t="str">
        <f>VLOOKUP(D1797,'[3]CENTRO DE COSTOS'!$E:$H,4,0)</f>
        <v>REGIONALES</v>
      </c>
      <c r="D1797" s="34" t="s">
        <v>91</v>
      </c>
      <c r="E1797" s="34" t="s">
        <v>92</v>
      </c>
      <c r="F1797" s="34" t="s">
        <v>195</v>
      </c>
      <c r="G1797" s="35" t="str">
        <f>VLOOKUP(O1797,[3]Gerentes!$A:$N,4,0)</f>
        <v>FUNCIONAMIENTO</v>
      </c>
      <c r="H1797" s="35" t="str">
        <f>VLOOKUP(O1797,[3]Gerentes!$A:$N,5,0)</f>
        <v>DIRECTOR(A) ADMINISTRATIVO</v>
      </c>
      <c r="I1797" s="35" t="str">
        <f>VLOOKUP(O1797,[3]Gerentes!$A:$N,10,0)</f>
        <v>2. Administrativa</v>
      </c>
      <c r="J1797" s="35" t="str">
        <f>VLOOKUP(O1797,[3]Gerentes!$A:$AB,15,0)</f>
        <v>No Contratable</v>
      </c>
      <c r="K1797" s="36" t="str">
        <f t="shared" si="84"/>
        <v>Funcionamiento</v>
      </c>
      <c r="L1797" s="37" t="s">
        <v>203</v>
      </c>
      <c r="M1797" s="38" t="str">
        <f t="shared" si="85"/>
        <v>A-02-02</v>
      </c>
      <c r="N1797" s="34">
        <v>302</v>
      </c>
      <c r="O1797" s="35" t="str">
        <f t="shared" si="86"/>
        <v>A-02-02-02-006-009-302</v>
      </c>
      <c r="P1797" s="32" t="s">
        <v>202</v>
      </c>
      <c r="Q1797" s="39">
        <f>VLOOKUP($O1797,[3]Gerentes!$A:$I,7,0)</f>
        <v>0</v>
      </c>
      <c r="R1797" s="40">
        <f>VLOOKUP($O1797,[3]Gerentes!$A:$I,8,0)</f>
        <v>0</v>
      </c>
      <c r="S1797" s="34" t="s">
        <v>24</v>
      </c>
      <c r="T1797" s="34">
        <v>27</v>
      </c>
      <c r="U1797" s="34" t="s">
        <v>161</v>
      </c>
      <c r="V1797" s="34" t="s">
        <v>25</v>
      </c>
      <c r="W1797" s="41">
        <v>1360200</v>
      </c>
      <c r="X1797" s="41">
        <v>0</v>
      </c>
      <c r="Y1797" s="41">
        <v>0</v>
      </c>
      <c r="Z1797" s="41">
        <v>0</v>
      </c>
      <c r="AA1797" s="41">
        <v>0</v>
      </c>
      <c r="AB1797" s="42">
        <v>1360200</v>
      </c>
      <c r="AC1797" s="41">
        <v>1360200</v>
      </c>
      <c r="AD1797" s="41">
        <v>0</v>
      </c>
      <c r="AE1797" s="42">
        <v>1360200</v>
      </c>
      <c r="AF1797" s="42">
        <v>1360200</v>
      </c>
      <c r="AG1797" s="41">
        <v>1360200</v>
      </c>
      <c r="AH1797" s="41">
        <v>1360200</v>
      </c>
      <c r="AI1797" s="41">
        <v>0</v>
      </c>
      <c r="AJ1797" s="41">
        <v>0</v>
      </c>
      <c r="AK1797" s="42" t="str">
        <f>IFERROR(VLOOKUP(Exportar[[#This Row],[RUBRO]],[3]LISTAS!$A$1:$B$19,2,0),Exportar[[#This Row],[NOMBRE-Planeación_Proyecto]])</f>
        <v>Gastos Generales</v>
      </c>
      <c r="AL1797" s="41">
        <f>VLOOKUP(Exportar[[#This Row],[UNIDAD/SUB UNIDAD]],[3]!REGIONALES[[#All],[codigo_regional3]:[Columna1]],3,0)</f>
        <v>85</v>
      </c>
      <c r="AM1797" s="41">
        <f>Exportar[[#This Row],[COD]]</f>
        <v>85</v>
      </c>
      <c r="AN1797" s="41">
        <f>IFERROR(VLOOKUP(Exportar[[#This Row],[RUBRO completo]],'[3]CENTRO DE COSTOS'!$X:$X,1,0),0)</f>
        <v>0</v>
      </c>
      <c r="AO1797" s="43" t="str">
        <f>VLOOKUP(Exportar[[#This Row],[COD_REAL]],'[3]CENTRO DE COSTOS'!$M$4:$N$72,2,0)</f>
        <v>REGIONAL CASANARE</v>
      </c>
    </row>
    <row r="1798" spans="1:41" x14ac:dyDescent="0.25">
      <c r="A1798" s="44">
        <v>45111</v>
      </c>
      <c r="B1798" s="32">
        <v>2023</v>
      </c>
      <c r="C1798" s="33" t="str">
        <f>VLOOKUP(D1798,'[3]CENTRO DE COSTOS'!$E:$H,4,0)</f>
        <v>REGIONALES</v>
      </c>
      <c r="D1798" s="34" t="s">
        <v>91</v>
      </c>
      <c r="E1798" s="34" t="s">
        <v>92</v>
      </c>
      <c r="F1798" s="34" t="s">
        <v>195</v>
      </c>
      <c r="G1798" s="35" t="str">
        <f>VLOOKUP(O1798,[3]Gerentes!$A:$N,4,0)</f>
        <v>FUNCIONAMIENTO</v>
      </c>
      <c r="H1798" s="35" t="str">
        <f>VLOOKUP(O1798,[3]Gerentes!$A:$N,5,0)</f>
        <v>DIRECTOR(A) ADMINISTRATIVO</v>
      </c>
      <c r="I1798" s="35" t="str">
        <f>VLOOKUP(O1798,[3]Gerentes!$A:$N,10,0)</f>
        <v>2. Administrativa</v>
      </c>
      <c r="J1798" s="35" t="str">
        <f>VLOOKUP(O1798,[3]Gerentes!$A:$AB,15,0)</f>
        <v>No Contratable</v>
      </c>
      <c r="K1798" s="36" t="str">
        <f t="shared" si="84"/>
        <v>Funcionamiento</v>
      </c>
      <c r="L1798" s="37" t="s">
        <v>201</v>
      </c>
      <c r="M1798" s="38" t="str">
        <f t="shared" si="85"/>
        <v>A-02-02</v>
      </c>
      <c r="N1798" s="34">
        <v>302</v>
      </c>
      <c r="O1798" s="35" t="str">
        <f t="shared" si="86"/>
        <v>A-02-02-02-008-004-302</v>
      </c>
      <c r="P1798" s="32" t="s">
        <v>200</v>
      </c>
      <c r="Q1798" s="39">
        <f>VLOOKUP($O1798,[3]Gerentes!$A:$I,7,0)</f>
        <v>0</v>
      </c>
      <c r="R1798" s="40">
        <f>VLOOKUP($O1798,[3]Gerentes!$A:$I,8,0)</f>
        <v>0</v>
      </c>
      <c r="S1798" s="34" t="s">
        <v>24</v>
      </c>
      <c r="T1798" s="34">
        <v>27</v>
      </c>
      <c r="U1798" s="34" t="s">
        <v>161</v>
      </c>
      <c r="V1798" s="34" t="s">
        <v>25</v>
      </c>
      <c r="W1798" s="41">
        <v>3528600</v>
      </c>
      <c r="X1798" s="41">
        <v>0</v>
      </c>
      <c r="Y1798" s="41">
        <v>0</v>
      </c>
      <c r="Z1798" s="41">
        <v>0</v>
      </c>
      <c r="AA1798" s="41">
        <v>0</v>
      </c>
      <c r="AB1798" s="42">
        <v>3528600</v>
      </c>
      <c r="AC1798" s="41">
        <v>3528600</v>
      </c>
      <c r="AD1798" s="41">
        <v>0</v>
      </c>
      <c r="AE1798" s="42">
        <v>1541094</v>
      </c>
      <c r="AF1798" s="42">
        <v>1541094</v>
      </c>
      <c r="AG1798" s="41">
        <v>1541094</v>
      </c>
      <c r="AH1798" s="41">
        <v>1541094</v>
      </c>
      <c r="AI1798" s="41">
        <v>0</v>
      </c>
      <c r="AJ1798" s="41">
        <v>0</v>
      </c>
      <c r="AK1798" s="42" t="str">
        <f>IFERROR(VLOOKUP(Exportar[[#This Row],[RUBRO]],[3]LISTAS!$A$1:$B$19,2,0),Exportar[[#This Row],[NOMBRE-Planeación_Proyecto]])</f>
        <v>Gastos Generales</v>
      </c>
      <c r="AL1798" s="41">
        <f>VLOOKUP(Exportar[[#This Row],[UNIDAD/SUB UNIDAD]],[3]!REGIONALES[[#All],[codigo_regional3]:[Columna1]],3,0)</f>
        <v>85</v>
      </c>
      <c r="AM1798" s="41">
        <f>Exportar[[#This Row],[COD]]</f>
        <v>85</v>
      </c>
      <c r="AN1798" s="41">
        <f>IFERROR(VLOOKUP(Exportar[[#This Row],[RUBRO completo]],'[3]CENTRO DE COSTOS'!$X:$X,1,0),0)</f>
        <v>0</v>
      </c>
      <c r="AO1798" s="43" t="str">
        <f>VLOOKUP(Exportar[[#This Row],[COD_REAL]],'[3]CENTRO DE COSTOS'!$M$4:$N$72,2,0)</f>
        <v>REGIONAL CASANARE</v>
      </c>
    </row>
    <row r="1799" spans="1:41" x14ac:dyDescent="0.25">
      <c r="A1799" s="44">
        <v>45111</v>
      </c>
      <c r="B1799" s="32">
        <v>2023</v>
      </c>
      <c r="C1799" s="33" t="str">
        <f>VLOOKUP(D1799,'[3]CENTRO DE COSTOS'!$E:$H,4,0)</f>
        <v>REGIONALES</v>
      </c>
      <c r="D1799" s="34" t="s">
        <v>91</v>
      </c>
      <c r="E1799" s="34" t="s">
        <v>92</v>
      </c>
      <c r="F1799" s="34" t="s">
        <v>195</v>
      </c>
      <c r="G1799" s="35" t="str">
        <f>VLOOKUP(O1799,[3]Gerentes!$A:$N,4,0)</f>
        <v>FUNCIONAMIENTO</v>
      </c>
      <c r="H1799" s="35" t="str">
        <f>VLOOKUP(O1799,[3]Gerentes!$A:$N,5,0)</f>
        <v>DIRECTOR(A) ADMINISTRATIVO</v>
      </c>
      <c r="I1799" s="35" t="str">
        <f>VLOOKUP(O1799,[3]Gerentes!$A:$N,10,0)</f>
        <v>2. Administrativa</v>
      </c>
      <c r="J1799" s="35" t="str">
        <f>VLOOKUP(O1799,[3]Gerentes!$A:$AB,15,0)</f>
        <v>No Contratable</v>
      </c>
      <c r="K1799" s="36" t="str">
        <f t="shared" si="84"/>
        <v>Funcionamiento</v>
      </c>
      <c r="L1799" s="37" t="s">
        <v>199</v>
      </c>
      <c r="M1799" s="38" t="str">
        <f t="shared" si="85"/>
        <v>A-02-02</v>
      </c>
      <c r="N1799" s="34">
        <v>302</v>
      </c>
      <c r="O1799" s="35" t="str">
        <f t="shared" si="86"/>
        <v>A-02-02-02-008-007-302</v>
      </c>
      <c r="P1799" s="32" t="s">
        <v>198</v>
      </c>
      <c r="Q1799" s="39">
        <f>VLOOKUP($O1799,[3]Gerentes!$A:$I,7,0)</f>
        <v>0</v>
      </c>
      <c r="R1799" s="40">
        <f>VLOOKUP($O1799,[3]Gerentes!$A:$I,8,0)</f>
        <v>0</v>
      </c>
      <c r="S1799" s="34" t="s">
        <v>24</v>
      </c>
      <c r="T1799" s="34">
        <v>27</v>
      </c>
      <c r="U1799" s="34" t="s">
        <v>161</v>
      </c>
      <c r="V1799" s="34" t="s">
        <v>25</v>
      </c>
      <c r="W1799" s="41">
        <v>1964800</v>
      </c>
      <c r="X1799" s="41">
        <v>0</v>
      </c>
      <c r="Y1799" s="41">
        <v>0</v>
      </c>
      <c r="Z1799" s="41">
        <v>0</v>
      </c>
      <c r="AA1799" s="41">
        <v>0</v>
      </c>
      <c r="AB1799" s="42">
        <v>1964800</v>
      </c>
      <c r="AC1799" s="41">
        <v>0</v>
      </c>
      <c r="AD1799" s="41">
        <v>1964800</v>
      </c>
      <c r="AE1799" s="42">
        <v>0</v>
      </c>
      <c r="AF1799" s="42">
        <v>0</v>
      </c>
      <c r="AG1799" s="41">
        <v>0</v>
      </c>
      <c r="AH1799" s="41">
        <v>0</v>
      </c>
      <c r="AI1799" s="41">
        <v>0</v>
      </c>
      <c r="AJ1799" s="41">
        <v>0</v>
      </c>
      <c r="AK1799" s="42" t="str">
        <f>IFERROR(VLOOKUP(Exportar[[#This Row],[RUBRO]],[3]LISTAS!$A$1:$B$19,2,0),Exportar[[#This Row],[NOMBRE-Planeación_Proyecto]])</f>
        <v>Gastos Generales</v>
      </c>
      <c r="AL1799" s="41">
        <f>VLOOKUP(Exportar[[#This Row],[UNIDAD/SUB UNIDAD]],[3]!REGIONALES[[#All],[codigo_regional3]:[Columna1]],3,0)</f>
        <v>85</v>
      </c>
      <c r="AM1799" s="41">
        <f>Exportar[[#This Row],[COD]]</f>
        <v>85</v>
      </c>
      <c r="AN1799" s="41">
        <f>IFERROR(VLOOKUP(Exportar[[#This Row],[RUBRO completo]],'[3]CENTRO DE COSTOS'!$X:$X,1,0),0)</f>
        <v>0</v>
      </c>
      <c r="AO1799" s="43" t="str">
        <f>VLOOKUP(Exportar[[#This Row],[COD_REAL]],'[3]CENTRO DE COSTOS'!$M$4:$N$72,2,0)</f>
        <v>REGIONAL CASANARE</v>
      </c>
    </row>
    <row r="1800" spans="1:41" x14ac:dyDescent="0.25">
      <c r="A1800" s="44">
        <v>45111</v>
      </c>
      <c r="B1800" s="32">
        <v>2023</v>
      </c>
      <c r="C1800" s="33" t="str">
        <f>VLOOKUP(D1800,'[3]CENTRO DE COSTOS'!$E:$H,4,0)</f>
        <v>REGIONALES</v>
      </c>
      <c r="D1800" s="34" t="s">
        <v>91</v>
      </c>
      <c r="E1800" s="34" t="s">
        <v>92</v>
      </c>
      <c r="F1800" s="34" t="s">
        <v>195</v>
      </c>
      <c r="G1800" s="35" t="str">
        <f>VLOOKUP(O1800,[3]Gerentes!$A:$N,4,0)</f>
        <v>FUNCIONAMIENTO</v>
      </c>
      <c r="H1800" s="35" t="str">
        <f>VLOOKUP(O1800,[3]Gerentes!$A:$N,5,0)</f>
        <v>DIRECTOR(A) ADMINISTRATIVO</v>
      </c>
      <c r="I1800" s="35" t="str">
        <f>VLOOKUP(O1800,[3]Gerentes!$A:$N,10,0)</f>
        <v>2. Administrativa</v>
      </c>
      <c r="J1800" s="35" t="str">
        <f>VLOOKUP(O1800,[3]Gerentes!$A:$AB,15,0)</f>
        <v>No Contratable</v>
      </c>
      <c r="K1800" s="36" t="str">
        <f t="shared" si="84"/>
        <v>Funcionamiento</v>
      </c>
      <c r="L1800" s="37" t="s">
        <v>197</v>
      </c>
      <c r="M1800" s="38" t="str">
        <f t="shared" si="85"/>
        <v>A-02-02</v>
      </c>
      <c r="N1800" s="34">
        <v>302</v>
      </c>
      <c r="O1800" s="35" t="str">
        <f t="shared" si="86"/>
        <v>A-02-02-02-009-004-302</v>
      </c>
      <c r="P1800" s="32" t="s">
        <v>196</v>
      </c>
      <c r="Q1800" s="39">
        <f>VLOOKUP($O1800,[3]Gerentes!$A:$I,7,0)</f>
        <v>0</v>
      </c>
      <c r="R1800" s="40">
        <f>VLOOKUP($O1800,[3]Gerentes!$A:$I,8,0)</f>
        <v>0</v>
      </c>
      <c r="S1800" s="34" t="s">
        <v>24</v>
      </c>
      <c r="T1800" s="34">
        <v>27</v>
      </c>
      <c r="U1800" s="34" t="s">
        <v>161</v>
      </c>
      <c r="V1800" s="34" t="s">
        <v>25</v>
      </c>
      <c r="W1800" s="41">
        <v>74600</v>
      </c>
      <c r="X1800" s="41">
        <v>0</v>
      </c>
      <c r="Y1800" s="41">
        <v>0</v>
      </c>
      <c r="Z1800" s="41">
        <v>0</v>
      </c>
      <c r="AA1800" s="41">
        <v>0</v>
      </c>
      <c r="AB1800" s="42">
        <v>74600</v>
      </c>
      <c r="AC1800" s="41">
        <v>74600</v>
      </c>
      <c r="AD1800" s="41">
        <v>0</v>
      </c>
      <c r="AE1800" s="42">
        <v>74600</v>
      </c>
      <c r="AF1800" s="42">
        <v>74600</v>
      </c>
      <c r="AG1800" s="41">
        <v>74600</v>
      </c>
      <c r="AH1800" s="41">
        <v>74600</v>
      </c>
      <c r="AI1800" s="41">
        <v>0</v>
      </c>
      <c r="AJ1800" s="41">
        <v>0</v>
      </c>
      <c r="AK1800" s="42" t="str">
        <f>IFERROR(VLOOKUP(Exportar[[#This Row],[RUBRO]],[3]LISTAS!$A$1:$B$19,2,0),Exportar[[#This Row],[NOMBRE-Planeación_Proyecto]])</f>
        <v>Gastos Generales</v>
      </c>
      <c r="AL1800" s="41">
        <f>VLOOKUP(Exportar[[#This Row],[UNIDAD/SUB UNIDAD]],[3]!REGIONALES[[#All],[codigo_regional3]:[Columna1]],3,0)</f>
        <v>85</v>
      </c>
      <c r="AM1800" s="41">
        <f>Exportar[[#This Row],[COD]]</f>
        <v>85</v>
      </c>
      <c r="AN1800" s="41">
        <f>IFERROR(VLOOKUP(Exportar[[#This Row],[RUBRO completo]],'[3]CENTRO DE COSTOS'!$X:$X,1,0),0)</f>
        <v>0</v>
      </c>
      <c r="AO1800" s="43" t="str">
        <f>VLOOKUP(Exportar[[#This Row],[COD_REAL]],'[3]CENTRO DE COSTOS'!$M$4:$N$72,2,0)</f>
        <v>REGIONAL CASANARE</v>
      </c>
    </row>
    <row r="1801" spans="1:41" x14ac:dyDescent="0.25">
      <c r="A1801" s="44">
        <v>45111</v>
      </c>
      <c r="B1801" s="32">
        <v>2023</v>
      </c>
      <c r="C1801" s="33" t="str">
        <f>VLOOKUP(D1801,'[3]CENTRO DE COSTOS'!$E:$H,4,0)</f>
        <v>REGIONALES</v>
      </c>
      <c r="D1801" s="34" t="s">
        <v>91</v>
      </c>
      <c r="E1801" s="34" t="s">
        <v>92</v>
      </c>
      <c r="F1801" s="34" t="s">
        <v>195</v>
      </c>
      <c r="G1801" s="35" t="str">
        <f>VLOOKUP(O1801,[3]Gerentes!$A:$N,4,0)</f>
        <v>FUNCIONAMIENTO</v>
      </c>
      <c r="H1801" s="35" t="str">
        <f>VLOOKUP(O1801,[3]Gerentes!$A:$N,5,0)</f>
        <v>DIRECTOR(A) ADMINISTRATIVO</v>
      </c>
      <c r="I1801" s="35" t="str">
        <f>VLOOKUP(O1801,[3]Gerentes!$A:$N,10,0)</f>
        <v>2. Administrativa</v>
      </c>
      <c r="J1801" s="35" t="str">
        <f>VLOOKUP(O1801,[3]Gerentes!$A:$AB,15,0)</f>
        <v>No Contratable</v>
      </c>
      <c r="K1801" s="36" t="str">
        <f t="shared" si="84"/>
        <v>Funcionamiento</v>
      </c>
      <c r="L1801" s="37" t="s">
        <v>194</v>
      </c>
      <c r="M1801" s="38" t="str">
        <f t="shared" si="85"/>
        <v>A-08-01</v>
      </c>
      <c r="N1801" s="34">
        <v>302</v>
      </c>
      <c r="O1801" s="35" t="str">
        <f t="shared" si="86"/>
        <v>A-08-01-02-001-302</v>
      </c>
      <c r="P1801" s="32" t="s">
        <v>193</v>
      </c>
      <c r="Q1801" s="39">
        <f>VLOOKUP($O1801,[3]Gerentes!$A:$I,7,0)</f>
        <v>0</v>
      </c>
      <c r="R1801" s="40">
        <f>VLOOKUP($O1801,[3]Gerentes!$A:$I,8,0)</f>
        <v>0</v>
      </c>
      <c r="S1801" s="34" t="s">
        <v>24</v>
      </c>
      <c r="T1801" s="34">
        <v>27</v>
      </c>
      <c r="U1801" s="34" t="s">
        <v>161</v>
      </c>
      <c r="V1801" s="34" t="s">
        <v>25</v>
      </c>
      <c r="W1801" s="41">
        <v>32128700</v>
      </c>
      <c r="X1801" s="41">
        <v>808125</v>
      </c>
      <c r="Y1801" s="41">
        <v>0</v>
      </c>
      <c r="Z1801" s="41">
        <v>0</v>
      </c>
      <c r="AA1801" s="41">
        <v>0</v>
      </c>
      <c r="AB1801" s="42">
        <v>32936825</v>
      </c>
      <c r="AC1801" s="41">
        <v>32739725</v>
      </c>
      <c r="AD1801" s="41">
        <v>197100</v>
      </c>
      <c r="AE1801" s="42">
        <v>32739725</v>
      </c>
      <c r="AF1801" s="42">
        <v>32739725</v>
      </c>
      <c r="AG1801" s="41">
        <v>32739725</v>
      </c>
      <c r="AH1801" s="41">
        <v>32739725</v>
      </c>
      <c r="AI1801" s="41">
        <v>0</v>
      </c>
      <c r="AJ1801" s="41">
        <v>0</v>
      </c>
      <c r="AK1801" s="42" t="str">
        <f>IFERROR(VLOOKUP(Exportar[[#This Row],[RUBRO]],[3]LISTAS!$A$1:$B$19,2,0),Exportar[[#This Row],[NOMBRE-Planeación_Proyecto]])</f>
        <v>Otros Gastos</v>
      </c>
      <c r="AL1801" s="41">
        <f>VLOOKUP(Exportar[[#This Row],[UNIDAD/SUB UNIDAD]],[3]!REGIONALES[[#All],[codigo_regional3]:[Columna1]],3,0)</f>
        <v>85</v>
      </c>
      <c r="AM1801" s="41">
        <f>Exportar[[#This Row],[COD]]</f>
        <v>85</v>
      </c>
      <c r="AN1801" s="41">
        <f>IFERROR(VLOOKUP(Exportar[[#This Row],[RUBRO completo]],'[3]CENTRO DE COSTOS'!$X:$X,1,0),0)</f>
        <v>0</v>
      </c>
      <c r="AO1801" s="43" t="str">
        <f>VLOOKUP(Exportar[[#This Row],[COD_REAL]],'[3]CENTRO DE COSTOS'!$M$4:$N$72,2,0)</f>
        <v>REGIONAL CASANARE</v>
      </c>
    </row>
    <row r="1802" spans="1:41" x14ac:dyDescent="0.25">
      <c r="A1802" s="44">
        <v>45111</v>
      </c>
      <c r="B1802" s="32">
        <v>2023</v>
      </c>
      <c r="C1802" s="33" t="str">
        <f>VLOOKUP(D1802,'[3]CENTRO DE COSTOS'!$E:$H,4,0)</f>
        <v>REGIONALES</v>
      </c>
      <c r="D1802" s="34" t="s">
        <v>91</v>
      </c>
      <c r="E1802" s="34" t="s">
        <v>92</v>
      </c>
      <c r="F1802" s="34" t="s">
        <v>195</v>
      </c>
      <c r="G1802" s="35" t="str">
        <f>VLOOKUP(O1802,[3]Gerentes!$A:$N,4,0)</f>
        <v>FUNCIONAMIENTO</v>
      </c>
      <c r="H1802" s="35" t="str">
        <f>VLOOKUP(O1802,[3]Gerentes!$A:$N,5,0)</f>
        <v>DIRECTOR(A) ADMINISTRATIVO</v>
      </c>
      <c r="I1802" s="35" t="str">
        <f>VLOOKUP(O1802,[3]Gerentes!$A:$N,10,0)</f>
        <v>2. Administrativa</v>
      </c>
      <c r="J1802" s="35" t="str">
        <f>VLOOKUP(O1802,[3]Gerentes!$A:$AB,15,0)</f>
        <v>No Contratable</v>
      </c>
      <c r="K1802" s="36" t="str">
        <f t="shared" si="84"/>
        <v>Funcionamiento</v>
      </c>
      <c r="L1802" s="37" t="s">
        <v>241</v>
      </c>
      <c r="M1802" s="38" t="str">
        <f t="shared" si="85"/>
        <v>A-08-01</v>
      </c>
      <c r="N1802" s="34">
        <v>302</v>
      </c>
      <c r="O1802" s="35" t="str">
        <f t="shared" si="86"/>
        <v>A-08-01-02-006-302</v>
      </c>
      <c r="P1802" s="32" t="s">
        <v>240</v>
      </c>
      <c r="Q1802" s="39">
        <f>VLOOKUP($O1802,[3]Gerentes!$A:$I,7,0)</f>
        <v>0</v>
      </c>
      <c r="R1802" s="40">
        <f>VLOOKUP($O1802,[3]Gerentes!$A:$I,8,0)</f>
        <v>0</v>
      </c>
      <c r="S1802" s="34" t="s">
        <v>24</v>
      </c>
      <c r="T1802" s="34">
        <v>27</v>
      </c>
      <c r="U1802" s="34" t="s">
        <v>161</v>
      </c>
      <c r="V1802" s="34" t="s">
        <v>25</v>
      </c>
      <c r="W1802" s="41">
        <v>74600</v>
      </c>
      <c r="X1802" s="41">
        <v>2708</v>
      </c>
      <c r="Y1802" s="41">
        <v>0</v>
      </c>
      <c r="Z1802" s="41">
        <v>0</v>
      </c>
      <c r="AA1802" s="41">
        <v>0</v>
      </c>
      <c r="AB1802" s="42">
        <v>77308</v>
      </c>
      <c r="AC1802" s="41">
        <v>77308</v>
      </c>
      <c r="AD1802" s="41">
        <v>0</v>
      </c>
      <c r="AE1802" s="42">
        <v>77308</v>
      </c>
      <c r="AF1802" s="42">
        <v>77308</v>
      </c>
      <c r="AG1802" s="41">
        <v>77308</v>
      </c>
      <c r="AH1802" s="41">
        <v>77308</v>
      </c>
      <c r="AI1802" s="41">
        <v>0</v>
      </c>
      <c r="AJ1802" s="41">
        <v>0</v>
      </c>
      <c r="AK1802" s="42" t="str">
        <f>IFERROR(VLOOKUP(Exportar[[#This Row],[RUBRO]],[3]LISTAS!$A$1:$B$19,2,0),Exportar[[#This Row],[NOMBRE-Planeación_Proyecto]])</f>
        <v>Otros Gastos</v>
      </c>
      <c r="AL1802" s="41">
        <f>VLOOKUP(Exportar[[#This Row],[UNIDAD/SUB UNIDAD]],[3]!REGIONALES[[#All],[codigo_regional3]:[Columna1]],3,0)</f>
        <v>85</v>
      </c>
      <c r="AM1802" s="41">
        <f>Exportar[[#This Row],[COD]]</f>
        <v>85</v>
      </c>
      <c r="AN1802" s="41">
        <f>IFERROR(VLOOKUP(Exportar[[#This Row],[RUBRO completo]],'[3]CENTRO DE COSTOS'!$X:$X,1,0),0)</f>
        <v>0</v>
      </c>
      <c r="AO1802" s="43" t="str">
        <f>VLOOKUP(Exportar[[#This Row],[COD_REAL]],'[3]CENTRO DE COSTOS'!$M$4:$N$72,2,0)</f>
        <v>REGIONAL CASANARE</v>
      </c>
    </row>
    <row r="1803" spans="1:41" x14ac:dyDescent="0.25">
      <c r="A1803" s="44">
        <v>45111</v>
      </c>
      <c r="B1803" s="32">
        <v>2023</v>
      </c>
      <c r="C1803" s="33" t="str">
        <f>VLOOKUP(D1803,'[3]CENTRO DE COSTOS'!$E:$H,4,0)</f>
        <v>REGIONALES</v>
      </c>
      <c r="D1803" s="34" t="s">
        <v>91</v>
      </c>
      <c r="E1803" s="34" t="s">
        <v>92</v>
      </c>
      <c r="F1803" s="34" t="s">
        <v>192</v>
      </c>
      <c r="G1803" s="35" t="str">
        <f>VLOOKUP(O1803,[3]Gerentes!$A:$N,4,0)</f>
        <v>NUTRICIÓN</v>
      </c>
      <c r="H1803" s="35" t="str">
        <f>VLOOKUP(O1803,[3]Gerentes!$A:$N,5,0)</f>
        <v>DIRECTOR(A) DE NUTRICION</v>
      </c>
      <c r="I1803" s="35" t="str">
        <f>VLOOKUP(O1803,[3]Gerentes!$A:$N,10,0)</f>
        <v>4. Nutrición</v>
      </c>
      <c r="J1803" s="35" t="str">
        <f>VLOOKUP(O1803,[3]Gerentes!$A:$AB,15,0)</f>
        <v>Contratable</v>
      </c>
      <c r="K1803" s="36" t="str">
        <f t="shared" si="84"/>
        <v>Inversión</v>
      </c>
      <c r="L1803" s="37" t="s">
        <v>189</v>
      </c>
      <c r="M1803" s="38" t="str">
        <f t="shared" si="85"/>
        <v>C-4102-1500-12</v>
      </c>
      <c r="N1803" s="34">
        <v>991</v>
      </c>
      <c r="O1803" s="35" t="str">
        <f t="shared" si="86"/>
        <v>C-4102-1500-12-0-4102016-02-991</v>
      </c>
      <c r="P1803" s="32" t="s">
        <v>188</v>
      </c>
      <c r="Q1803" s="39">
        <f>VLOOKUP($O1803,[3]Gerentes!$A:$I,7,0)</f>
        <v>4102016</v>
      </c>
      <c r="R1803" s="40" t="str">
        <f>VLOOKUP($O1803,[3]Gerentes!$A:$I,8,0)</f>
        <v>SERVICIO DE ATENCION Y PREVENCION A LA DESNUTRICION DESDE EL SECTOR INCLUSION SOCIAL</v>
      </c>
      <c r="S1803" s="34" t="s">
        <v>24</v>
      </c>
      <c r="T1803" s="34">
        <v>27</v>
      </c>
      <c r="U1803" s="34" t="s">
        <v>161</v>
      </c>
      <c r="V1803" s="34" t="s">
        <v>25</v>
      </c>
      <c r="W1803" s="41">
        <v>85099833</v>
      </c>
      <c r="X1803" s="41">
        <v>0</v>
      </c>
      <c r="Y1803" s="41">
        <v>1366566</v>
      </c>
      <c r="Z1803" s="41">
        <v>0</v>
      </c>
      <c r="AA1803" s="41">
        <v>0</v>
      </c>
      <c r="AB1803" s="42">
        <v>83733267</v>
      </c>
      <c r="AC1803" s="41">
        <v>83733267</v>
      </c>
      <c r="AD1803" s="41">
        <v>0</v>
      </c>
      <c r="AE1803" s="42">
        <v>83733267</v>
      </c>
      <c r="AF1803" s="42">
        <v>31555267</v>
      </c>
      <c r="AG1803" s="41">
        <v>31555267</v>
      </c>
      <c r="AH1803" s="41">
        <v>31555267</v>
      </c>
      <c r="AI1803" s="41">
        <v>0</v>
      </c>
      <c r="AJ1803" s="41">
        <v>0</v>
      </c>
      <c r="AK1803" s="42" t="str">
        <f>IFERROR(VLOOKUP(Exportar[[#This Row],[RUBRO]],[3]LISTAS!$A$1:$B$19,2,0),Exportar[[#This Row],[NOMBRE-Planeación_Proyecto]])</f>
        <v>4. Nutrición</v>
      </c>
      <c r="AL1803" s="41">
        <f>VLOOKUP(Exportar[[#This Row],[UNIDAD/SUB UNIDAD]],[3]!REGIONALES[[#All],[codigo_regional3]:[Columna1]],3,0)</f>
        <v>85</v>
      </c>
      <c r="AM1803" s="41">
        <f>Exportar[[#This Row],[COD]]</f>
        <v>85</v>
      </c>
      <c r="AN1803" s="41">
        <f>IFERROR(VLOOKUP(Exportar[[#This Row],[RUBRO completo]],'[3]CENTRO DE COSTOS'!$X:$X,1,0),0)</f>
        <v>0</v>
      </c>
      <c r="AO1803" s="43" t="str">
        <f>VLOOKUP(Exportar[[#This Row],[COD_REAL]],'[3]CENTRO DE COSTOS'!$M$4:$N$72,2,0)</f>
        <v>REGIONAL CASANARE</v>
      </c>
    </row>
    <row r="1804" spans="1:41" x14ac:dyDescent="0.25">
      <c r="A1804" s="44">
        <v>45111</v>
      </c>
      <c r="B1804" s="32">
        <v>2023</v>
      </c>
      <c r="C1804" s="33" t="str">
        <f>VLOOKUP(D1804,'[3]CENTRO DE COSTOS'!$E:$H,4,0)</f>
        <v>REGIONALES</v>
      </c>
      <c r="D1804" s="34" t="s">
        <v>91</v>
      </c>
      <c r="E1804" s="34" t="s">
        <v>92</v>
      </c>
      <c r="F1804" s="34" t="s">
        <v>192</v>
      </c>
      <c r="G1804" s="35" t="str">
        <f>VLOOKUP(O1804,[3]Gerentes!$A:$N,4,0)</f>
        <v>PROTECCIÓN SRPA</v>
      </c>
      <c r="H1804" s="35" t="str">
        <f>VLOOKUP(O1804,[3]Gerentes!$A:$N,5,0)</f>
        <v>DIRECTOR(A) DE PROTECCION</v>
      </c>
      <c r="I1804" s="35" t="str">
        <f>VLOOKUP(O1804,[3]Gerentes!$A:$N,10,0)</f>
        <v>3. Protección SRPA</v>
      </c>
      <c r="J1804" s="35" t="str">
        <f>VLOOKUP(O1804,[3]Gerentes!$A:$AB,15,0)</f>
        <v>Contratable</v>
      </c>
      <c r="K1804" s="36" t="str">
        <f t="shared" si="84"/>
        <v>Inversión</v>
      </c>
      <c r="L1804" s="37" t="s">
        <v>187</v>
      </c>
      <c r="M1804" s="38" t="str">
        <f t="shared" si="85"/>
        <v>C-4102-1500-13</v>
      </c>
      <c r="N1804" s="34">
        <v>991</v>
      </c>
      <c r="O1804" s="35" t="str">
        <f t="shared" si="86"/>
        <v>C-4102-1500-13-0-4102038-02-991</v>
      </c>
      <c r="P1804" s="32" t="s">
        <v>186</v>
      </c>
      <c r="Q1804" s="39">
        <f>VLOOKUP($O1804,[3]Gerentes!$A:$I,7,0)</f>
        <v>4102038</v>
      </c>
      <c r="R1804" s="40" t="str">
        <f>VLOOKUP($O1804,[3]Gerentes!$A:$I,8,0)</f>
        <v>SERVICIO DIRIGIDOS A LA ATENCION DE NIÑOS, NIÑAS, ADOLESCENTES Y JOVENES, CON ENFOQUE PEDAGOGICO Y RESTAURATIVO ENCAMINADOS A LA INCLUSION SOCIAL</v>
      </c>
      <c r="S1804" s="34" t="s">
        <v>24</v>
      </c>
      <c r="T1804" s="34">
        <v>27</v>
      </c>
      <c r="U1804" s="34" t="s">
        <v>161</v>
      </c>
      <c r="V1804" s="34" t="s">
        <v>25</v>
      </c>
      <c r="W1804" s="41">
        <v>226357952</v>
      </c>
      <c r="X1804" s="41">
        <v>0</v>
      </c>
      <c r="Y1804" s="41">
        <v>0</v>
      </c>
      <c r="Z1804" s="41">
        <v>0</v>
      </c>
      <c r="AA1804" s="41">
        <v>0</v>
      </c>
      <c r="AB1804" s="42">
        <v>226357952</v>
      </c>
      <c r="AC1804" s="41">
        <v>223547514</v>
      </c>
      <c r="AD1804" s="41">
        <v>2810438</v>
      </c>
      <c r="AE1804" s="42">
        <v>223295181</v>
      </c>
      <c r="AF1804" s="42">
        <v>80670981</v>
      </c>
      <c r="AG1804" s="41">
        <v>80670981</v>
      </c>
      <c r="AH1804" s="41">
        <v>80670981</v>
      </c>
      <c r="AI1804" s="41">
        <v>0</v>
      </c>
      <c r="AJ1804" s="41">
        <v>0</v>
      </c>
      <c r="AK1804" s="42" t="str">
        <f>IFERROR(VLOOKUP(Exportar[[#This Row],[RUBRO]],[3]LISTAS!$A$1:$B$19,2,0),Exportar[[#This Row],[NOMBRE-Planeación_Proyecto]])</f>
        <v>3. Protección SRPA</v>
      </c>
      <c r="AL1804" s="41">
        <f>VLOOKUP(Exportar[[#This Row],[UNIDAD/SUB UNIDAD]],[3]!REGIONALES[[#All],[codigo_regional3]:[Columna1]],3,0)</f>
        <v>85</v>
      </c>
      <c r="AM1804" s="41">
        <f>Exportar[[#This Row],[COD]]</f>
        <v>85</v>
      </c>
      <c r="AN1804" s="41">
        <f>IFERROR(VLOOKUP(Exportar[[#This Row],[RUBRO completo]],'[3]CENTRO DE COSTOS'!$X:$X,1,0),0)</f>
        <v>0</v>
      </c>
      <c r="AO1804" s="43" t="str">
        <f>VLOOKUP(Exportar[[#This Row],[COD_REAL]],'[3]CENTRO DE COSTOS'!$M$4:$N$72,2,0)</f>
        <v>REGIONAL CASANARE</v>
      </c>
    </row>
    <row r="1805" spans="1:41" x14ac:dyDescent="0.25">
      <c r="A1805" s="44">
        <v>45111</v>
      </c>
      <c r="B1805" s="32">
        <v>2023</v>
      </c>
      <c r="C1805" s="33" t="str">
        <f>VLOOKUP(D1805,'[3]CENTRO DE COSTOS'!$E:$H,4,0)</f>
        <v>REGIONALES</v>
      </c>
      <c r="D1805" s="34" t="s">
        <v>91</v>
      </c>
      <c r="E1805" s="34" t="s">
        <v>92</v>
      </c>
      <c r="F1805" s="34" t="s">
        <v>192</v>
      </c>
      <c r="G1805" s="35" t="str">
        <f>VLOOKUP(O1805,[3]Gerentes!$A:$N,4,0)</f>
        <v xml:space="preserve">PROTECCIÓN RESTABLECIMIENTO </v>
      </c>
      <c r="H1805" s="35" t="str">
        <f>VLOOKUP(O1805,[3]Gerentes!$A:$N,5,0)</f>
        <v>DIRECTOR(A) DE PROTECCION</v>
      </c>
      <c r="I1805" s="35" t="str">
        <f>VLOOKUP(O1805,[3]Gerentes!$A:$N,10,0)</f>
        <v>2. Protección PARD</v>
      </c>
      <c r="J1805" s="35" t="str">
        <f>VLOOKUP(O1805,[3]Gerentes!$A:$AB,15,0)</f>
        <v>Contratable</v>
      </c>
      <c r="K1805" s="36" t="str">
        <f t="shared" si="84"/>
        <v>Inversión</v>
      </c>
      <c r="L1805" s="37" t="s">
        <v>173</v>
      </c>
      <c r="M1805" s="38" t="str">
        <f t="shared" si="85"/>
        <v>C-4102-1500-14</v>
      </c>
      <c r="N1805" s="34">
        <v>991</v>
      </c>
      <c r="O1805" s="35" t="str">
        <f t="shared" si="86"/>
        <v>C-4102-1500-14-0-4102037-02-991</v>
      </c>
      <c r="P1805" s="32" t="s">
        <v>172</v>
      </c>
      <c r="Q1805" s="39">
        <f>VLOOKUP($O1805,[3]Gerentes!$A:$I,7,0)</f>
        <v>4102037</v>
      </c>
      <c r="R1805" s="40" t="str">
        <f>VLOOKUP($O1805,[3]Gerentes!$A:$I,8,0)</f>
        <v>SERVICIO DE PROTECCION PARA EL RESTABLECIMIENTO DE DERECHOS DE NIÑOS, NIÑAS, ADOLESCENTES Y JOVENES</v>
      </c>
      <c r="S1805" s="34" t="s">
        <v>24</v>
      </c>
      <c r="T1805" s="34">
        <v>21</v>
      </c>
      <c r="U1805" s="34" t="s">
        <v>185</v>
      </c>
      <c r="V1805" s="34" t="s">
        <v>25</v>
      </c>
      <c r="W1805" s="41">
        <v>1012392154</v>
      </c>
      <c r="X1805" s="41">
        <v>0</v>
      </c>
      <c r="Y1805" s="41">
        <v>0</v>
      </c>
      <c r="Z1805" s="41">
        <v>0</v>
      </c>
      <c r="AA1805" s="41">
        <v>0</v>
      </c>
      <c r="AB1805" s="42">
        <v>1012392154</v>
      </c>
      <c r="AC1805" s="41">
        <v>1012392154</v>
      </c>
      <c r="AD1805" s="41">
        <v>0</v>
      </c>
      <c r="AE1805" s="42">
        <v>1011191554</v>
      </c>
      <c r="AF1805" s="42">
        <v>390731287</v>
      </c>
      <c r="AG1805" s="41">
        <v>390731287</v>
      </c>
      <c r="AH1805" s="41">
        <v>390731287</v>
      </c>
      <c r="AI1805" s="41">
        <v>0</v>
      </c>
      <c r="AJ1805" s="41">
        <v>0</v>
      </c>
      <c r="AK1805" s="42" t="str">
        <f>IFERROR(VLOOKUP(Exportar[[#This Row],[RUBRO]],[3]LISTAS!$A$1:$B$19,2,0),Exportar[[#This Row],[NOMBRE-Planeación_Proyecto]])</f>
        <v>2. Protección PARD</v>
      </c>
      <c r="AL1805" s="41">
        <f>VLOOKUP(Exportar[[#This Row],[UNIDAD/SUB UNIDAD]],[3]!REGIONALES[[#All],[codigo_regional3]:[Columna1]],3,0)</f>
        <v>85</v>
      </c>
      <c r="AM1805" s="41">
        <f>Exportar[[#This Row],[COD]]</f>
        <v>85</v>
      </c>
      <c r="AN1805" s="41">
        <f>IFERROR(VLOOKUP(Exportar[[#This Row],[RUBRO completo]],'[3]CENTRO DE COSTOS'!$X:$X,1,0),0)</f>
        <v>0</v>
      </c>
      <c r="AO1805" s="43" t="str">
        <f>VLOOKUP(Exportar[[#This Row],[COD_REAL]],'[3]CENTRO DE COSTOS'!$M$4:$N$72,2,0)</f>
        <v>REGIONAL CASANARE</v>
      </c>
    </row>
    <row r="1806" spans="1:41" x14ac:dyDescent="0.25">
      <c r="A1806" s="44">
        <v>45111</v>
      </c>
      <c r="B1806" s="32">
        <v>2023</v>
      </c>
      <c r="C1806" s="33" t="str">
        <f>VLOOKUP(D1806,'[3]CENTRO DE COSTOS'!$E:$H,4,0)</f>
        <v>REGIONALES</v>
      </c>
      <c r="D1806" s="34" t="s">
        <v>91</v>
      </c>
      <c r="E1806" s="34" t="s">
        <v>92</v>
      </c>
      <c r="F1806" s="34" t="s">
        <v>192</v>
      </c>
      <c r="G1806" s="35" t="str">
        <f>VLOOKUP(O1806,[3]Gerentes!$A:$N,4,0)</f>
        <v>SNBF</v>
      </c>
      <c r="H1806" s="35" t="str">
        <f>VLOOKUP(O1806,[3]Gerentes!$A:$N,5,0)</f>
        <v>DIRECTOR(A) DE SISTEMA NACIONAL DE BIENESTAR FAMILIAR</v>
      </c>
      <c r="I1806" s="35" t="str">
        <f>VLOOKUP(O1806,[3]Gerentes!$A:$N,10,0)</f>
        <v>7. SNBF</v>
      </c>
      <c r="J1806" s="35" t="str">
        <f>VLOOKUP(O1806,[3]Gerentes!$A:$AB,15,0)</f>
        <v>Contratable</v>
      </c>
      <c r="K1806" s="36" t="str">
        <f t="shared" si="84"/>
        <v>Inversión</v>
      </c>
      <c r="L1806" s="37" t="s">
        <v>168</v>
      </c>
      <c r="M1806" s="38" t="str">
        <f t="shared" si="85"/>
        <v>C-4102-1500-15</v>
      </c>
      <c r="N1806" s="34">
        <v>991</v>
      </c>
      <c r="O1806" s="35" t="str">
        <f t="shared" si="86"/>
        <v>C-4102-1500-15-0-4102024-02-991</v>
      </c>
      <c r="P1806" s="32" t="s">
        <v>167</v>
      </c>
      <c r="Q1806" s="39">
        <f>VLOOKUP($O1806,[3]Gerentes!$A:$I,7,0)</f>
        <v>4102024</v>
      </c>
      <c r="R1806" s="40" t="str">
        <f>VLOOKUP($O1806,[3]Gerentes!$A:$I,8,0)</f>
        <v>SERVICIO DE ASISTENCIA TECNICA EN EL CICLO DE POLITICAS PUBLICAS DE INFANCIA Y ADOLESCENCIA</v>
      </c>
      <c r="S1806" s="34" t="s">
        <v>24</v>
      </c>
      <c r="T1806" s="34">
        <v>27</v>
      </c>
      <c r="U1806" s="34" t="s">
        <v>161</v>
      </c>
      <c r="V1806" s="34" t="s">
        <v>25</v>
      </c>
      <c r="W1806" s="41">
        <v>132032800</v>
      </c>
      <c r="X1806" s="41">
        <v>0</v>
      </c>
      <c r="Y1806" s="41">
        <v>295600</v>
      </c>
      <c r="Z1806" s="41">
        <v>0</v>
      </c>
      <c r="AA1806" s="41">
        <v>0</v>
      </c>
      <c r="AB1806" s="42">
        <v>131737200</v>
      </c>
      <c r="AC1806" s="41">
        <v>131737200</v>
      </c>
      <c r="AD1806" s="41">
        <v>0</v>
      </c>
      <c r="AE1806" s="42">
        <v>131737200</v>
      </c>
      <c r="AF1806" s="42">
        <v>49221200</v>
      </c>
      <c r="AG1806" s="41">
        <v>49221200</v>
      </c>
      <c r="AH1806" s="41">
        <v>49221200</v>
      </c>
      <c r="AI1806" s="41">
        <v>0</v>
      </c>
      <c r="AJ1806" s="41">
        <v>0</v>
      </c>
      <c r="AK1806" s="42" t="str">
        <f>IFERROR(VLOOKUP(Exportar[[#This Row],[RUBRO]],[3]LISTAS!$A$1:$B$19,2,0),Exportar[[#This Row],[NOMBRE-Planeación_Proyecto]])</f>
        <v>7. SNBF</v>
      </c>
      <c r="AL1806" s="41">
        <f>VLOOKUP(Exportar[[#This Row],[UNIDAD/SUB UNIDAD]],[3]!REGIONALES[[#All],[codigo_regional3]:[Columna1]],3,0)</f>
        <v>85</v>
      </c>
      <c r="AM1806" s="41">
        <f>Exportar[[#This Row],[COD]]</f>
        <v>85</v>
      </c>
      <c r="AN1806" s="41">
        <f>IFERROR(VLOOKUP(Exportar[[#This Row],[RUBRO completo]],'[3]CENTRO DE COSTOS'!$X:$X,1,0),0)</f>
        <v>0</v>
      </c>
      <c r="AO1806" s="43" t="str">
        <f>VLOOKUP(Exportar[[#This Row],[COD_REAL]],'[3]CENTRO DE COSTOS'!$M$4:$N$72,2,0)</f>
        <v>REGIONAL CASANARE</v>
      </c>
    </row>
    <row r="1807" spans="1:41" x14ac:dyDescent="0.25">
      <c r="A1807" s="44">
        <v>45111</v>
      </c>
      <c r="B1807" s="32">
        <v>2023</v>
      </c>
      <c r="C1807" s="33" t="str">
        <f>VLOOKUP(D1807,'[3]CENTRO DE COSTOS'!$E:$H,4,0)</f>
        <v>REGIONALES</v>
      </c>
      <c r="D1807" s="34" t="s">
        <v>91</v>
      </c>
      <c r="E1807" s="34" t="s">
        <v>92</v>
      </c>
      <c r="F1807" s="34" t="s">
        <v>192</v>
      </c>
      <c r="G1807" s="35" t="str">
        <f>VLOOKUP(O1807,[3]Gerentes!$A:$N,4,0)</f>
        <v>FAMILIA Y COMUNIDADES</v>
      </c>
      <c r="H1807" s="35" t="str">
        <f>VLOOKUP(O1807,[3]Gerentes!$A:$N,5,0)</f>
        <v>DIRECTOR(A) DE FAMILIA Y COMUNIDADES</v>
      </c>
      <c r="I1807" s="35" t="str">
        <f>VLOOKUP(O1807,[3]Gerentes!$A:$N,10,0)</f>
        <v>6. Familia y Comunidades</v>
      </c>
      <c r="J1807" s="35" t="str">
        <f>VLOOKUP(O1807,[3]Gerentes!$A:$AB,15,0)</f>
        <v>Contratable</v>
      </c>
      <c r="K1807" s="36" t="str">
        <f t="shared" si="84"/>
        <v>Inversión</v>
      </c>
      <c r="L1807" s="37" t="s">
        <v>184</v>
      </c>
      <c r="M1807" s="38" t="str">
        <f t="shared" si="85"/>
        <v>C-4102-1500-16</v>
      </c>
      <c r="N1807" s="34">
        <v>991</v>
      </c>
      <c r="O1807" s="35" t="str">
        <f t="shared" si="86"/>
        <v>C-4102-1500-16-0-4102041-02-991</v>
      </c>
      <c r="P1807" s="32" t="s">
        <v>183</v>
      </c>
      <c r="Q1807" s="39">
        <f>VLOOKUP($O1807,[3]Gerentes!$A:$I,7,0)</f>
        <v>4102041</v>
      </c>
      <c r="R1807" s="40" t="str">
        <f>VLOOKUP($O1807,[3]Gerentes!$A:$I,8,0)</f>
        <v>SERVICIO DE ASISTENCIA TECNICA EN EL CICLO DE POLITICAS PUBLICAS DE FAMILIA Y OTRAS RELACIONADAS</v>
      </c>
      <c r="S1807" s="34" t="s">
        <v>24</v>
      </c>
      <c r="T1807" s="34">
        <v>27</v>
      </c>
      <c r="U1807" s="34" t="s">
        <v>161</v>
      </c>
      <c r="V1807" s="34" t="s">
        <v>25</v>
      </c>
      <c r="W1807" s="41">
        <v>92388266</v>
      </c>
      <c r="X1807" s="41">
        <v>0</v>
      </c>
      <c r="Y1807" s="41">
        <v>2099732</v>
      </c>
      <c r="Z1807" s="41">
        <v>0</v>
      </c>
      <c r="AA1807" s="41">
        <v>0</v>
      </c>
      <c r="AB1807" s="42">
        <v>90288534</v>
      </c>
      <c r="AC1807" s="41">
        <v>90288534</v>
      </c>
      <c r="AD1807" s="41">
        <v>0</v>
      </c>
      <c r="AE1807" s="42">
        <v>90288534</v>
      </c>
      <c r="AF1807" s="42">
        <v>35170534</v>
      </c>
      <c r="AG1807" s="41">
        <v>35170534</v>
      </c>
      <c r="AH1807" s="41">
        <v>35170534</v>
      </c>
      <c r="AI1807" s="41">
        <v>0</v>
      </c>
      <c r="AJ1807" s="41">
        <v>0</v>
      </c>
      <c r="AK1807" s="42" t="str">
        <f>IFERROR(VLOOKUP(Exportar[[#This Row],[RUBRO]],[3]LISTAS!$A$1:$B$19,2,0),Exportar[[#This Row],[NOMBRE-Planeación_Proyecto]])</f>
        <v>6. Familia y Comunidades</v>
      </c>
      <c r="AL1807" s="41">
        <f>VLOOKUP(Exportar[[#This Row],[UNIDAD/SUB UNIDAD]],[3]!REGIONALES[[#All],[codigo_regional3]:[Columna1]],3,0)</f>
        <v>85</v>
      </c>
      <c r="AM1807" s="41">
        <f>Exportar[[#This Row],[COD]]</f>
        <v>85</v>
      </c>
      <c r="AN1807" s="41">
        <f>IFERROR(VLOOKUP(Exportar[[#This Row],[RUBRO completo]],'[3]CENTRO DE COSTOS'!$X:$X,1,0),0)</f>
        <v>0</v>
      </c>
      <c r="AO1807" s="43" t="str">
        <f>VLOOKUP(Exportar[[#This Row],[COD_REAL]],'[3]CENTRO DE COSTOS'!$M$4:$N$72,2,0)</f>
        <v>REGIONAL CASANARE</v>
      </c>
    </row>
    <row r="1808" spans="1:41" x14ac:dyDescent="0.25">
      <c r="A1808" s="44">
        <v>45111</v>
      </c>
      <c r="B1808" s="32">
        <v>2023</v>
      </c>
      <c r="C1808" s="33" t="str">
        <f>VLOOKUP(D1808,'[3]CENTRO DE COSTOS'!$E:$H,4,0)</f>
        <v>REGIONALES</v>
      </c>
      <c r="D1808" s="34" t="s">
        <v>91</v>
      </c>
      <c r="E1808" s="34" t="s">
        <v>92</v>
      </c>
      <c r="F1808" s="34" t="s">
        <v>192</v>
      </c>
      <c r="G1808" s="35" t="str">
        <f>VLOOKUP(O1808,[3]Gerentes!$A:$N,4,0)</f>
        <v>PRIMERA INFANCIA</v>
      </c>
      <c r="H1808" s="35" t="str">
        <f>VLOOKUP(O1808,[3]Gerentes!$A:$N,5,0)</f>
        <v>DIRECTOR(A) DE PRIMERA INFANCIA</v>
      </c>
      <c r="I1808" s="35" t="str">
        <f>VLOOKUP(O1808,[3]Gerentes!$A:$N,10,0)</f>
        <v>1. Primera Infancia</v>
      </c>
      <c r="J1808" s="35" t="str">
        <f>VLOOKUP(O1808,[3]Gerentes!$A:$AB,15,0)</f>
        <v>Contratable</v>
      </c>
      <c r="K1808" s="36" t="str">
        <f t="shared" si="84"/>
        <v>Inversión</v>
      </c>
      <c r="L1808" s="37" t="s">
        <v>166</v>
      </c>
      <c r="M1808" s="38" t="str">
        <f t="shared" si="85"/>
        <v>C-4102-1500-18</v>
      </c>
      <c r="N1808" s="34">
        <v>991</v>
      </c>
      <c r="O1808" s="35" t="str">
        <f t="shared" si="86"/>
        <v>C-4102-1500-18-0-4102040-02-991</v>
      </c>
      <c r="P1808" s="32" t="s">
        <v>165</v>
      </c>
      <c r="Q1808" s="39">
        <f>VLOOKUP($O1808,[3]Gerentes!$A:$I,7,0)</f>
        <v>4102040</v>
      </c>
      <c r="R1808" s="40" t="str">
        <f>VLOOKUP($O1808,[3]Gerentes!$A:$I,8,0)</f>
        <v>DOCUMENTOS METODOLOGICOS</v>
      </c>
      <c r="S1808" s="34" t="s">
        <v>24</v>
      </c>
      <c r="T1808" s="34">
        <v>27</v>
      </c>
      <c r="U1808" s="34" t="s">
        <v>161</v>
      </c>
      <c r="V1808" s="34" t="s">
        <v>25</v>
      </c>
      <c r="W1808" s="41">
        <v>724737228</v>
      </c>
      <c r="X1808" s="41">
        <v>0</v>
      </c>
      <c r="Y1808" s="41">
        <v>21903593</v>
      </c>
      <c r="Z1808" s="41">
        <v>0</v>
      </c>
      <c r="AA1808" s="41">
        <v>0</v>
      </c>
      <c r="AB1808" s="42">
        <v>702833635</v>
      </c>
      <c r="AC1808" s="41">
        <v>694376535</v>
      </c>
      <c r="AD1808" s="41">
        <v>8457100</v>
      </c>
      <c r="AE1808" s="42">
        <v>694131402</v>
      </c>
      <c r="AF1808" s="42">
        <v>270190402</v>
      </c>
      <c r="AG1808" s="41">
        <v>270190402</v>
      </c>
      <c r="AH1808" s="41">
        <v>270190402</v>
      </c>
      <c r="AI1808" s="41">
        <v>0</v>
      </c>
      <c r="AJ1808" s="41">
        <v>0</v>
      </c>
      <c r="AK1808" s="42" t="str">
        <f>IFERROR(VLOOKUP(Exportar[[#This Row],[RUBRO]],[3]LISTAS!$A$1:$B$19,2,0),Exportar[[#This Row],[NOMBRE-Planeación_Proyecto]])</f>
        <v>1. Primera Infancia</v>
      </c>
      <c r="AL1808" s="41">
        <f>VLOOKUP(Exportar[[#This Row],[UNIDAD/SUB UNIDAD]],[3]!REGIONALES[[#All],[codigo_regional3]:[Columna1]],3,0)</f>
        <v>85</v>
      </c>
      <c r="AM1808" s="41">
        <f>Exportar[[#This Row],[COD]]</f>
        <v>85</v>
      </c>
      <c r="AN1808" s="41">
        <f>IFERROR(VLOOKUP(Exportar[[#This Row],[RUBRO completo]],'[3]CENTRO DE COSTOS'!$X:$X,1,0),0)</f>
        <v>0</v>
      </c>
      <c r="AO1808" s="43" t="str">
        <f>VLOOKUP(Exportar[[#This Row],[COD_REAL]],'[3]CENTRO DE COSTOS'!$M$4:$N$72,2,0)</f>
        <v>REGIONAL CASANARE</v>
      </c>
    </row>
    <row r="1809" spans="1:41" x14ac:dyDescent="0.25">
      <c r="A1809" s="44">
        <v>45111</v>
      </c>
      <c r="B1809" s="32">
        <v>2023</v>
      </c>
      <c r="C1809" s="33" t="str">
        <f>VLOOKUP(D1809,'[3]CENTRO DE COSTOS'!$E:$H,4,0)</f>
        <v>REGIONALES</v>
      </c>
      <c r="D1809" s="34" t="s">
        <v>91</v>
      </c>
      <c r="E1809" s="34" t="s">
        <v>92</v>
      </c>
      <c r="F1809" s="34" t="s">
        <v>192</v>
      </c>
      <c r="G1809" s="35" t="str">
        <f>VLOOKUP(O1809,[3]Gerentes!$A:$N,4,0)</f>
        <v>INFANCIA</v>
      </c>
      <c r="H1809" s="35" t="str">
        <f>VLOOKUP(O1809,[3]Gerentes!$A:$N,5,0)</f>
        <v>DIRECTOR(A) DE INFANCIA</v>
      </c>
      <c r="I1809" s="35" t="str">
        <f>VLOOKUP(O1809,[3]Gerentes!$A:$N,10,0)</f>
        <v>7. Infancia</v>
      </c>
      <c r="J1809" s="35" t="str">
        <f>VLOOKUP(O1809,[3]Gerentes!$A:$AB,15,0)</f>
        <v>Contratable</v>
      </c>
      <c r="K1809" s="36" t="str">
        <f t="shared" si="84"/>
        <v>Inversión</v>
      </c>
      <c r="L1809" s="37" t="s">
        <v>182</v>
      </c>
      <c r="M1809" s="38" t="str">
        <f t="shared" si="85"/>
        <v>C-4102-1500-20</v>
      </c>
      <c r="N1809" s="34">
        <v>991</v>
      </c>
      <c r="O1809" s="35" t="str">
        <f t="shared" si="86"/>
        <v>C-4102-1500-20-0-4102045-02-991</v>
      </c>
      <c r="P1809" s="32" t="s">
        <v>181</v>
      </c>
      <c r="Q1809" s="39">
        <f>VLOOKUP($O1809,[3]Gerentes!$A:$I,7,0)</f>
        <v>4102045</v>
      </c>
      <c r="R1809" s="40" t="str">
        <f>VLOOKUP($O1809,[3]Gerentes!$A:$I,8,0)</f>
        <v>SERVICIOS DE EDUCACIÓN INFORMAL A NIÑOS, NIÑAS, ADOLESCENTES  Y JÓVENES PARA EL RECONOCIMIENTO DE SUS DERECHOS</v>
      </c>
      <c r="S1809" s="34" t="s">
        <v>24</v>
      </c>
      <c r="T1809" s="34">
        <v>27</v>
      </c>
      <c r="U1809" s="34" t="s">
        <v>161</v>
      </c>
      <c r="V1809" s="34" t="s">
        <v>25</v>
      </c>
      <c r="W1809" s="41">
        <v>46263866</v>
      </c>
      <c r="X1809" s="41">
        <v>0</v>
      </c>
      <c r="Y1809" s="41">
        <v>1429199</v>
      </c>
      <c r="Z1809" s="41">
        <v>0</v>
      </c>
      <c r="AA1809" s="41">
        <v>0</v>
      </c>
      <c r="AB1809" s="42">
        <v>44834667</v>
      </c>
      <c r="AC1809" s="41">
        <v>44834667</v>
      </c>
      <c r="AD1809" s="41">
        <v>0</v>
      </c>
      <c r="AE1809" s="42">
        <v>44834667</v>
      </c>
      <c r="AF1809" s="42">
        <v>17464667</v>
      </c>
      <c r="AG1809" s="41">
        <v>17464667</v>
      </c>
      <c r="AH1809" s="41">
        <v>17464667</v>
      </c>
      <c r="AI1809" s="41">
        <v>0</v>
      </c>
      <c r="AJ1809" s="41">
        <v>0</v>
      </c>
      <c r="AK1809" s="42" t="str">
        <f>IFERROR(VLOOKUP(Exportar[[#This Row],[RUBRO]],[3]LISTAS!$A$1:$B$19,2,0),Exportar[[#This Row],[NOMBRE-Planeación_Proyecto]])</f>
        <v>7. Infancia</v>
      </c>
      <c r="AL1809" s="41">
        <f>VLOOKUP(Exportar[[#This Row],[UNIDAD/SUB UNIDAD]],[3]!REGIONALES[[#All],[codigo_regional3]:[Columna1]],3,0)</f>
        <v>85</v>
      </c>
      <c r="AM1809" s="41">
        <f>Exportar[[#This Row],[COD]]</f>
        <v>85</v>
      </c>
      <c r="AN1809" s="41">
        <f>IFERROR(VLOOKUP(Exportar[[#This Row],[RUBRO completo]],'[3]CENTRO DE COSTOS'!$X:$X,1,0),0)</f>
        <v>0</v>
      </c>
      <c r="AO1809" s="43" t="str">
        <f>VLOOKUP(Exportar[[#This Row],[COD_REAL]],'[3]CENTRO DE COSTOS'!$M$4:$N$72,2,0)</f>
        <v>REGIONAL CASANARE</v>
      </c>
    </row>
    <row r="1810" spans="1:41" x14ac:dyDescent="0.25">
      <c r="A1810" s="44">
        <v>45111</v>
      </c>
      <c r="B1810" s="32">
        <v>2023</v>
      </c>
      <c r="C1810" s="33" t="str">
        <f>VLOOKUP(D1810,'[3]CENTRO DE COSTOS'!$E:$H,4,0)</f>
        <v>REGIONALES</v>
      </c>
      <c r="D1810" s="34" t="s">
        <v>91</v>
      </c>
      <c r="E1810" s="34" t="s">
        <v>92</v>
      </c>
      <c r="F1810" s="34" t="s">
        <v>192</v>
      </c>
      <c r="G1810" s="35" t="str">
        <f>VLOOKUP(O1810,[3]Gerentes!$A:$N,4,0)</f>
        <v>ADOLESCENCIA Y JUVENTUD</v>
      </c>
      <c r="H1810" s="35" t="str">
        <f>VLOOKUP(O1810,[3]Gerentes!$A:$N,5,0)</f>
        <v xml:space="preserve">DIRECTOR(A) DE ADOLESCENCIA Y JUVENTUD </v>
      </c>
      <c r="I1810" s="35" t="str">
        <f>VLOOKUP(O1810,[3]Gerentes!$A:$N,10,0)</f>
        <v>8. Adolescencia y Juventud</v>
      </c>
      <c r="J1810" s="35" t="str">
        <f>VLOOKUP(O1810,[3]Gerentes!$A:$AB,15,0)</f>
        <v>Contratable</v>
      </c>
      <c r="K1810" s="36" t="str">
        <f t="shared" si="84"/>
        <v>Inversión</v>
      </c>
      <c r="L1810" s="37" t="s">
        <v>180</v>
      </c>
      <c r="M1810" s="38" t="str">
        <f t="shared" si="85"/>
        <v>C-4102-1500-21</v>
      </c>
      <c r="N1810" s="34">
        <v>991</v>
      </c>
      <c r="O1810" s="35" t="str">
        <f t="shared" si="86"/>
        <v>C-4102-1500-21-0-4102045-02-00-991</v>
      </c>
      <c r="P1810" s="32" t="s">
        <v>179</v>
      </c>
      <c r="Q1810" s="39">
        <f>VLOOKUP($O1810,[3]Gerentes!$A:$I,7,0)</f>
        <v>4102045</v>
      </c>
      <c r="R1810" s="40" t="str">
        <f>VLOOKUP($O1810,[3]Gerentes!$A:$I,8,0)</f>
        <v>SERVICIOS DE EDUCACIÓN INFORMAL A NIÑOS, NIÑAS, ADOLESCENTES  Y JÓVENES PARA EL RECONOCIMIENTO DE SUS DERECHOS</v>
      </c>
      <c r="S1810" s="34" t="s">
        <v>24</v>
      </c>
      <c r="T1810" s="34">
        <v>27</v>
      </c>
      <c r="U1810" s="34" t="s">
        <v>161</v>
      </c>
      <c r="V1810" s="34" t="s">
        <v>25</v>
      </c>
      <c r="W1810" s="41">
        <v>92797334</v>
      </c>
      <c r="X1810" s="41">
        <v>0</v>
      </c>
      <c r="Y1810" s="41">
        <v>3128000</v>
      </c>
      <c r="Z1810" s="41">
        <v>0</v>
      </c>
      <c r="AA1810" s="41">
        <v>0</v>
      </c>
      <c r="AB1810" s="42">
        <v>89669334</v>
      </c>
      <c r="AC1810" s="41">
        <v>89669334</v>
      </c>
      <c r="AD1810" s="41">
        <v>0</v>
      </c>
      <c r="AE1810" s="42">
        <v>89669334</v>
      </c>
      <c r="AF1810" s="42">
        <v>34929334</v>
      </c>
      <c r="AG1810" s="41">
        <v>34929334</v>
      </c>
      <c r="AH1810" s="41">
        <v>34929334</v>
      </c>
      <c r="AI1810" s="41">
        <v>0</v>
      </c>
      <c r="AJ1810" s="41">
        <v>0</v>
      </c>
      <c r="AK1810" s="42" t="str">
        <f>IFERROR(VLOOKUP(Exportar[[#This Row],[RUBRO]],[3]LISTAS!$A$1:$B$19,2,0),Exportar[[#This Row],[NOMBRE-Planeación_Proyecto]])</f>
        <v>8. Adolescencia y Juventud</v>
      </c>
      <c r="AL1810" s="41">
        <f>VLOOKUP(Exportar[[#This Row],[UNIDAD/SUB UNIDAD]],[3]!REGIONALES[[#All],[codigo_regional3]:[Columna1]],3,0)</f>
        <v>85</v>
      </c>
      <c r="AM1810" s="41">
        <f>Exportar[[#This Row],[COD]]</f>
        <v>85</v>
      </c>
      <c r="AN1810" s="41">
        <f>IFERROR(VLOOKUP(Exportar[[#This Row],[RUBRO completo]],'[3]CENTRO DE COSTOS'!$X:$X,1,0),0)</f>
        <v>0</v>
      </c>
      <c r="AO1810" s="43" t="str">
        <f>VLOOKUP(Exportar[[#This Row],[COD_REAL]],'[3]CENTRO DE COSTOS'!$M$4:$N$72,2,0)</f>
        <v>REGIONAL CASANARE</v>
      </c>
    </row>
    <row r="1811" spans="1:41" x14ac:dyDescent="0.25">
      <c r="A1811" s="44">
        <v>45111</v>
      </c>
      <c r="B1811" s="32">
        <v>2023</v>
      </c>
      <c r="C1811" s="33" t="str">
        <f>VLOOKUP(D1811,'[3]CENTRO DE COSTOS'!$E:$H,4,0)</f>
        <v>REGIONALES</v>
      </c>
      <c r="D1811" s="34" t="s">
        <v>91</v>
      </c>
      <c r="E1811" s="34" t="s">
        <v>92</v>
      </c>
      <c r="F1811" s="34" t="s">
        <v>192</v>
      </c>
      <c r="G1811" s="35" t="str">
        <f>VLOOKUP(O1811,[3]Gerentes!$A:$N,4,0)</f>
        <v>TECNOLOGÍA</v>
      </c>
      <c r="H1811" s="35" t="str">
        <f>VLOOKUP(O1811,[3]Gerentes!$A:$N,5,0)</f>
        <v>DIRECTOR(A) DE INFORMACION Y TECNOLOGIA</v>
      </c>
      <c r="I1811" s="35" t="str">
        <f>VLOOKUP(O1811,[3]Gerentes!$A:$N,10,0)</f>
        <v>9. Tecnología</v>
      </c>
      <c r="J1811" s="35" t="str">
        <f>VLOOKUP(O1811,[3]Gerentes!$A:$AB,15,0)</f>
        <v>Contratable</v>
      </c>
      <c r="K1811" s="36" t="str">
        <f t="shared" si="84"/>
        <v>Inversión</v>
      </c>
      <c r="L1811" s="37" t="s">
        <v>178</v>
      </c>
      <c r="M1811" s="38" t="str">
        <f t="shared" si="85"/>
        <v>C-4199-1500-7</v>
      </c>
      <c r="N1811" s="34">
        <v>991</v>
      </c>
      <c r="O1811" s="35" t="str">
        <f t="shared" si="86"/>
        <v>C-4199-1500-7-0-4199062-02-991</v>
      </c>
      <c r="P1811" s="32" t="s">
        <v>177</v>
      </c>
      <c r="Q1811" s="39">
        <f>VLOOKUP($O1811,[3]Gerentes!$A:$I,7,0)</f>
        <v>4199062</v>
      </c>
      <c r="R1811" s="40" t="str">
        <f>VLOOKUP($O1811,[3]Gerentes!$A:$I,8,0)</f>
        <v>SERVICIOS TECNOLOGICOS</v>
      </c>
      <c r="S1811" s="34" t="s">
        <v>24</v>
      </c>
      <c r="T1811" s="34">
        <v>27</v>
      </c>
      <c r="U1811" s="34" t="s">
        <v>161</v>
      </c>
      <c r="V1811" s="34" t="s">
        <v>25</v>
      </c>
      <c r="W1811" s="41">
        <v>119241850</v>
      </c>
      <c r="X1811" s="41">
        <v>0</v>
      </c>
      <c r="Y1811" s="41">
        <v>0</v>
      </c>
      <c r="Z1811" s="41">
        <v>0</v>
      </c>
      <c r="AA1811" s="41">
        <v>0</v>
      </c>
      <c r="AB1811" s="42">
        <v>119241850</v>
      </c>
      <c r="AC1811" s="41">
        <v>111928933</v>
      </c>
      <c r="AD1811" s="41">
        <v>7312917</v>
      </c>
      <c r="AE1811" s="42">
        <v>111928933</v>
      </c>
      <c r="AF1811" s="42">
        <v>42180933</v>
      </c>
      <c r="AG1811" s="41">
        <v>42180933</v>
      </c>
      <c r="AH1811" s="41">
        <v>42180933</v>
      </c>
      <c r="AI1811" s="41">
        <v>0</v>
      </c>
      <c r="AJ1811" s="41">
        <v>0</v>
      </c>
      <c r="AK1811" s="42" t="str">
        <f>IFERROR(VLOOKUP(Exportar[[#This Row],[RUBRO]],[3]LISTAS!$A$1:$B$19,2,0),Exportar[[#This Row],[NOMBRE-Planeación_Proyecto]])</f>
        <v>9. Tecnología</v>
      </c>
      <c r="AL1811" s="41">
        <f>VLOOKUP(Exportar[[#This Row],[UNIDAD/SUB UNIDAD]],[3]!REGIONALES[[#All],[codigo_regional3]:[Columna1]],3,0)</f>
        <v>85</v>
      </c>
      <c r="AM1811" s="41">
        <f>Exportar[[#This Row],[COD]]</f>
        <v>85</v>
      </c>
      <c r="AN1811" s="41">
        <f>IFERROR(VLOOKUP(Exportar[[#This Row],[RUBRO completo]],'[3]CENTRO DE COSTOS'!$X:$X,1,0),0)</f>
        <v>0</v>
      </c>
      <c r="AO1811" s="43" t="str">
        <f>VLOOKUP(Exportar[[#This Row],[COD_REAL]],'[3]CENTRO DE COSTOS'!$M$4:$N$72,2,0)</f>
        <v>REGIONAL CASANARE</v>
      </c>
    </row>
    <row r="1812" spans="1:41" x14ac:dyDescent="0.25">
      <c r="A1812" s="44">
        <v>45111</v>
      </c>
      <c r="B1812" s="32">
        <v>2023</v>
      </c>
      <c r="C1812" s="33" t="str">
        <f>VLOOKUP(D1812,'[3]CENTRO DE COSTOS'!$E:$H,4,0)</f>
        <v>REGIONALES</v>
      </c>
      <c r="D1812" s="34" t="s">
        <v>91</v>
      </c>
      <c r="E1812" s="34" t="s">
        <v>92</v>
      </c>
      <c r="F1812" s="34" t="s">
        <v>192</v>
      </c>
      <c r="G1812" s="35" t="str">
        <f>VLOOKUP(O1812,[3]Gerentes!$A:$N,4,0)</f>
        <v>FORTALECIMIENTO</v>
      </c>
      <c r="H1812" s="35" t="str">
        <f>VLOOKUP(O1812,[3]Gerentes!$A:$N,5,0)</f>
        <v>DIRECTOR(A) DE GESTION HUMANA</v>
      </c>
      <c r="I1812" s="35" t="str">
        <f>VLOOKUP(O1812,[3]Gerentes!$A:$N,10,0)</f>
        <v>8. Fortalecimiento</v>
      </c>
      <c r="J1812" s="35" t="str">
        <f>VLOOKUP(O1812,[3]Gerentes!$A:$AB,15,0)</f>
        <v>Contratable</v>
      </c>
      <c r="K1812" s="36" t="str">
        <f t="shared" si="84"/>
        <v>Inversión</v>
      </c>
      <c r="L1812" s="37" t="s">
        <v>175</v>
      </c>
      <c r="M1812" s="38" t="str">
        <f t="shared" si="85"/>
        <v>C-4199-1500-8</v>
      </c>
      <c r="N1812" s="34">
        <v>991</v>
      </c>
      <c r="O1812" s="35" t="str">
        <f t="shared" si="86"/>
        <v>C-4199-1500-8-0-4199064-02-991</v>
      </c>
      <c r="P1812" s="32" t="s">
        <v>174</v>
      </c>
      <c r="Q1812" s="39">
        <f>VLOOKUP($O1812,[3]Gerentes!$A:$I,7,0)</f>
        <v>4199064</v>
      </c>
      <c r="R1812" s="40" t="str">
        <f>VLOOKUP($O1812,[3]Gerentes!$A:$I,8,0)</f>
        <v>SERVICIO DE IMPLEMENTACION DE SISTEMAS DE GESTION</v>
      </c>
      <c r="S1812" s="34" t="s">
        <v>24</v>
      </c>
      <c r="T1812" s="34">
        <v>27</v>
      </c>
      <c r="U1812" s="34" t="s">
        <v>161</v>
      </c>
      <c r="V1812" s="34" t="s">
        <v>25</v>
      </c>
      <c r="W1812" s="41">
        <v>662715969</v>
      </c>
      <c r="X1812" s="41">
        <v>0</v>
      </c>
      <c r="Y1812" s="41">
        <v>21124738</v>
      </c>
      <c r="Z1812" s="41">
        <v>0</v>
      </c>
      <c r="AA1812" s="41">
        <v>0</v>
      </c>
      <c r="AB1812" s="42">
        <v>641591231</v>
      </c>
      <c r="AC1812" s="41">
        <v>641591231</v>
      </c>
      <c r="AD1812" s="41">
        <v>0</v>
      </c>
      <c r="AE1812" s="42">
        <v>641591231</v>
      </c>
      <c r="AF1812" s="42">
        <v>243975237</v>
      </c>
      <c r="AG1812" s="41">
        <v>243975237</v>
      </c>
      <c r="AH1812" s="41">
        <v>243975237</v>
      </c>
      <c r="AI1812" s="41">
        <v>0</v>
      </c>
      <c r="AJ1812" s="41">
        <v>0</v>
      </c>
      <c r="AK1812" s="42" t="str">
        <f>IFERROR(VLOOKUP(Exportar[[#This Row],[RUBRO]],[3]LISTAS!$A$1:$B$19,2,0),Exportar[[#This Row],[NOMBRE-Planeación_Proyecto]])</f>
        <v>8. Fortalecimiento</v>
      </c>
      <c r="AL1812" s="41">
        <f>VLOOKUP(Exportar[[#This Row],[UNIDAD/SUB UNIDAD]],[3]!REGIONALES[[#All],[codigo_regional3]:[Columna1]],3,0)</f>
        <v>85</v>
      </c>
      <c r="AM1812" s="41">
        <f>Exportar[[#This Row],[COD]]</f>
        <v>85</v>
      </c>
      <c r="AN1812" s="41">
        <f>IFERROR(VLOOKUP(Exportar[[#This Row],[RUBRO completo]],'[3]CENTRO DE COSTOS'!$X:$X,1,0),0)</f>
        <v>0</v>
      </c>
      <c r="AO1812" s="43" t="str">
        <f>VLOOKUP(Exportar[[#This Row],[COD_REAL]],'[3]CENTRO DE COSTOS'!$M$4:$N$72,2,0)</f>
        <v>REGIONAL CASANARE</v>
      </c>
    </row>
    <row r="1813" spans="1:41" x14ac:dyDescent="0.25">
      <c r="A1813" s="44">
        <v>45111</v>
      </c>
      <c r="B1813" s="32">
        <v>2023</v>
      </c>
      <c r="C1813" s="33" t="str">
        <f>VLOOKUP(D1813,'[3]CENTRO DE COSTOS'!$E:$H,4,0)</f>
        <v>REGIONALES</v>
      </c>
      <c r="D1813" s="34" t="s">
        <v>91</v>
      </c>
      <c r="E1813" s="34" t="s">
        <v>92</v>
      </c>
      <c r="F1813" s="34" t="s">
        <v>176</v>
      </c>
      <c r="G1813" s="35" t="str">
        <f>VLOOKUP(O1813,[3]Gerentes!$A:$N,4,0)</f>
        <v>NUTRICIÓN</v>
      </c>
      <c r="H1813" s="35" t="str">
        <f>VLOOKUP(O1813,[3]Gerentes!$A:$N,5,0)</f>
        <v>DIRECTOR(A) DE NUTRICION</v>
      </c>
      <c r="I1813" s="35" t="str">
        <f>VLOOKUP(O1813,[3]Gerentes!$A:$N,10,0)</f>
        <v>4. Nutrición</v>
      </c>
      <c r="J1813" s="35" t="str">
        <f>VLOOKUP(O1813,[3]Gerentes!$A:$AB,15,0)</f>
        <v>No Contratable</v>
      </c>
      <c r="K1813" s="36" t="str">
        <f t="shared" si="84"/>
        <v>Inversión</v>
      </c>
      <c r="L1813" s="37" t="s">
        <v>191</v>
      </c>
      <c r="M1813" s="38" t="str">
        <f t="shared" si="85"/>
        <v>C-4102-1500-12</v>
      </c>
      <c r="N1813" s="34">
        <v>992</v>
      </c>
      <c r="O1813" s="35" t="str">
        <f t="shared" si="86"/>
        <v>C-4102-1500-12-0-4102014-02-992</v>
      </c>
      <c r="P1813" s="32" t="s">
        <v>190</v>
      </c>
      <c r="Q1813" s="39">
        <f>VLOOKUP($O1813,[3]Gerentes!$A:$I,7,0)</f>
        <v>4102014</v>
      </c>
      <c r="R1813" s="40" t="str">
        <f>VLOOKUP($O1813,[3]Gerentes!$A:$I,8,0)</f>
        <v>SERVICIO DE DISTRIBUCION DE ALIMENTOS SOLIDOS DE ALTO VALOR NUTRICIONAL</v>
      </c>
      <c r="S1813" s="34" t="s">
        <v>24</v>
      </c>
      <c r="T1813" s="34">
        <v>27</v>
      </c>
      <c r="U1813" s="34" t="s">
        <v>161</v>
      </c>
      <c r="V1813" s="34" t="s">
        <v>25</v>
      </c>
      <c r="W1813" s="41">
        <v>4000000</v>
      </c>
      <c r="X1813" s="41">
        <v>120000</v>
      </c>
      <c r="Y1813" s="41">
        <v>0</v>
      </c>
      <c r="Z1813" s="41">
        <v>0</v>
      </c>
      <c r="AA1813" s="41">
        <v>0</v>
      </c>
      <c r="AB1813" s="42">
        <v>4120000</v>
      </c>
      <c r="AC1813" s="41">
        <v>4120000</v>
      </c>
      <c r="AD1813" s="41">
        <v>0</v>
      </c>
      <c r="AE1813" s="42">
        <v>2543800</v>
      </c>
      <c r="AF1813" s="42">
        <v>1527649</v>
      </c>
      <c r="AG1813" s="41">
        <v>1527649</v>
      </c>
      <c r="AH1813" s="41">
        <v>1527649</v>
      </c>
      <c r="AI1813" s="41">
        <v>0</v>
      </c>
      <c r="AJ1813" s="41">
        <v>0</v>
      </c>
      <c r="AK1813" s="42" t="str">
        <f>IFERROR(VLOOKUP(Exportar[[#This Row],[RUBRO]],[3]LISTAS!$A$1:$B$19,2,0),Exportar[[#This Row],[NOMBRE-Planeación_Proyecto]])</f>
        <v>4. Nutrición</v>
      </c>
      <c r="AL1813" s="41">
        <f>VLOOKUP(Exportar[[#This Row],[UNIDAD/SUB UNIDAD]],[3]!REGIONALES[[#All],[codigo_regional3]:[Columna1]],3,0)</f>
        <v>85</v>
      </c>
      <c r="AM1813" s="41">
        <f>Exportar[[#This Row],[COD]]</f>
        <v>85</v>
      </c>
      <c r="AN1813" s="41">
        <f>IFERROR(VLOOKUP(Exportar[[#This Row],[RUBRO completo]],'[3]CENTRO DE COSTOS'!$X:$X,1,0),0)</f>
        <v>0</v>
      </c>
      <c r="AO1813" s="43" t="str">
        <f>VLOOKUP(Exportar[[#This Row],[COD_REAL]],'[3]CENTRO DE COSTOS'!$M$4:$N$72,2,0)</f>
        <v>REGIONAL CASANARE</v>
      </c>
    </row>
    <row r="1814" spans="1:41" x14ac:dyDescent="0.25">
      <c r="A1814" s="44">
        <v>45111</v>
      </c>
      <c r="B1814" s="32">
        <v>2023</v>
      </c>
      <c r="C1814" s="33" t="str">
        <f>VLOOKUP(D1814,'[3]CENTRO DE COSTOS'!$E:$H,4,0)</f>
        <v>REGIONALES</v>
      </c>
      <c r="D1814" s="34" t="s">
        <v>91</v>
      </c>
      <c r="E1814" s="34" t="s">
        <v>92</v>
      </c>
      <c r="F1814" s="34" t="s">
        <v>176</v>
      </c>
      <c r="G1814" s="35" t="str">
        <f>VLOOKUP(O1814,[3]Gerentes!$A:$N,4,0)</f>
        <v>NUTRICIÓN</v>
      </c>
      <c r="H1814" s="35" t="str">
        <f>VLOOKUP(O1814,[3]Gerentes!$A:$N,5,0)</f>
        <v>DIRECTOR(A) DE NUTRICION</v>
      </c>
      <c r="I1814" s="35" t="str">
        <f>VLOOKUP(O1814,[3]Gerentes!$A:$N,10,0)</f>
        <v>4. Nutrición</v>
      </c>
      <c r="J1814" s="35" t="str">
        <f>VLOOKUP(O1814,[3]Gerentes!$A:$AB,15,0)</f>
        <v>No Contratable</v>
      </c>
      <c r="K1814" s="36" t="str">
        <f t="shared" si="84"/>
        <v>Inversión</v>
      </c>
      <c r="L1814" s="37" t="s">
        <v>189</v>
      </c>
      <c r="M1814" s="38" t="str">
        <f t="shared" si="85"/>
        <v>C-4102-1500-12</v>
      </c>
      <c r="N1814" s="34">
        <v>992</v>
      </c>
      <c r="O1814" s="35" t="str">
        <f t="shared" si="86"/>
        <v>C-4102-1500-12-0-4102016-02-992</v>
      </c>
      <c r="P1814" s="32" t="s">
        <v>188</v>
      </c>
      <c r="Q1814" s="39">
        <f>VLOOKUP($O1814,[3]Gerentes!$A:$I,7,0)</f>
        <v>4102016</v>
      </c>
      <c r="R1814" s="40" t="str">
        <f>VLOOKUP($O1814,[3]Gerentes!$A:$I,8,0)</f>
        <v>SERVICIO DE ATENCION Y PREVENCION A LA DESNUTRICION DESDE EL SECTOR INCLUSION SOCIAL</v>
      </c>
      <c r="S1814" s="34" t="s">
        <v>24</v>
      </c>
      <c r="T1814" s="34">
        <v>27</v>
      </c>
      <c r="U1814" s="34" t="s">
        <v>161</v>
      </c>
      <c r="V1814" s="34" t="s">
        <v>25</v>
      </c>
      <c r="W1814" s="41">
        <v>3500000</v>
      </c>
      <c r="X1814" s="41">
        <v>270000</v>
      </c>
      <c r="Y1814" s="41">
        <v>0</v>
      </c>
      <c r="Z1814" s="41">
        <v>0</v>
      </c>
      <c r="AA1814" s="41">
        <v>0</v>
      </c>
      <c r="AB1814" s="42">
        <v>3770000</v>
      </c>
      <c r="AC1814" s="41">
        <v>3770000</v>
      </c>
      <c r="AD1814" s="41">
        <v>0</v>
      </c>
      <c r="AE1814" s="42">
        <v>1758937</v>
      </c>
      <c r="AF1814" s="42">
        <v>1394454</v>
      </c>
      <c r="AG1814" s="41">
        <v>1394454</v>
      </c>
      <c r="AH1814" s="41">
        <v>1394454</v>
      </c>
      <c r="AI1814" s="41">
        <v>0</v>
      </c>
      <c r="AJ1814" s="41">
        <v>0</v>
      </c>
      <c r="AK1814" s="42" t="str">
        <f>IFERROR(VLOOKUP(Exportar[[#This Row],[RUBRO]],[3]LISTAS!$A$1:$B$19,2,0),Exportar[[#This Row],[NOMBRE-Planeación_Proyecto]])</f>
        <v>4. Nutrición</v>
      </c>
      <c r="AL1814" s="41">
        <f>VLOOKUP(Exportar[[#This Row],[UNIDAD/SUB UNIDAD]],[3]!REGIONALES[[#All],[codigo_regional3]:[Columna1]],3,0)</f>
        <v>85</v>
      </c>
      <c r="AM1814" s="41">
        <f>Exportar[[#This Row],[COD]]</f>
        <v>85</v>
      </c>
      <c r="AN1814" s="41">
        <f>IFERROR(VLOOKUP(Exportar[[#This Row],[RUBRO completo]],'[3]CENTRO DE COSTOS'!$X:$X,1,0),0)</f>
        <v>0</v>
      </c>
      <c r="AO1814" s="43" t="str">
        <f>VLOOKUP(Exportar[[#This Row],[COD_REAL]],'[3]CENTRO DE COSTOS'!$M$4:$N$72,2,0)</f>
        <v>REGIONAL CASANARE</v>
      </c>
    </row>
    <row r="1815" spans="1:41" x14ac:dyDescent="0.25">
      <c r="A1815" s="44">
        <v>45111</v>
      </c>
      <c r="B1815" s="32">
        <v>2023</v>
      </c>
      <c r="C1815" s="33" t="str">
        <f>VLOOKUP(D1815,'[3]CENTRO DE COSTOS'!$E:$H,4,0)</f>
        <v>REGIONALES</v>
      </c>
      <c r="D1815" s="34" t="s">
        <v>91</v>
      </c>
      <c r="E1815" s="34" t="s">
        <v>92</v>
      </c>
      <c r="F1815" s="34" t="s">
        <v>176</v>
      </c>
      <c r="G1815" s="35" t="str">
        <f>VLOOKUP(O1815,[3]Gerentes!$A:$N,4,0)</f>
        <v>PROTECCIÓN SRPA</v>
      </c>
      <c r="H1815" s="35" t="str">
        <f>VLOOKUP(O1815,[3]Gerentes!$A:$N,5,0)</f>
        <v>DIRECTOR(A) DE PROTECCION</v>
      </c>
      <c r="I1815" s="35" t="str">
        <f>VLOOKUP(O1815,[3]Gerentes!$A:$N,10,0)</f>
        <v>3. Protección SRPA</v>
      </c>
      <c r="J1815" s="35" t="str">
        <f>VLOOKUP(O1815,[3]Gerentes!$A:$AB,15,0)</f>
        <v>No Contratable</v>
      </c>
      <c r="K1815" s="36" t="str">
        <f t="shared" si="84"/>
        <v>Inversión</v>
      </c>
      <c r="L1815" s="37" t="s">
        <v>187</v>
      </c>
      <c r="M1815" s="38" t="str">
        <f t="shared" si="85"/>
        <v>C-4102-1500-13</v>
      </c>
      <c r="N1815" s="34">
        <v>992</v>
      </c>
      <c r="O1815" s="35" t="str">
        <f t="shared" si="86"/>
        <v>C-4102-1500-13-0-4102038-02-992</v>
      </c>
      <c r="P1815" s="32" t="s">
        <v>186</v>
      </c>
      <c r="Q1815" s="39">
        <f>VLOOKUP($O1815,[3]Gerentes!$A:$I,7,0)</f>
        <v>4102038</v>
      </c>
      <c r="R1815" s="40" t="str">
        <f>VLOOKUP($O1815,[3]Gerentes!$A:$I,8,0)</f>
        <v>SERVICIO DIRIGIDOS A LA ATENCION DE NIÑOS, NIÑAS, ADOLESCENTES Y JOVENES, CON ENFOQUE PEDAGOGICO Y RESTAURATIVO ENCAMINADOS A LA INCLUSION SOCIAL</v>
      </c>
      <c r="S1815" s="34" t="s">
        <v>24</v>
      </c>
      <c r="T1815" s="34">
        <v>27</v>
      </c>
      <c r="U1815" s="34" t="s">
        <v>161</v>
      </c>
      <c r="V1815" s="34" t="s">
        <v>25</v>
      </c>
      <c r="W1815" s="41">
        <v>4404141</v>
      </c>
      <c r="X1815" s="41">
        <v>0</v>
      </c>
      <c r="Y1815" s="41">
        <v>0</v>
      </c>
      <c r="Z1815" s="41">
        <v>0</v>
      </c>
      <c r="AA1815" s="41">
        <v>0</v>
      </c>
      <c r="AB1815" s="42">
        <v>4404141</v>
      </c>
      <c r="AC1815" s="41">
        <v>4404141</v>
      </c>
      <c r="AD1815" s="41">
        <v>0</v>
      </c>
      <c r="AE1815" s="42">
        <v>404001</v>
      </c>
      <c r="AF1815" s="42">
        <v>404001</v>
      </c>
      <c r="AG1815" s="41">
        <v>404001</v>
      </c>
      <c r="AH1815" s="41">
        <v>404001</v>
      </c>
      <c r="AI1815" s="41">
        <v>0</v>
      </c>
      <c r="AJ1815" s="41">
        <v>0</v>
      </c>
      <c r="AK1815" s="42" t="str">
        <f>IFERROR(VLOOKUP(Exportar[[#This Row],[RUBRO]],[3]LISTAS!$A$1:$B$19,2,0),Exportar[[#This Row],[NOMBRE-Planeación_Proyecto]])</f>
        <v>3. Protección SRPA</v>
      </c>
      <c r="AL1815" s="41">
        <f>VLOOKUP(Exportar[[#This Row],[UNIDAD/SUB UNIDAD]],[3]!REGIONALES[[#All],[codigo_regional3]:[Columna1]],3,0)</f>
        <v>85</v>
      </c>
      <c r="AM1815" s="41">
        <f>Exportar[[#This Row],[COD]]</f>
        <v>85</v>
      </c>
      <c r="AN1815" s="41">
        <f>IFERROR(VLOOKUP(Exportar[[#This Row],[RUBRO completo]],'[3]CENTRO DE COSTOS'!$X:$X,1,0),0)</f>
        <v>0</v>
      </c>
      <c r="AO1815" s="43" t="str">
        <f>VLOOKUP(Exportar[[#This Row],[COD_REAL]],'[3]CENTRO DE COSTOS'!$M$4:$N$72,2,0)</f>
        <v>REGIONAL CASANARE</v>
      </c>
    </row>
    <row r="1816" spans="1:41" x14ac:dyDescent="0.25">
      <c r="A1816" s="44">
        <v>45111</v>
      </c>
      <c r="B1816" s="32">
        <v>2023</v>
      </c>
      <c r="C1816" s="33" t="str">
        <f>VLOOKUP(D1816,'[3]CENTRO DE COSTOS'!$E:$H,4,0)</f>
        <v>REGIONALES</v>
      </c>
      <c r="D1816" s="34" t="s">
        <v>91</v>
      </c>
      <c r="E1816" s="34" t="s">
        <v>92</v>
      </c>
      <c r="F1816" s="34" t="s">
        <v>176</v>
      </c>
      <c r="G1816" s="35" t="str">
        <f>VLOOKUP(O1816,[3]Gerentes!$A:$N,4,0)</f>
        <v xml:space="preserve">PROTECCIÓN RESTABLECIMIENTO </v>
      </c>
      <c r="H1816" s="35" t="str">
        <f>VLOOKUP(O1816,[3]Gerentes!$A:$N,5,0)</f>
        <v>DIRECTOR(A) DE PROTECCION</v>
      </c>
      <c r="I1816" s="35" t="str">
        <f>VLOOKUP(O1816,[3]Gerentes!$A:$N,10,0)</f>
        <v>2. Protección PARD</v>
      </c>
      <c r="J1816" s="35" t="str">
        <f>VLOOKUP(O1816,[3]Gerentes!$A:$AB,15,0)</f>
        <v>No Contratable</v>
      </c>
      <c r="K1816" s="36" t="str">
        <f t="shared" si="84"/>
        <v>Inversión</v>
      </c>
      <c r="L1816" s="37" t="s">
        <v>173</v>
      </c>
      <c r="M1816" s="38" t="str">
        <f t="shared" si="85"/>
        <v>C-4102-1500-14</v>
      </c>
      <c r="N1816" s="34">
        <v>992</v>
      </c>
      <c r="O1816" s="35" t="str">
        <f t="shared" si="86"/>
        <v>C-4102-1500-14-0-4102037-02-992</v>
      </c>
      <c r="P1816" s="32" t="s">
        <v>172</v>
      </c>
      <c r="Q1816" s="39">
        <f>VLOOKUP($O1816,[3]Gerentes!$A:$I,7,0)</f>
        <v>4102037</v>
      </c>
      <c r="R1816" s="40" t="str">
        <f>VLOOKUP($O1816,[3]Gerentes!$A:$I,8,0)</f>
        <v>SERVICIO DE PROTECCION PARA EL RESTABLECIMIENTO DE DERECHOS DE NIÑOS, NIÑAS, ADOLESCENTES Y JOVENES</v>
      </c>
      <c r="S1816" s="34" t="s">
        <v>24</v>
      </c>
      <c r="T1816" s="34">
        <v>21</v>
      </c>
      <c r="U1816" s="34" t="s">
        <v>185</v>
      </c>
      <c r="V1816" s="34" t="s">
        <v>25</v>
      </c>
      <c r="W1816" s="41">
        <v>61858636</v>
      </c>
      <c r="X1816" s="41">
        <v>80000000</v>
      </c>
      <c r="Y1816" s="41">
        <v>0</v>
      </c>
      <c r="Z1816" s="41">
        <v>0</v>
      </c>
      <c r="AA1816" s="41">
        <v>0</v>
      </c>
      <c r="AB1816" s="42">
        <v>141858636</v>
      </c>
      <c r="AC1816" s="41">
        <v>141858636</v>
      </c>
      <c r="AD1816" s="41">
        <v>0</v>
      </c>
      <c r="AE1816" s="42">
        <v>77342993</v>
      </c>
      <c r="AF1816" s="42">
        <v>60815986</v>
      </c>
      <c r="AG1816" s="41">
        <v>60815986</v>
      </c>
      <c r="AH1816" s="41">
        <v>60815986</v>
      </c>
      <c r="AI1816" s="41">
        <v>0</v>
      </c>
      <c r="AJ1816" s="41">
        <v>0</v>
      </c>
      <c r="AK1816" s="42" t="str">
        <f>IFERROR(VLOOKUP(Exportar[[#This Row],[RUBRO]],[3]LISTAS!$A$1:$B$19,2,0),Exportar[[#This Row],[NOMBRE-Planeación_Proyecto]])</f>
        <v>2. Protección PARD</v>
      </c>
      <c r="AL1816" s="41">
        <f>VLOOKUP(Exportar[[#This Row],[UNIDAD/SUB UNIDAD]],[3]!REGIONALES[[#All],[codigo_regional3]:[Columna1]],3,0)</f>
        <v>85</v>
      </c>
      <c r="AM1816" s="41">
        <f>Exportar[[#This Row],[COD]]</f>
        <v>85</v>
      </c>
      <c r="AN1816" s="41">
        <f>IFERROR(VLOOKUP(Exportar[[#This Row],[RUBRO completo]],'[3]CENTRO DE COSTOS'!$X:$X,1,0),0)</f>
        <v>0</v>
      </c>
      <c r="AO1816" s="43" t="str">
        <f>VLOOKUP(Exportar[[#This Row],[COD_REAL]],'[3]CENTRO DE COSTOS'!$M$4:$N$72,2,0)</f>
        <v>REGIONAL CASANARE</v>
      </c>
    </row>
    <row r="1817" spans="1:41" x14ac:dyDescent="0.25">
      <c r="A1817" s="44">
        <v>45111</v>
      </c>
      <c r="B1817" s="32">
        <v>2023</v>
      </c>
      <c r="C1817" s="33" t="str">
        <f>VLOOKUP(D1817,'[3]CENTRO DE COSTOS'!$E:$H,4,0)</f>
        <v>REGIONALES</v>
      </c>
      <c r="D1817" s="34" t="s">
        <v>91</v>
      </c>
      <c r="E1817" s="34" t="s">
        <v>92</v>
      </c>
      <c r="F1817" s="34" t="s">
        <v>176</v>
      </c>
      <c r="G1817" s="35" t="str">
        <f>VLOOKUP(O1817,[3]Gerentes!$A:$N,4,0)</f>
        <v>SNBF</v>
      </c>
      <c r="H1817" s="35" t="str">
        <f>VLOOKUP(O1817,[3]Gerentes!$A:$N,5,0)</f>
        <v>DIRECTOR(A) DE SISTEMA NACIONAL DE BIENESTAR FAMILIAR</v>
      </c>
      <c r="I1817" s="35" t="str">
        <f>VLOOKUP(O1817,[3]Gerentes!$A:$N,10,0)</f>
        <v>7. SNBF</v>
      </c>
      <c r="J1817" s="35" t="str">
        <f>VLOOKUP(O1817,[3]Gerentes!$A:$AB,15,0)</f>
        <v>No Contratable</v>
      </c>
      <c r="K1817" s="36" t="str">
        <f t="shared" si="84"/>
        <v>Inversión</v>
      </c>
      <c r="L1817" s="37" t="s">
        <v>168</v>
      </c>
      <c r="M1817" s="38" t="str">
        <f t="shared" si="85"/>
        <v>C-4102-1500-15</v>
      </c>
      <c r="N1817" s="34">
        <v>992</v>
      </c>
      <c r="O1817" s="35" t="str">
        <f t="shared" si="86"/>
        <v>C-4102-1500-15-0-4102024-02-992</v>
      </c>
      <c r="P1817" s="32" t="s">
        <v>167</v>
      </c>
      <c r="Q1817" s="39">
        <f>VLOOKUP($O1817,[3]Gerentes!$A:$I,7,0)</f>
        <v>4102024</v>
      </c>
      <c r="R1817" s="40" t="str">
        <f>VLOOKUP($O1817,[3]Gerentes!$A:$I,8,0)</f>
        <v>SERVICIO DE ASISTENCIA TECNICA EN EL CICLO DE POLITICAS PUBLICAS DE INFANCIA Y ADOLESCENCIA</v>
      </c>
      <c r="S1817" s="34" t="s">
        <v>24</v>
      </c>
      <c r="T1817" s="34">
        <v>27</v>
      </c>
      <c r="U1817" s="34" t="s">
        <v>161</v>
      </c>
      <c r="V1817" s="34" t="s">
        <v>25</v>
      </c>
      <c r="W1817" s="41">
        <v>7000000</v>
      </c>
      <c r="X1817" s="41">
        <v>20000000</v>
      </c>
      <c r="Y1817" s="41">
        <v>0</v>
      </c>
      <c r="Z1817" s="41">
        <v>0</v>
      </c>
      <c r="AA1817" s="41">
        <v>0</v>
      </c>
      <c r="AB1817" s="42">
        <v>27000000</v>
      </c>
      <c r="AC1817" s="41">
        <v>27000000</v>
      </c>
      <c r="AD1817" s="41">
        <v>0</v>
      </c>
      <c r="AE1817" s="42">
        <v>13774506</v>
      </c>
      <c r="AF1817" s="42">
        <v>9243425</v>
      </c>
      <c r="AG1817" s="41">
        <v>9243425</v>
      </c>
      <c r="AH1817" s="41">
        <v>9243425</v>
      </c>
      <c r="AI1817" s="41">
        <v>0</v>
      </c>
      <c r="AJ1817" s="41">
        <v>0</v>
      </c>
      <c r="AK1817" s="42" t="str">
        <f>IFERROR(VLOOKUP(Exportar[[#This Row],[RUBRO]],[3]LISTAS!$A$1:$B$19,2,0),Exportar[[#This Row],[NOMBRE-Planeación_Proyecto]])</f>
        <v>7. SNBF</v>
      </c>
      <c r="AL1817" s="41">
        <f>VLOOKUP(Exportar[[#This Row],[UNIDAD/SUB UNIDAD]],[3]!REGIONALES[[#All],[codigo_regional3]:[Columna1]],3,0)</f>
        <v>85</v>
      </c>
      <c r="AM1817" s="41">
        <f>Exportar[[#This Row],[COD]]</f>
        <v>85</v>
      </c>
      <c r="AN1817" s="41">
        <f>IFERROR(VLOOKUP(Exportar[[#This Row],[RUBRO completo]],'[3]CENTRO DE COSTOS'!$X:$X,1,0),0)</f>
        <v>0</v>
      </c>
      <c r="AO1817" s="43" t="str">
        <f>VLOOKUP(Exportar[[#This Row],[COD_REAL]],'[3]CENTRO DE COSTOS'!$M$4:$N$72,2,0)</f>
        <v>REGIONAL CASANARE</v>
      </c>
    </row>
    <row r="1818" spans="1:41" x14ac:dyDescent="0.25">
      <c r="A1818" s="44">
        <v>45111</v>
      </c>
      <c r="B1818" s="32">
        <v>2023</v>
      </c>
      <c r="C1818" s="33" t="str">
        <f>VLOOKUP(D1818,'[3]CENTRO DE COSTOS'!$E:$H,4,0)</f>
        <v>REGIONALES</v>
      </c>
      <c r="D1818" s="34" t="s">
        <v>91</v>
      </c>
      <c r="E1818" s="34" t="s">
        <v>92</v>
      </c>
      <c r="F1818" s="34" t="s">
        <v>176</v>
      </c>
      <c r="G1818" s="35" t="str">
        <f>VLOOKUP(O1818,[3]Gerentes!$A:$N,4,0)</f>
        <v>FAMILIA Y COMUNIDADES</v>
      </c>
      <c r="H1818" s="35" t="str">
        <f>VLOOKUP(O1818,[3]Gerentes!$A:$N,5,0)</f>
        <v>DIRECTOR(A) DE FAMILIA Y COMUNIDADES</v>
      </c>
      <c r="I1818" s="35" t="str">
        <f>VLOOKUP(O1818,[3]Gerentes!$A:$N,10,0)</f>
        <v>6. Familia y Comunidades</v>
      </c>
      <c r="J1818" s="35" t="str">
        <f>VLOOKUP(O1818,[3]Gerentes!$A:$AB,15,0)</f>
        <v>No Contratable</v>
      </c>
      <c r="K1818" s="36" t="str">
        <f t="shared" si="84"/>
        <v>Inversión</v>
      </c>
      <c r="L1818" s="37" t="s">
        <v>184</v>
      </c>
      <c r="M1818" s="38" t="str">
        <f t="shared" si="85"/>
        <v>C-4102-1500-16</v>
      </c>
      <c r="N1818" s="34">
        <v>992</v>
      </c>
      <c r="O1818" s="35" t="str">
        <f t="shared" si="86"/>
        <v>C-4102-1500-16-0-4102041-02-992</v>
      </c>
      <c r="P1818" s="32" t="s">
        <v>183</v>
      </c>
      <c r="Q1818" s="39">
        <f>VLOOKUP($O1818,[3]Gerentes!$A:$I,7,0)</f>
        <v>4102041</v>
      </c>
      <c r="R1818" s="40" t="str">
        <f>VLOOKUP($O1818,[3]Gerentes!$A:$I,8,0)</f>
        <v>SERVICIO DE ASISTENCIA TECNICA EN EL CICLO DE POLITICAS PUBLICAS DE FAMILIA Y OTRAS RELACIONADAS</v>
      </c>
      <c r="S1818" s="34" t="s">
        <v>24</v>
      </c>
      <c r="T1818" s="34">
        <v>27</v>
      </c>
      <c r="U1818" s="34" t="s">
        <v>161</v>
      </c>
      <c r="V1818" s="34" t="s">
        <v>25</v>
      </c>
      <c r="W1818" s="41">
        <v>16000000</v>
      </c>
      <c r="X1818" s="41">
        <v>0</v>
      </c>
      <c r="Y1818" s="41">
        <v>0</v>
      </c>
      <c r="Z1818" s="41">
        <v>0</v>
      </c>
      <c r="AA1818" s="41">
        <v>0</v>
      </c>
      <c r="AB1818" s="42">
        <v>16000000</v>
      </c>
      <c r="AC1818" s="41">
        <v>16000000</v>
      </c>
      <c r="AD1818" s="41">
        <v>0</v>
      </c>
      <c r="AE1818" s="42">
        <v>2588763</v>
      </c>
      <c r="AF1818" s="42">
        <v>2203425</v>
      </c>
      <c r="AG1818" s="41">
        <v>2203425</v>
      </c>
      <c r="AH1818" s="41">
        <v>2203425</v>
      </c>
      <c r="AI1818" s="41">
        <v>0</v>
      </c>
      <c r="AJ1818" s="41">
        <v>0</v>
      </c>
      <c r="AK1818" s="42" t="str">
        <f>IFERROR(VLOOKUP(Exportar[[#This Row],[RUBRO]],[3]LISTAS!$A$1:$B$19,2,0),Exportar[[#This Row],[NOMBRE-Planeación_Proyecto]])</f>
        <v>6. Familia y Comunidades</v>
      </c>
      <c r="AL1818" s="41">
        <f>VLOOKUP(Exportar[[#This Row],[UNIDAD/SUB UNIDAD]],[3]!REGIONALES[[#All],[codigo_regional3]:[Columna1]],3,0)</f>
        <v>85</v>
      </c>
      <c r="AM1818" s="41">
        <f>Exportar[[#This Row],[COD]]</f>
        <v>85</v>
      </c>
      <c r="AN1818" s="41">
        <f>IFERROR(VLOOKUP(Exportar[[#This Row],[RUBRO completo]],'[3]CENTRO DE COSTOS'!$X:$X,1,0),0)</f>
        <v>0</v>
      </c>
      <c r="AO1818" s="43" t="str">
        <f>VLOOKUP(Exportar[[#This Row],[COD_REAL]],'[3]CENTRO DE COSTOS'!$M$4:$N$72,2,0)</f>
        <v>REGIONAL CASANARE</v>
      </c>
    </row>
    <row r="1819" spans="1:41" x14ac:dyDescent="0.25">
      <c r="A1819" s="44">
        <v>45111</v>
      </c>
      <c r="B1819" s="32">
        <v>2023</v>
      </c>
      <c r="C1819" s="33" t="str">
        <f>VLOOKUP(D1819,'[3]CENTRO DE COSTOS'!$E:$H,4,0)</f>
        <v>REGIONALES</v>
      </c>
      <c r="D1819" s="34" t="s">
        <v>91</v>
      </c>
      <c r="E1819" s="34" t="s">
        <v>92</v>
      </c>
      <c r="F1819" s="34" t="s">
        <v>176</v>
      </c>
      <c r="G1819" s="35" t="str">
        <f>VLOOKUP(O1819,[3]Gerentes!$A:$N,4,0)</f>
        <v>PRIMERA INFANCIA</v>
      </c>
      <c r="H1819" s="35" t="str">
        <f>VLOOKUP(O1819,[3]Gerentes!$A:$N,5,0)</f>
        <v>DIRECTOR(A) DE PRIMERA INFANCIA</v>
      </c>
      <c r="I1819" s="35" t="str">
        <f>VLOOKUP(O1819,[3]Gerentes!$A:$N,10,0)</f>
        <v>1. Primera Infancia</v>
      </c>
      <c r="J1819" s="35" t="str">
        <f>VLOOKUP(O1819,[3]Gerentes!$A:$AB,15,0)</f>
        <v>No Contratable</v>
      </c>
      <c r="K1819" s="36" t="str">
        <f t="shared" si="84"/>
        <v>Inversión</v>
      </c>
      <c r="L1819" s="37" t="s">
        <v>166</v>
      </c>
      <c r="M1819" s="38" t="str">
        <f t="shared" si="85"/>
        <v>C-4102-1500-18</v>
      </c>
      <c r="N1819" s="34">
        <v>992</v>
      </c>
      <c r="O1819" s="35" t="str">
        <f t="shared" si="86"/>
        <v>C-4102-1500-18-0-4102040-02-992</v>
      </c>
      <c r="P1819" s="32" t="s">
        <v>165</v>
      </c>
      <c r="Q1819" s="39">
        <f>VLOOKUP($O1819,[3]Gerentes!$A:$I,7,0)</f>
        <v>4102040</v>
      </c>
      <c r="R1819" s="40" t="str">
        <f>VLOOKUP($O1819,[3]Gerentes!$A:$I,8,0)</f>
        <v>DOCUMENTOS METODOLOGICOS</v>
      </c>
      <c r="S1819" s="34" t="s">
        <v>24</v>
      </c>
      <c r="T1819" s="34">
        <v>27</v>
      </c>
      <c r="U1819" s="34" t="s">
        <v>161</v>
      </c>
      <c r="V1819" s="34" t="s">
        <v>25</v>
      </c>
      <c r="W1819" s="41">
        <v>0</v>
      </c>
      <c r="X1819" s="41">
        <v>33553083</v>
      </c>
      <c r="Y1819" s="41">
        <v>0</v>
      </c>
      <c r="Z1819" s="41">
        <v>0</v>
      </c>
      <c r="AA1819" s="41">
        <v>0</v>
      </c>
      <c r="AB1819" s="42">
        <v>33553083</v>
      </c>
      <c r="AC1819" s="41">
        <v>33553083</v>
      </c>
      <c r="AD1819" s="41">
        <v>0</v>
      </c>
      <c r="AE1819" s="42">
        <v>32563482</v>
      </c>
      <c r="AF1819" s="42">
        <v>28973643</v>
      </c>
      <c r="AG1819" s="41">
        <v>28973643</v>
      </c>
      <c r="AH1819" s="41">
        <v>28973643</v>
      </c>
      <c r="AI1819" s="41">
        <v>0</v>
      </c>
      <c r="AJ1819" s="41">
        <v>0</v>
      </c>
      <c r="AK1819" s="42" t="str">
        <f>IFERROR(VLOOKUP(Exportar[[#This Row],[RUBRO]],[3]LISTAS!$A$1:$B$19,2,0),Exportar[[#This Row],[NOMBRE-Planeación_Proyecto]])</f>
        <v>1. Primera Infancia</v>
      </c>
      <c r="AL1819" s="41">
        <f>VLOOKUP(Exportar[[#This Row],[UNIDAD/SUB UNIDAD]],[3]!REGIONALES[[#All],[codigo_regional3]:[Columna1]],3,0)</f>
        <v>85</v>
      </c>
      <c r="AM1819" s="41">
        <f>Exportar[[#This Row],[COD]]</f>
        <v>85</v>
      </c>
      <c r="AN1819" s="41">
        <f>IFERROR(VLOOKUP(Exportar[[#This Row],[RUBRO completo]],'[3]CENTRO DE COSTOS'!$X:$X,1,0),0)</f>
        <v>0</v>
      </c>
      <c r="AO1819" s="43" t="str">
        <f>VLOOKUP(Exportar[[#This Row],[COD_REAL]],'[3]CENTRO DE COSTOS'!$M$4:$N$72,2,0)</f>
        <v>REGIONAL CASANARE</v>
      </c>
    </row>
    <row r="1820" spans="1:41" x14ac:dyDescent="0.25">
      <c r="A1820" s="44">
        <v>45111</v>
      </c>
      <c r="B1820" s="32">
        <v>2023</v>
      </c>
      <c r="C1820" s="33" t="str">
        <f>VLOOKUP(D1820,'[3]CENTRO DE COSTOS'!$E:$H,4,0)</f>
        <v>REGIONALES</v>
      </c>
      <c r="D1820" s="34" t="s">
        <v>91</v>
      </c>
      <c r="E1820" s="34" t="s">
        <v>92</v>
      </c>
      <c r="F1820" s="34" t="s">
        <v>176</v>
      </c>
      <c r="G1820" s="35" t="str">
        <f>VLOOKUP(O1820,[3]Gerentes!$A:$N,4,0)</f>
        <v>PRIMERA INFANCIA</v>
      </c>
      <c r="H1820" s="35" t="str">
        <f>VLOOKUP(O1820,[3]Gerentes!$A:$N,5,0)</f>
        <v>DIRECTOR(A) DE PRIMERA INFANCIA</v>
      </c>
      <c r="I1820" s="35" t="str">
        <f>VLOOKUP(O1820,[3]Gerentes!$A:$N,10,0)</f>
        <v>1. Primera Infancia</v>
      </c>
      <c r="J1820" s="35" t="str">
        <f>VLOOKUP(O1820,[3]Gerentes!$A:$AB,15,0)</f>
        <v>No Contratable</v>
      </c>
      <c r="K1820" s="36" t="str">
        <f t="shared" si="84"/>
        <v>Inversión</v>
      </c>
      <c r="L1820" s="37" t="s">
        <v>166</v>
      </c>
      <c r="M1820" s="38" t="str">
        <f t="shared" si="85"/>
        <v>C-4102-1500-18</v>
      </c>
      <c r="N1820" s="34">
        <v>992</v>
      </c>
      <c r="O1820" s="35" t="str">
        <f t="shared" si="86"/>
        <v>C-4102-1500-18-0-4102040-02-992</v>
      </c>
      <c r="P1820" s="32" t="s">
        <v>165</v>
      </c>
      <c r="Q1820" s="39">
        <f>VLOOKUP($O1820,[3]Gerentes!$A:$I,7,0)</f>
        <v>4102040</v>
      </c>
      <c r="R1820" s="40" t="str">
        <f>VLOOKUP($O1820,[3]Gerentes!$A:$I,8,0)</f>
        <v>DOCUMENTOS METODOLOGICOS</v>
      </c>
      <c r="S1820" s="34" t="s">
        <v>24</v>
      </c>
      <c r="T1820" s="34">
        <v>20</v>
      </c>
      <c r="U1820" s="34" t="s">
        <v>392</v>
      </c>
      <c r="V1820" s="34" t="s">
        <v>25</v>
      </c>
      <c r="W1820" s="41">
        <v>4000000</v>
      </c>
      <c r="X1820" s="41">
        <v>21873602</v>
      </c>
      <c r="Y1820" s="41">
        <v>0</v>
      </c>
      <c r="Z1820" s="41">
        <v>0</v>
      </c>
      <c r="AA1820" s="41">
        <v>0</v>
      </c>
      <c r="AB1820" s="42">
        <v>25873602</v>
      </c>
      <c r="AC1820" s="41">
        <v>25873602</v>
      </c>
      <c r="AD1820" s="41">
        <v>0</v>
      </c>
      <c r="AE1820" s="42">
        <v>9591262</v>
      </c>
      <c r="AF1820" s="42">
        <v>6105017</v>
      </c>
      <c r="AG1820" s="41">
        <v>6105017</v>
      </c>
      <c r="AH1820" s="41">
        <v>6105017</v>
      </c>
      <c r="AI1820" s="41">
        <v>0</v>
      </c>
      <c r="AJ1820" s="41">
        <v>0</v>
      </c>
      <c r="AK1820" s="42" t="str">
        <f>IFERROR(VLOOKUP(Exportar[[#This Row],[RUBRO]],[3]LISTAS!$A$1:$B$19,2,0),Exportar[[#This Row],[NOMBRE-Planeación_Proyecto]])</f>
        <v>1. Primera Infancia</v>
      </c>
      <c r="AL1820" s="41">
        <f>VLOOKUP(Exportar[[#This Row],[UNIDAD/SUB UNIDAD]],[3]!REGIONALES[[#All],[codigo_regional3]:[Columna1]],3,0)</f>
        <v>85</v>
      </c>
      <c r="AM1820" s="41">
        <f>Exportar[[#This Row],[COD]]</f>
        <v>85</v>
      </c>
      <c r="AN1820" s="41">
        <f>IFERROR(VLOOKUP(Exportar[[#This Row],[RUBRO completo]],'[3]CENTRO DE COSTOS'!$X:$X,1,0),0)</f>
        <v>0</v>
      </c>
      <c r="AO1820" s="43" t="str">
        <f>VLOOKUP(Exportar[[#This Row],[COD_REAL]],'[3]CENTRO DE COSTOS'!$M$4:$N$72,2,0)</f>
        <v>REGIONAL CASANARE</v>
      </c>
    </row>
    <row r="1821" spans="1:41" x14ac:dyDescent="0.25">
      <c r="A1821" s="44">
        <v>45111</v>
      </c>
      <c r="B1821" s="32">
        <v>2023</v>
      </c>
      <c r="C1821" s="33" t="str">
        <f>VLOOKUP(D1821,'[3]CENTRO DE COSTOS'!$E:$H,4,0)</f>
        <v>REGIONALES</v>
      </c>
      <c r="D1821" s="34" t="s">
        <v>91</v>
      </c>
      <c r="E1821" s="34" t="s">
        <v>92</v>
      </c>
      <c r="F1821" s="34" t="s">
        <v>176</v>
      </c>
      <c r="G1821" s="35" t="str">
        <f>VLOOKUP(O1821,[3]Gerentes!$A:$N,4,0)</f>
        <v>INFANCIA</v>
      </c>
      <c r="H1821" s="35" t="str">
        <f>VLOOKUP(O1821,[3]Gerentes!$A:$N,5,0)</f>
        <v>DIRECTOR(A) DE INFANCIA</v>
      </c>
      <c r="I1821" s="35" t="str">
        <f>VLOOKUP(O1821,[3]Gerentes!$A:$N,10,0)</f>
        <v>7. Infancia</v>
      </c>
      <c r="J1821" s="35" t="str">
        <f>VLOOKUP(O1821,[3]Gerentes!$A:$AB,15,0)</f>
        <v>No Contratable</v>
      </c>
      <c r="K1821" s="36" t="str">
        <f t="shared" si="84"/>
        <v>Inversión</v>
      </c>
      <c r="L1821" s="37" t="s">
        <v>182</v>
      </c>
      <c r="M1821" s="38" t="str">
        <f t="shared" si="85"/>
        <v>C-4102-1500-20</v>
      </c>
      <c r="N1821" s="34">
        <v>992</v>
      </c>
      <c r="O1821" s="35" t="str">
        <f t="shared" si="86"/>
        <v>C-4102-1500-20-0-4102045-02-992</v>
      </c>
      <c r="P1821" s="32" t="s">
        <v>181</v>
      </c>
      <c r="Q1821" s="39">
        <f>VLOOKUP($O1821,[3]Gerentes!$A:$I,7,0)</f>
        <v>4102045</v>
      </c>
      <c r="R1821" s="40" t="str">
        <f>VLOOKUP($O1821,[3]Gerentes!$A:$I,8,0)</f>
        <v>SERVICIOS DE EDUCACIÓN INFORMAL A NIÑOS, NIÑAS, ADOLESCENTES  Y JÓVENES PARA EL RECONOCIMIENTO DE SUS DERECHOS</v>
      </c>
      <c r="S1821" s="34" t="s">
        <v>24</v>
      </c>
      <c r="T1821" s="34">
        <v>27</v>
      </c>
      <c r="U1821" s="34" t="s">
        <v>161</v>
      </c>
      <c r="V1821" s="34" t="s">
        <v>25</v>
      </c>
      <c r="W1821" s="41">
        <v>5150000</v>
      </c>
      <c r="X1821" s="41">
        <v>0</v>
      </c>
      <c r="Y1821" s="41">
        <v>0</v>
      </c>
      <c r="Z1821" s="41">
        <v>0</v>
      </c>
      <c r="AA1821" s="41">
        <v>0</v>
      </c>
      <c r="AB1821" s="42">
        <v>5150000</v>
      </c>
      <c r="AC1821" s="41">
        <v>5150000</v>
      </c>
      <c r="AD1821" s="41">
        <v>0</v>
      </c>
      <c r="AE1821" s="42">
        <v>143295</v>
      </c>
      <c r="AF1821" s="42">
        <v>143295</v>
      </c>
      <c r="AG1821" s="41">
        <v>143295</v>
      </c>
      <c r="AH1821" s="41">
        <v>143295</v>
      </c>
      <c r="AI1821" s="41">
        <v>0</v>
      </c>
      <c r="AJ1821" s="41">
        <v>0</v>
      </c>
      <c r="AK1821" s="42" t="str">
        <f>IFERROR(VLOOKUP(Exportar[[#This Row],[RUBRO]],[3]LISTAS!$A$1:$B$19,2,0),Exportar[[#This Row],[NOMBRE-Planeación_Proyecto]])</f>
        <v>7. Infancia</v>
      </c>
      <c r="AL1821" s="41">
        <f>VLOOKUP(Exportar[[#This Row],[UNIDAD/SUB UNIDAD]],[3]!REGIONALES[[#All],[codigo_regional3]:[Columna1]],3,0)</f>
        <v>85</v>
      </c>
      <c r="AM1821" s="41">
        <f>Exportar[[#This Row],[COD]]</f>
        <v>85</v>
      </c>
      <c r="AN1821" s="41">
        <f>IFERROR(VLOOKUP(Exportar[[#This Row],[RUBRO completo]],'[3]CENTRO DE COSTOS'!$X:$X,1,0),0)</f>
        <v>0</v>
      </c>
      <c r="AO1821" s="43" t="str">
        <f>VLOOKUP(Exportar[[#This Row],[COD_REAL]],'[3]CENTRO DE COSTOS'!$M$4:$N$72,2,0)</f>
        <v>REGIONAL CASANARE</v>
      </c>
    </row>
    <row r="1822" spans="1:41" x14ac:dyDescent="0.25">
      <c r="A1822" s="44">
        <v>45111</v>
      </c>
      <c r="B1822" s="32">
        <v>2023</v>
      </c>
      <c r="C1822" s="33" t="str">
        <f>VLOOKUP(D1822,'[3]CENTRO DE COSTOS'!$E:$H,4,0)</f>
        <v>REGIONALES</v>
      </c>
      <c r="D1822" s="34" t="s">
        <v>91</v>
      </c>
      <c r="E1822" s="34" t="s">
        <v>92</v>
      </c>
      <c r="F1822" s="34" t="s">
        <v>176</v>
      </c>
      <c r="G1822" s="35" t="str">
        <f>VLOOKUP(O1822,[3]Gerentes!$A:$N,4,0)</f>
        <v>ADOLESCENCIA Y JUVENTUD</v>
      </c>
      <c r="H1822" s="35" t="str">
        <f>VLOOKUP(O1822,[3]Gerentes!$A:$N,5,0)</f>
        <v xml:space="preserve">DIRECTOR(A) DE ADOLESCENCIA Y JUVENTUD </v>
      </c>
      <c r="I1822" s="35" t="str">
        <f>VLOOKUP(O1822,[3]Gerentes!$A:$N,10,0)</f>
        <v>8. Adolescencia y Juventud</v>
      </c>
      <c r="J1822" s="35" t="str">
        <f>VLOOKUP(O1822,[3]Gerentes!$A:$AB,15,0)</f>
        <v>No Contratable</v>
      </c>
      <c r="K1822" s="36" t="str">
        <f t="shared" si="84"/>
        <v>Inversión</v>
      </c>
      <c r="L1822" s="37" t="s">
        <v>180</v>
      </c>
      <c r="M1822" s="38" t="str">
        <f t="shared" si="85"/>
        <v>C-4102-1500-21</v>
      </c>
      <c r="N1822" s="34">
        <v>992</v>
      </c>
      <c r="O1822" s="35" t="str">
        <f t="shared" si="86"/>
        <v>C-4102-1500-21-0-4102045-02-00-992</v>
      </c>
      <c r="P1822" s="32" t="s">
        <v>179</v>
      </c>
      <c r="Q1822" s="39">
        <f>VLOOKUP($O1822,[3]Gerentes!$A:$I,7,0)</f>
        <v>4102045</v>
      </c>
      <c r="R1822" s="40" t="str">
        <f>VLOOKUP($O1822,[3]Gerentes!$A:$I,8,0)</f>
        <v>SERVICIOS DE EDUCACIÓN INFORMAL A NIÑOS, NIÑAS, ADOLESCENTES  Y JÓVENES PARA EL RECONOCIMIENTO DE SUS DERECHOS</v>
      </c>
      <c r="S1822" s="34" t="s">
        <v>24</v>
      </c>
      <c r="T1822" s="34">
        <v>27</v>
      </c>
      <c r="U1822" s="34" t="s">
        <v>161</v>
      </c>
      <c r="V1822" s="34" t="s">
        <v>25</v>
      </c>
      <c r="W1822" s="41">
        <v>3000000</v>
      </c>
      <c r="X1822" s="41">
        <v>0</v>
      </c>
      <c r="Y1822" s="41">
        <v>0</v>
      </c>
      <c r="Z1822" s="41">
        <v>0</v>
      </c>
      <c r="AA1822" s="41">
        <v>0</v>
      </c>
      <c r="AB1822" s="42">
        <v>3000000</v>
      </c>
      <c r="AC1822" s="41">
        <v>3000000</v>
      </c>
      <c r="AD1822" s="41">
        <v>0</v>
      </c>
      <c r="AE1822" s="42">
        <v>0</v>
      </c>
      <c r="AF1822" s="42">
        <v>0</v>
      </c>
      <c r="AG1822" s="41">
        <v>0</v>
      </c>
      <c r="AH1822" s="41">
        <v>0</v>
      </c>
      <c r="AI1822" s="41">
        <v>0</v>
      </c>
      <c r="AJ1822" s="41">
        <v>0</v>
      </c>
      <c r="AK1822" s="42" t="str">
        <f>IFERROR(VLOOKUP(Exportar[[#This Row],[RUBRO]],[3]LISTAS!$A$1:$B$19,2,0),Exportar[[#This Row],[NOMBRE-Planeación_Proyecto]])</f>
        <v>8. Adolescencia y Juventud</v>
      </c>
      <c r="AL1822" s="41">
        <f>VLOOKUP(Exportar[[#This Row],[UNIDAD/SUB UNIDAD]],[3]!REGIONALES[[#All],[codigo_regional3]:[Columna1]],3,0)</f>
        <v>85</v>
      </c>
      <c r="AM1822" s="41">
        <f>Exportar[[#This Row],[COD]]</f>
        <v>85</v>
      </c>
      <c r="AN1822" s="41">
        <f>IFERROR(VLOOKUP(Exportar[[#This Row],[RUBRO completo]],'[3]CENTRO DE COSTOS'!$X:$X,1,0),0)</f>
        <v>0</v>
      </c>
      <c r="AO1822" s="43" t="str">
        <f>VLOOKUP(Exportar[[#This Row],[COD_REAL]],'[3]CENTRO DE COSTOS'!$M$4:$N$72,2,0)</f>
        <v>REGIONAL CASANARE</v>
      </c>
    </row>
    <row r="1823" spans="1:41" x14ac:dyDescent="0.25">
      <c r="A1823" s="44">
        <v>45111</v>
      </c>
      <c r="B1823" s="32">
        <v>2023</v>
      </c>
      <c r="C1823" s="33" t="str">
        <f>VLOOKUP(D1823,'[3]CENTRO DE COSTOS'!$E:$H,4,0)</f>
        <v>REGIONALES</v>
      </c>
      <c r="D1823" s="34" t="s">
        <v>91</v>
      </c>
      <c r="E1823" s="34" t="s">
        <v>92</v>
      </c>
      <c r="F1823" s="34" t="s">
        <v>176</v>
      </c>
      <c r="G1823" s="35" t="str">
        <f>VLOOKUP(O1823,[3]Gerentes!$A:$N,4,0)</f>
        <v>TECNOLOGÍA</v>
      </c>
      <c r="H1823" s="35" t="str">
        <f>VLOOKUP(O1823,[3]Gerentes!$A:$N,5,0)</f>
        <v>DIRECTOR(A) DE INFORMACION Y TECNOLOGIA</v>
      </c>
      <c r="I1823" s="35" t="str">
        <f>VLOOKUP(O1823,[3]Gerentes!$A:$N,10,0)</f>
        <v>9. Tecnología</v>
      </c>
      <c r="J1823" s="35" t="str">
        <f>VLOOKUP(O1823,[3]Gerentes!$A:$AB,15,0)</f>
        <v>No Contratable</v>
      </c>
      <c r="K1823" s="36" t="str">
        <f t="shared" si="84"/>
        <v>Inversión</v>
      </c>
      <c r="L1823" s="37" t="s">
        <v>178</v>
      </c>
      <c r="M1823" s="38" t="str">
        <f t="shared" si="85"/>
        <v>C-4199-1500-7</v>
      </c>
      <c r="N1823" s="34">
        <v>992</v>
      </c>
      <c r="O1823" s="35" t="str">
        <f t="shared" si="86"/>
        <v>C-4199-1500-7-0-4199062-02-992</v>
      </c>
      <c r="P1823" s="32" t="s">
        <v>177</v>
      </c>
      <c r="Q1823" s="39">
        <f>VLOOKUP($O1823,[3]Gerentes!$A:$I,7,0)</f>
        <v>4199062</v>
      </c>
      <c r="R1823" s="40" t="str">
        <f>VLOOKUP($O1823,[3]Gerentes!$A:$I,8,0)</f>
        <v>SERVICIOS TECNOLOGICOS</v>
      </c>
      <c r="S1823" s="34" t="s">
        <v>24</v>
      </c>
      <c r="T1823" s="34">
        <v>27</v>
      </c>
      <c r="U1823" s="34" t="s">
        <v>161</v>
      </c>
      <c r="V1823" s="34" t="s">
        <v>25</v>
      </c>
      <c r="W1823" s="41">
        <v>5431293</v>
      </c>
      <c r="X1823" s="41">
        <v>0</v>
      </c>
      <c r="Y1823" s="41">
        <v>0</v>
      </c>
      <c r="Z1823" s="41">
        <v>0</v>
      </c>
      <c r="AA1823" s="41">
        <v>0</v>
      </c>
      <c r="AB1823" s="42">
        <v>5431293</v>
      </c>
      <c r="AC1823" s="41">
        <v>5431293</v>
      </c>
      <c r="AD1823" s="41">
        <v>0</v>
      </c>
      <c r="AE1823" s="42">
        <v>2674402</v>
      </c>
      <c r="AF1823" s="42">
        <v>2472328</v>
      </c>
      <c r="AG1823" s="41">
        <v>2472328</v>
      </c>
      <c r="AH1823" s="41">
        <v>2472328</v>
      </c>
      <c r="AI1823" s="41">
        <v>0</v>
      </c>
      <c r="AJ1823" s="41">
        <v>0</v>
      </c>
      <c r="AK1823" s="42" t="str">
        <f>IFERROR(VLOOKUP(Exportar[[#This Row],[RUBRO]],[3]LISTAS!$A$1:$B$19,2,0),Exportar[[#This Row],[NOMBRE-Planeación_Proyecto]])</f>
        <v>9. Tecnología</v>
      </c>
      <c r="AL1823" s="41">
        <f>VLOOKUP(Exportar[[#This Row],[UNIDAD/SUB UNIDAD]],[3]!REGIONALES[[#All],[codigo_regional3]:[Columna1]],3,0)</f>
        <v>85</v>
      </c>
      <c r="AM1823" s="41">
        <f>Exportar[[#This Row],[COD]]</f>
        <v>85</v>
      </c>
      <c r="AN1823" s="41">
        <f>IFERROR(VLOOKUP(Exportar[[#This Row],[RUBRO completo]],'[3]CENTRO DE COSTOS'!$X:$X,1,0),0)</f>
        <v>0</v>
      </c>
      <c r="AO1823" s="43" t="str">
        <f>VLOOKUP(Exportar[[#This Row],[COD_REAL]],'[3]CENTRO DE COSTOS'!$M$4:$N$72,2,0)</f>
        <v>REGIONAL CASANARE</v>
      </c>
    </row>
    <row r="1824" spans="1:41" x14ac:dyDescent="0.25">
      <c r="A1824" s="44">
        <v>45111</v>
      </c>
      <c r="B1824" s="32">
        <v>2023</v>
      </c>
      <c r="C1824" s="33" t="str">
        <f>VLOOKUP(D1824,'[3]CENTRO DE COSTOS'!$E:$H,4,0)</f>
        <v>REGIONALES</v>
      </c>
      <c r="D1824" s="34" t="s">
        <v>91</v>
      </c>
      <c r="E1824" s="34" t="s">
        <v>92</v>
      </c>
      <c r="F1824" s="34" t="s">
        <v>176</v>
      </c>
      <c r="G1824" s="35" t="str">
        <f>VLOOKUP(O1824,[3]Gerentes!$A:$N,4,0)</f>
        <v>FORTALECIMIENTO</v>
      </c>
      <c r="H1824" s="35" t="str">
        <f>VLOOKUP(O1824,[3]Gerentes!$A:$N,5,0)</f>
        <v>DIRECTOR(A) DE GESTION HUMANA</v>
      </c>
      <c r="I1824" s="35" t="str">
        <f>VLOOKUP(O1824,[3]Gerentes!$A:$N,10,0)</f>
        <v>8. Fortalecimiento</v>
      </c>
      <c r="J1824" s="35" t="str">
        <f>VLOOKUP(O1824,[3]Gerentes!$A:$AB,15,0)</f>
        <v>No Contratable</v>
      </c>
      <c r="K1824" s="36" t="str">
        <f t="shared" si="84"/>
        <v>Inversión</v>
      </c>
      <c r="L1824" s="37" t="s">
        <v>175</v>
      </c>
      <c r="M1824" s="38" t="str">
        <f t="shared" si="85"/>
        <v>C-4199-1500-8</v>
      </c>
      <c r="N1824" s="34">
        <v>992</v>
      </c>
      <c r="O1824" s="35" t="str">
        <f t="shared" si="86"/>
        <v>C-4199-1500-8-0-4199064-02-992</v>
      </c>
      <c r="P1824" s="32" t="s">
        <v>174</v>
      </c>
      <c r="Q1824" s="39">
        <f>VLOOKUP($O1824,[3]Gerentes!$A:$I,7,0)</f>
        <v>4199064</v>
      </c>
      <c r="R1824" s="40" t="str">
        <f>VLOOKUP($O1824,[3]Gerentes!$A:$I,8,0)</f>
        <v>SERVICIO DE IMPLEMENTACION DE SISTEMAS DE GESTION</v>
      </c>
      <c r="S1824" s="34" t="s">
        <v>24</v>
      </c>
      <c r="T1824" s="34">
        <v>27</v>
      </c>
      <c r="U1824" s="34" t="s">
        <v>161</v>
      </c>
      <c r="V1824" s="34" t="s">
        <v>25</v>
      </c>
      <c r="W1824" s="41">
        <v>41200000</v>
      </c>
      <c r="X1824" s="41">
        <v>0</v>
      </c>
      <c r="Y1824" s="41">
        <v>0</v>
      </c>
      <c r="Z1824" s="41">
        <v>0</v>
      </c>
      <c r="AA1824" s="41">
        <v>0</v>
      </c>
      <c r="AB1824" s="42">
        <v>41200000</v>
      </c>
      <c r="AC1824" s="41">
        <v>41200000</v>
      </c>
      <c r="AD1824" s="41">
        <v>0</v>
      </c>
      <c r="AE1824" s="42">
        <v>3918179</v>
      </c>
      <c r="AF1824" s="42">
        <v>2816237</v>
      </c>
      <c r="AG1824" s="41">
        <v>2816237</v>
      </c>
      <c r="AH1824" s="41">
        <v>2816237</v>
      </c>
      <c r="AI1824" s="41">
        <v>0</v>
      </c>
      <c r="AJ1824" s="41">
        <v>0</v>
      </c>
      <c r="AK1824" s="42" t="str">
        <f>IFERROR(VLOOKUP(Exportar[[#This Row],[RUBRO]],[3]LISTAS!$A$1:$B$19,2,0),Exportar[[#This Row],[NOMBRE-Planeación_Proyecto]])</f>
        <v>8. Fortalecimiento</v>
      </c>
      <c r="AL1824" s="41">
        <f>VLOOKUP(Exportar[[#This Row],[UNIDAD/SUB UNIDAD]],[3]!REGIONALES[[#All],[codigo_regional3]:[Columna1]],3,0)</f>
        <v>85</v>
      </c>
      <c r="AM1824" s="41">
        <f>Exportar[[#This Row],[COD]]</f>
        <v>85</v>
      </c>
      <c r="AN1824" s="41">
        <f>IFERROR(VLOOKUP(Exportar[[#This Row],[RUBRO completo]],'[3]CENTRO DE COSTOS'!$X:$X,1,0),0)</f>
        <v>0</v>
      </c>
      <c r="AO1824" s="43" t="str">
        <f>VLOOKUP(Exportar[[#This Row],[COD_REAL]],'[3]CENTRO DE COSTOS'!$M$4:$N$72,2,0)</f>
        <v>REGIONAL CASANARE</v>
      </c>
    </row>
    <row r="1825" spans="1:41" x14ac:dyDescent="0.25">
      <c r="A1825" s="44">
        <v>45111</v>
      </c>
      <c r="B1825" s="32">
        <v>2023</v>
      </c>
      <c r="C1825" s="33" t="str">
        <f>VLOOKUP(D1825,'[3]CENTRO DE COSTOS'!$E:$H,4,0)</f>
        <v>REGIONALES</v>
      </c>
      <c r="D1825" s="34" t="s">
        <v>91</v>
      </c>
      <c r="E1825" s="34" t="s">
        <v>92</v>
      </c>
      <c r="F1825" s="34" t="s">
        <v>150</v>
      </c>
      <c r="G1825" s="35" t="str">
        <f>VLOOKUP(O1825,[3]Gerentes!$A:$N,4,0)</f>
        <v>PROTECCIÓN SRPA</v>
      </c>
      <c r="H1825" s="35" t="str">
        <f>VLOOKUP(O1825,[3]Gerentes!$A:$N,5,0)</f>
        <v>DIRECTOR(A) ADMINISTRATIVO</v>
      </c>
      <c r="I1825" s="35" t="str">
        <f>VLOOKUP(O1825,[3]Gerentes!$A:$N,10,0)</f>
        <v>3. Protección SRPA</v>
      </c>
      <c r="J1825" s="35" t="str">
        <f>VLOOKUP(O1825,[3]Gerentes!$A:$AB,15,0)</f>
        <v>Contratable</v>
      </c>
      <c r="K1825" s="36" t="str">
        <f t="shared" si="84"/>
        <v>Inversión</v>
      </c>
      <c r="L1825" s="37" t="s">
        <v>267</v>
      </c>
      <c r="M1825" s="38" t="str">
        <f t="shared" si="85"/>
        <v>C-4102-1500-13</v>
      </c>
      <c r="N1825" s="34">
        <v>997</v>
      </c>
      <c r="O1825" s="35" t="str">
        <f t="shared" si="86"/>
        <v>C-4102-1500-13-0-4102039-02-997</v>
      </c>
      <c r="P1825" s="32" t="s">
        <v>266</v>
      </c>
      <c r="Q1825" s="39">
        <f>VLOOKUP($O1825,[3]Gerentes!$A:$I,7,0)</f>
        <v>4102039</v>
      </c>
      <c r="R1825" s="40" t="str">
        <f>VLOOKUP($O1825,[3]Gerentes!$A:$I,8,0)</f>
        <v>SERVICIO DE APOYO FINANCIERO PARA COFINANCIACION DE PROYECTOS TERRITORIALES DE INFRAESTRUCTURA DEL SISTEMA DE RESPONSABILIDAD PENAL PARA ADOLESCENTE</v>
      </c>
      <c r="S1825" s="34" t="s">
        <v>24</v>
      </c>
      <c r="T1825" s="34">
        <v>27</v>
      </c>
      <c r="U1825" s="34" t="s">
        <v>161</v>
      </c>
      <c r="V1825" s="34" t="s">
        <v>25</v>
      </c>
      <c r="W1825" s="41">
        <v>0</v>
      </c>
      <c r="X1825" s="41">
        <v>17283685</v>
      </c>
      <c r="Y1825" s="41">
        <v>0</v>
      </c>
      <c r="Z1825" s="41">
        <v>0</v>
      </c>
      <c r="AA1825" s="41">
        <v>0</v>
      </c>
      <c r="AB1825" s="42">
        <v>17283685</v>
      </c>
      <c r="AC1825" s="41">
        <v>17283685</v>
      </c>
      <c r="AD1825" s="41">
        <v>0</v>
      </c>
      <c r="AE1825" s="42">
        <v>10829000</v>
      </c>
      <c r="AF1825" s="42">
        <v>0</v>
      </c>
      <c r="AG1825" s="41">
        <v>0</v>
      </c>
      <c r="AH1825" s="41">
        <v>0</v>
      </c>
      <c r="AI1825" s="41">
        <v>0</v>
      </c>
      <c r="AJ1825" s="41">
        <v>0</v>
      </c>
      <c r="AK1825" s="42" t="str">
        <f>IFERROR(VLOOKUP(Exportar[[#This Row],[RUBRO]],[3]LISTAS!$A$1:$B$19,2,0),Exportar[[#This Row],[NOMBRE-Planeación_Proyecto]])</f>
        <v>3. Protección SRPA</v>
      </c>
      <c r="AL1825" s="41">
        <f>VLOOKUP(Exportar[[#This Row],[UNIDAD/SUB UNIDAD]],[3]!REGIONALES[[#All],[codigo_regional3]:[Columna1]],3,0)</f>
        <v>85</v>
      </c>
      <c r="AM1825" s="41">
        <f>Exportar[[#This Row],[COD]]</f>
        <v>85</v>
      </c>
      <c r="AN1825" s="41">
        <f>IFERROR(VLOOKUP(Exportar[[#This Row],[RUBRO completo]],'[3]CENTRO DE COSTOS'!$X:$X,1,0),0)</f>
        <v>0</v>
      </c>
      <c r="AO1825" s="43" t="str">
        <f>VLOOKUP(Exportar[[#This Row],[COD_REAL]],'[3]CENTRO DE COSTOS'!$M$4:$N$72,2,0)</f>
        <v>REGIONAL CASANARE</v>
      </c>
    </row>
    <row r="1826" spans="1:41" x14ac:dyDescent="0.25">
      <c r="A1826" s="44">
        <v>45111</v>
      </c>
      <c r="B1826" s="32">
        <v>2023</v>
      </c>
      <c r="C1826" s="33" t="str">
        <f>VLOOKUP(D1826,'[3]CENTRO DE COSTOS'!$E:$H,4,0)</f>
        <v>REGIONALES</v>
      </c>
      <c r="D1826" s="34" t="s">
        <v>91</v>
      </c>
      <c r="E1826" s="34" t="s">
        <v>92</v>
      </c>
      <c r="F1826" s="34" t="s">
        <v>164</v>
      </c>
      <c r="G1826" s="35" t="str">
        <f>VLOOKUP(O1826,[3]Gerentes!$A:$N,4,0)</f>
        <v>NUTRICIÓN</v>
      </c>
      <c r="H1826" s="35" t="str">
        <f>VLOOKUP(O1826,[3]Gerentes!$A:$N,5,0)</f>
        <v>DIRECTOR(A) DE NUTRICION</v>
      </c>
      <c r="I1826" s="35" t="str">
        <f>VLOOKUP(O1826,[3]Gerentes!$A:$N,10,0)</f>
        <v>4. Nutrición</v>
      </c>
      <c r="J1826" s="35" t="str">
        <f>VLOOKUP(O1826,[3]Gerentes!$A:$AB,15,0)</f>
        <v>No Contratable</v>
      </c>
      <c r="K1826" s="36" t="str">
        <f t="shared" si="84"/>
        <v>Inversión</v>
      </c>
      <c r="L1826" s="37" t="s">
        <v>191</v>
      </c>
      <c r="M1826" s="38" t="str">
        <f t="shared" si="85"/>
        <v>C-4102-1500-12</v>
      </c>
      <c r="N1826" s="34">
        <v>999</v>
      </c>
      <c r="O1826" s="35" t="str">
        <f t="shared" si="86"/>
        <v>C-4102-1500-12-0-4102014-02-999</v>
      </c>
      <c r="P1826" s="32" t="s">
        <v>190</v>
      </c>
      <c r="Q1826" s="39">
        <f>VLOOKUP($O1826,[3]Gerentes!$A:$I,7,0)</f>
        <v>4102014</v>
      </c>
      <c r="R1826" s="40" t="str">
        <f>VLOOKUP($O1826,[3]Gerentes!$A:$I,8,0)</f>
        <v>SERVICIO DE DISTRIBUCION DE ALIMENTOS SOLIDOS DE ALTO VALOR NUTRICIONAL</v>
      </c>
      <c r="S1826" s="34" t="s">
        <v>24</v>
      </c>
      <c r="T1826" s="34">
        <v>27</v>
      </c>
      <c r="U1826" s="34" t="s">
        <v>161</v>
      </c>
      <c r="V1826" s="34" t="s">
        <v>25</v>
      </c>
      <c r="W1826" s="41">
        <v>0</v>
      </c>
      <c r="X1826" s="41">
        <v>3800</v>
      </c>
      <c r="Y1826" s="41">
        <v>0</v>
      </c>
      <c r="Z1826" s="41">
        <v>0</v>
      </c>
      <c r="AA1826" s="41">
        <v>0</v>
      </c>
      <c r="AB1826" s="42">
        <v>3800</v>
      </c>
      <c r="AC1826" s="41">
        <v>3800</v>
      </c>
      <c r="AD1826" s="41">
        <v>0</v>
      </c>
      <c r="AE1826" s="42">
        <v>3800</v>
      </c>
      <c r="AF1826" s="42">
        <v>619</v>
      </c>
      <c r="AG1826" s="41">
        <v>619</v>
      </c>
      <c r="AH1826" s="41">
        <v>619</v>
      </c>
      <c r="AI1826" s="41">
        <v>0</v>
      </c>
      <c r="AJ1826" s="41">
        <v>0</v>
      </c>
      <c r="AK1826" s="42" t="str">
        <f>IFERROR(VLOOKUP(Exportar[[#This Row],[RUBRO]],[3]LISTAS!$A$1:$B$19,2,0),Exportar[[#This Row],[NOMBRE-Planeación_Proyecto]])</f>
        <v>4. Nutrición</v>
      </c>
      <c r="AL1826" s="41">
        <f>VLOOKUP(Exportar[[#This Row],[UNIDAD/SUB UNIDAD]],[3]!REGIONALES[[#All],[codigo_regional3]:[Columna1]],3,0)</f>
        <v>85</v>
      </c>
      <c r="AM1826" s="41">
        <f>Exportar[[#This Row],[COD]]</f>
        <v>85</v>
      </c>
      <c r="AN1826" s="41">
        <f>IFERROR(VLOOKUP(Exportar[[#This Row],[RUBRO completo]],'[3]CENTRO DE COSTOS'!$X:$X,1,0),0)</f>
        <v>0</v>
      </c>
      <c r="AO1826" s="43" t="str">
        <f>VLOOKUP(Exportar[[#This Row],[COD_REAL]],'[3]CENTRO DE COSTOS'!$M$4:$N$72,2,0)</f>
        <v>REGIONAL CASANARE</v>
      </c>
    </row>
    <row r="1827" spans="1:41" x14ac:dyDescent="0.25">
      <c r="A1827" s="44">
        <v>45111</v>
      </c>
      <c r="B1827" s="32">
        <v>2023</v>
      </c>
      <c r="C1827" s="33" t="str">
        <f>VLOOKUP(D1827,'[3]CENTRO DE COSTOS'!$E:$H,4,0)</f>
        <v>REGIONALES</v>
      </c>
      <c r="D1827" s="34" t="s">
        <v>91</v>
      </c>
      <c r="E1827" s="34" t="s">
        <v>92</v>
      </c>
      <c r="F1827" s="34" t="s">
        <v>164</v>
      </c>
      <c r="G1827" s="35" t="str">
        <f>VLOOKUP(O1827,[3]Gerentes!$A:$N,4,0)</f>
        <v>NUTRICIÓN</v>
      </c>
      <c r="H1827" s="35" t="str">
        <f>VLOOKUP(O1827,[3]Gerentes!$A:$N,5,0)</f>
        <v>DIRECTOR(A) DE NUTRICION</v>
      </c>
      <c r="I1827" s="35" t="str">
        <f>VLOOKUP(O1827,[3]Gerentes!$A:$N,10,0)</f>
        <v>4. Nutrición</v>
      </c>
      <c r="J1827" s="35" t="str">
        <f>VLOOKUP(O1827,[3]Gerentes!$A:$AB,15,0)</f>
        <v>No Contratable</v>
      </c>
      <c r="K1827" s="36" t="str">
        <f t="shared" si="84"/>
        <v>Inversión</v>
      </c>
      <c r="L1827" s="37" t="s">
        <v>189</v>
      </c>
      <c r="M1827" s="38" t="str">
        <f t="shared" si="85"/>
        <v>C-4102-1500-12</v>
      </c>
      <c r="N1827" s="34">
        <v>999</v>
      </c>
      <c r="O1827" s="35" t="str">
        <f t="shared" si="86"/>
        <v>C-4102-1500-12-0-4102016-02-999</v>
      </c>
      <c r="P1827" s="32" t="s">
        <v>188</v>
      </c>
      <c r="Q1827" s="39">
        <f>VLOOKUP($O1827,[3]Gerentes!$A:$I,7,0)</f>
        <v>4102016</v>
      </c>
      <c r="R1827" s="40" t="str">
        <f>VLOOKUP($O1827,[3]Gerentes!$A:$I,8,0)</f>
        <v>SERVICIO DE ATENCION Y PREVENCION A LA DESNUTRICION DESDE EL SECTOR INCLUSION SOCIAL</v>
      </c>
      <c r="S1827" s="34" t="s">
        <v>24</v>
      </c>
      <c r="T1827" s="34">
        <v>27</v>
      </c>
      <c r="U1827" s="34" t="s">
        <v>161</v>
      </c>
      <c r="V1827" s="34" t="s">
        <v>25</v>
      </c>
      <c r="W1827" s="41">
        <v>0</v>
      </c>
      <c r="X1827" s="41">
        <v>3800</v>
      </c>
      <c r="Y1827" s="41">
        <v>0</v>
      </c>
      <c r="Z1827" s="41">
        <v>0</v>
      </c>
      <c r="AA1827" s="41">
        <v>0</v>
      </c>
      <c r="AB1827" s="42">
        <v>3800</v>
      </c>
      <c r="AC1827" s="41">
        <v>3800</v>
      </c>
      <c r="AD1827" s="41">
        <v>0</v>
      </c>
      <c r="AE1827" s="42">
        <v>3800</v>
      </c>
      <c r="AF1827" s="42">
        <v>453</v>
      </c>
      <c r="AG1827" s="41">
        <v>453</v>
      </c>
      <c r="AH1827" s="41">
        <v>453</v>
      </c>
      <c r="AI1827" s="41">
        <v>0</v>
      </c>
      <c r="AJ1827" s="41">
        <v>0</v>
      </c>
      <c r="AK1827" s="42" t="str">
        <f>IFERROR(VLOOKUP(Exportar[[#This Row],[RUBRO]],[3]LISTAS!$A$1:$B$19,2,0),Exportar[[#This Row],[NOMBRE-Planeación_Proyecto]])</f>
        <v>4. Nutrición</v>
      </c>
      <c r="AL1827" s="41">
        <f>VLOOKUP(Exportar[[#This Row],[UNIDAD/SUB UNIDAD]],[3]!REGIONALES[[#All],[codigo_regional3]:[Columna1]],3,0)</f>
        <v>85</v>
      </c>
      <c r="AM1827" s="41">
        <f>Exportar[[#This Row],[COD]]</f>
        <v>85</v>
      </c>
      <c r="AN1827" s="41">
        <f>IFERROR(VLOOKUP(Exportar[[#This Row],[RUBRO completo]],'[3]CENTRO DE COSTOS'!$X:$X,1,0),0)</f>
        <v>0</v>
      </c>
      <c r="AO1827" s="43" t="str">
        <f>VLOOKUP(Exportar[[#This Row],[COD_REAL]],'[3]CENTRO DE COSTOS'!$M$4:$N$72,2,0)</f>
        <v>REGIONAL CASANARE</v>
      </c>
    </row>
    <row r="1828" spans="1:41" x14ac:dyDescent="0.25">
      <c r="A1828" s="44">
        <v>45111</v>
      </c>
      <c r="B1828" s="32">
        <v>2023</v>
      </c>
      <c r="C1828" s="33" t="str">
        <f>VLOOKUP(D1828,'[3]CENTRO DE COSTOS'!$E:$H,4,0)</f>
        <v>REGIONALES</v>
      </c>
      <c r="D1828" s="34" t="s">
        <v>91</v>
      </c>
      <c r="E1828" s="34" t="s">
        <v>92</v>
      </c>
      <c r="F1828" s="34" t="s">
        <v>164</v>
      </c>
      <c r="G1828" s="35" t="str">
        <f>VLOOKUP(O1828,[3]Gerentes!$A:$N,4,0)</f>
        <v>PROTECCIÓN SRPA</v>
      </c>
      <c r="H1828" s="35" t="str">
        <f>VLOOKUP(O1828,[3]Gerentes!$A:$N,5,0)</f>
        <v>DIRECTOR(A) DE PROTECCION</v>
      </c>
      <c r="I1828" s="35" t="str">
        <f>VLOOKUP(O1828,[3]Gerentes!$A:$N,10,0)</f>
        <v>3. Protección SRPA</v>
      </c>
      <c r="J1828" s="35" t="str">
        <f>VLOOKUP(O1828,[3]Gerentes!$A:$AB,15,0)</f>
        <v>No Contratable</v>
      </c>
      <c r="K1828" s="36" t="str">
        <f t="shared" si="84"/>
        <v>Inversión</v>
      </c>
      <c r="L1828" s="37" t="s">
        <v>187</v>
      </c>
      <c r="M1828" s="38" t="str">
        <f t="shared" si="85"/>
        <v>C-4102-1500-13</v>
      </c>
      <c r="N1828" s="34">
        <v>999</v>
      </c>
      <c r="O1828" s="35" t="str">
        <f t="shared" si="86"/>
        <v>C-4102-1500-13-0-4102038-02-999</v>
      </c>
      <c r="P1828" s="32" t="s">
        <v>186</v>
      </c>
      <c r="Q1828" s="39">
        <f>VLOOKUP($O1828,[3]Gerentes!$A:$I,7,0)</f>
        <v>4102038</v>
      </c>
      <c r="R1828" s="40" t="str">
        <f>VLOOKUP($O1828,[3]Gerentes!$A:$I,8,0)</f>
        <v>SERVICIO DIRIGIDOS A LA ATENCION DE NIÑOS, NIÑAS, ADOLESCENTES Y JOVENES, CON ENFOQUE PEDAGOGICO Y RESTAURATIVO ENCAMINADOS A LA INCLUSION SOCIAL</v>
      </c>
      <c r="S1828" s="34" t="s">
        <v>24</v>
      </c>
      <c r="T1828" s="34">
        <v>27</v>
      </c>
      <c r="U1828" s="34" t="s">
        <v>161</v>
      </c>
      <c r="V1828" s="34" t="s">
        <v>25</v>
      </c>
      <c r="W1828" s="41">
        <v>10000</v>
      </c>
      <c r="X1828" s="41">
        <v>0</v>
      </c>
      <c r="Y1828" s="41">
        <v>0</v>
      </c>
      <c r="Z1828" s="41">
        <v>0</v>
      </c>
      <c r="AA1828" s="41">
        <v>0</v>
      </c>
      <c r="AB1828" s="42">
        <v>10000</v>
      </c>
      <c r="AC1828" s="41">
        <v>10000</v>
      </c>
      <c r="AD1828" s="41">
        <v>0</v>
      </c>
      <c r="AE1828" s="42">
        <v>10000</v>
      </c>
      <c r="AF1828" s="42">
        <v>2259</v>
      </c>
      <c r="AG1828" s="41">
        <v>2259</v>
      </c>
      <c r="AH1828" s="41">
        <v>2259</v>
      </c>
      <c r="AI1828" s="41">
        <v>0</v>
      </c>
      <c r="AJ1828" s="41">
        <v>0</v>
      </c>
      <c r="AK1828" s="42" t="str">
        <f>IFERROR(VLOOKUP(Exportar[[#This Row],[RUBRO]],[3]LISTAS!$A$1:$B$19,2,0),Exportar[[#This Row],[NOMBRE-Planeación_Proyecto]])</f>
        <v>3. Protección SRPA</v>
      </c>
      <c r="AL1828" s="41">
        <f>VLOOKUP(Exportar[[#This Row],[UNIDAD/SUB UNIDAD]],[3]!REGIONALES[[#All],[codigo_regional3]:[Columna1]],3,0)</f>
        <v>85</v>
      </c>
      <c r="AM1828" s="41">
        <f>Exportar[[#This Row],[COD]]</f>
        <v>85</v>
      </c>
      <c r="AN1828" s="41">
        <f>IFERROR(VLOOKUP(Exportar[[#This Row],[RUBRO completo]],'[3]CENTRO DE COSTOS'!$X:$X,1,0),0)</f>
        <v>0</v>
      </c>
      <c r="AO1828" s="43" t="str">
        <f>VLOOKUP(Exportar[[#This Row],[COD_REAL]],'[3]CENTRO DE COSTOS'!$M$4:$N$72,2,0)</f>
        <v>REGIONAL CASANARE</v>
      </c>
    </row>
    <row r="1829" spans="1:41" x14ac:dyDescent="0.25">
      <c r="A1829" s="44">
        <v>45111</v>
      </c>
      <c r="B1829" s="32">
        <v>2023</v>
      </c>
      <c r="C1829" s="33" t="str">
        <f>VLOOKUP(D1829,'[3]CENTRO DE COSTOS'!$E:$H,4,0)</f>
        <v>REGIONALES</v>
      </c>
      <c r="D1829" s="34" t="s">
        <v>91</v>
      </c>
      <c r="E1829" s="34" t="s">
        <v>92</v>
      </c>
      <c r="F1829" s="34" t="s">
        <v>164</v>
      </c>
      <c r="G1829" s="35" t="str">
        <f>VLOOKUP(O1829,[3]Gerentes!$A:$N,4,0)</f>
        <v xml:space="preserve">PROTECCIÓN RESTABLECIMIENTO </v>
      </c>
      <c r="H1829" s="35" t="str">
        <f>VLOOKUP(O1829,[3]Gerentes!$A:$N,5,0)</f>
        <v>DIRECTOR(A) DE PROTECCION</v>
      </c>
      <c r="I1829" s="35" t="str">
        <f>VLOOKUP(O1829,[3]Gerentes!$A:$N,10,0)</f>
        <v>2. Protección PARD</v>
      </c>
      <c r="J1829" s="35" t="str">
        <f>VLOOKUP(O1829,[3]Gerentes!$A:$AB,15,0)</f>
        <v>No Contratable</v>
      </c>
      <c r="K1829" s="36" t="str">
        <f t="shared" si="84"/>
        <v>Inversión</v>
      </c>
      <c r="L1829" s="37" t="s">
        <v>173</v>
      </c>
      <c r="M1829" s="38" t="str">
        <f t="shared" si="85"/>
        <v>C-4102-1500-14</v>
      </c>
      <c r="N1829" s="34">
        <v>999</v>
      </c>
      <c r="O1829" s="35" t="str">
        <f t="shared" si="86"/>
        <v>C-4102-1500-14-0-4102037-02-999</v>
      </c>
      <c r="P1829" s="32" t="s">
        <v>172</v>
      </c>
      <c r="Q1829" s="39">
        <f>VLOOKUP($O1829,[3]Gerentes!$A:$I,7,0)</f>
        <v>4102037</v>
      </c>
      <c r="R1829" s="40" t="str">
        <f>VLOOKUP($O1829,[3]Gerentes!$A:$I,8,0)</f>
        <v>SERVICIO DE PROTECCION PARA EL RESTABLECIMIENTO DE DERECHOS DE NIÑOS, NIÑAS, ADOLESCENTES Y JOVENES</v>
      </c>
      <c r="S1829" s="34" t="s">
        <v>24</v>
      </c>
      <c r="T1829" s="34">
        <v>27</v>
      </c>
      <c r="U1829" s="34" t="s">
        <v>161</v>
      </c>
      <c r="V1829" s="34" t="s">
        <v>25</v>
      </c>
      <c r="W1829" s="41">
        <v>20000</v>
      </c>
      <c r="X1829" s="41">
        <v>0</v>
      </c>
      <c r="Y1829" s="41">
        <v>0</v>
      </c>
      <c r="Z1829" s="41">
        <v>0</v>
      </c>
      <c r="AA1829" s="41">
        <v>0</v>
      </c>
      <c r="AB1829" s="42">
        <v>20000</v>
      </c>
      <c r="AC1829" s="41">
        <v>20000</v>
      </c>
      <c r="AD1829" s="41">
        <v>0</v>
      </c>
      <c r="AE1829" s="42">
        <v>20000</v>
      </c>
      <c r="AF1829" s="42">
        <v>10525</v>
      </c>
      <c r="AG1829" s="41">
        <v>10525</v>
      </c>
      <c r="AH1829" s="41">
        <v>10525</v>
      </c>
      <c r="AI1829" s="41">
        <v>0</v>
      </c>
      <c r="AJ1829" s="41">
        <v>0</v>
      </c>
      <c r="AK1829" s="42" t="str">
        <f>IFERROR(VLOOKUP(Exportar[[#This Row],[RUBRO]],[3]LISTAS!$A$1:$B$19,2,0),Exportar[[#This Row],[NOMBRE-Planeación_Proyecto]])</f>
        <v>2. Protección PARD</v>
      </c>
      <c r="AL1829" s="41">
        <f>VLOOKUP(Exportar[[#This Row],[UNIDAD/SUB UNIDAD]],[3]!REGIONALES[[#All],[codigo_regional3]:[Columna1]],3,0)</f>
        <v>85</v>
      </c>
      <c r="AM1829" s="41">
        <f>Exportar[[#This Row],[COD]]</f>
        <v>85</v>
      </c>
      <c r="AN1829" s="41">
        <f>IFERROR(VLOOKUP(Exportar[[#This Row],[RUBRO completo]],'[3]CENTRO DE COSTOS'!$X:$X,1,0),0)</f>
        <v>0</v>
      </c>
      <c r="AO1829" s="43" t="str">
        <f>VLOOKUP(Exportar[[#This Row],[COD_REAL]],'[3]CENTRO DE COSTOS'!$M$4:$N$72,2,0)</f>
        <v>REGIONAL CASANARE</v>
      </c>
    </row>
    <row r="1830" spans="1:41" x14ac:dyDescent="0.25">
      <c r="A1830" s="44">
        <v>45111</v>
      </c>
      <c r="B1830" s="32">
        <v>2023</v>
      </c>
      <c r="C1830" s="33" t="str">
        <f>VLOOKUP(D1830,'[3]CENTRO DE COSTOS'!$E:$H,4,0)</f>
        <v>REGIONALES</v>
      </c>
      <c r="D1830" s="34" t="s">
        <v>91</v>
      </c>
      <c r="E1830" s="34" t="s">
        <v>92</v>
      </c>
      <c r="F1830" s="34" t="s">
        <v>164</v>
      </c>
      <c r="G1830" s="35" t="str">
        <f>VLOOKUP(O1830,[3]Gerentes!$A:$N,4,0)</f>
        <v>SNBF</v>
      </c>
      <c r="H1830" s="35" t="str">
        <f>VLOOKUP(O1830,[3]Gerentes!$A:$N,5,0)</f>
        <v>DIRECTOR(A) DE SISTEMA NACIONAL DE BIENESTAR FAMILIAR</v>
      </c>
      <c r="I1830" s="35" t="str">
        <f>VLOOKUP(O1830,[3]Gerentes!$A:$N,10,0)</f>
        <v>7. SNBF</v>
      </c>
      <c r="J1830" s="35" t="str">
        <f>VLOOKUP(O1830,[3]Gerentes!$A:$AB,15,0)</f>
        <v>No Contratable</v>
      </c>
      <c r="K1830" s="36" t="str">
        <f t="shared" si="84"/>
        <v>Inversión</v>
      </c>
      <c r="L1830" s="37" t="s">
        <v>168</v>
      </c>
      <c r="M1830" s="38" t="str">
        <f t="shared" si="85"/>
        <v>C-4102-1500-15</v>
      </c>
      <c r="N1830" s="34">
        <v>999</v>
      </c>
      <c r="O1830" s="35" t="str">
        <f t="shared" si="86"/>
        <v>C-4102-1500-15-0-4102024-02-999</v>
      </c>
      <c r="P1830" s="32" t="s">
        <v>167</v>
      </c>
      <c r="Q1830" s="39">
        <f>VLOOKUP($O1830,[3]Gerentes!$A:$I,7,0)</f>
        <v>4102024</v>
      </c>
      <c r="R1830" s="40" t="str">
        <f>VLOOKUP($O1830,[3]Gerentes!$A:$I,8,0)</f>
        <v>SERVICIO DE ASISTENCIA TECNICA EN EL CICLO DE POLITICAS PUBLICAS DE INFANCIA Y ADOLESCENCIA</v>
      </c>
      <c r="S1830" s="34" t="s">
        <v>24</v>
      </c>
      <c r="T1830" s="34">
        <v>27</v>
      </c>
      <c r="U1830" s="34" t="s">
        <v>161</v>
      </c>
      <c r="V1830" s="34" t="s">
        <v>25</v>
      </c>
      <c r="W1830" s="41">
        <v>0</v>
      </c>
      <c r="X1830" s="41">
        <v>5000</v>
      </c>
      <c r="Y1830" s="41">
        <v>0</v>
      </c>
      <c r="Z1830" s="41">
        <v>0</v>
      </c>
      <c r="AA1830" s="41">
        <v>0</v>
      </c>
      <c r="AB1830" s="42">
        <v>5000</v>
      </c>
      <c r="AC1830" s="41">
        <v>5000</v>
      </c>
      <c r="AD1830" s="41">
        <v>0</v>
      </c>
      <c r="AE1830" s="42">
        <v>5000</v>
      </c>
      <c r="AF1830" s="42">
        <v>1209</v>
      </c>
      <c r="AG1830" s="41">
        <v>1209</v>
      </c>
      <c r="AH1830" s="41">
        <v>1209</v>
      </c>
      <c r="AI1830" s="41">
        <v>0</v>
      </c>
      <c r="AJ1830" s="41">
        <v>0</v>
      </c>
      <c r="AK1830" s="42" t="str">
        <f>IFERROR(VLOOKUP(Exportar[[#This Row],[RUBRO]],[3]LISTAS!$A$1:$B$19,2,0),Exportar[[#This Row],[NOMBRE-Planeación_Proyecto]])</f>
        <v>7. SNBF</v>
      </c>
      <c r="AL1830" s="41">
        <f>VLOOKUP(Exportar[[#This Row],[UNIDAD/SUB UNIDAD]],[3]!REGIONALES[[#All],[codigo_regional3]:[Columna1]],3,0)</f>
        <v>85</v>
      </c>
      <c r="AM1830" s="41">
        <f>Exportar[[#This Row],[COD]]</f>
        <v>85</v>
      </c>
      <c r="AN1830" s="41">
        <f>IFERROR(VLOOKUP(Exportar[[#This Row],[RUBRO completo]],'[3]CENTRO DE COSTOS'!$X:$X,1,0),0)</f>
        <v>0</v>
      </c>
      <c r="AO1830" s="43" t="str">
        <f>VLOOKUP(Exportar[[#This Row],[COD_REAL]],'[3]CENTRO DE COSTOS'!$M$4:$N$72,2,0)</f>
        <v>REGIONAL CASANARE</v>
      </c>
    </row>
    <row r="1831" spans="1:41" x14ac:dyDescent="0.25">
      <c r="A1831" s="44">
        <v>45111</v>
      </c>
      <c r="B1831" s="32">
        <v>2023</v>
      </c>
      <c r="C1831" s="33" t="str">
        <f>VLOOKUP(D1831,'[3]CENTRO DE COSTOS'!$E:$H,4,0)</f>
        <v>REGIONALES</v>
      </c>
      <c r="D1831" s="34" t="s">
        <v>91</v>
      </c>
      <c r="E1831" s="34" t="s">
        <v>92</v>
      </c>
      <c r="F1831" s="34" t="s">
        <v>164</v>
      </c>
      <c r="G1831" s="35" t="str">
        <f>VLOOKUP(O1831,[3]Gerentes!$A:$N,4,0)</f>
        <v>FAMILIA Y COMUNIDADES</v>
      </c>
      <c r="H1831" s="35" t="str">
        <f>VLOOKUP(O1831,[3]Gerentes!$A:$N,5,0)</f>
        <v>DIRECTOR(A) DE FAMILIA Y COMUNIDADES</v>
      </c>
      <c r="I1831" s="35" t="str">
        <f>VLOOKUP(O1831,[3]Gerentes!$A:$N,10,0)</f>
        <v>6. Familia y Comunidades</v>
      </c>
      <c r="J1831" s="35" t="str">
        <f>VLOOKUP(O1831,[3]Gerentes!$A:$AB,15,0)</f>
        <v>No Contratable</v>
      </c>
      <c r="K1831" s="36" t="str">
        <f t="shared" si="84"/>
        <v>Inversión</v>
      </c>
      <c r="L1831" s="37" t="s">
        <v>184</v>
      </c>
      <c r="M1831" s="38" t="str">
        <f t="shared" si="85"/>
        <v>C-4102-1500-16</v>
      </c>
      <c r="N1831" s="34">
        <v>999</v>
      </c>
      <c r="O1831" s="35" t="str">
        <f t="shared" si="86"/>
        <v>C-4102-1500-16-0-4102041-02-999</v>
      </c>
      <c r="P1831" s="32" t="s">
        <v>183</v>
      </c>
      <c r="Q1831" s="39">
        <f>VLOOKUP($O1831,[3]Gerentes!$A:$I,7,0)</f>
        <v>4102041</v>
      </c>
      <c r="R1831" s="40" t="str">
        <f>VLOOKUP($O1831,[3]Gerentes!$A:$I,8,0)</f>
        <v>SERVICIO DE ASISTENCIA TECNICA EN EL CICLO DE POLITICAS PUBLICAS DE FAMILIA Y OTRAS RELACIONADAS</v>
      </c>
      <c r="S1831" s="34" t="s">
        <v>24</v>
      </c>
      <c r="T1831" s="34">
        <v>27</v>
      </c>
      <c r="U1831" s="34" t="s">
        <v>161</v>
      </c>
      <c r="V1831" s="34" t="s">
        <v>25</v>
      </c>
      <c r="W1831" s="41">
        <v>0</v>
      </c>
      <c r="X1831" s="41">
        <v>5000</v>
      </c>
      <c r="Y1831" s="41">
        <v>0</v>
      </c>
      <c r="Z1831" s="41">
        <v>0</v>
      </c>
      <c r="AA1831" s="41">
        <v>0</v>
      </c>
      <c r="AB1831" s="42">
        <v>5000</v>
      </c>
      <c r="AC1831" s="41">
        <v>5000</v>
      </c>
      <c r="AD1831" s="41">
        <v>0</v>
      </c>
      <c r="AE1831" s="42">
        <v>5000</v>
      </c>
      <c r="AF1831" s="42">
        <v>877</v>
      </c>
      <c r="AG1831" s="41">
        <v>877</v>
      </c>
      <c r="AH1831" s="41">
        <v>877</v>
      </c>
      <c r="AI1831" s="41">
        <v>0</v>
      </c>
      <c r="AJ1831" s="41">
        <v>0</v>
      </c>
      <c r="AK1831" s="42" t="str">
        <f>IFERROR(VLOOKUP(Exportar[[#This Row],[RUBRO]],[3]LISTAS!$A$1:$B$19,2,0),Exportar[[#This Row],[NOMBRE-Planeación_Proyecto]])</f>
        <v>6. Familia y Comunidades</v>
      </c>
      <c r="AL1831" s="41">
        <f>VLOOKUP(Exportar[[#This Row],[UNIDAD/SUB UNIDAD]],[3]!REGIONALES[[#All],[codigo_regional3]:[Columna1]],3,0)</f>
        <v>85</v>
      </c>
      <c r="AM1831" s="41">
        <f>Exportar[[#This Row],[COD]]</f>
        <v>85</v>
      </c>
      <c r="AN1831" s="41">
        <f>IFERROR(VLOOKUP(Exportar[[#This Row],[RUBRO completo]],'[3]CENTRO DE COSTOS'!$X:$X,1,0),0)</f>
        <v>0</v>
      </c>
      <c r="AO1831" s="43" t="str">
        <f>VLOOKUP(Exportar[[#This Row],[COD_REAL]],'[3]CENTRO DE COSTOS'!$M$4:$N$72,2,0)</f>
        <v>REGIONAL CASANARE</v>
      </c>
    </row>
    <row r="1832" spans="1:41" x14ac:dyDescent="0.25">
      <c r="A1832" s="44">
        <v>45111</v>
      </c>
      <c r="B1832" s="32">
        <v>2023</v>
      </c>
      <c r="C1832" s="33" t="str">
        <f>VLOOKUP(D1832,'[3]CENTRO DE COSTOS'!$E:$H,4,0)</f>
        <v>REGIONALES</v>
      </c>
      <c r="D1832" s="34" t="s">
        <v>91</v>
      </c>
      <c r="E1832" s="34" t="s">
        <v>92</v>
      </c>
      <c r="F1832" s="34" t="s">
        <v>164</v>
      </c>
      <c r="G1832" s="35" t="str">
        <f>VLOOKUP(O1832,[3]Gerentes!$A:$N,4,0)</f>
        <v>PRIMERA INFANCIA</v>
      </c>
      <c r="H1832" s="35" t="str">
        <f>VLOOKUP(O1832,[3]Gerentes!$A:$N,5,0)</f>
        <v>DIRECTOR(A) DE PRIMERA INFANCIA</v>
      </c>
      <c r="I1832" s="35" t="str">
        <f>VLOOKUP(O1832,[3]Gerentes!$A:$N,10,0)</f>
        <v>1. Primera Infancia</v>
      </c>
      <c r="J1832" s="35" t="str">
        <f>VLOOKUP(O1832,[3]Gerentes!$A:$AB,15,0)</f>
        <v>No Contratable</v>
      </c>
      <c r="K1832" s="36" t="str">
        <f t="shared" si="84"/>
        <v>Inversión</v>
      </c>
      <c r="L1832" s="37" t="s">
        <v>166</v>
      </c>
      <c r="M1832" s="38" t="str">
        <f t="shared" si="85"/>
        <v>C-4102-1500-18</v>
      </c>
      <c r="N1832" s="34">
        <v>999</v>
      </c>
      <c r="O1832" s="35" t="str">
        <f t="shared" si="86"/>
        <v>C-4102-1500-18-0-4102040-02-999</v>
      </c>
      <c r="P1832" s="32" t="s">
        <v>165</v>
      </c>
      <c r="Q1832" s="39">
        <f>VLOOKUP($O1832,[3]Gerentes!$A:$I,7,0)</f>
        <v>4102040</v>
      </c>
      <c r="R1832" s="40" t="str">
        <f>VLOOKUP($O1832,[3]Gerentes!$A:$I,8,0)</f>
        <v>DOCUMENTOS METODOLOGICOS</v>
      </c>
      <c r="S1832" s="34" t="s">
        <v>24</v>
      </c>
      <c r="T1832" s="34">
        <v>27</v>
      </c>
      <c r="U1832" s="34" t="s">
        <v>161</v>
      </c>
      <c r="V1832" s="34" t="s">
        <v>25</v>
      </c>
      <c r="W1832" s="41">
        <v>0</v>
      </c>
      <c r="X1832" s="41">
        <v>28000</v>
      </c>
      <c r="Y1832" s="41">
        <v>0</v>
      </c>
      <c r="Z1832" s="41">
        <v>0</v>
      </c>
      <c r="AA1832" s="41">
        <v>0</v>
      </c>
      <c r="AB1832" s="42">
        <v>28000</v>
      </c>
      <c r="AC1832" s="41">
        <v>28000</v>
      </c>
      <c r="AD1832" s="41">
        <v>0</v>
      </c>
      <c r="AE1832" s="42">
        <v>28000</v>
      </c>
      <c r="AF1832" s="42">
        <v>6050</v>
      </c>
      <c r="AG1832" s="41">
        <v>6050</v>
      </c>
      <c r="AH1832" s="41">
        <v>6050</v>
      </c>
      <c r="AI1832" s="41">
        <v>0</v>
      </c>
      <c r="AJ1832" s="41">
        <v>0</v>
      </c>
      <c r="AK1832" s="42" t="str">
        <f>IFERROR(VLOOKUP(Exportar[[#This Row],[RUBRO]],[3]LISTAS!$A$1:$B$19,2,0),Exportar[[#This Row],[NOMBRE-Planeación_Proyecto]])</f>
        <v>1. Primera Infancia</v>
      </c>
      <c r="AL1832" s="41">
        <f>VLOOKUP(Exportar[[#This Row],[UNIDAD/SUB UNIDAD]],[3]!REGIONALES[[#All],[codigo_regional3]:[Columna1]],3,0)</f>
        <v>85</v>
      </c>
      <c r="AM1832" s="41">
        <f>Exportar[[#This Row],[COD]]</f>
        <v>85</v>
      </c>
      <c r="AN1832" s="41">
        <f>IFERROR(VLOOKUP(Exportar[[#This Row],[RUBRO completo]],'[3]CENTRO DE COSTOS'!$X:$X,1,0),0)</f>
        <v>0</v>
      </c>
      <c r="AO1832" s="43" t="str">
        <f>VLOOKUP(Exportar[[#This Row],[COD_REAL]],'[3]CENTRO DE COSTOS'!$M$4:$N$72,2,0)</f>
        <v>REGIONAL CASANARE</v>
      </c>
    </row>
    <row r="1833" spans="1:41" x14ac:dyDescent="0.25">
      <c r="A1833" s="44">
        <v>45111</v>
      </c>
      <c r="B1833" s="32">
        <v>2023</v>
      </c>
      <c r="C1833" s="33" t="str">
        <f>VLOOKUP(D1833,'[3]CENTRO DE COSTOS'!$E:$H,4,0)</f>
        <v>REGIONALES</v>
      </c>
      <c r="D1833" s="34" t="s">
        <v>91</v>
      </c>
      <c r="E1833" s="34" t="s">
        <v>92</v>
      </c>
      <c r="F1833" s="34" t="s">
        <v>164</v>
      </c>
      <c r="G1833" s="35" t="str">
        <f>VLOOKUP(O1833,[3]Gerentes!$A:$N,4,0)</f>
        <v>INFANCIA</v>
      </c>
      <c r="H1833" s="35" t="str">
        <f>VLOOKUP(O1833,[3]Gerentes!$A:$N,5,0)</f>
        <v>DIRECTOR(A) DE INFANCIA</v>
      </c>
      <c r="I1833" s="35" t="str">
        <f>VLOOKUP(O1833,[3]Gerentes!$A:$N,10,0)</f>
        <v>7. Infancia</v>
      </c>
      <c r="J1833" s="35" t="str">
        <f>VLOOKUP(O1833,[3]Gerentes!$A:$AB,15,0)</f>
        <v>No Contratable</v>
      </c>
      <c r="K1833" s="36" t="str">
        <f t="shared" si="84"/>
        <v>Inversión</v>
      </c>
      <c r="L1833" s="37" t="s">
        <v>182</v>
      </c>
      <c r="M1833" s="38" t="str">
        <f t="shared" si="85"/>
        <v>C-4102-1500-20</v>
      </c>
      <c r="N1833" s="34">
        <v>999</v>
      </c>
      <c r="O1833" s="35" t="str">
        <f t="shared" si="86"/>
        <v>C-4102-1500-20-0-4102045-02-999</v>
      </c>
      <c r="P1833" s="32" t="s">
        <v>181</v>
      </c>
      <c r="Q1833" s="39">
        <f>VLOOKUP($O1833,[3]Gerentes!$A:$I,7,0)</f>
        <v>4102045</v>
      </c>
      <c r="R1833" s="40" t="str">
        <f>VLOOKUP($O1833,[3]Gerentes!$A:$I,8,0)</f>
        <v>SERVICIOS DE EDUCACIÓN INFORMAL A NIÑOS, NIÑAS, ADOLESCENTES  Y JÓVENES PARA EL RECONOCIMIENTO DE SUS DERECHOS</v>
      </c>
      <c r="S1833" s="34" t="s">
        <v>24</v>
      </c>
      <c r="T1833" s="34">
        <v>27</v>
      </c>
      <c r="U1833" s="34" t="s">
        <v>161</v>
      </c>
      <c r="V1833" s="34" t="s">
        <v>25</v>
      </c>
      <c r="W1833" s="41">
        <v>0</v>
      </c>
      <c r="X1833" s="41">
        <v>3000</v>
      </c>
      <c r="Y1833" s="41">
        <v>0</v>
      </c>
      <c r="Z1833" s="41">
        <v>0</v>
      </c>
      <c r="AA1833" s="41">
        <v>0</v>
      </c>
      <c r="AB1833" s="42">
        <v>3000</v>
      </c>
      <c r="AC1833" s="41">
        <v>3000</v>
      </c>
      <c r="AD1833" s="41">
        <v>0</v>
      </c>
      <c r="AE1833" s="42">
        <v>3000</v>
      </c>
      <c r="AF1833" s="42">
        <v>318</v>
      </c>
      <c r="AG1833" s="41">
        <v>318</v>
      </c>
      <c r="AH1833" s="41">
        <v>318</v>
      </c>
      <c r="AI1833" s="41">
        <v>0</v>
      </c>
      <c r="AJ1833" s="41">
        <v>0</v>
      </c>
      <c r="AK1833" s="42" t="str">
        <f>IFERROR(VLOOKUP(Exportar[[#This Row],[RUBRO]],[3]LISTAS!$A$1:$B$19,2,0),Exportar[[#This Row],[NOMBRE-Planeación_Proyecto]])</f>
        <v>7. Infancia</v>
      </c>
      <c r="AL1833" s="41">
        <f>VLOOKUP(Exportar[[#This Row],[UNIDAD/SUB UNIDAD]],[3]!REGIONALES[[#All],[codigo_regional3]:[Columna1]],3,0)</f>
        <v>85</v>
      </c>
      <c r="AM1833" s="41">
        <f>Exportar[[#This Row],[COD]]</f>
        <v>85</v>
      </c>
      <c r="AN1833" s="41">
        <f>IFERROR(VLOOKUP(Exportar[[#This Row],[RUBRO completo]],'[3]CENTRO DE COSTOS'!$X:$X,1,0),0)</f>
        <v>0</v>
      </c>
      <c r="AO1833" s="43" t="str">
        <f>VLOOKUP(Exportar[[#This Row],[COD_REAL]],'[3]CENTRO DE COSTOS'!$M$4:$N$72,2,0)</f>
        <v>REGIONAL CASANARE</v>
      </c>
    </row>
    <row r="1834" spans="1:41" x14ac:dyDescent="0.25">
      <c r="A1834" s="44">
        <v>45111</v>
      </c>
      <c r="B1834" s="32">
        <v>2023</v>
      </c>
      <c r="C1834" s="33" t="str">
        <f>VLOOKUP(D1834,'[3]CENTRO DE COSTOS'!$E:$H,4,0)</f>
        <v>REGIONALES</v>
      </c>
      <c r="D1834" s="34" t="s">
        <v>91</v>
      </c>
      <c r="E1834" s="34" t="s">
        <v>92</v>
      </c>
      <c r="F1834" s="34" t="s">
        <v>164</v>
      </c>
      <c r="G1834" s="35" t="str">
        <f>VLOOKUP(O1834,[3]Gerentes!$A:$N,4,0)</f>
        <v>ADOLESCENCIA Y JUVENTUD</v>
      </c>
      <c r="H1834" s="35" t="str">
        <f>VLOOKUP(O1834,[3]Gerentes!$A:$N,5,0)</f>
        <v xml:space="preserve">DIRECTOR(A) DE ADOLESCENCIA Y JUVENTUD </v>
      </c>
      <c r="I1834" s="35" t="str">
        <f>VLOOKUP(O1834,[3]Gerentes!$A:$N,10,0)</f>
        <v>8. Adolescencia y Juventud</v>
      </c>
      <c r="J1834" s="35" t="str">
        <f>VLOOKUP(O1834,[3]Gerentes!$A:$AB,15,0)</f>
        <v>No Contratable</v>
      </c>
      <c r="K1834" s="36" t="str">
        <f t="shared" si="84"/>
        <v>Inversión</v>
      </c>
      <c r="L1834" s="37" t="s">
        <v>180</v>
      </c>
      <c r="M1834" s="38" t="str">
        <f t="shared" si="85"/>
        <v>C-4102-1500-21</v>
      </c>
      <c r="N1834" s="34">
        <v>999</v>
      </c>
      <c r="O1834" s="35" t="str">
        <f t="shared" si="86"/>
        <v>C-4102-1500-21-0-4102045-02-00-999</v>
      </c>
      <c r="P1834" s="32" t="s">
        <v>179</v>
      </c>
      <c r="Q1834" s="39">
        <f>VLOOKUP($O1834,[3]Gerentes!$A:$I,7,0)</f>
        <v>4102045</v>
      </c>
      <c r="R1834" s="40" t="str">
        <f>VLOOKUP($O1834,[3]Gerentes!$A:$I,8,0)</f>
        <v>SERVICIOS DE EDUCACIÓN INFORMAL A NIÑOS, NIÑAS, ADOLESCENTES  Y JÓVENES PARA EL RECONOCIMIENTO DE SUS DERECHOS</v>
      </c>
      <c r="S1834" s="34" t="s">
        <v>24</v>
      </c>
      <c r="T1834" s="34">
        <v>27</v>
      </c>
      <c r="U1834" s="34" t="s">
        <v>161</v>
      </c>
      <c r="V1834" s="34" t="s">
        <v>25</v>
      </c>
      <c r="W1834" s="41">
        <v>0</v>
      </c>
      <c r="X1834" s="41">
        <v>5000</v>
      </c>
      <c r="Y1834" s="41">
        <v>0</v>
      </c>
      <c r="Z1834" s="41">
        <v>0</v>
      </c>
      <c r="AA1834" s="41">
        <v>0</v>
      </c>
      <c r="AB1834" s="42">
        <v>5000</v>
      </c>
      <c r="AC1834" s="41">
        <v>5000</v>
      </c>
      <c r="AD1834" s="41">
        <v>0</v>
      </c>
      <c r="AE1834" s="42">
        <v>5000</v>
      </c>
      <c r="AF1834" s="42">
        <v>626</v>
      </c>
      <c r="AG1834" s="41">
        <v>626</v>
      </c>
      <c r="AH1834" s="41">
        <v>626</v>
      </c>
      <c r="AI1834" s="41">
        <v>0</v>
      </c>
      <c r="AJ1834" s="41">
        <v>0</v>
      </c>
      <c r="AK1834" s="42" t="str">
        <f>IFERROR(VLOOKUP(Exportar[[#This Row],[RUBRO]],[3]LISTAS!$A$1:$B$19,2,0),Exportar[[#This Row],[NOMBRE-Planeación_Proyecto]])</f>
        <v>8. Adolescencia y Juventud</v>
      </c>
      <c r="AL1834" s="41">
        <f>VLOOKUP(Exportar[[#This Row],[UNIDAD/SUB UNIDAD]],[3]!REGIONALES[[#All],[codigo_regional3]:[Columna1]],3,0)</f>
        <v>85</v>
      </c>
      <c r="AM1834" s="41">
        <f>Exportar[[#This Row],[COD]]</f>
        <v>85</v>
      </c>
      <c r="AN1834" s="41">
        <f>IFERROR(VLOOKUP(Exportar[[#This Row],[RUBRO completo]],'[3]CENTRO DE COSTOS'!$X:$X,1,0),0)</f>
        <v>0</v>
      </c>
      <c r="AO1834" s="43" t="str">
        <f>VLOOKUP(Exportar[[#This Row],[COD_REAL]],'[3]CENTRO DE COSTOS'!$M$4:$N$72,2,0)</f>
        <v>REGIONAL CASANARE</v>
      </c>
    </row>
    <row r="1835" spans="1:41" x14ac:dyDescent="0.25">
      <c r="A1835" s="44">
        <v>45111</v>
      </c>
      <c r="B1835" s="32">
        <v>2023</v>
      </c>
      <c r="C1835" s="33" t="str">
        <f>VLOOKUP(D1835,'[3]CENTRO DE COSTOS'!$E:$H,4,0)</f>
        <v>REGIONALES</v>
      </c>
      <c r="D1835" s="34" t="s">
        <v>91</v>
      </c>
      <c r="E1835" s="34" t="s">
        <v>92</v>
      </c>
      <c r="F1835" s="34" t="s">
        <v>164</v>
      </c>
      <c r="G1835" s="35" t="str">
        <f>VLOOKUP(O1835,[3]Gerentes!$A:$N,4,0)</f>
        <v>FORTALECIMIENTO</v>
      </c>
      <c r="H1835" s="35" t="str">
        <f>VLOOKUP(O1835,[3]Gerentes!$A:$N,5,0)</f>
        <v>DIRECTOR(A) FINANCIERA</v>
      </c>
      <c r="I1835" s="35" t="str">
        <f>VLOOKUP(O1835,[3]Gerentes!$A:$N,10,0)</f>
        <v>8. Fortalecimiento</v>
      </c>
      <c r="J1835" s="35" t="str">
        <f>VLOOKUP(O1835,[3]Gerentes!$A:$AB,15,0)</f>
        <v>No Contratable</v>
      </c>
      <c r="K1835" s="36" t="str">
        <f t="shared" si="84"/>
        <v>Inversión</v>
      </c>
      <c r="L1835" s="37" t="s">
        <v>163</v>
      </c>
      <c r="M1835" s="38" t="str">
        <f t="shared" si="85"/>
        <v>C-4199-1500-8</v>
      </c>
      <c r="N1835" s="34">
        <v>999</v>
      </c>
      <c r="O1835" s="35" t="str">
        <f t="shared" si="86"/>
        <v>C-4199-1500-8-0-4199044-02-999</v>
      </c>
      <c r="P1835" s="32" t="s">
        <v>162</v>
      </c>
      <c r="Q1835" s="39">
        <f>VLOOKUP($O1835,[3]Gerentes!$A:$I,7,0)</f>
        <v>4199044</v>
      </c>
      <c r="R1835" s="40" t="str">
        <f>VLOOKUP($O1835,[3]Gerentes!$A:$I,8,0)</f>
        <v>DERECHO DE BENEFICIO FIDUCIARIO</v>
      </c>
      <c r="S1835" s="34" t="s">
        <v>24</v>
      </c>
      <c r="T1835" s="34">
        <v>27</v>
      </c>
      <c r="U1835" s="34" t="s">
        <v>161</v>
      </c>
      <c r="V1835" s="34" t="s">
        <v>25</v>
      </c>
      <c r="W1835" s="41">
        <v>0</v>
      </c>
      <c r="X1835" s="41">
        <v>600000</v>
      </c>
      <c r="Y1835" s="41">
        <v>0</v>
      </c>
      <c r="Z1835" s="41">
        <v>0</v>
      </c>
      <c r="AA1835" s="41">
        <v>0</v>
      </c>
      <c r="AB1835" s="42">
        <v>600000</v>
      </c>
      <c r="AC1835" s="41">
        <v>600000</v>
      </c>
      <c r="AD1835" s="41">
        <v>0</v>
      </c>
      <c r="AE1835" s="42">
        <v>600000</v>
      </c>
      <c r="AF1835" s="42">
        <v>330080.95</v>
      </c>
      <c r="AG1835" s="41">
        <v>330080.95</v>
      </c>
      <c r="AH1835" s="41">
        <v>330080.95</v>
      </c>
      <c r="AI1835" s="41">
        <v>0</v>
      </c>
      <c r="AJ1835" s="41">
        <v>0</v>
      </c>
      <c r="AK1835" s="42" t="str">
        <f>IFERROR(VLOOKUP(Exportar[[#This Row],[RUBRO]],[3]LISTAS!$A$1:$B$19,2,0),Exportar[[#This Row],[NOMBRE-Planeación_Proyecto]])</f>
        <v>8. Fortalecimiento</v>
      </c>
      <c r="AL1835" s="41">
        <f>VLOOKUP(Exportar[[#This Row],[UNIDAD/SUB UNIDAD]],[3]!REGIONALES[[#All],[codigo_regional3]:[Columna1]],3,0)</f>
        <v>85</v>
      </c>
      <c r="AM1835" s="41">
        <f>Exportar[[#This Row],[COD]]</f>
        <v>85</v>
      </c>
      <c r="AN1835" s="41">
        <f>IFERROR(VLOOKUP(Exportar[[#This Row],[RUBRO completo]],'[3]CENTRO DE COSTOS'!$X:$X,1,0),0)</f>
        <v>0</v>
      </c>
      <c r="AO1835" s="43" t="str">
        <f>VLOOKUP(Exportar[[#This Row],[COD_REAL]],'[3]CENTRO DE COSTOS'!$M$4:$N$72,2,0)</f>
        <v>REGIONAL CASANARE</v>
      </c>
    </row>
    <row r="1836" spans="1:41" x14ac:dyDescent="0.25">
      <c r="A1836" s="44">
        <v>45111</v>
      </c>
      <c r="B1836" s="32">
        <v>2023</v>
      </c>
      <c r="C1836" s="33" t="str">
        <f>VLOOKUP(D1836,'[3]CENTRO DE COSTOS'!$E:$H,4,0)</f>
        <v>REGIONALES</v>
      </c>
      <c r="D1836" s="34" t="s">
        <v>93</v>
      </c>
      <c r="E1836" s="34" t="s">
        <v>94</v>
      </c>
      <c r="F1836" s="34" t="s">
        <v>239</v>
      </c>
      <c r="G1836" s="35" t="str">
        <f>VLOOKUP(O1836,[3]Gerentes!$A:$N,4,0)</f>
        <v>NUTRICIÓN</v>
      </c>
      <c r="H1836" s="35" t="str">
        <f>VLOOKUP(O1836,[3]Gerentes!$A:$N,5,0)</f>
        <v>DIRECTOR(A) DE NUTRICION</v>
      </c>
      <c r="I1836" s="35" t="str">
        <f>VLOOKUP(O1836,[3]Gerentes!$A:$N,10,0)</f>
        <v>4. Nutrición</v>
      </c>
      <c r="J1836" s="35" t="str">
        <f>VLOOKUP(O1836,[3]Gerentes!$A:$AB,15,0)</f>
        <v>Contratable</v>
      </c>
      <c r="K1836" s="36" t="str">
        <f t="shared" si="84"/>
        <v>Inversión</v>
      </c>
      <c r="L1836" s="37" t="s">
        <v>189</v>
      </c>
      <c r="M1836" s="38" t="str">
        <f t="shared" si="85"/>
        <v>C-4102-1500-12</v>
      </c>
      <c r="N1836" s="34">
        <v>101</v>
      </c>
      <c r="O1836" s="35" t="str">
        <f t="shared" si="86"/>
        <v>C-4102-1500-12-0-4102016-02-101</v>
      </c>
      <c r="P1836" s="32" t="s">
        <v>188</v>
      </c>
      <c r="Q1836" s="39">
        <f>VLOOKUP($O1836,[3]Gerentes!$A:$I,7,0)</f>
        <v>4102016</v>
      </c>
      <c r="R1836" s="40" t="str">
        <f>VLOOKUP($O1836,[3]Gerentes!$A:$I,8,0)</f>
        <v>SERVICIO DE ATENCION Y PREVENCION A LA DESNUTRICION DESDE EL SECTOR INCLUSION SOCIAL</v>
      </c>
      <c r="S1836" s="34" t="s">
        <v>24</v>
      </c>
      <c r="T1836" s="34">
        <v>27</v>
      </c>
      <c r="U1836" s="34" t="s">
        <v>161</v>
      </c>
      <c r="V1836" s="34" t="s">
        <v>25</v>
      </c>
      <c r="W1836" s="41">
        <v>3904554187</v>
      </c>
      <c r="X1836" s="41">
        <v>0</v>
      </c>
      <c r="Y1836" s="41">
        <v>69923283</v>
      </c>
      <c r="Z1836" s="41">
        <v>0</v>
      </c>
      <c r="AA1836" s="41">
        <v>0</v>
      </c>
      <c r="AB1836" s="42">
        <v>3834630904</v>
      </c>
      <c r="AC1836" s="41">
        <v>3834630904</v>
      </c>
      <c r="AD1836" s="41">
        <v>0</v>
      </c>
      <c r="AE1836" s="42">
        <v>3834630904</v>
      </c>
      <c r="AF1836" s="42">
        <v>1663656134</v>
      </c>
      <c r="AG1836" s="41">
        <v>1663656134</v>
      </c>
      <c r="AH1836" s="41">
        <v>1663656134</v>
      </c>
      <c r="AI1836" s="41">
        <v>0</v>
      </c>
      <c r="AJ1836" s="41">
        <v>0</v>
      </c>
      <c r="AK1836" s="42" t="str">
        <f>IFERROR(VLOOKUP(Exportar[[#This Row],[RUBRO]],[3]LISTAS!$A$1:$B$19,2,0),Exportar[[#This Row],[NOMBRE-Planeación_Proyecto]])</f>
        <v>4. Nutrición</v>
      </c>
      <c r="AL1836" s="41">
        <f>VLOOKUP(Exportar[[#This Row],[UNIDAD/SUB UNIDAD]],[3]!REGIONALES[[#All],[codigo_regional3]:[Columna1]],3,0)</f>
        <v>86</v>
      </c>
      <c r="AM1836" s="41">
        <f>Exportar[[#This Row],[COD]]</f>
        <v>86</v>
      </c>
      <c r="AN1836" s="41" t="str">
        <f>IFERROR(VLOOKUP(Exportar[[#This Row],[RUBRO completo]],'[3]CENTRO DE COSTOS'!$X:$X,1,0),0)</f>
        <v>C-4102-1500-12-0-4102016-02-101</v>
      </c>
      <c r="AO1836" s="43" t="str">
        <f>VLOOKUP(Exportar[[#This Row],[COD_REAL]],'[3]CENTRO DE COSTOS'!$M$4:$N$72,2,0)</f>
        <v>REGIONAL PUTUMAYO</v>
      </c>
    </row>
    <row r="1837" spans="1:41" x14ac:dyDescent="0.25">
      <c r="A1837" s="44">
        <v>45111</v>
      </c>
      <c r="B1837" s="32">
        <v>2023</v>
      </c>
      <c r="C1837" s="33" t="str">
        <f>VLOOKUP(D1837,'[3]CENTRO DE COSTOS'!$E:$H,4,0)</f>
        <v>REGIONALES</v>
      </c>
      <c r="D1837" s="34" t="s">
        <v>93</v>
      </c>
      <c r="E1837" s="34" t="s">
        <v>94</v>
      </c>
      <c r="F1837" s="34" t="s">
        <v>238</v>
      </c>
      <c r="G1837" s="35" t="str">
        <f>VLOOKUP(O1837,[3]Gerentes!$A:$N,4,0)</f>
        <v>NUTRICIÓN</v>
      </c>
      <c r="H1837" s="35" t="str">
        <f>VLOOKUP(O1837,[3]Gerentes!$A:$N,5,0)</f>
        <v>DIRECTOR(A) DE NUTRICION</v>
      </c>
      <c r="I1837" s="35" t="str">
        <f>VLOOKUP(O1837,[3]Gerentes!$A:$N,10,0)</f>
        <v>4. Nutrición</v>
      </c>
      <c r="J1837" s="35" t="str">
        <f>VLOOKUP(O1837,[3]Gerentes!$A:$AB,15,0)</f>
        <v>Contratable</v>
      </c>
      <c r="K1837" s="36" t="str">
        <f t="shared" si="84"/>
        <v>Inversión</v>
      </c>
      <c r="L1837" s="37" t="s">
        <v>191</v>
      </c>
      <c r="M1837" s="38" t="str">
        <f t="shared" si="85"/>
        <v>C-4102-1500-12</v>
      </c>
      <c r="N1837" s="34">
        <v>105</v>
      </c>
      <c r="O1837" s="35" t="str">
        <f t="shared" si="86"/>
        <v>C-4102-1500-12-0-4102014-02-105</v>
      </c>
      <c r="P1837" s="32" t="s">
        <v>190</v>
      </c>
      <c r="Q1837" s="39">
        <f>VLOOKUP($O1837,[3]Gerentes!$A:$I,7,0)</f>
        <v>4102014</v>
      </c>
      <c r="R1837" s="40" t="str">
        <f>VLOOKUP($O1837,[3]Gerentes!$A:$I,8,0)</f>
        <v>SERVICIO DE DISTRIBUCION DE ALIMENTOS SOLIDOS DE ALTO VALOR NUTRICIONAL</v>
      </c>
      <c r="S1837" s="34" t="s">
        <v>24</v>
      </c>
      <c r="T1837" s="34">
        <v>27</v>
      </c>
      <c r="U1837" s="34" t="s">
        <v>161</v>
      </c>
      <c r="V1837" s="34" t="s">
        <v>25</v>
      </c>
      <c r="W1837" s="41">
        <v>107058133</v>
      </c>
      <c r="X1837" s="41">
        <v>0</v>
      </c>
      <c r="Y1837" s="41">
        <v>466900</v>
      </c>
      <c r="Z1837" s="41">
        <v>0</v>
      </c>
      <c r="AA1837" s="41">
        <v>0</v>
      </c>
      <c r="AB1837" s="42">
        <v>106591233</v>
      </c>
      <c r="AC1837" s="41">
        <v>106591233</v>
      </c>
      <c r="AD1837" s="41">
        <v>0</v>
      </c>
      <c r="AE1837" s="42">
        <v>106591233</v>
      </c>
      <c r="AF1837" s="42">
        <v>40910233</v>
      </c>
      <c r="AG1837" s="41">
        <v>40910233</v>
      </c>
      <c r="AH1837" s="41">
        <v>40910233</v>
      </c>
      <c r="AI1837" s="41">
        <v>0</v>
      </c>
      <c r="AJ1837" s="41">
        <v>0</v>
      </c>
      <c r="AK1837" s="42" t="str">
        <f>IFERROR(VLOOKUP(Exportar[[#This Row],[RUBRO]],[3]LISTAS!$A$1:$B$19,2,0),Exportar[[#This Row],[NOMBRE-Planeación_Proyecto]])</f>
        <v>4. Nutrición</v>
      </c>
      <c r="AL1837" s="41">
        <f>VLOOKUP(Exportar[[#This Row],[UNIDAD/SUB UNIDAD]],[3]!REGIONALES[[#All],[codigo_regional3]:[Columna1]],3,0)</f>
        <v>86</v>
      </c>
      <c r="AM1837" s="41">
        <f>Exportar[[#This Row],[COD]]</f>
        <v>86</v>
      </c>
      <c r="AN1837" s="41">
        <f>IFERROR(VLOOKUP(Exportar[[#This Row],[RUBRO completo]],'[3]CENTRO DE COSTOS'!$X:$X,1,0),0)</f>
        <v>0</v>
      </c>
      <c r="AO1837" s="43" t="str">
        <f>VLOOKUP(Exportar[[#This Row],[COD_REAL]],'[3]CENTRO DE COSTOS'!$M$4:$N$72,2,0)</f>
        <v>REGIONAL PUTUMAYO</v>
      </c>
    </row>
    <row r="1838" spans="1:41" x14ac:dyDescent="0.25">
      <c r="A1838" s="44">
        <v>45111</v>
      </c>
      <c r="B1838" s="32">
        <v>2023</v>
      </c>
      <c r="C1838" s="33" t="str">
        <f>VLOOKUP(D1838,'[3]CENTRO DE COSTOS'!$E:$H,4,0)</f>
        <v>REGIONALES</v>
      </c>
      <c r="D1838" s="34" t="s">
        <v>93</v>
      </c>
      <c r="E1838" s="34" t="s">
        <v>94</v>
      </c>
      <c r="F1838" s="34" t="s">
        <v>243</v>
      </c>
      <c r="G1838" s="35" t="str">
        <f>VLOOKUP(O1838,[3]Gerentes!$A:$N,4,0)</f>
        <v>PROTECCIÓN SRPA</v>
      </c>
      <c r="H1838" s="35" t="str">
        <f>VLOOKUP(O1838,[3]Gerentes!$A:$N,5,0)</f>
        <v>DIRECTOR(A) DE PROTECCION</v>
      </c>
      <c r="I1838" s="35" t="str">
        <f>VLOOKUP(O1838,[3]Gerentes!$A:$N,10,0)</f>
        <v>3. Protección SRPA</v>
      </c>
      <c r="J1838" s="35" t="str">
        <f>VLOOKUP(O1838,[3]Gerentes!$A:$AB,15,0)</f>
        <v>Contratable</v>
      </c>
      <c r="K1838" s="36" t="str">
        <f t="shared" si="84"/>
        <v>Inversión</v>
      </c>
      <c r="L1838" s="37" t="s">
        <v>187</v>
      </c>
      <c r="M1838" s="38" t="str">
        <f t="shared" si="85"/>
        <v>C-4102-1500-13</v>
      </c>
      <c r="N1838" s="34">
        <v>111</v>
      </c>
      <c r="O1838" s="35" t="str">
        <f t="shared" si="86"/>
        <v>C-4102-1500-13-0-4102038-02-111</v>
      </c>
      <c r="P1838" s="32" t="s">
        <v>186</v>
      </c>
      <c r="Q1838" s="39">
        <f>VLOOKUP($O1838,[3]Gerentes!$A:$I,7,0)</f>
        <v>4102038</v>
      </c>
      <c r="R1838" s="40" t="str">
        <f>VLOOKUP($O1838,[3]Gerentes!$A:$I,8,0)</f>
        <v>SERVICIO DIRIGIDOS A LA ATENCION DE NIÑOS, NIÑAS, ADOLESCENTES Y JOVENES, CON ENFOQUE PEDAGOGICO Y RESTAURATIVO ENCAMINADOS A LA INCLUSION SOCIAL</v>
      </c>
      <c r="S1838" s="34" t="s">
        <v>24</v>
      </c>
      <c r="T1838" s="34">
        <v>27</v>
      </c>
      <c r="U1838" s="34" t="s">
        <v>161</v>
      </c>
      <c r="V1838" s="34" t="s">
        <v>25</v>
      </c>
      <c r="W1838" s="41">
        <v>1332973</v>
      </c>
      <c r="X1838" s="41">
        <v>0</v>
      </c>
      <c r="Y1838" s="41">
        <v>0</v>
      </c>
      <c r="Z1838" s="41">
        <v>0</v>
      </c>
      <c r="AA1838" s="41">
        <v>0</v>
      </c>
      <c r="AB1838" s="42">
        <v>1332973</v>
      </c>
      <c r="AC1838" s="41">
        <v>812000</v>
      </c>
      <c r="AD1838" s="41">
        <v>520973</v>
      </c>
      <c r="AE1838" s="42">
        <v>812000</v>
      </c>
      <c r="AF1838" s="42">
        <v>812000</v>
      </c>
      <c r="AG1838" s="41">
        <v>812000</v>
      </c>
      <c r="AH1838" s="41">
        <v>812000</v>
      </c>
      <c r="AI1838" s="41">
        <v>0</v>
      </c>
      <c r="AJ1838" s="41">
        <v>0</v>
      </c>
      <c r="AK1838" s="42" t="str">
        <f>IFERROR(VLOOKUP(Exportar[[#This Row],[RUBRO]],[3]LISTAS!$A$1:$B$19,2,0),Exportar[[#This Row],[NOMBRE-Planeación_Proyecto]])</f>
        <v>3. Protección SRPA</v>
      </c>
      <c r="AL1838" s="41">
        <f>VLOOKUP(Exportar[[#This Row],[UNIDAD/SUB UNIDAD]],[3]!REGIONALES[[#All],[codigo_regional3]:[Columna1]],3,0)</f>
        <v>86</v>
      </c>
      <c r="AM1838" s="41">
        <f>Exportar[[#This Row],[COD]]</f>
        <v>86</v>
      </c>
      <c r="AN1838" s="41">
        <f>IFERROR(VLOOKUP(Exportar[[#This Row],[RUBRO completo]],'[3]CENTRO DE COSTOS'!$X:$X,1,0),0)</f>
        <v>0</v>
      </c>
      <c r="AO1838" s="43" t="str">
        <f>VLOOKUP(Exportar[[#This Row],[COD_REAL]],'[3]CENTRO DE COSTOS'!$M$4:$N$72,2,0)</f>
        <v>REGIONAL PUTUMAYO</v>
      </c>
    </row>
    <row r="1839" spans="1:41" x14ac:dyDescent="0.25">
      <c r="A1839" s="44">
        <v>45111</v>
      </c>
      <c r="B1839" s="32">
        <v>2023</v>
      </c>
      <c r="C1839" s="33" t="str">
        <f>VLOOKUP(D1839,'[3]CENTRO DE COSTOS'!$E:$H,4,0)</f>
        <v>REGIONALES</v>
      </c>
      <c r="D1839" s="34" t="s">
        <v>93</v>
      </c>
      <c r="E1839" s="34" t="s">
        <v>94</v>
      </c>
      <c r="F1839" s="34" t="s">
        <v>243</v>
      </c>
      <c r="G1839" s="35" t="str">
        <f>VLOOKUP(O1839,[3]Gerentes!$A:$N,4,0)</f>
        <v xml:space="preserve">PROTECCIÓN RESTABLECIMIENTO </v>
      </c>
      <c r="H1839" s="35" t="str">
        <f>VLOOKUP(O1839,[3]Gerentes!$A:$N,5,0)</f>
        <v>DIRECTOR(A) DE PROTECCION</v>
      </c>
      <c r="I1839" s="35" t="str">
        <f>VLOOKUP(O1839,[3]Gerentes!$A:$N,10,0)</f>
        <v>2. Protección PARD</v>
      </c>
      <c r="J1839" s="35" t="str">
        <f>VLOOKUP(O1839,[3]Gerentes!$A:$AB,15,0)</f>
        <v>Contratable</v>
      </c>
      <c r="K1839" s="36" t="str">
        <f t="shared" si="84"/>
        <v>Inversión</v>
      </c>
      <c r="L1839" s="37" t="s">
        <v>173</v>
      </c>
      <c r="M1839" s="38" t="str">
        <f t="shared" si="85"/>
        <v>C-4102-1500-14</v>
      </c>
      <c r="N1839" s="34">
        <v>111</v>
      </c>
      <c r="O1839" s="35" t="str">
        <f t="shared" si="86"/>
        <v>C-4102-1500-14-0-4102037-02-111</v>
      </c>
      <c r="P1839" s="32" t="s">
        <v>172</v>
      </c>
      <c r="Q1839" s="39">
        <f>VLOOKUP($O1839,[3]Gerentes!$A:$I,7,0)</f>
        <v>4102037</v>
      </c>
      <c r="R1839" s="40" t="str">
        <f>VLOOKUP($O1839,[3]Gerentes!$A:$I,8,0)</f>
        <v>SERVICIO DE PROTECCION PARA EL RESTABLECIMIENTO DE DERECHOS DE NIÑOS, NIÑAS, ADOLESCENTES Y JOVENES</v>
      </c>
      <c r="S1839" s="34" t="s">
        <v>24</v>
      </c>
      <c r="T1839" s="34">
        <v>21</v>
      </c>
      <c r="U1839" s="34" t="s">
        <v>185</v>
      </c>
      <c r="V1839" s="34" t="s">
        <v>25</v>
      </c>
      <c r="W1839" s="41">
        <v>41166345</v>
      </c>
      <c r="X1839" s="41">
        <v>0</v>
      </c>
      <c r="Y1839" s="41">
        <v>0</v>
      </c>
      <c r="Z1839" s="41">
        <v>0</v>
      </c>
      <c r="AA1839" s="41">
        <v>0</v>
      </c>
      <c r="AB1839" s="42">
        <v>41166345</v>
      </c>
      <c r="AC1839" s="41">
        <v>36295654</v>
      </c>
      <c r="AD1839" s="41">
        <v>4870691</v>
      </c>
      <c r="AE1839" s="42">
        <v>36295654</v>
      </c>
      <c r="AF1839" s="42">
        <v>36295654</v>
      </c>
      <c r="AG1839" s="41">
        <v>36295654</v>
      </c>
      <c r="AH1839" s="41">
        <v>36295654</v>
      </c>
      <c r="AI1839" s="41">
        <v>0</v>
      </c>
      <c r="AJ1839" s="41">
        <v>0</v>
      </c>
      <c r="AK1839" s="42" t="str">
        <f>IFERROR(VLOOKUP(Exportar[[#This Row],[RUBRO]],[3]LISTAS!$A$1:$B$19,2,0),Exportar[[#This Row],[NOMBRE-Planeación_Proyecto]])</f>
        <v>2. Protección PARD</v>
      </c>
      <c r="AL1839" s="41">
        <f>VLOOKUP(Exportar[[#This Row],[UNIDAD/SUB UNIDAD]],[3]!REGIONALES[[#All],[codigo_regional3]:[Columna1]],3,0)</f>
        <v>86</v>
      </c>
      <c r="AM1839" s="41">
        <f>Exportar[[#This Row],[COD]]</f>
        <v>86</v>
      </c>
      <c r="AN1839" s="41">
        <f>IFERROR(VLOOKUP(Exportar[[#This Row],[RUBRO completo]],'[3]CENTRO DE COSTOS'!$X:$X,1,0),0)</f>
        <v>0</v>
      </c>
      <c r="AO1839" s="43" t="str">
        <f>VLOOKUP(Exportar[[#This Row],[COD_REAL]],'[3]CENTRO DE COSTOS'!$M$4:$N$72,2,0)</f>
        <v>REGIONAL PUTUMAYO</v>
      </c>
    </row>
    <row r="1840" spans="1:41" x14ac:dyDescent="0.25">
      <c r="A1840" s="44">
        <v>45111</v>
      </c>
      <c r="B1840" s="32">
        <v>2023</v>
      </c>
      <c r="C1840" s="33" t="str">
        <f>VLOOKUP(D1840,'[3]CENTRO DE COSTOS'!$E:$H,4,0)</f>
        <v>REGIONALES</v>
      </c>
      <c r="D1840" s="34" t="s">
        <v>93</v>
      </c>
      <c r="E1840" s="34" t="s">
        <v>94</v>
      </c>
      <c r="F1840" s="34" t="s">
        <v>237</v>
      </c>
      <c r="G1840" s="35" t="str">
        <f>VLOOKUP(O1840,[3]Gerentes!$A:$N,4,0)</f>
        <v>PROTECCIÓN SRPA</v>
      </c>
      <c r="H1840" s="35" t="str">
        <f>VLOOKUP(O1840,[3]Gerentes!$A:$N,5,0)</f>
        <v>DIRECTOR(A) DE PROTECCION</v>
      </c>
      <c r="I1840" s="35" t="str">
        <f>VLOOKUP(O1840,[3]Gerentes!$A:$N,10,0)</f>
        <v>3. Protección SRPA</v>
      </c>
      <c r="J1840" s="35" t="str">
        <f>VLOOKUP(O1840,[3]Gerentes!$A:$AB,15,0)</f>
        <v>No Contratable</v>
      </c>
      <c r="K1840" s="36" t="str">
        <f t="shared" si="84"/>
        <v>Inversión</v>
      </c>
      <c r="L1840" s="37" t="s">
        <v>187</v>
      </c>
      <c r="M1840" s="38" t="str">
        <f t="shared" si="85"/>
        <v>C-4102-1500-13</v>
      </c>
      <c r="N1840" s="34">
        <v>112</v>
      </c>
      <c r="O1840" s="35" t="str">
        <f t="shared" si="86"/>
        <v>C-4102-1500-13-0-4102038-02-112</v>
      </c>
      <c r="P1840" s="32" t="s">
        <v>186</v>
      </c>
      <c r="Q1840" s="39">
        <f>VLOOKUP($O1840,[3]Gerentes!$A:$I,7,0)</f>
        <v>4102038</v>
      </c>
      <c r="R1840" s="40" t="str">
        <f>VLOOKUP($O1840,[3]Gerentes!$A:$I,8,0)</f>
        <v>SERVICIO DIRIGIDOS A LA ATENCION DE NIÑOS, NIÑAS, ADOLESCENTES Y JOVENES, CON ENFOQUE PEDAGOGICO Y RESTAURATIVO ENCAMINADOS A LA INCLUSION SOCIAL</v>
      </c>
      <c r="S1840" s="34" t="s">
        <v>38</v>
      </c>
      <c r="T1840" s="34">
        <v>16</v>
      </c>
      <c r="U1840" s="34" t="s">
        <v>249</v>
      </c>
      <c r="V1840" s="34" t="s">
        <v>25</v>
      </c>
      <c r="W1840" s="41">
        <v>1000000</v>
      </c>
      <c r="X1840" s="41">
        <v>0</v>
      </c>
      <c r="Y1840" s="41">
        <v>0</v>
      </c>
      <c r="Z1840" s="41">
        <v>0</v>
      </c>
      <c r="AA1840" s="41">
        <v>0</v>
      </c>
      <c r="AB1840" s="42">
        <v>1000000</v>
      </c>
      <c r="AC1840" s="41">
        <v>1000000</v>
      </c>
      <c r="AD1840" s="41">
        <v>0</v>
      </c>
      <c r="AE1840" s="42">
        <v>1000000</v>
      </c>
      <c r="AF1840" s="42">
        <v>0</v>
      </c>
      <c r="AG1840" s="41">
        <v>0</v>
      </c>
      <c r="AH1840" s="41">
        <v>0</v>
      </c>
      <c r="AI1840" s="41">
        <v>0</v>
      </c>
      <c r="AJ1840" s="41">
        <v>0</v>
      </c>
      <c r="AK1840" s="42" t="str">
        <f>IFERROR(VLOOKUP(Exportar[[#This Row],[RUBRO]],[3]LISTAS!$A$1:$B$19,2,0),Exportar[[#This Row],[NOMBRE-Planeación_Proyecto]])</f>
        <v>3. Protección SRPA</v>
      </c>
      <c r="AL1840" s="41">
        <f>VLOOKUP(Exportar[[#This Row],[UNIDAD/SUB UNIDAD]],[3]!REGIONALES[[#All],[codigo_regional3]:[Columna1]],3,0)</f>
        <v>86</v>
      </c>
      <c r="AM1840" s="41">
        <f>Exportar[[#This Row],[COD]]</f>
        <v>86</v>
      </c>
      <c r="AN1840" s="41">
        <f>IFERROR(VLOOKUP(Exportar[[#This Row],[RUBRO completo]],'[3]CENTRO DE COSTOS'!$X:$X,1,0),0)</f>
        <v>0</v>
      </c>
      <c r="AO1840" s="43" t="str">
        <f>VLOOKUP(Exportar[[#This Row],[COD_REAL]],'[3]CENTRO DE COSTOS'!$M$4:$N$72,2,0)</f>
        <v>REGIONAL PUTUMAYO</v>
      </c>
    </row>
    <row r="1841" spans="1:41" x14ac:dyDescent="0.25">
      <c r="A1841" s="44">
        <v>45111</v>
      </c>
      <c r="B1841" s="32">
        <v>2023</v>
      </c>
      <c r="C1841" s="33" t="str">
        <f>VLOOKUP(D1841,'[3]CENTRO DE COSTOS'!$E:$H,4,0)</f>
        <v>REGIONALES</v>
      </c>
      <c r="D1841" s="34" t="s">
        <v>93</v>
      </c>
      <c r="E1841" s="34" t="s">
        <v>94</v>
      </c>
      <c r="F1841" s="34" t="s">
        <v>237</v>
      </c>
      <c r="G1841" s="35" t="str">
        <f>VLOOKUP(O1841,[3]Gerentes!$A:$N,4,0)</f>
        <v xml:space="preserve">PROTECCIÓN RESTABLECIMIENTO </v>
      </c>
      <c r="H1841" s="35" t="str">
        <f>VLOOKUP(O1841,[3]Gerentes!$A:$N,5,0)</f>
        <v>DIRECTOR(A) DE PROTECCION</v>
      </c>
      <c r="I1841" s="35" t="str">
        <f>VLOOKUP(O1841,[3]Gerentes!$A:$N,10,0)</f>
        <v>2. Protección PARD</v>
      </c>
      <c r="J1841" s="35" t="str">
        <f>VLOOKUP(O1841,[3]Gerentes!$A:$AB,15,0)</f>
        <v>No Contratable</v>
      </c>
      <c r="K1841" s="36" t="str">
        <f t="shared" si="84"/>
        <v>Inversión</v>
      </c>
      <c r="L1841" s="37" t="s">
        <v>173</v>
      </c>
      <c r="M1841" s="38" t="str">
        <f t="shared" si="85"/>
        <v>C-4102-1500-14</v>
      </c>
      <c r="N1841" s="34">
        <v>112</v>
      </c>
      <c r="O1841" s="35" t="str">
        <f t="shared" si="86"/>
        <v>C-4102-1500-14-0-4102037-02-112</v>
      </c>
      <c r="P1841" s="32" t="s">
        <v>172</v>
      </c>
      <c r="Q1841" s="39">
        <f>VLOOKUP($O1841,[3]Gerentes!$A:$I,7,0)</f>
        <v>4102037</v>
      </c>
      <c r="R1841" s="40" t="str">
        <f>VLOOKUP($O1841,[3]Gerentes!$A:$I,8,0)</f>
        <v>SERVICIO DE PROTECCION PARA EL RESTABLECIMIENTO DE DERECHOS DE NIÑOS, NIÑAS, ADOLESCENTES Y JOVENES</v>
      </c>
      <c r="S1841" s="34" t="s">
        <v>24</v>
      </c>
      <c r="T1841" s="34">
        <v>27</v>
      </c>
      <c r="U1841" s="34" t="s">
        <v>161</v>
      </c>
      <c r="V1841" s="34" t="s">
        <v>25</v>
      </c>
      <c r="W1841" s="41">
        <v>6000000</v>
      </c>
      <c r="X1841" s="41">
        <v>0</v>
      </c>
      <c r="Y1841" s="41">
        <v>0</v>
      </c>
      <c r="Z1841" s="41">
        <v>0</v>
      </c>
      <c r="AA1841" s="41">
        <v>0</v>
      </c>
      <c r="AB1841" s="42">
        <v>6000000</v>
      </c>
      <c r="AC1841" s="41">
        <v>6000000</v>
      </c>
      <c r="AD1841" s="41">
        <v>0</v>
      </c>
      <c r="AE1841" s="42">
        <v>2294218</v>
      </c>
      <c r="AF1841" s="42">
        <v>2294218</v>
      </c>
      <c r="AG1841" s="41">
        <v>2294218</v>
      </c>
      <c r="AH1841" s="41">
        <v>2294218</v>
      </c>
      <c r="AI1841" s="41">
        <v>0</v>
      </c>
      <c r="AJ1841" s="41">
        <v>0</v>
      </c>
      <c r="AK1841" s="42" t="str">
        <f>IFERROR(VLOOKUP(Exportar[[#This Row],[RUBRO]],[3]LISTAS!$A$1:$B$19,2,0),Exportar[[#This Row],[NOMBRE-Planeación_Proyecto]])</f>
        <v>2. Protección PARD</v>
      </c>
      <c r="AL1841" s="41">
        <f>VLOOKUP(Exportar[[#This Row],[UNIDAD/SUB UNIDAD]],[3]!REGIONALES[[#All],[codigo_regional3]:[Columna1]],3,0)</f>
        <v>86</v>
      </c>
      <c r="AM1841" s="41">
        <f>Exportar[[#This Row],[COD]]</f>
        <v>86</v>
      </c>
      <c r="AN1841" s="41">
        <f>IFERROR(VLOOKUP(Exportar[[#This Row],[RUBRO completo]],'[3]CENTRO DE COSTOS'!$X:$X,1,0),0)</f>
        <v>0</v>
      </c>
      <c r="AO1841" s="43" t="str">
        <f>VLOOKUP(Exportar[[#This Row],[COD_REAL]],'[3]CENTRO DE COSTOS'!$M$4:$N$72,2,0)</f>
        <v>REGIONAL PUTUMAYO</v>
      </c>
    </row>
    <row r="1842" spans="1:41" x14ac:dyDescent="0.25">
      <c r="A1842" s="44">
        <v>45111</v>
      </c>
      <c r="B1842" s="32">
        <v>2023</v>
      </c>
      <c r="C1842" s="33" t="str">
        <f>VLOOKUP(D1842,'[3]CENTRO DE COSTOS'!$E:$H,4,0)</f>
        <v>REGIONALES</v>
      </c>
      <c r="D1842" s="34" t="s">
        <v>93</v>
      </c>
      <c r="E1842" s="34" t="s">
        <v>94</v>
      </c>
      <c r="F1842" s="34" t="s">
        <v>393</v>
      </c>
      <c r="G1842" s="35" t="str">
        <f>VLOOKUP(O1842,[3]Gerentes!$A:$N,4,0)</f>
        <v xml:space="preserve">PROTECCIÓN RESTABLECIMIENTO </v>
      </c>
      <c r="H1842" s="35" t="str">
        <f>VLOOKUP(O1842,[3]Gerentes!$A:$N,5,0)</f>
        <v>DIRECTOR(A) ADMINISTRATIVO</v>
      </c>
      <c r="I1842" s="35" t="str">
        <f>VLOOKUP(O1842,[3]Gerentes!$A:$N,10,0)</f>
        <v>2. Protección PARD</v>
      </c>
      <c r="J1842" s="35" t="str">
        <f>VLOOKUP(O1842,[3]Gerentes!$A:$AB,15,0)</f>
        <v>Contratable</v>
      </c>
      <c r="K1842" s="36" t="str">
        <f t="shared" si="84"/>
        <v>Inversión</v>
      </c>
      <c r="L1842" s="37" t="s">
        <v>173</v>
      </c>
      <c r="M1842" s="38" t="str">
        <f t="shared" si="85"/>
        <v>C-4102-1500-14</v>
      </c>
      <c r="N1842" s="34">
        <v>114</v>
      </c>
      <c r="O1842" s="35" t="str">
        <f t="shared" si="86"/>
        <v>C-4102-1500-14-0-4102037-02-114</v>
      </c>
      <c r="P1842" s="32" t="s">
        <v>172</v>
      </c>
      <c r="Q1842" s="39">
        <f>VLOOKUP($O1842,[3]Gerentes!$A:$I,7,0)</f>
        <v>4102037</v>
      </c>
      <c r="R1842" s="40" t="str">
        <f>VLOOKUP($O1842,[3]Gerentes!$A:$I,8,0)</f>
        <v>SERVICIO DE PROTECCION PARA EL RESTABLECIMIENTO DE DERECHOS DE NIÑOS, NIÑAS, ADOLESCENTES Y JOVENES</v>
      </c>
      <c r="S1842" s="34" t="s">
        <v>24</v>
      </c>
      <c r="T1842" s="34">
        <v>21</v>
      </c>
      <c r="U1842" s="34" t="s">
        <v>185</v>
      </c>
      <c r="V1842" s="34" t="s">
        <v>25</v>
      </c>
      <c r="W1842" s="41">
        <v>0</v>
      </c>
      <c r="X1842" s="41">
        <v>27300000</v>
      </c>
      <c r="Y1842" s="41">
        <v>0</v>
      </c>
      <c r="Z1842" s="41">
        <v>0</v>
      </c>
      <c r="AA1842" s="41">
        <v>0</v>
      </c>
      <c r="AB1842" s="42">
        <v>27300000</v>
      </c>
      <c r="AC1842" s="41">
        <v>0</v>
      </c>
      <c r="AD1842" s="41">
        <v>27300000</v>
      </c>
      <c r="AE1842" s="42">
        <v>0</v>
      </c>
      <c r="AF1842" s="42">
        <v>0</v>
      </c>
      <c r="AG1842" s="41">
        <v>0</v>
      </c>
      <c r="AH1842" s="41">
        <v>0</v>
      </c>
      <c r="AI1842" s="41">
        <v>0</v>
      </c>
      <c r="AJ1842" s="41">
        <v>0</v>
      </c>
      <c r="AK1842" s="42" t="str">
        <f>IFERROR(VLOOKUP(Exportar[[#This Row],[RUBRO]],[3]LISTAS!$A$1:$B$19,2,0),Exportar[[#This Row],[NOMBRE-Planeación_Proyecto]])</f>
        <v>2. Protección PARD</v>
      </c>
      <c r="AL1842" s="41">
        <f>VLOOKUP(Exportar[[#This Row],[UNIDAD/SUB UNIDAD]],[3]!REGIONALES[[#All],[codigo_regional3]:[Columna1]],3,0)</f>
        <v>86</v>
      </c>
      <c r="AM1842" s="41">
        <f>Exportar[[#This Row],[COD]]</f>
        <v>86</v>
      </c>
      <c r="AN1842" s="41">
        <f>IFERROR(VLOOKUP(Exportar[[#This Row],[RUBRO completo]],'[3]CENTRO DE COSTOS'!$X:$X,1,0),0)</f>
        <v>0</v>
      </c>
      <c r="AO1842" s="43" t="str">
        <f>VLOOKUP(Exportar[[#This Row],[COD_REAL]],'[3]CENTRO DE COSTOS'!$M$4:$N$72,2,0)</f>
        <v>REGIONAL PUTUMAYO</v>
      </c>
    </row>
    <row r="1843" spans="1:41" x14ac:dyDescent="0.25">
      <c r="A1843" s="44">
        <v>45111</v>
      </c>
      <c r="B1843" s="32">
        <v>2023</v>
      </c>
      <c r="C1843" s="33" t="str">
        <f>VLOOKUP(D1843,'[3]CENTRO DE COSTOS'!$E:$H,4,0)</f>
        <v>REGIONALES</v>
      </c>
      <c r="D1843" s="34" t="s">
        <v>93</v>
      </c>
      <c r="E1843" s="34" t="s">
        <v>94</v>
      </c>
      <c r="F1843" s="34" t="s">
        <v>248</v>
      </c>
      <c r="G1843" s="35" t="str">
        <f>VLOOKUP(O1843,[3]Gerentes!$A:$N,4,0)</f>
        <v>PROTECCIÓN SRPA</v>
      </c>
      <c r="H1843" s="35" t="str">
        <f>VLOOKUP(O1843,[3]Gerentes!$A:$N,5,0)</f>
        <v>DIRECTOR(A) DE PROTECCION</v>
      </c>
      <c r="I1843" s="35" t="str">
        <f>VLOOKUP(O1843,[3]Gerentes!$A:$N,10,0)</f>
        <v>3. Protección SRPA</v>
      </c>
      <c r="J1843" s="35" t="str">
        <f>VLOOKUP(O1843,[3]Gerentes!$A:$AB,15,0)</f>
        <v>Contratable</v>
      </c>
      <c r="K1843" s="36" t="str">
        <f t="shared" si="84"/>
        <v>Inversión</v>
      </c>
      <c r="L1843" s="37" t="s">
        <v>187</v>
      </c>
      <c r="M1843" s="38" t="str">
        <f t="shared" si="85"/>
        <v>C-4102-1500-13</v>
      </c>
      <c r="N1843" s="34">
        <v>120</v>
      </c>
      <c r="O1843" s="35" t="str">
        <f t="shared" si="86"/>
        <v>C-4102-1500-13-0-4102038-02-120</v>
      </c>
      <c r="P1843" s="32" t="s">
        <v>186</v>
      </c>
      <c r="Q1843" s="39">
        <f>VLOOKUP($O1843,[3]Gerentes!$A:$I,7,0)</f>
        <v>4102038</v>
      </c>
      <c r="R1843" s="40" t="str">
        <f>VLOOKUP($O1843,[3]Gerentes!$A:$I,8,0)</f>
        <v>SERVICIO DIRIGIDOS A LA ATENCION DE NIÑOS, NIÑAS, ADOLESCENTES Y JOVENES, CON ENFOQUE PEDAGOGICO Y RESTAURATIVO ENCAMINADOS A LA INCLUSION SOCIAL</v>
      </c>
      <c r="S1843" s="34" t="s">
        <v>38</v>
      </c>
      <c r="T1843" s="34">
        <v>16</v>
      </c>
      <c r="U1843" s="34" t="s">
        <v>249</v>
      </c>
      <c r="V1843" s="34" t="s">
        <v>25</v>
      </c>
      <c r="W1843" s="41">
        <v>337046340</v>
      </c>
      <c r="X1843" s="41">
        <v>0</v>
      </c>
      <c r="Y1843" s="41">
        <v>0</v>
      </c>
      <c r="Z1843" s="41">
        <v>0</v>
      </c>
      <c r="AA1843" s="41">
        <v>0</v>
      </c>
      <c r="AB1843" s="42">
        <v>337046340</v>
      </c>
      <c r="AC1843" s="41">
        <v>337046340</v>
      </c>
      <c r="AD1843" s="41">
        <v>0</v>
      </c>
      <c r="AE1843" s="42">
        <v>337046340</v>
      </c>
      <c r="AF1843" s="42">
        <v>165854903</v>
      </c>
      <c r="AG1843" s="41">
        <v>165854903</v>
      </c>
      <c r="AH1843" s="41">
        <v>165854903</v>
      </c>
      <c r="AI1843" s="41">
        <v>0</v>
      </c>
      <c r="AJ1843" s="41">
        <v>0</v>
      </c>
      <c r="AK1843" s="42" t="str">
        <f>IFERROR(VLOOKUP(Exportar[[#This Row],[RUBRO]],[3]LISTAS!$A$1:$B$19,2,0),Exportar[[#This Row],[NOMBRE-Planeación_Proyecto]])</f>
        <v>3. Protección SRPA</v>
      </c>
      <c r="AL1843" s="41">
        <f>VLOOKUP(Exportar[[#This Row],[UNIDAD/SUB UNIDAD]],[3]!REGIONALES[[#All],[codigo_regional3]:[Columna1]],3,0)</f>
        <v>86</v>
      </c>
      <c r="AM1843" s="41">
        <f>Exportar[[#This Row],[COD]]</f>
        <v>86</v>
      </c>
      <c r="AN1843" s="41" t="str">
        <f>IFERROR(VLOOKUP(Exportar[[#This Row],[RUBRO completo]],'[3]CENTRO DE COSTOS'!$X:$X,1,0),0)</f>
        <v>C-4102-1500-13-0-4102038-02-120</v>
      </c>
      <c r="AO1843" s="43" t="str">
        <f>VLOOKUP(Exportar[[#This Row],[COD_REAL]],'[3]CENTRO DE COSTOS'!$M$4:$N$72,2,0)</f>
        <v>REGIONAL PUTUMAYO</v>
      </c>
    </row>
    <row r="1844" spans="1:41" x14ac:dyDescent="0.25">
      <c r="A1844" s="44">
        <v>45111</v>
      </c>
      <c r="B1844" s="32">
        <v>2023</v>
      </c>
      <c r="C1844" s="33" t="str">
        <f>VLOOKUP(D1844,'[3]CENTRO DE COSTOS'!$E:$H,4,0)</f>
        <v>REGIONALES</v>
      </c>
      <c r="D1844" s="34" t="s">
        <v>93</v>
      </c>
      <c r="E1844" s="34" t="s">
        <v>94</v>
      </c>
      <c r="F1844" s="34" t="s">
        <v>430</v>
      </c>
      <c r="G1844" s="35" t="str">
        <f>VLOOKUP(O1844,[3]Gerentes!$A:$N,4,0)</f>
        <v xml:space="preserve">PROTECCIÓN RESTABLECIMIENTO </v>
      </c>
      <c r="H1844" s="35" t="str">
        <f>VLOOKUP(O1844,[3]Gerentes!$A:$N,5,0)</f>
        <v>DIRECTOR(A) DE PROTECCION</v>
      </c>
      <c r="I1844" s="35" t="str">
        <f>VLOOKUP(O1844,[3]Gerentes!$A:$N,10,0)</f>
        <v>2. Protección PARD</v>
      </c>
      <c r="J1844" s="35" t="str">
        <f>VLOOKUP(O1844,[3]Gerentes!$A:$AB,15,0)</f>
        <v>Contratable</v>
      </c>
      <c r="K1844" s="36" t="str">
        <f t="shared" si="84"/>
        <v>Inversión</v>
      </c>
      <c r="L1844" s="37" t="s">
        <v>173</v>
      </c>
      <c r="M1844" s="38" t="str">
        <f t="shared" si="85"/>
        <v>C-4102-1500-14</v>
      </c>
      <c r="N1844" s="34">
        <v>122</v>
      </c>
      <c r="O1844" s="35" t="str">
        <f t="shared" si="86"/>
        <v>C-4102-1500-14-0-4102037-02-122</v>
      </c>
      <c r="P1844" s="32" t="s">
        <v>172</v>
      </c>
      <c r="Q1844" s="39">
        <f>VLOOKUP($O1844,[3]Gerentes!$A:$I,7,0)</f>
        <v>4102037</v>
      </c>
      <c r="R1844" s="40" t="str">
        <f>VLOOKUP($O1844,[3]Gerentes!$A:$I,8,0)</f>
        <v>SERVICIO DE PROTECCION PARA EL RESTABLECIMIENTO DE DERECHOS DE NIÑOS, NIÑAS, ADOLESCENTES Y JOVENES</v>
      </c>
      <c r="S1844" s="34" t="s">
        <v>24</v>
      </c>
      <c r="T1844" s="34">
        <v>27</v>
      </c>
      <c r="U1844" s="34" t="s">
        <v>161</v>
      </c>
      <c r="V1844" s="34" t="s">
        <v>25</v>
      </c>
      <c r="W1844" s="41">
        <v>1128081360</v>
      </c>
      <c r="X1844" s="41">
        <v>0</v>
      </c>
      <c r="Y1844" s="41">
        <v>0</v>
      </c>
      <c r="Z1844" s="41">
        <v>0</v>
      </c>
      <c r="AA1844" s="41">
        <v>0</v>
      </c>
      <c r="AB1844" s="42">
        <v>1128081360</v>
      </c>
      <c r="AC1844" s="41">
        <v>1128081360</v>
      </c>
      <c r="AD1844" s="41">
        <v>0</v>
      </c>
      <c r="AE1844" s="42">
        <v>1128081360</v>
      </c>
      <c r="AF1844" s="42">
        <v>618508337</v>
      </c>
      <c r="AG1844" s="41">
        <v>618508337</v>
      </c>
      <c r="AH1844" s="41">
        <v>618508337</v>
      </c>
      <c r="AI1844" s="41">
        <v>0</v>
      </c>
      <c r="AJ1844" s="41">
        <v>0</v>
      </c>
      <c r="AK1844" s="42" t="str">
        <f>IFERROR(VLOOKUP(Exportar[[#This Row],[RUBRO]],[3]LISTAS!$A$1:$B$19,2,0),Exportar[[#This Row],[NOMBRE-Planeación_Proyecto]])</f>
        <v>2. Protección PARD</v>
      </c>
      <c r="AL1844" s="41">
        <f>VLOOKUP(Exportar[[#This Row],[UNIDAD/SUB UNIDAD]],[3]!REGIONALES[[#All],[codigo_regional3]:[Columna1]],3,0)</f>
        <v>86</v>
      </c>
      <c r="AM1844" s="41">
        <f>Exportar[[#This Row],[COD]]</f>
        <v>86</v>
      </c>
      <c r="AN1844" s="41" t="str">
        <f>IFERROR(VLOOKUP(Exportar[[#This Row],[RUBRO completo]],'[3]CENTRO DE COSTOS'!$X:$X,1,0),0)</f>
        <v>C-4102-1500-14-0-4102037-02-122</v>
      </c>
      <c r="AO1844" s="43" t="str">
        <f>VLOOKUP(Exportar[[#This Row],[COD_REAL]],'[3]CENTRO DE COSTOS'!$M$4:$N$72,2,0)</f>
        <v>REGIONAL PUTUMAYO</v>
      </c>
    </row>
    <row r="1845" spans="1:41" x14ac:dyDescent="0.25">
      <c r="A1845" s="44">
        <v>45111</v>
      </c>
      <c r="B1845" s="32">
        <v>2023</v>
      </c>
      <c r="C1845" s="33" t="str">
        <f>VLOOKUP(D1845,'[3]CENTRO DE COSTOS'!$E:$H,4,0)</f>
        <v>REGIONALES</v>
      </c>
      <c r="D1845" s="34" t="s">
        <v>93</v>
      </c>
      <c r="E1845" s="34" t="s">
        <v>94</v>
      </c>
      <c r="F1845" s="34" t="s">
        <v>428</v>
      </c>
      <c r="G1845" s="35" t="str">
        <f>VLOOKUP(O1845,[3]Gerentes!$A:$N,4,0)</f>
        <v xml:space="preserve">PROTECCIÓN RESTABLECIMIENTO </v>
      </c>
      <c r="H1845" s="35" t="str">
        <f>VLOOKUP(O1845,[3]Gerentes!$A:$N,5,0)</f>
        <v>DIRECTOR(A) DE PROTECCION</v>
      </c>
      <c r="I1845" s="35" t="str">
        <f>VLOOKUP(O1845,[3]Gerentes!$A:$N,10,0)</f>
        <v>2. Protección PARD</v>
      </c>
      <c r="J1845" s="35" t="str">
        <f>VLOOKUP(O1845,[3]Gerentes!$A:$AB,15,0)</f>
        <v>Contratable</v>
      </c>
      <c r="K1845" s="36" t="str">
        <f t="shared" si="84"/>
        <v>Inversión</v>
      </c>
      <c r="L1845" s="37" t="s">
        <v>173</v>
      </c>
      <c r="M1845" s="38" t="str">
        <f t="shared" si="85"/>
        <v>C-4102-1500-14</v>
      </c>
      <c r="N1845" s="34">
        <v>123</v>
      </c>
      <c r="O1845" s="35" t="str">
        <f t="shared" si="86"/>
        <v>C-4102-1500-14-0-4102037-02-123</v>
      </c>
      <c r="P1845" s="32" t="s">
        <v>172</v>
      </c>
      <c r="Q1845" s="39">
        <f>VLOOKUP($O1845,[3]Gerentes!$A:$I,7,0)</f>
        <v>4102037</v>
      </c>
      <c r="R1845" s="40" t="str">
        <f>VLOOKUP($O1845,[3]Gerentes!$A:$I,8,0)</f>
        <v>SERVICIO DE PROTECCION PARA EL RESTABLECIMIENTO DE DERECHOS DE NIÑOS, NIÑAS, ADOLESCENTES Y JOVENES</v>
      </c>
      <c r="S1845" s="34" t="s">
        <v>24</v>
      </c>
      <c r="T1845" s="34">
        <v>27</v>
      </c>
      <c r="U1845" s="34" t="s">
        <v>161</v>
      </c>
      <c r="V1845" s="34" t="s">
        <v>25</v>
      </c>
      <c r="W1845" s="41">
        <v>2040755300</v>
      </c>
      <c r="X1845" s="41">
        <v>0</v>
      </c>
      <c r="Y1845" s="41">
        <v>0</v>
      </c>
      <c r="Z1845" s="41">
        <v>0</v>
      </c>
      <c r="AA1845" s="41">
        <v>0</v>
      </c>
      <c r="AB1845" s="42">
        <v>2040755300</v>
      </c>
      <c r="AC1845" s="41">
        <v>2039614812</v>
      </c>
      <c r="AD1845" s="41">
        <v>1140488</v>
      </c>
      <c r="AE1845" s="42">
        <v>1750559300</v>
      </c>
      <c r="AF1845" s="42">
        <v>690494640</v>
      </c>
      <c r="AG1845" s="41">
        <v>690494640</v>
      </c>
      <c r="AH1845" s="41">
        <v>690494640</v>
      </c>
      <c r="AI1845" s="41">
        <v>0</v>
      </c>
      <c r="AJ1845" s="41">
        <v>0</v>
      </c>
      <c r="AK1845" s="42" t="str">
        <f>IFERROR(VLOOKUP(Exportar[[#This Row],[RUBRO]],[3]LISTAS!$A$1:$B$19,2,0),Exportar[[#This Row],[NOMBRE-Planeación_Proyecto]])</f>
        <v>2. Protección PARD</v>
      </c>
      <c r="AL1845" s="41">
        <f>VLOOKUP(Exportar[[#This Row],[UNIDAD/SUB UNIDAD]],[3]!REGIONALES[[#All],[codigo_regional3]:[Columna1]],3,0)</f>
        <v>86</v>
      </c>
      <c r="AM1845" s="41">
        <f>Exportar[[#This Row],[COD]]</f>
        <v>86</v>
      </c>
      <c r="AN1845" s="41" t="str">
        <f>IFERROR(VLOOKUP(Exportar[[#This Row],[RUBRO completo]],'[3]CENTRO DE COSTOS'!$X:$X,1,0),0)</f>
        <v>C-4102-1500-14-0-4102037-02-123</v>
      </c>
      <c r="AO1845" s="43" t="str">
        <f>VLOOKUP(Exportar[[#This Row],[COD_REAL]],'[3]CENTRO DE COSTOS'!$M$4:$N$72,2,0)</f>
        <v>REGIONAL PUTUMAYO</v>
      </c>
    </row>
    <row r="1846" spans="1:41" x14ac:dyDescent="0.25">
      <c r="A1846" s="44">
        <v>45111</v>
      </c>
      <c r="B1846" s="32">
        <v>2023</v>
      </c>
      <c r="C1846" s="33" t="str">
        <f>VLOOKUP(D1846,'[3]CENTRO DE COSTOS'!$E:$H,4,0)</f>
        <v>REGIONALES</v>
      </c>
      <c r="D1846" s="34" t="s">
        <v>93</v>
      </c>
      <c r="E1846" s="34" t="s">
        <v>94</v>
      </c>
      <c r="F1846" s="34" t="s">
        <v>242</v>
      </c>
      <c r="G1846" s="35" t="str">
        <f>VLOOKUP(O1846,[3]Gerentes!$A:$N,4,0)</f>
        <v xml:space="preserve">PROTECCIÓN RESTABLECIMIENTO </v>
      </c>
      <c r="H1846" s="35" t="str">
        <f>VLOOKUP(O1846,[3]Gerentes!$A:$N,5,0)</f>
        <v>DIRECTOR(A) DE PROTECCION</v>
      </c>
      <c r="I1846" s="35" t="str">
        <f>VLOOKUP(O1846,[3]Gerentes!$A:$N,10,0)</f>
        <v>2. Protección PARD</v>
      </c>
      <c r="J1846" s="35" t="str">
        <f>VLOOKUP(O1846,[3]Gerentes!$A:$AB,15,0)</f>
        <v>Contratable</v>
      </c>
      <c r="K1846" s="36" t="str">
        <f t="shared" si="84"/>
        <v>Inversión</v>
      </c>
      <c r="L1846" s="37" t="s">
        <v>173</v>
      </c>
      <c r="M1846" s="38" t="str">
        <f t="shared" si="85"/>
        <v>C-4102-1500-14</v>
      </c>
      <c r="N1846" s="34">
        <v>124</v>
      </c>
      <c r="O1846" s="35" t="str">
        <f t="shared" si="86"/>
        <v>C-4102-1500-14-0-4102037-02-124</v>
      </c>
      <c r="P1846" s="32" t="s">
        <v>172</v>
      </c>
      <c r="Q1846" s="39">
        <f>VLOOKUP($O1846,[3]Gerentes!$A:$I,7,0)</f>
        <v>4102037</v>
      </c>
      <c r="R1846" s="40" t="str">
        <f>VLOOKUP($O1846,[3]Gerentes!$A:$I,8,0)</f>
        <v>SERVICIO DE PROTECCION PARA EL RESTABLECIMIENTO DE DERECHOS DE NIÑOS, NIÑAS, ADOLESCENTES Y JOVENES</v>
      </c>
      <c r="S1846" s="34" t="s">
        <v>24</v>
      </c>
      <c r="T1846" s="34">
        <v>27</v>
      </c>
      <c r="U1846" s="34" t="s">
        <v>161</v>
      </c>
      <c r="V1846" s="34" t="s">
        <v>25</v>
      </c>
      <c r="W1846" s="41">
        <v>102684560</v>
      </c>
      <c r="X1846" s="41">
        <v>0</v>
      </c>
      <c r="Y1846" s="41">
        <v>0</v>
      </c>
      <c r="Z1846" s="41">
        <v>0</v>
      </c>
      <c r="AA1846" s="41">
        <v>0</v>
      </c>
      <c r="AB1846" s="42">
        <v>102684560</v>
      </c>
      <c r="AC1846" s="41">
        <v>102622326</v>
      </c>
      <c r="AD1846" s="41">
        <v>62234</v>
      </c>
      <c r="AE1846" s="42">
        <v>102622326</v>
      </c>
      <c r="AF1846" s="42">
        <v>51280046</v>
      </c>
      <c r="AG1846" s="41">
        <v>51280046</v>
      </c>
      <c r="AH1846" s="41">
        <v>51280046</v>
      </c>
      <c r="AI1846" s="41">
        <v>0</v>
      </c>
      <c r="AJ1846" s="41">
        <v>0</v>
      </c>
      <c r="AK1846" s="42" t="str">
        <f>IFERROR(VLOOKUP(Exportar[[#This Row],[RUBRO]],[3]LISTAS!$A$1:$B$19,2,0),Exportar[[#This Row],[NOMBRE-Planeación_Proyecto]])</f>
        <v>2. Protección PARD</v>
      </c>
      <c r="AL1846" s="41">
        <f>VLOOKUP(Exportar[[#This Row],[UNIDAD/SUB UNIDAD]],[3]!REGIONALES[[#All],[codigo_regional3]:[Columna1]],3,0)</f>
        <v>86</v>
      </c>
      <c r="AM1846" s="41">
        <f>Exportar[[#This Row],[COD]]</f>
        <v>86</v>
      </c>
      <c r="AN1846" s="41" t="str">
        <f>IFERROR(VLOOKUP(Exportar[[#This Row],[RUBRO completo]],'[3]CENTRO DE COSTOS'!$X:$X,1,0),0)</f>
        <v>C-4102-1500-14-0-4102037-02-124</v>
      </c>
      <c r="AO1846" s="43" t="str">
        <f>VLOOKUP(Exportar[[#This Row],[COD_REAL]],'[3]CENTRO DE COSTOS'!$M$4:$N$72,2,0)</f>
        <v>REGIONAL PUTUMAYO</v>
      </c>
    </row>
    <row r="1847" spans="1:41" x14ac:dyDescent="0.25">
      <c r="A1847" s="44">
        <v>45111</v>
      </c>
      <c r="B1847" s="32">
        <v>2023</v>
      </c>
      <c r="C1847" s="33" t="str">
        <f>VLOOKUP(D1847,'[3]CENTRO DE COSTOS'!$E:$H,4,0)</f>
        <v>REGIONALES</v>
      </c>
      <c r="D1847" s="34" t="s">
        <v>93</v>
      </c>
      <c r="E1847" s="34" t="s">
        <v>94</v>
      </c>
      <c r="F1847" s="34" t="s">
        <v>233</v>
      </c>
      <c r="G1847" s="35" t="str">
        <f>VLOOKUP(O1847,[3]Gerentes!$A:$N,4,0)</f>
        <v>FAMILIA Y COMUNIDADES</v>
      </c>
      <c r="H1847" s="35" t="str">
        <f>VLOOKUP(O1847,[3]Gerentes!$A:$N,5,0)</f>
        <v>DIRECTOR(A) DE FAMILIA Y COMUNIDADES</v>
      </c>
      <c r="I1847" s="35" t="str">
        <f>VLOOKUP(O1847,[3]Gerentes!$A:$N,10,0)</f>
        <v>6. Familia y Comunidades</v>
      </c>
      <c r="J1847" s="35" t="str">
        <f>VLOOKUP(O1847,[3]Gerentes!$A:$AB,15,0)</f>
        <v>Contratable</v>
      </c>
      <c r="K1847" s="36" t="str">
        <f t="shared" si="84"/>
        <v>Inversión</v>
      </c>
      <c r="L1847" s="37" t="s">
        <v>232</v>
      </c>
      <c r="M1847" s="38" t="str">
        <f t="shared" si="85"/>
        <v>C-4102-1500-16</v>
      </c>
      <c r="N1847" s="34">
        <v>142</v>
      </c>
      <c r="O1847" s="35" t="str">
        <f t="shared" si="86"/>
        <v>C-4102-1500-16-0-4102042-02-142</v>
      </c>
      <c r="P1847" s="32" t="s">
        <v>231</v>
      </c>
      <c r="Q1847" s="39">
        <f>VLOOKUP($O1847,[3]Gerentes!$A:$I,7,0)</f>
        <v>4102042</v>
      </c>
      <c r="R1847" s="40" t="str">
        <f>VLOOKUP($O1847,[3]Gerentes!$A:$I,8,0)</f>
        <v>SERVICIO DE ASISTENCIA TECNICA A COMUNIDADES EN TEMAS DE FORTALECIMIENTO DEL TEJIDO SOCIAL Y CONSTRUCCION DE ESCENARIOS COMUNITARIOS PROTECTORES DE DERECHOS</v>
      </c>
      <c r="S1847" s="34" t="s">
        <v>24</v>
      </c>
      <c r="T1847" s="34">
        <v>27</v>
      </c>
      <c r="U1847" s="34" t="s">
        <v>161</v>
      </c>
      <c r="V1847" s="34" t="s">
        <v>25</v>
      </c>
      <c r="W1847" s="41">
        <v>1150800000</v>
      </c>
      <c r="X1847" s="41">
        <v>0</v>
      </c>
      <c r="Y1847" s="41">
        <v>0</v>
      </c>
      <c r="Z1847" s="41">
        <v>0</v>
      </c>
      <c r="AA1847" s="41">
        <v>0</v>
      </c>
      <c r="AB1847" s="42">
        <v>1150800000</v>
      </c>
      <c r="AC1847" s="41">
        <v>1150800000</v>
      </c>
      <c r="AD1847" s="41">
        <v>0</v>
      </c>
      <c r="AE1847" s="42">
        <v>1150800000</v>
      </c>
      <c r="AF1847" s="42">
        <v>230160000</v>
      </c>
      <c r="AG1847" s="41">
        <v>230160000</v>
      </c>
      <c r="AH1847" s="41">
        <v>230160000</v>
      </c>
      <c r="AI1847" s="41">
        <v>0</v>
      </c>
      <c r="AJ1847" s="41">
        <v>0</v>
      </c>
      <c r="AK1847" s="42" t="str">
        <f>IFERROR(VLOOKUP(Exportar[[#This Row],[RUBRO]],[3]LISTAS!$A$1:$B$19,2,0),Exportar[[#This Row],[NOMBRE-Planeación_Proyecto]])</f>
        <v>6. Familia y Comunidades</v>
      </c>
      <c r="AL1847" s="41">
        <f>VLOOKUP(Exportar[[#This Row],[UNIDAD/SUB UNIDAD]],[3]!REGIONALES[[#All],[codigo_regional3]:[Columna1]],3,0)</f>
        <v>86</v>
      </c>
      <c r="AM1847" s="41">
        <f>Exportar[[#This Row],[COD]]</f>
        <v>86</v>
      </c>
      <c r="AN1847" s="41" t="str">
        <f>IFERROR(VLOOKUP(Exportar[[#This Row],[RUBRO completo]],'[3]CENTRO DE COSTOS'!$X:$X,1,0),0)</f>
        <v>C-4102-1500-16-0-4102042-02-142</v>
      </c>
      <c r="AO1847" s="43" t="str">
        <f>VLOOKUP(Exportar[[#This Row],[COD_REAL]],'[3]CENTRO DE COSTOS'!$M$4:$N$72,2,0)</f>
        <v>REGIONAL PUTUMAYO</v>
      </c>
    </row>
    <row r="1848" spans="1:41" x14ac:dyDescent="0.25">
      <c r="A1848" s="44">
        <v>45111</v>
      </c>
      <c r="B1848" s="32">
        <v>2023</v>
      </c>
      <c r="C1848" s="33" t="str">
        <f>VLOOKUP(D1848,'[3]CENTRO DE COSTOS'!$E:$H,4,0)</f>
        <v>REGIONALES</v>
      </c>
      <c r="D1848" s="34" t="s">
        <v>93</v>
      </c>
      <c r="E1848" s="34" t="s">
        <v>94</v>
      </c>
      <c r="F1848" s="34" t="s">
        <v>230</v>
      </c>
      <c r="G1848" s="35" t="str">
        <f>VLOOKUP(O1848,[3]Gerentes!$A:$N,4,0)</f>
        <v>INFANCIA</v>
      </c>
      <c r="H1848" s="35" t="str">
        <f>VLOOKUP(O1848,[3]Gerentes!$A:$N,5,0)</f>
        <v>DIRECTOR(A) DE INFANCIA</v>
      </c>
      <c r="I1848" s="35" t="str">
        <f>VLOOKUP(O1848,[3]Gerentes!$A:$N,10,0)</f>
        <v>7. Infancia</v>
      </c>
      <c r="J1848" s="35" t="str">
        <f>VLOOKUP(O1848,[3]Gerentes!$A:$AB,15,0)</f>
        <v>Contratable</v>
      </c>
      <c r="K1848" s="36" t="str">
        <f t="shared" si="84"/>
        <v>Inversión</v>
      </c>
      <c r="L1848" s="37" t="s">
        <v>182</v>
      </c>
      <c r="M1848" s="38" t="str">
        <f t="shared" si="85"/>
        <v>C-4102-1500-20</v>
      </c>
      <c r="N1848" s="34">
        <v>152</v>
      </c>
      <c r="O1848" s="35" t="str">
        <f t="shared" si="86"/>
        <v>C-4102-1500-20-0-4102045-02-152</v>
      </c>
      <c r="P1848" s="32" t="s">
        <v>181</v>
      </c>
      <c r="Q1848" s="39">
        <f>VLOOKUP($O1848,[3]Gerentes!$A:$I,7,0)</f>
        <v>4102045</v>
      </c>
      <c r="R1848" s="40" t="str">
        <f>VLOOKUP($O1848,[3]Gerentes!$A:$I,8,0)</f>
        <v>SERVICIOS DE EDUCACIÓN INFORMAL A NIÑOS, NIÑAS, ADOLESCENTES  Y JÓVENES PARA EL RECONOCIMIENTO DE SUS DERECHOS</v>
      </c>
      <c r="S1848" s="34" t="s">
        <v>24</v>
      </c>
      <c r="T1848" s="34">
        <v>27</v>
      </c>
      <c r="U1848" s="34" t="s">
        <v>161</v>
      </c>
      <c r="V1848" s="34" t="s">
        <v>25</v>
      </c>
      <c r="W1848" s="41">
        <v>2810351100</v>
      </c>
      <c r="X1848" s="41">
        <v>0</v>
      </c>
      <c r="Y1848" s="41">
        <v>0</v>
      </c>
      <c r="Z1848" s="41">
        <v>0</v>
      </c>
      <c r="AA1848" s="41">
        <v>0</v>
      </c>
      <c r="AB1848" s="42">
        <v>2810351100</v>
      </c>
      <c r="AC1848" s="41">
        <v>183002300</v>
      </c>
      <c r="AD1848" s="41">
        <v>2627348800</v>
      </c>
      <c r="AE1848" s="42">
        <v>183002300</v>
      </c>
      <c r="AF1848" s="42">
        <v>86531158</v>
      </c>
      <c r="AG1848" s="41">
        <v>86531158</v>
      </c>
      <c r="AH1848" s="41">
        <v>86531158</v>
      </c>
      <c r="AI1848" s="41">
        <v>0</v>
      </c>
      <c r="AJ1848" s="41">
        <v>0</v>
      </c>
      <c r="AK1848" s="42" t="str">
        <f>IFERROR(VLOOKUP(Exportar[[#This Row],[RUBRO]],[3]LISTAS!$A$1:$B$19,2,0),Exportar[[#This Row],[NOMBRE-Planeación_Proyecto]])</f>
        <v>7. Infancia</v>
      </c>
      <c r="AL1848" s="41">
        <f>VLOOKUP(Exportar[[#This Row],[UNIDAD/SUB UNIDAD]],[3]!REGIONALES[[#All],[codigo_regional3]:[Columna1]],3,0)</f>
        <v>86</v>
      </c>
      <c r="AM1848" s="41">
        <f>Exportar[[#This Row],[COD]]</f>
        <v>86</v>
      </c>
      <c r="AN1848" s="41" t="str">
        <f>IFERROR(VLOOKUP(Exportar[[#This Row],[RUBRO completo]],'[3]CENTRO DE COSTOS'!$X:$X,1,0),0)</f>
        <v>C-4102-1500-20-0-4102045-02-152</v>
      </c>
      <c r="AO1848" s="43" t="str">
        <f>VLOOKUP(Exportar[[#This Row],[COD_REAL]],'[3]CENTRO DE COSTOS'!$M$4:$N$72,2,0)</f>
        <v>REGIONAL PUTUMAYO</v>
      </c>
    </row>
    <row r="1849" spans="1:41" x14ac:dyDescent="0.25">
      <c r="A1849" s="44">
        <v>45111</v>
      </c>
      <c r="B1849" s="32">
        <v>2023</v>
      </c>
      <c r="C1849" s="33" t="str">
        <f>VLOOKUP(D1849,'[3]CENTRO DE COSTOS'!$E:$H,4,0)</f>
        <v>REGIONALES</v>
      </c>
      <c r="D1849" s="34" t="s">
        <v>93</v>
      </c>
      <c r="E1849" s="34" t="s">
        <v>94</v>
      </c>
      <c r="F1849" s="34" t="s">
        <v>146</v>
      </c>
      <c r="G1849" s="35" t="str">
        <f>VLOOKUP(O1849,[3]Gerentes!$A:$N,4,0)</f>
        <v>ADOLESCENCIA Y JUVENTUD</v>
      </c>
      <c r="H1849" s="35" t="str">
        <f>VLOOKUP(O1849,[3]Gerentes!$A:$N,5,0)</f>
        <v xml:space="preserve">DIRECTOR(A) DE ADOLESCENCIA Y JUVENTUD </v>
      </c>
      <c r="I1849" s="35" t="str">
        <f>VLOOKUP(O1849,[3]Gerentes!$A:$N,10,0)</f>
        <v>8. Adolescencia y Juventud</v>
      </c>
      <c r="J1849" s="35" t="str">
        <f>VLOOKUP(O1849,[3]Gerentes!$A:$AB,15,0)</f>
        <v>Contratable</v>
      </c>
      <c r="K1849" s="36" t="str">
        <f t="shared" si="84"/>
        <v>Inversión</v>
      </c>
      <c r="L1849" s="37" t="s">
        <v>180</v>
      </c>
      <c r="M1849" s="38" t="str">
        <f t="shared" si="85"/>
        <v>C-4102-1500-21</v>
      </c>
      <c r="N1849" s="34">
        <v>153</v>
      </c>
      <c r="O1849" s="35" t="str">
        <f t="shared" si="86"/>
        <v>C-4102-1500-21-0-4102045-02-00-153</v>
      </c>
      <c r="P1849" s="32" t="s">
        <v>179</v>
      </c>
      <c r="Q1849" s="39">
        <f>VLOOKUP($O1849,[3]Gerentes!$A:$I,7,0)</f>
        <v>4102045</v>
      </c>
      <c r="R1849" s="40" t="str">
        <f>VLOOKUP($O1849,[3]Gerentes!$A:$I,8,0)</f>
        <v>SERVICIOS DE EDUCACIÓN INFORMAL A NIÑOS, NIÑAS, ADOLESCENTES  Y JÓVENES PARA EL RECONOCIMIENTO DE SUS DERECHOS</v>
      </c>
      <c r="S1849" s="34" t="s">
        <v>24</v>
      </c>
      <c r="T1849" s="34">
        <v>27</v>
      </c>
      <c r="U1849" s="34" t="s">
        <v>161</v>
      </c>
      <c r="V1849" s="34" t="s">
        <v>25</v>
      </c>
      <c r="W1849" s="41">
        <v>3353236460</v>
      </c>
      <c r="X1849" s="41">
        <v>0</v>
      </c>
      <c r="Y1849" s="41">
        <v>0</v>
      </c>
      <c r="Z1849" s="41">
        <v>0</v>
      </c>
      <c r="AA1849" s="41">
        <v>0</v>
      </c>
      <c r="AB1849" s="42">
        <v>3353236460</v>
      </c>
      <c r="AC1849" s="41">
        <v>183002300</v>
      </c>
      <c r="AD1849" s="41">
        <v>3170234160</v>
      </c>
      <c r="AE1849" s="42">
        <v>183002300</v>
      </c>
      <c r="AF1849" s="42">
        <v>85254299</v>
      </c>
      <c r="AG1849" s="41">
        <v>85254299</v>
      </c>
      <c r="AH1849" s="41">
        <v>85254299</v>
      </c>
      <c r="AI1849" s="41">
        <v>0</v>
      </c>
      <c r="AJ1849" s="41">
        <v>0</v>
      </c>
      <c r="AK1849" s="42" t="str">
        <f>IFERROR(VLOOKUP(Exportar[[#This Row],[RUBRO]],[3]LISTAS!$A$1:$B$19,2,0),Exportar[[#This Row],[NOMBRE-Planeación_Proyecto]])</f>
        <v>8. Adolescencia y Juventud</v>
      </c>
      <c r="AL1849" s="41">
        <f>VLOOKUP(Exportar[[#This Row],[UNIDAD/SUB UNIDAD]],[3]!REGIONALES[[#All],[codigo_regional3]:[Columna1]],3,0)</f>
        <v>86</v>
      </c>
      <c r="AM1849" s="41">
        <f>Exportar[[#This Row],[COD]]</f>
        <v>86</v>
      </c>
      <c r="AN1849" s="41" t="str">
        <f>IFERROR(VLOOKUP(Exportar[[#This Row],[RUBRO completo]],'[3]CENTRO DE COSTOS'!$X:$X,1,0),0)</f>
        <v>C-4102-1500-21-0-4102045-02-00-153</v>
      </c>
      <c r="AO1849" s="43" t="str">
        <f>VLOOKUP(Exportar[[#This Row],[COD_REAL]],'[3]CENTRO DE COSTOS'!$M$4:$N$72,2,0)</f>
        <v>REGIONAL PUTUMAYO</v>
      </c>
    </row>
    <row r="1850" spans="1:41" x14ac:dyDescent="0.25">
      <c r="A1850" s="44">
        <v>45111</v>
      </c>
      <c r="B1850" s="32">
        <v>2023</v>
      </c>
      <c r="C1850" s="33" t="str">
        <f>VLOOKUP(D1850,'[3]CENTRO DE COSTOS'!$E:$H,4,0)</f>
        <v>REGIONALES</v>
      </c>
      <c r="D1850" s="34" t="s">
        <v>93</v>
      </c>
      <c r="E1850" s="34" t="s">
        <v>94</v>
      </c>
      <c r="F1850" s="34" t="s">
        <v>229</v>
      </c>
      <c r="G1850" s="35" t="str">
        <f>VLOOKUP(O1850,[3]Gerentes!$A:$N,4,0)</f>
        <v>PRIMERA INFANCIA</v>
      </c>
      <c r="H1850" s="35" t="str">
        <f>VLOOKUP(O1850,[3]Gerentes!$A:$N,5,0)</f>
        <v>DIRECTOR(A) DE PRIMERA INFANCIA</v>
      </c>
      <c r="I1850" s="35" t="str">
        <f>VLOOKUP(O1850,[3]Gerentes!$A:$N,10,0)</f>
        <v>1. Primera Infancia</v>
      </c>
      <c r="J1850" s="35" t="str">
        <f>VLOOKUP(O1850,[3]Gerentes!$A:$AB,15,0)</f>
        <v>Contratable</v>
      </c>
      <c r="K1850" s="36" t="str">
        <f t="shared" si="84"/>
        <v>Inversión</v>
      </c>
      <c r="L1850" s="37" t="s">
        <v>228</v>
      </c>
      <c r="M1850" s="38" t="str">
        <f t="shared" si="85"/>
        <v>C-4102-1500-18</v>
      </c>
      <c r="N1850" s="34">
        <v>161</v>
      </c>
      <c r="O1850" s="35" t="str">
        <f t="shared" si="86"/>
        <v>C-4102-1500-18-0-4102001-02-161</v>
      </c>
      <c r="P1850" s="32" t="s">
        <v>227</v>
      </c>
      <c r="Q1850" s="39">
        <f>VLOOKUP($O1850,[3]Gerentes!$A:$I,7,0)</f>
        <v>4102001</v>
      </c>
      <c r="R1850" s="40" t="str">
        <f>VLOOKUP($O1850,[3]Gerentes!$A:$I,8,0)</f>
        <v>SERVICIO DE ATENCION INTEGRAL A LA PRIMERA INFANCIA</v>
      </c>
      <c r="S1850" s="34" t="s">
        <v>38</v>
      </c>
      <c r="T1850" s="34">
        <v>10</v>
      </c>
      <c r="U1850" s="34" t="s">
        <v>223</v>
      </c>
      <c r="V1850" s="34" t="s">
        <v>25</v>
      </c>
      <c r="W1850" s="41">
        <v>40718004991</v>
      </c>
      <c r="X1850" s="41">
        <v>2489872640</v>
      </c>
      <c r="Y1850" s="41">
        <v>47829005</v>
      </c>
      <c r="Z1850" s="41">
        <v>0</v>
      </c>
      <c r="AA1850" s="41">
        <v>0</v>
      </c>
      <c r="AB1850" s="42">
        <v>43160048626</v>
      </c>
      <c r="AC1850" s="41">
        <v>43160048626</v>
      </c>
      <c r="AD1850" s="41">
        <v>0</v>
      </c>
      <c r="AE1850" s="42">
        <v>43160048626</v>
      </c>
      <c r="AF1850" s="42">
        <v>28843764766</v>
      </c>
      <c r="AG1850" s="41">
        <v>28843764766</v>
      </c>
      <c r="AH1850" s="41">
        <v>28843764766</v>
      </c>
      <c r="AI1850" s="41">
        <v>0</v>
      </c>
      <c r="AJ1850" s="41">
        <v>0</v>
      </c>
      <c r="AK1850" s="42" t="str">
        <f>IFERROR(VLOOKUP(Exportar[[#This Row],[RUBRO]],[3]LISTAS!$A$1:$B$19,2,0),Exportar[[#This Row],[NOMBRE-Planeación_Proyecto]])</f>
        <v>1. Primera Infancia</v>
      </c>
      <c r="AL1850" s="41">
        <f>VLOOKUP(Exportar[[#This Row],[UNIDAD/SUB UNIDAD]],[3]!REGIONALES[[#All],[codigo_regional3]:[Columna1]],3,0)</f>
        <v>86</v>
      </c>
      <c r="AM1850" s="41">
        <f>Exportar[[#This Row],[COD]]</f>
        <v>86</v>
      </c>
      <c r="AN1850" s="41" t="str">
        <f>IFERROR(VLOOKUP(Exportar[[#This Row],[RUBRO completo]],'[3]CENTRO DE COSTOS'!$X:$X,1,0),0)</f>
        <v>C-4102-1500-18-0-4102001-02-161</v>
      </c>
      <c r="AO1850" s="43" t="str">
        <f>VLOOKUP(Exportar[[#This Row],[COD_REAL]],'[3]CENTRO DE COSTOS'!$M$4:$N$72,2,0)</f>
        <v>REGIONAL PUTUMAYO</v>
      </c>
    </row>
    <row r="1851" spans="1:41" x14ac:dyDescent="0.25">
      <c r="A1851" s="44">
        <v>45111</v>
      </c>
      <c r="B1851" s="32">
        <v>2023</v>
      </c>
      <c r="C1851" s="33" t="str">
        <f>VLOOKUP(D1851,'[3]CENTRO DE COSTOS'!$E:$H,4,0)</f>
        <v>REGIONALES</v>
      </c>
      <c r="D1851" s="34" t="s">
        <v>93</v>
      </c>
      <c r="E1851" s="34" t="s">
        <v>94</v>
      </c>
      <c r="F1851" s="34" t="s">
        <v>226</v>
      </c>
      <c r="G1851" s="35" t="str">
        <f>VLOOKUP(O1851,[3]Gerentes!$A:$N,4,0)</f>
        <v>PRIMERA INFANCIA</v>
      </c>
      <c r="H1851" s="35" t="str">
        <f>VLOOKUP(O1851,[3]Gerentes!$A:$N,5,0)</f>
        <v>DIRECTOR(A) DE PRIMERA INFANCIA</v>
      </c>
      <c r="I1851" s="35" t="str">
        <f>VLOOKUP(O1851,[3]Gerentes!$A:$N,10,0)</f>
        <v>1. Primera Infancia</v>
      </c>
      <c r="J1851" s="35" t="str">
        <f>VLOOKUP(O1851,[3]Gerentes!$A:$AB,15,0)</f>
        <v>Contratable</v>
      </c>
      <c r="K1851" s="36" t="str">
        <f t="shared" si="84"/>
        <v>Inversión</v>
      </c>
      <c r="L1851" s="37" t="s">
        <v>225</v>
      </c>
      <c r="M1851" s="38" t="str">
        <f t="shared" si="85"/>
        <v>C-4102-1500-18</v>
      </c>
      <c r="N1851" s="34">
        <v>162</v>
      </c>
      <c r="O1851" s="35" t="str">
        <f t="shared" si="86"/>
        <v>C-4102-1500-18-0-4102002-02-162</v>
      </c>
      <c r="P1851" s="32" t="s">
        <v>224</v>
      </c>
      <c r="Q1851" s="39">
        <f>VLOOKUP($O1851,[3]Gerentes!$A:$I,7,0)</f>
        <v>4102002</v>
      </c>
      <c r="R1851" s="40" t="str">
        <f>VLOOKUP($O1851,[3]Gerentes!$A:$I,8,0)</f>
        <v>SERVICIO DE ATENCION TRADICIONAL A LA PRIMERA INFANCIA</v>
      </c>
      <c r="S1851" s="34" t="s">
        <v>38</v>
      </c>
      <c r="T1851" s="34">
        <v>10</v>
      </c>
      <c r="U1851" s="34" t="s">
        <v>223</v>
      </c>
      <c r="V1851" s="34" t="s">
        <v>25</v>
      </c>
      <c r="W1851" s="41">
        <v>1130328401</v>
      </c>
      <c r="X1851" s="41">
        <v>45897377</v>
      </c>
      <c r="Y1851" s="41">
        <v>58920284</v>
      </c>
      <c r="Z1851" s="41">
        <v>0</v>
      </c>
      <c r="AA1851" s="41">
        <v>0</v>
      </c>
      <c r="AB1851" s="42">
        <v>1117305494</v>
      </c>
      <c r="AC1851" s="41">
        <v>1117305494</v>
      </c>
      <c r="AD1851" s="41">
        <v>0</v>
      </c>
      <c r="AE1851" s="42">
        <v>1117305494</v>
      </c>
      <c r="AF1851" s="42">
        <v>642250562</v>
      </c>
      <c r="AG1851" s="41">
        <v>642250562</v>
      </c>
      <c r="AH1851" s="41">
        <v>642250562</v>
      </c>
      <c r="AI1851" s="41">
        <v>0</v>
      </c>
      <c r="AJ1851" s="41">
        <v>0</v>
      </c>
      <c r="AK1851" s="42" t="str">
        <f>IFERROR(VLOOKUP(Exportar[[#This Row],[RUBRO]],[3]LISTAS!$A$1:$B$19,2,0),Exportar[[#This Row],[NOMBRE-Planeación_Proyecto]])</f>
        <v>1. Primera Infancia</v>
      </c>
      <c r="AL1851" s="41">
        <f>VLOOKUP(Exportar[[#This Row],[UNIDAD/SUB UNIDAD]],[3]!REGIONALES[[#All],[codigo_regional3]:[Columna1]],3,0)</f>
        <v>86</v>
      </c>
      <c r="AM1851" s="41">
        <f>Exportar[[#This Row],[COD]]</f>
        <v>86</v>
      </c>
      <c r="AN1851" s="41" t="str">
        <f>IFERROR(VLOOKUP(Exportar[[#This Row],[RUBRO completo]],'[3]CENTRO DE COSTOS'!$X:$X,1,0),0)</f>
        <v>C-4102-1500-18-0-4102002-02-162</v>
      </c>
      <c r="AO1851" s="43" t="str">
        <f>VLOOKUP(Exportar[[#This Row],[COD_REAL]],'[3]CENTRO DE COSTOS'!$M$4:$N$72,2,0)</f>
        <v>REGIONAL PUTUMAYO</v>
      </c>
    </row>
    <row r="1852" spans="1:41" x14ac:dyDescent="0.25">
      <c r="A1852" s="44">
        <v>45111</v>
      </c>
      <c r="B1852" s="32">
        <v>2023</v>
      </c>
      <c r="C1852" s="33" t="str">
        <f>VLOOKUP(D1852,'[3]CENTRO DE COSTOS'!$E:$H,4,0)</f>
        <v>REGIONALES</v>
      </c>
      <c r="D1852" s="34" t="s">
        <v>93</v>
      </c>
      <c r="E1852" s="34" t="s">
        <v>94</v>
      </c>
      <c r="F1852" s="34" t="s">
        <v>222</v>
      </c>
      <c r="G1852" s="35" t="str">
        <f>VLOOKUP(O1852,[3]Gerentes!$A:$N,4,0)</f>
        <v>FORTALECIMIENTO</v>
      </c>
      <c r="H1852" s="35" t="str">
        <f>VLOOKUP(O1852,[3]Gerentes!$A:$N,5,0)</f>
        <v>DIRECTOR(A) ADMINISTRATIVO</v>
      </c>
      <c r="I1852" s="35" t="str">
        <f>VLOOKUP(O1852,[3]Gerentes!$A:$N,10,0)</f>
        <v>8. Fortalecimiento</v>
      </c>
      <c r="J1852" s="35" t="str">
        <f>VLOOKUP(O1852,[3]Gerentes!$A:$AB,15,0)</f>
        <v>Contratable</v>
      </c>
      <c r="K1852" s="36" t="str">
        <f t="shared" si="84"/>
        <v>Inversión</v>
      </c>
      <c r="L1852" s="37" t="s">
        <v>175</v>
      </c>
      <c r="M1852" s="38" t="str">
        <f t="shared" si="85"/>
        <v>C-4199-1500-8</v>
      </c>
      <c r="N1852" s="34">
        <v>184</v>
      </c>
      <c r="O1852" s="35" t="str">
        <f t="shared" si="86"/>
        <v>C-4199-1500-8-0-4199064-02-184</v>
      </c>
      <c r="P1852" s="32" t="s">
        <v>174</v>
      </c>
      <c r="Q1852" s="39">
        <f>VLOOKUP($O1852,[3]Gerentes!$A:$I,7,0)</f>
        <v>4199064</v>
      </c>
      <c r="R1852" s="40" t="str">
        <f>VLOOKUP($O1852,[3]Gerentes!$A:$I,8,0)</f>
        <v>SERVICIO DE IMPLEMENTACION DE SISTEMAS DE GESTION</v>
      </c>
      <c r="S1852" s="34" t="s">
        <v>24</v>
      </c>
      <c r="T1852" s="34">
        <v>27</v>
      </c>
      <c r="U1852" s="34" t="s">
        <v>161</v>
      </c>
      <c r="V1852" s="34" t="s">
        <v>25</v>
      </c>
      <c r="W1852" s="41">
        <v>124709821</v>
      </c>
      <c r="X1852" s="41">
        <v>0</v>
      </c>
      <c r="Y1852" s="41">
        <v>0</v>
      </c>
      <c r="Z1852" s="41">
        <v>0</v>
      </c>
      <c r="AA1852" s="41">
        <v>0</v>
      </c>
      <c r="AB1852" s="42">
        <v>124709821</v>
      </c>
      <c r="AC1852" s="41">
        <v>120010581</v>
      </c>
      <c r="AD1852" s="41">
        <v>4699240</v>
      </c>
      <c r="AE1852" s="42">
        <v>120010581</v>
      </c>
      <c r="AF1852" s="42">
        <v>52281808</v>
      </c>
      <c r="AG1852" s="41">
        <v>52281808</v>
      </c>
      <c r="AH1852" s="41">
        <v>52281808</v>
      </c>
      <c r="AI1852" s="41">
        <v>0</v>
      </c>
      <c r="AJ1852" s="41">
        <v>0</v>
      </c>
      <c r="AK1852" s="42" t="str">
        <f>IFERROR(VLOOKUP(Exportar[[#This Row],[RUBRO]],[3]LISTAS!$A$1:$B$19,2,0),Exportar[[#This Row],[NOMBRE-Planeación_Proyecto]])</f>
        <v>8. Fortalecimiento</v>
      </c>
      <c r="AL1852" s="41">
        <f>VLOOKUP(Exportar[[#This Row],[UNIDAD/SUB UNIDAD]],[3]!REGIONALES[[#All],[codigo_regional3]:[Columna1]],3,0)</f>
        <v>86</v>
      </c>
      <c r="AM1852" s="41">
        <f>Exportar[[#This Row],[COD]]</f>
        <v>86</v>
      </c>
      <c r="AN1852" s="41">
        <f>IFERROR(VLOOKUP(Exportar[[#This Row],[RUBRO completo]],'[3]CENTRO DE COSTOS'!$X:$X,1,0),0)</f>
        <v>0</v>
      </c>
      <c r="AO1852" s="43" t="str">
        <f>VLOOKUP(Exportar[[#This Row],[COD_REAL]],'[3]CENTRO DE COSTOS'!$M$4:$N$72,2,0)</f>
        <v>REGIONAL PUTUMAYO</v>
      </c>
    </row>
    <row r="1853" spans="1:41" x14ac:dyDescent="0.25">
      <c r="A1853" s="44">
        <v>45111</v>
      </c>
      <c r="B1853" s="32">
        <v>2023</v>
      </c>
      <c r="C1853" s="33" t="str">
        <f>VLOOKUP(D1853,'[3]CENTRO DE COSTOS'!$E:$H,4,0)</f>
        <v>REGIONALES</v>
      </c>
      <c r="D1853" s="34" t="s">
        <v>93</v>
      </c>
      <c r="E1853" s="34" t="s">
        <v>94</v>
      </c>
      <c r="F1853" s="34" t="s">
        <v>221</v>
      </c>
      <c r="G1853" s="35" t="str">
        <f>VLOOKUP(O1853,[3]Gerentes!$A:$N,4,0)</f>
        <v>FORTALECIMIENTO</v>
      </c>
      <c r="H1853" s="35" t="str">
        <f>VLOOKUP(O1853,[3]Gerentes!$A:$N,5,0)</f>
        <v>DIRECTOR(A) ADMINISTRATIVO</v>
      </c>
      <c r="I1853" s="35" t="str">
        <f>VLOOKUP(O1853,[3]Gerentes!$A:$N,10,0)</f>
        <v>8. Fortalecimiento</v>
      </c>
      <c r="J1853" s="35" t="str">
        <f>VLOOKUP(O1853,[3]Gerentes!$A:$AB,15,0)</f>
        <v>Contratable</v>
      </c>
      <c r="K1853" s="36" t="str">
        <f t="shared" si="84"/>
        <v>Inversión</v>
      </c>
      <c r="L1853" s="37" t="s">
        <v>175</v>
      </c>
      <c r="M1853" s="38" t="str">
        <f t="shared" si="85"/>
        <v>C-4199-1500-8</v>
      </c>
      <c r="N1853" s="34">
        <v>186</v>
      </c>
      <c r="O1853" s="35" t="str">
        <f t="shared" si="86"/>
        <v>C-4199-1500-8-0-4199064-02-186</v>
      </c>
      <c r="P1853" s="32" t="s">
        <v>174</v>
      </c>
      <c r="Q1853" s="39">
        <f>VLOOKUP($O1853,[3]Gerentes!$A:$I,7,0)</f>
        <v>4199064</v>
      </c>
      <c r="R1853" s="40" t="str">
        <f>VLOOKUP($O1853,[3]Gerentes!$A:$I,8,0)</f>
        <v>SERVICIO DE IMPLEMENTACION DE SISTEMAS DE GESTION</v>
      </c>
      <c r="S1853" s="34" t="s">
        <v>24</v>
      </c>
      <c r="T1853" s="34">
        <v>27</v>
      </c>
      <c r="U1853" s="34" t="s">
        <v>161</v>
      </c>
      <c r="V1853" s="34" t="s">
        <v>25</v>
      </c>
      <c r="W1853" s="41">
        <v>124356047</v>
      </c>
      <c r="X1853" s="41">
        <v>0</v>
      </c>
      <c r="Y1853" s="41">
        <v>0</v>
      </c>
      <c r="Z1853" s="41">
        <v>0</v>
      </c>
      <c r="AA1853" s="41">
        <v>0</v>
      </c>
      <c r="AB1853" s="42">
        <v>124356047</v>
      </c>
      <c r="AC1853" s="41">
        <v>124356047</v>
      </c>
      <c r="AD1853" s="41">
        <v>0</v>
      </c>
      <c r="AE1853" s="42">
        <v>75824694</v>
      </c>
      <c r="AF1853" s="42">
        <v>75824694</v>
      </c>
      <c r="AG1853" s="41">
        <v>75824694</v>
      </c>
      <c r="AH1853" s="41">
        <v>75824694</v>
      </c>
      <c r="AI1853" s="41">
        <v>0</v>
      </c>
      <c r="AJ1853" s="41">
        <v>0</v>
      </c>
      <c r="AK1853" s="42" t="str">
        <f>IFERROR(VLOOKUP(Exportar[[#This Row],[RUBRO]],[3]LISTAS!$A$1:$B$19,2,0),Exportar[[#This Row],[NOMBRE-Planeación_Proyecto]])</f>
        <v>8. Fortalecimiento</v>
      </c>
      <c r="AL1853" s="41">
        <f>VLOOKUP(Exportar[[#This Row],[UNIDAD/SUB UNIDAD]],[3]!REGIONALES[[#All],[codigo_regional3]:[Columna1]],3,0)</f>
        <v>86</v>
      </c>
      <c r="AM1853" s="41">
        <f>Exportar[[#This Row],[COD]]</f>
        <v>86</v>
      </c>
      <c r="AN1853" s="41">
        <f>IFERROR(VLOOKUP(Exportar[[#This Row],[RUBRO completo]],'[3]CENTRO DE COSTOS'!$X:$X,1,0),0)</f>
        <v>0</v>
      </c>
      <c r="AO1853" s="43" t="str">
        <f>VLOOKUP(Exportar[[#This Row],[COD_REAL]],'[3]CENTRO DE COSTOS'!$M$4:$N$72,2,0)</f>
        <v>REGIONAL PUTUMAYO</v>
      </c>
    </row>
    <row r="1854" spans="1:41" x14ac:dyDescent="0.25">
      <c r="A1854" s="44">
        <v>45111</v>
      </c>
      <c r="B1854" s="32">
        <v>2023</v>
      </c>
      <c r="C1854" s="33" t="str">
        <f>VLOOKUP(D1854,'[3]CENTRO DE COSTOS'!$E:$H,4,0)</f>
        <v>REGIONALES</v>
      </c>
      <c r="D1854" s="34" t="s">
        <v>93</v>
      </c>
      <c r="E1854" s="34" t="s">
        <v>94</v>
      </c>
      <c r="F1854" s="34" t="s">
        <v>220</v>
      </c>
      <c r="G1854" s="35" t="str">
        <f>VLOOKUP(O1854,[3]Gerentes!$A:$N,4,0)</f>
        <v>FORTALECIMIENTO</v>
      </c>
      <c r="H1854" s="35" t="str">
        <f>VLOOKUP(O1854,[3]Gerentes!$A:$N,5,0)</f>
        <v>DIRECTOR(A) DE GESTION HUMANA</v>
      </c>
      <c r="I1854" s="35" t="str">
        <f>VLOOKUP(O1854,[3]Gerentes!$A:$N,10,0)</f>
        <v>8. Fortalecimiento</v>
      </c>
      <c r="J1854" s="35" t="str">
        <f>VLOOKUP(O1854,[3]Gerentes!$A:$AB,15,0)</f>
        <v>Contratable</v>
      </c>
      <c r="K1854" s="36" t="str">
        <f t="shared" si="84"/>
        <v>Inversión</v>
      </c>
      <c r="L1854" s="37" t="s">
        <v>215</v>
      </c>
      <c r="M1854" s="38" t="str">
        <f t="shared" si="85"/>
        <v>C-4199-1500-8</v>
      </c>
      <c r="N1854" s="34">
        <v>192</v>
      </c>
      <c r="O1854" s="35" t="str">
        <f t="shared" si="86"/>
        <v>C-4199-1500-8-0-4199053-02-192</v>
      </c>
      <c r="P1854" s="32" t="s">
        <v>214</v>
      </c>
      <c r="Q1854" s="39">
        <f>VLOOKUP($O1854,[3]Gerentes!$A:$I,7,0)</f>
        <v>4199053</v>
      </c>
      <c r="R1854" s="40" t="str">
        <f>VLOOKUP($O1854,[3]Gerentes!$A:$I,8,0)</f>
        <v>DOCUMENTOS DE LINEAMIENTOS TECNICOS</v>
      </c>
      <c r="S1854" s="34" t="s">
        <v>24</v>
      </c>
      <c r="T1854" s="34">
        <v>27</v>
      </c>
      <c r="U1854" s="34" t="s">
        <v>161</v>
      </c>
      <c r="V1854" s="34" t="s">
        <v>25</v>
      </c>
      <c r="W1854" s="41">
        <v>21164337</v>
      </c>
      <c r="X1854" s="41">
        <v>0</v>
      </c>
      <c r="Y1854" s="41">
        <v>0</v>
      </c>
      <c r="Z1854" s="41">
        <v>0</v>
      </c>
      <c r="AA1854" s="41">
        <v>0</v>
      </c>
      <c r="AB1854" s="42">
        <v>21164337</v>
      </c>
      <c r="AC1854" s="41">
        <v>21164337</v>
      </c>
      <c r="AD1854" s="41">
        <v>0</v>
      </c>
      <c r="AE1854" s="42">
        <v>21164337</v>
      </c>
      <c r="AF1854" s="42">
        <v>0</v>
      </c>
      <c r="AG1854" s="41">
        <v>0</v>
      </c>
      <c r="AH1854" s="41">
        <v>0</v>
      </c>
      <c r="AI1854" s="41">
        <v>0</v>
      </c>
      <c r="AJ1854" s="41">
        <v>0</v>
      </c>
      <c r="AK1854" s="42" t="str">
        <f>IFERROR(VLOOKUP(Exportar[[#This Row],[RUBRO]],[3]LISTAS!$A$1:$B$19,2,0),Exportar[[#This Row],[NOMBRE-Planeación_Proyecto]])</f>
        <v>8. Fortalecimiento</v>
      </c>
      <c r="AL1854" s="41">
        <f>VLOOKUP(Exportar[[#This Row],[UNIDAD/SUB UNIDAD]],[3]!REGIONALES[[#All],[codigo_regional3]:[Columna1]],3,0)</f>
        <v>86</v>
      </c>
      <c r="AM1854" s="41">
        <f>Exportar[[#This Row],[COD]]</f>
        <v>86</v>
      </c>
      <c r="AN1854" s="41">
        <f>IFERROR(VLOOKUP(Exportar[[#This Row],[RUBRO completo]],'[3]CENTRO DE COSTOS'!$X:$X,1,0),0)</f>
        <v>0</v>
      </c>
      <c r="AO1854" s="43" t="str">
        <f>VLOOKUP(Exportar[[#This Row],[COD_REAL]],'[3]CENTRO DE COSTOS'!$M$4:$N$72,2,0)</f>
        <v>REGIONAL PUTUMAYO</v>
      </c>
    </row>
    <row r="1855" spans="1:41" x14ac:dyDescent="0.25">
      <c r="A1855" s="44">
        <v>45111</v>
      </c>
      <c r="B1855" s="32">
        <v>2023</v>
      </c>
      <c r="C1855" s="33" t="str">
        <f>VLOOKUP(D1855,'[3]CENTRO DE COSTOS'!$E:$H,4,0)</f>
        <v>REGIONALES</v>
      </c>
      <c r="D1855" s="34" t="s">
        <v>93</v>
      </c>
      <c r="E1855" s="34" t="s">
        <v>94</v>
      </c>
      <c r="F1855" s="34" t="s">
        <v>219</v>
      </c>
      <c r="G1855" s="35" t="str">
        <f>VLOOKUP(O1855,[3]Gerentes!$A:$N,4,0)</f>
        <v>FORTALECIMIENTO</v>
      </c>
      <c r="H1855" s="35" t="str">
        <f>VLOOKUP(O1855,[3]Gerentes!$A:$N,5,0)</f>
        <v>DIRECTOR(A) ADMINISTRATIVO</v>
      </c>
      <c r="I1855" s="35" t="str">
        <f>VLOOKUP(O1855,[3]Gerentes!$A:$N,10,0)</f>
        <v>8. Fortalecimiento</v>
      </c>
      <c r="J1855" s="35" t="str">
        <f>VLOOKUP(O1855,[3]Gerentes!$A:$AB,15,0)</f>
        <v>Contratable</v>
      </c>
      <c r="K1855" s="36" t="str">
        <f t="shared" si="84"/>
        <v>Inversión</v>
      </c>
      <c r="L1855" s="37" t="s">
        <v>218</v>
      </c>
      <c r="M1855" s="38" t="str">
        <f t="shared" si="85"/>
        <v>C-4199-1500-8</v>
      </c>
      <c r="N1855" s="34">
        <v>197</v>
      </c>
      <c r="O1855" s="35" t="str">
        <f t="shared" si="86"/>
        <v>C-4199-1500-8-0-4199016-02-197</v>
      </c>
      <c r="P1855" s="32" t="s">
        <v>217</v>
      </c>
      <c r="Q1855" s="39">
        <f>VLOOKUP($O1855,[3]Gerentes!$A:$I,7,0)</f>
        <v>4199016</v>
      </c>
      <c r="R1855" s="40" t="str">
        <f>VLOOKUP($O1855,[3]Gerentes!$A:$I,8,0)</f>
        <v>SEDES MANTENIDAS</v>
      </c>
      <c r="S1855" s="34" t="s">
        <v>24</v>
      </c>
      <c r="T1855" s="34">
        <v>27</v>
      </c>
      <c r="U1855" s="34" t="s">
        <v>161</v>
      </c>
      <c r="V1855" s="34" t="s">
        <v>25</v>
      </c>
      <c r="W1855" s="41">
        <v>64673146</v>
      </c>
      <c r="X1855" s="41">
        <v>0</v>
      </c>
      <c r="Y1855" s="41">
        <v>0</v>
      </c>
      <c r="Z1855" s="41">
        <v>0</v>
      </c>
      <c r="AA1855" s="41">
        <v>0</v>
      </c>
      <c r="AB1855" s="42">
        <v>64673146</v>
      </c>
      <c r="AC1855" s="41">
        <v>64515169</v>
      </c>
      <c r="AD1855" s="41">
        <v>157977</v>
      </c>
      <c r="AE1855" s="42">
        <v>6907507</v>
      </c>
      <c r="AF1855" s="42">
        <v>1381501</v>
      </c>
      <c r="AG1855" s="41">
        <v>1381501</v>
      </c>
      <c r="AH1855" s="41">
        <v>1381501</v>
      </c>
      <c r="AI1855" s="41">
        <v>0</v>
      </c>
      <c r="AJ1855" s="41">
        <v>0</v>
      </c>
      <c r="AK1855" s="42" t="str">
        <f>IFERROR(VLOOKUP(Exportar[[#This Row],[RUBRO]],[3]LISTAS!$A$1:$B$19,2,0),Exportar[[#This Row],[NOMBRE-Planeación_Proyecto]])</f>
        <v>8. Fortalecimiento</v>
      </c>
      <c r="AL1855" s="41">
        <f>VLOOKUP(Exportar[[#This Row],[UNIDAD/SUB UNIDAD]],[3]!REGIONALES[[#All],[codigo_regional3]:[Columna1]],3,0)</f>
        <v>86</v>
      </c>
      <c r="AM1855" s="41">
        <f>Exportar[[#This Row],[COD]]</f>
        <v>86</v>
      </c>
      <c r="AN1855" s="41">
        <f>IFERROR(VLOOKUP(Exportar[[#This Row],[RUBRO completo]],'[3]CENTRO DE COSTOS'!$X:$X,1,0),0)</f>
        <v>0</v>
      </c>
      <c r="AO1855" s="43" t="str">
        <f>VLOOKUP(Exportar[[#This Row],[COD_REAL]],'[3]CENTRO DE COSTOS'!$M$4:$N$72,2,0)</f>
        <v>REGIONAL PUTUMAYO</v>
      </c>
    </row>
    <row r="1856" spans="1:41" x14ac:dyDescent="0.25">
      <c r="A1856" s="44">
        <v>45111</v>
      </c>
      <c r="B1856" s="32">
        <v>2023</v>
      </c>
      <c r="C1856" s="33" t="str">
        <f>VLOOKUP(D1856,'[3]CENTRO DE COSTOS'!$E:$H,4,0)</f>
        <v>REGIONALES</v>
      </c>
      <c r="D1856" s="34" t="s">
        <v>93</v>
      </c>
      <c r="E1856" s="34" t="s">
        <v>94</v>
      </c>
      <c r="F1856" s="34" t="s">
        <v>216</v>
      </c>
      <c r="G1856" s="35" t="str">
        <f>VLOOKUP(O1856,[3]Gerentes!$A:$N,4,0)</f>
        <v>FORTALECIMIENTO</v>
      </c>
      <c r="H1856" s="35" t="str">
        <f>VLOOKUP(O1856,[3]Gerentes!$A:$N,5,0)</f>
        <v>DIRECTOR(A) ADMINISTRATIVO</v>
      </c>
      <c r="I1856" s="35" t="str">
        <f>VLOOKUP(O1856,[3]Gerentes!$A:$N,10,0)</f>
        <v>8. Fortalecimiento</v>
      </c>
      <c r="J1856" s="35" t="str">
        <f>VLOOKUP(O1856,[3]Gerentes!$A:$AB,15,0)</f>
        <v>Contratable</v>
      </c>
      <c r="K1856" s="36" t="str">
        <f t="shared" si="84"/>
        <v>Inversión</v>
      </c>
      <c r="L1856" s="37" t="s">
        <v>215</v>
      </c>
      <c r="M1856" s="38" t="str">
        <f t="shared" si="85"/>
        <v>C-4199-1500-8</v>
      </c>
      <c r="N1856" s="34">
        <v>199</v>
      </c>
      <c r="O1856" s="35" t="str">
        <f t="shared" si="86"/>
        <v>C-4199-1500-8-0-4199053-02-199</v>
      </c>
      <c r="P1856" s="32" t="s">
        <v>214</v>
      </c>
      <c r="Q1856" s="39">
        <f>VLOOKUP($O1856,[3]Gerentes!$A:$I,7,0)</f>
        <v>4199053</v>
      </c>
      <c r="R1856" s="40" t="str">
        <f>VLOOKUP($O1856,[3]Gerentes!$A:$I,8,0)</f>
        <v>DOCUMENTOS DE LINEAMIENTOS TECNICOS</v>
      </c>
      <c r="S1856" s="34" t="s">
        <v>24</v>
      </c>
      <c r="T1856" s="34">
        <v>27</v>
      </c>
      <c r="U1856" s="34" t="s">
        <v>161</v>
      </c>
      <c r="V1856" s="34" t="s">
        <v>25</v>
      </c>
      <c r="W1856" s="41">
        <v>36550000</v>
      </c>
      <c r="X1856" s="41">
        <v>2903704</v>
      </c>
      <c r="Y1856" s="41">
        <v>0</v>
      </c>
      <c r="Z1856" s="41">
        <v>0</v>
      </c>
      <c r="AA1856" s="41">
        <v>0</v>
      </c>
      <c r="AB1856" s="42">
        <v>39453704</v>
      </c>
      <c r="AC1856" s="41">
        <v>39431882.859999999</v>
      </c>
      <c r="AD1856" s="41">
        <v>21821.14</v>
      </c>
      <c r="AE1856" s="42">
        <v>20018460</v>
      </c>
      <c r="AF1856" s="42">
        <v>17319260</v>
      </c>
      <c r="AG1856" s="41">
        <v>17319260</v>
      </c>
      <c r="AH1856" s="41">
        <v>17319260</v>
      </c>
      <c r="AI1856" s="41">
        <v>0</v>
      </c>
      <c r="AJ1856" s="41">
        <v>0</v>
      </c>
      <c r="AK1856" s="42" t="str">
        <f>IFERROR(VLOOKUP(Exportar[[#This Row],[RUBRO]],[3]LISTAS!$A$1:$B$19,2,0),Exportar[[#This Row],[NOMBRE-Planeación_Proyecto]])</f>
        <v>8. Fortalecimiento</v>
      </c>
      <c r="AL1856" s="41">
        <f>VLOOKUP(Exportar[[#This Row],[UNIDAD/SUB UNIDAD]],[3]!REGIONALES[[#All],[codigo_regional3]:[Columna1]],3,0)</f>
        <v>86</v>
      </c>
      <c r="AM1856" s="41">
        <f>Exportar[[#This Row],[COD]]</f>
        <v>86</v>
      </c>
      <c r="AN1856" s="41">
        <f>IFERROR(VLOOKUP(Exportar[[#This Row],[RUBRO completo]],'[3]CENTRO DE COSTOS'!$X:$X,1,0),0)</f>
        <v>0</v>
      </c>
      <c r="AO1856" s="43" t="str">
        <f>VLOOKUP(Exportar[[#This Row],[COD_REAL]],'[3]CENTRO DE COSTOS'!$M$4:$N$72,2,0)</f>
        <v>REGIONAL PUTUMAYO</v>
      </c>
    </row>
    <row r="1857" spans="1:41" x14ac:dyDescent="0.25">
      <c r="A1857" s="44">
        <v>45111</v>
      </c>
      <c r="B1857" s="32">
        <v>2023</v>
      </c>
      <c r="C1857" s="33" t="str">
        <f>VLOOKUP(D1857,'[3]CENTRO DE COSTOS'!$E:$H,4,0)</f>
        <v>REGIONALES</v>
      </c>
      <c r="D1857" s="34" t="s">
        <v>93</v>
      </c>
      <c r="E1857" s="34" t="s">
        <v>94</v>
      </c>
      <c r="F1857" s="34" t="s">
        <v>213</v>
      </c>
      <c r="G1857" s="35" t="str">
        <f>VLOOKUP(O1857,[3]Gerentes!$A:$N,4,0)</f>
        <v>FORTALECIMIENTO</v>
      </c>
      <c r="H1857" s="35" t="str">
        <f>VLOOKUP(O1857,[3]Gerentes!$A:$N,5,0)</f>
        <v>DIRECTOR(A) ADMINISTRATIVO</v>
      </c>
      <c r="I1857" s="35" t="str">
        <f>VLOOKUP(O1857,[3]Gerentes!$A:$N,10,0)</f>
        <v>8. Fortalecimiento</v>
      </c>
      <c r="J1857" s="35" t="str">
        <f>VLOOKUP(O1857,[3]Gerentes!$A:$AB,15,0)</f>
        <v>Contratable</v>
      </c>
      <c r="K1857" s="36" t="str">
        <f t="shared" si="84"/>
        <v>Inversión</v>
      </c>
      <c r="L1857" s="37" t="s">
        <v>175</v>
      </c>
      <c r="M1857" s="38" t="str">
        <f t="shared" si="85"/>
        <v>C-4199-1500-8</v>
      </c>
      <c r="N1857" s="34">
        <v>201</v>
      </c>
      <c r="O1857" s="35" t="str">
        <f t="shared" si="86"/>
        <v>C-4199-1500-8-0-4199064-02-201</v>
      </c>
      <c r="P1857" s="32" t="s">
        <v>174</v>
      </c>
      <c r="Q1857" s="39">
        <f>VLOOKUP($O1857,[3]Gerentes!$A:$I,7,0)</f>
        <v>4199064</v>
      </c>
      <c r="R1857" s="40" t="str">
        <f>VLOOKUP($O1857,[3]Gerentes!$A:$I,8,0)</f>
        <v>SERVICIO DE IMPLEMENTACION DE SISTEMAS DE GESTION</v>
      </c>
      <c r="S1857" s="34" t="s">
        <v>24</v>
      </c>
      <c r="T1857" s="34">
        <v>27</v>
      </c>
      <c r="U1857" s="34" t="s">
        <v>161</v>
      </c>
      <c r="V1857" s="34" t="s">
        <v>25</v>
      </c>
      <c r="W1857" s="41">
        <v>0</v>
      </c>
      <c r="X1857" s="41">
        <v>79660350</v>
      </c>
      <c r="Y1857" s="41">
        <v>2903704</v>
      </c>
      <c r="Z1857" s="41">
        <v>0</v>
      </c>
      <c r="AA1857" s="41">
        <v>0</v>
      </c>
      <c r="AB1857" s="42">
        <v>76756646</v>
      </c>
      <c r="AC1857" s="41">
        <v>71708382</v>
      </c>
      <c r="AD1857" s="41">
        <v>5048264</v>
      </c>
      <c r="AE1857" s="42">
        <v>71708382</v>
      </c>
      <c r="AF1857" s="42">
        <v>0</v>
      </c>
      <c r="AG1857" s="41">
        <v>0</v>
      </c>
      <c r="AH1857" s="41">
        <v>0</v>
      </c>
      <c r="AI1857" s="41">
        <v>0</v>
      </c>
      <c r="AJ1857" s="41">
        <v>0</v>
      </c>
      <c r="AK1857" s="42" t="str">
        <f>IFERROR(VLOOKUP(Exportar[[#This Row],[RUBRO]],[3]LISTAS!$A$1:$B$19,2,0),Exportar[[#This Row],[NOMBRE-Planeación_Proyecto]])</f>
        <v>8. Fortalecimiento</v>
      </c>
      <c r="AL1857" s="41">
        <f>VLOOKUP(Exportar[[#This Row],[UNIDAD/SUB UNIDAD]],[3]!REGIONALES[[#All],[codigo_regional3]:[Columna1]],3,0)</f>
        <v>86</v>
      </c>
      <c r="AM1857" s="41">
        <f>Exportar[[#This Row],[COD]]</f>
        <v>86</v>
      </c>
      <c r="AN1857" s="41">
        <f>IFERROR(VLOOKUP(Exportar[[#This Row],[RUBRO completo]],'[3]CENTRO DE COSTOS'!$X:$X,1,0),0)</f>
        <v>0</v>
      </c>
      <c r="AO1857" s="43" t="str">
        <f>VLOOKUP(Exportar[[#This Row],[COD_REAL]],'[3]CENTRO DE COSTOS'!$M$4:$N$72,2,0)</f>
        <v>REGIONAL PUTUMAYO</v>
      </c>
    </row>
    <row r="1858" spans="1:41" x14ac:dyDescent="0.25">
      <c r="A1858" s="44">
        <v>45111</v>
      </c>
      <c r="B1858" s="32">
        <v>2023</v>
      </c>
      <c r="C1858" s="33" t="str">
        <f>VLOOKUP(D1858,'[3]CENTRO DE COSTOS'!$E:$H,4,0)</f>
        <v>REGIONALES</v>
      </c>
      <c r="D1858" s="34" t="s">
        <v>93</v>
      </c>
      <c r="E1858" s="34" t="s">
        <v>94</v>
      </c>
      <c r="F1858" s="34" t="s">
        <v>208</v>
      </c>
      <c r="G1858" s="35" t="str">
        <f>VLOOKUP(O1858,[3]Gerentes!$A:$N,4,0)</f>
        <v>FUNCIONAMIENTO</v>
      </c>
      <c r="H1858" s="35" t="str">
        <f>VLOOKUP(O1858,[3]Gerentes!$A:$N,5,0)</f>
        <v>DIRECTOR(A) DE GESTION HUMANA</v>
      </c>
      <c r="I1858" s="35" t="str">
        <f>VLOOKUP(O1858,[3]Gerentes!$A:$N,10,0)</f>
        <v>1. Gestión Humana</v>
      </c>
      <c r="J1858" s="35" t="str">
        <f>VLOOKUP(O1858,[3]Gerentes!$A:$AB,15,0)</f>
        <v>Contratable</v>
      </c>
      <c r="K1858" s="36" t="str">
        <f t="shared" si="84"/>
        <v>Funcionamiento</v>
      </c>
      <c r="L1858" s="37" t="s">
        <v>212</v>
      </c>
      <c r="M1858" s="38" t="str">
        <f t="shared" si="85"/>
        <v>A-02-02</v>
      </c>
      <c r="N1858" s="34">
        <v>301</v>
      </c>
      <c r="O1858" s="35" t="str">
        <f t="shared" si="86"/>
        <v>A-02-02-01-002-008-301</v>
      </c>
      <c r="P1858" s="32" t="s">
        <v>211</v>
      </c>
      <c r="Q1858" s="39">
        <f>VLOOKUP($O1858,[3]Gerentes!$A:$I,7,0)</f>
        <v>0</v>
      </c>
      <c r="R1858" s="40">
        <f>VLOOKUP($O1858,[3]Gerentes!$A:$I,8,0)</f>
        <v>0</v>
      </c>
      <c r="S1858" s="34" t="s">
        <v>24</v>
      </c>
      <c r="T1858" s="34">
        <v>27</v>
      </c>
      <c r="U1858" s="34" t="s">
        <v>161</v>
      </c>
      <c r="V1858" s="34" t="s">
        <v>25</v>
      </c>
      <c r="W1858" s="41">
        <v>19626650</v>
      </c>
      <c r="X1858" s="41">
        <v>1513700</v>
      </c>
      <c r="Y1858" s="41">
        <v>0</v>
      </c>
      <c r="Z1858" s="41">
        <v>0</v>
      </c>
      <c r="AA1858" s="41">
        <v>0</v>
      </c>
      <c r="AB1858" s="42">
        <v>21140350</v>
      </c>
      <c r="AC1858" s="41">
        <v>21140350</v>
      </c>
      <c r="AD1858" s="41">
        <v>0</v>
      </c>
      <c r="AE1858" s="42">
        <v>0</v>
      </c>
      <c r="AF1858" s="42">
        <v>0</v>
      </c>
      <c r="AG1858" s="41">
        <v>0</v>
      </c>
      <c r="AH1858" s="41">
        <v>0</v>
      </c>
      <c r="AI1858" s="41">
        <v>0</v>
      </c>
      <c r="AJ1858" s="41">
        <v>0</v>
      </c>
      <c r="AK1858" s="42" t="str">
        <f>IFERROR(VLOOKUP(Exportar[[#This Row],[RUBRO]],[3]LISTAS!$A$1:$B$19,2,0),Exportar[[#This Row],[NOMBRE-Planeación_Proyecto]])</f>
        <v>Gastos Generales</v>
      </c>
      <c r="AL1858" s="41">
        <f>VLOOKUP(Exportar[[#This Row],[UNIDAD/SUB UNIDAD]],[3]!REGIONALES[[#All],[codigo_regional3]:[Columna1]],3,0)</f>
        <v>86</v>
      </c>
      <c r="AM1858" s="41">
        <f>Exportar[[#This Row],[COD]]</f>
        <v>86</v>
      </c>
      <c r="AN1858" s="41">
        <f>IFERROR(VLOOKUP(Exportar[[#This Row],[RUBRO completo]],'[3]CENTRO DE COSTOS'!$X:$X,1,0),0)</f>
        <v>0</v>
      </c>
      <c r="AO1858" s="43" t="str">
        <f>VLOOKUP(Exportar[[#This Row],[COD_REAL]],'[3]CENTRO DE COSTOS'!$M$4:$N$72,2,0)</f>
        <v>REGIONAL PUTUMAYO</v>
      </c>
    </row>
    <row r="1859" spans="1:41" x14ac:dyDescent="0.25">
      <c r="A1859" s="44">
        <v>45111</v>
      </c>
      <c r="B1859" s="32">
        <v>2023</v>
      </c>
      <c r="C1859" s="33" t="str">
        <f>VLOOKUP(D1859,'[3]CENTRO DE COSTOS'!$E:$H,4,0)</f>
        <v>REGIONALES</v>
      </c>
      <c r="D1859" s="34" t="s">
        <v>93</v>
      </c>
      <c r="E1859" s="34" t="s">
        <v>94</v>
      </c>
      <c r="F1859" s="34" t="s">
        <v>208</v>
      </c>
      <c r="G1859" s="35" t="str">
        <f>VLOOKUP(O1859,[3]Gerentes!$A:$N,4,0)</f>
        <v>FUNCIONAMIENTO</v>
      </c>
      <c r="H1859" s="35" t="str">
        <f>VLOOKUP(O1859,[3]Gerentes!$A:$N,5,0)</f>
        <v>DIRECTOR(A) DE GESTION HUMANA</v>
      </c>
      <c r="I1859" s="35" t="str">
        <f>VLOOKUP(O1859,[3]Gerentes!$A:$N,10,0)</f>
        <v>1. Gestión Humana</v>
      </c>
      <c r="J1859" s="35" t="str">
        <f>VLOOKUP(O1859,[3]Gerentes!$A:$AB,15,0)</f>
        <v>No Contratable</v>
      </c>
      <c r="K1859" s="36" t="str">
        <f t="shared" si="84"/>
        <v>Funcionamiento</v>
      </c>
      <c r="L1859" s="37" t="s">
        <v>210</v>
      </c>
      <c r="M1859" s="38" t="str">
        <f t="shared" si="85"/>
        <v>A-02-02</v>
      </c>
      <c r="N1859" s="34">
        <v>301</v>
      </c>
      <c r="O1859" s="35" t="str">
        <f t="shared" si="86"/>
        <v>A-02-02-02-009-006-301</v>
      </c>
      <c r="P1859" s="32" t="s">
        <v>209</v>
      </c>
      <c r="Q1859" s="39">
        <f>VLOOKUP($O1859,[3]Gerentes!$A:$I,7,0)</f>
        <v>0</v>
      </c>
      <c r="R1859" s="40">
        <f>VLOOKUP($O1859,[3]Gerentes!$A:$I,8,0)</f>
        <v>0</v>
      </c>
      <c r="S1859" s="34" t="s">
        <v>24</v>
      </c>
      <c r="T1859" s="34">
        <v>27</v>
      </c>
      <c r="U1859" s="34" t="s">
        <v>161</v>
      </c>
      <c r="V1859" s="34" t="s">
        <v>25</v>
      </c>
      <c r="W1859" s="41">
        <v>26839171</v>
      </c>
      <c r="X1859" s="41">
        <v>7035511</v>
      </c>
      <c r="Y1859" s="41">
        <v>0</v>
      </c>
      <c r="Z1859" s="41">
        <v>0</v>
      </c>
      <c r="AA1859" s="41">
        <v>0</v>
      </c>
      <c r="AB1859" s="42">
        <v>33874682</v>
      </c>
      <c r="AC1859" s="41">
        <v>33874682</v>
      </c>
      <c r="AD1859" s="41">
        <v>0</v>
      </c>
      <c r="AE1859" s="42">
        <v>33874682</v>
      </c>
      <c r="AF1859" s="42">
        <v>0</v>
      </c>
      <c r="AG1859" s="41">
        <v>0</v>
      </c>
      <c r="AH1859" s="41">
        <v>0</v>
      </c>
      <c r="AI1859" s="41">
        <v>0</v>
      </c>
      <c r="AJ1859" s="41">
        <v>0</v>
      </c>
      <c r="AK1859" s="42" t="str">
        <f>IFERROR(VLOOKUP(Exportar[[#This Row],[RUBRO]],[3]LISTAS!$A$1:$B$19,2,0),Exportar[[#This Row],[NOMBRE-Planeación_Proyecto]])</f>
        <v>Gastos Generales</v>
      </c>
      <c r="AL1859" s="41">
        <f>VLOOKUP(Exportar[[#This Row],[UNIDAD/SUB UNIDAD]],[3]!REGIONALES[[#All],[codigo_regional3]:[Columna1]],3,0)</f>
        <v>86</v>
      </c>
      <c r="AM1859" s="41">
        <f>Exportar[[#This Row],[COD]]</f>
        <v>86</v>
      </c>
      <c r="AN1859" s="41">
        <f>IFERROR(VLOOKUP(Exportar[[#This Row],[RUBRO completo]],'[3]CENTRO DE COSTOS'!$X:$X,1,0),0)</f>
        <v>0</v>
      </c>
      <c r="AO1859" s="43" t="str">
        <f>VLOOKUP(Exportar[[#This Row],[COD_REAL]],'[3]CENTRO DE COSTOS'!$M$4:$N$72,2,0)</f>
        <v>REGIONAL PUTUMAYO</v>
      </c>
    </row>
    <row r="1860" spans="1:41" x14ac:dyDescent="0.25">
      <c r="A1860" s="44">
        <v>45111</v>
      </c>
      <c r="B1860" s="32">
        <v>2023</v>
      </c>
      <c r="C1860" s="33" t="str">
        <f>VLOOKUP(D1860,'[3]CENTRO DE COSTOS'!$E:$H,4,0)</f>
        <v>REGIONALES</v>
      </c>
      <c r="D1860" s="34" t="s">
        <v>93</v>
      </c>
      <c r="E1860" s="34" t="s">
        <v>94</v>
      </c>
      <c r="F1860" s="34" t="s">
        <v>208</v>
      </c>
      <c r="G1860" s="35" t="str">
        <f>VLOOKUP(O1860,[3]Gerentes!$A:$N,4,0)</f>
        <v>FUNCIONAMIENTO</v>
      </c>
      <c r="H1860" s="35" t="str">
        <f>VLOOKUP(O1860,[3]Gerentes!$A:$N,5,0)</f>
        <v>DIRECTOR(A) DE GESTION HUMANA</v>
      </c>
      <c r="I1860" s="35" t="str">
        <f>VLOOKUP(O1860,[3]Gerentes!$A:$N,10,0)</f>
        <v>1. Gestión Humana</v>
      </c>
      <c r="J1860" s="35" t="str">
        <f>VLOOKUP(O1860,[3]Gerentes!$A:$AB,15,0)</f>
        <v>No Contratable</v>
      </c>
      <c r="K1860" s="36" t="str">
        <f t="shared" ref="K1860:K1923" si="87">IF(OR(LEFT(L1860,1)="A",LEFT(L1860,1)="B"),"Funcionamiento","Inversión")</f>
        <v>Funcionamiento</v>
      </c>
      <c r="L1860" s="37" t="s">
        <v>207</v>
      </c>
      <c r="M1860" s="38" t="str">
        <f t="shared" ref="M1860:M1923" si="88">IF(LEFT(L1860,4)="A-01",LEFT(L1860,10),IF(LEFT(L1860,4)="A-02",LEFT(L1860,7),IF(LEFT(L1860,4)="A-03",LEFT(L1860,14),IF(LEFT(L1860,7)="A-08-01",LEFT(L1860,7),IF(LEFT(L1860,7)="A-08-04",LEFT(L1860,10),IF(AND(LEFT(LEFT(L1860,14),1)="C",RIGHT(LEFT(L1860,14),1)="-"),LEFT(L1860,13),LEFT(L1860,14)))))))</f>
        <v>A-02-02</v>
      </c>
      <c r="N1860" s="34">
        <v>301</v>
      </c>
      <c r="O1860" s="35" t="str">
        <f t="shared" ref="O1860:O1923" si="89">IF(LEN(N1860)&gt;3,L1860,L1860&amp;IF(N1860&lt;&gt;"","-"&amp;N1860,""))</f>
        <v>A-02-02-02-010-301</v>
      </c>
      <c r="P1860" s="32" t="s">
        <v>206</v>
      </c>
      <c r="Q1860" s="39">
        <f>VLOOKUP($O1860,[3]Gerentes!$A:$I,7,0)</f>
        <v>0</v>
      </c>
      <c r="R1860" s="40">
        <f>VLOOKUP($O1860,[3]Gerentes!$A:$I,8,0)</f>
        <v>0</v>
      </c>
      <c r="S1860" s="34" t="s">
        <v>24</v>
      </c>
      <c r="T1860" s="34">
        <v>27</v>
      </c>
      <c r="U1860" s="34" t="s">
        <v>161</v>
      </c>
      <c r="V1860" s="34" t="s">
        <v>25</v>
      </c>
      <c r="W1860" s="41">
        <v>19096200</v>
      </c>
      <c r="X1860" s="41">
        <v>0</v>
      </c>
      <c r="Y1860" s="41">
        <v>0</v>
      </c>
      <c r="Z1860" s="41">
        <v>0</v>
      </c>
      <c r="AA1860" s="41">
        <v>0</v>
      </c>
      <c r="AB1860" s="42">
        <v>19096200</v>
      </c>
      <c r="AC1860" s="41">
        <v>19096200</v>
      </c>
      <c r="AD1860" s="41">
        <v>0</v>
      </c>
      <c r="AE1860" s="42">
        <v>4537248</v>
      </c>
      <c r="AF1860" s="42">
        <v>3628870</v>
      </c>
      <c r="AG1860" s="41">
        <v>3628870</v>
      </c>
      <c r="AH1860" s="41">
        <v>3628870</v>
      </c>
      <c r="AI1860" s="41">
        <v>0</v>
      </c>
      <c r="AJ1860" s="41">
        <v>0</v>
      </c>
      <c r="AK1860" s="42" t="str">
        <f>IFERROR(VLOOKUP(Exportar[[#This Row],[RUBRO]],[3]LISTAS!$A$1:$B$19,2,0),Exportar[[#This Row],[NOMBRE-Planeación_Proyecto]])</f>
        <v>Gastos Generales</v>
      </c>
      <c r="AL1860" s="41">
        <f>VLOOKUP(Exportar[[#This Row],[UNIDAD/SUB UNIDAD]],[3]!REGIONALES[[#All],[codigo_regional3]:[Columna1]],3,0)</f>
        <v>86</v>
      </c>
      <c r="AM1860" s="41">
        <f>Exportar[[#This Row],[COD]]</f>
        <v>86</v>
      </c>
      <c r="AN1860" s="41">
        <f>IFERROR(VLOOKUP(Exportar[[#This Row],[RUBRO completo]],'[3]CENTRO DE COSTOS'!$X:$X,1,0),0)</f>
        <v>0</v>
      </c>
      <c r="AO1860" s="43" t="str">
        <f>VLOOKUP(Exportar[[#This Row],[COD_REAL]],'[3]CENTRO DE COSTOS'!$M$4:$N$72,2,0)</f>
        <v>REGIONAL PUTUMAYO</v>
      </c>
    </row>
    <row r="1861" spans="1:41" x14ac:dyDescent="0.25">
      <c r="A1861" s="44">
        <v>45111</v>
      </c>
      <c r="B1861" s="32">
        <v>2023</v>
      </c>
      <c r="C1861" s="33" t="str">
        <f>VLOOKUP(D1861,'[3]CENTRO DE COSTOS'!$E:$H,4,0)</f>
        <v>REGIONALES</v>
      </c>
      <c r="D1861" s="34" t="s">
        <v>93</v>
      </c>
      <c r="E1861" s="34" t="s">
        <v>94</v>
      </c>
      <c r="F1861" s="34" t="s">
        <v>195</v>
      </c>
      <c r="G1861" s="35" t="str">
        <f>VLOOKUP(O1861,[3]Gerentes!$A:$N,4,0)</f>
        <v>FUNCIONAMIENTO</v>
      </c>
      <c r="H1861" s="35" t="str">
        <f>VLOOKUP(O1861,[3]Gerentes!$A:$N,5,0)</f>
        <v>DIRECTOR(A) ADMINISTRATIVO</v>
      </c>
      <c r="I1861" s="35" t="str">
        <f>VLOOKUP(O1861,[3]Gerentes!$A:$N,10,0)</f>
        <v>2. Administrativa</v>
      </c>
      <c r="J1861" s="35" t="str">
        <f>VLOOKUP(O1861,[3]Gerentes!$A:$AB,15,0)</f>
        <v>No Contratable</v>
      </c>
      <c r="K1861" s="36" t="str">
        <f t="shared" si="87"/>
        <v>Funcionamiento</v>
      </c>
      <c r="L1861" s="37" t="s">
        <v>205</v>
      </c>
      <c r="M1861" s="38" t="str">
        <f t="shared" si="88"/>
        <v>A-02-02</v>
      </c>
      <c r="N1861" s="34">
        <v>302</v>
      </c>
      <c r="O1861" s="35" t="str">
        <f t="shared" si="89"/>
        <v>A-02-02-01-003-003-302</v>
      </c>
      <c r="P1861" s="32" t="s">
        <v>204</v>
      </c>
      <c r="Q1861" s="39">
        <f>VLOOKUP($O1861,[3]Gerentes!$A:$I,7,0)</f>
        <v>0</v>
      </c>
      <c r="R1861" s="40">
        <f>VLOOKUP($O1861,[3]Gerentes!$A:$I,8,0)</f>
        <v>0</v>
      </c>
      <c r="S1861" s="34" t="s">
        <v>24</v>
      </c>
      <c r="T1861" s="34">
        <v>27</v>
      </c>
      <c r="U1861" s="34" t="s">
        <v>161</v>
      </c>
      <c r="V1861" s="34" t="s">
        <v>25</v>
      </c>
      <c r="W1861" s="41">
        <v>0</v>
      </c>
      <c r="X1861" s="41">
        <v>18000000</v>
      </c>
      <c r="Y1861" s="41">
        <v>0</v>
      </c>
      <c r="Z1861" s="41">
        <v>0</v>
      </c>
      <c r="AA1861" s="41">
        <v>0</v>
      </c>
      <c r="AB1861" s="42">
        <v>18000000</v>
      </c>
      <c r="AC1861" s="41">
        <v>18000000</v>
      </c>
      <c r="AD1861" s="41">
        <v>0</v>
      </c>
      <c r="AE1861" s="42">
        <v>0</v>
      </c>
      <c r="AF1861" s="42">
        <v>0</v>
      </c>
      <c r="AG1861" s="41">
        <v>0</v>
      </c>
      <c r="AH1861" s="41">
        <v>0</v>
      </c>
      <c r="AI1861" s="41">
        <v>0</v>
      </c>
      <c r="AJ1861" s="41">
        <v>0</v>
      </c>
      <c r="AK1861" s="42" t="str">
        <f>IFERROR(VLOOKUP(Exportar[[#This Row],[RUBRO]],[3]LISTAS!$A$1:$B$19,2,0),Exportar[[#This Row],[NOMBRE-Planeación_Proyecto]])</f>
        <v>Gastos Generales</v>
      </c>
      <c r="AL1861" s="41">
        <f>VLOOKUP(Exportar[[#This Row],[UNIDAD/SUB UNIDAD]],[3]!REGIONALES[[#All],[codigo_regional3]:[Columna1]],3,0)</f>
        <v>86</v>
      </c>
      <c r="AM1861" s="41">
        <f>Exportar[[#This Row],[COD]]</f>
        <v>86</v>
      </c>
      <c r="AN1861" s="41">
        <f>IFERROR(VLOOKUP(Exportar[[#This Row],[RUBRO completo]],'[3]CENTRO DE COSTOS'!$X:$X,1,0),0)</f>
        <v>0</v>
      </c>
      <c r="AO1861" s="43" t="str">
        <f>VLOOKUP(Exportar[[#This Row],[COD_REAL]],'[3]CENTRO DE COSTOS'!$M$4:$N$72,2,0)</f>
        <v>REGIONAL PUTUMAYO</v>
      </c>
    </row>
    <row r="1862" spans="1:41" x14ac:dyDescent="0.25">
      <c r="A1862" s="44">
        <v>45111</v>
      </c>
      <c r="B1862" s="32">
        <v>2023</v>
      </c>
      <c r="C1862" s="33" t="str">
        <f>VLOOKUP(D1862,'[3]CENTRO DE COSTOS'!$E:$H,4,0)</f>
        <v>REGIONALES</v>
      </c>
      <c r="D1862" s="34" t="s">
        <v>93</v>
      </c>
      <c r="E1862" s="34" t="s">
        <v>94</v>
      </c>
      <c r="F1862" s="34" t="s">
        <v>195</v>
      </c>
      <c r="G1862" s="35" t="str">
        <f>VLOOKUP(O1862,[3]Gerentes!$A:$N,4,0)</f>
        <v>FUNCIONAMIENTO</v>
      </c>
      <c r="H1862" s="35" t="str">
        <f>VLOOKUP(O1862,[3]Gerentes!$A:$N,5,0)</f>
        <v>DIRECTOR(A) ADMINISTRATIVO</v>
      </c>
      <c r="I1862" s="35" t="str">
        <f>VLOOKUP(O1862,[3]Gerentes!$A:$N,10,0)</f>
        <v>2. Administrativa</v>
      </c>
      <c r="J1862" s="35" t="str">
        <f>VLOOKUP(O1862,[3]Gerentes!$A:$AB,15,0)</f>
        <v>No Contratable</v>
      </c>
      <c r="K1862" s="36" t="str">
        <f t="shared" si="87"/>
        <v>Funcionamiento</v>
      </c>
      <c r="L1862" s="37" t="s">
        <v>203</v>
      </c>
      <c r="M1862" s="38" t="str">
        <f t="shared" si="88"/>
        <v>A-02-02</v>
      </c>
      <c r="N1862" s="34">
        <v>302</v>
      </c>
      <c r="O1862" s="35" t="str">
        <f t="shared" si="89"/>
        <v>A-02-02-02-006-009-302</v>
      </c>
      <c r="P1862" s="32" t="s">
        <v>202</v>
      </c>
      <c r="Q1862" s="39">
        <f>VLOOKUP($O1862,[3]Gerentes!$A:$I,7,0)</f>
        <v>0</v>
      </c>
      <c r="R1862" s="40">
        <f>VLOOKUP($O1862,[3]Gerentes!$A:$I,8,0)</f>
        <v>0</v>
      </c>
      <c r="S1862" s="34" t="s">
        <v>24</v>
      </c>
      <c r="T1862" s="34">
        <v>27</v>
      </c>
      <c r="U1862" s="34" t="s">
        <v>161</v>
      </c>
      <c r="V1862" s="34" t="s">
        <v>25</v>
      </c>
      <c r="W1862" s="41">
        <v>1057600</v>
      </c>
      <c r="X1862" s="41">
        <v>0</v>
      </c>
      <c r="Y1862" s="41">
        <v>0</v>
      </c>
      <c r="Z1862" s="41">
        <v>0</v>
      </c>
      <c r="AA1862" s="41">
        <v>0</v>
      </c>
      <c r="AB1862" s="42">
        <v>1057600</v>
      </c>
      <c r="AC1862" s="41">
        <v>1057600</v>
      </c>
      <c r="AD1862" s="41">
        <v>0</v>
      </c>
      <c r="AE1862" s="42">
        <v>1057600</v>
      </c>
      <c r="AF1862" s="42">
        <v>1057600</v>
      </c>
      <c r="AG1862" s="41">
        <v>1057600</v>
      </c>
      <c r="AH1862" s="41">
        <v>1057600</v>
      </c>
      <c r="AI1862" s="41">
        <v>0</v>
      </c>
      <c r="AJ1862" s="41">
        <v>0</v>
      </c>
      <c r="AK1862" s="42" t="str">
        <f>IFERROR(VLOOKUP(Exportar[[#This Row],[RUBRO]],[3]LISTAS!$A$1:$B$19,2,0),Exportar[[#This Row],[NOMBRE-Planeación_Proyecto]])</f>
        <v>Gastos Generales</v>
      </c>
      <c r="AL1862" s="41">
        <f>VLOOKUP(Exportar[[#This Row],[UNIDAD/SUB UNIDAD]],[3]!REGIONALES[[#All],[codigo_regional3]:[Columna1]],3,0)</f>
        <v>86</v>
      </c>
      <c r="AM1862" s="41">
        <f>Exportar[[#This Row],[COD]]</f>
        <v>86</v>
      </c>
      <c r="AN1862" s="41">
        <f>IFERROR(VLOOKUP(Exportar[[#This Row],[RUBRO completo]],'[3]CENTRO DE COSTOS'!$X:$X,1,0),0)</f>
        <v>0</v>
      </c>
      <c r="AO1862" s="43" t="str">
        <f>VLOOKUP(Exportar[[#This Row],[COD_REAL]],'[3]CENTRO DE COSTOS'!$M$4:$N$72,2,0)</f>
        <v>REGIONAL PUTUMAYO</v>
      </c>
    </row>
    <row r="1863" spans="1:41" x14ac:dyDescent="0.25">
      <c r="A1863" s="44">
        <v>45111</v>
      </c>
      <c r="B1863" s="32">
        <v>2023</v>
      </c>
      <c r="C1863" s="33" t="str">
        <f>VLOOKUP(D1863,'[3]CENTRO DE COSTOS'!$E:$H,4,0)</f>
        <v>REGIONALES</v>
      </c>
      <c r="D1863" s="34" t="s">
        <v>93</v>
      </c>
      <c r="E1863" s="34" t="s">
        <v>94</v>
      </c>
      <c r="F1863" s="34" t="s">
        <v>195</v>
      </c>
      <c r="G1863" s="35" t="str">
        <f>VLOOKUP(O1863,[3]Gerentes!$A:$N,4,0)</f>
        <v>FUNCIONAMIENTO</v>
      </c>
      <c r="H1863" s="35" t="str">
        <f>VLOOKUP(O1863,[3]Gerentes!$A:$N,5,0)</f>
        <v>DIRECTOR(A) ADMINISTRATIVO</v>
      </c>
      <c r="I1863" s="35" t="str">
        <f>VLOOKUP(O1863,[3]Gerentes!$A:$N,10,0)</f>
        <v>2. Administrativa</v>
      </c>
      <c r="J1863" s="35" t="str">
        <f>VLOOKUP(O1863,[3]Gerentes!$A:$AB,15,0)</f>
        <v>No Contratable</v>
      </c>
      <c r="K1863" s="36" t="str">
        <f t="shared" si="87"/>
        <v>Funcionamiento</v>
      </c>
      <c r="L1863" s="37" t="s">
        <v>201</v>
      </c>
      <c r="M1863" s="38" t="str">
        <f t="shared" si="88"/>
        <v>A-02-02</v>
      </c>
      <c r="N1863" s="34">
        <v>302</v>
      </c>
      <c r="O1863" s="35" t="str">
        <f t="shared" si="89"/>
        <v>A-02-02-02-008-004-302</v>
      </c>
      <c r="P1863" s="32" t="s">
        <v>200</v>
      </c>
      <c r="Q1863" s="39">
        <f>VLOOKUP($O1863,[3]Gerentes!$A:$I,7,0)</f>
        <v>0</v>
      </c>
      <c r="R1863" s="40">
        <f>VLOOKUP($O1863,[3]Gerentes!$A:$I,8,0)</f>
        <v>0</v>
      </c>
      <c r="S1863" s="34" t="s">
        <v>24</v>
      </c>
      <c r="T1863" s="34">
        <v>27</v>
      </c>
      <c r="U1863" s="34" t="s">
        <v>161</v>
      </c>
      <c r="V1863" s="34" t="s">
        <v>25</v>
      </c>
      <c r="W1863" s="41">
        <v>5955800</v>
      </c>
      <c r="X1863" s="41">
        <v>0</v>
      </c>
      <c r="Y1863" s="41">
        <v>0</v>
      </c>
      <c r="Z1863" s="41">
        <v>0</v>
      </c>
      <c r="AA1863" s="41">
        <v>0</v>
      </c>
      <c r="AB1863" s="42">
        <v>5955800</v>
      </c>
      <c r="AC1863" s="41">
        <v>5955800</v>
      </c>
      <c r="AD1863" s="41">
        <v>0</v>
      </c>
      <c r="AE1863" s="42">
        <v>2683474</v>
      </c>
      <c r="AF1863" s="42">
        <v>2683474</v>
      </c>
      <c r="AG1863" s="41">
        <v>2683474</v>
      </c>
      <c r="AH1863" s="41">
        <v>2683474</v>
      </c>
      <c r="AI1863" s="41">
        <v>0</v>
      </c>
      <c r="AJ1863" s="41">
        <v>0</v>
      </c>
      <c r="AK1863" s="42" t="str">
        <f>IFERROR(VLOOKUP(Exportar[[#This Row],[RUBRO]],[3]LISTAS!$A$1:$B$19,2,0),Exportar[[#This Row],[NOMBRE-Planeación_Proyecto]])</f>
        <v>Gastos Generales</v>
      </c>
      <c r="AL1863" s="41">
        <f>VLOOKUP(Exportar[[#This Row],[UNIDAD/SUB UNIDAD]],[3]!REGIONALES[[#All],[codigo_regional3]:[Columna1]],3,0)</f>
        <v>86</v>
      </c>
      <c r="AM1863" s="41">
        <f>Exportar[[#This Row],[COD]]</f>
        <v>86</v>
      </c>
      <c r="AN1863" s="41">
        <f>IFERROR(VLOOKUP(Exportar[[#This Row],[RUBRO completo]],'[3]CENTRO DE COSTOS'!$X:$X,1,0),0)</f>
        <v>0</v>
      </c>
      <c r="AO1863" s="43" t="str">
        <f>VLOOKUP(Exportar[[#This Row],[COD_REAL]],'[3]CENTRO DE COSTOS'!$M$4:$N$72,2,0)</f>
        <v>REGIONAL PUTUMAYO</v>
      </c>
    </row>
    <row r="1864" spans="1:41" x14ac:dyDescent="0.25">
      <c r="A1864" s="44">
        <v>45111</v>
      </c>
      <c r="B1864" s="32">
        <v>2023</v>
      </c>
      <c r="C1864" s="33" t="str">
        <f>VLOOKUP(D1864,'[3]CENTRO DE COSTOS'!$E:$H,4,0)</f>
        <v>REGIONALES</v>
      </c>
      <c r="D1864" s="34" t="s">
        <v>93</v>
      </c>
      <c r="E1864" s="34" t="s">
        <v>94</v>
      </c>
      <c r="F1864" s="34" t="s">
        <v>195</v>
      </c>
      <c r="G1864" s="35" t="str">
        <f>VLOOKUP(O1864,[3]Gerentes!$A:$N,4,0)</f>
        <v>FUNCIONAMIENTO</v>
      </c>
      <c r="H1864" s="35" t="str">
        <f>VLOOKUP(O1864,[3]Gerentes!$A:$N,5,0)</f>
        <v>DIRECTOR(A) ADMINISTRATIVO</v>
      </c>
      <c r="I1864" s="35" t="str">
        <f>VLOOKUP(O1864,[3]Gerentes!$A:$N,10,0)</f>
        <v>2. Administrativa</v>
      </c>
      <c r="J1864" s="35" t="str">
        <f>VLOOKUP(O1864,[3]Gerentes!$A:$AB,15,0)</f>
        <v>No Contratable</v>
      </c>
      <c r="K1864" s="36" t="str">
        <f t="shared" si="87"/>
        <v>Funcionamiento</v>
      </c>
      <c r="L1864" s="37" t="s">
        <v>199</v>
      </c>
      <c r="M1864" s="38" t="str">
        <f t="shared" si="88"/>
        <v>A-02-02</v>
      </c>
      <c r="N1864" s="34">
        <v>302</v>
      </c>
      <c r="O1864" s="35" t="str">
        <f t="shared" si="89"/>
        <v>A-02-02-02-008-007-302</v>
      </c>
      <c r="P1864" s="32" t="s">
        <v>198</v>
      </c>
      <c r="Q1864" s="39">
        <f>VLOOKUP($O1864,[3]Gerentes!$A:$I,7,0)</f>
        <v>0</v>
      </c>
      <c r="R1864" s="40">
        <f>VLOOKUP($O1864,[3]Gerentes!$A:$I,8,0)</f>
        <v>0</v>
      </c>
      <c r="S1864" s="34" t="s">
        <v>24</v>
      </c>
      <c r="T1864" s="34">
        <v>27</v>
      </c>
      <c r="U1864" s="34" t="s">
        <v>161</v>
      </c>
      <c r="V1864" s="34" t="s">
        <v>25</v>
      </c>
      <c r="W1864" s="41">
        <v>6095400</v>
      </c>
      <c r="X1864" s="41">
        <v>0</v>
      </c>
      <c r="Y1864" s="41">
        <v>0</v>
      </c>
      <c r="Z1864" s="41">
        <v>0</v>
      </c>
      <c r="AA1864" s="41">
        <v>0</v>
      </c>
      <c r="AB1864" s="42">
        <v>6095400</v>
      </c>
      <c r="AC1864" s="41">
        <v>0</v>
      </c>
      <c r="AD1864" s="41">
        <v>6095400</v>
      </c>
      <c r="AE1864" s="42">
        <v>0</v>
      </c>
      <c r="AF1864" s="42">
        <v>0</v>
      </c>
      <c r="AG1864" s="41">
        <v>0</v>
      </c>
      <c r="AH1864" s="41">
        <v>0</v>
      </c>
      <c r="AI1864" s="41">
        <v>0</v>
      </c>
      <c r="AJ1864" s="41">
        <v>0</v>
      </c>
      <c r="AK1864" s="42" t="str">
        <f>IFERROR(VLOOKUP(Exportar[[#This Row],[RUBRO]],[3]LISTAS!$A$1:$B$19,2,0),Exportar[[#This Row],[NOMBRE-Planeación_Proyecto]])</f>
        <v>Gastos Generales</v>
      </c>
      <c r="AL1864" s="41">
        <f>VLOOKUP(Exportar[[#This Row],[UNIDAD/SUB UNIDAD]],[3]!REGIONALES[[#All],[codigo_regional3]:[Columna1]],3,0)</f>
        <v>86</v>
      </c>
      <c r="AM1864" s="41">
        <f>Exportar[[#This Row],[COD]]</f>
        <v>86</v>
      </c>
      <c r="AN1864" s="41">
        <f>IFERROR(VLOOKUP(Exportar[[#This Row],[RUBRO completo]],'[3]CENTRO DE COSTOS'!$X:$X,1,0),0)</f>
        <v>0</v>
      </c>
      <c r="AO1864" s="43" t="str">
        <f>VLOOKUP(Exportar[[#This Row],[COD_REAL]],'[3]CENTRO DE COSTOS'!$M$4:$N$72,2,0)</f>
        <v>REGIONAL PUTUMAYO</v>
      </c>
    </row>
    <row r="1865" spans="1:41" x14ac:dyDescent="0.25">
      <c r="A1865" s="44">
        <v>45111</v>
      </c>
      <c r="B1865" s="32">
        <v>2023</v>
      </c>
      <c r="C1865" s="33" t="str">
        <f>VLOOKUP(D1865,'[3]CENTRO DE COSTOS'!$E:$H,4,0)</f>
        <v>REGIONALES</v>
      </c>
      <c r="D1865" s="34" t="s">
        <v>93</v>
      </c>
      <c r="E1865" s="34" t="s">
        <v>94</v>
      </c>
      <c r="F1865" s="34" t="s">
        <v>195</v>
      </c>
      <c r="G1865" s="35" t="str">
        <f>VLOOKUP(O1865,[3]Gerentes!$A:$N,4,0)</f>
        <v>FUNCIONAMIENTO</v>
      </c>
      <c r="H1865" s="35" t="str">
        <f>VLOOKUP(O1865,[3]Gerentes!$A:$N,5,0)</f>
        <v>DIRECTOR(A) ADMINISTRATIVO</v>
      </c>
      <c r="I1865" s="35" t="str">
        <f>VLOOKUP(O1865,[3]Gerentes!$A:$N,10,0)</f>
        <v>2. Administrativa</v>
      </c>
      <c r="J1865" s="35" t="str">
        <f>VLOOKUP(O1865,[3]Gerentes!$A:$AB,15,0)</f>
        <v>No Contratable</v>
      </c>
      <c r="K1865" s="36" t="str">
        <f t="shared" si="87"/>
        <v>Funcionamiento</v>
      </c>
      <c r="L1865" s="37" t="s">
        <v>197</v>
      </c>
      <c r="M1865" s="38" t="str">
        <f t="shared" si="88"/>
        <v>A-02-02</v>
      </c>
      <c r="N1865" s="34">
        <v>302</v>
      </c>
      <c r="O1865" s="35" t="str">
        <f t="shared" si="89"/>
        <v>A-02-02-02-009-004-302</v>
      </c>
      <c r="P1865" s="32" t="s">
        <v>196</v>
      </c>
      <c r="Q1865" s="39">
        <f>VLOOKUP($O1865,[3]Gerentes!$A:$I,7,0)</f>
        <v>0</v>
      </c>
      <c r="R1865" s="40">
        <f>VLOOKUP($O1865,[3]Gerentes!$A:$I,8,0)</f>
        <v>0</v>
      </c>
      <c r="S1865" s="34" t="s">
        <v>24</v>
      </c>
      <c r="T1865" s="34">
        <v>27</v>
      </c>
      <c r="U1865" s="34" t="s">
        <v>161</v>
      </c>
      <c r="V1865" s="34" t="s">
        <v>25</v>
      </c>
      <c r="W1865" s="41">
        <v>233300</v>
      </c>
      <c r="X1865" s="41">
        <v>0</v>
      </c>
      <c r="Y1865" s="41">
        <v>0</v>
      </c>
      <c r="Z1865" s="41">
        <v>0</v>
      </c>
      <c r="AA1865" s="41">
        <v>0</v>
      </c>
      <c r="AB1865" s="42">
        <v>233300</v>
      </c>
      <c r="AC1865" s="41">
        <v>233300</v>
      </c>
      <c r="AD1865" s="41">
        <v>0</v>
      </c>
      <c r="AE1865" s="42">
        <v>233300</v>
      </c>
      <c r="AF1865" s="42">
        <v>233300</v>
      </c>
      <c r="AG1865" s="41">
        <v>233300</v>
      </c>
      <c r="AH1865" s="41">
        <v>233300</v>
      </c>
      <c r="AI1865" s="41">
        <v>0</v>
      </c>
      <c r="AJ1865" s="41">
        <v>0</v>
      </c>
      <c r="AK1865" s="42" t="str">
        <f>IFERROR(VLOOKUP(Exportar[[#This Row],[RUBRO]],[3]LISTAS!$A$1:$B$19,2,0),Exportar[[#This Row],[NOMBRE-Planeación_Proyecto]])</f>
        <v>Gastos Generales</v>
      </c>
      <c r="AL1865" s="41">
        <f>VLOOKUP(Exportar[[#This Row],[UNIDAD/SUB UNIDAD]],[3]!REGIONALES[[#All],[codigo_regional3]:[Columna1]],3,0)</f>
        <v>86</v>
      </c>
      <c r="AM1865" s="41">
        <f>Exportar[[#This Row],[COD]]</f>
        <v>86</v>
      </c>
      <c r="AN1865" s="41">
        <f>IFERROR(VLOOKUP(Exportar[[#This Row],[RUBRO completo]],'[3]CENTRO DE COSTOS'!$X:$X,1,0),0)</f>
        <v>0</v>
      </c>
      <c r="AO1865" s="43" t="str">
        <f>VLOOKUP(Exportar[[#This Row],[COD_REAL]],'[3]CENTRO DE COSTOS'!$M$4:$N$72,2,0)</f>
        <v>REGIONAL PUTUMAYO</v>
      </c>
    </row>
    <row r="1866" spans="1:41" x14ac:dyDescent="0.25">
      <c r="A1866" s="44">
        <v>45111</v>
      </c>
      <c r="B1866" s="32">
        <v>2023</v>
      </c>
      <c r="C1866" s="33" t="str">
        <f>VLOOKUP(D1866,'[3]CENTRO DE COSTOS'!$E:$H,4,0)</f>
        <v>REGIONALES</v>
      </c>
      <c r="D1866" s="34" t="s">
        <v>93</v>
      </c>
      <c r="E1866" s="34" t="s">
        <v>94</v>
      </c>
      <c r="F1866" s="34" t="s">
        <v>195</v>
      </c>
      <c r="G1866" s="35" t="str">
        <f>VLOOKUP(O1866,[3]Gerentes!$A:$N,4,0)</f>
        <v>FUNCIONAMIENTO</v>
      </c>
      <c r="H1866" s="35" t="str">
        <f>VLOOKUP(O1866,[3]Gerentes!$A:$N,5,0)</f>
        <v>DIRECTOR(A) ADMINISTRATIVO</v>
      </c>
      <c r="I1866" s="35" t="str">
        <f>VLOOKUP(O1866,[3]Gerentes!$A:$N,10,0)</f>
        <v>2. Administrativa</v>
      </c>
      <c r="J1866" s="35" t="str">
        <f>VLOOKUP(O1866,[3]Gerentes!$A:$AB,15,0)</f>
        <v>No Contratable</v>
      </c>
      <c r="K1866" s="36" t="str">
        <f t="shared" si="87"/>
        <v>Funcionamiento</v>
      </c>
      <c r="L1866" s="37" t="s">
        <v>194</v>
      </c>
      <c r="M1866" s="38" t="str">
        <f t="shared" si="88"/>
        <v>A-08-01</v>
      </c>
      <c r="N1866" s="34">
        <v>302</v>
      </c>
      <c r="O1866" s="35" t="str">
        <f t="shared" si="89"/>
        <v>A-08-01-02-001-302</v>
      </c>
      <c r="P1866" s="32" t="s">
        <v>193</v>
      </c>
      <c r="Q1866" s="39">
        <f>VLOOKUP($O1866,[3]Gerentes!$A:$I,7,0)</f>
        <v>0</v>
      </c>
      <c r="R1866" s="40">
        <f>VLOOKUP($O1866,[3]Gerentes!$A:$I,8,0)</f>
        <v>0</v>
      </c>
      <c r="S1866" s="34" t="s">
        <v>24</v>
      </c>
      <c r="T1866" s="34">
        <v>27</v>
      </c>
      <c r="U1866" s="34" t="s">
        <v>161</v>
      </c>
      <c r="V1866" s="34" t="s">
        <v>25</v>
      </c>
      <c r="W1866" s="41">
        <v>18223400</v>
      </c>
      <c r="X1866" s="41">
        <v>0</v>
      </c>
      <c r="Y1866" s="41">
        <v>0</v>
      </c>
      <c r="Z1866" s="41">
        <v>0</v>
      </c>
      <c r="AA1866" s="41">
        <v>0</v>
      </c>
      <c r="AB1866" s="42">
        <v>18223400</v>
      </c>
      <c r="AC1866" s="41">
        <v>18223400</v>
      </c>
      <c r="AD1866" s="41">
        <v>0</v>
      </c>
      <c r="AE1866" s="42">
        <v>15330139.75</v>
      </c>
      <c r="AF1866" s="42">
        <v>15330139.75</v>
      </c>
      <c r="AG1866" s="41">
        <v>15330139.75</v>
      </c>
      <c r="AH1866" s="41">
        <v>15330139.75</v>
      </c>
      <c r="AI1866" s="41">
        <v>0</v>
      </c>
      <c r="AJ1866" s="41">
        <v>0</v>
      </c>
      <c r="AK1866" s="42" t="str">
        <f>IFERROR(VLOOKUP(Exportar[[#This Row],[RUBRO]],[3]LISTAS!$A$1:$B$19,2,0),Exportar[[#This Row],[NOMBRE-Planeación_Proyecto]])</f>
        <v>Otros Gastos</v>
      </c>
      <c r="AL1866" s="41">
        <f>VLOOKUP(Exportar[[#This Row],[UNIDAD/SUB UNIDAD]],[3]!REGIONALES[[#All],[codigo_regional3]:[Columna1]],3,0)</f>
        <v>86</v>
      </c>
      <c r="AM1866" s="41">
        <f>Exportar[[#This Row],[COD]]</f>
        <v>86</v>
      </c>
      <c r="AN1866" s="41">
        <f>IFERROR(VLOOKUP(Exportar[[#This Row],[RUBRO completo]],'[3]CENTRO DE COSTOS'!$X:$X,1,0),0)</f>
        <v>0</v>
      </c>
      <c r="AO1866" s="43" t="str">
        <f>VLOOKUP(Exportar[[#This Row],[COD_REAL]],'[3]CENTRO DE COSTOS'!$M$4:$N$72,2,0)</f>
        <v>REGIONAL PUTUMAYO</v>
      </c>
    </row>
    <row r="1867" spans="1:41" x14ac:dyDescent="0.25">
      <c r="A1867" s="44">
        <v>45111</v>
      </c>
      <c r="B1867" s="32">
        <v>2023</v>
      </c>
      <c r="C1867" s="33" t="str">
        <f>VLOOKUP(D1867,'[3]CENTRO DE COSTOS'!$E:$H,4,0)</f>
        <v>REGIONALES</v>
      </c>
      <c r="D1867" s="34" t="s">
        <v>93</v>
      </c>
      <c r="E1867" s="34" t="s">
        <v>94</v>
      </c>
      <c r="F1867" s="34" t="s">
        <v>195</v>
      </c>
      <c r="G1867" s="35" t="str">
        <f>VLOOKUP(O1867,[3]Gerentes!$A:$N,4,0)</f>
        <v>FUNCIONAMIENTO</v>
      </c>
      <c r="H1867" s="35" t="str">
        <f>VLOOKUP(O1867,[3]Gerentes!$A:$N,5,0)</f>
        <v>DIRECTOR(A) ADMINISTRATIVO</v>
      </c>
      <c r="I1867" s="35" t="str">
        <f>VLOOKUP(O1867,[3]Gerentes!$A:$N,10,0)</f>
        <v>2. Administrativa</v>
      </c>
      <c r="J1867" s="35" t="str">
        <f>VLOOKUP(O1867,[3]Gerentes!$A:$AB,15,0)</f>
        <v>No Contratable</v>
      </c>
      <c r="K1867" s="36" t="str">
        <f t="shared" si="87"/>
        <v>Funcionamiento</v>
      </c>
      <c r="L1867" s="37" t="s">
        <v>241</v>
      </c>
      <c r="M1867" s="38" t="str">
        <f t="shared" si="88"/>
        <v>A-08-01</v>
      </c>
      <c r="N1867" s="34">
        <v>302</v>
      </c>
      <c r="O1867" s="35" t="str">
        <f t="shared" si="89"/>
        <v>A-08-01-02-006-302</v>
      </c>
      <c r="P1867" s="32" t="s">
        <v>240</v>
      </c>
      <c r="Q1867" s="39">
        <f>VLOOKUP($O1867,[3]Gerentes!$A:$I,7,0)</f>
        <v>0</v>
      </c>
      <c r="R1867" s="40">
        <f>VLOOKUP($O1867,[3]Gerentes!$A:$I,8,0)</f>
        <v>0</v>
      </c>
      <c r="S1867" s="34" t="s">
        <v>24</v>
      </c>
      <c r="T1867" s="34">
        <v>27</v>
      </c>
      <c r="U1867" s="34" t="s">
        <v>161</v>
      </c>
      <c r="V1867" s="34" t="s">
        <v>25</v>
      </c>
      <c r="W1867" s="41">
        <v>761200</v>
      </c>
      <c r="X1867" s="41">
        <v>0</v>
      </c>
      <c r="Y1867" s="41">
        <v>0</v>
      </c>
      <c r="Z1867" s="41">
        <v>0</v>
      </c>
      <c r="AA1867" s="41">
        <v>0</v>
      </c>
      <c r="AB1867" s="42">
        <v>761200</v>
      </c>
      <c r="AC1867" s="41">
        <v>761200</v>
      </c>
      <c r="AD1867" s="41">
        <v>0</v>
      </c>
      <c r="AE1867" s="42">
        <v>462000</v>
      </c>
      <c r="AF1867" s="42">
        <v>462000</v>
      </c>
      <c r="AG1867" s="41">
        <v>462000</v>
      </c>
      <c r="AH1867" s="41">
        <v>462000</v>
      </c>
      <c r="AI1867" s="41">
        <v>0</v>
      </c>
      <c r="AJ1867" s="41">
        <v>0</v>
      </c>
      <c r="AK1867" s="42" t="str">
        <f>IFERROR(VLOOKUP(Exportar[[#This Row],[RUBRO]],[3]LISTAS!$A$1:$B$19,2,0),Exportar[[#This Row],[NOMBRE-Planeación_Proyecto]])</f>
        <v>Otros Gastos</v>
      </c>
      <c r="AL1867" s="41">
        <f>VLOOKUP(Exportar[[#This Row],[UNIDAD/SUB UNIDAD]],[3]!REGIONALES[[#All],[codigo_regional3]:[Columna1]],3,0)</f>
        <v>86</v>
      </c>
      <c r="AM1867" s="41">
        <f>Exportar[[#This Row],[COD]]</f>
        <v>86</v>
      </c>
      <c r="AN1867" s="41">
        <f>IFERROR(VLOOKUP(Exportar[[#This Row],[RUBRO completo]],'[3]CENTRO DE COSTOS'!$X:$X,1,0),0)</f>
        <v>0</v>
      </c>
      <c r="AO1867" s="43" t="str">
        <f>VLOOKUP(Exportar[[#This Row],[COD_REAL]],'[3]CENTRO DE COSTOS'!$M$4:$N$72,2,0)</f>
        <v>REGIONAL PUTUMAYO</v>
      </c>
    </row>
    <row r="1868" spans="1:41" x14ac:dyDescent="0.25">
      <c r="A1868" s="44">
        <v>45111</v>
      </c>
      <c r="B1868" s="32">
        <v>2023</v>
      </c>
      <c r="C1868" s="33" t="str">
        <f>VLOOKUP(D1868,'[3]CENTRO DE COSTOS'!$E:$H,4,0)</f>
        <v>REGIONALES</v>
      </c>
      <c r="D1868" s="34" t="s">
        <v>93</v>
      </c>
      <c r="E1868" s="34" t="s">
        <v>94</v>
      </c>
      <c r="F1868" s="34" t="s">
        <v>192</v>
      </c>
      <c r="G1868" s="35" t="str">
        <f>VLOOKUP(O1868,[3]Gerentes!$A:$N,4,0)</f>
        <v>NUTRICIÓN</v>
      </c>
      <c r="H1868" s="35" t="str">
        <f>VLOOKUP(O1868,[3]Gerentes!$A:$N,5,0)</f>
        <v>DIRECTOR(A) DE NUTRICION</v>
      </c>
      <c r="I1868" s="35" t="str">
        <f>VLOOKUP(O1868,[3]Gerentes!$A:$N,10,0)</f>
        <v>4. Nutrición</v>
      </c>
      <c r="J1868" s="35" t="str">
        <f>VLOOKUP(O1868,[3]Gerentes!$A:$AB,15,0)</f>
        <v>Contratable</v>
      </c>
      <c r="K1868" s="36" t="str">
        <f t="shared" si="87"/>
        <v>Inversión</v>
      </c>
      <c r="L1868" s="37" t="s">
        <v>189</v>
      </c>
      <c r="M1868" s="38" t="str">
        <f t="shared" si="88"/>
        <v>C-4102-1500-12</v>
      </c>
      <c r="N1868" s="34">
        <v>991</v>
      </c>
      <c r="O1868" s="35" t="str">
        <f t="shared" si="89"/>
        <v>C-4102-1500-12-0-4102016-02-991</v>
      </c>
      <c r="P1868" s="32" t="s">
        <v>188</v>
      </c>
      <c r="Q1868" s="39">
        <f>VLOOKUP($O1868,[3]Gerentes!$A:$I,7,0)</f>
        <v>4102016</v>
      </c>
      <c r="R1868" s="40" t="str">
        <f>VLOOKUP($O1868,[3]Gerentes!$A:$I,8,0)</f>
        <v>SERVICIO DE ATENCION Y PREVENCION A LA DESNUTRICION DESDE EL SECTOR INCLUSION SOCIAL</v>
      </c>
      <c r="S1868" s="34" t="s">
        <v>24</v>
      </c>
      <c r="T1868" s="34">
        <v>27</v>
      </c>
      <c r="U1868" s="34" t="s">
        <v>161</v>
      </c>
      <c r="V1868" s="34" t="s">
        <v>25</v>
      </c>
      <c r="W1868" s="41">
        <v>84851367</v>
      </c>
      <c r="X1868" s="41">
        <v>0</v>
      </c>
      <c r="Y1868" s="41">
        <v>0</v>
      </c>
      <c r="Z1868" s="41">
        <v>0</v>
      </c>
      <c r="AA1868" s="41">
        <v>0</v>
      </c>
      <c r="AB1868" s="42">
        <v>84851367</v>
      </c>
      <c r="AC1868" s="41">
        <v>84851367</v>
      </c>
      <c r="AD1868" s="41">
        <v>0</v>
      </c>
      <c r="AE1868" s="42">
        <v>84851367</v>
      </c>
      <c r="AF1868" s="42">
        <v>32673367</v>
      </c>
      <c r="AG1868" s="41">
        <v>32673367</v>
      </c>
      <c r="AH1868" s="41">
        <v>32673367</v>
      </c>
      <c r="AI1868" s="41">
        <v>0</v>
      </c>
      <c r="AJ1868" s="41">
        <v>0</v>
      </c>
      <c r="AK1868" s="42" t="str">
        <f>IFERROR(VLOOKUP(Exportar[[#This Row],[RUBRO]],[3]LISTAS!$A$1:$B$19,2,0),Exportar[[#This Row],[NOMBRE-Planeación_Proyecto]])</f>
        <v>4. Nutrición</v>
      </c>
      <c r="AL1868" s="41">
        <f>VLOOKUP(Exportar[[#This Row],[UNIDAD/SUB UNIDAD]],[3]!REGIONALES[[#All],[codigo_regional3]:[Columna1]],3,0)</f>
        <v>86</v>
      </c>
      <c r="AM1868" s="41">
        <f>Exportar[[#This Row],[COD]]</f>
        <v>86</v>
      </c>
      <c r="AN1868" s="41">
        <f>IFERROR(VLOOKUP(Exportar[[#This Row],[RUBRO completo]],'[3]CENTRO DE COSTOS'!$X:$X,1,0),0)</f>
        <v>0</v>
      </c>
      <c r="AO1868" s="43" t="str">
        <f>VLOOKUP(Exportar[[#This Row],[COD_REAL]],'[3]CENTRO DE COSTOS'!$M$4:$N$72,2,0)</f>
        <v>REGIONAL PUTUMAYO</v>
      </c>
    </row>
    <row r="1869" spans="1:41" x14ac:dyDescent="0.25">
      <c r="A1869" s="44">
        <v>45111</v>
      </c>
      <c r="B1869" s="32">
        <v>2023</v>
      </c>
      <c r="C1869" s="33" t="str">
        <f>VLOOKUP(D1869,'[3]CENTRO DE COSTOS'!$E:$H,4,0)</f>
        <v>REGIONALES</v>
      </c>
      <c r="D1869" s="34" t="s">
        <v>93</v>
      </c>
      <c r="E1869" s="34" t="s">
        <v>94</v>
      </c>
      <c r="F1869" s="34" t="s">
        <v>192</v>
      </c>
      <c r="G1869" s="35" t="str">
        <f>VLOOKUP(O1869,[3]Gerentes!$A:$N,4,0)</f>
        <v>PROTECCIÓN SRPA</v>
      </c>
      <c r="H1869" s="35" t="str">
        <f>VLOOKUP(O1869,[3]Gerentes!$A:$N,5,0)</f>
        <v>DIRECTOR(A) DE PROTECCION</v>
      </c>
      <c r="I1869" s="35" t="str">
        <f>VLOOKUP(O1869,[3]Gerentes!$A:$N,10,0)</f>
        <v>3. Protección SRPA</v>
      </c>
      <c r="J1869" s="35" t="str">
        <f>VLOOKUP(O1869,[3]Gerentes!$A:$AB,15,0)</f>
        <v>Contratable</v>
      </c>
      <c r="K1869" s="36" t="str">
        <f t="shared" si="87"/>
        <v>Inversión</v>
      </c>
      <c r="L1869" s="37" t="s">
        <v>187</v>
      </c>
      <c r="M1869" s="38" t="str">
        <f t="shared" si="88"/>
        <v>C-4102-1500-13</v>
      </c>
      <c r="N1869" s="34">
        <v>991</v>
      </c>
      <c r="O1869" s="35" t="str">
        <f t="shared" si="89"/>
        <v>C-4102-1500-13-0-4102038-02-991</v>
      </c>
      <c r="P1869" s="32" t="s">
        <v>186</v>
      </c>
      <c r="Q1869" s="39">
        <f>VLOOKUP($O1869,[3]Gerentes!$A:$I,7,0)</f>
        <v>4102038</v>
      </c>
      <c r="R1869" s="40" t="str">
        <f>VLOOKUP($O1869,[3]Gerentes!$A:$I,8,0)</f>
        <v>SERVICIO DIRIGIDOS A LA ATENCION DE NIÑOS, NIÑAS, ADOLESCENTES Y JOVENES, CON ENFOQUE PEDAGOGICO Y RESTAURATIVO ENCAMINADOS A LA INCLUSION SOCIAL</v>
      </c>
      <c r="S1869" s="34" t="s">
        <v>24</v>
      </c>
      <c r="T1869" s="34">
        <v>27</v>
      </c>
      <c r="U1869" s="34" t="s">
        <v>161</v>
      </c>
      <c r="V1869" s="34" t="s">
        <v>25</v>
      </c>
      <c r="W1869" s="41">
        <v>58455075</v>
      </c>
      <c r="X1869" s="41">
        <v>0</v>
      </c>
      <c r="Y1869" s="41">
        <v>8561875</v>
      </c>
      <c r="Z1869" s="41">
        <v>0</v>
      </c>
      <c r="AA1869" s="41">
        <v>0</v>
      </c>
      <c r="AB1869" s="42">
        <v>49893200</v>
      </c>
      <c r="AC1869" s="41">
        <v>49893200</v>
      </c>
      <c r="AD1869" s="41">
        <v>0</v>
      </c>
      <c r="AE1869" s="42">
        <v>49893200</v>
      </c>
      <c r="AF1869" s="42">
        <v>19611200</v>
      </c>
      <c r="AG1869" s="41">
        <v>19611200</v>
      </c>
      <c r="AH1869" s="41">
        <v>19611200</v>
      </c>
      <c r="AI1869" s="41">
        <v>0</v>
      </c>
      <c r="AJ1869" s="41">
        <v>0</v>
      </c>
      <c r="AK1869" s="42" t="str">
        <f>IFERROR(VLOOKUP(Exportar[[#This Row],[RUBRO]],[3]LISTAS!$A$1:$B$19,2,0),Exportar[[#This Row],[NOMBRE-Planeación_Proyecto]])</f>
        <v>3. Protección SRPA</v>
      </c>
      <c r="AL1869" s="41">
        <f>VLOOKUP(Exportar[[#This Row],[UNIDAD/SUB UNIDAD]],[3]!REGIONALES[[#All],[codigo_regional3]:[Columna1]],3,0)</f>
        <v>86</v>
      </c>
      <c r="AM1869" s="41">
        <f>Exportar[[#This Row],[COD]]</f>
        <v>86</v>
      </c>
      <c r="AN1869" s="41">
        <f>IFERROR(VLOOKUP(Exportar[[#This Row],[RUBRO completo]],'[3]CENTRO DE COSTOS'!$X:$X,1,0),0)</f>
        <v>0</v>
      </c>
      <c r="AO1869" s="43" t="str">
        <f>VLOOKUP(Exportar[[#This Row],[COD_REAL]],'[3]CENTRO DE COSTOS'!$M$4:$N$72,2,0)</f>
        <v>REGIONAL PUTUMAYO</v>
      </c>
    </row>
    <row r="1870" spans="1:41" x14ac:dyDescent="0.25">
      <c r="A1870" s="44">
        <v>45111</v>
      </c>
      <c r="B1870" s="32">
        <v>2023</v>
      </c>
      <c r="C1870" s="33" t="str">
        <f>VLOOKUP(D1870,'[3]CENTRO DE COSTOS'!$E:$H,4,0)</f>
        <v>REGIONALES</v>
      </c>
      <c r="D1870" s="34" t="s">
        <v>93</v>
      </c>
      <c r="E1870" s="34" t="s">
        <v>94</v>
      </c>
      <c r="F1870" s="34" t="s">
        <v>192</v>
      </c>
      <c r="G1870" s="35" t="str">
        <f>VLOOKUP(O1870,[3]Gerentes!$A:$N,4,0)</f>
        <v xml:space="preserve">PROTECCIÓN RESTABLECIMIENTO </v>
      </c>
      <c r="H1870" s="35" t="str">
        <f>VLOOKUP(O1870,[3]Gerentes!$A:$N,5,0)</f>
        <v>DIRECTOR(A) DE PROTECCION</v>
      </c>
      <c r="I1870" s="35" t="str">
        <f>VLOOKUP(O1870,[3]Gerentes!$A:$N,10,0)</f>
        <v>2. Protección PARD</v>
      </c>
      <c r="J1870" s="35" t="str">
        <f>VLOOKUP(O1870,[3]Gerentes!$A:$AB,15,0)</f>
        <v>Contratable</v>
      </c>
      <c r="K1870" s="36" t="str">
        <f t="shared" si="87"/>
        <v>Inversión</v>
      </c>
      <c r="L1870" s="37" t="s">
        <v>173</v>
      </c>
      <c r="M1870" s="38" t="str">
        <f t="shared" si="88"/>
        <v>C-4102-1500-14</v>
      </c>
      <c r="N1870" s="34">
        <v>991</v>
      </c>
      <c r="O1870" s="35" t="str">
        <f t="shared" si="89"/>
        <v>C-4102-1500-14-0-4102037-02-991</v>
      </c>
      <c r="P1870" s="32" t="s">
        <v>172</v>
      </c>
      <c r="Q1870" s="39">
        <f>VLOOKUP($O1870,[3]Gerentes!$A:$I,7,0)</f>
        <v>4102037</v>
      </c>
      <c r="R1870" s="40" t="str">
        <f>VLOOKUP($O1870,[3]Gerentes!$A:$I,8,0)</f>
        <v>SERVICIO DE PROTECCION PARA EL RESTABLECIMIENTO DE DERECHOS DE NIÑOS, NIÑAS, ADOLESCENTES Y JOVENES</v>
      </c>
      <c r="S1870" s="34" t="s">
        <v>24</v>
      </c>
      <c r="T1870" s="34">
        <v>21</v>
      </c>
      <c r="U1870" s="34" t="s">
        <v>185</v>
      </c>
      <c r="V1870" s="34" t="s">
        <v>25</v>
      </c>
      <c r="W1870" s="41">
        <v>912894154</v>
      </c>
      <c r="X1870" s="41">
        <v>0</v>
      </c>
      <c r="Y1870" s="41">
        <v>0</v>
      </c>
      <c r="Z1870" s="41">
        <v>0</v>
      </c>
      <c r="AA1870" s="41">
        <v>0</v>
      </c>
      <c r="AB1870" s="42">
        <v>912894154</v>
      </c>
      <c r="AC1870" s="41">
        <v>912881065</v>
      </c>
      <c r="AD1870" s="41">
        <v>13089</v>
      </c>
      <c r="AE1870" s="42">
        <v>912881065</v>
      </c>
      <c r="AF1870" s="42">
        <v>444099932</v>
      </c>
      <c r="AG1870" s="41">
        <v>444099932</v>
      </c>
      <c r="AH1870" s="41">
        <v>444099932</v>
      </c>
      <c r="AI1870" s="41">
        <v>0</v>
      </c>
      <c r="AJ1870" s="41">
        <v>0</v>
      </c>
      <c r="AK1870" s="42" t="str">
        <f>IFERROR(VLOOKUP(Exportar[[#This Row],[RUBRO]],[3]LISTAS!$A$1:$B$19,2,0),Exportar[[#This Row],[NOMBRE-Planeación_Proyecto]])</f>
        <v>2. Protección PARD</v>
      </c>
      <c r="AL1870" s="41">
        <f>VLOOKUP(Exportar[[#This Row],[UNIDAD/SUB UNIDAD]],[3]!REGIONALES[[#All],[codigo_regional3]:[Columna1]],3,0)</f>
        <v>86</v>
      </c>
      <c r="AM1870" s="41">
        <f>Exportar[[#This Row],[COD]]</f>
        <v>86</v>
      </c>
      <c r="AN1870" s="41">
        <f>IFERROR(VLOOKUP(Exportar[[#This Row],[RUBRO completo]],'[3]CENTRO DE COSTOS'!$X:$X,1,0),0)</f>
        <v>0</v>
      </c>
      <c r="AO1870" s="43" t="str">
        <f>VLOOKUP(Exportar[[#This Row],[COD_REAL]],'[3]CENTRO DE COSTOS'!$M$4:$N$72,2,0)</f>
        <v>REGIONAL PUTUMAYO</v>
      </c>
    </row>
    <row r="1871" spans="1:41" x14ac:dyDescent="0.25">
      <c r="A1871" s="44">
        <v>45111</v>
      </c>
      <c r="B1871" s="32">
        <v>2023</v>
      </c>
      <c r="C1871" s="33" t="str">
        <f>VLOOKUP(D1871,'[3]CENTRO DE COSTOS'!$E:$H,4,0)</f>
        <v>REGIONALES</v>
      </c>
      <c r="D1871" s="34" t="s">
        <v>93</v>
      </c>
      <c r="E1871" s="34" t="s">
        <v>94</v>
      </c>
      <c r="F1871" s="34" t="s">
        <v>192</v>
      </c>
      <c r="G1871" s="35" t="str">
        <f>VLOOKUP(O1871,[3]Gerentes!$A:$N,4,0)</f>
        <v>SNBF</v>
      </c>
      <c r="H1871" s="35" t="str">
        <f>VLOOKUP(O1871,[3]Gerentes!$A:$N,5,0)</f>
        <v>DIRECTOR(A) DE SISTEMA NACIONAL DE BIENESTAR FAMILIAR</v>
      </c>
      <c r="I1871" s="35" t="str">
        <f>VLOOKUP(O1871,[3]Gerentes!$A:$N,10,0)</f>
        <v>7. SNBF</v>
      </c>
      <c r="J1871" s="35" t="str">
        <f>VLOOKUP(O1871,[3]Gerentes!$A:$AB,15,0)</f>
        <v>Contratable</v>
      </c>
      <c r="K1871" s="36" t="str">
        <f t="shared" si="87"/>
        <v>Inversión</v>
      </c>
      <c r="L1871" s="37" t="s">
        <v>168</v>
      </c>
      <c r="M1871" s="38" t="str">
        <f t="shared" si="88"/>
        <v>C-4102-1500-15</v>
      </c>
      <c r="N1871" s="34">
        <v>991</v>
      </c>
      <c r="O1871" s="35" t="str">
        <f t="shared" si="89"/>
        <v>C-4102-1500-15-0-4102024-02-991</v>
      </c>
      <c r="P1871" s="32" t="s">
        <v>167</v>
      </c>
      <c r="Q1871" s="39">
        <f>VLOOKUP($O1871,[3]Gerentes!$A:$I,7,0)</f>
        <v>4102024</v>
      </c>
      <c r="R1871" s="40" t="str">
        <f>VLOOKUP($O1871,[3]Gerentes!$A:$I,8,0)</f>
        <v>SERVICIO DE ASISTENCIA TECNICA EN EL CICLO DE POLITICAS PUBLICAS DE INFANCIA Y ADOLESCENCIA</v>
      </c>
      <c r="S1871" s="34" t="s">
        <v>24</v>
      </c>
      <c r="T1871" s="34">
        <v>27</v>
      </c>
      <c r="U1871" s="34" t="s">
        <v>161</v>
      </c>
      <c r="V1871" s="34" t="s">
        <v>25</v>
      </c>
      <c r="W1871" s="41">
        <v>212926800</v>
      </c>
      <c r="X1871" s="41">
        <v>0</v>
      </c>
      <c r="Y1871" s="41">
        <v>0</v>
      </c>
      <c r="Z1871" s="41">
        <v>0</v>
      </c>
      <c r="AA1871" s="41">
        <v>0</v>
      </c>
      <c r="AB1871" s="42">
        <v>212926800</v>
      </c>
      <c r="AC1871" s="41">
        <v>212926800</v>
      </c>
      <c r="AD1871" s="41">
        <v>0</v>
      </c>
      <c r="AE1871" s="42">
        <v>212926800</v>
      </c>
      <c r="AF1871" s="42">
        <v>78932800</v>
      </c>
      <c r="AG1871" s="41">
        <v>78932800</v>
      </c>
      <c r="AH1871" s="41">
        <v>78932800</v>
      </c>
      <c r="AI1871" s="41">
        <v>0</v>
      </c>
      <c r="AJ1871" s="41">
        <v>0</v>
      </c>
      <c r="AK1871" s="42" t="str">
        <f>IFERROR(VLOOKUP(Exportar[[#This Row],[RUBRO]],[3]LISTAS!$A$1:$B$19,2,0),Exportar[[#This Row],[NOMBRE-Planeación_Proyecto]])</f>
        <v>7. SNBF</v>
      </c>
      <c r="AL1871" s="41">
        <f>VLOOKUP(Exportar[[#This Row],[UNIDAD/SUB UNIDAD]],[3]!REGIONALES[[#All],[codigo_regional3]:[Columna1]],3,0)</f>
        <v>86</v>
      </c>
      <c r="AM1871" s="41">
        <f>Exportar[[#This Row],[COD]]</f>
        <v>86</v>
      </c>
      <c r="AN1871" s="41">
        <f>IFERROR(VLOOKUP(Exportar[[#This Row],[RUBRO completo]],'[3]CENTRO DE COSTOS'!$X:$X,1,0),0)</f>
        <v>0</v>
      </c>
      <c r="AO1871" s="43" t="str">
        <f>VLOOKUP(Exportar[[#This Row],[COD_REAL]],'[3]CENTRO DE COSTOS'!$M$4:$N$72,2,0)</f>
        <v>REGIONAL PUTUMAYO</v>
      </c>
    </row>
    <row r="1872" spans="1:41" x14ac:dyDescent="0.25">
      <c r="A1872" s="44">
        <v>45111</v>
      </c>
      <c r="B1872" s="32">
        <v>2023</v>
      </c>
      <c r="C1872" s="33" t="str">
        <f>VLOOKUP(D1872,'[3]CENTRO DE COSTOS'!$E:$H,4,0)</f>
        <v>REGIONALES</v>
      </c>
      <c r="D1872" s="34" t="s">
        <v>93</v>
      </c>
      <c r="E1872" s="34" t="s">
        <v>94</v>
      </c>
      <c r="F1872" s="34" t="s">
        <v>192</v>
      </c>
      <c r="G1872" s="35" t="str">
        <f>VLOOKUP(O1872,[3]Gerentes!$A:$N,4,0)</f>
        <v>FAMILIA Y COMUNIDADES</v>
      </c>
      <c r="H1872" s="35" t="str">
        <f>VLOOKUP(O1872,[3]Gerentes!$A:$N,5,0)</f>
        <v>DIRECTOR(A) DE FAMILIA Y COMUNIDADES</v>
      </c>
      <c r="I1872" s="35" t="str">
        <f>VLOOKUP(O1872,[3]Gerentes!$A:$N,10,0)</f>
        <v>6. Familia y Comunidades</v>
      </c>
      <c r="J1872" s="35" t="str">
        <f>VLOOKUP(O1872,[3]Gerentes!$A:$AB,15,0)</f>
        <v>Contratable</v>
      </c>
      <c r="K1872" s="36" t="str">
        <f t="shared" si="87"/>
        <v>Inversión</v>
      </c>
      <c r="L1872" s="37" t="s">
        <v>184</v>
      </c>
      <c r="M1872" s="38" t="str">
        <f t="shared" si="88"/>
        <v>C-4102-1500-16</v>
      </c>
      <c r="N1872" s="34">
        <v>991</v>
      </c>
      <c r="O1872" s="35" t="str">
        <f t="shared" si="89"/>
        <v>C-4102-1500-16-0-4102041-02-991</v>
      </c>
      <c r="P1872" s="32" t="s">
        <v>183</v>
      </c>
      <c r="Q1872" s="39">
        <f>VLOOKUP($O1872,[3]Gerentes!$A:$I,7,0)</f>
        <v>4102041</v>
      </c>
      <c r="R1872" s="40" t="str">
        <f>VLOOKUP($O1872,[3]Gerentes!$A:$I,8,0)</f>
        <v>SERVICIO DE ASISTENCIA TECNICA EN EL CICLO DE POLITICAS PUBLICAS DE FAMILIA Y OTRAS RELACIONADAS</v>
      </c>
      <c r="S1872" s="34" t="s">
        <v>24</v>
      </c>
      <c r="T1872" s="34">
        <v>27</v>
      </c>
      <c r="U1872" s="34" t="s">
        <v>161</v>
      </c>
      <c r="V1872" s="34" t="s">
        <v>25</v>
      </c>
      <c r="W1872" s="41">
        <v>92388266</v>
      </c>
      <c r="X1872" s="41">
        <v>0</v>
      </c>
      <c r="Y1872" s="41">
        <v>1181099</v>
      </c>
      <c r="Z1872" s="41">
        <v>0</v>
      </c>
      <c r="AA1872" s="41">
        <v>0</v>
      </c>
      <c r="AB1872" s="42">
        <v>91207167</v>
      </c>
      <c r="AC1872" s="41">
        <v>91207167</v>
      </c>
      <c r="AD1872" s="41">
        <v>0</v>
      </c>
      <c r="AE1872" s="42">
        <v>91207167</v>
      </c>
      <c r="AF1872" s="42">
        <v>36089167</v>
      </c>
      <c r="AG1872" s="41">
        <v>36089167</v>
      </c>
      <c r="AH1872" s="41">
        <v>36089167</v>
      </c>
      <c r="AI1872" s="41">
        <v>0</v>
      </c>
      <c r="AJ1872" s="41">
        <v>0</v>
      </c>
      <c r="AK1872" s="42" t="str">
        <f>IFERROR(VLOOKUP(Exportar[[#This Row],[RUBRO]],[3]LISTAS!$A$1:$B$19,2,0),Exportar[[#This Row],[NOMBRE-Planeación_Proyecto]])</f>
        <v>6. Familia y Comunidades</v>
      </c>
      <c r="AL1872" s="41">
        <f>VLOOKUP(Exportar[[#This Row],[UNIDAD/SUB UNIDAD]],[3]!REGIONALES[[#All],[codigo_regional3]:[Columna1]],3,0)</f>
        <v>86</v>
      </c>
      <c r="AM1872" s="41">
        <f>Exportar[[#This Row],[COD]]</f>
        <v>86</v>
      </c>
      <c r="AN1872" s="41">
        <f>IFERROR(VLOOKUP(Exportar[[#This Row],[RUBRO completo]],'[3]CENTRO DE COSTOS'!$X:$X,1,0),0)</f>
        <v>0</v>
      </c>
      <c r="AO1872" s="43" t="str">
        <f>VLOOKUP(Exportar[[#This Row],[COD_REAL]],'[3]CENTRO DE COSTOS'!$M$4:$N$72,2,0)</f>
        <v>REGIONAL PUTUMAYO</v>
      </c>
    </row>
    <row r="1873" spans="1:41" x14ac:dyDescent="0.25">
      <c r="A1873" s="44">
        <v>45111</v>
      </c>
      <c r="B1873" s="32">
        <v>2023</v>
      </c>
      <c r="C1873" s="33" t="str">
        <f>VLOOKUP(D1873,'[3]CENTRO DE COSTOS'!$E:$H,4,0)</f>
        <v>REGIONALES</v>
      </c>
      <c r="D1873" s="34" t="s">
        <v>93</v>
      </c>
      <c r="E1873" s="34" t="s">
        <v>94</v>
      </c>
      <c r="F1873" s="34" t="s">
        <v>192</v>
      </c>
      <c r="G1873" s="35" t="str">
        <f>VLOOKUP(O1873,[3]Gerentes!$A:$N,4,0)</f>
        <v>PRIMERA INFANCIA</v>
      </c>
      <c r="H1873" s="35" t="str">
        <f>VLOOKUP(O1873,[3]Gerentes!$A:$N,5,0)</f>
        <v>DIRECTOR(A) DE PRIMERA INFANCIA</v>
      </c>
      <c r="I1873" s="35" t="str">
        <f>VLOOKUP(O1873,[3]Gerentes!$A:$N,10,0)</f>
        <v>1. Primera Infancia</v>
      </c>
      <c r="J1873" s="35" t="str">
        <f>VLOOKUP(O1873,[3]Gerentes!$A:$AB,15,0)</f>
        <v>Contratable</v>
      </c>
      <c r="K1873" s="36" t="str">
        <f t="shared" si="87"/>
        <v>Inversión</v>
      </c>
      <c r="L1873" s="37" t="s">
        <v>166</v>
      </c>
      <c r="M1873" s="38" t="str">
        <f t="shared" si="88"/>
        <v>C-4102-1500-18</v>
      </c>
      <c r="N1873" s="34">
        <v>991</v>
      </c>
      <c r="O1873" s="35" t="str">
        <f t="shared" si="89"/>
        <v>C-4102-1500-18-0-4102040-02-991</v>
      </c>
      <c r="P1873" s="32" t="s">
        <v>165</v>
      </c>
      <c r="Q1873" s="39">
        <f>VLOOKUP($O1873,[3]Gerentes!$A:$I,7,0)</f>
        <v>4102040</v>
      </c>
      <c r="R1873" s="40" t="str">
        <f>VLOOKUP($O1873,[3]Gerentes!$A:$I,8,0)</f>
        <v>DOCUMENTOS METODOLOGICOS</v>
      </c>
      <c r="S1873" s="34" t="s">
        <v>24</v>
      </c>
      <c r="T1873" s="34">
        <v>27</v>
      </c>
      <c r="U1873" s="34" t="s">
        <v>161</v>
      </c>
      <c r="V1873" s="34" t="s">
        <v>25</v>
      </c>
      <c r="W1873" s="41">
        <v>682028195</v>
      </c>
      <c r="X1873" s="41">
        <v>0</v>
      </c>
      <c r="Y1873" s="41">
        <v>22390124</v>
      </c>
      <c r="Z1873" s="41">
        <v>0</v>
      </c>
      <c r="AA1873" s="41">
        <v>0</v>
      </c>
      <c r="AB1873" s="42">
        <v>659638071</v>
      </c>
      <c r="AC1873" s="41">
        <v>659638071</v>
      </c>
      <c r="AD1873" s="41">
        <v>0</v>
      </c>
      <c r="AE1873" s="42">
        <v>659638071</v>
      </c>
      <c r="AF1873" s="42">
        <v>260680071</v>
      </c>
      <c r="AG1873" s="41">
        <v>260680071</v>
      </c>
      <c r="AH1873" s="41">
        <v>260680071</v>
      </c>
      <c r="AI1873" s="41">
        <v>0</v>
      </c>
      <c r="AJ1873" s="41">
        <v>0</v>
      </c>
      <c r="AK1873" s="42" t="str">
        <f>IFERROR(VLOOKUP(Exportar[[#This Row],[RUBRO]],[3]LISTAS!$A$1:$B$19,2,0),Exportar[[#This Row],[NOMBRE-Planeación_Proyecto]])</f>
        <v>1. Primera Infancia</v>
      </c>
      <c r="AL1873" s="41">
        <f>VLOOKUP(Exportar[[#This Row],[UNIDAD/SUB UNIDAD]],[3]!REGIONALES[[#All],[codigo_regional3]:[Columna1]],3,0)</f>
        <v>86</v>
      </c>
      <c r="AM1873" s="41">
        <f>Exportar[[#This Row],[COD]]</f>
        <v>86</v>
      </c>
      <c r="AN1873" s="41">
        <f>IFERROR(VLOOKUP(Exportar[[#This Row],[RUBRO completo]],'[3]CENTRO DE COSTOS'!$X:$X,1,0),0)</f>
        <v>0</v>
      </c>
      <c r="AO1873" s="43" t="str">
        <f>VLOOKUP(Exportar[[#This Row],[COD_REAL]],'[3]CENTRO DE COSTOS'!$M$4:$N$72,2,0)</f>
        <v>REGIONAL PUTUMAYO</v>
      </c>
    </row>
    <row r="1874" spans="1:41" x14ac:dyDescent="0.25">
      <c r="A1874" s="44">
        <v>45111</v>
      </c>
      <c r="B1874" s="32">
        <v>2023</v>
      </c>
      <c r="C1874" s="33" t="str">
        <f>VLOOKUP(D1874,'[3]CENTRO DE COSTOS'!$E:$H,4,0)</f>
        <v>REGIONALES</v>
      </c>
      <c r="D1874" s="34" t="s">
        <v>93</v>
      </c>
      <c r="E1874" s="34" t="s">
        <v>94</v>
      </c>
      <c r="F1874" s="34" t="s">
        <v>192</v>
      </c>
      <c r="G1874" s="35" t="str">
        <f>VLOOKUP(O1874,[3]Gerentes!$A:$N,4,0)</f>
        <v>INFANCIA</v>
      </c>
      <c r="H1874" s="35" t="str">
        <f>VLOOKUP(O1874,[3]Gerentes!$A:$N,5,0)</f>
        <v>DIRECTOR(A) DE INFANCIA</v>
      </c>
      <c r="I1874" s="35" t="str">
        <f>VLOOKUP(O1874,[3]Gerentes!$A:$N,10,0)</f>
        <v>7. Infancia</v>
      </c>
      <c r="J1874" s="35" t="str">
        <f>VLOOKUP(O1874,[3]Gerentes!$A:$AB,15,0)</f>
        <v>Contratable</v>
      </c>
      <c r="K1874" s="36" t="str">
        <f t="shared" si="87"/>
        <v>Inversión</v>
      </c>
      <c r="L1874" s="37" t="s">
        <v>182</v>
      </c>
      <c r="M1874" s="38" t="str">
        <f t="shared" si="88"/>
        <v>C-4102-1500-20</v>
      </c>
      <c r="N1874" s="34">
        <v>991</v>
      </c>
      <c r="O1874" s="35" t="str">
        <f t="shared" si="89"/>
        <v>C-4102-1500-20-0-4102045-02-991</v>
      </c>
      <c r="P1874" s="32" t="s">
        <v>181</v>
      </c>
      <c r="Q1874" s="39">
        <f>VLOOKUP($O1874,[3]Gerentes!$A:$I,7,0)</f>
        <v>4102045</v>
      </c>
      <c r="R1874" s="40" t="str">
        <f>VLOOKUP($O1874,[3]Gerentes!$A:$I,8,0)</f>
        <v>SERVICIOS DE EDUCACIÓN INFORMAL A NIÑOS, NIÑAS, ADOLESCENTES  Y JÓVENES PARA EL RECONOCIMIENTO DE SUS DERECHOS</v>
      </c>
      <c r="S1874" s="34" t="s">
        <v>24</v>
      </c>
      <c r="T1874" s="34">
        <v>27</v>
      </c>
      <c r="U1874" s="34" t="s">
        <v>161</v>
      </c>
      <c r="V1874" s="34" t="s">
        <v>25</v>
      </c>
      <c r="W1874" s="41">
        <v>91876129</v>
      </c>
      <c r="X1874" s="41">
        <v>0</v>
      </c>
      <c r="Y1874" s="41">
        <v>642795</v>
      </c>
      <c r="Z1874" s="41">
        <v>0</v>
      </c>
      <c r="AA1874" s="41">
        <v>0</v>
      </c>
      <c r="AB1874" s="42">
        <v>91233334</v>
      </c>
      <c r="AC1874" s="41">
        <v>91233334</v>
      </c>
      <c r="AD1874" s="41">
        <v>0</v>
      </c>
      <c r="AE1874" s="42">
        <v>91233334</v>
      </c>
      <c r="AF1874" s="42">
        <v>36493334</v>
      </c>
      <c r="AG1874" s="41">
        <v>36493334</v>
      </c>
      <c r="AH1874" s="41">
        <v>36493334</v>
      </c>
      <c r="AI1874" s="41">
        <v>0</v>
      </c>
      <c r="AJ1874" s="41">
        <v>0</v>
      </c>
      <c r="AK1874" s="42" t="str">
        <f>IFERROR(VLOOKUP(Exportar[[#This Row],[RUBRO]],[3]LISTAS!$A$1:$B$19,2,0),Exportar[[#This Row],[NOMBRE-Planeación_Proyecto]])</f>
        <v>7. Infancia</v>
      </c>
      <c r="AL1874" s="41">
        <f>VLOOKUP(Exportar[[#This Row],[UNIDAD/SUB UNIDAD]],[3]!REGIONALES[[#All],[codigo_regional3]:[Columna1]],3,0)</f>
        <v>86</v>
      </c>
      <c r="AM1874" s="41">
        <f>Exportar[[#This Row],[COD]]</f>
        <v>86</v>
      </c>
      <c r="AN1874" s="41">
        <f>IFERROR(VLOOKUP(Exportar[[#This Row],[RUBRO completo]],'[3]CENTRO DE COSTOS'!$X:$X,1,0),0)</f>
        <v>0</v>
      </c>
      <c r="AO1874" s="43" t="str">
        <f>VLOOKUP(Exportar[[#This Row],[COD_REAL]],'[3]CENTRO DE COSTOS'!$M$4:$N$72,2,0)</f>
        <v>REGIONAL PUTUMAYO</v>
      </c>
    </row>
    <row r="1875" spans="1:41" x14ac:dyDescent="0.25">
      <c r="A1875" s="44">
        <v>45111</v>
      </c>
      <c r="B1875" s="32">
        <v>2023</v>
      </c>
      <c r="C1875" s="33" t="str">
        <f>VLOOKUP(D1875,'[3]CENTRO DE COSTOS'!$E:$H,4,0)</f>
        <v>REGIONALES</v>
      </c>
      <c r="D1875" s="34" t="s">
        <v>93</v>
      </c>
      <c r="E1875" s="34" t="s">
        <v>94</v>
      </c>
      <c r="F1875" s="34" t="s">
        <v>192</v>
      </c>
      <c r="G1875" s="35" t="str">
        <f>VLOOKUP(O1875,[3]Gerentes!$A:$N,4,0)</f>
        <v>ADOLESCENCIA Y JUVENTUD</v>
      </c>
      <c r="H1875" s="35" t="str">
        <f>VLOOKUP(O1875,[3]Gerentes!$A:$N,5,0)</f>
        <v xml:space="preserve">DIRECTOR(A) DE ADOLESCENCIA Y JUVENTUD </v>
      </c>
      <c r="I1875" s="35" t="str">
        <f>VLOOKUP(O1875,[3]Gerentes!$A:$N,10,0)</f>
        <v>8. Adolescencia y Juventud</v>
      </c>
      <c r="J1875" s="35" t="str">
        <f>VLOOKUP(O1875,[3]Gerentes!$A:$AB,15,0)</f>
        <v>Contratable</v>
      </c>
      <c r="K1875" s="36" t="str">
        <f t="shared" si="87"/>
        <v>Inversión</v>
      </c>
      <c r="L1875" s="37" t="s">
        <v>180</v>
      </c>
      <c r="M1875" s="38" t="str">
        <f t="shared" si="88"/>
        <v>C-4102-1500-21</v>
      </c>
      <c r="N1875" s="34">
        <v>991</v>
      </c>
      <c r="O1875" s="35" t="str">
        <f t="shared" si="89"/>
        <v>C-4102-1500-21-0-4102045-02-00-991</v>
      </c>
      <c r="P1875" s="32" t="s">
        <v>179</v>
      </c>
      <c r="Q1875" s="39">
        <f>VLOOKUP($O1875,[3]Gerentes!$A:$I,7,0)</f>
        <v>4102045</v>
      </c>
      <c r="R1875" s="40" t="str">
        <f>VLOOKUP($O1875,[3]Gerentes!$A:$I,8,0)</f>
        <v>SERVICIOS DE EDUCACIÓN INFORMAL A NIÑOS, NIÑAS, ADOLESCENTES  Y JÓVENES PARA EL RECONOCIMIENTO DE SUS DERECHOS</v>
      </c>
      <c r="S1875" s="34" t="s">
        <v>24</v>
      </c>
      <c r="T1875" s="34">
        <v>27</v>
      </c>
      <c r="U1875" s="34" t="s">
        <v>161</v>
      </c>
      <c r="V1875" s="34" t="s">
        <v>25</v>
      </c>
      <c r="W1875" s="41">
        <v>92797334</v>
      </c>
      <c r="X1875" s="41">
        <v>0</v>
      </c>
      <c r="Y1875" s="41">
        <v>2215667</v>
      </c>
      <c r="Z1875" s="41">
        <v>0</v>
      </c>
      <c r="AA1875" s="41">
        <v>0</v>
      </c>
      <c r="AB1875" s="42">
        <v>90581667</v>
      </c>
      <c r="AC1875" s="41">
        <v>90581667</v>
      </c>
      <c r="AD1875" s="41">
        <v>0</v>
      </c>
      <c r="AE1875" s="42">
        <v>90581667</v>
      </c>
      <c r="AF1875" s="42">
        <v>35841667</v>
      </c>
      <c r="AG1875" s="41">
        <v>35841667</v>
      </c>
      <c r="AH1875" s="41">
        <v>35841667</v>
      </c>
      <c r="AI1875" s="41">
        <v>0</v>
      </c>
      <c r="AJ1875" s="41">
        <v>0</v>
      </c>
      <c r="AK1875" s="42" t="str">
        <f>IFERROR(VLOOKUP(Exportar[[#This Row],[RUBRO]],[3]LISTAS!$A$1:$B$19,2,0),Exportar[[#This Row],[NOMBRE-Planeación_Proyecto]])</f>
        <v>8. Adolescencia y Juventud</v>
      </c>
      <c r="AL1875" s="41">
        <f>VLOOKUP(Exportar[[#This Row],[UNIDAD/SUB UNIDAD]],[3]!REGIONALES[[#All],[codigo_regional3]:[Columna1]],3,0)</f>
        <v>86</v>
      </c>
      <c r="AM1875" s="41">
        <f>Exportar[[#This Row],[COD]]</f>
        <v>86</v>
      </c>
      <c r="AN1875" s="41">
        <f>IFERROR(VLOOKUP(Exportar[[#This Row],[RUBRO completo]],'[3]CENTRO DE COSTOS'!$X:$X,1,0),0)</f>
        <v>0</v>
      </c>
      <c r="AO1875" s="43" t="str">
        <f>VLOOKUP(Exportar[[#This Row],[COD_REAL]],'[3]CENTRO DE COSTOS'!$M$4:$N$72,2,0)</f>
        <v>REGIONAL PUTUMAYO</v>
      </c>
    </row>
    <row r="1876" spans="1:41" x14ac:dyDescent="0.25">
      <c r="A1876" s="44">
        <v>45111</v>
      </c>
      <c r="B1876" s="32">
        <v>2023</v>
      </c>
      <c r="C1876" s="33" t="str">
        <f>VLOOKUP(D1876,'[3]CENTRO DE COSTOS'!$E:$H,4,0)</f>
        <v>REGIONALES</v>
      </c>
      <c r="D1876" s="34" t="s">
        <v>93</v>
      </c>
      <c r="E1876" s="34" t="s">
        <v>94</v>
      </c>
      <c r="F1876" s="34" t="s">
        <v>192</v>
      </c>
      <c r="G1876" s="35" t="str">
        <f>VLOOKUP(O1876,[3]Gerentes!$A:$N,4,0)</f>
        <v>TECNOLOGÍA</v>
      </c>
      <c r="H1876" s="35" t="str">
        <f>VLOOKUP(O1876,[3]Gerentes!$A:$N,5,0)</f>
        <v>DIRECTOR(A) DE INFORMACION Y TECNOLOGIA</v>
      </c>
      <c r="I1876" s="35" t="str">
        <f>VLOOKUP(O1876,[3]Gerentes!$A:$N,10,0)</f>
        <v>9. Tecnología</v>
      </c>
      <c r="J1876" s="35" t="str">
        <f>VLOOKUP(O1876,[3]Gerentes!$A:$AB,15,0)</f>
        <v>Contratable</v>
      </c>
      <c r="K1876" s="36" t="str">
        <f t="shared" si="87"/>
        <v>Inversión</v>
      </c>
      <c r="L1876" s="37" t="s">
        <v>178</v>
      </c>
      <c r="M1876" s="38" t="str">
        <f t="shared" si="88"/>
        <v>C-4199-1500-7</v>
      </c>
      <c r="N1876" s="34">
        <v>991</v>
      </c>
      <c r="O1876" s="35" t="str">
        <f t="shared" si="89"/>
        <v>C-4199-1500-7-0-4199062-02-991</v>
      </c>
      <c r="P1876" s="32" t="s">
        <v>177</v>
      </c>
      <c r="Q1876" s="39">
        <f>VLOOKUP($O1876,[3]Gerentes!$A:$I,7,0)</f>
        <v>4199062</v>
      </c>
      <c r="R1876" s="40" t="str">
        <f>VLOOKUP($O1876,[3]Gerentes!$A:$I,8,0)</f>
        <v>SERVICIOS TECNOLOGICOS</v>
      </c>
      <c r="S1876" s="34" t="s">
        <v>24</v>
      </c>
      <c r="T1876" s="34">
        <v>27</v>
      </c>
      <c r="U1876" s="34" t="s">
        <v>161</v>
      </c>
      <c r="V1876" s="34" t="s">
        <v>25</v>
      </c>
      <c r="W1876" s="41">
        <v>119241850</v>
      </c>
      <c r="X1876" s="41">
        <v>2995184</v>
      </c>
      <c r="Y1876" s="41">
        <v>5990368</v>
      </c>
      <c r="Z1876" s="41">
        <v>0</v>
      </c>
      <c r="AA1876" s="41">
        <v>0</v>
      </c>
      <c r="AB1876" s="42">
        <v>116246666</v>
      </c>
      <c r="AC1876" s="41">
        <v>116246666</v>
      </c>
      <c r="AD1876" s="41">
        <v>0</v>
      </c>
      <c r="AE1876" s="42">
        <v>116246666</v>
      </c>
      <c r="AF1876" s="42">
        <v>46498666</v>
      </c>
      <c r="AG1876" s="41">
        <v>46498666</v>
      </c>
      <c r="AH1876" s="41">
        <v>46498666</v>
      </c>
      <c r="AI1876" s="41">
        <v>0</v>
      </c>
      <c r="AJ1876" s="41">
        <v>0</v>
      </c>
      <c r="AK1876" s="42" t="str">
        <f>IFERROR(VLOOKUP(Exportar[[#This Row],[RUBRO]],[3]LISTAS!$A$1:$B$19,2,0),Exportar[[#This Row],[NOMBRE-Planeación_Proyecto]])</f>
        <v>9. Tecnología</v>
      </c>
      <c r="AL1876" s="41">
        <f>VLOOKUP(Exportar[[#This Row],[UNIDAD/SUB UNIDAD]],[3]!REGIONALES[[#All],[codigo_regional3]:[Columna1]],3,0)</f>
        <v>86</v>
      </c>
      <c r="AM1876" s="41">
        <f>Exportar[[#This Row],[COD]]</f>
        <v>86</v>
      </c>
      <c r="AN1876" s="41">
        <f>IFERROR(VLOOKUP(Exportar[[#This Row],[RUBRO completo]],'[3]CENTRO DE COSTOS'!$X:$X,1,0),0)</f>
        <v>0</v>
      </c>
      <c r="AO1876" s="43" t="str">
        <f>VLOOKUP(Exportar[[#This Row],[COD_REAL]],'[3]CENTRO DE COSTOS'!$M$4:$N$72,2,0)</f>
        <v>REGIONAL PUTUMAYO</v>
      </c>
    </row>
    <row r="1877" spans="1:41" x14ac:dyDescent="0.25">
      <c r="A1877" s="44">
        <v>45111</v>
      </c>
      <c r="B1877" s="32">
        <v>2023</v>
      </c>
      <c r="C1877" s="33" t="str">
        <f>VLOOKUP(D1877,'[3]CENTRO DE COSTOS'!$E:$H,4,0)</f>
        <v>REGIONALES</v>
      </c>
      <c r="D1877" s="34" t="s">
        <v>93</v>
      </c>
      <c r="E1877" s="34" t="s">
        <v>94</v>
      </c>
      <c r="F1877" s="34" t="s">
        <v>192</v>
      </c>
      <c r="G1877" s="35" t="str">
        <f>VLOOKUP(O1877,[3]Gerentes!$A:$N,4,0)</f>
        <v>FORTALECIMIENTO</v>
      </c>
      <c r="H1877" s="35" t="str">
        <f>VLOOKUP(O1877,[3]Gerentes!$A:$N,5,0)</f>
        <v>DIRECTOR(A) DE GESTION HUMANA</v>
      </c>
      <c r="I1877" s="35" t="str">
        <f>VLOOKUP(O1877,[3]Gerentes!$A:$N,10,0)</f>
        <v>8. Fortalecimiento</v>
      </c>
      <c r="J1877" s="35" t="str">
        <f>VLOOKUP(O1877,[3]Gerentes!$A:$AB,15,0)</f>
        <v>Contratable</v>
      </c>
      <c r="K1877" s="36" t="str">
        <f t="shared" si="87"/>
        <v>Inversión</v>
      </c>
      <c r="L1877" s="37" t="s">
        <v>175</v>
      </c>
      <c r="M1877" s="38" t="str">
        <f t="shared" si="88"/>
        <v>C-4199-1500-8</v>
      </c>
      <c r="N1877" s="34">
        <v>991</v>
      </c>
      <c r="O1877" s="35" t="str">
        <f t="shared" si="89"/>
        <v>C-4199-1500-8-0-4199064-02-991</v>
      </c>
      <c r="P1877" s="32" t="s">
        <v>174</v>
      </c>
      <c r="Q1877" s="39">
        <f>VLOOKUP($O1877,[3]Gerentes!$A:$I,7,0)</f>
        <v>4199064</v>
      </c>
      <c r="R1877" s="40" t="str">
        <f>VLOOKUP($O1877,[3]Gerentes!$A:$I,8,0)</f>
        <v>SERVICIO DE IMPLEMENTACION DE SISTEMAS DE GESTION</v>
      </c>
      <c r="S1877" s="34" t="s">
        <v>24</v>
      </c>
      <c r="T1877" s="34">
        <v>27</v>
      </c>
      <c r="U1877" s="34" t="s">
        <v>161</v>
      </c>
      <c r="V1877" s="34" t="s">
        <v>25</v>
      </c>
      <c r="W1877" s="41">
        <v>639325146</v>
      </c>
      <c r="X1877" s="41">
        <v>0</v>
      </c>
      <c r="Y1877" s="41">
        <v>5280748</v>
      </c>
      <c r="Z1877" s="41">
        <v>0</v>
      </c>
      <c r="AA1877" s="41">
        <v>0</v>
      </c>
      <c r="AB1877" s="42">
        <v>634044398</v>
      </c>
      <c r="AC1877" s="41">
        <v>634044398</v>
      </c>
      <c r="AD1877" s="41">
        <v>0</v>
      </c>
      <c r="AE1877" s="42">
        <v>634044398</v>
      </c>
      <c r="AF1877" s="42">
        <v>254280398</v>
      </c>
      <c r="AG1877" s="41">
        <v>254280398</v>
      </c>
      <c r="AH1877" s="41">
        <v>254280398</v>
      </c>
      <c r="AI1877" s="41">
        <v>0</v>
      </c>
      <c r="AJ1877" s="41">
        <v>0</v>
      </c>
      <c r="AK1877" s="42" t="str">
        <f>IFERROR(VLOOKUP(Exportar[[#This Row],[RUBRO]],[3]LISTAS!$A$1:$B$19,2,0),Exportar[[#This Row],[NOMBRE-Planeación_Proyecto]])</f>
        <v>8. Fortalecimiento</v>
      </c>
      <c r="AL1877" s="41">
        <f>VLOOKUP(Exportar[[#This Row],[UNIDAD/SUB UNIDAD]],[3]!REGIONALES[[#All],[codigo_regional3]:[Columna1]],3,0)</f>
        <v>86</v>
      </c>
      <c r="AM1877" s="41">
        <f>Exportar[[#This Row],[COD]]</f>
        <v>86</v>
      </c>
      <c r="AN1877" s="41">
        <f>IFERROR(VLOOKUP(Exportar[[#This Row],[RUBRO completo]],'[3]CENTRO DE COSTOS'!$X:$X,1,0),0)</f>
        <v>0</v>
      </c>
      <c r="AO1877" s="43" t="str">
        <f>VLOOKUP(Exportar[[#This Row],[COD_REAL]],'[3]CENTRO DE COSTOS'!$M$4:$N$72,2,0)</f>
        <v>REGIONAL PUTUMAYO</v>
      </c>
    </row>
    <row r="1878" spans="1:41" x14ac:dyDescent="0.25">
      <c r="A1878" s="44">
        <v>45111</v>
      </c>
      <c r="B1878" s="32">
        <v>2023</v>
      </c>
      <c r="C1878" s="33" t="str">
        <f>VLOOKUP(D1878,'[3]CENTRO DE COSTOS'!$E:$H,4,0)</f>
        <v>REGIONALES</v>
      </c>
      <c r="D1878" s="34" t="s">
        <v>93</v>
      </c>
      <c r="E1878" s="34" t="s">
        <v>94</v>
      </c>
      <c r="F1878" s="34" t="s">
        <v>176</v>
      </c>
      <c r="G1878" s="35" t="str">
        <f>VLOOKUP(O1878,[3]Gerentes!$A:$N,4,0)</f>
        <v>NUTRICIÓN</v>
      </c>
      <c r="H1878" s="35" t="str">
        <f>VLOOKUP(O1878,[3]Gerentes!$A:$N,5,0)</f>
        <v>DIRECTOR(A) DE NUTRICION</v>
      </c>
      <c r="I1878" s="35" t="str">
        <f>VLOOKUP(O1878,[3]Gerentes!$A:$N,10,0)</f>
        <v>4. Nutrición</v>
      </c>
      <c r="J1878" s="35" t="str">
        <f>VLOOKUP(O1878,[3]Gerentes!$A:$AB,15,0)</f>
        <v>No Contratable</v>
      </c>
      <c r="K1878" s="36" t="str">
        <f t="shared" si="87"/>
        <v>Inversión</v>
      </c>
      <c r="L1878" s="37" t="s">
        <v>191</v>
      </c>
      <c r="M1878" s="38" t="str">
        <f t="shared" si="88"/>
        <v>C-4102-1500-12</v>
      </c>
      <c r="N1878" s="34">
        <v>992</v>
      </c>
      <c r="O1878" s="35" t="str">
        <f t="shared" si="89"/>
        <v>C-4102-1500-12-0-4102014-02-992</v>
      </c>
      <c r="P1878" s="32" t="s">
        <v>190</v>
      </c>
      <c r="Q1878" s="39">
        <f>VLOOKUP($O1878,[3]Gerentes!$A:$I,7,0)</f>
        <v>4102014</v>
      </c>
      <c r="R1878" s="40" t="str">
        <f>VLOOKUP($O1878,[3]Gerentes!$A:$I,8,0)</f>
        <v>SERVICIO DE DISTRIBUCION DE ALIMENTOS SOLIDOS DE ALTO VALOR NUTRICIONAL</v>
      </c>
      <c r="S1878" s="34" t="s">
        <v>24</v>
      </c>
      <c r="T1878" s="34">
        <v>27</v>
      </c>
      <c r="U1878" s="34" t="s">
        <v>161</v>
      </c>
      <c r="V1878" s="34" t="s">
        <v>25</v>
      </c>
      <c r="W1878" s="41">
        <v>2500000</v>
      </c>
      <c r="X1878" s="41">
        <v>200000</v>
      </c>
      <c r="Y1878" s="41">
        <v>0</v>
      </c>
      <c r="Z1878" s="41">
        <v>0</v>
      </c>
      <c r="AA1878" s="41">
        <v>0</v>
      </c>
      <c r="AB1878" s="42">
        <v>2700000</v>
      </c>
      <c r="AC1878" s="41">
        <v>2700000</v>
      </c>
      <c r="AD1878" s="41">
        <v>0</v>
      </c>
      <c r="AE1878" s="42">
        <v>1151219</v>
      </c>
      <c r="AF1878" s="42">
        <v>1064418</v>
      </c>
      <c r="AG1878" s="41">
        <v>1064418</v>
      </c>
      <c r="AH1878" s="41">
        <v>1064418</v>
      </c>
      <c r="AI1878" s="41">
        <v>0</v>
      </c>
      <c r="AJ1878" s="41">
        <v>0</v>
      </c>
      <c r="AK1878" s="42" t="str">
        <f>IFERROR(VLOOKUP(Exportar[[#This Row],[RUBRO]],[3]LISTAS!$A$1:$B$19,2,0),Exportar[[#This Row],[NOMBRE-Planeación_Proyecto]])</f>
        <v>4. Nutrición</v>
      </c>
      <c r="AL1878" s="41">
        <f>VLOOKUP(Exportar[[#This Row],[UNIDAD/SUB UNIDAD]],[3]!REGIONALES[[#All],[codigo_regional3]:[Columna1]],3,0)</f>
        <v>86</v>
      </c>
      <c r="AM1878" s="41">
        <f>Exportar[[#This Row],[COD]]</f>
        <v>86</v>
      </c>
      <c r="AN1878" s="41">
        <f>IFERROR(VLOOKUP(Exportar[[#This Row],[RUBRO completo]],'[3]CENTRO DE COSTOS'!$X:$X,1,0),0)</f>
        <v>0</v>
      </c>
      <c r="AO1878" s="43" t="str">
        <f>VLOOKUP(Exportar[[#This Row],[COD_REAL]],'[3]CENTRO DE COSTOS'!$M$4:$N$72,2,0)</f>
        <v>REGIONAL PUTUMAYO</v>
      </c>
    </row>
    <row r="1879" spans="1:41" x14ac:dyDescent="0.25">
      <c r="A1879" s="44">
        <v>45111</v>
      </c>
      <c r="B1879" s="32">
        <v>2023</v>
      </c>
      <c r="C1879" s="33" t="str">
        <f>VLOOKUP(D1879,'[3]CENTRO DE COSTOS'!$E:$H,4,0)</f>
        <v>REGIONALES</v>
      </c>
      <c r="D1879" s="34" t="s">
        <v>93</v>
      </c>
      <c r="E1879" s="34" t="s">
        <v>94</v>
      </c>
      <c r="F1879" s="34" t="s">
        <v>176</v>
      </c>
      <c r="G1879" s="35" t="str">
        <f>VLOOKUP(O1879,[3]Gerentes!$A:$N,4,0)</f>
        <v>NUTRICIÓN</v>
      </c>
      <c r="H1879" s="35" t="str">
        <f>VLOOKUP(O1879,[3]Gerentes!$A:$N,5,0)</f>
        <v>DIRECTOR(A) DE NUTRICION</v>
      </c>
      <c r="I1879" s="35" t="str">
        <f>VLOOKUP(O1879,[3]Gerentes!$A:$N,10,0)</f>
        <v>4. Nutrición</v>
      </c>
      <c r="J1879" s="35" t="str">
        <f>VLOOKUP(O1879,[3]Gerentes!$A:$AB,15,0)</f>
        <v>No Contratable</v>
      </c>
      <c r="K1879" s="36" t="str">
        <f t="shared" si="87"/>
        <v>Inversión</v>
      </c>
      <c r="L1879" s="37" t="s">
        <v>189</v>
      </c>
      <c r="M1879" s="38" t="str">
        <f t="shared" si="88"/>
        <v>C-4102-1500-12</v>
      </c>
      <c r="N1879" s="34">
        <v>992</v>
      </c>
      <c r="O1879" s="35" t="str">
        <f t="shared" si="89"/>
        <v>C-4102-1500-12-0-4102016-02-992</v>
      </c>
      <c r="P1879" s="32" t="s">
        <v>188</v>
      </c>
      <c r="Q1879" s="39">
        <f>VLOOKUP($O1879,[3]Gerentes!$A:$I,7,0)</f>
        <v>4102016</v>
      </c>
      <c r="R1879" s="40" t="str">
        <f>VLOOKUP($O1879,[3]Gerentes!$A:$I,8,0)</f>
        <v>SERVICIO DE ATENCION Y PREVENCION A LA DESNUTRICION DESDE EL SECTOR INCLUSION SOCIAL</v>
      </c>
      <c r="S1879" s="34" t="s">
        <v>24</v>
      </c>
      <c r="T1879" s="34">
        <v>27</v>
      </c>
      <c r="U1879" s="34" t="s">
        <v>161</v>
      </c>
      <c r="V1879" s="34" t="s">
        <v>25</v>
      </c>
      <c r="W1879" s="41">
        <v>7500000</v>
      </c>
      <c r="X1879" s="41">
        <v>6000000</v>
      </c>
      <c r="Y1879" s="41">
        <v>0</v>
      </c>
      <c r="Z1879" s="41">
        <v>0</v>
      </c>
      <c r="AA1879" s="41">
        <v>0</v>
      </c>
      <c r="AB1879" s="42">
        <v>13500000</v>
      </c>
      <c r="AC1879" s="41">
        <v>13500000</v>
      </c>
      <c r="AD1879" s="41">
        <v>0</v>
      </c>
      <c r="AE1879" s="42">
        <v>6233277</v>
      </c>
      <c r="AF1879" s="42">
        <v>6233277</v>
      </c>
      <c r="AG1879" s="41">
        <v>6233277</v>
      </c>
      <c r="AH1879" s="41">
        <v>6233277</v>
      </c>
      <c r="AI1879" s="41">
        <v>0</v>
      </c>
      <c r="AJ1879" s="41">
        <v>0</v>
      </c>
      <c r="AK1879" s="42" t="str">
        <f>IFERROR(VLOOKUP(Exportar[[#This Row],[RUBRO]],[3]LISTAS!$A$1:$B$19,2,0),Exportar[[#This Row],[NOMBRE-Planeación_Proyecto]])</f>
        <v>4. Nutrición</v>
      </c>
      <c r="AL1879" s="41">
        <f>VLOOKUP(Exportar[[#This Row],[UNIDAD/SUB UNIDAD]],[3]!REGIONALES[[#All],[codigo_regional3]:[Columna1]],3,0)</f>
        <v>86</v>
      </c>
      <c r="AM1879" s="41">
        <f>Exportar[[#This Row],[COD]]</f>
        <v>86</v>
      </c>
      <c r="AN1879" s="41">
        <f>IFERROR(VLOOKUP(Exportar[[#This Row],[RUBRO completo]],'[3]CENTRO DE COSTOS'!$X:$X,1,0),0)</f>
        <v>0</v>
      </c>
      <c r="AO1879" s="43" t="str">
        <f>VLOOKUP(Exportar[[#This Row],[COD_REAL]],'[3]CENTRO DE COSTOS'!$M$4:$N$72,2,0)</f>
        <v>REGIONAL PUTUMAYO</v>
      </c>
    </row>
    <row r="1880" spans="1:41" x14ac:dyDescent="0.25">
      <c r="A1880" s="44">
        <v>45111</v>
      </c>
      <c r="B1880" s="32">
        <v>2023</v>
      </c>
      <c r="C1880" s="33" t="str">
        <f>VLOOKUP(D1880,'[3]CENTRO DE COSTOS'!$E:$H,4,0)</f>
        <v>REGIONALES</v>
      </c>
      <c r="D1880" s="34" t="s">
        <v>93</v>
      </c>
      <c r="E1880" s="34" t="s">
        <v>94</v>
      </c>
      <c r="F1880" s="34" t="s">
        <v>176</v>
      </c>
      <c r="G1880" s="35" t="str">
        <f>VLOOKUP(O1880,[3]Gerentes!$A:$N,4,0)</f>
        <v>PROTECCIÓN SRPA</v>
      </c>
      <c r="H1880" s="35" t="str">
        <f>VLOOKUP(O1880,[3]Gerentes!$A:$N,5,0)</f>
        <v>DIRECTOR(A) DE PROTECCION</v>
      </c>
      <c r="I1880" s="35" t="str">
        <f>VLOOKUP(O1880,[3]Gerentes!$A:$N,10,0)</f>
        <v>3. Protección SRPA</v>
      </c>
      <c r="J1880" s="35" t="str">
        <f>VLOOKUP(O1880,[3]Gerentes!$A:$AB,15,0)</f>
        <v>No Contratable</v>
      </c>
      <c r="K1880" s="36" t="str">
        <f t="shared" si="87"/>
        <v>Inversión</v>
      </c>
      <c r="L1880" s="37" t="s">
        <v>187</v>
      </c>
      <c r="M1880" s="38" t="str">
        <f t="shared" si="88"/>
        <v>C-4102-1500-13</v>
      </c>
      <c r="N1880" s="34">
        <v>992</v>
      </c>
      <c r="O1880" s="35" t="str">
        <f t="shared" si="89"/>
        <v>C-4102-1500-13-0-4102038-02-992</v>
      </c>
      <c r="P1880" s="32" t="s">
        <v>186</v>
      </c>
      <c r="Q1880" s="39">
        <f>VLOOKUP($O1880,[3]Gerentes!$A:$I,7,0)</f>
        <v>4102038</v>
      </c>
      <c r="R1880" s="40" t="str">
        <f>VLOOKUP($O1880,[3]Gerentes!$A:$I,8,0)</f>
        <v>SERVICIO DIRIGIDOS A LA ATENCION DE NIÑOS, NIÑAS, ADOLESCENTES Y JOVENES, CON ENFOQUE PEDAGOGICO Y RESTAURATIVO ENCAMINADOS A LA INCLUSION SOCIAL</v>
      </c>
      <c r="S1880" s="34" t="s">
        <v>24</v>
      </c>
      <c r="T1880" s="34">
        <v>27</v>
      </c>
      <c r="U1880" s="34" t="s">
        <v>161</v>
      </c>
      <c r="V1880" s="34" t="s">
        <v>25</v>
      </c>
      <c r="W1880" s="41">
        <v>4375501</v>
      </c>
      <c r="X1880" s="41">
        <v>0</v>
      </c>
      <c r="Y1880" s="41">
        <v>0</v>
      </c>
      <c r="Z1880" s="41">
        <v>0</v>
      </c>
      <c r="AA1880" s="41">
        <v>0</v>
      </c>
      <c r="AB1880" s="42">
        <v>4375501</v>
      </c>
      <c r="AC1880" s="41">
        <v>4375501</v>
      </c>
      <c r="AD1880" s="41">
        <v>0</v>
      </c>
      <c r="AE1880" s="42">
        <v>2843407</v>
      </c>
      <c r="AF1880" s="42">
        <v>2727532</v>
      </c>
      <c r="AG1880" s="41">
        <v>2727532</v>
      </c>
      <c r="AH1880" s="41">
        <v>2727532</v>
      </c>
      <c r="AI1880" s="41">
        <v>0</v>
      </c>
      <c r="AJ1880" s="41">
        <v>0</v>
      </c>
      <c r="AK1880" s="42" t="str">
        <f>IFERROR(VLOOKUP(Exportar[[#This Row],[RUBRO]],[3]LISTAS!$A$1:$B$19,2,0),Exportar[[#This Row],[NOMBRE-Planeación_Proyecto]])</f>
        <v>3. Protección SRPA</v>
      </c>
      <c r="AL1880" s="41">
        <f>VLOOKUP(Exportar[[#This Row],[UNIDAD/SUB UNIDAD]],[3]!REGIONALES[[#All],[codigo_regional3]:[Columna1]],3,0)</f>
        <v>86</v>
      </c>
      <c r="AM1880" s="41">
        <f>Exportar[[#This Row],[COD]]</f>
        <v>86</v>
      </c>
      <c r="AN1880" s="41">
        <f>IFERROR(VLOOKUP(Exportar[[#This Row],[RUBRO completo]],'[3]CENTRO DE COSTOS'!$X:$X,1,0),0)</f>
        <v>0</v>
      </c>
      <c r="AO1880" s="43" t="str">
        <f>VLOOKUP(Exportar[[#This Row],[COD_REAL]],'[3]CENTRO DE COSTOS'!$M$4:$N$72,2,0)</f>
        <v>REGIONAL PUTUMAYO</v>
      </c>
    </row>
    <row r="1881" spans="1:41" x14ac:dyDescent="0.25">
      <c r="A1881" s="44">
        <v>45111</v>
      </c>
      <c r="B1881" s="32">
        <v>2023</v>
      </c>
      <c r="C1881" s="33" t="str">
        <f>VLOOKUP(D1881,'[3]CENTRO DE COSTOS'!$E:$H,4,0)</f>
        <v>REGIONALES</v>
      </c>
      <c r="D1881" s="34" t="s">
        <v>93</v>
      </c>
      <c r="E1881" s="34" t="s">
        <v>94</v>
      </c>
      <c r="F1881" s="34" t="s">
        <v>176</v>
      </c>
      <c r="G1881" s="35" t="str">
        <f>VLOOKUP(O1881,[3]Gerentes!$A:$N,4,0)</f>
        <v xml:space="preserve">PROTECCIÓN RESTABLECIMIENTO </v>
      </c>
      <c r="H1881" s="35" t="str">
        <f>VLOOKUP(O1881,[3]Gerentes!$A:$N,5,0)</f>
        <v>DIRECTOR(A) DE PROTECCION</v>
      </c>
      <c r="I1881" s="35" t="str">
        <f>VLOOKUP(O1881,[3]Gerentes!$A:$N,10,0)</f>
        <v>2. Protección PARD</v>
      </c>
      <c r="J1881" s="35" t="str">
        <f>VLOOKUP(O1881,[3]Gerentes!$A:$AB,15,0)</f>
        <v>No Contratable</v>
      </c>
      <c r="K1881" s="36" t="str">
        <f t="shared" si="87"/>
        <v>Inversión</v>
      </c>
      <c r="L1881" s="37" t="s">
        <v>173</v>
      </c>
      <c r="M1881" s="38" t="str">
        <f t="shared" si="88"/>
        <v>C-4102-1500-14</v>
      </c>
      <c r="N1881" s="34">
        <v>992</v>
      </c>
      <c r="O1881" s="35" t="str">
        <f t="shared" si="89"/>
        <v>C-4102-1500-14-0-4102037-02-992</v>
      </c>
      <c r="P1881" s="32" t="s">
        <v>172</v>
      </c>
      <c r="Q1881" s="39">
        <f>VLOOKUP($O1881,[3]Gerentes!$A:$I,7,0)</f>
        <v>4102037</v>
      </c>
      <c r="R1881" s="40" t="str">
        <f>VLOOKUP($O1881,[3]Gerentes!$A:$I,8,0)</f>
        <v>SERVICIO DE PROTECCION PARA EL RESTABLECIMIENTO DE DERECHOS DE NIÑOS, NIÑAS, ADOLESCENTES Y JOVENES</v>
      </c>
      <c r="S1881" s="34" t="s">
        <v>24</v>
      </c>
      <c r="T1881" s="34">
        <v>21</v>
      </c>
      <c r="U1881" s="34" t="s">
        <v>185</v>
      </c>
      <c r="V1881" s="34" t="s">
        <v>25</v>
      </c>
      <c r="W1881" s="41">
        <v>40891091</v>
      </c>
      <c r="X1881" s="41">
        <v>240000000</v>
      </c>
      <c r="Y1881" s="41">
        <v>0</v>
      </c>
      <c r="Z1881" s="41">
        <v>0</v>
      </c>
      <c r="AA1881" s="41">
        <v>0</v>
      </c>
      <c r="AB1881" s="42">
        <v>280891091</v>
      </c>
      <c r="AC1881" s="41">
        <v>280891091</v>
      </c>
      <c r="AD1881" s="41">
        <v>0</v>
      </c>
      <c r="AE1881" s="42">
        <v>114804109</v>
      </c>
      <c r="AF1881" s="42">
        <v>101242206</v>
      </c>
      <c r="AG1881" s="41">
        <v>101242206</v>
      </c>
      <c r="AH1881" s="41">
        <v>101242206</v>
      </c>
      <c r="AI1881" s="41">
        <v>0</v>
      </c>
      <c r="AJ1881" s="41">
        <v>0</v>
      </c>
      <c r="AK1881" s="42" t="str">
        <f>IFERROR(VLOOKUP(Exportar[[#This Row],[RUBRO]],[3]LISTAS!$A$1:$B$19,2,0),Exportar[[#This Row],[NOMBRE-Planeación_Proyecto]])</f>
        <v>2. Protección PARD</v>
      </c>
      <c r="AL1881" s="41">
        <f>VLOOKUP(Exportar[[#This Row],[UNIDAD/SUB UNIDAD]],[3]!REGIONALES[[#All],[codigo_regional3]:[Columna1]],3,0)</f>
        <v>86</v>
      </c>
      <c r="AM1881" s="41">
        <f>Exportar[[#This Row],[COD]]</f>
        <v>86</v>
      </c>
      <c r="AN1881" s="41">
        <f>IFERROR(VLOOKUP(Exportar[[#This Row],[RUBRO completo]],'[3]CENTRO DE COSTOS'!$X:$X,1,0),0)</f>
        <v>0</v>
      </c>
      <c r="AO1881" s="43" t="str">
        <f>VLOOKUP(Exportar[[#This Row],[COD_REAL]],'[3]CENTRO DE COSTOS'!$M$4:$N$72,2,0)</f>
        <v>REGIONAL PUTUMAYO</v>
      </c>
    </row>
    <row r="1882" spans="1:41" x14ac:dyDescent="0.25">
      <c r="A1882" s="44">
        <v>45111</v>
      </c>
      <c r="B1882" s="32">
        <v>2023</v>
      </c>
      <c r="C1882" s="33" t="str">
        <f>VLOOKUP(D1882,'[3]CENTRO DE COSTOS'!$E:$H,4,0)</f>
        <v>REGIONALES</v>
      </c>
      <c r="D1882" s="34" t="s">
        <v>93</v>
      </c>
      <c r="E1882" s="34" t="s">
        <v>94</v>
      </c>
      <c r="F1882" s="34" t="s">
        <v>176</v>
      </c>
      <c r="G1882" s="35" t="str">
        <f>VLOOKUP(O1882,[3]Gerentes!$A:$N,4,0)</f>
        <v>SNBF</v>
      </c>
      <c r="H1882" s="35" t="str">
        <f>VLOOKUP(O1882,[3]Gerentes!$A:$N,5,0)</f>
        <v>DIRECTOR(A) DE SISTEMA NACIONAL DE BIENESTAR FAMILIAR</v>
      </c>
      <c r="I1882" s="35" t="str">
        <f>VLOOKUP(O1882,[3]Gerentes!$A:$N,10,0)</f>
        <v>7. SNBF</v>
      </c>
      <c r="J1882" s="35" t="str">
        <f>VLOOKUP(O1882,[3]Gerentes!$A:$AB,15,0)</f>
        <v>No Contratable</v>
      </c>
      <c r="K1882" s="36" t="str">
        <f t="shared" si="87"/>
        <v>Inversión</v>
      </c>
      <c r="L1882" s="37" t="s">
        <v>168</v>
      </c>
      <c r="M1882" s="38" t="str">
        <f t="shared" si="88"/>
        <v>C-4102-1500-15</v>
      </c>
      <c r="N1882" s="34">
        <v>992</v>
      </c>
      <c r="O1882" s="35" t="str">
        <f t="shared" si="89"/>
        <v>C-4102-1500-15-0-4102024-02-992</v>
      </c>
      <c r="P1882" s="32" t="s">
        <v>167</v>
      </c>
      <c r="Q1882" s="39">
        <f>VLOOKUP($O1882,[3]Gerentes!$A:$I,7,0)</f>
        <v>4102024</v>
      </c>
      <c r="R1882" s="40" t="str">
        <f>VLOOKUP($O1882,[3]Gerentes!$A:$I,8,0)</f>
        <v>SERVICIO DE ASISTENCIA TECNICA EN EL CICLO DE POLITICAS PUBLICAS DE INFANCIA Y ADOLESCENCIA</v>
      </c>
      <c r="S1882" s="34" t="s">
        <v>24</v>
      </c>
      <c r="T1882" s="34">
        <v>27</v>
      </c>
      <c r="U1882" s="34" t="s">
        <v>161</v>
      </c>
      <c r="V1882" s="34" t="s">
        <v>25</v>
      </c>
      <c r="W1882" s="41">
        <v>9000000</v>
      </c>
      <c r="X1882" s="41">
        <v>10000000</v>
      </c>
      <c r="Y1882" s="41">
        <v>0</v>
      </c>
      <c r="Z1882" s="41">
        <v>0</v>
      </c>
      <c r="AA1882" s="41">
        <v>0</v>
      </c>
      <c r="AB1882" s="42">
        <v>19000000</v>
      </c>
      <c r="AC1882" s="41">
        <v>19000000</v>
      </c>
      <c r="AD1882" s="41">
        <v>0</v>
      </c>
      <c r="AE1882" s="42">
        <v>12951244</v>
      </c>
      <c r="AF1882" s="42">
        <v>12230536</v>
      </c>
      <c r="AG1882" s="41">
        <v>12230536</v>
      </c>
      <c r="AH1882" s="41">
        <v>12230536</v>
      </c>
      <c r="AI1882" s="41">
        <v>0</v>
      </c>
      <c r="AJ1882" s="41">
        <v>0</v>
      </c>
      <c r="AK1882" s="42" t="str">
        <f>IFERROR(VLOOKUP(Exportar[[#This Row],[RUBRO]],[3]LISTAS!$A$1:$B$19,2,0),Exportar[[#This Row],[NOMBRE-Planeación_Proyecto]])</f>
        <v>7. SNBF</v>
      </c>
      <c r="AL1882" s="41">
        <f>VLOOKUP(Exportar[[#This Row],[UNIDAD/SUB UNIDAD]],[3]!REGIONALES[[#All],[codigo_regional3]:[Columna1]],3,0)</f>
        <v>86</v>
      </c>
      <c r="AM1882" s="41">
        <f>Exportar[[#This Row],[COD]]</f>
        <v>86</v>
      </c>
      <c r="AN1882" s="41">
        <f>IFERROR(VLOOKUP(Exportar[[#This Row],[RUBRO completo]],'[3]CENTRO DE COSTOS'!$X:$X,1,0),0)</f>
        <v>0</v>
      </c>
      <c r="AO1882" s="43" t="str">
        <f>VLOOKUP(Exportar[[#This Row],[COD_REAL]],'[3]CENTRO DE COSTOS'!$M$4:$N$72,2,0)</f>
        <v>REGIONAL PUTUMAYO</v>
      </c>
    </row>
    <row r="1883" spans="1:41" x14ac:dyDescent="0.25">
      <c r="A1883" s="44">
        <v>45111</v>
      </c>
      <c r="B1883" s="32">
        <v>2023</v>
      </c>
      <c r="C1883" s="33" t="str">
        <f>VLOOKUP(D1883,'[3]CENTRO DE COSTOS'!$E:$H,4,0)</f>
        <v>REGIONALES</v>
      </c>
      <c r="D1883" s="34" t="s">
        <v>93</v>
      </c>
      <c r="E1883" s="34" t="s">
        <v>94</v>
      </c>
      <c r="F1883" s="34" t="s">
        <v>176</v>
      </c>
      <c r="G1883" s="35" t="str">
        <f>VLOOKUP(O1883,[3]Gerentes!$A:$N,4,0)</f>
        <v>FAMILIA Y COMUNIDADES</v>
      </c>
      <c r="H1883" s="35" t="str">
        <f>VLOOKUP(O1883,[3]Gerentes!$A:$N,5,0)</f>
        <v>DIRECTOR(A) DE FAMILIA Y COMUNIDADES</v>
      </c>
      <c r="I1883" s="35" t="str">
        <f>VLOOKUP(O1883,[3]Gerentes!$A:$N,10,0)</f>
        <v>6. Familia y Comunidades</v>
      </c>
      <c r="J1883" s="35" t="str">
        <f>VLOOKUP(O1883,[3]Gerentes!$A:$AB,15,0)</f>
        <v>No Contratable</v>
      </c>
      <c r="K1883" s="36" t="str">
        <f t="shared" si="87"/>
        <v>Inversión</v>
      </c>
      <c r="L1883" s="37" t="s">
        <v>184</v>
      </c>
      <c r="M1883" s="38" t="str">
        <f t="shared" si="88"/>
        <v>C-4102-1500-16</v>
      </c>
      <c r="N1883" s="34">
        <v>992</v>
      </c>
      <c r="O1883" s="35" t="str">
        <f t="shared" si="89"/>
        <v>C-4102-1500-16-0-4102041-02-992</v>
      </c>
      <c r="P1883" s="32" t="s">
        <v>183</v>
      </c>
      <c r="Q1883" s="39">
        <f>VLOOKUP($O1883,[3]Gerentes!$A:$I,7,0)</f>
        <v>4102041</v>
      </c>
      <c r="R1883" s="40" t="str">
        <f>VLOOKUP($O1883,[3]Gerentes!$A:$I,8,0)</f>
        <v>SERVICIO DE ASISTENCIA TECNICA EN EL CICLO DE POLITICAS PUBLICAS DE FAMILIA Y OTRAS RELACIONADAS</v>
      </c>
      <c r="S1883" s="34" t="s">
        <v>24</v>
      </c>
      <c r="T1883" s="34">
        <v>27</v>
      </c>
      <c r="U1883" s="34" t="s">
        <v>161</v>
      </c>
      <c r="V1883" s="34" t="s">
        <v>25</v>
      </c>
      <c r="W1883" s="41">
        <v>20000000</v>
      </c>
      <c r="X1883" s="41">
        <v>0</v>
      </c>
      <c r="Y1883" s="41">
        <v>0</v>
      </c>
      <c r="Z1883" s="41">
        <v>0</v>
      </c>
      <c r="AA1883" s="41">
        <v>0</v>
      </c>
      <c r="AB1883" s="42">
        <v>20000000</v>
      </c>
      <c r="AC1883" s="41">
        <v>20000000</v>
      </c>
      <c r="AD1883" s="41">
        <v>0</v>
      </c>
      <c r="AE1883" s="42">
        <v>5533500</v>
      </c>
      <c r="AF1883" s="42">
        <v>5185275</v>
      </c>
      <c r="AG1883" s="41">
        <v>5185275</v>
      </c>
      <c r="AH1883" s="41">
        <v>5185275</v>
      </c>
      <c r="AI1883" s="41">
        <v>0</v>
      </c>
      <c r="AJ1883" s="41">
        <v>0</v>
      </c>
      <c r="AK1883" s="42" t="str">
        <f>IFERROR(VLOOKUP(Exportar[[#This Row],[RUBRO]],[3]LISTAS!$A$1:$B$19,2,0),Exportar[[#This Row],[NOMBRE-Planeación_Proyecto]])</f>
        <v>6. Familia y Comunidades</v>
      </c>
      <c r="AL1883" s="41">
        <f>VLOOKUP(Exportar[[#This Row],[UNIDAD/SUB UNIDAD]],[3]!REGIONALES[[#All],[codigo_regional3]:[Columna1]],3,0)</f>
        <v>86</v>
      </c>
      <c r="AM1883" s="41">
        <f>Exportar[[#This Row],[COD]]</f>
        <v>86</v>
      </c>
      <c r="AN1883" s="41">
        <f>IFERROR(VLOOKUP(Exportar[[#This Row],[RUBRO completo]],'[3]CENTRO DE COSTOS'!$X:$X,1,0),0)</f>
        <v>0</v>
      </c>
      <c r="AO1883" s="43" t="str">
        <f>VLOOKUP(Exportar[[#This Row],[COD_REAL]],'[3]CENTRO DE COSTOS'!$M$4:$N$72,2,0)</f>
        <v>REGIONAL PUTUMAYO</v>
      </c>
    </row>
    <row r="1884" spans="1:41" x14ac:dyDescent="0.25">
      <c r="A1884" s="44">
        <v>45111</v>
      </c>
      <c r="B1884" s="32">
        <v>2023</v>
      </c>
      <c r="C1884" s="33" t="str">
        <f>VLOOKUP(D1884,'[3]CENTRO DE COSTOS'!$E:$H,4,0)</f>
        <v>REGIONALES</v>
      </c>
      <c r="D1884" s="34" t="s">
        <v>93</v>
      </c>
      <c r="E1884" s="34" t="s">
        <v>94</v>
      </c>
      <c r="F1884" s="34" t="s">
        <v>176</v>
      </c>
      <c r="G1884" s="35" t="str">
        <f>VLOOKUP(O1884,[3]Gerentes!$A:$N,4,0)</f>
        <v>PRIMERA INFANCIA</v>
      </c>
      <c r="H1884" s="35" t="str">
        <f>VLOOKUP(O1884,[3]Gerentes!$A:$N,5,0)</f>
        <v>DIRECTOR(A) DE PRIMERA INFANCIA</v>
      </c>
      <c r="I1884" s="35" t="str">
        <f>VLOOKUP(O1884,[3]Gerentes!$A:$N,10,0)</f>
        <v>1. Primera Infancia</v>
      </c>
      <c r="J1884" s="35" t="str">
        <f>VLOOKUP(O1884,[3]Gerentes!$A:$AB,15,0)</f>
        <v>No Contratable</v>
      </c>
      <c r="K1884" s="36" t="str">
        <f t="shared" si="87"/>
        <v>Inversión</v>
      </c>
      <c r="L1884" s="37" t="s">
        <v>166</v>
      </c>
      <c r="M1884" s="38" t="str">
        <f t="shared" si="88"/>
        <v>C-4102-1500-18</v>
      </c>
      <c r="N1884" s="34">
        <v>992</v>
      </c>
      <c r="O1884" s="35" t="str">
        <f t="shared" si="89"/>
        <v>C-4102-1500-18-0-4102040-02-992</v>
      </c>
      <c r="P1884" s="32" t="s">
        <v>165</v>
      </c>
      <c r="Q1884" s="39">
        <f>VLOOKUP($O1884,[3]Gerentes!$A:$I,7,0)</f>
        <v>4102040</v>
      </c>
      <c r="R1884" s="40" t="str">
        <f>VLOOKUP($O1884,[3]Gerentes!$A:$I,8,0)</f>
        <v>DOCUMENTOS METODOLOGICOS</v>
      </c>
      <c r="S1884" s="34" t="s">
        <v>24</v>
      </c>
      <c r="T1884" s="34">
        <v>20</v>
      </c>
      <c r="U1884" s="34" t="s">
        <v>392</v>
      </c>
      <c r="V1884" s="34" t="s">
        <v>25</v>
      </c>
      <c r="W1884" s="41">
        <v>4000000</v>
      </c>
      <c r="X1884" s="41">
        <v>39561251</v>
      </c>
      <c r="Y1884" s="41">
        <v>0</v>
      </c>
      <c r="Z1884" s="41">
        <v>0</v>
      </c>
      <c r="AA1884" s="41">
        <v>0</v>
      </c>
      <c r="AB1884" s="42">
        <v>43561251</v>
      </c>
      <c r="AC1884" s="41">
        <v>43561251</v>
      </c>
      <c r="AD1884" s="41">
        <v>0</v>
      </c>
      <c r="AE1884" s="42">
        <v>39768229</v>
      </c>
      <c r="AF1884" s="42">
        <v>25453351</v>
      </c>
      <c r="AG1884" s="41">
        <v>25453351</v>
      </c>
      <c r="AH1884" s="41">
        <v>25453351</v>
      </c>
      <c r="AI1884" s="41">
        <v>0</v>
      </c>
      <c r="AJ1884" s="41">
        <v>0</v>
      </c>
      <c r="AK1884" s="42" t="str">
        <f>IFERROR(VLOOKUP(Exportar[[#This Row],[RUBRO]],[3]LISTAS!$A$1:$B$19,2,0),Exportar[[#This Row],[NOMBRE-Planeación_Proyecto]])</f>
        <v>1. Primera Infancia</v>
      </c>
      <c r="AL1884" s="41">
        <f>VLOOKUP(Exportar[[#This Row],[UNIDAD/SUB UNIDAD]],[3]!REGIONALES[[#All],[codigo_regional3]:[Columna1]],3,0)</f>
        <v>86</v>
      </c>
      <c r="AM1884" s="41">
        <f>Exportar[[#This Row],[COD]]</f>
        <v>86</v>
      </c>
      <c r="AN1884" s="41">
        <f>IFERROR(VLOOKUP(Exportar[[#This Row],[RUBRO completo]],'[3]CENTRO DE COSTOS'!$X:$X,1,0),0)</f>
        <v>0</v>
      </c>
      <c r="AO1884" s="43" t="str">
        <f>VLOOKUP(Exportar[[#This Row],[COD_REAL]],'[3]CENTRO DE COSTOS'!$M$4:$N$72,2,0)</f>
        <v>REGIONAL PUTUMAYO</v>
      </c>
    </row>
    <row r="1885" spans="1:41" x14ac:dyDescent="0.25">
      <c r="A1885" s="44">
        <v>45111</v>
      </c>
      <c r="B1885" s="32">
        <v>2023</v>
      </c>
      <c r="C1885" s="33" t="str">
        <f>VLOOKUP(D1885,'[3]CENTRO DE COSTOS'!$E:$H,4,0)</f>
        <v>REGIONALES</v>
      </c>
      <c r="D1885" s="34" t="s">
        <v>93</v>
      </c>
      <c r="E1885" s="34" t="s">
        <v>94</v>
      </c>
      <c r="F1885" s="34" t="s">
        <v>176</v>
      </c>
      <c r="G1885" s="35" t="str">
        <f>VLOOKUP(O1885,[3]Gerentes!$A:$N,4,0)</f>
        <v>PRIMERA INFANCIA</v>
      </c>
      <c r="H1885" s="35" t="str">
        <f>VLOOKUP(O1885,[3]Gerentes!$A:$N,5,0)</f>
        <v>DIRECTOR(A) DE PRIMERA INFANCIA</v>
      </c>
      <c r="I1885" s="35" t="str">
        <f>VLOOKUP(O1885,[3]Gerentes!$A:$N,10,0)</f>
        <v>1. Primera Infancia</v>
      </c>
      <c r="J1885" s="35" t="str">
        <f>VLOOKUP(O1885,[3]Gerentes!$A:$AB,15,0)</f>
        <v>No Contratable</v>
      </c>
      <c r="K1885" s="36" t="str">
        <f t="shared" si="87"/>
        <v>Inversión</v>
      </c>
      <c r="L1885" s="37" t="s">
        <v>166</v>
      </c>
      <c r="M1885" s="38" t="str">
        <f t="shared" si="88"/>
        <v>C-4102-1500-18</v>
      </c>
      <c r="N1885" s="34">
        <v>992</v>
      </c>
      <c r="O1885" s="35" t="str">
        <f t="shared" si="89"/>
        <v>C-4102-1500-18-0-4102040-02-992</v>
      </c>
      <c r="P1885" s="32" t="s">
        <v>165</v>
      </c>
      <c r="Q1885" s="39">
        <f>VLOOKUP($O1885,[3]Gerentes!$A:$I,7,0)</f>
        <v>4102040</v>
      </c>
      <c r="R1885" s="40" t="str">
        <f>VLOOKUP($O1885,[3]Gerentes!$A:$I,8,0)</f>
        <v>DOCUMENTOS METODOLOGICOS</v>
      </c>
      <c r="S1885" s="34" t="s">
        <v>24</v>
      </c>
      <c r="T1885" s="34">
        <v>27</v>
      </c>
      <c r="U1885" s="34" t="s">
        <v>161</v>
      </c>
      <c r="V1885" s="34" t="s">
        <v>25</v>
      </c>
      <c r="W1885" s="41">
        <v>0</v>
      </c>
      <c r="X1885" s="41">
        <v>30018318</v>
      </c>
      <c r="Y1885" s="41">
        <v>0</v>
      </c>
      <c r="Z1885" s="41">
        <v>0</v>
      </c>
      <c r="AA1885" s="41">
        <v>0</v>
      </c>
      <c r="AB1885" s="42">
        <v>30018318</v>
      </c>
      <c r="AC1885" s="41">
        <v>30018318</v>
      </c>
      <c r="AD1885" s="41">
        <v>0</v>
      </c>
      <c r="AE1885" s="42">
        <v>29944052</v>
      </c>
      <c r="AF1885" s="42">
        <v>29944052</v>
      </c>
      <c r="AG1885" s="41">
        <v>29944052</v>
      </c>
      <c r="AH1885" s="41">
        <v>29944052</v>
      </c>
      <c r="AI1885" s="41">
        <v>0</v>
      </c>
      <c r="AJ1885" s="41">
        <v>0</v>
      </c>
      <c r="AK1885" s="42" t="str">
        <f>IFERROR(VLOOKUP(Exportar[[#This Row],[RUBRO]],[3]LISTAS!$A$1:$B$19,2,0),Exportar[[#This Row],[NOMBRE-Planeación_Proyecto]])</f>
        <v>1. Primera Infancia</v>
      </c>
      <c r="AL1885" s="41">
        <f>VLOOKUP(Exportar[[#This Row],[UNIDAD/SUB UNIDAD]],[3]!REGIONALES[[#All],[codigo_regional3]:[Columna1]],3,0)</f>
        <v>86</v>
      </c>
      <c r="AM1885" s="41">
        <f>Exportar[[#This Row],[COD]]</f>
        <v>86</v>
      </c>
      <c r="AN1885" s="41">
        <f>IFERROR(VLOOKUP(Exportar[[#This Row],[RUBRO completo]],'[3]CENTRO DE COSTOS'!$X:$X,1,0),0)</f>
        <v>0</v>
      </c>
      <c r="AO1885" s="43" t="str">
        <f>VLOOKUP(Exportar[[#This Row],[COD_REAL]],'[3]CENTRO DE COSTOS'!$M$4:$N$72,2,0)</f>
        <v>REGIONAL PUTUMAYO</v>
      </c>
    </row>
    <row r="1886" spans="1:41" x14ac:dyDescent="0.25">
      <c r="A1886" s="44">
        <v>45111</v>
      </c>
      <c r="B1886" s="32">
        <v>2023</v>
      </c>
      <c r="C1886" s="33" t="str">
        <f>VLOOKUP(D1886,'[3]CENTRO DE COSTOS'!$E:$H,4,0)</f>
        <v>REGIONALES</v>
      </c>
      <c r="D1886" s="34" t="s">
        <v>93</v>
      </c>
      <c r="E1886" s="34" t="s">
        <v>94</v>
      </c>
      <c r="F1886" s="34" t="s">
        <v>176</v>
      </c>
      <c r="G1886" s="35" t="str">
        <f>VLOOKUP(O1886,[3]Gerentes!$A:$N,4,0)</f>
        <v>INFANCIA</v>
      </c>
      <c r="H1886" s="35" t="str">
        <f>VLOOKUP(O1886,[3]Gerentes!$A:$N,5,0)</f>
        <v>DIRECTOR(A) DE INFANCIA</v>
      </c>
      <c r="I1886" s="35" t="str">
        <f>VLOOKUP(O1886,[3]Gerentes!$A:$N,10,0)</f>
        <v>7. Infancia</v>
      </c>
      <c r="J1886" s="35" t="str">
        <f>VLOOKUP(O1886,[3]Gerentes!$A:$AB,15,0)</f>
        <v>No Contratable</v>
      </c>
      <c r="K1886" s="36" t="str">
        <f t="shared" si="87"/>
        <v>Inversión</v>
      </c>
      <c r="L1886" s="37" t="s">
        <v>182</v>
      </c>
      <c r="M1886" s="38" t="str">
        <f t="shared" si="88"/>
        <v>C-4102-1500-20</v>
      </c>
      <c r="N1886" s="34">
        <v>992</v>
      </c>
      <c r="O1886" s="35" t="str">
        <f t="shared" si="89"/>
        <v>C-4102-1500-20-0-4102045-02-992</v>
      </c>
      <c r="P1886" s="32" t="s">
        <v>181</v>
      </c>
      <c r="Q1886" s="39">
        <f>VLOOKUP($O1886,[3]Gerentes!$A:$I,7,0)</f>
        <v>4102045</v>
      </c>
      <c r="R1886" s="40" t="str">
        <f>VLOOKUP($O1886,[3]Gerentes!$A:$I,8,0)</f>
        <v>SERVICIOS DE EDUCACIÓN INFORMAL A NIÑOS, NIÑAS, ADOLESCENTES  Y JÓVENES PARA EL RECONOCIMIENTO DE SUS DERECHOS</v>
      </c>
      <c r="S1886" s="34" t="s">
        <v>24</v>
      </c>
      <c r="T1886" s="34">
        <v>27</v>
      </c>
      <c r="U1886" s="34" t="s">
        <v>161</v>
      </c>
      <c r="V1886" s="34" t="s">
        <v>25</v>
      </c>
      <c r="W1886" s="41">
        <v>5150000</v>
      </c>
      <c r="X1886" s="41">
        <v>0</v>
      </c>
      <c r="Y1886" s="41">
        <v>0</v>
      </c>
      <c r="Z1886" s="41">
        <v>0</v>
      </c>
      <c r="AA1886" s="41">
        <v>0</v>
      </c>
      <c r="AB1886" s="42">
        <v>5150000</v>
      </c>
      <c r="AC1886" s="41">
        <v>5150000</v>
      </c>
      <c r="AD1886" s="41">
        <v>0</v>
      </c>
      <c r="AE1886" s="42">
        <v>1934639</v>
      </c>
      <c r="AF1886" s="42">
        <v>1397300</v>
      </c>
      <c r="AG1886" s="41">
        <v>1397300</v>
      </c>
      <c r="AH1886" s="41">
        <v>1397300</v>
      </c>
      <c r="AI1886" s="41">
        <v>0</v>
      </c>
      <c r="AJ1886" s="41">
        <v>0</v>
      </c>
      <c r="AK1886" s="42" t="str">
        <f>IFERROR(VLOOKUP(Exportar[[#This Row],[RUBRO]],[3]LISTAS!$A$1:$B$19,2,0),Exportar[[#This Row],[NOMBRE-Planeación_Proyecto]])</f>
        <v>7. Infancia</v>
      </c>
      <c r="AL1886" s="41">
        <f>VLOOKUP(Exportar[[#This Row],[UNIDAD/SUB UNIDAD]],[3]!REGIONALES[[#All],[codigo_regional3]:[Columna1]],3,0)</f>
        <v>86</v>
      </c>
      <c r="AM1886" s="41">
        <f>Exportar[[#This Row],[COD]]</f>
        <v>86</v>
      </c>
      <c r="AN1886" s="41">
        <f>IFERROR(VLOOKUP(Exportar[[#This Row],[RUBRO completo]],'[3]CENTRO DE COSTOS'!$X:$X,1,0),0)</f>
        <v>0</v>
      </c>
      <c r="AO1886" s="43" t="str">
        <f>VLOOKUP(Exportar[[#This Row],[COD_REAL]],'[3]CENTRO DE COSTOS'!$M$4:$N$72,2,0)</f>
        <v>REGIONAL PUTUMAYO</v>
      </c>
    </row>
    <row r="1887" spans="1:41" x14ac:dyDescent="0.25">
      <c r="A1887" s="44">
        <v>45111</v>
      </c>
      <c r="B1887" s="32">
        <v>2023</v>
      </c>
      <c r="C1887" s="33" t="str">
        <f>VLOOKUP(D1887,'[3]CENTRO DE COSTOS'!$E:$H,4,0)</f>
        <v>REGIONALES</v>
      </c>
      <c r="D1887" s="34" t="s">
        <v>93</v>
      </c>
      <c r="E1887" s="34" t="s">
        <v>94</v>
      </c>
      <c r="F1887" s="34" t="s">
        <v>176</v>
      </c>
      <c r="G1887" s="35" t="str">
        <f>VLOOKUP(O1887,[3]Gerentes!$A:$N,4,0)</f>
        <v>ADOLESCENCIA Y JUVENTUD</v>
      </c>
      <c r="H1887" s="35" t="str">
        <f>VLOOKUP(O1887,[3]Gerentes!$A:$N,5,0)</f>
        <v xml:space="preserve">DIRECTOR(A) DE ADOLESCENCIA Y JUVENTUD </v>
      </c>
      <c r="I1887" s="35" t="str">
        <f>VLOOKUP(O1887,[3]Gerentes!$A:$N,10,0)</f>
        <v>8. Adolescencia y Juventud</v>
      </c>
      <c r="J1887" s="35" t="str">
        <f>VLOOKUP(O1887,[3]Gerentes!$A:$AB,15,0)</f>
        <v>No Contratable</v>
      </c>
      <c r="K1887" s="36" t="str">
        <f t="shared" si="87"/>
        <v>Inversión</v>
      </c>
      <c r="L1887" s="37" t="s">
        <v>180</v>
      </c>
      <c r="M1887" s="38" t="str">
        <f t="shared" si="88"/>
        <v>C-4102-1500-21</v>
      </c>
      <c r="N1887" s="34">
        <v>992</v>
      </c>
      <c r="O1887" s="35" t="str">
        <f t="shared" si="89"/>
        <v>C-4102-1500-21-0-4102045-02-00-992</v>
      </c>
      <c r="P1887" s="32" t="s">
        <v>179</v>
      </c>
      <c r="Q1887" s="39">
        <f>VLOOKUP($O1887,[3]Gerentes!$A:$I,7,0)</f>
        <v>4102045</v>
      </c>
      <c r="R1887" s="40" t="str">
        <f>VLOOKUP($O1887,[3]Gerentes!$A:$I,8,0)</f>
        <v>SERVICIOS DE EDUCACIÓN INFORMAL A NIÑOS, NIÑAS, ADOLESCENTES  Y JÓVENES PARA EL RECONOCIMIENTO DE SUS DERECHOS</v>
      </c>
      <c r="S1887" s="34" t="s">
        <v>24</v>
      </c>
      <c r="T1887" s="34">
        <v>27</v>
      </c>
      <c r="U1887" s="34" t="s">
        <v>161</v>
      </c>
      <c r="V1887" s="34" t="s">
        <v>25</v>
      </c>
      <c r="W1887" s="41">
        <v>3000000</v>
      </c>
      <c r="X1887" s="41">
        <v>0</v>
      </c>
      <c r="Y1887" s="41">
        <v>0</v>
      </c>
      <c r="Z1887" s="41">
        <v>0</v>
      </c>
      <c r="AA1887" s="41">
        <v>0</v>
      </c>
      <c r="AB1887" s="42">
        <v>3000000</v>
      </c>
      <c r="AC1887" s="41">
        <v>3000000</v>
      </c>
      <c r="AD1887" s="41">
        <v>0</v>
      </c>
      <c r="AE1887" s="42">
        <v>1278874</v>
      </c>
      <c r="AF1887" s="42">
        <v>891536</v>
      </c>
      <c r="AG1887" s="41">
        <v>891536</v>
      </c>
      <c r="AH1887" s="41">
        <v>891536</v>
      </c>
      <c r="AI1887" s="41">
        <v>0</v>
      </c>
      <c r="AJ1887" s="41">
        <v>0</v>
      </c>
      <c r="AK1887" s="42" t="str">
        <f>IFERROR(VLOOKUP(Exportar[[#This Row],[RUBRO]],[3]LISTAS!$A$1:$B$19,2,0),Exportar[[#This Row],[NOMBRE-Planeación_Proyecto]])</f>
        <v>8. Adolescencia y Juventud</v>
      </c>
      <c r="AL1887" s="41">
        <f>VLOOKUP(Exportar[[#This Row],[UNIDAD/SUB UNIDAD]],[3]!REGIONALES[[#All],[codigo_regional3]:[Columna1]],3,0)</f>
        <v>86</v>
      </c>
      <c r="AM1887" s="41">
        <f>Exportar[[#This Row],[COD]]</f>
        <v>86</v>
      </c>
      <c r="AN1887" s="41">
        <f>IFERROR(VLOOKUP(Exportar[[#This Row],[RUBRO completo]],'[3]CENTRO DE COSTOS'!$X:$X,1,0),0)</f>
        <v>0</v>
      </c>
      <c r="AO1887" s="43" t="str">
        <f>VLOOKUP(Exportar[[#This Row],[COD_REAL]],'[3]CENTRO DE COSTOS'!$M$4:$N$72,2,0)</f>
        <v>REGIONAL PUTUMAYO</v>
      </c>
    </row>
    <row r="1888" spans="1:41" x14ac:dyDescent="0.25">
      <c r="A1888" s="44">
        <v>45111</v>
      </c>
      <c r="B1888" s="32">
        <v>2023</v>
      </c>
      <c r="C1888" s="33" t="str">
        <f>VLOOKUP(D1888,'[3]CENTRO DE COSTOS'!$E:$H,4,0)</f>
        <v>REGIONALES</v>
      </c>
      <c r="D1888" s="34" t="s">
        <v>93</v>
      </c>
      <c r="E1888" s="34" t="s">
        <v>94</v>
      </c>
      <c r="F1888" s="34" t="s">
        <v>176</v>
      </c>
      <c r="G1888" s="35" t="str">
        <f>VLOOKUP(O1888,[3]Gerentes!$A:$N,4,0)</f>
        <v>TECNOLOGÍA</v>
      </c>
      <c r="H1888" s="35" t="str">
        <f>VLOOKUP(O1888,[3]Gerentes!$A:$N,5,0)</f>
        <v>DIRECTOR(A) DE INFORMACION Y TECNOLOGIA</v>
      </c>
      <c r="I1888" s="35" t="str">
        <f>VLOOKUP(O1888,[3]Gerentes!$A:$N,10,0)</f>
        <v>9. Tecnología</v>
      </c>
      <c r="J1888" s="35" t="str">
        <f>VLOOKUP(O1888,[3]Gerentes!$A:$AB,15,0)</f>
        <v>No Contratable</v>
      </c>
      <c r="K1888" s="36" t="str">
        <f t="shared" si="87"/>
        <v>Inversión</v>
      </c>
      <c r="L1888" s="37" t="s">
        <v>178</v>
      </c>
      <c r="M1888" s="38" t="str">
        <f t="shared" si="88"/>
        <v>C-4199-1500-7</v>
      </c>
      <c r="N1888" s="34">
        <v>992</v>
      </c>
      <c r="O1888" s="35" t="str">
        <f t="shared" si="89"/>
        <v>C-4199-1500-7-0-4199062-02-992</v>
      </c>
      <c r="P1888" s="32" t="s">
        <v>177</v>
      </c>
      <c r="Q1888" s="39">
        <f>VLOOKUP($O1888,[3]Gerentes!$A:$I,7,0)</f>
        <v>4199062</v>
      </c>
      <c r="R1888" s="40" t="str">
        <f>VLOOKUP($O1888,[3]Gerentes!$A:$I,8,0)</f>
        <v>SERVICIOS TECNOLOGICOS</v>
      </c>
      <c r="S1888" s="34" t="s">
        <v>24</v>
      </c>
      <c r="T1888" s="34">
        <v>27</v>
      </c>
      <c r="U1888" s="34" t="s">
        <v>161</v>
      </c>
      <c r="V1888" s="34" t="s">
        <v>25</v>
      </c>
      <c r="W1888" s="41">
        <v>7344467</v>
      </c>
      <c r="X1888" s="41">
        <v>0</v>
      </c>
      <c r="Y1888" s="41">
        <v>0</v>
      </c>
      <c r="Z1888" s="41">
        <v>0</v>
      </c>
      <c r="AA1888" s="41">
        <v>0</v>
      </c>
      <c r="AB1888" s="42">
        <v>7344467</v>
      </c>
      <c r="AC1888" s="41">
        <v>7344467</v>
      </c>
      <c r="AD1888" s="41">
        <v>0</v>
      </c>
      <c r="AE1888" s="42">
        <v>5302669</v>
      </c>
      <c r="AF1888" s="42">
        <v>4837292</v>
      </c>
      <c r="AG1888" s="41">
        <v>4837292</v>
      </c>
      <c r="AH1888" s="41">
        <v>4837292</v>
      </c>
      <c r="AI1888" s="41">
        <v>0</v>
      </c>
      <c r="AJ1888" s="41">
        <v>0</v>
      </c>
      <c r="AK1888" s="42" t="str">
        <f>IFERROR(VLOOKUP(Exportar[[#This Row],[RUBRO]],[3]LISTAS!$A$1:$B$19,2,0),Exportar[[#This Row],[NOMBRE-Planeación_Proyecto]])</f>
        <v>9. Tecnología</v>
      </c>
      <c r="AL1888" s="41">
        <f>VLOOKUP(Exportar[[#This Row],[UNIDAD/SUB UNIDAD]],[3]!REGIONALES[[#All],[codigo_regional3]:[Columna1]],3,0)</f>
        <v>86</v>
      </c>
      <c r="AM1888" s="41">
        <f>Exportar[[#This Row],[COD]]</f>
        <v>86</v>
      </c>
      <c r="AN1888" s="41">
        <f>IFERROR(VLOOKUP(Exportar[[#This Row],[RUBRO completo]],'[3]CENTRO DE COSTOS'!$X:$X,1,0),0)</f>
        <v>0</v>
      </c>
      <c r="AO1888" s="43" t="str">
        <f>VLOOKUP(Exportar[[#This Row],[COD_REAL]],'[3]CENTRO DE COSTOS'!$M$4:$N$72,2,0)</f>
        <v>REGIONAL PUTUMAYO</v>
      </c>
    </row>
    <row r="1889" spans="1:41" x14ac:dyDescent="0.25">
      <c r="A1889" s="44">
        <v>45111</v>
      </c>
      <c r="B1889" s="32">
        <v>2023</v>
      </c>
      <c r="C1889" s="33" t="str">
        <f>VLOOKUP(D1889,'[3]CENTRO DE COSTOS'!$E:$H,4,0)</f>
        <v>REGIONALES</v>
      </c>
      <c r="D1889" s="34" t="s">
        <v>93</v>
      </c>
      <c r="E1889" s="34" t="s">
        <v>94</v>
      </c>
      <c r="F1889" s="34" t="s">
        <v>176</v>
      </c>
      <c r="G1889" s="35" t="str">
        <f>VLOOKUP(O1889,[3]Gerentes!$A:$N,4,0)</f>
        <v>FORTALECIMIENTO</v>
      </c>
      <c r="H1889" s="35" t="str">
        <f>VLOOKUP(O1889,[3]Gerentes!$A:$N,5,0)</f>
        <v>DIRECTOR(A) DE GESTION HUMANA</v>
      </c>
      <c r="I1889" s="35" t="str">
        <f>VLOOKUP(O1889,[3]Gerentes!$A:$N,10,0)</f>
        <v>8. Fortalecimiento</v>
      </c>
      <c r="J1889" s="35" t="str">
        <f>VLOOKUP(O1889,[3]Gerentes!$A:$AB,15,0)</f>
        <v>No Contratable</v>
      </c>
      <c r="K1889" s="36" t="str">
        <f t="shared" si="87"/>
        <v>Inversión</v>
      </c>
      <c r="L1889" s="37" t="s">
        <v>175</v>
      </c>
      <c r="M1889" s="38" t="str">
        <f t="shared" si="88"/>
        <v>C-4199-1500-8</v>
      </c>
      <c r="N1889" s="34">
        <v>992</v>
      </c>
      <c r="O1889" s="35" t="str">
        <f t="shared" si="89"/>
        <v>C-4199-1500-8-0-4199064-02-992</v>
      </c>
      <c r="P1889" s="32" t="s">
        <v>174</v>
      </c>
      <c r="Q1889" s="39">
        <f>VLOOKUP($O1889,[3]Gerentes!$A:$I,7,0)</f>
        <v>4199064</v>
      </c>
      <c r="R1889" s="40" t="str">
        <f>VLOOKUP($O1889,[3]Gerentes!$A:$I,8,0)</f>
        <v>SERVICIO DE IMPLEMENTACION DE SISTEMAS DE GESTION</v>
      </c>
      <c r="S1889" s="34" t="s">
        <v>24</v>
      </c>
      <c r="T1889" s="34">
        <v>27</v>
      </c>
      <c r="U1889" s="34" t="s">
        <v>161</v>
      </c>
      <c r="V1889" s="34" t="s">
        <v>25</v>
      </c>
      <c r="W1889" s="41">
        <v>49440000</v>
      </c>
      <c r="X1889" s="41">
        <v>0</v>
      </c>
      <c r="Y1889" s="41">
        <v>0</v>
      </c>
      <c r="Z1889" s="41">
        <v>0</v>
      </c>
      <c r="AA1889" s="41">
        <v>0</v>
      </c>
      <c r="AB1889" s="42">
        <v>49440000</v>
      </c>
      <c r="AC1889" s="41">
        <v>49440000</v>
      </c>
      <c r="AD1889" s="41">
        <v>0</v>
      </c>
      <c r="AE1889" s="42">
        <v>18953674</v>
      </c>
      <c r="AF1889" s="42">
        <v>15914438</v>
      </c>
      <c r="AG1889" s="41">
        <v>15914438</v>
      </c>
      <c r="AH1889" s="41">
        <v>15914438</v>
      </c>
      <c r="AI1889" s="41">
        <v>0</v>
      </c>
      <c r="AJ1889" s="41">
        <v>0</v>
      </c>
      <c r="AK1889" s="42" t="str">
        <f>IFERROR(VLOOKUP(Exportar[[#This Row],[RUBRO]],[3]LISTAS!$A$1:$B$19,2,0),Exportar[[#This Row],[NOMBRE-Planeación_Proyecto]])</f>
        <v>8. Fortalecimiento</v>
      </c>
      <c r="AL1889" s="41">
        <f>VLOOKUP(Exportar[[#This Row],[UNIDAD/SUB UNIDAD]],[3]!REGIONALES[[#All],[codigo_regional3]:[Columna1]],3,0)</f>
        <v>86</v>
      </c>
      <c r="AM1889" s="41">
        <f>Exportar[[#This Row],[COD]]</f>
        <v>86</v>
      </c>
      <c r="AN1889" s="41">
        <f>IFERROR(VLOOKUP(Exportar[[#This Row],[RUBRO completo]],'[3]CENTRO DE COSTOS'!$X:$X,1,0),0)</f>
        <v>0</v>
      </c>
      <c r="AO1889" s="43" t="str">
        <f>VLOOKUP(Exportar[[#This Row],[COD_REAL]],'[3]CENTRO DE COSTOS'!$M$4:$N$72,2,0)</f>
        <v>REGIONAL PUTUMAYO</v>
      </c>
    </row>
    <row r="1890" spans="1:41" x14ac:dyDescent="0.25">
      <c r="A1890" s="44">
        <v>45111</v>
      </c>
      <c r="B1890" s="32">
        <v>2023</v>
      </c>
      <c r="C1890" s="33" t="str">
        <f>VLOOKUP(D1890,'[3]CENTRO DE COSTOS'!$E:$H,4,0)</f>
        <v>REGIONALES</v>
      </c>
      <c r="D1890" s="34" t="s">
        <v>93</v>
      </c>
      <c r="E1890" s="34" t="s">
        <v>94</v>
      </c>
      <c r="F1890" s="34" t="s">
        <v>164</v>
      </c>
      <c r="G1890" s="35" t="str">
        <f>VLOOKUP(O1890,[3]Gerentes!$A:$N,4,0)</f>
        <v>NUTRICIÓN</v>
      </c>
      <c r="H1890" s="35" t="str">
        <f>VLOOKUP(O1890,[3]Gerentes!$A:$N,5,0)</f>
        <v>DIRECTOR(A) DE NUTRICION</v>
      </c>
      <c r="I1890" s="35" t="str">
        <f>VLOOKUP(O1890,[3]Gerentes!$A:$N,10,0)</f>
        <v>4. Nutrición</v>
      </c>
      <c r="J1890" s="35" t="str">
        <f>VLOOKUP(O1890,[3]Gerentes!$A:$AB,15,0)</f>
        <v>No Contratable</v>
      </c>
      <c r="K1890" s="36" t="str">
        <f t="shared" si="87"/>
        <v>Inversión</v>
      </c>
      <c r="L1890" s="37" t="s">
        <v>191</v>
      </c>
      <c r="M1890" s="38" t="str">
        <f t="shared" si="88"/>
        <v>C-4102-1500-12</v>
      </c>
      <c r="N1890" s="34">
        <v>999</v>
      </c>
      <c r="O1890" s="35" t="str">
        <f t="shared" si="89"/>
        <v>C-4102-1500-12-0-4102014-02-999</v>
      </c>
      <c r="P1890" s="32" t="s">
        <v>190</v>
      </c>
      <c r="Q1890" s="39">
        <f>VLOOKUP($O1890,[3]Gerentes!$A:$I,7,0)</f>
        <v>4102014</v>
      </c>
      <c r="R1890" s="40" t="str">
        <f>VLOOKUP($O1890,[3]Gerentes!$A:$I,8,0)</f>
        <v>SERVICIO DE DISTRIBUCION DE ALIMENTOS SOLIDOS DE ALTO VALOR NUTRICIONAL</v>
      </c>
      <c r="S1890" s="34" t="s">
        <v>24</v>
      </c>
      <c r="T1890" s="34">
        <v>27</v>
      </c>
      <c r="U1890" s="34" t="s">
        <v>161</v>
      </c>
      <c r="V1890" s="34" t="s">
        <v>25</v>
      </c>
      <c r="W1890" s="41">
        <v>0</v>
      </c>
      <c r="X1890" s="41">
        <v>4300</v>
      </c>
      <c r="Y1890" s="41">
        <v>0</v>
      </c>
      <c r="Z1890" s="41">
        <v>0</v>
      </c>
      <c r="AA1890" s="41">
        <v>0</v>
      </c>
      <c r="AB1890" s="42">
        <v>4300</v>
      </c>
      <c r="AC1890" s="41">
        <v>4300</v>
      </c>
      <c r="AD1890" s="41">
        <v>0</v>
      </c>
      <c r="AE1890" s="42">
        <v>4300</v>
      </c>
      <c r="AF1890" s="42">
        <v>2311</v>
      </c>
      <c r="AG1890" s="41">
        <v>2311</v>
      </c>
      <c r="AH1890" s="41">
        <v>2311</v>
      </c>
      <c r="AI1890" s="41">
        <v>0</v>
      </c>
      <c r="AJ1890" s="41">
        <v>0</v>
      </c>
      <c r="AK1890" s="42" t="str">
        <f>IFERROR(VLOOKUP(Exportar[[#This Row],[RUBRO]],[3]LISTAS!$A$1:$B$19,2,0),Exportar[[#This Row],[NOMBRE-Planeación_Proyecto]])</f>
        <v>4. Nutrición</v>
      </c>
      <c r="AL1890" s="41">
        <f>VLOOKUP(Exportar[[#This Row],[UNIDAD/SUB UNIDAD]],[3]!REGIONALES[[#All],[codigo_regional3]:[Columna1]],3,0)</f>
        <v>86</v>
      </c>
      <c r="AM1890" s="41">
        <f>Exportar[[#This Row],[COD]]</f>
        <v>86</v>
      </c>
      <c r="AN1890" s="41">
        <f>IFERROR(VLOOKUP(Exportar[[#This Row],[RUBRO completo]],'[3]CENTRO DE COSTOS'!$X:$X,1,0),0)</f>
        <v>0</v>
      </c>
      <c r="AO1890" s="43" t="str">
        <f>VLOOKUP(Exportar[[#This Row],[COD_REAL]],'[3]CENTRO DE COSTOS'!$M$4:$N$72,2,0)</f>
        <v>REGIONAL PUTUMAYO</v>
      </c>
    </row>
    <row r="1891" spans="1:41" x14ac:dyDescent="0.25">
      <c r="A1891" s="44">
        <v>45111</v>
      </c>
      <c r="B1891" s="32">
        <v>2023</v>
      </c>
      <c r="C1891" s="33" t="str">
        <f>VLOOKUP(D1891,'[3]CENTRO DE COSTOS'!$E:$H,4,0)</f>
        <v>REGIONALES</v>
      </c>
      <c r="D1891" s="34" t="s">
        <v>93</v>
      </c>
      <c r="E1891" s="34" t="s">
        <v>94</v>
      </c>
      <c r="F1891" s="34" t="s">
        <v>164</v>
      </c>
      <c r="G1891" s="35" t="str">
        <f>VLOOKUP(O1891,[3]Gerentes!$A:$N,4,0)</f>
        <v>NUTRICIÓN</v>
      </c>
      <c r="H1891" s="35" t="str">
        <f>VLOOKUP(O1891,[3]Gerentes!$A:$N,5,0)</f>
        <v>DIRECTOR(A) DE NUTRICION</v>
      </c>
      <c r="I1891" s="35" t="str">
        <f>VLOOKUP(O1891,[3]Gerentes!$A:$N,10,0)</f>
        <v>4. Nutrición</v>
      </c>
      <c r="J1891" s="35" t="str">
        <f>VLOOKUP(O1891,[3]Gerentes!$A:$AB,15,0)</f>
        <v>No Contratable</v>
      </c>
      <c r="K1891" s="36" t="str">
        <f t="shared" si="87"/>
        <v>Inversión</v>
      </c>
      <c r="L1891" s="37" t="s">
        <v>189</v>
      </c>
      <c r="M1891" s="38" t="str">
        <f t="shared" si="88"/>
        <v>C-4102-1500-12</v>
      </c>
      <c r="N1891" s="34">
        <v>999</v>
      </c>
      <c r="O1891" s="35" t="str">
        <f t="shared" si="89"/>
        <v>C-4102-1500-12-0-4102016-02-999</v>
      </c>
      <c r="P1891" s="32" t="s">
        <v>188</v>
      </c>
      <c r="Q1891" s="39">
        <f>VLOOKUP($O1891,[3]Gerentes!$A:$I,7,0)</f>
        <v>4102016</v>
      </c>
      <c r="R1891" s="40" t="str">
        <f>VLOOKUP($O1891,[3]Gerentes!$A:$I,8,0)</f>
        <v>SERVICIO DE ATENCION Y PREVENCION A LA DESNUTRICION DESDE EL SECTOR INCLUSION SOCIAL</v>
      </c>
      <c r="S1891" s="34" t="s">
        <v>24</v>
      </c>
      <c r="T1891" s="34">
        <v>27</v>
      </c>
      <c r="U1891" s="34" t="s">
        <v>161</v>
      </c>
      <c r="V1891" s="34" t="s">
        <v>25</v>
      </c>
      <c r="W1891" s="41">
        <v>0</v>
      </c>
      <c r="X1891" s="41">
        <v>3600</v>
      </c>
      <c r="Y1891" s="41">
        <v>0</v>
      </c>
      <c r="Z1891" s="41">
        <v>0</v>
      </c>
      <c r="AA1891" s="41">
        <v>0</v>
      </c>
      <c r="AB1891" s="42">
        <v>3600</v>
      </c>
      <c r="AC1891" s="41">
        <v>3600</v>
      </c>
      <c r="AD1891" s="41">
        <v>0</v>
      </c>
      <c r="AE1891" s="42">
        <v>3600</v>
      </c>
      <c r="AF1891" s="42">
        <v>2307</v>
      </c>
      <c r="AG1891" s="41">
        <v>2307</v>
      </c>
      <c r="AH1891" s="41">
        <v>2307</v>
      </c>
      <c r="AI1891" s="41">
        <v>0</v>
      </c>
      <c r="AJ1891" s="41">
        <v>0</v>
      </c>
      <c r="AK1891" s="42" t="str">
        <f>IFERROR(VLOOKUP(Exportar[[#This Row],[RUBRO]],[3]LISTAS!$A$1:$B$19,2,0),Exportar[[#This Row],[NOMBRE-Planeación_Proyecto]])</f>
        <v>4. Nutrición</v>
      </c>
      <c r="AL1891" s="41">
        <f>VLOOKUP(Exportar[[#This Row],[UNIDAD/SUB UNIDAD]],[3]!REGIONALES[[#All],[codigo_regional3]:[Columna1]],3,0)</f>
        <v>86</v>
      </c>
      <c r="AM1891" s="41">
        <f>Exportar[[#This Row],[COD]]</f>
        <v>86</v>
      </c>
      <c r="AN1891" s="41">
        <f>IFERROR(VLOOKUP(Exportar[[#This Row],[RUBRO completo]],'[3]CENTRO DE COSTOS'!$X:$X,1,0),0)</f>
        <v>0</v>
      </c>
      <c r="AO1891" s="43" t="str">
        <f>VLOOKUP(Exportar[[#This Row],[COD_REAL]],'[3]CENTRO DE COSTOS'!$M$4:$N$72,2,0)</f>
        <v>REGIONAL PUTUMAYO</v>
      </c>
    </row>
    <row r="1892" spans="1:41" x14ac:dyDescent="0.25">
      <c r="A1892" s="44">
        <v>45111</v>
      </c>
      <c r="B1892" s="32">
        <v>2023</v>
      </c>
      <c r="C1892" s="33" t="str">
        <f>VLOOKUP(D1892,'[3]CENTRO DE COSTOS'!$E:$H,4,0)</f>
        <v>REGIONALES</v>
      </c>
      <c r="D1892" s="34" t="s">
        <v>93</v>
      </c>
      <c r="E1892" s="34" t="s">
        <v>94</v>
      </c>
      <c r="F1892" s="34" t="s">
        <v>164</v>
      </c>
      <c r="G1892" s="35" t="str">
        <f>VLOOKUP(O1892,[3]Gerentes!$A:$N,4,0)</f>
        <v>PROTECCIÓN SRPA</v>
      </c>
      <c r="H1892" s="35" t="str">
        <f>VLOOKUP(O1892,[3]Gerentes!$A:$N,5,0)</f>
        <v>DIRECTOR(A) DE PROTECCION</v>
      </c>
      <c r="I1892" s="35" t="str">
        <f>VLOOKUP(O1892,[3]Gerentes!$A:$N,10,0)</f>
        <v>3. Protección SRPA</v>
      </c>
      <c r="J1892" s="35" t="str">
        <f>VLOOKUP(O1892,[3]Gerentes!$A:$AB,15,0)</f>
        <v>No Contratable</v>
      </c>
      <c r="K1892" s="36" t="str">
        <f t="shared" si="87"/>
        <v>Inversión</v>
      </c>
      <c r="L1892" s="37" t="s">
        <v>187</v>
      </c>
      <c r="M1892" s="38" t="str">
        <f t="shared" si="88"/>
        <v>C-4102-1500-13</v>
      </c>
      <c r="N1892" s="34">
        <v>999</v>
      </c>
      <c r="O1892" s="35" t="str">
        <f t="shared" si="89"/>
        <v>C-4102-1500-13-0-4102038-02-999</v>
      </c>
      <c r="P1892" s="32" t="s">
        <v>186</v>
      </c>
      <c r="Q1892" s="39">
        <f>VLOOKUP($O1892,[3]Gerentes!$A:$I,7,0)</f>
        <v>4102038</v>
      </c>
      <c r="R1892" s="40" t="str">
        <f>VLOOKUP($O1892,[3]Gerentes!$A:$I,8,0)</f>
        <v>SERVICIO DIRIGIDOS A LA ATENCION DE NIÑOS, NIÑAS, ADOLESCENTES Y JOVENES, CON ENFOQUE PEDAGOGICO Y RESTAURATIVO ENCAMINADOS A LA INCLUSION SOCIAL</v>
      </c>
      <c r="S1892" s="34" t="s">
        <v>24</v>
      </c>
      <c r="T1892" s="34">
        <v>27</v>
      </c>
      <c r="U1892" s="34" t="s">
        <v>161</v>
      </c>
      <c r="V1892" s="34" t="s">
        <v>25</v>
      </c>
      <c r="W1892" s="41">
        <v>5000</v>
      </c>
      <c r="X1892" s="41">
        <v>0</v>
      </c>
      <c r="Y1892" s="41">
        <v>0</v>
      </c>
      <c r="Z1892" s="41">
        <v>0</v>
      </c>
      <c r="AA1892" s="41">
        <v>0</v>
      </c>
      <c r="AB1892" s="42">
        <v>5000</v>
      </c>
      <c r="AC1892" s="41">
        <v>5000</v>
      </c>
      <c r="AD1892" s="41">
        <v>0</v>
      </c>
      <c r="AE1892" s="42">
        <v>5000</v>
      </c>
      <c r="AF1892" s="42">
        <v>941</v>
      </c>
      <c r="AG1892" s="41">
        <v>941</v>
      </c>
      <c r="AH1892" s="41">
        <v>941</v>
      </c>
      <c r="AI1892" s="41">
        <v>0</v>
      </c>
      <c r="AJ1892" s="41">
        <v>0</v>
      </c>
      <c r="AK1892" s="42" t="str">
        <f>IFERROR(VLOOKUP(Exportar[[#This Row],[RUBRO]],[3]LISTAS!$A$1:$B$19,2,0),Exportar[[#This Row],[NOMBRE-Planeación_Proyecto]])</f>
        <v>3. Protección SRPA</v>
      </c>
      <c r="AL1892" s="41">
        <f>VLOOKUP(Exportar[[#This Row],[UNIDAD/SUB UNIDAD]],[3]!REGIONALES[[#All],[codigo_regional3]:[Columna1]],3,0)</f>
        <v>86</v>
      </c>
      <c r="AM1892" s="41">
        <f>Exportar[[#This Row],[COD]]</f>
        <v>86</v>
      </c>
      <c r="AN1892" s="41">
        <f>IFERROR(VLOOKUP(Exportar[[#This Row],[RUBRO completo]],'[3]CENTRO DE COSTOS'!$X:$X,1,0),0)</f>
        <v>0</v>
      </c>
      <c r="AO1892" s="43" t="str">
        <f>VLOOKUP(Exportar[[#This Row],[COD_REAL]],'[3]CENTRO DE COSTOS'!$M$4:$N$72,2,0)</f>
        <v>REGIONAL PUTUMAYO</v>
      </c>
    </row>
    <row r="1893" spans="1:41" x14ac:dyDescent="0.25">
      <c r="A1893" s="44">
        <v>45111</v>
      </c>
      <c r="B1893" s="32">
        <v>2023</v>
      </c>
      <c r="C1893" s="33" t="str">
        <f>VLOOKUP(D1893,'[3]CENTRO DE COSTOS'!$E:$H,4,0)</f>
        <v>REGIONALES</v>
      </c>
      <c r="D1893" s="34" t="s">
        <v>93</v>
      </c>
      <c r="E1893" s="34" t="s">
        <v>94</v>
      </c>
      <c r="F1893" s="34" t="s">
        <v>164</v>
      </c>
      <c r="G1893" s="35" t="str">
        <f>VLOOKUP(O1893,[3]Gerentes!$A:$N,4,0)</f>
        <v xml:space="preserve">PROTECCIÓN RESTABLECIMIENTO </v>
      </c>
      <c r="H1893" s="35" t="str">
        <f>VLOOKUP(O1893,[3]Gerentes!$A:$N,5,0)</f>
        <v>DIRECTOR(A) DE PROTECCION</v>
      </c>
      <c r="I1893" s="35" t="str">
        <f>VLOOKUP(O1893,[3]Gerentes!$A:$N,10,0)</f>
        <v>2. Protección PARD</v>
      </c>
      <c r="J1893" s="35" t="str">
        <f>VLOOKUP(O1893,[3]Gerentes!$A:$AB,15,0)</f>
        <v>No Contratable</v>
      </c>
      <c r="K1893" s="36" t="str">
        <f t="shared" si="87"/>
        <v>Inversión</v>
      </c>
      <c r="L1893" s="37" t="s">
        <v>173</v>
      </c>
      <c r="M1893" s="38" t="str">
        <f t="shared" si="88"/>
        <v>C-4102-1500-14</v>
      </c>
      <c r="N1893" s="34">
        <v>999</v>
      </c>
      <c r="O1893" s="35" t="str">
        <f t="shared" si="89"/>
        <v>C-4102-1500-14-0-4102037-02-999</v>
      </c>
      <c r="P1893" s="32" t="s">
        <v>172</v>
      </c>
      <c r="Q1893" s="39">
        <f>VLOOKUP($O1893,[3]Gerentes!$A:$I,7,0)</f>
        <v>4102037</v>
      </c>
      <c r="R1893" s="40" t="str">
        <f>VLOOKUP($O1893,[3]Gerentes!$A:$I,8,0)</f>
        <v>SERVICIO DE PROTECCION PARA EL RESTABLECIMIENTO DE DERECHOS DE NIÑOS, NIÑAS, ADOLESCENTES Y JOVENES</v>
      </c>
      <c r="S1893" s="34" t="s">
        <v>24</v>
      </c>
      <c r="T1893" s="34">
        <v>27</v>
      </c>
      <c r="U1893" s="34" t="s">
        <v>161</v>
      </c>
      <c r="V1893" s="34" t="s">
        <v>25</v>
      </c>
      <c r="W1893" s="41">
        <v>35000</v>
      </c>
      <c r="X1893" s="41">
        <v>0</v>
      </c>
      <c r="Y1893" s="41">
        <v>0</v>
      </c>
      <c r="Z1893" s="41">
        <v>0</v>
      </c>
      <c r="AA1893" s="41">
        <v>0</v>
      </c>
      <c r="AB1893" s="42">
        <v>35000</v>
      </c>
      <c r="AC1893" s="41">
        <v>35000</v>
      </c>
      <c r="AD1893" s="41">
        <v>0</v>
      </c>
      <c r="AE1893" s="42">
        <v>35000</v>
      </c>
      <c r="AF1893" s="42">
        <v>23824</v>
      </c>
      <c r="AG1893" s="41">
        <v>23824</v>
      </c>
      <c r="AH1893" s="41">
        <v>23824</v>
      </c>
      <c r="AI1893" s="41">
        <v>0</v>
      </c>
      <c r="AJ1893" s="41">
        <v>0</v>
      </c>
      <c r="AK1893" s="42" t="str">
        <f>IFERROR(VLOOKUP(Exportar[[#This Row],[RUBRO]],[3]LISTAS!$A$1:$B$19,2,0),Exportar[[#This Row],[NOMBRE-Planeación_Proyecto]])</f>
        <v>2. Protección PARD</v>
      </c>
      <c r="AL1893" s="41">
        <f>VLOOKUP(Exportar[[#This Row],[UNIDAD/SUB UNIDAD]],[3]!REGIONALES[[#All],[codigo_regional3]:[Columna1]],3,0)</f>
        <v>86</v>
      </c>
      <c r="AM1893" s="41">
        <f>Exportar[[#This Row],[COD]]</f>
        <v>86</v>
      </c>
      <c r="AN1893" s="41">
        <f>IFERROR(VLOOKUP(Exportar[[#This Row],[RUBRO completo]],'[3]CENTRO DE COSTOS'!$X:$X,1,0),0)</f>
        <v>0</v>
      </c>
      <c r="AO1893" s="43" t="str">
        <f>VLOOKUP(Exportar[[#This Row],[COD_REAL]],'[3]CENTRO DE COSTOS'!$M$4:$N$72,2,0)</f>
        <v>REGIONAL PUTUMAYO</v>
      </c>
    </row>
    <row r="1894" spans="1:41" x14ac:dyDescent="0.25">
      <c r="A1894" s="44">
        <v>45111</v>
      </c>
      <c r="B1894" s="32">
        <v>2023</v>
      </c>
      <c r="C1894" s="33" t="str">
        <f>VLOOKUP(D1894,'[3]CENTRO DE COSTOS'!$E:$H,4,0)</f>
        <v>REGIONALES</v>
      </c>
      <c r="D1894" s="34" t="s">
        <v>93</v>
      </c>
      <c r="E1894" s="34" t="s">
        <v>94</v>
      </c>
      <c r="F1894" s="34" t="s">
        <v>164</v>
      </c>
      <c r="G1894" s="35" t="str">
        <f>VLOOKUP(O1894,[3]Gerentes!$A:$N,4,0)</f>
        <v>SNBF</v>
      </c>
      <c r="H1894" s="35" t="str">
        <f>VLOOKUP(O1894,[3]Gerentes!$A:$N,5,0)</f>
        <v>DIRECTOR(A) DE SISTEMA NACIONAL DE BIENESTAR FAMILIAR</v>
      </c>
      <c r="I1894" s="35" t="str">
        <f>VLOOKUP(O1894,[3]Gerentes!$A:$N,10,0)</f>
        <v>7. SNBF</v>
      </c>
      <c r="J1894" s="35" t="str">
        <f>VLOOKUP(O1894,[3]Gerentes!$A:$AB,15,0)</f>
        <v>No Contratable</v>
      </c>
      <c r="K1894" s="36" t="str">
        <f t="shared" si="87"/>
        <v>Inversión</v>
      </c>
      <c r="L1894" s="37" t="s">
        <v>168</v>
      </c>
      <c r="M1894" s="38" t="str">
        <f t="shared" si="88"/>
        <v>C-4102-1500-15</v>
      </c>
      <c r="N1894" s="34">
        <v>999</v>
      </c>
      <c r="O1894" s="35" t="str">
        <f t="shared" si="89"/>
        <v>C-4102-1500-15-0-4102024-02-999</v>
      </c>
      <c r="P1894" s="32" t="s">
        <v>167</v>
      </c>
      <c r="Q1894" s="39">
        <f>VLOOKUP($O1894,[3]Gerentes!$A:$I,7,0)</f>
        <v>4102024</v>
      </c>
      <c r="R1894" s="40" t="str">
        <f>VLOOKUP($O1894,[3]Gerentes!$A:$I,8,0)</f>
        <v>SERVICIO DE ASISTENCIA TECNICA EN EL CICLO DE POLITICAS PUBLICAS DE INFANCIA Y ADOLESCENCIA</v>
      </c>
      <c r="S1894" s="34" t="s">
        <v>24</v>
      </c>
      <c r="T1894" s="34">
        <v>27</v>
      </c>
      <c r="U1894" s="34" t="s">
        <v>161</v>
      </c>
      <c r="V1894" s="34" t="s">
        <v>25</v>
      </c>
      <c r="W1894" s="41">
        <v>0</v>
      </c>
      <c r="X1894" s="41">
        <v>9000</v>
      </c>
      <c r="Y1894" s="41">
        <v>0</v>
      </c>
      <c r="Z1894" s="41">
        <v>0</v>
      </c>
      <c r="AA1894" s="41">
        <v>0</v>
      </c>
      <c r="AB1894" s="42">
        <v>9000</v>
      </c>
      <c r="AC1894" s="41">
        <v>9000</v>
      </c>
      <c r="AD1894" s="41">
        <v>0</v>
      </c>
      <c r="AE1894" s="42">
        <v>9000</v>
      </c>
      <c r="AF1894" s="42">
        <v>3851</v>
      </c>
      <c r="AG1894" s="41">
        <v>3851</v>
      </c>
      <c r="AH1894" s="41">
        <v>3851</v>
      </c>
      <c r="AI1894" s="41">
        <v>0</v>
      </c>
      <c r="AJ1894" s="41">
        <v>0</v>
      </c>
      <c r="AK1894" s="42" t="str">
        <f>IFERROR(VLOOKUP(Exportar[[#This Row],[RUBRO]],[3]LISTAS!$A$1:$B$19,2,0),Exportar[[#This Row],[NOMBRE-Planeación_Proyecto]])</f>
        <v>7. SNBF</v>
      </c>
      <c r="AL1894" s="41">
        <f>VLOOKUP(Exportar[[#This Row],[UNIDAD/SUB UNIDAD]],[3]!REGIONALES[[#All],[codigo_regional3]:[Columna1]],3,0)</f>
        <v>86</v>
      </c>
      <c r="AM1894" s="41">
        <f>Exportar[[#This Row],[COD]]</f>
        <v>86</v>
      </c>
      <c r="AN1894" s="41">
        <f>IFERROR(VLOOKUP(Exportar[[#This Row],[RUBRO completo]],'[3]CENTRO DE COSTOS'!$X:$X,1,0),0)</f>
        <v>0</v>
      </c>
      <c r="AO1894" s="43" t="str">
        <f>VLOOKUP(Exportar[[#This Row],[COD_REAL]],'[3]CENTRO DE COSTOS'!$M$4:$N$72,2,0)</f>
        <v>REGIONAL PUTUMAYO</v>
      </c>
    </row>
    <row r="1895" spans="1:41" x14ac:dyDescent="0.25">
      <c r="A1895" s="44">
        <v>45111</v>
      </c>
      <c r="B1895" s="32">
        <v>2023</v>
      </c>
      <c r="C1895" s="33" t="str">
        <f>VLOOKUP(D1895,'[3]CENTRO DE COSTOS'!$E:$H,4,0)</f>
        <v>REGIONALES</v>
      </c>
      <c r="D1895" s="34" t="s">
        <v>93</v>
      </c>
      <c r="E1895" s="34" t="s">
        <v>94</v>
      </c>
      <c r="F1895" s="34" t="s">
        <v>164</v>
      </c>
      <c r="G1895" s="35" t="str">
        <f>VLOOKUP(O1895,[3]Gerentes!$A:$N,4,0)</f>
        <v>FAMILIA Y COMUNIDADES</v>
      </c>
      <c r="H1895" s="35" t="str">
        <f>VLOOKUP(O1895,[3]Gerentes!$A:$N,5,0)</f>
        <v>DIRECTOR(A) DE FAMILIA Y COMUNIDADES</v>
      </c>
      <c r="I1895" s="35" t="str">
        <f>VLOOKUP(O1895,[3]Gerentes!$A:$N,10,0)</f>
        <v>6. Familia y Comunidades</v>
      </c>
      <c r="J1895" s="35" t="str">
        <f>VLOOKUP(O1895,[3]Gerentes!$A:$AB,15,0)</f>
        <v>No Contratable</v>
      </c>
      <c r="K1895" s="36" t="str">
        <f t="shared" si="87"/>
        <v>Inversión</v>
      </c>
      <c r="L1895" s="37" t="s">
        <v>184</v>
      </c>
      <c r="M1895" s="38" t="str">
        <f t="shared" si="88"/>
        <v>C-4102-1500-16</v>
      </c>
      <c r="N1895" s="34">
        <v>999</v>
      </c>
      <c r="O1895" s="35" t="str">
        <f t="shared" si="89"/>
        <v>C-4102-1500-16-0-4102041-02-999</v>
      </c>
      <c r="P1895" s="32" t="s">
        <v>183</v>
      </c>
      <c r="Q1895" s="39">
        <f>VLOOKUP($O1895,[3]Gerentes!$A:$I,7,0)</f>
        <v>4102041</v>
      </c>
      <c r="R1895" s="40" t="str">
        <f>VLOOKUP($O1895,[3]Gerentes!$A:$I,8,0)</f>
        <v>SERVICIO DE ASISTENCIA TECNICA EN EL CICLO DE POLITICAS PUBLICAS DE FAMILIA Y OTRAS RELACIONADAS</v>
      </c>
      <c r="S1895" s="34" t="s">
        <v>24</v>
      </c>
      <c r="T1895" s="34">
        <v>27</v>
      </c>
      <c r="U1895" s="34" t="s">
        <v>161</v>
      </c>
      <c r="V1895" s="34" t="s">
        <v>25</v>
      </c>
      <c r="W1895" s="41">
        <v>0</v>
      </c>
      <c r="X1895" s="41">
        <v>3748</v>
      </c>
      <c r="Y1895" s="41">
        <v>0</v>
      </c>
      <c r="Z1895" s="41">
        <v>0</v>
      </c>
      <c r="AA1895" s="41">
        <v>0</v>
      </c>
      <c r="AB1895" s="42">
        <v>3748</v>
      </c>
      <c r="AC1895" s="41">
        <v>3748</v>
      </c>
      <c r="AD1895" s="41">
        <v>0</v>
      </c>
      <c r="AE1895" s="42">
        <v>3748</v>
      </c>
      <c r="AF1895" s="42">
        <v>1729</v>
      </c>
      <c r="AG1895" s="41">
        <v>1729</v>
      </c>
      <c r="AH1895" s="41">
        <v>1729</v>
      </c>
      <c r="AI1895" s="41">
        <v>0</v>
      </c>
      <c r="AJ1895" s="41">
        <v>0</v>
      </c>
      <c r="AK1895" s="42" t="str">
        <f>IFERROR(VLOOKUP(Exportar[[#This Row],[RUBRO]],[3]LISTAS!$A$1:$B$19,2,0),Exportar[[#This Row],[NOMBRE-Planeación_Proyecto]])</f>
        <v>6. Familia y Comunidades</v>
      </c>
      <c r="AL1895" s="41">
        <f>VLOOKUP(Exportar[[#This Row],[UNIDAD/SUB UNIDAD]],[3]!REGIONALES[[#All],[codigo_regional3]:[Columna1]],3,0)</f>
        <v>86</v>
      </c>
      <c r="AM1895" s="41">
        <f>Exportar[[#This Row],[COD]]</f>
        <v>86</v>
      </c>
      <c r="AN1895" s="41">
        <f>IFERROR(VLOOKUP(Exportar[[#This Row],[RUBRO completo]],'[3]CENTRO DE COSTOS'!$X:$X,1,0),0)</f>
        <v>0</v>
      </c>
      <c r="AO1895" s="43" t="str">
        <f>VLOOKUP(Exportar[[#This Row],[COD_REAL]],'[3]CENTRO DE COSTOS'!$M$4:$N$72,2,0)</f>
        <v>REGIONAL PUTUMAYO</v>
      </c>
    </row>
    <row r="1896" spans="1:41" x14ac:dyDescent="0.25">
      <c r="A1896" s="44">
        <v>45111</v>
      </c>
      <c r="B1896" s="32">
        <v>2023</v>
      </c>
      <c r="C1896" s="33" t="str">
        <f>VLOOKUP(D1896,'[3]CENTRO DE COSTOS'!$E:$H,4,0)</f>
        <v>REGIONALES</v>
      </c>
      <c r="D1896" s="34" t="s">
        <v>93</v>
      </c>
      <c r="E1896" s="34" t="s">
        <v>94</v>
      </c>
      <c r="F1896" s="34" t="s">
        <v>164</v>
      </c>
      <c r="G1896" s="35" t="str">
        <f>VLOOKUP(O1896,[3]Gerentes!$A:$N,4,0)</f>
        <v>PRIMERA INFANCIA</v>
      </c>
      <c r="H1896" s="35" t="str">
        <f>VLOOKUP(O1896,[3]Gerentes!$A:$N,5,0)</f>
        <v>DIRECTOR(A) DE PRIMERA INFANCIA</v>
      </c>
      <c r="I1896" s="35" t="str">
        <f>VLOOKUP(O1896,[3]Gerentes!$A:$N,10,0)</f>
        <v>1. Primera Infancia</v>
      </c>
      <c r="J1896" s="35" t="str">
        <f>VLOOKUP(O1896,[3]Gerentes!$A:$AB,15,0)</f>
        <v>No Contratable</v>
      </c>
      <c r="K1896" s="36" t="str">
        <f t="shared" si="87"/>
        <v>Inversión</v>
      </c>
      <c r="L1896" s="37" t="s">
        <v>166</v>
      </c>
      <c r="M1896" s="38" t="str">
        <f t="shared" si="88"/>
        <v>C-4102-1500-18</v>
      </c>
      <c r="N1896" s="34">
        <v>999</v>
      </c>
      <c r="O1896" s="35" t="str">
        <f t="shared" si="89"/>
        <v>C-4102-1500-18-0-4102040-02-999</v>
      </c>
      <c r="P1896" s="32" t="s">
        <v>165</v>
      </c>
      <c r="Q1896" s="39">
        <f>VLOOKUP($O1896,[3]Gerentes!$A:$I,7,0)</f>
        <v>4102040</v>
      </c>
      <c r="R1896" s="40" t="str">
        <f>VLOOKUP($O1896,[3]Gerentes!$A:$I,8,0)</f>
        <v>DOCUMENTOS METODOLOGICOS</v>
      </c>
      <c r="S1896" s="34" t="s">
        <v>24</v>
      </c>
      <c r="T1896" s="34">
        <v>27</v>
      </c>
      <c r="U1896" s="34" t="s">
        <v>161</v>
      </c>
      <c r="V1896" s="34" t="s">
        <v>25</v>
      </c>
      <c r="W1896" s="41">
        <v>0</v>
      </c>
      <c r="X1896" s="41">
        <v>50000</v>
      </c>
      <c r="Y1896" s="41">
        <v>0</v>
      </c>
      <c r="Z1896" s="41">
        <v>0</v>
      </c>
      <c r="AA1896" s="41">
        <v>0</v>
      </c>
      <c r="AB1896" s="42">
        <v>50000</v>
      </c>
      <c r="AC1896" s="41">
        <v>50000</v>
      </c>
      <c r="AD1896" s="41">
        <v>0</v>
      </c>
      <c r="AE1896" s="42">
        <v>50000</v>
      </c>
      <c r="AF1896" s="42">
        <v>19027</v>
      </c>
      <c r="AG1896" s="41">
        <v>19027</v>
      </c>
      <c r="AH1896" s="41">
        <v>19027</v>
      </c>
      <c r="AI1896" s="41">
        <v>0</v>
      </c>
      <c r="AJ1896" s="41">
        <v>0</v>
      </c>
      <c r="AK1896" s="42" t="str">
        <f>IFERROR(VLOOKUP(Exportar[[#This Row],[RUBRO]],[3]LISTAS!$A$1:$B$19,2,0),Exportar[[#This Row],[NOMBRE-Planeación_Proyecto]])</f>
        <v>1. Primera Infancia</v>
      </c>
      <c r="AL1896" s="41">
        <f>VLOOKUP(Exportar[[#This Row],[UNIDAD/SUB UNIDAD]],[3]!REGIONALES[[#All],[codigo_regional3]:[Columna1]],3,0)</f>
        <v>86</v>
      </c>
      <c r="AM1896" s="41">
        <f>Exportar[[#This Row],[COD]]</f>
        <v>86</v>
      </c>
      <c r="AN1896" s="41">
        <f>IFERROR(VLOOKUP(Exportar[[#This Row],[RUBRO completo]],'[3]CENTRO DE COSTOS'!$X:$X,1,0),0)</f>
        <v>0</v>
      </c>
      <c r="AO1896" s="43" t="str">
        <f>VLOOKUP(Exportar[[#This Row],[COD_REAL]],'[3]CENTRO DE COSTOS'!$M$4:$N$72,2,0)</f>
        <v>REGIONAL PUTUMAYO</v>
      </c>
    </row>
    <row r="1897" spans="1:41" x14ac:dyDescent="0.25">
      <c r="A1897" s="44">
        <v>45111</v>
      </c>
      <c r="B1897" s="32">
        <v>2023</v>
      </c>
      <c r="C1897" s="33" t="str">
        <f>VLOOKUP(D1897,'[3]CENTRO DE COSTOS'!$E:$H,4,0)</f>
        <v>REGIONALES</v>
      </c>
      <c r="D1897" s="34" t="s">
        <v>93</v>
      </c>
      <c r="E1897" s="34" t="s">
        <v>94</v>
      </c>
      <c r="F1897" s="34" t="s">
        <v>164</v>
      </c>
      <c r="G1897" s="35" t="str">
        <f>VLOOKUP(O1897,[3]Gerentes!$A:$N,4,0)</f>
        <v>INFANCIA</v>
      </c>
      <c r="H1897" s="35" t="str">
        <f>VLOOKUP(O1897,[3]Gerentes!$A:$N,5,0)</f>
        <v>DIRECTOR(A) DE INFANCIA</v>
      </c>
      <c r="I1897" s="35" t="str">
        <f>VLOOKUP(O1897,[3]Gerentes!$A:$N,10,0)</f>
        <v>7. Infancia</v>
      </c>
      <c r="J1897" s="35" t="str">
        <f>VLOOKUP(O1897,[3]Gerentes!$A:$AB,15,0)</f>
        <v>No Contratable</v>
      </c>
      <c r="K1897" s="36" t="str">
        <f t="shared" si="87"/>
        <v>Inversión</v>
      </c>
      <c r="L1897" s="37" t="s">
        <v>182</v>
      </c>
      <c r="M1897" s="38" t="str">
        <f t="shared" si="88"/>
        <v>C-4102-1500-20</v>
      </c>
      <c r="N1897" s="34">
        <v>999</v>
      </c>
      <c r="O1897" s="35" t="str">
        <f t="shared" si="89"/>
        <v>C-4102-1500-20-0-4102045-02-999</v>
      </c>
      <c r="P1897" s="32" t="s">
        <v>181</v>
      </c>
      <c r="Q1897" s="39">
        <f>VLOOKUP($O1897,[3]Gerentes!$A:$I,7,0)</f>
        <v>4102045</v>
      </c>
      <c r="R1897" s="40" t="str">
        <f>VLOOKUP($O1897,[3]Gerentes!$A:$I,8,0)</f>
        <v>SERVICIOS DE EDUCACIÓN INFORMAL A NIÑOS, NIÑAS, ADOLESCENTES  Y JÓVENES PARA EL RECONOCIMIENTO DE SUS DERECHOS</v>
      </c>
      <c r="S1897" s="34" t="s">
        <v>24</v>
      </c>
      <c r="T1897" s="34">
        <v>27</v>
      </c>
      <c r="U1897" s="34" t="s">
        <v>161</v>
      </c>
      <c r="V1897" s="34" t="s">
        <v>25</v>
      </c>
      <c r="W1897" s="41">
        <v>0</v>
      </c>
      <c r="X1897" s="41">
        <v>3774</v>
      </c>
      <c r="Y1897" s="41">
        <v>0</v>
      </c>
      <c r="Z1897" s="41">
        <v>0</v>
      </c>
      <c r="AA1897" s="41">
        <v>0</v>
      </c>
      <c r="AB1897" s="42">
        <v>3774</v>
      </c>
      <c r="AC1897" s="41">
        <v>3748</v>
      </c>
      <c r="AD1897" s="41">
        <v>26</v>
      </c>
      <c r="AE1897" s="42">
        <v>3748</v>
      </c>
      <c r="AF1897" s="42">
        <v>1742</v>
      </c>
      <c r="AG1897" s="41">
        <v>1742</v>
      </c>
      <c r="AH1897" s="41">
        <v>1742</v>
      </c>
      <c r="AI1897" s="41">
        <v>0</v>
      </c>
      <c r="AJ1897" s="41">
        <v>0</v>
      </c>
      <c r="AK1897" s="42" t="str">
        <f>IFERROR(VLOOKUP(Exportar[[#This Row],[RUBRO]],[3]LISTAS!$A$1:$B$19,2,0),Exportar[[#This Row],[NOMBRE-Planeación_Proyecto]])</f>
        <v>7. Infancia</v>
      </c>
      <c r="AL1897" s="41">
        <f>VLOOKUP(Exportar[[#This Row],[UNIDAD/SUB UNIDAD]],[3]!REGIONALES[[#All],[codigo_regional3]:[Columna1]],3,0)</f>
        <v>86</v>
      </c>
      <c r="AM1897" s="41">
        <f>Exportar[[#This Row],[COD]]</f>
        <v>86</v>
      </c>
      <c r="AN1897" s="41">
        <f>IFERROR(VLOOKUP(Exportar[[#This Row],[RUBRO completo]],'[3]CENTRO DE COSTOS'!$X:$X,1,0),0)</f>
        <v>0</v>
      </c>
      <c r="AO1897" s="43" t="str">
        <f>VLOOKUP(Exportar[[#This Row],[COD_REAL]],'[3]CENTRO DE COSTOS'!$M$4:$N$72,2,0)</f>
        <v>REGIONAL PUTUMAYO</v>
      </c>
    </row>
    <row r="1898" spans="1:41" x14ac:dyDescent="0.25">
      <c r="A1898" s="44">
        <v>45111</v>
      </c>
      <c r="B1898" s="32">
        <v>2023</v>
      </c>
      <c r="C1898" s="33" t="str">
        <f>VLOOKUP(D1898,'[3]CENTRO DE COSTOS'!$E:$H,4,0)</f>
        <v>REGIONALES</v>
      </c>
      <c r="D1898" s="34" t="s">
        <v>93</v>
      </c>
      <c r="E1898" s="34" t="s">
        <v>94</v>
      </c>
      <c r="F1898" s="34" t="s">
        <v>164</v>
      </c>
      <c r="G1898" s="35" t="str">
        <f>VLOOKUP(O1898,[3]Gerentes!$A:$N,4,0)</f>
        <v>ADOLESCENCIA Y JUVENTUD</v>
      </c>
      <c r="H1898" s="35" t="str">
        <f>VLOOKUP(O1898,[3]Gerentes!$A:$N,5,0)</f>
        <v xml:space="preserve">DIRECTOR(A) DE ADOLESCENCIA Y JUVENTUD </v>
      </c>
      <c r="I1898" s="35" t="str">
        <f>VLOOKUP(O1898,[3]Gerentes!$A:$N,10,0)</f>
        <v>8. Adolescencia y Juventud</v>
      </c>
      <c r="J1898" s="35" t="str">
        <f>VLOOKUP(O1898,[3]Gerentes!$A:$AB,15,0)</f>
        <v>No Contratable</v>
      </c>
      <c r="K1898" s="36" t="str">
        <f t="shared" si="87"/>
        <v>Inversión</v>
      </c>
      <c r="L1898" s="37" t="s">
        <v>180</v>
      </c>
      <c r="M1898" s="38" t="str">
        <f t="shared" si="88"/>
        <v>C-4102-1500-21</v>
      </c>
      <c r="N1898" s="34">
        <v>999</v>
      </c>
      <c r="O1898" s="35" t="str">
        <f t="shared" si="89"/>
        <v>C-4102-1500-21-0-4102045-02-00-999</v>
      </c>
      <c r="P1898" s="32" t="s">
        <v>179</v>
      </c>
      <c r="Q1898" s="39">
        <f>VLOOKUP($O1898,[3]Gerentes!$A:$I,7,0)</f>
        <v>4102045</v>
      </c>
      <c r="R1898" s="40" t="str">
        <f>VLOOKUP($O1898,[3]Gerentes!$A:$I,8,0)</f>
        <v>SERVICIOS DE EDUCACIÓN INFORMAL A NIÑOS, NIÑAS, ADOLESCENTES  Y JÓVENES PARA EL RECONOCIMIENTO DE SUS DERECHOS</v>
      </c>
      <c r="S1898" s="34" t="s">
        <v>24</v>
      </c>
      <c r="T1898" s="34">
        <v>27</v>
      </c>
      <c r="U1898" s="34" t="s">
        <v>161</v>
      </c>
      <c r="V1898" s="34" t="s">
        <v>25</v>
      </c>
      <c r="W1898" s="41">
        <v>0</v>
      </c>
      <c r="X1898" s="41">
        <v>3811</v>
      </c>
      <c r="Y1898" s="41">
        <v>0</v>
      </c>
      <c r="Z1898" s="41">
        <v>0</v>
      </c>
      <c r="AA1898" s="41">
        <v>0</v>
      </c>
      <c r="AB1898" s="42">
        <v>3811</v>
      </c>
      <c r="AC1898" s="41">
        <v>3722</v>
      </c>
      <c r="AD1898" s="41">
        <v>89</v>
      </c>
      <c r="AE1898" s="42">
        <v>3722</v>
      </c>
      <c r="AF1898" s="42">
        <v>1716</v>
      </c>
      <c r="AG1898" s="41">
        <v>1716</v>
      </c>
      <c r="AH1898" s="41">
        <v>1716</v>
      </c>
      <c r="AI1898" s="41">
        <v>0</v>
      </c>
      <c r="AJ1898" s="41">
        <v>0</v>
      </c>
      <c r="AK1898" s="42" t="str">
        <f>IFERROR(VLOOKUP(Exportar[[#This Row],[RUBRO]],[3]LISTAS!$A$1:$B$19,2,0),Exportar[[#This Row],[NOMBRE-Planeación_Proyecto]])</f>
        <v>8. Adolescencia y Juventud</v>
      </c>
      <c r="AL1898" s="41">
        <f>VLOOKUP(Exportar[[#This Row],[UNIDAD/SUB UNIDAD]],[3]!REGIONALES[[#All],[codigo_regional3]:[Columna1]],3,0)</f>
        <v>86</v>
      </c>
      <c r="AM1898" s="41">
        <f>Exportar[[#This Row],[COD]]</f>
        <v>86</v>
      </c>
      <c r="AN1898" s="41">
        <f>IFERROR(VLOOKUP(Exportar[[#This Row],[RUBRO completo]],'[3]CENTRO DE COSTOS'!$X:$X,1,0),0)</f>
        <v>0</v>
      </c>
      <c r="AO1898" s="43" t="str">
        <f>VLOOKUP(Exportar[[#This Row],[COD_REAL]],'[3]CENTRO DE COSTOS'!$M$4:$N$72,2,0)</f>
        <v>REGIONAL PUTUMAYO</v>
      </c>
    </row>
    <row r="1899" spans="1:41" x14ac:dyDescent="0.25">
      <c r="A1899" s="44">
        <v>45111</v>
      </c>
      <c r="B1899" s="32">
        <v>2023</v>
      </c>
      <c r="C1899" s="33" t="str">
        <f>VLOOKUP(D1899,'[3]CENTRO DE COSTOS'!$E:$H,4,0)</f>
        <v>REGIONALES</v>
      </c>
      <c r="D1899" s="34" t="s">
        <v>93</v>
      </c>
      <c r="E1899" s="34" t="s">
        <v>94</v>
      </c>
      <c r="F1899" s="34" t="s">
        <v>164</v>
      </c>
      <c r="G1899" s="35" t="str">
        <f>VLOOKUP(O1899,[3]Gerentes!$A:$N,4,0)</f>
        <v>TECNOLOGÍA</v>
      </c>
      <c r="H1899" s="35" t="str">
        <f>VLOOKUP(O1899,[3]Gerentes!$A:$N,5,0)</f>
        <v>DIRECTOR(A) DE INFORMACION Y TECNOLOGIA</v>
      </c>
      <c r="I1899" s="35" t="str">
        <f>VLOOKUP(O1899,[3]Gerentes!$A:$N,10,0)</f>
        <v>9. Tecnología</v>
      </c>
      <c r="J1899" s="35" t="str">
        <f>VLOOKUP(O1899,[3]Gerentes!$A:$AB,15,0)</f>
        <v>No Contratable</v>
      </c>
      <c r="K1899" s="36" t="str">
        <f t="shared" si="87"/>
        <v>Inversión</v>
      </c>
      <c r="L1899" s="37" t="s">
        <v>178</v>
      </c>
      <c r="M1899" s="38" t="str">
        <f t="shared" si="88"/>
        <v>C-4199-1500-7</v>
      </c>
      <c r="N1899" s="34">
        <v>999</v>
      </c>
      <c r="O1899" s="35" t="str">
        <f t="shared" si="89"/>
        <v>C-4199-1500-7-0-4199062-02-999</v>
      </c>
      <c r="P1899" s="32" t="s">
        <v>177</v>
      </c>
      <c r="Q1899" s="39">
        <f>VLOOKUP($O1899,[3]Gerentes!$A:$I,7,0)</f>
        <v>4199062</v>
      </c>
      <c r="R1899" s="40" t="str">
        <f>VLOOKUP($O1899,[3]Gerentes!$A:$I,8,0)</f>
        <v>SERVICIOS TECNOLOGICOS</v>
      </c>
      <c r="S1899" s="34" t="s">
        <v>24</v>
      </c>
      <c r="T1899" s="34">
        <v>27</v>
      </c>
      <c r="U1899" s="34" t="s">
        <v>161</v>
      </c>
      <c r="V1899" s="34" t="s">
        <v>25</v>
      </c>
      <c r="W1899" s="41">
        <v>0</v>
      </c>
      <c r="X1899" s="41">
        <v>4833</v>
      </c>
      <c r="Y1899" s="41">
        <v>0</v>
      </c>
      <c r="Z1899" s="41">
        <v>0</v>
      </c>
      <c r="AA1899" s="41">
        <v>0</v>
      </c>
      <c r="AB1899" s="42">
        <v>4833</v>
      </c>
      <c r="AC1899" s="41">
        <v>4833</v>
      </c>
      <c r="AD1899" s="41">
        <v>0</v>
      </c>
      <c r="AE1899" s="42">
        <v>4833</v>
      </c>
      <c r="AF1899" s="42">
        <v>2539</v>
      </c>
      <c r="AG1899" s="41">
        <v>2539</v>
      </c>
      <c r="AH1899" s="41">
        <v>2539</v>
      </c>
      <c r="AI1899" s="41">
        <v>0</v>
      </c>
      <c r="AJ1899" s="41">
        <v>0</v>
      </c>
      <c r="AK1899" s="42" t="str">
        <f>IFERROR(VLOOKUP(Exportar[[#This Row],[RUBRO]],[3]LISTAS!$A$1:$B$19,2,0),Exportar[[#This Row],[NOMBRE-Planeación_Proyecto]])</f>
        <v>9. Tecnología</v>
      </c>
      <c r="AL1899" s="41">
        <f>VLOOKUP(Exportar[[#This Row],[UNIDAD/SUB UNIDAD]],[3]!REGIONALES[[#All],[codigo_regional3]:[Columna1]],3,0)</f>
        <v>86</v>
      </c>
      <c r="AM1899" s="41">
        <f>Exportar[[#This Row],[COD]]</f>
        <v>86</v>
      </c>
      <c r="AN1899" s="41">
        <f>IFERROR(VLOOKUP(Exportar[[#This Row],[RUBRO completo]],'[3]CENTRO DE COSTOS'!$X:$X,1,0),0)</f>
        <v>0</v>
      </c>
      <c r="AO1899" s="43" t="str">
        <f>VLOOKUP(Exportar[[#This Row],[COD_REAL]],'[3]CENTRO DE COSTOS'!$M$4:$N$72,2,0)</f>
        <v>REGIONAL PUTUMAYO</v>
      </c>
    </row>
    <row r="1900" spans="1:41" x14ac:dyDescent="0.25">
      <c r="A1900" s="44">
        <v>45111</v>
      </c>
      <c r="B1900" s="32">
        <v>2023</v>
      </c>
      <c r="C1900" s="33" t="str">
        <f>VLOOKUP(D1900,'[3]CENTRO DE COSTOS'!$E:$H,4,0)</f>
        <v>REGIONALES</v>
      </c>
      <c r="D1900" s="34" t="s">
        <v>93</v>
      </c>
      <c r="E1900" s="34" t="s">
        <v>94</v>
      </c>
      <c r="F1900" s="34" t="s">
        <v>164</v>
      </c>
      <c r="G1900" s="35" t="str">
        <f>VLOOKUP(O1900,[3]Gerentes!$A:$N,4,0)</f>
        <v>FORTALECIMIENTO</v>
      </c>
      <c r="H1900" s="35" t="str">
        <f>VLOOKUP(O1900,[3]Gerentes!$A:$N,5,0)</f>
        <v>DIRECTOR(A) FINANCIERA</v>
      </c>
      <c r="I1900" s="35" t="str">
        <f>VLOOKUP(O1900,[3]Gerentes!$A:$N,10,0)</f>
        <v>8. Fortalecimiento</v>
      </c>
      <c r="J1900" s="35" t="str">
        <f>VLOOKUP(O1900,[3]Gerentes!$A:$AB,15,0)</f>
        <v>No Contratable</v>
      </c>
      <c r="K1900" s="36" t="str">
        <f t="shared" si="87"/>
        <v>Inversión</v>
      </c>
      <c r="L1900" s="37" t="s">
        <v>163</v>
      </c>
      <c r="M1900" s="38" t="str">
        <f t="shared" si="88"/>
        <v>C-4199-1500-8</v>
      </c>
      <c r="N1900" s="34">
        <v>999</v>
      </c>
      <c r="O1900" s="35" t="str">
        <f t="shared" si="89"/>
        <v>C-4199-1500-8-0-4199044-02-999</v>
      </c>
      <c r="P1900" s="32" t="s">
        <v>162</v>
      </c>
      <c r="Q1900" s="39">
        <f>VLOOKUP($O1900,[3]Gerentes!$A:$I,7,0)</f>
        <v>4199044</v>
      </c>
      <c r="R1900" s="40" t="str">
        <f>VLOOKUP($O1900,[3]Gerentes!$A:$I,8,0)</f>
        <v>DERECHO DE BENEFICIO FIDUCIARIO</v>
      </c>
      <c r="S1900" s="34" t="s">
        <v>24</v>
      </c>
      <c r="T1900" s="34">
        <v>27</v>
      </c>
      <c r="U1900" s="34" t="s">
        <v>161</v>
      </c>
      <c r="V1900" s="34" t="s">
        <v>25</v>
      </c>
      <c r="W1900" s="41">
        <v>0</v>
      </c>
      <c r="X1900" s="41">
        <v>77036</v>
      </c>
      <c r="Y1900" s="41">
        <v>0</v>
      </c>
      <c r="Z1900" s="41">
        <v>0</v>
      </c>
      <c r="AA1900" s="41">
        <v>0</v>
      </c>
      <c r="AB1900" s="42">
        <v>77036</v>
      </c>
      <c r="AC1900" s="41">
        <v>77036</v>
      </c>
      <c r="AD1900" s="41">
        <v>0</v>
      </c>
      <c r="AE1900" s="42">
        <v>77036</v>
      </c>
      <c r="AF1900" s="42">
        <v>40089</v>
      </c>
      <c r="AG1900" s="41">
        <v>40089</v>
      </c>
      <c r="AH1900" s="41">
        <v>40089</v>
      </c>
      <c r="AI1900" s="41">
        <v>0</v>
      </c>
      <c r="AJ1900" s="41">
        <v>0</v>
      </c>
      <c r="AK1900" s="42" t="str">
        <f>IFERROR(VLOOKUP(Exportar[[#This Row],[RUBRO]],[3]LISTAS!$A$1:$B$19,2,0),Exportar[[#This Row],[NOMBRE-Planeación_Proyecto]])</f>
        <v>8. Fortalecimiento</v>
      </c>
      <c r="AL1900" s="41">
        <f>VLOOKUP(Exportar[[#This Row],[UNIDAD/SUB UNIDAD]],[3]!REGIONALES[[#All],[codigo_regional3]:[Columna1]],3,0)</f>
        <v>86</v>
      </c>
      <c r="AM1900" s="41">
        <f>Exportar[[#This Row],[COD]]</f>
        <v>86</v>
      </c>
      <c r="AN1900" s="41">
        <f>IFERROR(VLOOKUP(Exportar[[#This Row],[RUBRO completo]],'[3]CENTRO DE COSTOS'!$X:$X,1,0),0)</f>
        <v>0</v>
      </c>
      <c r="AO1900" s="43" t="str">
        <f>VLOOKUP(Exportar[[#This Row],[COD_REAL]],'[3]CENTRO DE COSTOS'!$M$4:$N$72,2,0)</f>
        <v>REGIONAL PUTUMAYO</v>
      </c>
    </row>
    <row r="1901" spans="1:41" x14ac:dyDescent="0.25">
      <c r="A1901" s="44">
        <v>45111</v>
      </c>
      <c r="B1901" s="32">
        <v>2023</v>
      </c>
      <c r="C1901" s="33" t="str">
        <f>VLOOKUP(D1901,'[3]CENTRO DE COSTOS'!$E:$H,4,0)</f>
        <v>REGIONALES</v>
      </c>
      <c r="D1901" s="34" t="s">
        <v>95</v>
      </c>
      <c r="E1901" s="34" t="s">
        <v>96</v>
      </c>
      <c r="F1901" s="34" t="s">
        <v>243</v>
      </c>
      <c r="G1901" s="35" t="str">
        <f>VLOOKUP(O1901,[3]Gerentes!$A:$N,4,0)</f>
        <v>PROTECCIÓN SRPA</v>
      </c>
      <c r="H1901" s="35" t="str">
        <f>VLOOKUP(O1901,[3]Gerentes!$A:$N,5,0)</f>
        <v>DIRECTOR(A) DE PROTECCION</v>
      </c>
      <c r="I1901" s="35" t="str">
        <f>VLOOKUP(O1901,[3]Gerentes!$A:$N,10,0)</f>
        <v>3. Protección SRPA</v>
      </c>
      <c r="J1901" s="35" t="str">
        <f>VLOOKUP(O1901,[3]Gerentes!$A:$AB,15,0)</f>
        <v>Contratable</v>
      </c>
      <c r="K1901" s="36" t="str">
        <f t="shared" si="87"/>
        <v>Inversión</v>
      </c>
      <c r="L1901" s="37" t="s">
        <v>187</v>
      </c>
      <c r="M1901" s="38" t="str">
        <f t="shared" si="88"/>
        <v>C-4102-1500-13</v>
      </c>
      <c r="N1901" s="34">
        <v>111</v>
      </c>
      <c r="O1901" s="35" t="str">
        <f t="shared" si="89"/>
        <v>C-4102-1500-13-0-4102038-02-111</v>
      </c>
      <c r="P1901" s="32" t="s">
        <v>186</v>
      </c>
      <c r="Q1901" s="39">
        <f>VLOOKUP($O1901,[3]Gerentes!$A:$I,7,0)</f>
        <v>4102038</v>
      </c>
      <c r="R1901" s="40" t="str">
        <f>VLOOKUP($O1901,[3]Gerentes!$A:$I,8,0)</f>
        <v>SERVICIO DIRIGIDOS A LA ATENCION DE NIÑOS, NIÑAS, ADOLESCENTES Y JOVENES, CON ENFOQUE PEDAGOGICO Y RESTAURATIVO ENCAMINADOS A LA INCLUSION SOCIAL</v>
      </c>
      <c r="S1901" s="34" t="s">
        <v>24</v>
      </c>
      <c r="T1901" s="34">
        <v>27</v>
      </c>
      <c r="U1901" s="34" t="s">
        <v>161</v>
      </c>
      <c r="V1901" s="34" t="s">
        <v>25</v>
      </c>
      <c r="W1901" s="41">
        <v>1985548</v>
      </c>
      <c r="X1901" s="41">
        <v>4982884</v>
      </c>
      <c r="Y1901" s="41">
        <v>0</v>
      </c>
      <c r="Z1901" s="41">
        <v>0</v>
      </c>
      <c r="AA1901" s="41">
        <v>0</v>
      </c>
      <c r="AB1901" s="42">
        <v>6968432</v>
      </c>
      <c r="AC1901" s="41">
        <v>6304907</v>
      </c>
      <c r="AD1901" s="41">
        <v>663525</v>
      </c>
      <c r="AE1901" s="42">
        <v>6304907</v>
      </c>
      <c r="AF1901" s="42">
        <v>6304907</v>
      </c>
      <c r="AG1901" s="41">
        <v>6304907</v>
      </c>
      <c r="AH1901" s="41">
        <v>6304907</v>
      </c>
      <c r="AI1901" s="41">
        <v>0</v>
      </c>
      <c r="AJ1901" s="41">
        <v>0</v>
      </c>
      <c r="AK1901" s="42" t="str">
        <f>IFERROR(VLOOKUP(Exportar[[#This Row],[RUBRO]],[3]LISTAS!$A$1:$B$19,2,0),Exportar[[#This Row],[NOMBRE-Planeación_Proyecto]])</f>
        <v>3. Protección SRPA</v>
      </c>
      <c r="AL1901" s="41">
        <f>VLOOKUP(Exportar[[#This Row],[UNIDAD/SUB UNIDAD]],[3]!REGIONALES[[#All],[codigo_regional3]:[Columna1]],3,0)</f>
        <v>88</v>
      </c>
      <c r="AM1901" s="41">
        <f>Exportar[[#This Row],[COD]]</f>
        <v>88</v>
      </c>
      <c r="AN1901" s="41">
        <f>IFERROR(VLOOKUP(Exportar[[#This Row],[RUBRO completo]],'[3]CENTRO DE COSTOS'!$X:$X,1,0),0)</f>
        <v>0</v>
      </c>
      <c r="AO1901" s="43" t="str">
        <f>VLOOKUP(Exportar[[#This Row],[COD_REAL]],'[3]CENTRO DE COSTOS'!$M$4:$N$72,2,0)</f>
        <v>REGIONAL SAN ANDRES</v>
      </c>
    </row>
    <row r="1902" spans="1:41" x14ac:dyDescent="0.25">
      <c r="A1902" s="44">
        <v>45111</v>
      </c>
      <c r="B1902" s="32">
        <v>2023</v>
      </c>
      <c r="C1902" s="33" t="str">
        <f>VLOOKUP(D1902,'[3]CENTRO DE COSTOS'!$E:$H,4,0)</f>
        <v>REGIONALES</v>
      </c>
      <c r="D1902" s="34" t="s">
        <v>95</v>
      </c>
      <c r="E1902" s="34" t="s">
        <v>96</v>
      </c>
      <c r="F1902" s="34" t="s">
        <v>237</v>
      </c>
      <c r="G1902" s="35" t="str">
        <f>VLOOKUP(O1902,[3]Gerentes!$A:$N,4,0)</f>
        <v>PROTECCIÓN SRPA</v>
      </c>
      <c r="H1902" s="35" t="str">
        <f>VLOOKUP(O1902,[3]Gerentes!$A:$N,5,0)</f>
        <v>DIRECTOR(A) DE PROTECCION</v>
      </c>
      <c r="I1902" s="35" t="str">
        <f>VLOOKUP(O1902,[3]Gerentes!$A:$N,10,0)</f>
        <v>3. Protección SRPA</v>
      </c>
      <c r="J1902" s="35" t="str">
        <f>VLOOKUP(O1902,[3]Gerentes!$A:$AB,15,0)</f>
        <v>No Contratable</v>
      </c>
      <c r="K1902" s="36" t="str">
        <f t="shared" si="87"/>
        <v>Inversión</v>
      </c>
      <c r="L1902" s="37" t="s">
        <v>187</v>
      </c>
      <c r="M1902" s="38" t="str">
        <f t="shared" si="88"/>
        <v>C-4102-1500-13</v>
      </c>
      <c r="N1902" s="34">
        <v>112</v>
      </c>
      <c r="O1902" s="35" t="str">
        <f t="shared" si="89"/>
        <v>C-4102-1500-13-0-4102038-02-112</v>
      </c>
      <c r="P1902" s="32" t="s">
        <v>186</v>
      </c>
      <c r="Q1902" s="39">
        <f>VLOOKUP($O1902,[3]Gerentes!$A:$I,7,0)</f>
        <v>4102038</v>
      </c>
      <c r="R1902" s="40" t="str">
        <f>VLOOKUP($O1902,[3]Gerentes!$A:$I,8,0)</f>
        <v>SERVICIO DIRIGIDOS A LA ATENCION DE NIÑOS, NIÑAS, ADOLESCENTES Y JOVENES, CON ENFOQUE PEDAGOGICO Y RESTAURATIVO ENCAMINADOS A LA INCLUSION SOCIAL</v>
      </c>
      <c r="S1902" s="34" t="s">
        <v>38</v>
      </c>
      <c r="T1902" s="34">
        <v>16</v>
      </c>
      <c r="U1902" s="34" t="s">
        <v>249</v>
      </c>
      <c r="V1902" s="34" t="s">
        <v>25</v>
      </c>
      <c r="W1902" s="41">
        <v>1500000</v>
      </c>
      <c r="X1902" s="41">
        <v>0</v>
      </c>
      <c r="Y1902" s="41">
        <v>0</v>
      </c>
      <c r="Z1902" s="41">
        <v>0</v>
      </c>
      <c r="AA1902" s="41">
        <v>0</v>
      </c>
      <c r="AB1902" s="42">
        <v>1500000</v>
      </c>
      <c r="AC1902" s="41">
        <v>0</v>
      </c>
      <c r="AD1902" s="41">
        <v>1500000</v>
      </c>
      <c r="AE1902" s="42">
        <v>0</v>
      </c>
      <c r="AF1902" s="42">
        <v>0</v>
      </c>
      <c r="AG1902" s="41">
        <v>0</v>
      </c>
      <c r="AH1902" s="41">
        <v>0</v>
      </c>
      <c r="AI1902" s="41">
        <v>0</v>
      </c>
      <c r="AJ1902" s="41">
        <v>0</v>
      </c>
      <c r="AK1902" s="42" t="str">
        <f>IFERROR(VLOOKUP(Exportar[[#This Row],[RUBRO]],[3]LISTAS!$A$1:$B$19,2,0),Exportar[[#This Row],[NOMBRE-Planeación_Proyecto]])</f>
        <v>3. Protección SRPA</v>
      </c>
      <c r="AL1902" s="41">
        <f>VLOOKUP(Exportar[[#This Row],[UNIDAD/SUB UNIDAD]],[3]!REGIONALES[[#All],[codigo_regional3]:[Columna1]],3,0)</f>
        <v>88</v>
      </c>
      <c r="AM1902" s="41">
        <f>Exportar[[#This Row],[COD]]</f>
        <v>88</v>
      </c>
      <c r="AN1902" s="41">
        <f>IFERROR(VLOOKUP(Exportar[[#This Row],[RUBRO completo]],'[3]CENTRO DE COSTOS'!$X:$X,1,0),0)</f>
        <v>0</v>
      </c>
      <c r="AO1902" s="43" t="str">
        <f>VLOOKUP(Exportar[[#This Row],[COD_REAL]],'[3]CENTRO DE COSTOS'!$M$4:$N$72,2,0)</f>
        <v>REGIONAL SAN ANDRES</v>
      </c>
    </row>
    <row r="1903" spans="1:41" x14ac:dyDescent="0.25">
      <c r="A1903" s="44">
        <v>45111</v>
      </c>
      <c r="B1903" s="32">
        <v>2023</v>
      </c>
      <c r="C1903" s="33" t="str">
        <f>VLOOKUP(D1903,'[3]CENTRO DE COSTOS'!$E:$H,4,0)</f>
        <v>REGIONALES</v>
      </c>
      <c r="D1903" s="34" t="s">
        <v>95</v>
      </c>
      <c r="E1903" s="34" t="s">
        <v>96</v>
      </c>
      <c r="F1903" s="34" t="s">
        <v>237</v>
      </c>
      <c r="G1903" s="35" t="str">
        <f>VLOOKUP(O1903,[3]Gerentes!$A:$N,4,0)</f>
        <v xml:space="preserve">PROTECCIÓN RESTABLECIMIENTO </v>
      </c>
      <c r="H1903" s="35" t="str">
        <f>VLOOKUP(O1903,[3]Gerentes!$A:$N,5,0)</f>
        <v>DIRECTOR(A) DE PROTECCION</v>
      </c>
      <c r="I1903" s="35" t="str">
        <f>VLOOKUP(O1903,[3]Gerentes!$A:$N,10,0)</f>
        <v>2. Protección PARD</v>
      </c>
      <c r="J1903" s="35" t="str">
        <f>VLOOKUP(O1903,[3]Gerentes!$A:$AB,15,0)</f>
        <v>No Contratable</v>
      </c>
      <c r="K1903" s="36" t="str">
        <f t="shared" si="87"/>
        <v>Inversión</v>
      </c>
      <c r="L1903" s="37" t="s">
        <v>173</v>
      </c>
      <c r="M1903" s="38" t="str">
        <f t="shared" si="88"/>
        <v>C-4102-1500-14</v>
      </c>
      <c r="N1903" s="34">
        <v>112</v>
      </c>
      <c r="O1903" s="35" t="str">
        <f t="shared" si="89"/>
        <v>C-4102-1500-14-0-4102037-02-112</v>
      </c>
      <c r="P1903" s="32" t="s">
        <v>172</v>
      </c>
      <c r="Q1903" s="39">
        <f>VLOOKUP($O1903,[3]Gerentes!$A:$I,7,0)</f>
        <v>4102037</v>
      </c>
      <c r="R1903" s="40" t="str">
        <f>VLOOKUP($O1903,[3]Gerentes!$A:$I,8,0)</f>
        <v>SERVICIO DE PROTECCION PARA EL RESTABLECIMIENTO DE DERECHOS DE NIÑOS, NIÑAS, ADOLESCENTES Y JOVENES</v>
      </c>
      <c r="S1903" s="34" t="s">
        <v>24</v>
      </c>
      <c r="T1903" s="34">
        <v>27</v>
      </c>
      <c r="U1903" s="34" t="s">
        <v>161</v>
      </c>
      <c r="V1903" s="34" t="s">
        <v>25</v>
      </c>
      <c r="W1903" s="41">
        <v>50000</v>
      </c>
      <c r="X1903" s="41">
        <v>0</v>
      </c>
      <c r="Y1903" s="41">
        <v>0</v>
      </c>
      <c r="Z1903" s="41">
        <v>0</v>
      </c>
      <c r="AA1903" s="41">
        <v>0</v>
      </c>
      <c r="AB1903" s="42">
        <v>50000</v>
      </c>
      <c r="AC1903" s="41">
        <v>0</v>
      </c>
      <c r="AD1903" s="41">
        <v>50000</v>
      </c>
      <c r="AE1903" s="42">
        <v>0</v>
      </c>
      <c r="AF1903" s="42">
        <v>0</v>
      </c>
      <c r="AG1903" s="41">
        <v>0</v>
      </c>
      <c r="AH1903" s="41">
        <v>0</v>
      </c>
      <c r="AI1903" s="41">
        <v>0</v>
      </c>
      <c r="AJ1903" s="41">
        <v>0</v>
      </c>
      <c r="AK1903" s="42" t="str">
        <f>IFERROR(VLOOKUP(Exportar[[#This Row],[RUBRO]],[3]LISTAS!$A$1:$B$19,2,0),Exportar[[#This Row],[NOMBRE-Planeación_Proyecto]])</f>
        <v>2. Protección PARD</v>
      </c>
      <c r="AL1903" s="41">
        <f>VLOOKUP(Exportar[[#This Row],[UNIDAD/SUB UNIDAD]],[3]!REGIONALES[[#All],[codigo_regional3]:[Columna1]],3,0)</f>
        <v>88</v>
      </c>
      <c r="AM1903" s="41">
        <f>Exportar[[#This Row],[COD]]</f>
        <v>88</v>
      </c>
      <c r="AN1903" s="41">
        <f>IFERROR(VLOOKUP(Exportar[[#This Row],[RUBRO completo]],'[3]CENTRO DE COSTOS'!$X:$X,1,0),0)</f>
        <v>0</v>
      </c>
      <c r="AO1903" s="43" t="str">
        <f>VLOOKUP(Exportar[[#This Row],[COD_REAL]],'[3]CENTRO DE COSTOS'!$M$4:$N$72,2,0)</f>
        <v>REGIONAL SAN ANDRES</v>
      </c>
    </row>
    <row r="1904" spans="1:41" x14ac:dyDescent="0.25">
      <c r="A1904" s="44">
        <v>45111</v>
      </c>
      <c r="B1904" s="32">
        <v>2023</v>
      </c>
      <c r="C1904" s="33" t="str">
        <f>VLOOKUP(D1904,'[3]CENTRO DE COSTOS'!$E:$H,4,0)</f>
        <v>REGIONALES</v>
      </c>
      <c r="D1904" s="34" t="s">
        <v>95</v>
      </c>
      <c r="E1904" s="34" t="s">
        <v>96</v>
      </c>
      <c r="F1904" s="34" t="s">
        <v>248</v>
      </c>
      <c r="G1904" s="35" t="str">
        <f>VLOOKUP(O1904,[3]Gerentes!$A:$N,4,0)</f>
        <v>PROTECCIÓN SRPA</v>
      </c>
      <c r="H1904" s="35" t="str">
        <f>VLOOKUP(O1904,[3]Gerentes!$A:$N,5,0)</f>
        <v>DIRECTOR(A) DE PROTECCION</v>
      </c>
      <c r="I1904" s="35" t="str">
        <f>VLOOKUP(O1904,[3]Gerentes!$A:$N,10,0)</f>
        <v>3. Protección SRPA</v>
      </c>
      <c r="J1904" s="35" t="str">
        <f>VLOOKUP(O1904,[3]Gerentes!$A:$AB,15,0)</f>
        <v>Contratable</v>
      </c>
      <c r="K1904" s="36" t="str">
        <f t="shared" si="87"/>
        <v>Inversión</v>
      </c>
      <c r="L1904" s="37" t="s">
        <v>187</v>
      </c>
      <c r="M1904" s="38" t="str">
        <f t="shared" si="88"/>
        <v>C-4102-1500-13</v>
      </c>
      <c r="N1904" s="34">
        <v>120</v>
      </c>
      <c r="O1904" s="35" t="str">
        <f t="shared" si="89"/>
        <v>C-4102-1500-13-0-4102038-02-120</v>
      </c>
      <c r="P1904" s="32" t="s">
        <v>186</v>
      </c>
      <c r="Q1904" s="39">
        <f>VLOOKUP($O1904,[3]Gerentes!$A:$I,7,0)</f>
        <v>4102038</v>
      </c>
      <c r="R1904" s="40" t="str">
        <f>VLOOKUP($O1904,[3]Gerentes!$A:$I,8,0)</f>
        <v>SERVICIO DIRIGIDOS A LA ATENCION DE NIÑOS, NIÑAS, ADOLESCENTES Y JOVENES, CON ENFOQUE PEDAGOGICO Y RESTAURATIVO ENCAMINADOS A LA INCLUSION SOCIAL</v>
      </c>
      <c r="S1904" s="34" t="s">
        <v>38</v>
      </c>
      <c r="T1904" s="34">
        <v>16</v>
      </c>
      <c r="U1904" s="34" t="s">
        <v>249</v>
      </c>
      <c r="V1904" s="34" t="s">
        <v>25</v>
      </c>
      <c r="W1904" s="41">
        <v>1860092180</v>
      </c>
      <c r="X1904" s="41">
        <v>0</v>
      </c>
      <c r="Y1904" s="41">
        <v>1437816515</v>
      </c>
      <c r="Z1904" s="41">
        <v>0</v>
      </c>
      <c r="AA1904" s="41">
        <v>0</v>
      </c>
      <c r="AB1904" s="42">
        <v>422275665</v>
      </c>
      <c r="AC1904" s="41">
        <v>400454461</v>
      </c>
      <c r="AD1904" s="41">
        <v>21821204</v>
      </c>
      <c r="AE1904" s="42">
        <v>400454461</v>
      </c>
      <c r="AF1904" s="42">
        <v>112660022</v>
      </c>
      <c r="AG1904" s="41">
        <v>112660022</v>
      </c>
      <c r="AH1904" s="41">
        <v>112660022</v>
      </c>
      <c r="AI1904" s="41">
        <v>0</v>
      </c>
      <c r="AJ1904" s="41">
        <v>0</v>
      </c>
      <c r="AK1904" s="42" t="str">
        <f>IFERROR(VLOOKUP(Exportar[[#This Row],[RUBRO]],[3]LISTAS!$A$1:$B$19,2,0),Exportar[[#This Row],[NOMBRE-Planeación_Proyecto]])</f>
        <v>3. Protección SRPA</v>
      </c>
      <c r="AL1904" s="41">
        <f>VLOOKUP(Exportar[[#This Row],[UNIDAD/SUB UNIDAD]],[3]!REGIONALES[[#All],[codigo_regional3]:[Columna1]],3,0)</f>
        <v>88</v>
      </c>
      <c r="AM1904" s="41">
        <f>Exportar[[#This Row],[COD]]</f>
        <v>88</v>
      </c>
      <c r="AN1904" s="41" t="str">
        <f>IFERROR(VLOOKUP(Exportar[[#This Row],[RUBRO completo]],'[3]CENTRO DE COSTOS'!$X:$X,1,0),0)</f>
        <v>C-4102-1500-13-0-4102038-02-120</v>
      </c>
      <c r="AO1904" s="43" t="str">
        <f>VLOOKUP(Exportar[[#This Row],[COD_REAL]],'[3]CENTRO DE COSTOS'!$M$4:$N$72,2,0)</f>
        <v>REGIONAL SAN ANDRES</v>
      </c>
    </row>
    <row r="1905" spans="1:41" x14ac:dyDescent="0.25">
      <c r="A1905" s="44">
        <v>45111</v>
      </c>
      <c r="B1905" s="32">
        <v>2023</v>
      </c>
      <c r="C1905" s="33" t="str">
        <f>VLOOKUP(D1905,'[3]CENTRO DE COSTOS'!$E:$H,4,0)</f>
        <v>REGIONALES</v>
      </c>
      <c r="D1905" s="34" t="s">
        <v>95</v>
      </c>
      <c r="E1905" s="34" t="s">
        <v>96</v>
      </c>
      <c r="F1905" s="34" t="s">
        <v>430</v>
      </c>
      <c r="G1905" s="35" t="str">
        <f>VLOOKUP(O1905,[3]Gerentes!$A:$N,4,0)</f>
        <v xml:space="preserve">PROTECCIÓN RESTABLECIMIENTO </v>
      </c>
      <c r="H1905" s="35" t="str">
        <f>VLOOKUP(O1905,[3]Gerentes!$A:$N,5,0)</f>
        <v>DIRECTOR(A) DE PROTECCION</v>
      </c>
      <c r="I1905" s="35" t="str">
        <f>VLOOKUP(O1905,[3]Gerentes!$A:$N,10,0)</f>
        <v>2. Protección PARD</v>
      </c>
      <c r="J1905" s="35" t="str">
        <f>VLOOKUP(O1905,[3]Gerentes!$A:$AB,15,0)</f>
        <v>Contratable</v>
      </c>
      <c r="K1905" s="36" t="str">
        <f t="shared" si="87"/>
        <v>Inversión</v>
      </c>
      <c r="L1905" s="37" t="s">
        <v>173</v>
      </c>
      <c r="M1905" s="38" t="str">
        <f t="shared" si="88"/>
        <v>C-4102-1500-14</v>
      </c>
      <c r="N1905" s="34">
        <v>122</v>
      </c>
      <c r="O1905" s="35" t="str">
        <f t="shared" si="89"/>
        <v>C-4102-1500-14-0-4102037-02-122</v>
      </c>
      <c r="P1905" s="32" t="s">
        <v>172</v>
      </c>
      <c r="Q1905" s="39">
        <f>VLOOKUP($O1905,[3]Gerentes!$A:$I,7,0)</f>
        <v>4102037</v>
      </c>
      <c r="R1905" s="40" t="str">
        <f>VLOOKUP($O1905,[3]Gerentes!$A:$I,8,0)</f>
        <v>SERVICIO DE PROTECCION PARA EL RESTABLECIMIENTO DE DERECHOS DE NIÑOS, NIÑAS, ADOLESCENTES Y JOVENES</v>
      </c>
      <c r="S1905" s="34" t="s">
        <v>24</v>
      </c>
      <c r="T1905" s="34">
        <v>27</v>
      </c>
      <c r="U1905" s="34" t="s">
        <v>161</v>
      </c>
      <c r="V1905" s="34" t="s">
        <v>25</v>
      </c>
      <c r="W1905" s="41">
        <v>345109960</v>
      </c>
      <c r="X1905" s="41">
        <v>0</v>
      </c>
      <c r="Y1905" s="41">
        <v>0</v>
      </c>
      <c r="Z1905" s="41">
        <v>0</v>
      </c>
      <c r="AA1905" s="41">
        <v>0</v>
      </c>
      <c r="AB1905" s="42">
        <v>345109960</v>
      </c>
      <c r="AC1905" s="41">
        <v>330128504</v>
      </c>
      <c r="AD1905" s="41">
        <v>14981456</v>
      </c>
      <c r="AE1905" s="42">
        <v>330128504</v>
      </c>
      <c r="AF1905" s="42">
        <v>156120628</v>
      </c>
      <c r="AG1905" s="41">
        <v>156120628</v>
      </c>
      <c r="AH1905" s="41">
        <v>156120628</v>
      </c>
      <c r="AI1905" s="41">
        <v>0</v>
      </c>
      <c r="AJ1905" s="41">
        <v>0</v>
      </c>
      <c r="AK1905" s="42" t="str">
        <f>IFERROR(VLOOKUP(Exportar[[#This Row],[RUBRO]],[3]LISTAS!$A$1:$B$19,2,0),Exportar[[#This Row],[NOMBRE-Planeación_Proyecto]])</f>
        <v>2. Protección PARD</v>
      </c>
      <c r="AL1905" s="41">
        <f>VLOOKUP(Exportar[[#This Row],[UNIDAD/SUB UNIDAD]],[3]!REGIONALES[[#All],[codigo_regional3]:[Columna1]],3,0)</f>
        <v>88</v>
      </c>
      <c r="AM1905" s="41">
        <f>Exportar[[#This Row],[COD]]</f>
        <v>88</v>
      </c>
      <c r="AN1905" s="41" t="str">
        <f>IFERROR(VLOOKUP(Exportar[[#This Row],[RUBRO completo]],'[3]CENTRO DE COSTOS'!$X:$X,1,0),0)</f>
        <v>C-4102-1500-14-0-4102037-02-122</v>
      </c>
      <c r="AO1905" s="43" t="str">
        <f>VLOOKUP(Exportar[[#This Row],[COD_REAL]],'[3]CENTRO DE COSTOS'!$M$4:$N$72,2,0)</f>
        <v>REGIONAL SAN ANDRES</v>
      </c>
    </row>
    <row r="1906" spans="1:41" x14ac:dyDescent="0.25">
      <c r="A1906" s="44">
        <v>45111</v>
      </c>
      <c r="B1906" s="32">
        <v>2023</v>
      </c>
      <c r="C1906" s="33" t="str">
        <f>VLOOKUP(D1906,'[3]CENTRO DE COSTOS'!$E:$H,4,0)</f>
        <v>REGIONALES</v>
      </c>
      <c r="D1906" s="34" t="s">
        <v>95</v>
      </c>
      <c r="E1906" s="34" t="s">
        <v>96</v>
      </c>
      <c r="F1906" s="34" t="s">
        <v>428</v>
      </c>
      <c r="G1906" s="35" t="str">
        <f>VLOOKUP(O1906,[3]Gerentes!$A:$N,4,0)</f>
        <v xml:space="preserve">PROTECCIÓN RESTABLECIMIENTO </v>
      </c>
      <c r="H1906" s="35" t="str">
        <f>VLOOKUP(O1906,[3]Gerentes!$A:$N,5,0)</f>
        <v>DIRECTOR(A) DE PROTECCION</v>
      </c>
      <c r="I1906" s="35" t="str">
        <f>VLOOKUP(O1906,[3]Gerentes!$A:$N,10,0)</f>
        <v>2. Protección PARD</v>
      </c>
      <c r="J1906" s="35" t="str">
        <f>VLOOKUP(O1906,[3]Gerentes!$A:$AB,15,0)</f>
        <v>Contratable</v>
      </c>
      <c r="K1906" s="36" t="str">
        <f t="shared" si="87"/>
        <v>Inversión</v>
      </c>
      <c r="L1906" s="37" t="s">
        <v>173</v>
      </c>
      <c r="M1906" s="38" t="str">
        <f t="shared" si="88"/>
        <v>C-4102-1500-14</v>
      </c>
      <c r="N1906" s="34">
        <v>123</v>
      </c>
      <c r="O1906" s="35" t="str">
        <f t="shared" si="89"/>
        <v>C-4102-1500-14-0-4102037-02-123</v>
      </c>
      <c r="P1906" s="32" t="s">
        <v>172</v>
      </c>
      <c r="Q1906" s="39">
        <f>VLOOKUP($O1906,[3]Gerentes!$A:$I,7,0)</f>
        <v>4102037</v>
      </c>
      <c r="R1906" s="40" t="str">
        <f>VLOOKUP($O1906,[3]Gerentes!$A:$I,8,0)</f>
        <v>SERVICIO DE PROTECCION PARA EL RESTABLECIMIENTO DE DERECHOS DE NIÑOS, NIÑAS, ADOLESCENTES Y JOVENES</v>
      </c>
      <c r="S1906" s="34" t="s">
        <v>24</v>
      </c>
      <c r="T1906" s="34">
        <v>27</v>
      </c>
      <c r="U1906" s="34" t="s">
        <v>161</v>
      </c>
      <c r="V1906" s="34" t="s">
        <v>25</v>
      </c>
      <c r="W1906" s="41">
        <v>88705640</v>
      </c>
      <c r="X1906" s="41">
        <v>0</v>
      </c>
      <c r="Y1906" s="41">
        <v>0</v>
      </c>
      <c r="Z1906" s="41">
        <v>0</v>
      </c>
      <c r="AA1906" s="41">
        <v>0</v>
      </c>
      <c r="AB1906" s="42">
        <v>88705640</v>
      </c>
      <c r="AC1906" s="41">
        <v>88705640</v>
      </c>
      <c r="AD1906" s="41">
        <v>0</v>
      </c>
      <c r="AE1906" s="42">
        <v>88705640</v>
      </c>
      <c r="AF1906" s="42">
        <v>15509913</v>
      </c>
      <c r="AG1906" s="41">
        <v>15509913</v>
      </c>
      <c r="AH1906" s="41">
        <v>15509913</v>
      </c>
      <c r="AI1906" s="41">
        <v>0</v>
      </c>
      <c r="AJ1906" s="41">
        <v>0</v>
      </c>
      <c r="AK1906" s="42" t="str">
        <f>IFERROR(VLOOKUP(Exportar[[#This Row],[RUBRO]],[3]LISTAS!$A$1:$B$19,2,0),Exportar[[#This Row],[NOMBRE-Planeación_Proyecto]])</f>
        <v>2. Protección PARD</v>
      </c>
      <c r="AL1906" s="41">
        <f>VLOOKUP(Exportar[[#This Row],[UNIDAD/SUB UNIDAD]],[3]!REGIONALES[[#All],[codigo_regional3]:[Columna1]],3,0)</f>
        <v>88</v>
      </c>
      <c r="AM1906" s="41">
        <f>Exportar[[#This Row],[COD]]</f>
        <v>88</v>
      </c>
      <c r="AN1906" s="41" t="str">
        <f>IFERROR(VLOOKUP(Exportar[[#This Row],[RUBRO completo]],'[3]CENTRO DE COSTOS'!$X:$X,1,0),0)</f>
        <v>C-4102-1500-14-0-4102037-02-123</v>
      </c>
      <c r="AO1906" s="43" t="str">
        <f>VLOOKUP(Exportar[[#This Row],[COD_REAL]],'[3]CENTRO DE COSTOS'!$M$4:$N$72,2,0)</f>
        <v>REGIONAL SAN ANDRES</v>
      </c>
    </row>
    <row r="1907" spans="1:41" x14ac:dyDescent="0.25">
      <c r="A1907" s="44">
        <v>45111</v>
      </c>
      <c r="B1907" s="32">
        <v>2023</v>
      </c>
      <c r="C1907" s="33" t="str">
        <f>VLOOKUP(D1907,'[3]CENTRO DE COSTOS'!$E:$H,4,0)</f>
        <v>REGIONALES</v>
      </c>
      <c r="D1907" s="34" t="s">
        <v>95</v>
      </c>
      <c r="E1907" s="34" t="s">
        <v>96</v>
      </c>
      <c r="F1907" s="34" t="s">
        <v>233</v>
      </c>
      <c r="G1907" s="35" t="str">
        <f>VLOOKUP(O1907,[3]Gerentes!$A:$N,4,0)</f>
        <v>FAMILIA Y COMUNIDADES</v>
      </c>
      <c r="H1907" s="35" t="str">
        <f>VLOOKUP(O1907,[3]Gerentes!$A:$N,5,0)</f>
        <v>DIRECTOR(A) DE FAMILIA Y COMUNIDADES</v>
      </c>
      <c r="I1907" s="35" t="str">
        <f>VLOOKUP(O1907,[3]Gerentes!$A:$N,10,0)</f>
        <v>6. Familia y Comunidades</v>
      </c>
      <c r="J1907" s="35" t="str">
        <f>VLOOKUP(O1907,[3]Gerentes!$A:$AB,15,0)</f>
        <v>Contratable</v>
      </c>
      <c r="K1907" s="36" t="str">
        <f t="shared" si="87"/>
        <v>Inversión</v>
      </c>
      <c r="L1907" s="37" t="s">
        <v>232</v>
      </c>
      <c r="M1907" s="38" t="str">
        <f t="shared" si="88"/>
        <v>C-4102-1500-16</v>
      </c>
      <c r="N1907" s="34">
        <v>142</v>
      </c>
      <c r="O1907" s="35" t="str">
        <f t="shared" si="89"/>
        <v>C-4102-1500-16-0-4102042-02-142</v>
      </c>
      <c r="P1907" s="32" t="s">
        <v>231</v>
      </c>
      <c r="Q1907" s="39">
        <f>VLOOKUP($O1907,[3]Gerentes!$A:$I,7,0)</f>
        <v>4102042</v>
      </c>
      <c r="R1907" s="40" t="str">
        <f>VLOOKUP($O1907,[3]Gerentes!$A:$I,8,0)</f>
        <v>SERVICIO DE ASISTENCIA TECNICA A COMUNIDADES EN TEMAS DE FORTALECIMIENTO DEL TEJIDO SOCIAL Y CONSTRUCCION DE ESCENARIOS COMUNITARIOS PROTECTORES DE DERECHOS</v>
      </c>
      <c r="S1907" s="34" t="s">
        <v>24</v>
      </c>
      <c r="T1907" s="34">
        <v>27</v>
      </c>
      <c r="U1907" s="34" t="s">
        <v>161</v>
      </c>
      <c r="V1907" s="34" t="s">
        <v>25</v>
      </c>
      <c r="W1907" s="41">
        <v>316800000</v>
      </c>
      <c r="X1907" s="41">
        <v>0</v>
      </c>
      <c r="Y1907" s="41">
        <v>0</v>
      </c>
      <c r="Z1907" s="41">
        <v>0</v>
      </c>
      <c r="AA1907" s="41">
        <v>0</v>
      </c>
      <c r="AB1907" s="42">
        <v>316800000</v>
      </c>
      <c r="AC1907" s="41">
        <v>316800000</v>
      </c>
      <c r="AD1907" s="41">
        <v>0</v>
      </c>
      <c r="AE1907" s="42">
        <v>316800000</v>
      </c>
      <c r="AF1907" s="42">
        <v>82610000</v>
      </c>
      <c r="AG1907" s="41">
        <v>82610000</v>
      </c>
      <c r="AH1907" s="41">
        <v>82610000</v>
      </c>
      <c r="AI1907" s="41">
        <v>0</v>
      </c>
      <c r="AJ1907" s="41">
        <v>0</v>
      </c>
      <c r="AK1907" s="42" t="str">
        <f>IFERROR(VLOOKUP(Exportar[[#This Row],[RUBRO]],[3]LISTAS!$A$1:$B$19,2,0),Exportar[[#This Row],[NOMBRE-Planeación_Proyecto]])</f>
        <v>6. Familia y Comunidades</v>
      </c>
      <c r="AL1907" s="41">
        <f>VLOOKUP(Exportar[[#This Row],[UNIDAD/SUB UNIDAD]],[3]!REGIONALES[[#All],[codigo_regional3]:[Columna1]],3,0)</f>
        <v>88</v>
      </c>
      <c r="AM1907" s="41">
        <f>Exportar[[#This Row],[COD]]</f>
        <v>88</v>
      </c>
      <c r="AN1907" s="41" t="str">
        <f>IFERROR(VLOOKUP(Exportar[[#This Row],[RUBRO completo]],'[3]CENTRO DE COSTOS'!$X:$X,1,0),0)</f>
        <v>C-4102-1500-16-0-4102042-02-142</v>
      </c>
      <c r="AO1907" s="43" t="str">
        <f>VLOOKUP(Exportar[[#This Row],[COD_REAL]],'[3]CENTRO DE COSTOS'!$M$4:$N$72,2,0)</f>
        <v>REGIONAL SAN ANDRES</v>
      </c>
    </row>
    <row r="1908" spans="1:41" x14ac:dyDescent="0.25">
      <c r="A1908" s="44">
        <v>45111</v>
      </c>
      <c r="B1908" s="32">
        <v>2023</v>
      </c>
      <c r="C1908" s="33" t="str">
        <f>VLOOKUP(D1908,'[3]CENTRO DE COSTOS'!$E:$H,4,0)</f>
        <v>REGIONALES</v>
      </c>
      <c r="D1908" s="34" t="s">
        <v>95</v>
      </c>
      <c r="E1908" s="34" t="s">
        <v>96</v>
      </c>
      <c r="F1908" s="34" t="s">
        <v>230</v>
      </c>
      <c r="G1908" s="35" t="str">
        <f>VLOOKUP(O1908,[3]Gerentes!$A:$N,4,0)</f>
        <v>INFANCIA</v>
      </c>
      <c r="H1908" s="35" t="str">
        <f>VLOOKUP(O1908,[3]Gerentes!$A:$N,5,0)</f>
        <v>DIRECTOR(A) DE INFANCIA</v>
      </c>
      <c r="I1908" s="35" t="str">
        <f>VLOOKUP(O1908,[3]Gerentes!$A:$N,10,0)</f>
        <v>7. Infancia</v>
      </c>
      <c r="J1908" s="35" t="str">
        <f>VLOOKUP(O1908,[3]Gerentes!$A:$AB,15,0)</f>
        <v>Contratable</v>
      </c>
      <c r="K1908" s="36" t="str">
        <f t="shared" si="87"/>
        <v>Inversión</v>
      </c>
      <c r="L1908" s="37" t="s">
        <v>182</v>
      </c>
      <c r="M1908" s="38" t="str">
        <f t="shared" si="88"/>
        <v>C-4102-1500-20</v>
      </c>
      <c r="N1908" s="34">
        <v>152</v>
      </c>
      <c r="O1908" s="35" t="str">
        <f t="shared" si="89"/>
        <v>C-4102-1500-20-0-4102045-02-152</v>
      </c>
      <c r="P1908" s="32" t="s">
        <v>181</v>
      </c>
      <c r="Q1908" s="39">
        <f>VLOOKUP($O1908,[3]Gerentes!$A:$I,7,0)</f>
        <v>4102045</v>
      </c>
      <c r="R1908" s="40" t="str">
        <f>VLOOKUP($O1908,[3]Gerentes!$A:$I,8,0)</f>
        <v>SERVICIOS DE EDUCACIÓN INFORMAL A NIÑOS, NIÑAS, ADOLESCENTES  Y JÓVENES PARA EL RECONOCIMIENTO DE SUS DERECHOS</v>
      </c>
      <c r="S1908" s="34" t="s">
        <v>24</v>
      </c>
      <c r="T1908" s="34">
        <v>27</v>
      </c>
      <c r="U1908" s="34" t="s">
        <v>161</v>
      </c>
      <c r="V1908" s="34" t="s">
        <v>25</v>
      </c>
      <c r="W1908" s="41">
        <v>1956154100</v>
      </c>
      <c r="X1908" s="41">
        <v>0</v>
      </c>
      <c r="Y1908" s="41">
        <v>0</v>
      </c>
      <c r="Z1908" s="41">
        <v>0</v>
      </c>
      <c r="AA1908" s="41">
        <v>0</v>
      </c>
      <c r="AB1908" s="42">
        <v>1956154100</v>
      </c>
      <c r="AC1908" s="41">
        <v>416805163.47000003</v>
      </c>
      <c r="AD1908" s="41">
        <v>1539348936.53</v>
      </c>
      <c r="AE1908" s="42">
        <v>407173462.87</v>
      </c>
      <c r="AF1908" s="42">
        <v>156918780.78999999</v>
      </c>
      <c r="AG1908" s="41">
        <v>156918780.78999999</v>
      </c>
      <c r="AH1908" s="41">
        <v>156918780.78999999</v>
      </c>
      <c r="AI1908" s="41">
        <v>0</v>
      </c>
      <c r="AJ1908" s="41">
        <v>0</v>
      </c>
      <c r="AK1908" s="42" t="str">
        <f>IFERROR(VLOOKUP(Exportar[[#This Row],[RUBRO]],[3]LISTAS!$A$1:$B$19,2,0),Exportar[[#This Row],[NOMBRE-Planeación_Proyecto]])</f>
        <v>7. Infancia</v>
      </c>
      <c r="AL1908" s="41">
        <f>VLOOKUP(Exportar[[#This Row],[UNIDAD/SUB UNIDAD]],[3]!REGIONALES[[#All],[codigo_regional3]:[Columna1]],3,0)</f>
        <v>88</v>
      </c>
      <c r="AM1908" s="41">
        <f>Exportar[[#This Row],[COD]]</f>
        <v>88</v>
      </c>
      <c r="AN1908" s="41" t="str">
        <f>IFERROR(VLOOKUP(Exportar[[#This Row],[RUBRO completo]],'[3]CENTRO DE COSTOS'!$X:$X,1,0),0)</f>
        <v>C-4102-1500-20-0-4102045-02-152</v>
      </c>
      <c r="AO1908" s="43" t="str">
        <f>VLOOKUP(Exportar[[#This Row],[COD_REAL]],'[3]CENTRO DE COSTOS'!$M$4:$N$72,2,0)</f>
        <v>REGIONAL SAN ANDRES</v>
      </c>
    </row>
    <row r="1909" spans="1:41" x14ac:dyDescent="0.25">
      <c r="A1909" s="44">
        <v>45111</v>
      </c>
      <c r="B1909" s="32">
        <v>2023</v>
      </c>
      <c r="C1909" s="33" t="str">
        <f>VLOOKUP(D1909,'[3]CENTRO DE COSTOS'!$E:$H,4,0)</f>
        <v>REGIONALES</v>
      </c>
      <c r="D1909" s="34" t="s">
        <v>95</v>
      </c>
      <c r="E1909" s="34" t="s">
        <v>96</v>
      </c>
      <c r="F1909" s="34" t="s">
        <v>146</v>
      </c>
      <c r="G1909" s="35" t="str">
        <f>VLOOKUP(O1909,[3]Gerentes!$A:$N,4,0)</f>
        <v>ADOLESCENCIA Y JUVENTUD</v>
      </c>
      <c r="H1909" s="35" t="str">
        <f>VLOOKUP(O1909,[3]Gerentes!$A:$N,5,0)</f>
        <v xml:space="preserve">DIRECTOR(A) DE ADOLESCENCIA Y JUVENTUD </v>
      </c>
      <c r="I1909" s="35" t="str">
        <f>VLOOKUP(O1909,[3]Gerentes!$A:$N,10,0)</f>
        <v>8. Adolescencia y Juventud</v>
      </c>
      <c r="J1909" s="35" t="str">
        <f>VLOOKUP(O1909,[3]Gerentes!$A:$AB,15,0)</f>
        <v>Contratable</v>
      </c>
      <c r="K1909" s="36" t="str">
        <f t="shared" si="87"/>
        <v>Inversión</v>
      </c>
      <c r="L1909" s="37" t="s">
        <v>180</v>
      </c>
      <c r="M1909" s="38" t="str">
        <f t="shared" si="88"/>
        <v>C-4102-1500-21</v>
      </c>
      <c r="N1909" s="34">
        <v>153</v>
      </c>
      <c r="O1909" s="35" t="str">
        <f t="shared" si="89"/>
        <v>C-4102-1500-21-0-4102045-02-00-153</v>
      </c>
      <c r="P1909" s="32" t="s">
        <v>179</v>
      </c>
      <c r="Q1909" s="39">
        <f>VLOOKUP($O1909,[3]Gerentes!$A:$I,7,0)</f>
        <v>4102045</v>
      </c>
      <c r="R1909" s="40" t="str">
        <f>VLOOKUP($O1909,[3]Gerentes!$A:$I,8,0)</f>
        <v>SERVICIOS DE EDUCACIÓN INFORMAL A NIÑOS, NIÑAS, ADOLESCENTES  Y JÓVENES PARA EL RECONOCIMIENTO DE SUS DERECHOS</v>
      </c>
      <c r="S1909" s="34" t="s">
        <v>24</v>
      </c>
      <c r="T1909" s="34">
        <v>27</v>
      </c>
      <c r="U1909" s="34" t="s">
        <v>161</v>
      </c>
      <c r="V1909" s="34" t="s">
        <v>25</v>
      </c>
      <c r="W1909" s="41">
        <v>1094811160</v>
      </c>
      <c r="X1909" s="41">
        <v>0</v>
      </c>
      <c r="Y1909" s="41">
        <v>0</v>
      </c>
      <c r="Z1909" s="41">
        <v>0</v>
      </c>
      <c r="AA1909" s="41">
        <v>0</v>
      </c>
      <c r="AB1909" s="42">
        <v>1094811160</v>
      </c>
      <c r="AC1909" s="41">
        <v>274565968.49000001</v>
      </c>
      <c r="AD1909" s="41">
        <v>820245191.50999999</v>
      </c>
      <c r="AE1909" s="42">
        <v>274565968.49000001</v>
      </c>
      <c r="AF1909" s="42">
        <v>130760834.81</v>
      </c>
      <c r="AG1909" s="41">
        <v>130760834.81</v>
      </c>
      <c r="AH1909" s="41">
        <v>130760834.81</v>
      </c>
      <c r="AI1909" s="41">
        <v>0</v>
      </c>
      <c r="AJ1909" s="41">
        <v>0</v>
      </c>
      <c r="AK1909" s="42" t="str">
        <f>IFERROR(VLOOKUP(Exportar[[#This Row],[RUBRO]],[3]LISTAS!$A$1:$B$19,2,0),Exportar[[#This Row],[NOMBRE-Planeación_Proyecto]])</f>
        <v>8. Adolescencia y Juventud</v>
      </c>
      <c r="AL1909" s="41">
        <f>VLOOKUP(Exportar[[#This Row],[UNIDAD/SUB UNIDAD]],[3]!REGIONALES[[#All],[codigo_regional3]:[Columna1]],3,0)</f>
        <v>88</v>
      </c>
      <c r="AM1909" s="41">
        <f>Exportar[[#This Row],[COD]]</f>
        <v>88</v>
      </c>
      <c r="AN1909" s="41" t="str">
        <f>IFERROR(VLOOKUP(Exportar[[#This Row],[RUBRO completo]],'[3]CENTRO DE COSTOS'!$X:$X,1,0),0)</f>
        <v>C-4102-1500-21-0-4102045-02-00-153</v>
      </c>
      <c r="AO1909" s="43" t="str">
        <f>VLOOKUP(Exportar[[#This Row],[COD_REAL]],'[3]CENTRO DE COSTOS'!$M$4:$N$72,2,0)</f>
        <v>REGIONAL SAN ANDRES</v>
      </c>
    </row>
    <row r="1910" spans="1:41" x14ac:dyDescent="0.25">
      <c r="A1910" s="44">
        <v>45111</v>
      </c>
      <c r="B1910" s="32">
        <v>2023</v>
      </c>
      <c r="C1910" s="33" t="str">
        <f>VLOOKUP(D1910,'[3]CENTRO DE COSTOS'!$E:$H,4,0)</f>
        <v>REGIONALES</v>
      </c>
      <c r="D1910" s="34" t="s">
        <v>95</v>
      </c>
      <c r="E1910" s="34" t="s">
        <v>96</v>
      </c>
      <c r="F1910" s="34" t="s">
        <v>229</v>
      </c>
      <c r="G1910" s="35" t="str">
        <f>VLOOKUP(O1910,[3]Gerentes!$A:$N,4,0)</f>
        <v>PRIMERA INFANCIA</v>
      </c>
      <c r="H1910" s="35" t="str">
        <f>VLOOKUP(O1910,[3]Gerentes!$A:$N,5,0)</f>
        <v>DIRECTOR(A) DE PRIMERA INFANCIA</v>
      </c>
      <c r="I1910" s="35" t="str">
        <f>VLOOKUP(O1910,[3]Gerentes!$A:$N,10,0)</f>
        <v>1. Primera Infancia</v>
      </c>
      <c r="J1910" s="35" t="str">
        <f>VLOOKUP(O1910,[3]Gerentes!$A:$AB,15,0)</f>
        <v>Contratable</v>
      </c>
      <c r="K1910" s="36" t="str">
        <f t="shared" si="87"/>
        <v>Inversión</v>
      </c>
      <c r="L1910" s="37" t="s">
        <v>228</v>
      </c>
      <c r="M1910" s="38" t="str">
        <f t="shared" si="88"/>
        <v>C-4102-1500-18</v>
      </c>
      <c r="N1910" s="34">
        <v>161</v>
      </c>
      <c r="O1910" s="35" t="str">
        <f t="shared" si="89"/>
        <v>C-4102-1500-18-0-4102001-02-161</v>
      </c>
      <c r="P1910" s="32" t="s">
        <v>227</v>
      </c>
      <c r="Q1910" s="39">
        <f>VLOOKUP($O1910,[3]Gerentes!$A:$I,7,0)</f>
        <v>4102001</v>
      </c>
      <c r="R1910" s="40" t="str">
        <f>VLOOKUP($O1910,[3]Gerentes!$A:$I,8,0)</f>
        <v>SERVICIO DE ATENCION INTEGRAL A LA PRIMERA INFANCIA</v>
      </c>
      <c r="S1910" s="34" t="s">
        <v>38</v>
      </c>
      <c r="T1910" s="34">
        <v>10</v>
      </c>
      <c r="U1910" s="34" t="s">
        <v>223</v>
      </c>
      <c r="V1910" s="34" t="s">
        <v>25</v>
      </c>
      <c r="W1910" s="41">
        <v>4842915381</v>
      </c>
      <c r="X1910" s="41">
        <v>471222877</v>
      </c>
      <c r="Y1910" s="41">
        <v>0</v>
      </c>
      <c r="Z1910" s="41">
        <v>0</v>
      </c>
      <c r="AA1910" s="41">
        <v>0</v>
      </c>
      <c r="AB1910" s="42">
        <v>5314138258</v>
      </c>
      <c r="AC1910" s="41">
        <v>5314138258</v>
      </c>
      <c r="AD1910" s="41">
        <v>0</v>
      </c>
      <c r="AE1910" s="42">
        <v>5314138258</v>
      </c>
      <c r="AF1910" s="42">
        <v>3406897530</v>
      </c>
      <c r="AG1910" s="41">
        <v>3406897530</v>
      </c>
      <c r="AH1910" s="41">
        <v>3406897530</v>
      </c>
      <c r="AI1910" s="41">
        <v>0</v>
      </c>
      <c r="AJ1910" s="41">
        <v>0</v>
      </c>
      <c r="AK1910" s="42" t="str">
        <f>IFERROR(VLOOKUP(Exportar[[#This Row],[RUBRO]],[3]LISTAS!$A$1:$B$19,2,0),Exportar[[#This Row],[NOMBRE-Planeación_Proyecto]])</f>
        <v>1. Primera Infancia</v>
      </c>
      <c r="AL1910" s="41">
        <f>VLOOKUP(Exportar[[#This Row],[UNIDAD/SUB UNIDAD]],[3]!REGIONALES[[#All],[codigo_regional3]:[Columna1]],3,0)</f>
        <v>88</v>
      </c>
      <c r="AM1910" s="41">
        <f>Exportar[[#This Row],[COD]]</f>
        <v>88</v>
      </c>
      <c r="AN1910" s="41" t="str">
        <f>IFERROR(VLOOKUP(Exportar[[#This Row],[RUBRO completo]],'[3]CENTRO DE COSTOS'!$X:$X,1,0),0)</f>
        <v>C-4102-1500-18-0-4102001-02-161</v>
      </c>
      <c r="AO1910" s="43" t="str">
        <f>VLOOKUP(Exportar[[#This Row],[COD_REAL]],'[3]CENTRO DE COSTOS'!$M$4:$N$72,2,0)</f>
        <v>REGIONAL SAN ANDRES</v>
      </c>
    </row>
    <row r="1911" spans="1:41" x14ac:dyDescent="0.25">
      <c r="A1911" s="44">
        <v>45111</v>
      </c>
      <c r="B1911" s="32">
        <v>2023</v>
      </c>
      <c r="C1911" s="33" t="str">
        <f>VLOOKUP(D1911,'[3]CENTRO DE COSTOS'!$E:$H,4,0)</f>
        <v>REGIONALES</v>
      </c>
      <c r="D1911" s="34" t="s">
        <v>95</v>
      </c>
      <c r="E1911" s="34" t="s">
        <v>96</v>
      </c>
      <c r="F1911" s="34" t="s">
        <v>226</v>
      </c>
      <c r="G1911" s="35" t="str">
        <f>VLOOKUP(O1911,[3]Gerentes!$A:$N,4,0)</f>
        <v>PRIMERA INFANCIA</v>
      </c>
      <c r="H1911" s="35" t="str">
        <f>VLOOKUP(O1911,[3]Gerentes!$A:$N,5,0)</f>
        <v>DIRECTOR(A) DE PRIMERA INFANCIA</v>
      </c>
      <c r="I1911" s="35" t="str">
        <f>VLOOKUP(O1911,[3]Gerentes!$A:$N,10,0)</f>
        <v>1. Primera Infancia</v>
      </c>
      <c r="J1911" s="35" t="str">
        <f>VLOOKUP(O1911,[3]Gerentes!$A:$AB,15,0)</f>
        <v>Contratable</v>
      </c>
      <c r="K1911" s="36" t="str">
        <f t="shared" si="87"/>
        <v>Inversión</v>
      </c>
      <c r="L1911" s="37" t="s">
        <v>225</v>
      </c>
      <c r="M1911" s="38" t="str">
        <f t="shared" si="88"/>
        <v>C-4102-1500-18</v>
      </c>
      <c r="N1911" s="34">
        <v>162</v>
      </c>
      <c r="O1911" s="35" t="str">
        <f t="shared" si="89"/>
        <v>C-4102-1500-18-0-4102002-02-162</v>
      </c>
      <c r="P1911" s="32" t="s">
        <v>224</v>
      </c>
      <c r="Q1911" s="39">
        <f>VLOOKUP($O1911,[3]Gerentes!$A:$I,7,0)</f>
        <v>4102002</v>
      </c>
      <c r="R1911" s="40" t="str">
        <f>VLOOKUP($O1911,[3]Gerentes!$A:$I,8,0)</f>
        <v>SERVICIO DE ATENCION TRADICIONAL A LA PRIMERA INFANCIA</v>
      </c>
      <c r="S1911" s="34" t="s">
        <v>38</v>
      </c>
      <c r="T1911" s="34">
        <v>10</v>
      </c>
      <c r="U1911" s="34" t="s">
        <v>223</v>
      </c>
      <c r="V1911" s="34" t="s">
        <v>25</v>
      </c>
      <c r="W1911" s="41">
        <v>773811550</v>
      </c>
      <c r="X1911" s="41">
        <v>55521103</v>
      </c>
      <c r="Y1911" s="41">
        <v>0</v>
      </c>
      <c r="Z1911" s="41">
        <v>0</v>
      </c>
      <c r="AA1911" s="41">
        <v>0</v>
      </c>
      <c r="AB1911" s="42">
        <v>829332653</v>
      </c>
      <c r="AC1911" s="41">
        <v>829332653</v>
      </c>
      <c r="AD1911" s="41">
        <v>0</v>
      </c>
      <c r="AE1911" s="42">
        <v>829332653</v>
      </c>
      <c r="AF1911" s="42">
        <v>477607864</v>
      </c>
      <c r="AG1911" s="41">
        <v>477607864</v>
      </c>
      <c r="AH1911" s="41">
        <v>477607864</v>
      </c>
      <c r="AI1911" s="41">
        <v>0</v>
      </c>
      <c r="AJ1911" s="41">
        <v>0</v>
      </c>
      <c r="AK1911" s="42" t="str">
        <f>IFERROR(VLOOKUP(Exportar[[#This Row],[RUBRO]],[3]LISTAS!$A$1:$B$19,2,0),Exportar[[#This Row],[NOMBRE-Planeación_Proyecto]])</f>
        <v>1. Primera Infancia</v>
      </c>
      <c r="AL1911" s="41">
        <f>VLOOKUP(Exportar[[#This Row],[UNIDAD/SUB UNIDAD]],[3]!REGIONALES[[#All],[codigo_regional3]:[Columna1]],3,0)</f>
        <v>88</v>
      </c>
      <c r="AM1911" s="41">
        <f>Exportar[[#This Row],[COD]]</f>
        <v>88</v>
      </c>
      <c r="AN1911" s="41" t="str">
        <f>IFERROR(VLOOKUP(Exportar[[#This Row],[RUBRO completo]],'[3]CENTRO DE COSTOS'!$X:$X,1,0),0)</f>
        <v>C-4102-1500-18-0-4102002-02-162</v>
      </c>
      <c r="AO1911" s="43" t="str">
        <f>VLOOKUP(Exportar[[#This Row],[COD_REAL]],'[3]CENTRO DE COSTOS'!$M$4:$N$72,2,0)</f>
        <v>REGIONAL SAN ANDRES</v>
      </c>
    </row>
    <row r="1912" spans="1:41" x14ac:dyDescent="0.25">
      <c r="A1912" s="44">
        <v>45111</v>
      </c>
      <c r="B1912" s="32">
        <v>2023</v>
      </c>
      <c r="C1912" s="33" t="str">
        <f>VLOOKUP(D1912,'[3]CENTRO DE COSTOS'!$E:$H,4,0)</f>
        <v>REGIONALES</v>
      </c>
      <c r="D1912" s="34" t="s">
        <v>95</v>
      </c>
      <c r="E1912" s="34" t="s">
        <v>96</v>
      </c>
      <c r="F1912" s="34" t="s">
        <v>222</v>
      </c>
      <c r="G1912" s="35" t="str">
        <f>VLOOKUP(O1912,[3]Gerentes!$A:$N,4,0)</f>
        <v>FORTALECIMIENTO</v>
      </c>
      <c r="H1912" s="35" t="str">
        <f>VLOOKUP(O1912,[3]Gerentes!$A:$N,5,0)</f>
        <v>DIRECTOR(A) ADMINISTRATIVO</v>
      </c>
      <c r="I1912" s="35" t="str">
        <f>VLOOKUP(O1912,[3]Gerentes!$A:$N,10,0)</f>
        <v>8. Fortalecimiento</v>
      </c>
      <c r="J1912" s="35" t="str">
        <f>VLOOKUP(O1912,[3]Gerentes!$A:$AB,15,0)</f>
        <v>Contratable</v>
      </c>
      <c r="K1912" s="36" t="str">
        <f t="shared" si="87"/>
        <v>Inversión</v>
      </c>
      <c r="L1912" s="37" t="s">
        <v>175</v>
      </c>
      <c r="M1912" s="38" t="str">
        <f t="shared" si="88"/>
        <v>C-4199-1500-8</v>
      </c>
      <c r="N1912" s="34">
        <v>184</v>
      </c>
      <c r="O1912" s="35" t="str">
        <f t="shared" si="89"/>
        <v>C-4199-1500-8-0-4199064-02-184</v>
      </c>
      <c r="P1912" s="32" t="s">
        <v>174</v>
      </c>
      <c r="Q1912" s="39">
        <f>VLOOKUP($O1912,[3]Gerentes!$A:$I,7,0)</f>
        <v>4199064</v>
      </c>
      <c r="R1912" s="40" t="str">
        <f>VLOOKUP($O1912,[3]Gerentes!$A:$I,8,0)</f>
        <v>SERVICIO DE IMPLEMENTACION DE SISTEMAS DE GESTION</v>
      </c>
      <c r="S1912" s="34" t="s">
        <v>24</v>
      </c>
      <c r="T1912" s="34">
        <v>27</v>
      </c>
      <c r="U1912" s="34" t="s">
        <v>161</v>
      </c>
      <c r="V1912" s="34" t="s">
        <v>25</v>
      </c>
      <c r="W1912" s="41">
        <v>24765377</v>
      </c>
      <c r="X1912" s="41">
        <v>0</v>
      </c>
      <c r="Y1912" s="41">
        <v>0</v>
      </c>
      <c r="Z1912" s="41">
        <v>0</v>
      </c>
      <c r="AA1912" s="41">
        <v>0</v>
      </c>
      <c r="AB1912" s="42">
        <v>24765377</v>
      </c>
      <c r="AC1912" s="41">
        <v>24765377</v>
      </c>
      <c r="AD1912" s="41">
        <v>0</v>
      </c>
      <c r="AE1912" s="42">
        <v>24765377</v>
      </c>
      <c r="AF1912" s="42">
        <v>12544722</v>
      </c>
      <c r="AG1912" s="41">
        <v>12544722</v>
      </c>
      <c r="AH1912" s="41">
        <v>12544722</v>
      </c>
      <c r="AI1912" s="41">
        <v>0</v>
      </c>
      <c r="AJ1912" s="41">
        <v>0</v>
      </c>
      <c r="AK1912" s="42" t="str">
        <f>IFERROR(VLOOKUP(Exportar[[#This Row],[RUBRO]],[3]LISTAS!$A$1:$B$19,2,0),Exportar[[#This Row],[NOMBRE-Planeación_Proyecto]])</f>
        <v>8. Fortalecimiento</v>
      </c>
      <c r="AL1912" s="41">
        <f>VLOOKUP(Exportar[[#This Row],[UNIDAD/SUB UNIDAD]],[3]!REGIONALES[[#All],[codigo_regional3]:[Columna1]],3,0)</f>
        <v>88</v>
      </c>
      <c r="AM1912" s="41">
        <f>Exportar[[#This Row],[COD]]</f>
        <v>88</v>
      </c>
      <c r="AN1912" s="41">
        <f>IFERROR(VLOOKUP(Exportar[[#This Row],[RUBRO completo]],'[3]CENTRO DE COSTOS'!$X:$X,1,0),0)</f>
        <v>0</v>
      </c>
      <c r="AO1912" s="43" t="str">
        <f>VLOOKUP(Exportar[[#This Row],[COD_REAL]],'[3]CENTRO DE COSTOS'!$M$4:$N$72,2,0)</f>
        <v>REGIONAL SAN ANDRES</v>
      </c>
    </row>
    <row r="1913" spans="1:41" x14ac:dyDescent="0.25">
      <c r="A1913" s="44">
        <v>45111</v>
      </c>
      <c r="B1913" s="32">
        <v>2023</v>
      </c>
      <c r="C1913" s="33" t="str">
        <f>VLOOKUP(D1913,'[3]CENTRO DE COSTOS'!$E:$H,4,0)</f>
        <v>REGIONALES</v>
      </c>
      <c r="D1913" s="34" t="s">
        <v>95</v>
      </c>
      <c r="E1913" s="34" t="s">
        <v>96</v>
      </c>
      <c r="F1913" s="34" t="s">
        <v>221</v>
      </c>
      <c r="G1913" s="35" t="str">
        <f>VLOOKUP(O1913,[3]Gerentes!$A:$N,4,0)</f>
        <v>FORTALECIMIENTO</v>
      </c>
      <c r="H1913" s="35" t="str">
        <f>VLOOKUP(O1913,[3]Gerentes!$A:$N,5,0)</f>
        <v>DIRECTOR(A) ADMINISTRATIVO</v>
      </c>
      <c r="I1913" s="35" t="str">
        <f>VLOOKUP(O1913,[3]Gerentes!$A:$N,10,0)</f>
        <v>8. Fortalecimiento</v>
      </c>
      <c r="J1913" s="35" t="str">
        <f>VLOOKUP(O1913,[3]Gerentes!$A:$AB,15,0)</f>
        <v>Contratable</v>
      </c>
      <c r="K1913" s="36" t="str">
        <f t="shared" si="87"/>
        <v>Inversión</v>
      </c>
      <c r="L1913" s="37" t="s">
        <v>175</v>
      </c>
      <c r="M1913" s="38" t="str">
        <f t="shared" si="88"/>
        <v>C-4199-1500-8</v>
      </c>
      <c r="N1913" s="34">
        <v>186</v>
      </c>
      <c r="O1913" s="35" t="str">
        <f t="shared" si="89"/>
        <v>C-4199-1500-8-0-4199064-02-186</v>
      </c>
      <c r="P1913" s="32" t="s">
        <v>174</v>
      </c>
      <c r="Q1913" s="39">
        <f>VLOOKUP($O1913,[3]Gerentes!$A:$I,7,0)</f>
        <v>4199064</v>
      </c>
      <c r="R1913" s="40" t="str">
        <f>VLOOKUP($O1913,[3]Gerentes!$A:$I,8,0)</f>
        <v>SERVICIO DE IMPLEMENTACION DE SISTEMAS DE GESTION</v>
      </c>
      <c r="S1913" s="34" t="s">
        <v>24</v>
      </c>
      <c r="T1913" s="34">
        <v>27</v>
      </c>
      <c r="U1913" s="34" t="s">
        <v>161</v>
      </c>
      <c r="V1913" s="34" t="s">
        <v>25</v>
      </c>
      <c r="W1913" s="41">
        <v>88674585</v>
      </c>
      <c r="X1913" s="41">
        <v>0</v>
      </c>
      <c r="Y1913" s="41">
        <v>0</v>
      </c>
      <c r="Z1913" s="41">
        <v>0</v>
      </c>
      <c r="AA1913" s="41">
        <v>0</v>
      </c>
      <c r="AB1913" s="42">
        <v>88674585</v>
      </c>
      <c r="AC1913" s="41">
        <v>88674585</v>
      </c>
      <c r="AD1913" s="41">
        <v>0</v>
      </c>
      <c r="AE1913" s="42">
        <v>53390112</v>
      </c>
      <c r="AF1913" s="42">
        <v>53390112</v>
      </c>
      <c r="AG1913" s="41">
        <v>53390112</v>
      </c>
      <c r="AH1913" s="41">
        <v>53390112</v>
      </c>
      <c r="AI1913" s="41">
        <v>0</v>
      </c>
      <c r="AJ1913" s="41">
        <v>0</v>
      </c>
      <c r="AK1913" s="42" t="str">
        <f>IFERROR(VLOOKUP(Exportar[[#This Row],[RUBRO]],[3]LISTAS!$A$1:$B$19,2,0),Exportar[[#This Row],[NOMBRE-Planeación_Proyecto]])</f>
        <v>8. Fortalecimiento</v>
      </c>
      <c r="AL1913" s="41">
        <f>VLOOKUP(Exportar[[#This Row],[UNIDAD/SUB UNIDAD]],[3]!REGIONALES[[#All],[codigo_regional3]:[Columna1]],3,0)</f>
        <v>88</v>
      </c>
      <c r="AM1913" s="41">
        <f>Exportar[[#This Row],[COD]]</f>
        <v>88</v>
      </c>
      <c r="AN1913" s="41">
        <f>IFERROR(VLOOKUP(Exportar[[#This Row],[RUBRO completo]],'[3]CENTRO DE COSTOS'!$X:$X,1,0),0)</f>
        <v>0</v>
      </c>
      <c r="AO1913" s="43" t="str">
        <f>VLOOKUP(Exportar[[#This Row],[COD_REAL]],'[3]CENTRO DE COSTOS'!$M$4:$N$72,2,0)</f>
        <v>REGIONAL SAN ANDRES</v>
      </c>
    </row>
    <row r="1914" spans="1:41" x14ac:dyDescent="0.25">
      <c r="A1914" s="44">
        <v>45111</v>
      </c>
      <c r="B1914" s="32">
        <v>2023</v>
      </c>
      <c r="C1914" s="33" t="str">
        <f>VLOOKUP(D1914,'[3]CENTRO DE COSTOS'!$E:$H,4,0)</f>
        <v>REGIONALES</v>
      </c>
      <c r="D1914" s="34" t="s">
        <v>95</v>
      </c>
      <c r="E1914" s="34" t="s">
        <v>96</v>
      </c>
      <c r="F1914" s="34" t="s">
        <v>220</v>
      </c>
      <c r="G1914" s="35" t="str">
        <f>VLOOKUP(O1914,[3]Gerentes!$A:$N,4,0)</f>
        <v>FORTALECIMIENTO</v>
      </c>
      <c r="H1914" s="35" t="str">
        <f>VLOOKUP(O1914,[3]Gerentes!$A:$N,5,0)</f>
        <v>DIRECTOR(A) DE GESTION HUMANA</v>
      </c>
      <c r="I1914" s="35" t="str">
        <f>VLOOKUP(O1914,[3]Gerentes!$A:$N,10,0)</f>
        <v>8. Fortalecimiento</v>
      </c>
      <c r="J1914" s="35" t="str">
        <f>VLOOKUP(O1914,[3]Gerentes!$A:$AB,15,0)</f>
        <v>Contratable</v>
      </c>
      <c r="K1914" s="36" t="str">
        <f t="shared" si="87"/>
        <v>Inversión</v>
      </c>
      <c r="L1914" s="37" t="s">
        <v>215</v>
      </c>
      <c r="M1914" s="38" t="str">
        <f t="shared" si="88"/>
        <v>C-4199-1500-8</v>
      </c>
      <c r="N1914" s="34">
        <v>192</v>
      </c>
      <c r="O1914" s="35" t="str">
        <f t="shared" si="89"/>
        <v>C-4199-1500-8-0-4199053-02-192</v>
      </c>
      <c r="P1914" s="32" t="s">
        <v>214</v>
      </c>
      <c r="Q1914" s="39">
        <f>VLOOKUP($O1914,[3]Gerentes!$A:$I,7,0)</f>
        <v>4199053</v>
      </c>
      <c r="R1914" s="40" t="str">
        <f>VLOOKUP($O1914,[3]Gerentes!$A:$I,8,0)</f>
        <v>DOCUMENTOS DE LINEAMIENTOS TECNICOS</v>
      </c>
      <c r="S1914" s="34" t="s">
        <v>24</v>
      </c>
      <c r="T1914" s="34">
        <v>27</v>
      </c>
      <c r="U1914" s="34" t="s">
        <v>161</v>
      </c>
      <c r="V1914" s="34" t="s">
        <v>25</v>
      </c>
      <c r="W1914" s="41">
        <v>13193064</v>
      </c>
      <c r="X1914" s="41">
        <v>0</v>
      </c>
      <c r="Y1914" s="41">
        <v>0</v>
      </c>
      <c r="Z1914" s="41">
        <v>0</v>
      </c>
      <c r="AA1914" s="41">
        <v>0</v>
      </c>
      <c r="AB1914" s="42">
        <v>13193064</v>
      </c>
      <c r="AC1914" s="41">
        <v>13179000</v>
      </c>
      <c r="AD1914" s="41">
        <v>14064</v>
      </c>
      <c r="AE1914" s="42">
        <v>13179000</v>
      </c>
      <c r="AF1914" s="42">
        <v>0</v>
      </c>
      <c r="AG1914" s="41">
        <v>0</v>
      </c>
      <c r="AH1914" s="41">
        <v>0</v>
      </c>
      <c r="AI1914" s="41">
        <v>0</v>
      </c>
      <c r="AJ1914" s="41">
        <v>0</v>
      </c>
      <c r="AK1914" s="42" t="str">
        <f>IFERROR(VLOOKUP(Exportar[[#This Row],[RUBRO]],[3]LISTAS!$A$1:$B$19,2,0),Exportar[[#This Row],[NOMBRE-Planeación_Proyecto]])</f>
        <v>8. Fortalecimiento</v>
      </c>
      <c r="AL1914" s="41">
        <f>VLOOKUP(Exportar[[#This Row],[UNIDAD/SUB UNIDAD]],[3]!REGIONALES[[#All],[codigo_regional3]:[Columna1]],3,0)</f>
        <v>88</v>
      </c>
      <c r="AM1914" s="41">
        <f>Exportar[[#This Row],[COD]]</f>
        <v>88</v>
      </c>
      <c r="AN1914" s="41">
        <f>IFERROR(VLOOKUP(Exportar[[#This Row],[RUBRO completo]],'[3]CENTRO DE COSTOS'!$X:$X,1,0),0)</f>
        <v>0</v>
      </c>
      <c r="AO1914" s="43" t="str">
        <f>VLOOKUP(Exportar[[#This Row],[COD_REAL]],'[3]CENTRO DE COSTOS'!$M$4:$N$72,2,0)</f>
        <v>REGIONAL SAN ANDRES</v>
      </c>
    </row>
    <row r="1915" spans="1:41" x14ac:dyDescent="0.25">
      <c r="A1915" s="44">
        <v>45111</v>
      </c>
      <c r="B1915" s="32">
        <v>2023</v>
      </c>
      <c r="C1915" s="33" t="str">
        <f>VLOOKUP(D1915,'[3]CENTRO DE COSTOS'!$E:$H,4,0)</f>
        <v>REGIONALES</v>
      </c>
      <c r="D1915" s="34" t="s">
        <v>95</v>
      </c>
      <c r="E1915" s="34" t="s">
        <v>96</v>
      </c>
      <c r="F1915" s="34" t="s">
        <v>219</v>
      </c>
      <c r="G1915" s="35" t="str">
        <f>VLOOKUP(O1915,[3]Gerentes!$A:$N,4,0)</f>
        <v>FORTALECIMIENTO</v>
      </c>
      <c r="H1915" s="35" t="str">
        <f>VLOOKUP(O1915,[3]Gerentes!$A:$N,5,0)</f>
        <v>DIRECTOR(A) ADMINISTRATIVO</v>
      </c>
      <c r="I1915" s="35" t="str">
        <f>VLOOKUP(O1915,[3]Gerentes!$A:$N,10,0)</f>
        <v>8. Fortalecimiento</v>
      </c>
      <c r="J1915" s="35" t="str">
        <f>VLOOKUP(O1915,[3]Gerentes!$A:$AB,15,0)</f>
        <v>Contratable</v>
      </c>
      <c r="K1915" s="36" t="str">
        <f t="shared" si="87"/>
        <v>Inversión</v>
      </c>
      <c r="L1915" s="37" t="s">
        <v>218</v>
      </c>
      <c r="M1915" s="38" t="str">
        <f t="shared" si="88"/>
        <v>C-4199-1500-8</v>
      </c>
      <c r="N1915" s="34">
        <v>197</v>
      </c>
      <c r="O1915" s="35" t="str">
        <f t="shared" si="89"/>
        <v>C-4199-1500-8-0-4199016-02-197</v>
      </c>
      <c r="P1915" s="32" t="s">
        <v>217</v>
      </c>
      <c r="Q1915" s="39">
        <f>VLOOKUP($O1915,[3]Gerentes!$A:$I,7,0)</f>
        <v>4199016</v>
      </c>
      <c r="R1915" s="40" t="str">
        <f>VLOOKUP($O1915,[3]Gerentes!$A:$I,8,0)</f>
        <v>SEDES MANTENIDAS</v>
      </c>
      <c r="S1915" s="34" t="s">
        <v>24</v>
      </c>
      <c r="T1915" s="34">
        <v>27</v>
      </c>
      <c r="U1915" s="34" t="s">
        <v>161</v>
      </c>
      <c r="V1915" s="34" t="s">
        <v>25</v>
      </c>
      <c r="W1915" s="41">
        <v>76775400</v>
      </c>
      <c r="X1915" s="41">
        <v>0</v>
      </c>
      <c r="Y1915" s="41">
        <v>0</v>
      </c>
      <c r="Z1915" s="41">
        <v>0</v>
      </c>
      <c r="AA1915" s="41">
        <v>0</v>
      </c>
      <c r="AB1915" s="42">
        <v>76775400</v>
      </c>
      <c r="AC1915" s="41">
        <v>63245060</v>
      </c>
      <c r="AD1915" s="41">
        <v>13530340</v>
      </c>
      <c r="AE1915" s="42">
        <v>63245060</v>
      </c>
      <c r="AF1915" s="42">
        <v>15962830</v>
      </c>
      <c r="AG1915" s="41">
        <v>15962830</v>
      </c>
      <c r="AH1915" s="41">
        <v>15962830</v>
      </c>
      <c r="AI1915" s="41">
        <v>0</v>
      </c>
      <c r="AJ1915" s="41">
        <v>0</v>
      </c>
      <c r="AK1915" s="42" t="str">
        <f>IFERROR(VLOOKUP(Exportar[[#This Row],[RUBRO]],[3]LISTAS!$A$1:$B$19,2,0),Exportar[[#This Row],[NOMBRE-Planeación_Proyecto]])</f>
        <v>8. Fortalecimiento</v>
      </c>
      <c r="AL1915" s="41">
        <f>VLOOKUP(Exportar[[#This Row],[UNIDAD/SUB UNIDAD]],[3]!REGIONALES[[#All],[codigo_regional3]:[Columna1]],3,0)</f>
        <v>88</v>
      </c>
      <c r="AM1915" s="41">
        <f>Exportar[[#This Row],[COD]]</f>
        <v>88</v>
      </c>
      <c r="AN1915" s="41">
        <f>IFERROR(VLOOKUP(Exportar[[#This Row],[RUBRO completo]],'[3]CENTRO DE COSTOS'!$X:$X,1,0),0)</f>
        <v>0</v>
      </c>
      <c r="AO1915" s="43" t="str">
        <f>VLOOKUP(Exportar[[#This Row],[COD_REAL]],'[3]CENTRO DE COSTOS'!$M$4:$N$72,2,0)</f>
        <v>REGIONAL SAN ANDRES</v>
      </c>
    </row>
    <row r="1916" spans="1:41" x14ac:dyDescent="0.25">
      <c r="A1916" s="44">
        <v>45111</v>
      </c>
      <c r="B1916" s="32">
        <v>2023</v>
      </c>
      <c r="C1916" s="33" t="str">
        <f>VLOOKUP(D1916,'[3]CENTRO DE COSTOS'!$E:$H,4,0)</f>
        <v>REGIONALES</v>
      </c>
      <c r="D1916" s="34" t="s">
        <v>95</v>
      </c>
      <c r="E1916" s="34" t="s">
        <v>96</v>
      </c>
      <c r="F1916" s="34" t="s">
        <v>151</v>
      </c>
      <c r="G1916" s="35" t="str">
        <f>VLOOKUP(O1916,[3]Gerentes!$A:$N,4,0)</f>
        <v>FORTALECIMIENTO</v>
      </c>
      <c r="H1916" s="35" t="str">
        <f>VLOOKUP(O1916,[3]Gerentes!$A:$N,5,0)</f>
        <v>DIRECTOR(A) ADMINISTRATIVO</v>
      </c>
      <c r="I1916" s="35" t="str">
        <f>VLOOKUP(O1916,[3]Gerentes!$A:$N,10,0)</f>
        <v>8. Fortalecimiento</v>
      </c>
      <c r="J1916" s="35" t="str">
        <f>VLOOKUP(O1916,[3]Gerentes!$A:$AB,15,0)</f>
        <v>Contratable</v>
      </c>
      <c r="K1916" s="36" t="str">
        <f t="shared" si="87"/>
        <v>Inversión</v>
      </c>
      <c r="L1916" s="37" t="s">
        <v>264</v>
      </c>
      <c r="M1916" s="38" t="str">
        <f t="shared" si="88"/>
        <v>C-4199-1500-8</v>
      </c>
      <c r="N1916" s="34">
        <v>198</v>
      </c>
      <c r="O1916" s="35" t="str">
        <f t="shared" si="89"/>
        <v>C-4199-1500-8-0-4199011-02-198</v>
      </c>
      <c r="P1916" s="32" t="s">
        <v>263</v>
      </c>
      <c r="Q1916" s="39">
        <f>VLOOKUP($O1916,[3]Gerentes!$A:$I,7,0)</f>
        <v>4199011</v>
      </c>
      <c r="R1916" s="40" t="str">
        <f>VLOOKUP($O1916,[3]Gerentes!$A:$I,8,0)</f>
        <v>SEDES ADECUADAS</v>
      </c>
      <c r="S1916" s="34" t="s">
        <v>24</v>
      </c>
      <c r="T1916" s="34">
        <v>27</v>
      </c>
      <c r="U1916" s="34" t="s">
        <v>161</v>
      </c>
      <c r="V1916" s="34" t="s">
        <v>25</v>
      </c>
      <c r="W1916" s="41">
        <v>0</v>
      </c>
      <c r="X1916" s="41">
        <v>985000</v>
      </c>
      <c r="Y1916" s="41">
        <v>0</v>
      </c>
      <c r="Z1916" s="41">
        <v>0</v>
      </c>
      <c r="AA1916" s="41">
        <v>0</v>
      </c>
      <c r="AB1916" s="42">
        <v>985000</v>
      </c>
      <c r="AC1916" s="41">
        <v>985000</v>
      </c>
      <c r="AD1916" s="41">
        <v>0</v>
      </c>
      <c r="AE1916" s="42">
        <v>0</v>
      </c>
      <c r="AF1916" s="42">
        <v>0</v>
      </c>
      <c r="AG1916" s="41">
        <v>0</v>
      </c>
      <c r="AH1916" s="41">
        <v>0</v>
      </c>
      <c r="AI1916" s="41">
        <v>0</v>
      </c>
      <c r="AJ1916" s="41">
        <v>0</v>
      </c>
      <c r="AK1916" s="42" t="str">
        <f>IFERROR(VLOOKUP(Exportar[[#This Row],[RUBRO]],[3]LISTAS!$A$1:$B$19,2,0),Exportar[[#This Row],[NOMBRE-Planeación_Proyecto]])</f>
        <v>8. Fortalecimiento</v>
      </c>
      <c r="AL1916" s="41">
        <f>VLOOKUP(Exportar[[#This Row],[UNIDAD/SUB UNIDAD]],[3]!REGIONALES[[#All],[codigo_regional3]:[Columna1]],3,0)</f>
        <v>88</v>
      </c>
      <c r="AM1916" s="41">
        <f>Exportar[[#This Row],[COD]]</f>
        <v>88</v>
      </c>
      <c r="AN1916" s="41">
        <f>IFERROR(VLOOKUP(Exportar[[#This Row],[RUBRO completo]],'[3]CENTRO DE COSTOS'!$X:$X,1,0),0)</f>
        <v>0</v>
      </c>
      <c r="AO1916" s="43" t="str">
        <f>VLOOKUP(Exportar[[#This Row],[COD_REAL]],'[3]CENTRO DE COSTOS'!$M$4:$N$72,2,0)</f>
        <v>REGIONAL SAN ANDRES</v>
      </c>
    </row>
    <row r="1917" spans="1:41" x14ac:dyDescent="0.25">
      <c r="A1917" s="44">
        <v>45111</v>
      </c>
      <c r="B1917" s="32">
        <v>2023</v>
      </c>
      <c r="C1917" s="33" t="str">
        <f>VLOOKUP(D1917,'[3]CENTRO DE COSTOS'!$E:$H,4,0)</f>
        <v>REGIONALES</v>
      </c>
      <c r="D1917" s="34" t="s">
        <v>95</v>
      </c>
      <c r="E1917" s="34" t="s">
        <v>96</v>
      </c>
      <c r="F1917" s="34" t="s">
        <v>216</v>
      </c>
      <c r="G1917" s="35" t="str">
        <f>VLOOKUP(O1917,[3]Gerentes!$A:$N,4,0)</f>
        <v>FORTALECIMIENTO</v>
      </c>
      <c r="H1917" s="35" t="str">
        <f>VLOOKUP(O1917,[3]Gerentes!$A:$N,5,0)</f>
        <v>DIRECTOR(A) ADMINISTRATIVO</v>
      </c>
      <c r="I1917" s="35" t="str">
        <f>VLOOKUP(O1917,[3]Gerentes!$A:$N,10,0)</f>
        <v>8. Fortalecimiento</v>
      </c>
      <c r="J1917" s="35" t="str">
        <f>VLOOKUP(O1917,[3]Gerentes!$A:$AB,15,0)</f>
        <v>Contratable</v>
      </c>
      <c r="K1917" s="36" t="str">
        <f t="shared" si="87"/>
        <v>Inversión</v>
      </c>
      <c r="L1917" s="37" t="s">
        <v>215</v>
      </c>
      <c r="M1917" s="38" t="str">
        <f t="shared" si="88"/>
        <v>C-4199-1500-8</v>
      </c>
      <c r="N1917" s="34">
        <v>199</v>
      </c>
      <c r="O1917" s="35" t="str">
        <f t="shared" si="89"/>
        <v>C-4199-1500-8-0-4199053-02-199</v>
      </c>
      <c r="P1917" s="32" t="s">
        <v>214</v>
      </c>
      <c r="Q1917" s="39">
        <f>VLOOKUP($O1917,[3]Gerentes!$A:$I,7,0)</f>
        <v>4199053</v>
      </c>
      <c r="R1917" s="40" t="str">
        <f>VLOOKUP($O1917,[3]Gerentes!$A:$I,8,0)</f>
        <v>DOCUMENTOS DE LINEAMIENTOS TECNICOS</v>
      </c>
      <c r="S1917" s="34" t="s">
        <v>24</v>
      </c>
      <c r="T1917" s="34">
        <v>27</v>
      </c>
      <c r="U1917" s="34" t="s">
        <v>161</v>
      </c>
      <c r="V1917" s="34" t="s">
        <v>25</v>
      </c>
      <c r="W1917" s="41">
        <v>10000000</v>
      </c>
      <c r="X1917" s="41">
        <v>0</v>
      </c>
      <c r="Y1917" s="41">
        <v>0</v>
      </c>
      <c r="Z1917" s="41">
        <v>0</v>
      </c>
      <c r="AA1917" s="41">
        <v>0</v>
      </c>
      <c r="AB1917" s="42">
        <v>10000000</v>
      </c>
      <c r="AC1917" s="41">
        <v>10000000</v>
      </c>
      <c r="AD1917" s="41">
        <v>0</v>
      </c>
      <c r="AE1917" s="42">
        <v>0</v>
      </c>
      <c r="AF1917" s="42">
        <v>0</v>
      </c>
      <c r="AG1917" s="41">
        <v>0</v>
      </c>
      <c r="AH1917" s="41">
        <v>0</v>
      </c>
      <c r="AI1917" s="41">
        <v>0</v>
      </c>
      <c r="AJ1917" s="41">
        <v>0</v>
      </c>
      <c r="AK1917" s="42" t="str">
        <f>IFERROR(VLOOKUP(Exportar[[#This Row],[RUBRO]],[3]LISTAS!$A$1:$B$19,2,0),Exportar[[#This Row],[NOMBRE-Planeación_Proyecto]])</f>
        <v>8. Fortalecimiento</v>
      </c>
      <c r="AL1917" s="41">
        <f>VLOOKUP(Exportar[[#This Row],[UNIDAD/SUB UNIDAD]],[3]!REGIONALES[[#All],[codigo_regional3]:[Columna1]],3,0)</f>
        <v>88</v>
      </c>
      <c r="AM1917" s="41">
        <f>Exportar[[#This Row],[COD]]</f>
        <v>88</v>
      </c>
      <c r="AN1917" s="41">
        <f>IFERROR(VLOOKUP(Exportar[[#This Row],[RUBRO completo]],'[3]CENTRO DE COSTOS'!$X:$X,1,0),0)</f>
        <v>0</v>
      </c>
      <c r="AO1917" s="43" t="str">
        <f>VLOOKUP(Exportar[[#This Row],[COD_REAL]],'[3]CENTRO DE COSTOS'!$M$4:$N$72,2,0)</f>
        <v>REGIONAL SAN ANDRES</v>
      </c>
    </row>
    <row r="1918" spans="1:41" x14ac:dyDescent="0.25">
      <c r="A1918" s="44">
        <v>45111</v>
      </c>
      <c r="B1918" s="32">
        <v>2023</v>
      </c>
      <c r="C1918" s="33" t="str">
        <f>VLOOKUP(D1918,'[3]CENTRO DE COSTOS'!$E:$H,4,0)</f>
        <v>REGIONALES</v>
      </c>
      <c r="D1918" s="34" t="s">
        <v>95</v>
      </c>
      <c r="E1918" s="34" t="s">
        <v>96</v>
      </c>
      <c r="F1918" s="34" t="s">
        <v>213</v>
      </c>
      <c r="G1918" s="35" t="str">
        <f>VLOOKUP(O1918,[3]Gerentes!$A:$N,4,0)</f>
        <v>FORTALECIMIENTO</v>
      </c>
      <c r="H1918" s="35" t="str">
        <f>VLOOKUP(O1918,[3]Gerentes!$A:$N,5,0)</f>
        <v>DIRECTOR(A) ADMINISTRATIVO</v>
      </c>
      <c r="I1918" s="35" t="str">
        <f>VLOOKUP(O1918,[3]Gerentes!$A:$N,10,0)</f>
        <v>8. Fortalecimiento</v>
      </c>
      <c r="J1918" s="35" t="str">
        <f>VLOOKUP(O1918,[3]Gerentes!$A:$AB,15,0)</f>
        <v>Contratable</v>
      </c>
      <c r="K1918" s="36" t="str">
        <f t="shared" si="87"/>
        <v>Inversión</v>
      </c>
      <c r="L1918" s="37" t="s">
        <v>175</v>
      </c>
      <c r="M1918" s="38" t="str">
        <f t="shared" si="88"/>
        <v>C-4199-1500-8</v>
      </c>
      <c r="N1918" s="34">
        <v>201</v>
      </c>
      <c r="O1918" s="35" t="str">
        <f t="shared" si="89"/>
        <v>C-4199-1500-8-0-4199064-02-201</v>
      </c>
      <c r="P1918" s="32" t="s">
        <v>174</v>
      </c>
      <c r="Q1918" s="39">
        <f>VLOOKUP($O1918,[3]Gerentes!$A:$I,7,0)</f>
        <v>4199064</v>
      </c>
      <c r="R1918" s="40" t="str">
        <f>VLOOKUP($O1918,[3]Gerentes!$A:$I,8,0)</f>
        <v>SERVICIO DE IMPLEMENTACION DE SISTEMAS DE GESTION</v>
      </c>
      <c r="S1918" s="34" t="s">
        <v>24</v>
      </c>
      <c r="T1918" s="34">
        <v>27</v>
      </c>
      <c r="U1918" s="34" t="s">
        <v>161</v>
      </c>
      <c r="V1918" s="34" t="s">
        <v>25</v>
      </c>
      <c r="W1918" s="41">
        <v>0</v>
      </c>
      <c r="X1918" s="41">
        <v>71050000</v>
      </c>
      <c r="Y1918" s="41">
        <v>35525000</v>
      </c>
      <c r="Z1918" s="41">
        <v>0</v>
      </c>
      <c r="AA1918" s="41">
        <v>0</v>
      </c>
      <c r="AB1918" s="42">
        <v>35525000</v>
      </c>
      <c r="AC1918" s="41">
        <v>35525000</v>
      </c>
      <c r="AD1918" s="41">
        <v>0</v>
      </c>
      <c r="AE1918" s="42">
        <v>35525000</v>
      </c>
      <c r="AF1918" s="42">
        <v>35525000</v>
      </c>
      <c r="AG1918" s="41">
        <v>35525000</v>
      </c>
      <c r="AH1918" s="41">
        <v>35525000</v>
      </c>
      <c r="AI1918" s="41">
        <v>0</v>
      </c>
      <c r="AJ1918" s="41">
        <v>0</v>
      </c>
      <c r="AK1918" s="42" t="str">
        <f>IFERROR(VLOOKUP(Exportar[[#This Row],[RUBRO]],[3]LISTAS!$A$1:$B$19,2,0),Exportar[[#This Row],[NOMBRE-Planeación_Proyecto]])</f>
        <v>8. Fortalecimiento</v>
      </c>
      <c r="AL1918" s="41">
        <f>VLOOKUP(Exportar[[#This Row],[UNIDAD/SUB UNIDAD]],[3]!REGIONALES[[#All],[codigo_regional3]:[Columna1]],3,0)</f>
        <v>88</v>
      </c>
      <c r="AM1918" s="41">
        <f>Exportar[[#This Row],[COD]]</f>
        <v>88</v>
      </c>
      <c r="AN1918" s="41">
        <f>IFERROR(VLOOKUP(Exportar[[#This Row],[RUBRO completo]],'[3]CENTRO DE COSTOS'!$X:$X,1,0),0)</f>
        <v>0</v>
      </c>
      <c r="AO1918" s="43" t="str">
        <f>VLOOKUP(Exportar[[#This Row],[COD_REAL]],'[3]CENTRO DE COSTOS'!$M$4:$N$72,2,0)</f>
        <v>REGIONAL SAN ANDRES</v>
      </c>
    </row>
    <row r="1919" spans="1:41" x14ac:dyDescent="0.25">
      <c r="A1919" s="44">
        <v>45111</v>
      </c>
      <c r="B1919" s="32">
        <v>2023</v>
      </c>
      <c r="C1919" s="33" t="str">
        <f>VLOOKUP(D1919,'[3]CENTRO DE COSTOS'!$E:$H,4,0)</f>
        <v>REGIONALES</v>
      </c>
      <c r="D1919" s="34" t="s">
        <v>95</v>
      </c>
      <c r="E1919" s="34" t="s">
        <v>96</v>
      </c>
      <c r="F1919" s="34" t="s">
        <v>208</v>
      </c>
      <c r="G1919" s="35" t="str">
        <f>VLOOKUP(O1919,[3]Gerentes!$A:$N,4,0)</f>
        <v>FUNCIONAMIENTO</v>
      </c>
      <c r="H1919" s="35" t="str">
        <f>VLOOKUP(O1919,[3]Gerentes!$A:$N,5,0)</f>
        <v>DIRECTOR(A) DE GESTION HUMANA</v>
      </c>
      <c r="I1919" s="35" t="str">
        <f>VLOOKUP(O1919,[3]Gerentes!$A:$N,10,0)</f>
        <v>1. Gestión Humana</v>
      </c>
      <c r="J1919" s="35" t="str">
        <f>VLOOKUP(O1919,[3]Gerentes!$A:$AB,15,0)</f>
        <v>Contratable</v>
      </c>
      <c r="K1919" s="36" t="str">
        <f t="shared" si="87"/>
        <v>Funcionamiento</v>
      </c>
      <c r="L1919" s="37" t="s">
        <v>212</v>
      </c>
      <c r="M1919" s="38" t="str">
        <f t="shared" si="88"/>
        <v>A-02-02</v>
      </c>
      <c r="N1919" s="34">
        <v>301</v>
      </c>
      <c r="O1919" s="35" t="str">
        <f t="shared" si="89"/>
        <v>A-02-02-01-002-008-301</v>
      </c>
      <c r="P1919" s="32" t="s">
        <v>211</v>
      </c>
      <c r="Q1919" s="39">
        <f>VLOOKUP($O1919,[3]Gerentes!$A:$I,7,0)</f>
        <v>0</v>
      </c>
      <c r="R1919" s="40">
        <f>VLOOKUP($O1919,[3]Gerentes!$A:$I,8,0)</f>
        <v>0</v>
      </c>
      <c r="S1919" s="34" t="s">
        <v>24</v>
      </c>
      <c r="T1919" s="34">
        <v>27</v>
      </c>
      <c r="U1919" s="34" t="s">
        <v>161</v>
      </c>
      <c r="V1919" s="34" t="s">
        <v>25</v>
      </c>
      <c r="W1919" s="41">
        <v>25461600</v>
      </c>
      <c r="X1919" s="41">
        <v>3588372</v>
      </c>
      <c r="Y1919" s="41">
        <v>0</v>
      </c>
      <c r="Z1919" s="41">
        <v>0</v>
      </c>
      <c r="AA1919" s="41">
        <v>0</v>
      </c>
      <c r="AB1919" s="42">
        <v>29049972</v>
      </c>
      <c r="AC1919" s="41">
        <v>16800000</v>
      </c>
      <c r="AD1919" s="41">
        <v>12249972</v>
      </c>
      <c r="AE1919" s="42">
        <v>16800000</v>
      </c>
      <c r="AF1919" s="42">
        <v>0</v>
      </c>
      <c r="AG1919" s="41">
        <v>0</v>
      </c>
      <c r="AH1919" s="41">
        <v>0</v>
      </c>
      <c r="AI1919" s="41">
        <v>0</v>
      </c>
      <c r="AJ1919" s="41">
        <v>0</v>
      </c>
      <c r="AK1919" s="42" t="str">
        <f>IFERROR(VLOOKUP(Exportar[[#This Row],[RUBRO]],[3]LISTAS!$A$1:$B$19,2,0),Exportar[[#This Row],[NOMBRE-Planeación_Proyecto]])</f>
        <v>Gastos Generales</v>
      </c>
      <c r="AL1919" s="41">
        <f>VLOOKUP(Exportar[[#This Row],[UNIDAD/SUB UNIDAD]],[3]!REGIONALES[[#All],[codigo_regional3]:[Columna1]],3,0)</f>
        <v>88</v>
      </c>
      <c r="AM1919" s="41">
        <f>Exportar[[#This Row],[COD]]</f>
        <v>88</v>
      </c>
      <c r="AN1919" s="41">
        <f>IFERROR(VLOOKUP(Exportar[[#This Row],[RUBRO completo]],'[3]CENTRO DE COSTOS'!$X:$X,1,0),0)</f>
        <v>0</v>
      </c>
      <c r="AO1919" s="43" t="str">
        <f>VLOOKUP(Exportar[[#This Row],[COD_REAL]],'[3]CENTRO DE COSTOS'!$M$4:$N$72,2,0)</f>
        <v>REGIONAL SAN ANDRES</v>
      </c>
    </row>
    <row r="1920" spans="1:41" x14ac:dyDescent="0.25">
      <c r="A1920" s="44">
        <v>45111</v>
      </c>
      <c r="B1920" s="32">
        <v>2023</v>
      </c>
      <c r="C1920" s="33" t="str">
        <f>VLOOKUP(D1920,'[3]CENTRO DE COSTOS'!$E:$H,4,0)</f>
        <v>REGIONALES</v>
      </c>
      <c r="D1920" s="34" t="s">
        <v>95</v>
      </c>
      <c r="E1920" s="34" t="s">
        <v>96</v>
      </c>
      <c r="F1920" s="34" t="s">
        <v>208</v>
      </c>
      <c r="G1920" s="35" t="str">
        <f>VLOOKUP(O1920,[3]Gerentes!$A:$N,4,0)</f>
        <v>FUNCIONAMIENTO</v>
      </c>
      <c r="H1920" s="35" t="str">
        <f>VLOOKUP(O1920,[3]Gerentes!$A:$N,5,0)</f>
        <v>DIRECTOR(A) DE GESTION HUMANA</v>
      </c>
      <c r="I1920" s="35" t="str">
        <f>VLOOKUP(O1920,[3]Gerentes!$A:$N,10,0)</f>
        <v>1. Gestión Humana</v>
      </c>
      <c r="J1920" s="35" t="str">
        <f>VLOOKUP(O1920,[3]Gerentes!$A:$AB,15,0)</f>
        <v>No Contratable</v>
      </c>
      <c r="K1920" s="36" t="str">
        <f t="shared" si="87"/>
        <v>Funcionamiento</v>
      </c>
      <c r="L1920" s="37" t="s">
        <v>210</v>
      </c>
      <c r="M1920" s="38" t="str">
        <f t="shared" si="88"/>
        <v>A-02-02</v>
      </c>
      <c r="N1920" s="34">
        <v>301</v>
      </c>
      <c r="O1920" s="35" t="str">
        <f t="shared" si="89"/>
        <v>A-02-02-02-009-006-301</v>
      </c>
      <c r="P1920" s="32" t="s">
        <v>209</v>
      </c>
      <c r="Q1920" s="39">
        <f>VLOOKUP($O1920,[3]Gerentes!$A:$I,7,0)</f>
        <v>0</v>
      </c>
      <c r="R1920" s="40">
        <f>VLOOKUP($O1920,[3]Gerentes!$A:$I,8,0)</f>
        <v>0</v>
      </c>
      <c r="S1920" s="34" t="s">
        <v>24</v>
      </c>
      <c r="T1920" s="34">
        <v>27</v>
      </c>
      <c r="U1920" s="34" t="s">
        <v>161</v>
      </c>
      <c r="V1920" s="34" t="s">
        <v>25</v>
      </c>
      <c r="W1920" s="41">
        <v>17125947</v>
      </c>
      <c r="X1920" s="41">
        <v>4489326</v>
      </c>
      <c r="Y1920" s="41">
        <v>0</v>
      </c>
      <c r="Z1920" s="41">
        <v>0</v>
      </c>
      <c r="AA1920" s="41">
        <v>0</v>
      </c>
      <c r="AB1920" s="42">
        <v>21615273</v>
      </c>
      <c r="AC1920" s="41">
        <v>21615273</v>
      </c>
      <c r="AD1920" s="41">
        <v>0</v>
      </c>
      <c r="AE1920" s="42">
        <v>0</v>
      </c>
      <c r="AF1920" s="42">
        <v>0</v>
      </c>
      <c r="AG1920" s="41">
        <v>0</v>
      </c>
      <c r="AH1920" s="41">
        <v>0</v>
      </c>
      <c r="AI1920" s="41">
        <v>0</v>
      </c>
      <c r="AJ1920" s="41">
        <v>0</v>
      </c>
      <c r="AK1920" s="42" t="str">
        <f>IFERROR(VLOOKUP(Exportar[[#This Row],[RUBRO]],[3]LISTAS!$A$1:$B$19,2,0),Exportar[[#This Row],[NOMBRE-Planeación_Proyecto]])</f>
        <v>Gastos Generales</v>
      </c>
      <c r="AL1920" s="41">
        <f>VLOOKUP(Exportar[[#This Row],[UNIDAD/SUB UNIDAD]],[3]!REGIONALES[[#All],[codigo_regional3]:[Columna1]],3,0)</f>
        <v>88</v>
      </c>
      <c r="AM1920" s="41">
        <f>Exportar[[#This Row],[COD]]</f>
        <v>88</v>
      </c>
      <c r="AN1920" s="41">
        <f>IFERROR(VLOOKUP(Exportar[[#This Row],[RUBRO completo]],'[3]CENTRO DE COSTOS'!$X:$X,1,0),0)</f>
        <v>0</v>
      </c>
      <c r="AO1920" s="43" t="str">
        <f>VLOOKUP(Exportar[[#This Row],[COD_REAL]],'[3]CENTRO DE COSTOS'!$M$4:$N$72,2,0)</f>
        <v>REGIONAL SAN ANDRES</v>
      </c>
    </row>
    <row r="1921" spans="1:41" x14ac:dyDescent="0.25">
      <c r="A1921" s="44">
        <v>45111</v>
      </c>
      <c r="B1921" s="32">
        <v>2023</v>
      </c>
      <c r="C1921" s="33" t="str">
        <f>VLOOKUP(D1921,'[3]CENTRO DE COSTOS'!$E:$H,4,0)</f>
        <v>REGIONALES</v>
      </c>
      <c r="D1921" s="34" t="s">
        <v>95</v>
      </c>
      <c r="E1921" s="34" t="s">
        <v>96</v>
      </c>
      <c r="F1921" s="34" t="s">
        <v>208</v>
      </c>
      <c r="G1921" s="35" t="str">
        <f>VLOOKUP(O1921,[3]Gerentes!$A:$N,4,0)</f>
        <v>FUNCIONAMIENTO</v>
      </c>
      <c r="H1921" s="35" t="str">
        <f>VLOOKUP(O1921,[3]Gerentes!$A:$N,5,0)</f>
        <v>DIRECTOR(A) DE GESTION HUMANA</v>
      </c>
      <c r="I1921" s="35" t="str">
        <f>VLOOKUP(O1921,[3]Gerentes!$A:$N,10,0)</f>
        <v>1. Gestión Humana</v>
      </c>
      <c r="J1921" s="35" t="str">
        <f>VLOOKUP(O1921,[3]Gerentes!$A:$AB,15,0)</f>
        <v>No Contratable</v>
      </c>
      <c r="K1921" s="36" t="str">
        <f t="shared" si="87"/>
        <v>Funcionamiento</v>
      </c>
      <c r="L1921" s="37" t="s">
        <v>207</v>
      </c>
      <c r="M1921" s="38" t="str">
        <f t="shared" si="88"/>
        <v>A-02-02</v>
      </c>
      <c r="N1921" s="34">
        <v>301</v>
      </c>
      <c r="O1921" s="35" t="str">
        <f t="shared" si="89"/>
        <v>A-02-02-02-010-301</v>
      </c>
      <c r="P1921" s="32" t="s">
        <v>206</v>
      </c>
      <c r="Q1921" s="39">
        <f>VLOOKUP($O1921,[3]Gerentes!$A:$I,7,0)</f>
        <v>0</v>
      </c>
      <c r="R1921" s="40">
        <f>VLOOKUP($O1921,[3]Gerentes!$A:$I,8,0)</f>
        <v>0</v>
      </c>
      <c r="S1921" s="34" t="s">
        <v>24</v>
      </c>
      <c r="T1921" s="34">
        <v>27</v>
      </c>
      <c r="U1921" s="34" t="s">
        <v>161</v>
      </c>
      <c r="V1921" s="34" t="s">
        <v>25</v>
      </c>
      <c r="W1921" s="41">
        <v>6365400</v>
      </c>
      <c r="X1921" s="41">
        <v>0</v>
      </c>
      <c r="Y1921" s="41">
        <v>0</v>
      </c>
      <c r="Z1921" s="41">
        <v>0</v>
      </c>
      <c r="AA1921" s="41">
        <v>0</v>
      </c>
      <c r="AB1921" s="42">
        <v>6365400</v>
      </c>
      <c r="AC1921" s="41">
        <v>6365400</v>
      </c>
      <c r="AD1921" s="41">
        <v>0</v>
      </c>
      <c r="AE1921" s="42">
        <v>5164430</v>
      </c>
      <c r="AF1921" s="42">
        <v>4323685</v>
      </c>
      <c r="AG1921" s="41">
        <v>4323685</v>
      </c>
      <c r="AH1921" s="41">
        <v>4323685</v>
      </c>
      <c r="AI1921" s="41">
        <v>0</v>
      </c>
      <c r="AJ1921" s="41">
        <v>0</v>
      </c>
      <c r="AK1921" s="42" t="str">
        <f>IFERROR(VLOOKUP(Exportar[[#This Row],[RUBRO]],[3]LISTAS!$A$1:$B$19,2,0),Exportar[[#This Row],[NOMBRE-Planeación_Proyecto]])</f>
        <v>Gastos Generales</v>
      </c>
      <c r="AL1921" s="41">
        <f>VLOOKUP(Exportar[[#This Row],[UNIDAD/SUB UNIDAD]],[3]!REGIONALES[[#All],[codigo_regional3]:[Columna1]],3,0)</f>
        <v>88</v>
      </c>
      <c r="AM1921" s="41">
        <f>Exportar[[#This Row],[COD]]</f>
        <v>88</v>
      </c>
      <c r="AN1921" s="41">
        <f>IFERROR(VLOOKUP(Exportar[[#This Row],[RUBRO completo]],'[3]CENTRO DE COSTOS'!$X:$X,1,0),0)</f>
        <v>0</v>
      </c>
      <c r="AO1921" s="43" t="str">
        <f>VLOOKUP(Exportar[[#This Row],[COD_REAL]],'[3]CENTRO DE COSTOS'!$M$4:$N$72,2,0)</f>
        <v>REGIONAL SAN ANDRES</v>
      </c>
    </row>
    <row r="1922" spans="1:41" x14ac:dyDescent="0.25">
      <c r="A1922" s="44">
        <v>45111</v>
      </c>
      <c r="B1922" s="32">
        <v>2023</v>
      </c>
      <c r="C1922" s="33" t="str">
        <f>VLOOKUP(D1922,'[3]CENTRO DE COSTOS'!$E:$H,4,0)</f>
        <v>REGIONALES</v>
      </c>
      <c r="D1922" s="34" t="s">
        <v>95</v>
      </c>
      <c r="E1922" s="34" t="s">
        <v>96</v>
      </c>
      <c r="F1922" s="34" t="s">
        <v>195</v>
      </c>
      <c r="G1922" s="35" t="str">
        <f>VLOOKUP(O1922,[3]Gerentes!$A:$N,4,0)</f>
        <v>FUNCIONAMIENTO</v>
      </c>
      <c r="H1922" s="35" t="str">
        <f>VLOOKUP(O1922,[3]Gerentes!$A:$N,5,0)</f>
        <v>DIRECTOR(A) ADMINISTRATIVO</v>
      </c>
      <c r="I1922" s="35" t="str">
        <f>VLOOKUP(O1922,[3]Gerentes!$A:$N,10,0)</f>
        <v>2. Administrativa</v>
      </c>
      <c r="J1922" s="35" t="str">
        <f>VLOOKUP(O1922,[3]Gerentes!$A:$AB,15,0)</f>
        <v>No Contratable</v>
      </c>
      <c r="K1922" s="36" t="str">
        <f t="shared" si="87"/>
        <v>Funcionamiento</v>
      </c>
      <c r="L1922" s="37" t="s">
        <v>203</v>
      </c>
      <c r="M1922" s="38" t="str">
        <f t="shared" si="88"/>
        <v>A-02-02</v>
      </c>
      <c r="N1922" s="34">
        <v>302</v>
      </c>
      <c r="O1922" s="35" t="str">
        <f t="shared" si="89"/>
        <v>A-02-02-02-006-009-302</v>
      </c>
      <c r="P1922" s="32" t="s">
        <v>202</v>
      </c>
      <c r="Q1922" s="39">
        <f>VLOOKUP($O1922,[3]Gerentes!$A:$I,7,0)</f>
        <v>0</v>
      </c>
      <c r="R1922" s="40">
        <f>VLOOKUP($O1922,[3]Gerentes!$A:$I,8,0)</f>
        <v>0</v>
      </c>
      <c r="S1922" s="34" t="s">
        <v>24</v>
      </c>
      <c r="T1922" s="34">
        <v>27</v>
      </c>
      <c r="U1922" s="34" t="s">
        <v>161</v>
      </c>
      <c r="V1922" s="34" t="s">
        <v>25</v>
      </c>
      <c r="W1922" s="41">
        <v>1157100</v>
      </c>
      <c r="X1922" s="41">
        <v>0</v>
      </c>
      <c r="Y1922" s="41">
        <v>0</v>
      </c>
      <c r="Z1922" s="41">
        <v>0</v>
      </c>
      <c r="AA1922" s="41">
        <v>0</v>
      </c>
      <c r="AB1922" s="42">
        <v>1157100</v>
      </c>
      <c r="AC1922" s="41">
        <v>1157100</v>
      </c>
      <c r="AD1922" s="41">
        <v>0</v>
      </c>
      <c r="AE1922" s="42">
        <v>1157100</v>
      </c>
      <c r="AF1922" s="42">
        <v>1157100</v>
      </c>
      <c r="AG1922" s="41">
        <v>1157100</v>
      </c>
      <c r="AH1922" s="41">
        <v>1157100</v>
      </c>
      <c r="AI1922" s="41">
        <v>0</v>
      </c>
      <c r="AJ1922" s="41">
        <v>0</v>
      </c>
      <c r="AK1922" s="42" t="str">
        <f>IFERROR(VLOOKUP(Exportar[[#This Row],[RUBRO]],[3]LISTAS!$A$1:$B$19,2,0),Exportar[[#This Row],[NOMBRE-Planeación_Proyecto]])</f>
        <v>Gastos Generales</v>
      </c>
      <c r="AL1922" s="41">
        <f>VLOOKUP(Exportar[[#This Row],[UNIDAD/SUB UNIDAD]],[3]!REGIONALES[[#All],[codigo_regional3]:[Columna1]],3,0)</f>
        <v>88</v>
      </c>
      <c r="AM1922" s="41">
        <f>Exportar[[#This Row],[COD]]</f>
        <v>88</v>
      </c>
      <c r="AN1922" s="41">
        <f>IFERROR(VLOOKUP(Exportar[[#This Row],[RUBRO completo]],'[3]CENTRO DE COSTOS'!$X:$X,1,0),0)</f>
        <v>0</v>
      </c>
      <c r="AO1922" s="43" t="str">
        <f>VLOOKUP(Exportar[[#This Row],[COD_REAL]],'[3]CENTRO DE COSTOS'!$M$4:$N$72,2,0)</f>
        <v>REGIONAL SAN ANDRES</v>
      </c>
    </row>
    <row r="1923" spans="1:41" x14ac:dyDescent="0.25">
      <c r="A1923" s="44">
        <v>45111</v>
      </c>
      <c r="B1923" s="32">
        <v>2023</v>
      </c>
      <c r="C1923" s="33" t="str">
        <f>VLOOKUP(D1923,'[3]CENTRO DE COSTOS'!$E:$H,4,0)</f>
        <v>REGIONALES</v>
      </c>
      <c r="D1923" s="34" t="s">
        <v>95</v>
      </c>
      <c r="E1923" s="34" t="s">
        <v>96</v>
      </c>
      <c r="F1923" s="34" t="s">
        <v>195</v>
      </c>
      <c r="G1923" s="35" t="str">
        <f>VLOOKUP(O1923,[3]Gerentes!$A:$N,4,0)</f>
        <v>FUNCIONAMIENTO</v>
      </c>
      <c r="H1923" s="35" t="str">
        <f>VLOOKUP(O1923,[3]Gerentes!$A:$N,5,0)</f>
        <v>DIRECTOR(A) ADMINISTRATIVO</v>
      </c>
      <c r="I1923" s="35" t="str">
        <f>VLOOKUP(O1923,[3]Gerentes!$A:$N,10,0)</f>
        <v>2. Administrativa</v>
      </c>
      <c r="J1923" s="35" t="str">
        <f>VLOOKUP(O1923,[3]Gerentes!$A:$AB,15,0)</f>
        <v>No Contratable</v>
      </c>
      <c r="K1923" s="36" t="str">
        <f t="shared" si="87"/>
        <v>Funcionamiento</v>
      </c>
      <c r="L1923" s="37" t="s">
        <v>201</v>
      </c>
      <c r="M1923" s="38" t="str">
        <f t="shared" si="88"/>
        <v>A-02-02</v>
      </c>
      <c r="N1923" s="34">
        <v>302</v>
      </c>
      <c r="O1923" s="35" t="str">
        <f t="shared" si="89"/>
        <v>A-02-02-02-008-004-302</v>
      </c>
      <c r="P1923" s="32" t="s">
        <v>200</v>
      </c>
      <c r="Q1923" s="39">
        <f>VLOOKUP($O1923,[3]Gerentes!$A:$I,7,0)</f>
        <v>0</v>
      </c>
      <c r="R1923" s="40">
        <f>VLOOKUP($O1923,[3]Gerentes!$A:$I,8,0)</f>
        <v>0</v>
      </c>
      <c r="S1923" s="34" t="s">
        <v>24</v>
      </c>
      <c r="T1923" s="34">
        <v>27</v>
      </c>
      <c r="U1923" s="34" t="s">
        <v>161</v>
      </c>
      <c r="V1923" s="34" t="s">
        <v>25</v>
      </c>
      <c r="W1923" s="41">
        <v>5172600</v>
      </c>
      <c r="X1923" s="41">
        <v>0</v>
      </c>
      <c r="Y1923" s="41">
        <v>0</v>
      </c>
      <c r="Z1923" s="41">
        <v>0</v>
      </c>
      <c r="AA1923" s="41">
        <v>0</v>
      </c>
      <c r="AB1923" s="42">
        <v>5172600</v>
      </c>
      <c r="AC1923" s="41">
        <v>5172600</v>
      </c>
      <c r="AD1923" s="41">
        <v>0</v>
      </c>
      <c r="AE1923" s="42">
        <v>2326417</v>
      </c>
      <c r="AF1923" s="42">
        <v>2326417</v>
      </c>
      <c r="AG1923" s="41">
        <v>2326417</v>
      </c>
      <c r="AH1923" s="41">
        <v>2326417</v>
      </c>
      <c r="AI1923" s="41">
        <v>0</v>
      </c>
      <c r="AJ1923" s="41">
        <v>0</v>
      </c>
      <c r="AK1923" s="42" t="str">
        <f>IFERROR(VLOOKUP(Exportar[[#This Row],[RUBRO]],[3]LISTAS!$A$1:$B$19,2,0),Exportar[[#This Row],[NOMBRE-Planeación_Proyecto]])</f>
        <v>Gastos Generales</v>
      </c>
      <c r="AL1923" s="41">
        <f>VLOOKUP(Exportar[[#This Row],[UNIDAD/SUB UNIDAD]],[3]!REGIONALES[[#All],[codigo_regional3]:[Columna1]],3,0)</f>
        <v>88</v>
      </c>
      <c r="AM1923" s="41">
        <f>Exportar[[#This Row],[COD]]</f>
        <v>88</v>
      </c>
      <c r="AN1923" s="41">
        <f>IFERROR(VLOOKUP(Exportar[[#This Row],[RUBRO completo]],'[3]CENTRO DE COSTOS'!$X:$X,1,0),0)</f>
        <v>0</v>
      </c>
      <c r="AO1923" s="43" t="str">
        <f>VLOOKUP(Exportar[[#This Row],[COD_REAL]],'[3]CENTRO DE COSTOS'!$M$4:$N$72,2,0)</f>
        <v>REGIONAL SAN ANDRES</v>
      </c>
    </row>
    <row r="1924" spans="1:41" x14ac:dyDescent="0.25">
      <c r="A1924" s="44">
        <v>45111</v>
      </c>
      <c r="B1924" s="32">
        <v>2023</v>
      </c>
      <c r="C1924" s="33" t="str">
        <f>VLOOKUP(D1924,'[3]CENTRO DE COSTOS'!$E:$H,4,0)</f>
        <v>REGIONALES</v>
      </c>
      <c r="D1924" s="34" t="s">
        <v>95</v>
      </c>
      <c r="E1924" s="34" t="s">
        <v>96</v>
      </c>
      <c r="F1924" s="34" t="s">
        <v>195</v>
      </c>
      <c r="G1924" s="35" t="str">
        <f>VLOOKUP(O1924,[3]Gerentes!$A:$N,4,0)</f>
        <v>FUNCIONAMIENTO</v>
      </c>
      <c r="H1924" s="35" t="str">
        <f>VLOOKUP(O1924,[3]Gerentes!$A:$N,5,0)</f>
        <v>DIRECTOR(A) ADMINISTRATIVO</v>
      </c>
      <c r="I1924" s="35" t="str">
        <f>VLOOKUP(O1924,[3]Gerentes!$A:$N,10,0)</f>
        <v>2. Administrativa</v>
      </c>
      <c r="J1924" s="35" t="str">
        <f>VLOOKUP(O1924,[3]Gerentes!$A:$AB,15,0)</f>
        <v>No Contratable</v>
      </c>
      <c r="K1924" s="36" t="str">
        <f t="shared" ref="K1924:K1987" si="90">IF(OR(LEFT(L1924,1)="A",LEFT(L1924,1)="B"),"Funcionamiento","Inversión")</f>
        <v>Funcionamiento</v>
      </c>
      <c r="L1924" s="37" t="s">
        <v>199</v>
      </c>
      <c r="M1924" s="38" t="str">
        <f t="shared" ref="M1924:M1987" si="91">IF(LEFT(L1924,4)="A-01",LEFT(L1924,10),IF(LEFT(L1924,4)="A-02",LEFT(L1924,7),IF(LEFT(L1924,4)="A-03",LEFT(L1924,14),IF(LEFT(L1924,7)="A-08-01",LEFT(L1924,7),IF(LEFT(L1924,7)="A-08-04",LEFT(L1924,10),IF(AND(LEFT(LEFT(L1924,14),1)="C",RIGHT(LEFT(L1924,14),1)="-"),LEFT(L1924,13),LEFT(L1924,14)))))))</f>
        <v>A-02-02</v>
      </c>
      <c r="N1924" s="34">
        <v>302</v>
      </c>
      <c r="O1924" s="35" t="str">
        <f t="shared" ref="O1924:O1987" si="92">IF(LEN(N1924)&gt;3,L1924,L1924&amp;IF(N1924&lt;&gt;"","-"&amp;N1924,""))</f>
        <v>A-02-02-02-008-007-302</v>
      </c>
      <c r="P1924" s="32" t="s">
        <v>198</v>
      </c>
      <c r="Q1924" s="39">
        <f>VLOOKUP($O1924,[3]Gerentes!$A:$I,7,0)</f>
        <v>0</v>
      </c>
      <c r="R1924" s="40">
        <f>VLOOKUP($O1924,[3]Gerentes!$A:$I,8,0)</f>
        <v>0</v>
      </c>
      <c r="S1924" s="34" t="s">
        <v>24</v>
      </c>
      <c r="T1924" s="34">
        <v>27</v>
      </c>
      <c r="U1924" s="34" t="s">
        <v>161</v>
      </c>
      <c r="V1924" s="34" t="s">
        <v>25</v>
      </c>
      <c r="W1924" s="41">
        <v>3318900</v>
      </c>
      <c r="X1924" s="41">
        <v>0</v>
      </c>
      <c r="Y1924" s="41">
        <v>0</v>
      </c>
      <c r="Z1924" s="41">
        <v>0</v>
      </c>
      <c r="AA1924" s="41">
        <v>0</v>
      </c>
      <c r="AB1924" s="42">
        <v>3318900</v>
      </c>
      <c r="AC1924" s="41">
        <v>3318900</v>
      </c>
      <c r="AD1924" s="41">
        <v>0</v>
      </c>
      <c r="AE1924" s="42">
        <v>0</v>
      </c>
      <c r="AF1924" s="42">
        <v>0</v>
      </c>
      <c r="AG1924" s="41">
        <v>0</v>
      </c>
      <c r="AH1924" s="41">
        <v>0</v>
      </c>
      <c r="AI1924" s="41">
        <v>0</v>
      </c>
      <c r="AJ1924" s="41">
        <v>0</v>
      </c>
      <c r="AK1924" s="42" t="str">
        <f>IFERROR(VLOOKUP(Exportar[[#This Row],[RUBRO]],[3]LISTAS!$A$1:$B$19,2,0),Exportar[[#This Row],[NOMBRE-Planeación_Proyecto]])</f>
        <v>Gastos Generales</v>
      </c>
      <c r="AL1924" s="41">
        <f>VLOOKUP(Exportar[[#This Row],[UNIDAD/SUB UNIDAD]],[3]!REGIONALES[[#All],[codigo_regional3]:[Columna1]],3,0)</f>
        <v>88</v>
      </c>
      <c r="AM1924" s="41">
        <f>Exportar[[#This Row],[COD]]</f>
        <v>88</v>
      </c>
      <c r="AN1924" s="41">
        <f>IFERROR(VLOOKUP(Exportar[[#This Row],[RUBRO completo]],'[3]CENTRO DE COSTOS'!$X:$X,1,0),0)</f>
        <v>0</v>
      </c>
      <c r="AO1924" s="43" t="str">
        <f>VLOOKUP(Exportar[[#This Row],[COD_REAL]],'[3]CENTRO DE COSTOS'!$M$4:$N$72,2,0)</f>
        <v>REGIONAL SAN ANDRES</v>
      </c>
    </row>
    <row r="1925" spans="1:41" x14ac:dyDescent="0.25">
      <c r="A1925" s="44">
        <v>45111</v>
      </c>
      <c r="B1925" s="32">
        <v>2023</v>
      </c>
      <c r="C1925" s="33" t="str">
        <f>VLOOKUP(D1925,'[3]CENTRO DE COSTOS'!$E:$H,4,0)</f>
        <v>REGIONALES</v>
      </c>
      <c r="D1925" s="34" t="s">
        <v>95</v>
      </c>
      <c r="E1925" s="34" t="s">
        <v>96</v>
      </c>
      <c r="F1925" s="34" t="s">
        <v>195</v>
      </c>
      <c r="G1925" s="35" t="str">
        <f>VLOOKUP(O1925,[3]Gerentes!$A:$N,4,0)</f>
        <v>FUNCIONAMIENTO</v>
      </c>
      <c r="H1925" s="35" t="str">
        <f>VLOOKUP(O1925,[3]Gerentes!$A:$N,5,0)</f>
        <v>DIRECTOR(A) ADMINISTRATIVO</v>
      </c>
      <c r="I1925" s="35" t="str">
        <f>VLOOKUP(O1925,[3]Gerentes!$A:$N,10,0)</f>
        <v>2. Administrativa</v>
      </c>
      <c r="J1925" s="35" t="str">
        <f>VLOOKUP(O1925,[3]Gerentes!$A:$AB,15,0)</f>
        <v>No Contratable</v>
      </c>
      <c r="K1925" s="36" t="str">
        <f t="shared" si="90"/>
        <v>Funcionamiento</v>
      </c>
      <c r="L1925" s="37" t="s">
        <v>197</v>
      </c>
      <c r="M1925" s="38" t="str">
        <f t="shared" si="91"/>
        <v>A-02-02</v>
      </c>
      <c r="N1925" s="34">
        <v>302</v>
      </c>
      <c r="O1925" s="35" t="str">
        <f t="shared" si="92"/>
        <v>A-02-02-02-009-004-302</v>
      </c>
      <c r="P1925" s="32" t="s">
        <v>196</v>
      </c>
      <c r="Q1925" s="39">
        <f>VLOOKUP($O1925,[3]Gerentes!$A:$I,7,0)</f>
        <v>0</v>
      </c>
      <c r="R1925" s="40">
        <f>VLOOKUP($O1925,[3]Gerentes!$A:$I,8,0)</f>
        <v>0</v>
      </c>
      <c r="S1925" s="34" t="s">
        <v>24</v>
      </c>
      <c r="T1925" s="34">
        <v>27</v>
      </c>
      <c r="U1925" s="34" t="s">
        <v>161</v>
      </c>
      <c r="V1925" s="34" t="s">
        <v>25</v>
      </c>
      <c r="W1925" s="41">
        <v>103100</v>
      </c>
      <c r="X1925" s="41">
        <v>0</v>
      </c>
      <c r="Y1925" s="41">
        <v>0</v>
      </c>
      <c r="Z1925" s="41">
        <v>0</v>
      </c>
      <c r="AA1925" s="41">
        <v>0</v>
      </c>
      <c r="AB1925" s="42">
        <v>103100</v>
      </c>
      <c r="AC1925" s="41">
        <v>103100</v>
      </c>
      <c r="AD1925" s="41">
        <v>0</v>
      </c>
      <c r="AE1925" s="42">
        <v>103100</v>
      </c>
      <c r="AF1925" s="42">
        <v>103100</v>
      </c>
      <c r="AG1925" s="41">
        <v>103100</v>
      </c>
      <c r="AH1925" s="41">
        <v>103100</v>
      </c>
      <c r="AI1925" s="41">
        <v>0</v>
      </c>
      <c r="AJ1925" s="41">
        <v>0</v>
      </c>
      <c r="AK1925" s="42" t="str">
        <f>IFERROR(VLOOKUP(Exportar[[#This Row],[RUBRO]],[3]LISTAS!$A$1:$B$19,2,0),Exportar[[#This Row],[NOMBRE-Planeación_Proyecto]])</f>
        <v>Gastos Generales</v>
      </c>
      <c r="AL1925" s="41">
        <f>VLOOKUP(Exportar[[#This Row],[UNIDAD/SUB UNIDAD]],[3]!REGIONALES[[#All],[codigo_regional3]:[Columna1]],3,0)</f>
        <v>88</v>
      </c>
      <c r="AM1925" s="41">
        <f>Exportar[[#This Row],[COD]]</f>
        <v>88</v>
      </c>
      <c r="AN1925" s="41">
        <f>IFERROR(VLOOKUP(Exportar[[#This Row],[RUBRO completo]],'[3]CENTRO DE COSTOS'!$X:$X,1,0),0)</f>
        <v>0</v>
      </c>
      <c r="AO1925" s="43" t="str">
        <f>VLOOKUP(Exportar[[#This Row],[COD_REAL]],'[3]CENTRO DE COSTOS'!$M$4:$N$72,2,0)</f>
        <v>REGIONAL SAN ANDRES</v>
      </c>
    </row>
    <row r="1926" spans="1:41" x14ac:dyDescent="0.25">
      <c r="A1926" s="44">
        <v>45111</v>
      </c>
      <c r="B1926" s="32">
        <v>2023</v>
      </c>
      <c r="C1926" s="33" t="str">
        <f>VLOOKUP(D1926,'[3]CENTRO DE COSTOS'!$E:$H,4,0)</f>
        <v>REGIONALES</v>
      </c>
      <c r="D1926" s="34" t="s">
        <v>95</v>
      </c>
      <c r="E1926" s="34" t="s">
        <v>96</v>
      </c>
      <c r="F1926" s="34" t="s">
        <v>195</v>
      </c>
      <c r="G1926" s="35" t="str">
        <f>VLOOKUP(O1926,[3]Gerentes!$A:$N,4,0)</f>
        <v>FUNCIONAMIENTO</v>
      </c>
      <c r="H1926" s="35" t="str">
        <f>VLOOKUP(O1926,[3]Gerentes!$A:$N,5,0)</f>
        <v>DIRECTOR(A) ADMINISTRATIVO</v>
      </c>
      <c r="I1926" s="35" t="str">
        <f>VLOOKUP(O1926,[3]Gerentes!$A:$N,10,0)</f>
        <v>2. Administrativa</v>
      </c>
      <c r="J1926" s="35" t="str">
        <f>VLOOKUP(O1926,[3]Gerentes!$A:$AB,15,0)</f>
        <v>No Contratable</v>
      </c>
      <c r="K1926" s="36" t="str">
        <f t="shared" si="90"/>
        <v>Funcionamiento</v>
      </c>
      <c r="L1926" s="37" t="s">
        <v>194</v>
      </c>
      <c r="M1926" s="38" t="str">
        <f t="shared" si="91"/>
        <v>A-08-01</v>
      </c>
      <c r="N1926" s="34">
        <v>302</v>
      </c>
      <c r="O1926" s="35" t="str">
        <f t="shared" si="92"/>
        <v>A-08-01-02-001-302</v>
      </c>
      <c r="P1926" s="32" t="s">
        <v>193</v>
      </c>
      <c r="Q1926" s="39">
        <f>VLOOKUP($O1926,[3]Gerentes!$A:$I,7,0)</f>
        <v>0</v>
      </c>
      <c r="R1926" s="40">
        <f>VLOOKUP($O1926,[3]Gerentes!$A:$I,8,0)</f>
        <v>0</v>
      </c>
      <c r="S1926" s="34" t="s">
        <v>24</v>
      </c>
      <c r="T1926" s="34">
        <v>27</v>
      </c>
      <c r="U1926" s="34" t="s">
        <v>161</v>
      </c>
      <c r="V1926" s="34" t="s">
        <v>25</v>
      </c>
      <c r="W1926" s="41">
        <v>9499500</v>
      </c>
      <c r="X1926" s="41">
        <v>0</v>
      </c>
      <c r="Y1926" s="41">
        <v>0</v>
      </c>
      <c r="Z1926" s="41">
        <v>0</v>
      </c>
      <c r="AA1926" s="41">
        <v>0</v>
      </c>
      <c r="AB1926" s="42">
        <v>9499500</v>
      </c>
      <c r="AC1926" s="41">
        <v>8357547</v>
      </c>
      <c r="AD1926" s="41">
        <v>1141953</v>
      </c>
      <c r="AE1926" s="42">
        <v>8357547</v>
      </c>
      <c r="AF1926" s="42">
        <v>8357547</v>
      </c>
      <c r="AG1926" s="41">
        <v>8357547</v>
      </c>
      <c r="AH1926" s="41">
        <v>8357547</v>
      </c>
      <c r="AI1926" s="41">
        <v>0</v>
      </c>
      <c r="AJ1926" s="41">
        <v>0</v>
      </c>
      <c r="AK1926" s="42" t="str">
        <f>IFERROR(VLOOKUP(Exportar[[#This Row],[RUBRO]],[3]LISTAS!$A$1:$B$19,2,0),Exportar[[#This Row],[NOMBRE-Planeación_Proyecto]])</f>
        <v>Otros Gastos</v>
      </c>
      <c r="AL1926" s="41">
        <f>VLOOKUP(Exportar[[#This Row],[UNIDAD/SUB UNIDAD]],[3]!REGIONALES[[#All],[codigo_regional3]:[Columna1]],3,0)</f>
        <v>88</v>
      </c>
      <c r="AM1926" s="41">
        <f>Exportar[[#This Row],[COD]]</f>
        <v>88</v>
      </c>
      <c r="AN1926" s="41">
        <f>IFERROR(VLOOKUP(Exportar[[#This Row],[RUBRO completo]],'[3]CENTRO DE COSTOS'!$X:$X,1,0),0)</f>
        <v>0</v>
      </c>
      <c r="AO1926" s="43" t="str">
        <f>VLOOKUP(Exportar[[#This Row],[COD_REAL]],'[3]CENTRO DE COSTOS'!$M$4:$N$72,2,0)</f>
        <v>REGIONAL SAN ANDRES</v>
      </c>
    </row>
    <row r="1927" spans="1:41" x14ac:dyDescent="0.25">
      <c r="A1927" s="44">
        <v>45111</v>
      </c>
      <c r="B1927" s="32">
        <v>2023</v>
      </c>
      <c r="C1927" s="33" t="str">
        <f>VLOOKUP(D1927,'[3]CENTRO DE COSTOS'!$E:$H,4,0)</f>
        <v>REGIONALES</v>
      </c>
      <c r="D1927" s="34" t="s">
        <v>95</v>
      </c>
      <c r="E1927" s="34" t="s">
        <v>96</v>
      </c>
      <c r="F1927" s="34" t="s">
        <v>192</v>
      </c>
      <c r="G1927" s="35" t="str">
        <f>VLOOKUP(O1927,[3]Gerentes!$A:$N,4,0)</f>
        <v>NUTRICIÓN</v>
      </c>
      <c r="H1927" s="35" t="str">
        <f>VLOOKUP(O1927,[3]Gerentes!$A:$N,5,0)</f>
        <v>DIRECTOR(A) DE NUTRICION</v>
      </c>
      <c r="I1927" s="35" t="str">
        <f>VLOOKUP(O1927,[3]Gerentes!$A:$N,10,0)</f>
        <v>4. Nutrición</v>
      </c>
      <c r="J1927" s="35" t="str">
        <f>VLOOKUP(O1927,[3]Gerentes!$A:$AB,15,0)</f>
        <v>Contratable</v>
      </c>
      <c r="K1927" s="36" t="str">
        <f t="shared" si="90"/>
        <v>Inversión</v>
      </c>
      <c r="L1927" s="37" t="s">
        <v>189</v>
      </c>
      <c r="M1927" s="38" t="str">
        <f t="shared" si="91"/>
        <v>C-4102-1500-12</v>
      </c>
      <c r="N1927" s="34">
        <v>991</v>
      </c>
      <c r="O1927" s="35" t="str">
        <f t="shared" si="92"/>
        <v>C-4102-1500-12-0-4102016-02-991</v>
      </c>
      <c r="P1927" s="32" t="s">
        <v>188</v>
      </c>
      <c r="Q1927" s="39">
        <f>VLOOKUP($O1927,[3]Gerentes!$A:$I,7,0)</f>
        <v>4102016</v>
      </c>
      <c r="R1927" s="40" t="str">
        <f>VLOOKUP($O1927,[3]Gerentes!$A:$I,8,0)</f>
        <v>SERVICIO DE ATENCION Y PREVENCION A LA DESNUTRICION DESDE EL SECTOR INCLUSION SOCIAL</v>
      </c>
      <c r="S1927" s="34" t="s">
        <v>24</v>
      </c>
      <c r="T1927" s="34">
        <v>27</v>
      </c>
      <c r="U1927" s="34" t="s">
        <v>161</v>
      </c>
      <c r="V1927" s="34" t="s">
        <v>25</v>
      </c>
      <c r="W1927" s="41">
        <v>51450000</v>
      </c>
      <c r="X1927" s="41">
        <v>0</v>
      </c>
      <c r="Y1927" s="41">
        <v>0</v>
      </c>
      <c r="Z1927" s="41">
        <v>0</v>
      </c>
      <c r="AA1927" s="41">
        <v>0</v>
      </c>
      <c r="AB1927" s="42">
        <v>51450000</v>
      </c>
      <c r="AC1927" s="41">
        <v>51450000</v>
      </c>
      <c r="AD1927" s="41">
        <v>0</v>
      </c>
      <c r="AE1927" s="42">
        <v>51450000</v>
      </c>
      <c r="AF1927" s="42">
        <v>19950000</v>
      </c>
      <c r="AG1927" s="41">
        <v>19950000</v>
      </c>
      <c r="AH1927" s="41">
        <v>19950000</v>
      </c>
      <c r="AI1927" s="41">
        <v>0</v>
      </c>
      <c r="AJ1927" s="41">
        <v>0</v>
      </c>
      <c r="AK1927" s="42" t="str">
        <f>IFERROR(VLOOKUP(Exportar[[#This Row],[RUBRO]],[3]LISTAS!$A$1:$B$19,2,0),Exportar[[#This Row],[NOMBRE-Planeación_Proyecto]])</f>
        <v>4. Nutrición</v>
      </c>
      <c r="AL1927" s="41">
        <f>VLOOKUP(Exportar[[#This Row],[UNIDAD/SUB UNIDAD]],[3]!REGIONALES[[#All],[codigo_regional3]:[Columna1]],3,0)</f>
        <v>88</v>
      </c>
      <c r="AM1927" s="41">
        <f>Exportar[[#This Row],[COD]]</f>
        <v>88</v>
      </c>
      <c r="AN1927" s="41">
        <f>IFERROR(VLOOKUP(Exportar[[#This Row],[RUBRO completo]],'[3]CENTRO DE COSTOS'!$X:$X,1,0),0)</f>
        <v>0</v>
      </c>
      <c r="AO1927" s="43" t="str">
        <f>VLOOKUP(Exportar[[#This Row],[COD_REAL]],'[3]CENTRO DE COSTOS'!$M$4:$N$72,2,0)</f>
        <v>REGIONAL SAN ANDRES</v>
      </c>
    </row>
    <row r="1928" spans="1:41" x14ac:dyDescent="0.25">
      <c r="A1928" s="44">
        <v>45111</v>
      </c>
      <c r="B1928" s="32">
        <v>2023</v>
      </c>
      <c r="C1928" s="33" t="str">
        <f>VLOOKUP(D1928,'[3]CENTRO DE COSTOS'!$E:$H,4,0)</f>
        <v>REGIONALES</v>
      </c>
      <c r="D1928" s="34" t="s">
        <v>95</v>
      </c>
      <c r="E1928" s="34" t="s">
        <v>96</v>
      </c>
      <c r="F1928" s="34" t="s">
        <v>192</v>
      </c>
      <c r="G1928" s="35" t="str">
        <f>VLOOKUP(O1928,[3]Gerentes!$A:$N,4,0)</f>
        <v>PROTECCIÓN SRPA</v>
      </c>
      <c r="H1928" s="35" t="str">
        <f>VLOOKUP(O1928,[3]Gerentes!$A:$N,5,0)</f>
        <v>DIRECTOR(A) DE PROTECCION</v>
      </c>
      <c r="I1928" s="35" t="str">
        <f>VLOOKUP(O1928,[3]Gerentes!$A:$N,10,0)</f>
        <v>3. Protección SRPA</v>
      </c>
      <c r="J1928" s="35" t="str">
        <f>VLOOKUP(O1928,[3]Gerentes!$A:$AB,15,0)</f>
        <v>Contratable</v>
      </c>
      <c r="K1928" s="36" t="str">
        <f t="shared" si="90"/>
        <v>Inversión</v>
      </c>
      <c r="L1928" s="37" t="s">
        <v>187</v>
      </c>
      <c r="M1928" s="38" t="str">
        <f t="shared" si="91"/>
        <v>C-4102-1500-13</v>
      </c>
      <c r="N1928" s="34">
        <v>991</v>
      </c>
      <c r="O1928" s="35" t="str">
        <f t="shared" si="92"/>
        <v>C-4102-1500-13-0-4102038-02-991</v>
      </c>
      <c r="P1928" s="32" t="s">
        <v>186</v>
      </c>
      <c r="Q1928" s="39">
        <f>VLOOKUP($O1928,[3]Gerentes!$A:$I,7,0)</f>
        <v>4102038</v>
      </c>
      <c r="R1928" s="40" t="str">
        <f>VLOOKUP($O1928,[3]Gerentes!$A:$I,8,0)</f>
        <v>SERVICIO DIRIGIDOS A LA ATENCION DE NIÑOS, NIÑAS, ADOLESCENTES Y JOVENES, CON ENFOQUE PEDAGOGICO Y RESTAURATIVO ENCAMINADOS A LA INCLUSION SOCIAL</v>
      </c>
      <c r="S1928" s="34" t="s">
        <v>24</v>
      </c>
      <c r="T1928" s="34">
        <v>27</v>
      </c>
      <c r="U1928" s="34" t="s">
        <v>161</v>
      </c>
      <c r="V1928" s="34" t="s">
        <v>25</v>
      </c>
      <c r="W1928" s="41">
        <v>222626778</v>
      </c>
      <c r="X1928" s="41">
        <v>0</v>
      </c>
      <c r="Y1928" s="41">
        <v>0</v>
      </c>
      <c r="Z1928" s="41">
        <v>0</v>
      </c>
      <c r="AA1928" s="41">
        <v>0</v>
      </c>
      <c r="AB1928" s="42">
        <v>222626778</v>
      </c>
      <c r="AC1928" s="41">
        <v>222413314</v>
      </c>
      <c r="AD1928" s="41">
        <v>213464</v>
      </c>
      <c r="AE1928" s="42">
        <v>222413314</v>
      </c>
      <c r="AF1928" s="42">
        <v>90778923</v>
      </c>
      <c r="AG1928" s="41">
        <v>90778923</v>
      </c>
      <c r="AH1928" s="41">
        <v>90778923</v>
      </c>
      <c r="AI1928" s="41">
        <v>0</v>
      </c>
      <c r="AJ1928" s="41">
        <v>0</v>
      </c>
      <c r="AK1928" s="42" t="str">
        <f>IFERROR(VLOOKUP(Exportar[[#This Row],[RUBRO]],[3]LISTAS!$A$1:$B$19,2,0),Exportar[[#This Row],[NOMBRE-Planeación_Proyecto]])</f>
        <v>3. Protección SRPA</v>
      </c>
      <c r="AL1928" s="41">
        <f>VLOOKUP(Exportar[[#This Row],[UNIDAD/SUB UNIDAD]],[3]!REGIONALES[[#All],[codigo_regional3]:[Columna1]],3,0)</f>
        <v>88</v>
      </c>
      <c r="AM1928" s="41">
        <f>Exportar[[#This Row],[COD]]</f>
        <v>88</v>
      </c>
      <c r="AN1928" s="41">
        <f>IFERROR(VLOOKUP(Exportar[[#This Row],[RUBRO completo]],'[3]CENTRO DE COSTOS'!$X:$X,1,0),0)</f>
        <v>0</v>
      </c>
      <c r="AO1928" s="43" t="str">
        <f>VLOOKUP(Exportar[[#This Row],[COD_REAL]],'[3]CENTRO DE COSTOS'!$M$4:$N$72,2,0)</f>
        <v>REGIONAL SAN ANDRES</v>
      </c>
    </row>
    <row r="1929" spans="1:41" x14ac:dyDescent="0.25">
      <c r="A1929" s="44">
        <v>45111</v>
      </c>
      <c r="B1929" s="32">
        <v>2023</v>
      </c>
      <c r="C1929" s="33" t="str">
        <f>VLOOKUP(D1929,'[3]CENTRO DE COSTOS'!$E:$H,4,0)</f>
        <v>REGIONALES</v>
      </c>
      <c r="D1929" s="34" t="s">
        <v>95</v>
      </c>
      <c r="E1929" s="34" t="s">
        <v>96</v>
      </c>
      <c r="F1929" s="34" t="s">
        <v>192</v>
      </c>
      <c r="G1929" s="35" t="str">
        <f>VLOOKUP(O1929,[3]Gerentes!$A:$N,4,0)</f>
        <v xml:space="preserve">PROTECCIÓN RESTABLECIMIENTO </v>
      </c>
      <c r="H1929" s="35" t="str">
        <f>VLOOKUP(O1929,[3]Gerentes!$A:$N,5,0)</f>
        <v>DIRECTOR(A) DE PROTECCION</v>
      </c>
      <c r="I1929" s="35" t="str">
        <f>VLOOKUP(O1929,[3]Gerentes!$A:$N,10,0)</f>
        <v>2. Protección PARD</v>
      </c>
      <c r="J1929" s="35" t="str">
        <f>VLOOKUP(O1929,[3]Gerentes!$A:$AB,15,0)</f>
        <v>Contratable</v>
      </c>
      <c r="K1929" s="36" t="str">
        <f t="shared" si="90"/>
        <v>Inversión</v>
      </c>
      <c r="L1929" s="37" t="s">
        <v>173</v>
      </c>
      <c r="M1929" s="38" t="str">
        <f t="shared" si="91"/>
        <v>C-4102-1500-14</v>
      </c>
      <c r="N1929" s="34">
        <v>991</v>
      </c>
      <c r="O1929" s="35" t="str">
        <f t="shared" si="92"/>
        <v>C-4102-1500-14-0-4102037-02-991</v>
      </c>
      <c r="P1929" s="32" t="s">
        <v>172</v>
      </c>
      <c r="Q1929" s="39">
        <f>VLOOKUP($O1929,[3]Gerentes!$A:$I,7,0)</f>
        <v>4102037</v>
      </c>
      <c r="R1929" s="40" t="str">
        <f>VLOOKUP($O1929,[3]Gerentes!$A:$I,8,0)</f>
        <v>SERVICIO DE PROTECCION PARA EL RESTABLECIMIENTO DE DERECHOS DE NIÑOS, NIÑAS, ADOLESCENTES Y JOVENES</v>
      </c>
      <c r="S1929" s="34" t="s">
        <v>24</v>
      </c>
      <c r="T1929" s="34">
        <v>21</v>
      </c>
      <c r="U1929" s="34" t="s">
        <v>185</v>
      </c>
      <c r="V1929" s="34" t="s">
        <v>25</v>
      </c>
      <c r="W1929" s="41">
        <v>462665704</v>
      </c>
      <c r="X1929" s="41">
        <v>0</v>
      </c>
      <c r="Y1929" s="41">
        <v>0</v>
      </c>
      <c r="Z1929" s="41">
        <v>0</v>
      </c>
      <c r="AA1929" s="41">
        <v>0</v>
      </c>
      <c r="AB1929" s="42">
        <v>462665704</v>
      </c>
      <c r="AC1929" s="41">
        <v>461757050</v>
      </c>
      <c r="AD1929" s="41">
        <v>908654</v>
      </c>
      <c r="AE1929" s="42">
        <v>461757050</v>
      </c>
      <c r="AF1929" s="42">
        <v>186037751</v>
      </c>
      <c r="AG1929" s="41">
        <v>186037751</v>
      </c>
      <c r="AH1929" s="41">
        <v>186037751</v>
      </c>
      <c r="AI1929" s="41">
        <v>0</v>
      </c>
      <c r="AJ1929" s="41">
        <v>0</v>
      </c>
      <c r="AK1929" s="42" t="str">
        <f>IFERROR(VLOOKUP(Exportar[[#This Row],[RUBRO]],[3]LISTAS!$A$1:$B$19,2,0),Exportar[[#This Row],[NOMBRE-Planeación_Proyecto]])</f>
        <v>2. Protección PARD</v>
      </c>
      <c r="AL1929" s="41">
        <f>VLOOKUP(Exportar[[#This Row],[UNIDAD/SUB UNIDAD]],[3]!REGIONALES[[#All],[codigo_regional3]:[Columna1]],3,0)</f>
        <v>88</v>
      </c>
      <c r="AM1929" s="41">
        <f>Exportar[[#This Row],[COD]]</f>
        <v>88</v>
      </c>
      <c r="AN1929" s="41">
        <f>IFERROR(VLOOKUP(Exportar[[#This Row],[RUBRO completo]],'[3]CENTRO DE COSTOS'!$X:$X,1,0),0)</f>
        <v>0</v>
      </c>
      <c r="AO1929" s="43" t="str">
        <f>VLOOKUP(Exportar[[#This Row],[COD_REAL]],'[3]CENTRO DE COSTOS'!$M$4:$N$72,2,0)</f>
        <v>REGIONAL SAN ANDRES</v>
      </c>
    </row>
    <row r="1930" spans="1:41" x14ac:dyDescent="0.25">
      <c r="A1930" s="44">
        <v>45111</v>
      </c>
      <c r="B1930" s="32">
        <v>2023</v>
      </c>
      <c r="C1930" s="33" t="str">
        <f>VLOOKUP(D1930,'[3]CENTRO DE COSTOS'!$E:$H,4,0)</f>
        <v>REGIONALES</v>
      </c>
      <c r="D1930" s="34" t="s">
        <v>95</v>
      </c>
      <c r="E1930" s="34" t="s">
        <v>96</v>
      </c>
      <c r="F1930" s="34" t="s">
        <v>192</v>
      </c>
      <c r="G1930" s="35" t="str">
        <f>VLOOKUP(O1930,[3]Gerentes!$A:$N,4,0)</f>
        <v>SNBF</v>
      </c>
      <c r="H1930" s="35" t="str">
        <f>VLOOKUP(O1930,[3]Gerentes!$A:$N,5,0)</f>
        <v>DIRECTOR(A) DE SISTEMA NACIONAL DE BIENESTAR FAMILIAR</v>
      </c>
      <c r="I1930" s="35" t="str">
        <f>VLOOKUP(O1930,[3]Gerentes!$A:$N,10,0)</f>
        <v>7. SNBF</v>
      </c>
      <c r="J1930" s="35" t="str">
        <f>VLOOKUP(O1930,[3]Gerentes!$A:$AB,15,0)</f>
        <v>Contratable</v>
      </c>
      <c r="K1930" s="36" t="str">
        <f t="shared" si="90"/>
        <v>Inversión</v>
      </c>
      <c r="L1930" s="37" t="s">
        <v>168</v>
      </c>
      <c r="M1930" s="38" t="str">
        <f t="shared" si="91"/>
        <v>C-4102-1500-15</v>
      </c>
      <c r="N1930" s="34">
        <v>991</v>
      </c>
      <c r="O1930" s="35" t="str">
        <f t="shared" si="92"/>
        <v>C-4102-1500-15-0-4102024-02-991</v>
      </c>
      <c r="P1930" s="32" t="s">
        <v>167</v>
      </c>
      <c r="Q1930" s="39">
        <f>VLOOKUP($O1930,[3]Gerentes!$A:$I,7,0)</f>
        <v>4102024</v>
      </c>
      <c r="R1930" s="40" t="str">
        <f>VLOOKUP($O1930,[3]Gerentes!$A:$I,8,0)</f>
        <v>SERVICIO DE ASISTENCIA TECNICA EN EL CICLO DE POLITICAS PUBLICAS DE INFANCIA Y ADOLESCENCIA</v>
      </c>
      <c r="S1930" s="34" t="s">
        <v>24</v>
      </c>
      <c r="T1930" s="34">
        <v>27</v>
      </c>
      <c r="U1930" s="34" t="s">
        <v>161</v>
      </c>
      <c r="V1930" s="34" t="s">
        <v>25</v>
      </c>
      <c r="W1930" s="41">
        <v>51138800</v>
      </c>
      <c r="X1930" s="41">
        <v>0</v>
      </c>
      <c r="Y1930" s="41">
        <v>0</v>
      </c>
      <c r="Z1930" s="41">
        <v>0</v>
      </c>
      <c r="AA1930" s="41">
        <v>0</v>
      </c>
      <c r="AB1930" s="42">
        <v>51138800</v>
      </c>
      <c r="AC1930" s="41">
        <v>51138800</v>
      </c>
      <c r="AD1930" s="41">
        <v>0</v>
      </c>
      <c r="AE1930" s="42">
        <v>51138800</v>
      </c>
      <c r="AF1930" s="42">
        <v>20100800</v>
      </c>
      <c r="AG1930" s="41">
        <v>20100800</v>
      </c>
      <c r="AH1930" s="41">
        <v>20100800</v>
      </c>
      <c r="AI1930" s="41">
        <v>0</v>
      </c>
      <c r="AJ1930" s="41">
        <v>0</v>
      </c>
      <c r="AK1930" s="42" t="str">
        <f>IFERROR(VLOOKUP(Exportar[[#This Row],[RUBRO]],[3]LISTAS!$A$1:$B$19,2,0),Exportar[[#This Row],[NOMBRE-Planeación_Proyecto]])</f>
        <v>7. SNBF</v>
      </c>
      <c r="AL1930" s="41">
        <f>VLOOKUP(Exportar[[#This Row],[UNIDAD/SUB UNIDAD]],[3]!REGIONALES[[#All],[codigo_regional3]:[Columna1]],3,0)</f>
        <v>88</v>
      </c>
      <c r="AM1930" s="41">
        <f>Exportar[[#This Row],[COD]]</f>
        <v>88</v>
      </c>
      <c r="AN1930" s="41">
        <f>IFERROR(VLOOKUP(Exportar[[#This Row],[RUBRO completo]],'[3]CENTRO DE COSTOS'!$X:$X,1,0),0)</f>
        <v>0</v>
      </c>
      <c r="AO1930" s="43" t="str">
        <f>VLOOKUP(Exportar[[#This Row],[COD_REAL]],'[3]CENTRO DE COSTOS'!$M$4:$N$72,2,0)</f>
        <v>REGIONAL SAN ANDRES</v>
      </c>
    </row>
    <row r="1931" spans="1:41" x14ac:dyDescent="0.25">
      <c r="A1931" s="44">
        <v>45111</v>
      </c>
      <c r="B1931" s="32">
        <v>2023</v>
      </c>
      <c r="C1931" s="33" t="str">
        <f>VLOOKUP(D1931,'[3]CENTRO DE COSTOS'!$E:$H,4,0)</f>
        <v>REGIONALES</v>
      </c>
      <c r="D1931" s="34" t="s">
        <v>95</v>
      </c>
      <c r="E1931" s="34" t="s">
        <v>96</v>
      </c>
      <c r="F1931" s="34" t="s">
        <v>192</v>
      </c>
      <c r="G1931" s="35" t="str">
        <f>VLOOKUP(O1931,[3]Gerentes!$A:$N,4,0)</f>
        <v>FAMILIA Y COMUNIDADES</v>
      </c>
      <c r="H1931" s="35" t="str">
        <f>VLOOKUP(O1931,[3]Gerentes!$A:$N,5,0)</f>
        <v>DIRECTOR(A) DE FAMILIA Y COMUNIDADES</v>
      </c>
      <c r="I1931" s="35" t="str">
        <f>VLOOKUP(O1931,[3]Gerentes!$A:$N,10,0)</f>
        <v>6. Familia y Comunidades</v>
      </c>
      <c r="J1931" s="35" t="str">
        <f>VLOOKUP(O1931,[3]Gerentes!$A:$AB,15,0)</f>
        <v>Contratable</v>
      </c>
      <c r="K1931" s="36" t="str">
        <f t="shared" si="90"/>
        <v>Inversión</v>
      </c>
      <c r="L1931" s="37" t="s">
        <v>184</v>
      </c>
      <c r="M1931" s="38" t="str">
        <f t="shared" si="91"/>
        <v>C-4102-1500-16</v>
      </c>
      <c r="N1931" s="34">
        <v>991</v>
      </c>
      <c r="O1931" s="35" t="str">
        <f t="shared" si="92"/>
        <v>C-4102-1500-16-0-4102041-02-991</v>
      </c>
      <c r="P1931" s="32" t="s">
        <v>183</v>
      </c>
      <c r="Q1931" s="39">
        <f>VLOOKUP($O1931,[3]Gerentes!$A:$I,7,0)</f>
        <v>4102041</v>
      </c>
      <c r="R1931" s="40" t="str">
        <f>VLOOKUP($O1931,[3]Gerentes!$A:$I,8,0)</f>
        <v>SERVICIO DE ASISTENCIA TECNICA EN EL CICLO DE POLITICAS PUBLICAS DE FAMILIA Y OTRAS RELACIONADAS</v>
      </c>
      <c r="S1931" s="34" t="s">
        <v>24</v>
      </c>
      <c r="T1931" s="34">
        <v>27</v>
      </c>
      <c r="U1931" s="34" t="s">
        <v>161</v>
      </c>
      <c r="V1931" s="34" t="s">
        <v>25</v>
      </c>
      <c r="W1931" s="41">
        <v>92388266</v>
      </c>
      <c r="X1931" s="41">
        <v>0</v>
      </c>
      <c r="Y1931" s="41">
        <v>787390</v>
      </c>
      <c r="Z1931" s="41">
        <v>0</v>
      </c>
      <c r="AA1931" s="41">
        <v>0</v>
      </c>
      <c r="AB1931" s="42">
        <v>91600876</v>
      </c>
      <c r="AC1931" s="41">
        <v>91600876</v>
      </c>
      <c r="AD1931" s="41">
        <v>0</v>
      </c>
      <c r="AE1931" s="42">
        <v>91600876</v>
      </c>
      <c r="AF1931" s="42">
        <v>36482876</v>
      </c>
      <c r="AG1931" s="41">
        <v>36482876</v>
      </c>
      <c r="AH1931" s="41">
        <v>36482876</v>
      </c>
      <c r="AI1931" s="41">
        <v>0</v>
      </c>
      <c r="AJ1931" s="41">
        <v>0</v>
      </c>
      <c r="AK1931" s="42" t="str">
        <f>IFERROR(VLOOKUP(Exportar[[#This Row],[RUBRO]],[3]LISTAS!$A$1:$B$19,2,0),Exportar[[#This Row],[NOMBRE-Planeación_Proyecto]])</f>
        <v>6. Familia y Comunidades</v>
      </c>
      <c r="AL1931" s="41">
        <f>VLOOKUP(Exportar[[#This Row],[UNIDAD/SUB UNIDAD]],[3]!REGIONALES[[#All],[codigo_regional3]:[Columna1]],3,0)</f>
        <v>88</v>
      </c>
      <c r="AM1931" s="41">
        <f>Exportar[[#This Row],[COD]]</f>
        <v>88</v>
      </c>
      <c r="AN1931" s="41">
        <f>IFERROR(VLOOKUP(Exportar[[#This Row],[RUBRO completo]],'[3]CENTRO DE COSTOS'!$X:$X,1,0),0)</f>
        <v>0</v>
      </c>
      <c r="AO1931" s="43" t="str">
        <f>VLOOKUP(Exportar[[#This Row],[COD_REAL]],'[3]CENTRO DE COSTOS'!$M$4:$N$72,2,0)</f>
        <v>REGIONAL SAN ANDRES</v>
      </c>
    </row>
    <row r="1932" spans="1:41" x14ac:dyDescent="0.25">
      <c r="A1932" s="44">
        <v>45111</v>
      </c>
      <c r="B1932" s="32">
        <v>2023</v>
      </c>
      <c r="C1932" s="33" t="str">
        <f>VLOOKUP(D1932,'[3]CENTRO DE COSTOS'!$E:$H,4,0)</f>
        <v>REGIONALES</v>
      </c>
      <c r="D1932" s="34" t="s">
        <v>95</v>
      </c>
      <c r="E1932" s="34" t="s">
        <v>96</v>
      </c>
      <c r="F1932" s="34" t="s">
        <v>192</v>
      </c>
      <c r="G1932" s="35" t="str">
        <f>VLOOKUP(O1932,[3]Gerentes!$A:$N,4,0)</f>
        <v>PRIMERA INFANCIA</v>
      </c>
      <c r="H1932" s="35" t="str">
        <f>VLOOKUP(O1932,[3]Gerentes!$A:$N,5,0)</f>
        <v>DIRECTOR(A) DE PRIMERA INFANCIA</v>
      </c>
      <c r="I1932" s="35" t="str">
        <f>VLOOKUP(O1932,[3]Gerentes!$A:$N,10,0)</f>
        <v>1. Primera Infancia</v>
      </c>
      <c r="J1932" s="35" t="str">
        <f>VLOOKUP(O1932,[3]Gerentes!$A:$AB,15,0)</f>
        <v>Contratable</v>
      </c>
      <c r="K1932" s="36" t="str">
        <f t="shared" si="90"/>
        <v>Inversión</v>
      </c>
      <c r="L1932" s="37" t="s">
        <v>166</v>
      </c>
      <c r="M1932" s="38" t="str">
        <f t="shared" si="91"/>
        <v>C-4102-1500-18</v>
      </c>
      <c r="N1932" s="34">
        <v>991</v>
      </c>
      <c r="O1932" s="35" t="str">
        <f t="shared" si="92"/>
        <v>C-4102-1500-18-0-4102040-02-991</v>
      </c>
      <c r="P1932" s="32" t="s">
        <v>165</v>
      </c>
      <c r="Q1932" s="39">
        <f>VLOOKUP($O1932,[3]Gerentes!$A:$I,7,0)</f>
        <v>4102040</v>
      </c>
      <c r="R1932" s="40" t="str">
        <f>VLOOKUP($O1932,[3]Gerentes!$A:$I,8,0)</f>
        <v>DOCUMENTOS METODOLOGICOS</v>
      </c>
      <c r="S1932" s="34" t="s">
        <v>24</v>
      </c>
      <c r="T1932" s="34">
        <v>27</v>
      </c>
      <c r="U1932" s="34" t="s">
        <v>161</v>
      </c>
      <c r="V1932" s="34" t="s">
        <v>25</v>
      </c>
      <c r="W1932" s="41">
        <v>355924566</v>
      </c>
      <c r="X1932" s="41">
        <v>0</v>
      </c>
      <c r="Y1932" s="41">
        <v>7931466</v>
      </c>
      <c r="Z1932" s="41">
        <v>0</v>
      </c>
      <c r="AA1932" s="41">
        <v>0</v>
      </c>
      <c r="AB1932" s="42">
        <v>347993100</v>
      </c>
      <c r="AC1932" s="41">
        <v>347993100</v>
      </c>
      <c r="AD1932" s="41">
        <v>0</v>
      </c>
      <c r="AE1932" s="42">
        <v>347993100</v>
      </c>
      <c r="AF1932" s="42">
        <v>139929100</v>
      </c>
      <c r="AG1932" s="41">
        <v>139929100</v>
      </c>
      <c r="AH1932" s="41">
        <v>139929100</v>
      </c>
      <c r="AI1932" s="41">
        <v>0</v>
      </c>
      <c r="AJ1932" s="41">
        <v>0</v>
      </c>
      <c r="AK1932" s="42" t="str">
        <f>IFERROR(VLOOKUP(Exportar[[#This Row],[RUBRO]],[3]LISTAS!$A$1:$B$19,2,0),Exportar[[#This Row],[NOMBRE-Planeación_Proyecto]])</f>
        <v>1. Primera Infancia</v>
      </c>
      <c r="AL1932" s="41">
        <f>VLOOKUP(Exportar[[#This Row],[UNIDAD/SUB UNIDAD]],[3]!REGIONALES[[#All],[codigo_regional3]:[Columna1]],3,0)</f>
        <v>88</v>
      </c>
      <c r="AM1932" s="41">
        <f>Exportar[[#This Row],[COD]]</f>
        <v>88</v>
      </c>
      <c r="AN1932" s="41">
        <f>IFERROR(VLOOKUP(Exportar[[#This Row],[RUBRO completo]],'[3]CENTRO DE COSTOS'!$X:$X,1,0),0)</f>
        <v>0</v>
      </c>
      <c r="AO1932" s="43" t="str">
        <f>VLOOKUP(Exportar[[#This Row],[COD_REAL]],'[3]CENTRO DE COSTOS'!$M$4:$N$72,2,0)</f>
        <v>REGIONAL SAN ANDRES</v>
      </c>
    </row>
    <row r="1933" spans="1:41" x14ac:dyDescent="0.25">
      <c r="A1933" s="44">
        <v>45111</v>
      </c>
      <c r="B1933" s="32">
        <v>2023</v>
      </c>
      <c r="C1933" s="33" t="str">
        <f>VLOOKUP(D1933,'[3]CENTRO DE COSTOS'!$E:$H,4,0)</f>
        <v>REGIONALES</v>
      </c>
      <c r="D1933" s="34" t="s">
        <v>95</v>
      </c>
      <c r="E1933" s="34" t="s">
        <v>96</v>
      </c>
      <c r="F1933" s="34" t="s">
        <v>192</v>
      </c>
      <c r="G1933" s="35" t="str">
        <f>VLOOKUP(O1933,[3]Gerentes!$A:$N,4,0)</f>
        <v>INFANCIA</v>
      </c>
      <c r="H1933" s="35" t="str">
        <f>VLOOKUP(O1933,[3]Gerentes!$A:$N,5,0)</f>
        <v>DIRECTOR(A) DE INFANCIA</v>
      </c>
      <c r="I1933" s="35" t="str">
        <f>VLOOKUP(O1933,[3]Gerentes!$A:$N,10,0)</f>
        <v>7. Infancia</v>
      </c>
      <c r="J1933" s="35" t="str">
        <f>VLOOKUP(O1933,[3]Gerentes!$A:$AB,15,0)</f>
        <v>Contratable</v>
      </c>
      <c r="K1933" s="36" t="str">
        <f t="shared" si="90"/>
        <v>Inversión</v>
      </c>
      <c r="L1933" s="37" t="s">
        <v>182</v>
      </c>
      <c r="M1933" s="38" t="str">
        <f t="shared" si="91"/>
        <v>C-4102-1500-20</v>
      </c>
      <c r="N1933" s="34">
        <v>991</v>
      </c>
      <c r="O1933" s="35" t="str">
        <f t="shared" si="92"/>
        <v>C-4102-1500-20-0-4102045-02-991</v>
      </c>
      <c r="P1933" s="32" t="s">
        <v>181</v>
      </c>
      <c r="Q1933" s="39">
        <f>VLOOKUP($O1933,[3]Gerentes!$A:$I,7,0)</f>
        <v>4102045</v>
      </c>
      <c r="R1933" s="40" t="str">
        <f>VLOOKUP($O1933,[3]Gerentes!$A:$I,8,0)</f>
        <v>SERVICIOS DE EDUCACIÓN INFORMAL A NIÑOS, NIÑAS, ADOLESCENTES  Y JÓVENES PARA EL RECONOCIMIENTO DE SUS DERECHOS</v>
      </c>
      <c r="S1933" s="34" t="s">
        <v>24</v>
      </c>
      <c r="T1933" s="34">
        <v>27</v>
      </c>
      <c r="U1933" s="34" t="s">
        <v>161</v>
      </c>
      <c r="V1933" s="34" t="s">
        <v>25</v>
      </c>
      <c r="W1933" s="41">
        <v>91876129</v>
      </c>
      <c r="X1933" s="41">
        <v>0</v>
      </c>
      <c r="Y1933" s="41">
        <v>912257</v>
      </c>
      <c r="Z1933" s="41">
        <v>0</v>
      </c>
      <c r="AA1933" s="41">
        <v>0</v>
      </c>
      <c r="AB1933" s="42">
        <v>90963872</v>
      </c>
      <c r="AC1933" s="41">
        <v>90963872</v>
      </c>
      <c r="AD1933" s="41">
        <v>0</v>
      </c>
      <c r="AE1933" s="42">
        <v>90963872</v>
      </c>
      <c r="AF1933" s="42">
        <v>36229164</v>
      </c>
      <c r="AG1933" s="41">
        <v>36229164</v>
      </c>
      <c r="AH1933" s="41">
        <v>36229164</v>
      </c>
      <c r="AI1933" s="41">
        <v>0</v>
      </c>
      <c r="AJ1933" s="41">
        <v>0</v>
      </c>
      <c r="AK1933" s="42" t="str">
        <f>IFERROR(VLOOKUP(Exportar[[#This Row],[RUBRO]],[3]LISTAS!$A$1:$B$19,2,0),Exportar[[#This Row],[NOMBRE-Planeación_Proyecto]])</f>
        <v>7. Infancia</v>
      </c>
      <c r="AL1933" s="41">
        <f>VLOOKUP(Exportar[[#This Row],[UNIDAD/SUB UNIDAD]],[3]!REGIONALES[[#All],[codigo_regional3]:[Columna1]],3,0)</f>
        <v>88</v>
      </c>
      <c r="AM1933" s="41">
        <f>Exportar[[#This Row],[COD]]</f>
        <v>88</v>
      </c>
      <c r="AN1933" s="41">
        <f>IFERROR(VLOOKUP(Exportar[[#This Row],[RUBRO completo]],'[3]CENTRO DE COSTOS'!$X:$X,1,0),0)</f>
        <v>0</v>
      </c>
      <c r="AO1933" s="43" t="str">
        <f>VLOOKUP(Exportar[[#This Row],[COD_REAL]],'[3]CENTRO DE COSTOS'!$M$4:$N$72,2,0)</f>
        <v>REGIONAL SAN ANDRES</v>
      </c>
    </row>
    <row r="1934" spans="1:41" x14ac:dyDescent="0.25">
      <c r="A1934" s="44">
        <v>45111</v>
      </c>
      <c r="B1934" s="32">
        <v>2023</v>
      </c>
      <c r="C1934" s="33" t="str">
        <f>VLOOKUP(D1934,'[3]CENTRO DE COSTOS'!$E:$H,4,0)</f>
        <v>REGIONALES</v>
      </c>
      <c r="D1934" s="34" t="s">
        <v>95</v>
      </c>
      <c r="E1934" s="34" t="s">
        <v>96</v>
      </c>
      <c r="F1934" s="34" t="s">
        <v>192</v>
      </c>
      <c r="G1934" s="35" t="str">
        <f>VLOOKUP(O1934,[3]Gerentes!$A:$N,4,0)</f>
        <v>ADOLESCENCIA Y JUVENTUD</v>
      </c>
      <c r="H1934" s="35" t="str">
        <f>VLOOKUP(O1934,[3]Gerentes!$A:$N,5,0)</f>
        <v xml:space="preserve">DIRECTOR(A) DE ADOLESCENCIA Y JUVENTUD </v>
      </c>
      <c r="I1934" s="35" t="str">
        <f>VLOOKUP(O1934,[3]Gerentes!$A:$N,10,0)</f>
        <v>8. Adolescencia y Juventud</v>
      </c>
      <c r="J1934" s="35" t="str">
        <f>VLOOKUP(O1934,[3]Gerentes!$A:$AB,15,0)</f>
        <v>Contratable</v>
      </c>
      <c r="K1934" s="36" t="str">
        <f t="shared" si="90"/>
        <v>Inversión</v>
      </c>
      <c r="L1934" s="37" t="s">
        <v>180</v>
      </c>
      <c r="M1934" s="38" t="str">
        <f t="shared" si="91"/>
        <v>C-4102-1500-21</v>
      </c>
      <c r="N1934" s="34">
        <v>991</v>
      </c>
      <c r="O1934" s="35" t="str">
        <f t="shared" si="92"/>
        <v>C-4102-1500-21-0-4102045-02-00-991</v>
      </c>
      <c r="P1934" s="32" t="s">
        <v>179</v>
      </c>
      <c r="Q1934" s="39">
        <f>VLOOKUP($O1934,[3]Gerentes!$A:$I,7,0)</f>
        <v>4102045</v>
      </c>
      <c r="R1934" s="40" t="str">
        <f>VLOOKUP($O1934,[3]Gerentes!$A:$I,8,0)</f>
        <v>SERVICIOS DE EDUCACIÓN INFORMAL A NIÑOS, NIÑAS, ADOLESCENTES  Y JÓVENES PARA EL RECONOCIMIENTO DE SUS DERECHOS</v>
      </c>
      <c r="S1934" s="34" t="s">
        <v>24</v>
      </c>
      <c r="T1934" s="34">
        <v>27</v>
      </c>
      <c r="U1934" s="34" t="s">
        <v>161</v>
      </c>
      <c r="V1934" s="34" t="s">
        <v>25</v>
      </c>
      <c r="W1934" s="41">
        <v>92797334</v>
      </c>
      <c r="X1934" s="41">
        <v>0</v>
      </c>
      <c r="Y1934" s="41">
        <v>2057334</v>
      </c>
      <c r="Z1934" s="41">
        <v>0</v>
      </c>
      <c r="AA1934" s="41">
        <v>0</v>
      </c>
      <c r="AB1934" s="42">
        <v>90740000</v>
      </c>
      <c r="AC1934" s="41">
        <v>90740000</v>
      </c>
      <c r="AD1934" s="41">
        <v>0</v>
      </c>
      <c r="AE1934" s="42">
        <v>90740000</v>
      </c>
      <c r="AF1934" s="42">
        <v>36140000</v>
      </c>
      <c r="AG1934" s="41">
        <v>36140000</v>
      </c>
      <c r="AH1934" s="41">
        <v>36140000</v>
      </c>
      <c r="AI1934" s="41">
        <v>0</v>
      </c>
      <c r="AJ1934" s="41">
        <v>0</v>
      </c>
      <c r="AK1934" s="42" t="str">
        <f>IFERROR(VLOOKUP(Exportar[[#This Row],[RUBRO]],[3]LISTAS!$A$1:$B$19,2,0),Exportar[[#This Row],[NOMBRE-Planeación_Proyecto]])</f>
        <v>8. Adolescencia y Juventud</v>
      </c>
      <c r="AL1934" s="41">
        <f>VLOOKUP(Exportar[[#This Row],[UNIDAD/SUB UNIDAD]],[3]!REGIONALES[[#All],[codigo_regional3]:[Columna1]],3,0)</f>
        <v>88</v>
      </c>
      <c r="AM1934" s="41">
        <f>Exportar[[#This Row],[COD]]</f>
        <v>88</v>
      </c>
      <c r="AN1934" s="41">
        <f>IFERROR(VLOOKUP(Exportar[[#This Row],[RUBRO completo]],'[3]CENTRO DE COSTOS'!$X:$X,1,0),0)</f>
        <v>0</v>
      </c>
      <c r="AO1934" s="43" t="str">
        <f>VLOOKUP(Exportar[[#This Row],[COD_REAL]],'[3]CENTRO DE COSTOS'!$M$4:$N$72,2,0)</f>
        <v>REGIONAL SAN ANDRES</v>
      </c>
    </row>
    <row r="1935" spans="1:41" x14ac:dyDescent="0.25">
      <c r="A1935" s="44">
        <v>45111</v>
      </c>
      <c r="B1935" s="32">
        <v>2023</v>
      </c>
      <c r="C1935" s="33" t="str">
        <f>VLOOKUP(D1935,'[3]CENTRO DE COSTOS'!$E:$H,4,0)</f>
        <v>REGIONALES</v>
      </c>
      <c r="D1935" s="34" t="s">
        <v>95</v>
      </c>
      <c r="E1935" s="34" t="s">
        <v>96</v>
      </c>
      <c r="F1935" s="34" t="s">
        <v>192</v>
      </c>
      <c r="G1935" s="35" t="str">
        <f>VLOOKUP(O1935,[3]Gerentes!$A:$N,4,0)</f>
        <v>TECNOLOGÍA</v>
      </c>
      <c r="H1935" s="35" t="str">
        <f>VLOOKUP(O1935,[3]Gerentes!$A:$N,5,0)</f>
        <v>DIRECTOR(A) DE INFORMACION Y TECNOLOGIA</v>
      </c>
      <c r="I1935" s="35" t="str">
        <f>VLOOKUP(O1935,[3]Gerentes!$A:$N,10,0)</f>
        <v>9. Tecnología</v>
      </c>
      <c r="J1935" s="35" t="str">
        <f>VLOOKUP(O1935,[3]Gerentes!$A:$AB,15,0)</f>
        <v>Contratable</v>
      </c>
      <c r="K1935" s="36" t="str">
        <f t="shared" si="90"/>
        <v>Inversión</v>
      </c>
      <c r="L1935" s="37" t="s">
        <v>178</v>
      </c>
      <c r="M1935" s="38" t="str">
        <f t="shared" si="91"/>
        <v>C-4199-1500-7</v>
      </c>
      <c r="N1935" s="34">
        <v>991</v>
      </c>
      <c r="O1935" s="35" t="str">
        <f t="shared" si="92"/>
        <v>C-4199-1500-7-0-4199062-02-991</v>
      </c>
      <c r="P1935" s="32" t="s">
        <v>177</v>
      </c>
      <c r="Q1935" s="39">
        <f>VLOOKUP($O1935,[3]Gerentes!$A:$I,7,0)</f>
        <v>4199062</v>
      </c>
      <c r="R1935" s="40" t="str">
        <f>VLOOKUP($O1935,[3]Gerentes!$A:$I,8,0)</f>
        <v>SERVICIOS TECNOLOGICOS</v>
      </c>
      <c r="S1935" s="34" t="s">
        <v>24</v>
      </c>
      <c r="T1935" s="34">
        <v>27</v>
      </c>
      <c r="U1935" s="34" t="s">
        <v>161</v>
      </c>
      <c r="V1935" s="34" t="s">
        <v>25</v>
      </c>
      <c r="W1935" s="41">
        <v>59620925</v>
      </c>
      <c r="X1935" s="41">
        <v>0</v>
      </c>
      <c r="Y1935" s="41">
        <v>0</v>
      </c>
      <c r="Z1935" s="41">
        <v>0</v>
      </c>
      <c r="AA1935" s="41">
        <v>0</v>
      </c>
      <c r="AB1935" s="42">
        <v>59620925</v>
      </c>
      <c r="AC1935" s="41">
        <v>58956625</v>
      </c>
      <c r="AD1935" s="41">
        <v>664300</v>
      </c>
      <c r="AE1935" s="42">
        <v>58956625</v>
      </c>
      <c r="AF1935" s="42">
        <v>23414203</v>
      </c>
      <c r="AG1935" s="41">
        <v>23414203</v>
      </c>
      <c r="AH1935" s="41">
        <v>23414203</v>
      </c>
      <c r="AI1935" s="41">
        <v>0</v>
      </c>
      <c r="AJ1935" s="41">
        <v>0</v>
      </c>
      <c r="AK1935" s="42" t="str">
        <f>IFERROR(VLOOKUP(Exportar[[#This Row],[RUBRO]],[3]LISTAS!$A$1:$B$19,2,0),Exportar[[#This Row],[NOMBRE-Planeación_Proyecto]])</f>
        <v>9. Tecnología</v>
      </c>
      <c r="AL1935" s="41">
        <f>VLOOKUP(Exportar[[#This Row],[UNIDAD/SUB UNIDAD]],[3]!REGIONALES[[#All],[codigo_regional3]:[Columna1]],3,0)</f>
        <v>88</v>
      </c>
      <c r="AM1935" s="41">
        <f>Exportar[[#This Row],[COD]]</f>
        <v>88</v>
      </c>
      <c r="AN1935" s="41">
        <f>IFERROR(VLOOKUP(Exportar[[#This Row],[RUBRO completo]],'[3]CENTRO DE COSTOS'!$X:$X,1,0),0)</f>
        <v>0</v>
      </c>
      <c r="AO1935" s="43" t="str">
        <f>VLOOKUP(Exportar[[#This Row],[COD_REAL]],'[3]CENTRO DE COSTOS'!$M$4:$N$72,2,0)</f>
        <v>REGIONAL SAN ANDRES</v>
      </c>
    </row>
    <row r="1936" spans="1:41" x14ac:dyDescent="0.25">
      <c r="A1936" s="44">
        <v>45111</v>
      </c>
      <c r="B1936" s="32">
        <v>2023</v>
      </c>
      <c r="C1936" s="33" t="str">
        <f>VLOOKUP(D1936,'[3]CENTRO DE COSTOS'!$E:$H,4,0)</f>
        <v>REGIONALES</v>
      </c>
      <c r="D1936" s="34" t="s">
        <v>95</v>
      </c>
      <c r="E1936" s="34" t="s">
        <v>96</v>
      </c>
      <c r="F1936" s="34" t="s">
        <v>192</v>
      </c>
      <c r="G1936" s="35" t="str">
        <f>VLOOKUP(O1936,[3]Gerentes!$A:$N,4,0)</f>
        <v>FORTALECIMIENTO</v>
      </c>
      <c r="H1936" s="35" t="str">
        <f>VLOOKUP(O1936,[3]Gerentes!$A:$N,5,0)</f>
        <v>DIRECTOR(A) DE GESTION HUMANA</v>
      </c>
      <c r="I1936" s="35" t="str">
        <f>VLOOKUP(O1936,[3]Gerentes!$A:$N,10,0)</f>
        <v>8. Fortalecimiento</v>
      </c>
      <c r="J1936" s="35" t="str">
        <f>VLOOKUP(O1936,[3]Gerentes!$A:$AB,15,0)</f>
        <v>Contratable</v>
      </c>
      <c r="K1936" s="36" t="str">
        <f t="shared" si="90"/>
        <v>Inversión</v>
      </c>
      <c r="L1936" s="37" t="s">
        <v>175</v>
      </c>
      <c r="M1936" s="38" t="str">
        <f t="shared" si="91"/>
        <v>C-4199-1500-8</v>
      </c>
      <c r="N1936" s="34">
        <v>991</v>
      </c>
      <c r="O1936" s="35" t="str">
        <f t="shared" si="92"/>
        <v>C-4199-1500-8-0-4199064-02-991</v>
      </c>
      <c r="P1936" s="32" t="s">
        <v>174</v>
      </c>
      <c r="Q1936" s="39">
        <f>VLOOKUP($O1936,[3]Gerentes!$A:$I,7,0)</f>
        <v>4199064</v>
      </c>
      <c r="R1936" s="40" t="str">
        <f>VLOOKUP($O1936,[3]Gerentes!$A:$I,8,0)</f>
        <v>SERVICIO DE IMPLEMENTACION DE SISTEMAS DE GESTION</v>
      </c>
      <c r="S1936" s="34" t="s">
        <v>24</v>
      </c>
      <c r="T1936" s="34">
        <v>27</v>
      </c>
      <c r="U1936" s="34" t="s">
        <v>161</v>
      </c>
      <c r="V1936" s="34" t="s">
        <v>25</v>
      </c>
      <c r="W1936" s="41">
        <v>384543546</v>
      </c>
      <c r="X1936" s="41">
        <v>0</v>
      </c>
      <c r="Y1936" s="41">
        <v>0</v>
      </c>
      <c r="Z1936" s="41">
        <v>0</v>
      </c>
      <c r="AA1936" s="41">
        <v>0</v>
      </c>
      <c r="AB1936" s="42">
        <v>384543546</v>
      </c>
      <c r="AC1936" s="41">
        <v>303555800</v>
      </c>
      <c r="AD1936" s="41">
        <v>80987746</v>
      </c>
      <c r="AE1936" s="42">
        <v>303555800</v>
      </c>
      <c r="AF1936" s="42">
        <v>121590034</v>
      </c>
      <c r="AG1936" s="41">
        <v>121590034</v>
      </c>
      <c r="AH1936" s="41">
        <v>121590034</v>
      </c>
      <c r="AI1936" s="41">
        <v>0</v>
      </c>
      <c r="AJ1936" s="41">
        <v>0</v>
      </c>
      <c r="AK1936" s="42" t="str">
        <f>IFERROR(VLOOKUP(Exportar[[#This Row],[RUBRO]],[3]LISTAS!$A$1:$B$19,2,0),Exportar[[#This Row],[NOMBRE-Planeación_Proyecto]])</f>
        <v>8. Fortalecimiento</v>
      </c>
      <c r="AL1936" s="41">
        <f>VLOOKUP(Exportar[[#This Row],[UNIDAD/SUB UNIDAD]],[3]!REGIONALES[[#All],[codigo_regional3]:[Columna1]],3,0)</f>
        <v>88</v>
      </c>
      <c r="AM1936" s="41">
        <f>Exportar[[#This Row],[COD]]</f>
        <v>88</v>
      </c>
      <c r="AN1936" s="41">
        <f>IFERROR(VLOOKUP(Exportar[[#This Row],[RUBRO completo]],'[3]CENTRO DE COSTOS'!$X:$X,1,0),0)</f>
        <v>0</v>
      </c>
      <c r="AO1936" s="43" t="str">
        <f>VLOOKUP(Exportar[[#This Row],[COD_REAL]],'[3]CENTRO DE COSTOS'!$M$4:$N$72,2,0)</f>
        <v>REGIONAL SAN ANDRES</v>
      </c>
    </row>
    <row r="1937" spans="1:41" x14ac:dyDescent="0.25">
      <c r="A1937" s="44">
        <v>45111</v>
      </c>
      <c r="B1937" s="32">
        <v>2023</v>
      </c>
      <c r="C1937" s="33" t="str">
        <f>VLOOKUP(D1937,'[3]CENTRO DE COSTOS'!$E:$H,4,0)</f>
        <v>REGIONALES</v>
      </c>
      <c r="D1937" s="34" t="s">
        <v>95</v>
      </c>
      <c r="E1937" s="34" t="s">
        <v>96</v>
      </c>
      <c r="F1937" s="34" t="s">
        <v>176</v>
      </c>
      <c r="G1937" s="35" t="str">
        <f>VLOOKUP(O1937,[3]Gerentes!$A:$N,4,0)</f>
        <v>NUTRICIÓN</v>
      </c>
      <c r="H1937" s="35" t="str">
        <f>VLOOKUP(O1937,[3]Gerentes!$A:$N,5,0)</f>
        <v>DIRECTOR(A) DE NUTRICION</v>
      </c>
      <c r="I1937" s="35" t="str">
        <f>VLOOKUP(O1937,[3]Gerentes!$A:$N,10,0)</f>
        <v>4. Nutrición</v>
      </c>
      <c r="J1937" s="35" t="str">
        <f>VLOOKUP(O1937,[3]Gerentes!$A:$AB,15,0)</f>
        <v>No Contratable</v>
      </c>
      <c r="K1937" s="36" t="str">
        <f t="shared" si="90"/>
        <v>Inversión</v>
      </c>
      <c r="L1937" s="37" t="s">
        <v>189</v>
      </c>
      <c r="M1937" s="38" t="str">
        <f t="shared" si="91"/>
        <v>C-4102-1500-12</v>
      </c>
      <c r="N1937" s="34">
        <v>992</v>
      </c>
      <c r="O1937" s="35" t="str">
        <f t="shared" si="92"/>
        <v>C-4102-1500-12-0-4102016-02-992</v>
      </c>
      <c r="P1937" s="32" t="s">
        <v>188</v>
      </c>
      <c r="Q1937" s="39">
        <f>VLOOKUP($O1937,[3]Gerentes!$A:$I,7,0)</f>
        <v>4102016</v>
      </c>
      <c r="R1937" s="40" t="str">
        <f>VLOOKUP($O1937,[3]Gerentes!$A:$I,8,0)</f>
        <v>SERVICIO DE ATENCION Y PREVENCION A LA DESNUTRICION DESDE EL SECTOR INCLUSION SOCIAL</v>
      </c>
      <c r="S1937" s="34" t="s">
        <v>24</v>
      </c>
      <c r="T1937" s="34">
        <v>27</v>
      </c>
      <c r="U1937" s="34" t="s">
        <v>161</v>
      </c>
      <c r="V1937" s="34" t="s">
        <v>25</v>
      </c>
      <c r="W1937" s="41">
        <v>1000000</v>
      </c>
      <c r="X1937" s="41">
        <v>200000</v>
      </c>
      <c r="Y1937" s="41">
        <v>0</v>
      </c>
      <c r="Z1937" s="41">
        <v>0</v>
      </c>
      <c r="AA1937" s="41">
        <v>0</v>
      </c>
      <c r="AB1937" s="42">
        <v>1200000</v>
      </c>
      <c r="AC1937" s="41">
        <v>1000000</v>
      </c>
      <c r="AD1937" s="41">
        <v>200000</v>
      </c>
      <c r="AE1937" s="42">
        <v>560368</v>
      </c>
      <c r="AF1937" s="42">
        <v>560368</v>
      </c>
      <c r="AG1937" s="41">
        <v>560368</v>
      </c>
      <c r="AH1937" s="41">
        <v>560368</v>
      </c>
      <c r="AI1937" s="41">
        <v>0</v>
      </c>
      <c r="AJ1937" s="41">
        <v>0</v>
      </c>
      <c r="AK1937" s="42" t="str">
        <f>IFERROR(VLOOKUP(Exportar[[#This Row],[RUBRO]],[3]LISTAS!$A$1:$B$19,2,0),Exportar[[#This Row],[NOMBRE-Planeación_Proyecto]])</f>
        <v>4. Nutrición</v>
      </c>
      <c r="AL1937" s="41">
        <f>VLOOKUP(Exportar[[#This Row],[UNIDAD/SUB UNIDAD]],[3]!REGIONALES[[#All],[codigo_regional3]:[Columna1]],3,0)</f>
        <v>88</v>
      </c>
      <c r="AM1937" s="41">
        <f>Exportar[[#This Row],[COD]]</f>
        <v>88</v>
      </c>
      <c r="AN1937" s="41">
        <f>IFERROR(VLOOKUP(Exportar[[#This Row],[RUBRO completo]],'[3]CENTRO DE COSTOS'!$X:$X,1,0),0)</f>
        <v>0</v>
      </c>
      <c r="AO1937" s="43" t="str">
        <f>VLOOKUP(Exportar[[#This Row],[COD_REAL]],'[3]CENTRO DE COSTOS'!$M$4:$N$72,2,0)</f>
        <v>REGIONAL SAN ANDRES</v>
      </c>
    </row>
    <row r="1938" spans="1:41" x14ac:dyDescent="0.25">
      <c r="A1938" s="44">
        <v>45111</v>
      </c>
      <c r="B1938" s="32">
        <v>2023</v>
      </c>
      <c r="C1938" s="33" t="str">
        <f>VLOOKUP(D1938,'[3]CENTRO DE COSTOS'!$E:$H,4,0)</f>
        <v>REGIONALES</v>
      </c>
      <c r="D1938" s="34" t="s">
        <v>95</v>
      </c>
      <c r="E1938" s="34" t="s">
        <v>96</v>
      </c>
      <c r="F1938" s="34" t="s">
        <v>176</v>
      </c>
      <c r="G1938" s="35" t="str">
        <f>VLOOKUP(O1938,[3]Gerentes!$A:$N,4,0)</f>
        <v>PROTECCIÓN SRPA</v>
      </c>
      <c r="H1938" s="35" t="str">
        <f>VLOOKUP(O1938,[3]Gerentes!$A:$N,5,0)</f>
        <v>DIRECTOR(A) DE PROTECCION</v>
      </c>
      <c r="I1938" s="35" t="str">
        <f>VLOOKUP(O1938,[3]Gerentes!$A:$N,10,0)</f>
        <v>3. Protección SRPA</v>
      </c>
      <c r="J1938" s="35" t="str">
        <f>VLOOKUP(O1938,[3]Gerentes!$A:$AB,15,0)</f>
        <v>No Contratable</v>
      </c>
      <c r="K1938" s="36" t="str">
        <f t="shared" si="90"/>
        <v>Inversión</v>
      </c>
      <c r="L1938" s="37" t="s">
        <v>187</v>
      </c>
      <c r="M1938" s="38" t="str">
        <f t="shared" si="91"/>
        <v>C-4102-1500-13</v>
      </c>
      <c r="N1938" s="34">
        <v>992</v>
      </c>
      <c r="O1938" s="35" t="str">
        <f t="shared" si="92"/>
        <v>C-4102-1500-13-0-4102038-02-992</v>
      </c>
      <c r="P1938" s="32" t="s">
        <v>186</v>
      </c>
      <c r="Q1938" s="39">
        <f>VLOOKUP($O1938,[3]Gerentes!$A:$I,7,0)</f>
        <v>4102038</v>
      </c>
      <c r="R1938" s="40" t="str">
        <f>VLOOKUP($O1938,[3]Gerentes!$A:$I,8,0)</f>
        <v>SERVICIO DIRIGIDOS A LA ATENCION DE NIÑOS, NIÑAS, ADOLESCENTES Y JOVENES, CON ENFOQUE PEDAGOGICO Y RESTAURATIVO ENCAMINADOS A LA INCLUSION SOCIAL</v>
      </c>
      <c r="S1938" s="34" t="s">
        <v>24</v>
      </c>
      <c r="T1938" s="34">
        <v>27</v>
      </c>
      <c r="U1938" s="34" t="s">
        <v>161</v>
      </c>
      <c r="V1938" s="34" t="s">
        <v>25</v>
      </c>
      <c r="W1938" s="41">
        <v>3588562</v>
      </c>
      <c r="X1938" s="41">
        <v>0</v>
      </c>
      <c r="Y1938" s="41">
        <v>0</v>
      </c>
      <c r="Z1938" s="41">
        <v>0</v>
      </c>
      <c r="AA1938" s="41">
        <v>0</v>
      </c>
      <c r="AB1938" s="42">
        <v>3588562</v>
      </c>
      <c r="AC1938" s="41">
        <v>3588562</v>
      </c>
      <c r="AD1938" s="41">
        <v>0</v>
      </c>
      <c r="AE1938" s="42">
        <v>819815</v>
      </c>
      <c r="AF1938" s="42">
        <v>432353</v>
      </c>
      <c r="AG1938" s="41">
        <v>432353</v>
      </c>
      <c r="AH1938" s="41">
        <v>432353</v>
      </c>
      <c r="AI1938" s="41">
        <v>0</v>
      </c>
      <c r="AJ1938" s="41">
        <v>0</v>
      </c>
      <c r="AK1938" s="42" t="str">
        <f>IFERROR(VLOOKUP(Exportar[[#This Row],[RUBRO]],[3]LISTAS!$A$1:$B$19,2,0),Exportar[[#This Row],[NOMBRE-Planeación_Proyecto]])</f>
        <v>3. Protección SRPA</v>
      </c>
      <c r="AL1938" s="41">
        <f>VLOOKUP(Exportar[[#This Row],[UNIDAD/SUB UNIDAD]],[3]!REGIONALES[[#All],[codigo_regional3]:[Columna1]],3,0)</f>
        <v>88</v>
      </c>
      <c r="AM1938" s="41">
        <f>Exportar[[#This Row],[COD]]</f>
        <v>88</v>
      </c>
      <c r="AN1938" s="41">
        <f>IFERROR(VLOOKUP(Exportar[[#This Row],[RUBRO completo]],'[3]CENTRO DE COSTOS'!$X:$X,1,0),0)</f>
        <v>0</v>
      </c>
      <c r="AO1938" s="43" t="str">
        <f>VLOOKUP(Exportar[[#This Row],[COD_REAL]],'[3]CENTRO DE COSTOS'!$M$4:$N$72,2,0)</f>
        <v>REGIONAL SAN ANDRES</v>
      </c>
    </row>
    <row r="1939" spans="1:41" x14ac:dyDescent="0.25">
      <c r="A1939" s="44">
        <v>45111</v>
      </c>
      <c r="B1939" s="32">
        <v>2023</v>
      </c>
      <c r="C1939" s="33" t="str">
        <f>VLOOKUP(D1939,'[3]CENTRO DE COSTOS'!$E:$H,4,0)</f>
        <v>REGIONALES</v>
      </c>
      <c r="D1939" s="34" t="s">
        <v>95</v>
      </c>
      <c r="E1939" s="34" t="s">
        <v>96</v>
      </c>
      <c r="F1939" s="34" t="s">
        <v>176</v>
      </c>
      <c r="G1939" s="35" t="str">
        <f>VLOOKUP(O1939,[3]Gerentes!$A:$N,4,0)</f>
        <v xml:space="preserve">PROTECCIÓN RESTABLECIMIENTO </v>
      </c>
      <c r="H1939" s="35" t="str">
        <f>VLOOKUP(O1939,[3]Gerentes!$A:$N,5,0)</f>
        <v>DIRECTOR(A) DE PROTECCION</v>
      </c>
      <c r="I1939" s="35" t="str">
        <f>VLOOKUP(O1939,[3]Gerentes!$A:$N,10,0)</f>
        <v>2. Protección PARD</v>
      </c>
      <c r="J1939" s="35" t="str">
        <f>VLOOKUP(O1939,[3]Gerentes!$A:$AB,15,0)</f>
        <v>No Contratable</v>
      </c>
      <c r="K1939" s="36" t="str">
        <f t="shared" si="90"/>
        <v>Inversión</v>
      </c>
      <c r="L1939" s="37" t="s">
        <v>173</v>
      </c>
      <c r="M1939" s="38" t="str">
        <f t="shared" si="91"/>
        <v>C-4102-1500-14</v>
      </c>
      <c r="N1939" s="34">
        <v>992</v>
      </c>
      <c r="O1939" s="35" t="str">
        <f t="shared" si="92"/>
        <v>C-4102-1500-14-0-4102037-02-992</v>
      </c>
      <c r="P1939" s="32" t="s">
        <v>172</v>
      </c>
      <c r="Q1939" s="39">
        <f>VLOOKUP($O1939,[3]Gerentes!$A:$I,7,0)</f>
        <v>4102037</v>
      </c>
      <c r="R1939" s="40" t="str">
        <f>VLOOKUP($O1939,[3]Gerentes!$A:$I,8,0)</f>
        <v>SERVICIO DE PROTECCION PARA EL RESTABLECIMIENTO DE DERECHOS DE NIÑOS, NIÑAS, ADOLESCENTES Y JOVENES</v>
      </c>
      <c r="S1939" s="34" t="s">
        <v>24</v>
      </c>
      <c r="T1939" s="34">
        <v>21</v>
      </c>
      <c r="U1939" s="34" t="s">
        <v>185</v>
      </c>
      <c r="V1939" s="34" t="s">
        <v>25</v>
      </c>
      <c r="W1939" s="41">
        <v>10213931</v>
      </c>
      <c r="X1939" s="41">
        <v>0</v>
      </c>
      <c r="Y1939" s="41">
        <v>0</v>
      </c>
      <c r="Z1939" s="41">
        <v>0</v>
      </c>
      <c r="AA1939" s="41">
        <v>0</v>
      </c>
      <c r="AB1939" s="42">
        <v>10213931</v>
      </c>
      <c r="AC1939" s="41">
        <v>10213931</v>
      </c>
      <c r="AD1939" s="41">
        <v>0</v>
      </c>
      <c r="AE1939" s="42">
        <v>5099882</v>
      </c>
      <c r="AF1939" s="42">
        <v>3897307</v>
      </c>
      <c r="AG1939" s="41">
        <v>3897307</v>
      </c>
      <c r="AH1939" s="41">
        <v>3897307</v>
      </c>
      <c r="AI1939" s="41">
        <v>0</v>
      </c>
      <c r="AJ1939" s="41">
        <v>0</v>
      </c>
      <c r="AK1939" s="42" t="str">
        <f>IFERROR(VLOOKUP(Exportar[[#This Row],[RUBRO]],[3]LISTAS!$A$1:$B$19,2,0),Exportar[[#This Row],[NOMBRE-Planeación_Proyecto]])</f>
        <v>2. Protección PARD</v>
      </c>
      <c r="AL1939" s="41">
        <f>VLOOKUP(Exportar[[#This Row],[UNIDAD/SUB UNIDAD]],[3]!REGIONALES[[#All],[codigo_regional3]:[Columna1]],3,0)</f>
        <v>88</v>
      </c>
      <c r="AM1939" s="41">
        <f>Exportar[[#This Row],[COD]]</f>
        <v>88</v>
      </c>
      <c r="AN1939" s="41">
        <f>IFERROR(VLOOKUP(Exportar[[#This Row],[RUBRO completo]],'[3]CENTRO DE COSTOS'!$X:$X,1,0),0)</f>
        <v>0</v>
      </c>
      <c r="AO1939" s="43" t="str">
        <f>VLOOKUP(Exportar[[#This Row],[COD_REAL]],'[3]CENTRO DE COSTOS'!$M$4:$N$72,2,0)</f>
        <v>REGIONAL SAN ANDRES</v>
      </c>
    </row>
    <row r="1940" spans="1:41" x14ac:dyDescent="0.25">
      <c r="A1940" s="44">
        <v>45111</v>
      </c>
      <c r="B1940" s="32">
        <v>2023</v>
      </c>
      <c r="C1940" s="33" t="str">
        <f>VLOOKUP(D1940,'[3]CENTRO DE COSTOS'!$E:$H,4,0)</f>
        <v>REGIONALES</v>
      </c>
      <c r="D1940" s="34" t="s">
        <v>95</v>
      </c>
      <c r="E1940" s="34" t="s">
        <v>96</v>
      </c>
      <c r="F1940" s="34" t="s">
        <v>176</v>
      </c>
      <c r="G1940" s="35" t="str">
        <f>VLOOKUP(O1940,[3]Gerentes!$A:$N,4,0)</f>
        <v>SNBF</v>
      </c>
      <c r="H1940" s="35" t="str">
        <f>VLOOKUP(O1940,[3]Gerentes!$A:$N,5,0)</f>
        <v>DIRECTOR(A) DE SISTEMA NACIONAL DE BIENESTAR FAMILIAR</v>
      </c>
      <c r="I1940" s="35" t="str">
        <f>VLOOKUP(O1940,[3]Gerentes!$A:$N,10,0)</f>
        <v>7. SNBF</v>
      </c>
      <c r="J1940" s="35" t="str">
        <f>VLOOKUP(O1940,[3]Gerentes!$A:$AB,15,0)</f>
        <v>No Contratable</v>
      </c>
      <c r="K1940" s="36" t="str">
        <f t="shared" si="90"/>
        <v>Inversión</v>
      </c>
      <c r="L1940" s="37" t="s">
        <v>168</v>
      </c>
      <c r="M1940" s="38" t="str">
        <f t="shared" si="91"/>
        <v>C-4102-1500-15</v>
      </c>
      <c r="N1940" s="34">
        <v>992</v>
      </c>
      <c r="O1940" s="35" t="str">
        <f t="shared" si="92"/>
        <v>C-4102-1500-15-0-4102024-02-992</v>
      </c>
      <c r="P1940" s="32" t="s">
        <v>167</v>
      </c>
      <c r="Q1940" s="39">
        <f>VLOOKUP($O1940,[3]Gerentes!$A:$I,7,0)</f>
        <v>4102024</v>
      </c>
      <c r="R1940" s="40" t="str">
        <f>VLOOKUP($O1940,[3]Gerentes!$A:$I,8,0)</f>
        <v>SERVICIO DE ASISTENCIA TECNICA EN EL CICLO DE POLITICAS PUBLICAS DE INFANCIA Y ADOLESCENCIA</v>
      </c>
      <c r="S1940" s="34" t="s">
        <v>24</v>
      </c>
      <c r="T1940" s="34">
        <v>27</v>
      </c>
      <c r="U1940" s="34" t="s">
        <v>161</v>
      </c>
      <c r="V1940" s="34" t="s">
        <v>25</v>
      </c>
      <c r="W1940" s="41">
        <v>2000000</v>
      </c>
      <c r="X1940" s="41">
        <v>3000000</v>
      </c>
      <c r="Y1940" s="41">
        <v>0</v>
      </c>
      <c r="Z1940" s="41">
        <v>0</v>
      </c>
      <c r="AA1940" s="41">
        <v>0</v>
      </c>
      <c r="AB1940" s="42">
        <v>5000000</v>
      </c>
      <c r="AC1940" s="41">
        <v>4000000</v>
      </c>
      <c r="AD1940" s="41">
        <v>1000000</v>
      </c>
      <c r="AE1940" s="42">
        <v>1681104</v>
      </c>
      <c r="AF1940" s="42">
        <v>1681104</v>
      </c>
      <c r="AG1940" s="41">
        <v>1681104</v>
      </c>
      <c r="AH1940" s="41">
        <v>1681104</v>
      </c>
      <c r="AI1940" s="41">
        <v>0</v>
      </c>
      <c r="AJ1940" s="41">
        <v>0</v>
      </c>
      <c r="AK1940" s="42" t="str">
        <f>IFERROR(VLOOKUP(Exportar[[#This Row],[RUBRO]],[3]LISTAS!$A$1:$B$19,2,0),Exportar[[#This Row],[NOMBRE-Planeación_Proyecto]])</f>
        <v>7. SNBF</v>
      </c>
      <c r="AL1940" s="41">
        <f>VLOOKUP(Exportar[[#This Row],[UNIDAD/SUB UNIDAD]],[3]!REGIONALES[[#All],[codigo_regional3]:[Columna1]],3,0)</f>
        <v>88</v>
      </c>
      <c r="AM1940" s="41">
        <f>Exportar[[#This Row],[COD]]</f>
        <v>88</v>
      </c>
      <c r="AN1940" s="41">
        <f>IFERROR(VLOOKUP(Exportar[[#This Row],[RUBRO completo]],'[3]CENTRO DE COSTOS'!$X:$X,1,0),0)</f>
        <v>0</v>
      </c>
      <c r="AO1940" s="43" t="str">
        <f>VLOOKUP(Exportar[[#This Row],[COD_REAL]],'[3]CENTRO DE COSTOS'!$M$4:$N$72,2,0)</f>
        <v>REGIONAL SAN ANDRES</v>
      </c>
    </row>
    <row r="1941" spans="1:41" x14ac:dyDescent="0.25">
      <c r="A1941" s="44">
        <v>45111</v>
      </c>
      <c r="B1941" s="32">
        <v>2023</v>
      </c>
      <c r="C1941" s="33" t="str">
        <f>VLOOKUP(D1941,'[3]CENTRO DE COSTOS'!$E:$H,4,0)</f>
        <v>REGIONALES</v>
      </c>
      <c r="D1941" s="34" t="s">
        <v>95</v>
      </c>
      <c r="E1941" s="34" t="s">
        <v>96</v>
      </c>
      <c r="F1941" s="34" t="s">
        <v>176</v>
      </c>
      <c r="G1941" s="35" t="str">
        <f>VLOOKUP(O1941,[3]Gerentes!$A:$N,4,0)</f>
        <v>FAMILIA Y COMUNIDADES</v>
      </c>
      <c r="H1941" s="35" t="str">
        <f>VLOOKUP(O1941,[3]Gerentes!$A:$N,5,0)</f>
        <v>DIRECTOR(A) DE FAMILIA Y COMUNIDADES</v>
      </c>
      <c r="I1941" s="35" t="str">
        <f>VLOOKUP(O1941,[3]Gerentes!$A:$N,10,0)</f>
        <v>6. Familia y Comunidades</v>
      </c>
      <c r="J1941" s="35" t="str">
        <f>VLOOKUP(O1941,[3]Gerentes!$A:$AB,15,0)</f>
        <v>No Contratable</v>
      </c>
      <c r="K1941" s="36" t="str">
        <f t="shared" si="90"/>
        <v>Inversión</v>
      </c>
      <c r="L1941" s="37" t="s">
        <v>184</v>
      </c>
      <c r="M1941" s="38" t="str">
        <f t="shared" si="91"/>
        <v>C-4102-1500-16</v>
      </c>
      <c r="N1941" s="34">
        <v>992</v>
      </c>
      <c r="O1941" s="35" t="str">
        <f t="shared" si="92"/>
        <v>C-4102-1500-16-0-4102041-02-992</v>
      </c>
      <c r="P1941" s="32" t="s">
        <v>183</v>
      </c>
      <c r="Q1941" s="39">
        <f>VLOOKUP($O1941,[3]Gerentes!$A:$I,7,0)</f>
        <v>4102041</v>
      </c>
      <c r="R1941" s="40" t="str">
        <f>VLOOKUP($O1941,[3]Gerentes!$A:$I,8,0)</f>
        <v>SERVICIO DE ASISTENCIA TECNICA EN EL CICLO DE POLITICAS PUBLICAS DE FAMILIA Y OTRAS RELACIONADAS</v>
      </c>
      <c r="S1941" s="34" t="s">
        <v>24</v>
      </c>
      <c r="T1941" s="34">
        <v>27</v>
      </c>
      <c r="U1941" s="34" t="s">
        <v>161</v>
      </c>
      <c r="V1941" s="34" t="s">
        <v>25</v>
      </c>
      <c r="W1941" s="41">
        <v>16000000</v>
      </c>
      <c r="X1941" s="41">
        <v>0</v>
      </c>
      <c r="Y1941" s="41">
        <v>0</v>
      </c>
      <c r="Z1941" s="41">
        <v>0</v>
      </c>
      <c r="AA1941" s="41">
        <v>0</v>
      </c>
      <c r="AB1941" s="42">
        <v>16000000</v>
      </c>
      <c r="AC1941" s="41">
        <v>16000000</v>
      </c>
      <c r="AD1941" s="41">
        <v>0</v>
      </c>
      <c r="AE1941" s="42">
        <v>992950</v>
      </c>
      <c r="AF1941" s="42">
        <v>992950</v>
      </c>
      <c r="AG1941" s="41">
        <v>992950</v>
      </c>
      <c r="AH1941" s="41">
        <v>992950</v>
      </c>
      <c r="AI1941" s="41">
        <v>0</v>
      </c>
      <c r="AJ1941" s="41">
        <v>0</v>
      </c>
      <c r="AK1941" s="42" t="str">
        <f>IFERROR(VLOOKUP(Exportar[[#This Row],[RUBRO]],[3]LISTAS!$A$1:$B$19,2,0),Exportar[[#This Row],[NOMBRE-Planeación_Proyecto]])</f>
        <v>6. Familia y Comunidades</v>
      </c>
      <c r="AL1941" s="41">
        <f>VLOOKUP(Exportar[[#This Row],[UNIDAD/SUB UNIDAD]],[3]!REGIONALES[[#All],[codigo_regional3]:[Columna1]],3,0)</f>
        <v>88</v>
      </c>
      <c r="AM1941" s="41">
        <f>Exportar[[#This Row],[COD]]</f>
        <v>88</v>
      </c>
      <c r="AN1941" s="41">
        <f>IFERROR(VLOOKUP(Exportar[[#This Row],[RUBRO completo]],'[3]CENTRO DE COSTOS'!$X:$X,1,0),0)</f>
        <v>0</v>
      </c>
      <c r="AO1941" s="43" t="str">
        <f>VLOOKUP(Exportar[[#This Row],[COD_REAL]],'[3]CENTRO DE COSTOS'!$M$4:$N$72,2,0)</f>
        <v>REGIONAL SAN ANDRES</v>
      </c>
    </row>
    <row r="1942" spans="1:41" x14ac:dyDescent="0.25">
      <c r="A1942" s="44">
        <v>45111</v>
      </c>
      <c r="B1942" s="32">
        <v>2023</v>
      </c>
      <c r="C1942" s="33" t="str">
        <f>VLOOKUP(D1942,'[3]CENTRO DE COSTOS'!$E:$H,4,0)</f>
        <v>REGIONALES</v>
      </c>
      <c r="D1942" s="34" t="s">
        <v>95</v>
      </c>
      <c r="E1942" s="34" t="s">
        <v>96</v>
      </c>
      <c r="F1942" s="34" t="s">
        <v>176</v>
      </c>
      <c r="G1942" s="35" t="str">
        <f>VLOOKUP(O1942,[3]Gerentes!$A:$N,4,0)</f>
        <v>PRIMERA INFANCIA</v>
      </c>
      <c r="H1942" s="35" t="str">
        <f>VLOOKUP(O1942,[3]Gerentes!$A:$N,5,0)</f>
        <v>DIRECTOR(A) DE PRIMERA INFANCIA</v>
      </c>
      <c r="I1942" s="35" t="str">
        <f>VLOOKUP(O1942,[3]Gerentes!$A:$N,10,0)</f>
        <v>1. Primera Infancia</v>
      </c>
      <c r="J1942" s="35" t="str">
        <f>VLOOKUP(O1942,[3]Gerentes!$A:$AB,15,0)</f>
        <v>No Contratable</v>
      </c>
      <c r="K1942" s="36" t="str">
        <f t="shared" si="90"/>
        <v>Inversión</v>
      </c>
      <c r="L1942" s="37" t="s">
        <v>166</v>
      </c>
      <c r="M1942" s="38" t="str">
        <f t="shared" si="91"/>
        <v>C-4102-1500-18</v>
      </c>
      <c r="N1942" s="34">
        <v>992</v>
      </c>
      <c r="O1942" s="35" t="str">
        <f t="shared" si="92"/>
        <v>C-4102-1500-18-0-4102040-02-992</v>
      </c>
      <c r="P1942" s="32" t="s">
        <v>165</v>
      </c>
      <c r="Q1942" s="39">
        <f>VLOOKUP($O1942,[3]Gerentes!$A:$I,7,0)</f>
        <v>4102040</v>
      </c>
      <c r="R1942" s="40" t="str">
        <f>VLOOKUP($O1942,[3]Gerentes!$A:$I,8,0)</f>
        <v>DOCUMENTOS METODOLOGICOS</v>
      </c>
      <c r="S1942" s="34" t="s">
        <v>24</v>
      </c>
      <c r="T1942" s="34">
        <v>27</v>
      </c>
      <c r="U1942" s="34" t="s">
        <v>161</v>
      </c>
      <c r="V1942" s="34" t="s">
        <v>25</v>
      </c>
      <c r="W1942" s="41">
        <v>0</v>
      </c>
      <c r="X1942" s="41">
        <v>4852332</v>
      </c>
      <c r="Y1942" s="41">
        <v>0</v>
      </c>
      <c r="Z1942" s="41">
        <v>0</v>
      </c>
      <c r="AA1942" s="41">
        <v>0</v>
      </c>
      <c r="AB1942" s="42">
        <v>4852332</v>
      </c>
      <c r="AC1942" s="41">
        <v>4852332</v>
      </c>
      <c r="AD1942" s="41">
        <v>0</v>
      </c>
      <c r="AE1942" s="42">
        <v>2898603</v>
      </c>
      <c r="AF1942" s="42">
        <v>2898603</v>
      </c>
      <c r="AG1942" s="41">
        <v>2898603</v>
      </c>
      <c r="AH1942" s="41">
        <v>2898603</v>
      </c>
      <c r="AI1942" s="41">
        <v>0</v>
      </c>
      <c r="AJ1942" s="41">
        <v>0</v>
      </c>
      <c r="AK1942" s="42" t="str">
        <f>IFERROR(VLOOKUP(Exportar[[#This Row],[RUBRO]],[3]LISTAS!$A$1:$B$19,2,0),Exportar[[#This Row],[NOMBRE-Planeación_Proyecto]])</f>
        <v>1. Primera Infancia</v>
      </c>
      <c r="AL1942" s="41">
        <f>VLOOKUP(Exportar[[#This Row],[UNIDAD/SUB UNIDAD]],[3]!REGIONALES[[#All],[codigo_regional3]:[Columna1]],3,0)</f>
        <v>88</v>
      </c>
      <c r="AM1942" s="41">
        <f>Exportar[[#This Row],[COD]]</f>
        <v>88</v>
      </c>
      <c r="AN1942" s="41">
        <f>IFERROR(VLOOKUP(Exportar[[#This Row],[RUBRO completo]],'[3]CENTRO DE COSTOS'!$X:$X,1,0),0)</f>
        <v>0</v>
      </c>
      <c r="AO1942" s="43" t="str">
        <f>VLOOKUP(Exportar[[#This Row],[COD_REAL]],'[3]CENTRO DE COSTOS'!$M$4:$N$72,2,0)</f>
        <v>REGIONAL SAN ANDRES</v>
      </c>
    </row>
    <row r="1943" spans="1:41" x14ac:dyDescent="0.25">
      <c r="A1943" s="44">
        <v>45111</v>
      </c>
      <c r="B1943" s="32">
        <v>2023</v>
      </c>
      <c r="C1943" s="33" t="str">
        <f>VLOOKUP(D1943,'[3]CENTRO DE COSTOS'!$E:$H,4,0)</f>
        <v>REGIONALES</v>
      </c>
      <c r="D1943" s="34" t="s">
        <v>95</v>
      </c>
      <c r="E1943" s="34" t="s">
        <v>96</v>
      </c>
      <c r="F1943" s="34" t="s">
        <v>176</v>
      </c>
      <c r="G1943" s="35" t="str">
        <f>VLOOKUP(O1943,[3]Gerentes!$A:$N,4,0)</f>
        <v>PRIMERA INFANCIA</v>
      </c>
      <c r="H1943" s="35" t="str">
        <f>VLOOKUP(O1943,[3]Gerentes!$A:$N,5,0)</f>
        <v>DIRECTOR(A) DE PRIMERA INFANCIA</v>
      </c>
      <c r="I1943" s="35" t="str">
        <f>VLOOKUP(O1943,[3]Gerentes!$A:$N,10,0)</f>
        <v>1. Primera Infancia</v>
      </c>
      <c r="J1943" s="35" t="str">
        <f>VLOOKUP(O1943,[3]Gerentes!$A:$AB,15,0)</f>
        <v>No Contratable</v>
      </c>
      <c r="K1943" s="36" t="str">
        <f t="shared" si="90"/>
        <v>Inversión</v>
      </c>
      <c r="L1943" s="37" t="s">
        <v>166</v>
      </c>
      <c r="M1943" s="38" t="str">
        <f t="shared" si="91"/>
        <v>C-4102-1500-18</v>
      </c>
      <c r="N1943" s="34">
        <v>992</v>
      </c>
      <c r="O1943" s="35" t="str">
        <f t="shared" si="92"/>
        <v>C-4102-1500-18-0-4102040-02-992</v>
      </c>
      <c r="P1943" s="32" t="s">
        <v>165</v>
      </c>
      <c r="Q1943" s="39">
        <f>VLOOKUP($O1943,[3]Gerentes!$A:$I,7,0)</f>
        <v>4102040</v>
      </c>
      <c r="R1943" s="40" t="str">
        <f>VLOOKUP($O1943,[3]Gerentes!$A:$I,8,0)</f>
        <v>DOCUMENTOS METODOLOGICOS</v>
      </c>
      <c r="S1943" s="34" t="s">
        <v>24</v>
      </c>
      <c r="T1943" s="34">
        <v>20</v>
      </c>
      <c r="U1943" s="34" t="s">
        <v>392</v>
      </c>
      <c r="V1943" s="34" t="s">
        <v>25</v>
      </c>
      <c r="W1943" s="41">
        <v>4000000</v>
      </c>
      <c r="X1943" s="41">
        <v>4370943</v>
      </c>
      <c r="Y1943" s="41">
        <v>0</v>
      </c>
      <c r="Z1943" s="41">
        <v>0</v>
      </c>
      <c r="AA1943" s="41">
        <v>0</v>
      </c>
      <c r="AB1943" s="42">
        <v>8370943</v>
      </c>
      <c r="AC1943" s="41">
        <v>4000000</v>
      </c>
      <c r="AD1943" s="41">
        <v>4370943</v>
      </c>
      <c r="AE1943" s="42">
        <v>3955446</v>
      </c>
      <c r="AF1943" s="42">
        <v>3458971</v>
      </c>
      <c r="AG1943" s="41">
        <v>3458971</v>
      </c>
      <c r="AH1943" s="41">
        <v>3458971</v>
      </c>
      <c r="AI1943" s="41">
        <v>0</v>
      </c>
      <c r="AJ1943" s="41">
        <v>0</v>
      </c>
      <c r="AK1943" s="42" t="str">
        <f>IFERROR(VLOOKUP(Exportar[[#This Row],[RUBRO]],[3]LISTAS!$A$1:$B$19,2,0),Exportar[[#This Row],[NOMBRE-Planeación_Proyecto]])</f>
        <v>1. Primera Infancia</v>
      </c>
      <c r="AL1943" s="41">
        <f>VLOOKUP(Exportar[[#This Row],[UNIDAD/SUB UNIDAD]],[3]!REGIONALES[[#All],[codigo_regional3]:[Columna1]],3,0)</f>
        <v>88</v>
      </c>
      <c r="AM1943" s="41">
        <f>Exportar[[#This Row],[COD]]</f>
        <v>88</v>
      </c>
      <c r="AN1943" s="41">
        <f>IFERROR(VLOOKUP(Exportar[[#This Row],[RUBRO completo]],'[3]CENTRO DE COSTOS'!$X:$X,1,0),0)</f>
        <v>0</v>
      </c>
      <c r="AO1943" s="43" t="str">
        <f>VLOOKUP(Exportar[[#This Row],[COD_REAL]],'[3]CENTRO DE COSTOS'!$M$4:$N$72,2,0)</f>
        <v>REGIONAL SAN ANDRES</v>
      </c>
    </row>
    <row r="1944" spans="1:41" x14ac:dyDescent="0.25">
      <c r="A1944" s="44">
        <v>45111</v>
      </c>
      <c r="B1944" s="32">
        <v>2023</v>
      </c>
      <c r="C1944" s="33" t="str">
        <f>VLOOKUP(D1944,'[3]CENTRO DE COSTOS'!$E:$H,4,0)</f>
        <v>REGIONALES</v>
      </c>
      <c r="D1944" s="34" t="s">
        <v>95</v>
      </c>
      <c r="E1944" s="34" t="s">
        <v>96</v>
      </c>
      <c r="F1944" s="34" t="s">
        <v>176</v>
      </c>
      <c r="G1944" s="35" t="str">
        <f>VLOOKUP(O1944,[3]Gerentes!$A:$N,4,0)</f>
        <v>INFANCIA</v>
      </c>
      <c r="H1944" s="35" t="str">
        <f>VLOOKUP(O1944,[3]Gerentes!$A:$N,5,0)</f>
        <v>DIRECTOR(A) DE INFANCIA</v>
      </c>
      <c r="I1944" s="35" t="str">
        <f>VLOOKUP(O1944,[3]Gerentes!$A:$N,10,0)</f>
        <v>7. Infancia</v>
      </c>
      <c r="J1944" s="35" t="str">
        <f>VLOOKUP(O1944,[3]Gerentes!$A:$AB,15,0)</f>
        <v>No Contratable</v>
      </c>
      <c r="K1944" s="36" t="str">
        <f t="shared" si="90"/>
        <v>Inversión</v>
      </c>
      <c r="L1944" s="37" t="s">
        <v>182</v>
      </c>
      <c r="M1944" s="38" t="str">
        <f t="shared" si="91"/>
        <v>C-4102-1500-20</v>
      </c>
      <c r="N1944" s="34">
        <v>992</v>
      </c>
      <c r="O1944" s="35" t="str">
        <f t="shared" si="92"/>
        <v>C-4102-1500-20-0-4102045-02-992</v>
      </c>
      <c r="P1944" s="32" t="s">
        <v>181</v>
      </c>
      <c r="Q1944" s="39">
        <f>VLOOKUP($O1944,[3]Gerentes!$A:$I,7,0)</f>
        <v>4102045</v>
      </c>
      <c r="R1944" s="40" t="str">
        <f>VLOOKUP($O1944,[3]Gerentes!$A:$I,8,0)</f>
        <v>SERVICIOS DE EDUCACIÓN INFORMAL A NIÑOS, NIÑAS, ADOLESCENTES  Y JÓVENES PARA EL RECONOCIMIENTO DE SUS DERECHOS</v>
      </c>
      <c r="S1944" s="34" t="s">
        <v>24</v>
      </c>
      <c r="T1944" s="34">
        <v>27</v>
      </c>
      <c r="U1944" s="34" t="s">
        <v>161</v>
      </c>
      <c r="V1944" s="34" t="s">
        <v>25</v>
      </c>
      <c r="W1944" s="41">
        <v>5150000</v>
      </c>
      <c r="X1944" s="41">
        <v>0</v>
      </c>
      <c r="Y1944" s="41">
        <v>0</v>
      </c>
      <c r="Z1944" s="41">
        <v>0</v>
      </c>
      <c r="AA1944" s="41">
        <v>0</v>
      </c>
      <c r="AB1944" s="42">
        <v>5150000</v>
      </c>
      <c r="AC1944" s="41">
        <v>5150000</v>
      </c>
      <c r="AD1944" s="41">
        <v>0</v>
      </c>
      <c r="AE1944" s="42">
        <v>0</v>
      </c>
      <c r="AF1944" s="42">
        <v>0</v>
      </c>
      <c r="AG1944" s="41">
        <v>0</v>
      </c>
      <c r="AH1944" s="41">
        <v>0</v>
      </c>
      <c r="AI1944" s="41">
        <v>0</v>
      </c>
      <c r="AJ1944" s="41">
        <v>0</v>
      </c>
      <c r="AK1944" s="42" t="str">
        <f>IFERROR(VLOOKUP(Exportar[[#This Row],[RUBRO]],[3]LISTAS!$A$1:$B$19,2,0),Exportar[[#This Row],[NOMBRE-Planeación_Proyecto]])</f>
        <v>7. Infancia</v>
      </c>
      <c r="AL1944" s="41">
        <f>VLOOKUP(Exportar[[#This Row],[UNIDAD/SUB UNIDAD]],[3]!REGIONALES[[#All],[codigo_regional3]:[Columna1]],3,0)</f>
        <v>88</v>
      </c>
      <c r="AM1944" s="41">
        <f>Exportar[[#This Row],[COD]]</f>
        <v>88</v>
      </c>
      <c r="AN1944" s="41">
        <f>IFERROR(VLOOKUP(Exportar[[#This Row],[RUBRO completo]],'[3]CENTRO DE COSTOS'!$X:$X,1,0),0)</f>
        <v>0</v>
      </c>
      <c r="AO1944" s="43" t="str">
        <f>VLOOKUP(Exportar[[#This Row],[COD_REAL]],'[3]CENTRO DE COSTOS'!$M$4:$N$72,2,0)</f>
        <v>REGIONAL SAN ANDRES</v>
      </c>
    </row>
    <row r="1945" spans="1:41" x14ac:dyDescent="0.25">
      <c r="A1945" s="44">
        <v>45111</v>
      </c>
      <c r="B1945" s="32">
        <v>2023</v>
      </c>
      <c r="C1945" s="33" t="str">
        <f>VLOOKUP(D1945,'[3]CENTRO DE COSTOS'!$E:$H,4,0)</f>
        <v>REGIONALES</v>
      </c>
      <c r="D1945" s="34" t="s">
        <v>95</v>
      </c>
      <c r="E1945" s="34" t="s">
        <v>96</v>
      </c>
      <c r="F1945" s="34" t="s">
        <v>176</v>
      </c>
      <c r="G1945" s="35" t="str">
        <f>VLOOKUP(O1945,[3]Gerentes!$A:$N,4,0)</f>
        <v>ADOLESCENCIA Y JUVENTUD</v>
      </c>
      <c r="H1945" s="35" t="str">
        <f>VLOOKUP(O1945,[3]Gerentes!$A:$N,5,0)</f>
        <v xml:space="preserve">DIRECTOR(A) DE ADOLESCENCIA Y JUVENTUD </v>
      </c>
      <c r="I1945" s="35" t="str">
        <f>VLOOKUP(O1945,[3]Gerentes!$A:$N,10,0)</f>
        <v>8. Adolescencia y Juventud</v>
      </c>
      <c r="J1945" s="35" t="str">
        <f>VLOOKUP(O1945,[3]Gerentes!$A:$AB,15,0)</f>
        <v>No Contratable</v>
      </c>
      <c r="K1945" s="36" t="str">
        <f t="shared" si="90"/>
        <v>Inversión</v>
      </c>
      <c r="L1945" s="37" t="s">
        <v>180</v>
      </c>
      <c r="M1945" s="38" t="str">
        <f t="shared" si="91"/>
        <v>C-4102-1500-21</v>
      </c>
      <c r="N1945" s="34">
        <v>992</v>
      </c>
      <c r="O1945" s="35" t="str">
        <f t="shared" si="92"/>
        <v>C-4102-1500-21-0-4102045-02-00-992</v>
      </c>
      <c r="P1945" s="32" t="s">
        <v>179</v>
      </c>
      <c r="Q1945" s="39">
        <f>VLOOKUP($O1945,[3]Gerentes!$A:$I,7,0)</f>
        <v>4102045</v>
      </c>
      <c r="R1945" s="40" t="str">
        <f>VLOOKUP($O1945,[3]Gerentes!$A:$I,8,0)</f>
        <v>SERVICIOS DE EDUCACIÓN INFORMAL A NIÑOS, NIÑAS, ADOLESCENTES  Y JÓVENES PARA EL RECONOCIMIENTO DE SUS DERECHOS</v>
      </c>
      <c r="S1945" s="34" t="s">
        <v>24</v>
      </c>
      <c r="T1945" s="34">
        <v>27</v>
      </c>
      <c r="U1945" s="34" t="s">
        <v>161</v>
      </c>
      <c r="V1945" s="34" t="s">
        <v>25</v>
      </c>
      <c r="W1945" s="41">
        <v>3000000</v>
      </c>
      <c r="X1945" s="41">
        <v>0</v>
      </c>
      <c r="Y1945" s="41">
        <v>0</v>
      </c>
      <c r="Z1945" s="41">
        <v>0</v>
      </c>
      <c r="AA1945" s="41">
        <v>0</v>
      </c>
      <c r="AB1945" s="42">
        <v>3000000</v>
      </c>
      <c r="AC1945" s="41">
        <v>3000000</v>
      </c>
      <c r="AD1945" s="41">
        <v>0</v>
      </c>
      <c r="AE1945" s="42">
        <v>0</v>
      </c>
      <c r="AF1945" s="42">
        <v>0</v>
      </c>
      <c r="AG1945" s="41">
        <v>0</v>
      </c>
      <c r="AH1945" s="41">
        <v>0</v>
      </c>
      <c r="AI1945" s="41">
        <v>0</v>
      </c>
      <c r="AJ1945" s="41">
        <v>0</v>
      </c>
      <c r="AK1945" s="42" t="str">
        <f>IFERROR(VLOOKUP(Exportar[[#This Row],[RUBRO]],[3]LISTAS!$A$1:$B$19,2,0),Exportar[[#This Row],[NOMBRE-Planeación_Proyecto]])</f>
        <v>8. Adolescencia y Juventud</v>
      </c>
      <c r="AL1945" s="41">
        <f>VLOOKUP(Exportar[[#This Row],[UNIDAD/SUB UNIDAD]],[3]!REGIONALES[[#All],[codigo_regional3]:[Columna1]],3,0)</f>
        <v>88</v>
      </c>
      <c r="AM1945" s="41">
        <f>Exportar[[#This Row],[COD]]</f>
        <v>88</v>
      </c>
      <c r="AN1945" s="41">
        <f>IFERROR(VLOOKUP(Exportar[[#This Row],[RUBRO completo]],'[3]CENTRO DE COSTOS'!$X:$X,1,0),0)</f>
        <v>0</v>
      </c>
      <c r="AO1945" s="43" t="str">
        <f>VLOOKUP(Exportar[[#This Row],[COD_REAL]],'[3]CENTRO DE COSTOS'!$M$4:$N$72,2,0)</f>
        <v>REGIONAL SAN ANDRES</v>
      </c>
    </row>
    <row r="1946" spans="1:41" x14ac:dyDescent="0.25">
      <c r="A1946" s="44">
        <v>45111</v>
      </c>
      <c r="B1946" s="32">
        <v>2023</v>
      </c>
      <c r="C1946" s="33" t="str">
        <f>VLOOKUP(D1946,'[3]CENTRO DE COSTOS'!$E:$H,4,0)</f>
        <v>REGIONALES</v>
      </c>
      <c r="D1946" s="34" t="s">
        <v>95</v>
      </c>
      <c r="E1946" s="34" t="s">
        <v>96</v>
      </c>
      <c r="F1946" s="34" t="s">
        <v>176</v>
      </c>
      <c r="G1946" s="35" t="str">
        <f>VLOOKUP(O1946,[3]Gerentes!$A:$N,4,0)</f>
        <v>TECNOLOGÍA</v>
      </c>
      <c r="H1946" s="35" t="str">
        <f>VLOOKUP(O1946,[3]Gerentes!$A:$N,5,0)</f>
        <v>DIRECTOR(A) DE INFORMACION Y TECNOLOGIA</v>
      </c>
      <c r="I1946" s="35" t="str">
        <f>VLOOKUP(O1946,[3]Gerentes!$A:$N,10,0)</f>
        <v>9. Tecnología</v>
      </c>
      <c r="J1946" s="35" t="str">
        <f>VLOOKUP(O1946,[3]Gerentes!$A:$AB,15,0)</f>
        <v>No Contratable</v>
      </c>
      <c r="K1946" s="36" t="str">
        <f t="shared" si="90"/>
        <v>Inversión</v>
      </c>
      <c r="L1946" s="37" t="s">
        <v>178</v>
      </c>
      <c r="M1946" s="38" t="str">
        <f t="shared" si="91"/>
        <v>C-4199-1500-7</v>
      </c>
      <c r="N1946" s="34">
        <v>992</v>
      </c>
      <c r="O1946" s="35" t="str">
        <f t="shared" si="92"/>
        <v>C-4199-1500-7-0-4199062-02-992</v>
      </c>
      <c r="P1946" s="32" t="s">
        <v>177</v>
      </c>
      <c r="Q1946" s="39">
        <f>VLOOKUP($O1946,[3]Gerentes!$A:$I,7,0)</f>
        <v>4199062</v>
      </c>
      <c r="R1946" s="40" t="str">
        <f>VLOOKUP($O1946,[3]Gerentes!$A:$I,8,0)</f>
        <v>SERVICIOS TECNOLOGICOS</v>
      </c>
      <c r="S1946" s="34" t="s">
        <v>24</v>
      </c>
      <c r="T1946" s="34">
        <v>27</v>
      </c>
      <c r="U1946" s="34" t="s">
        <v>161</v>
      </c>
      <c r="V1946" s="34" t="s">
        <v>25</v>
      </c>
      <c r="W1946" s="41">
        <v>3652226</v>
      </c>
      <c r="X1946" s="41">
        <v>0</v>
      </c>
      <c r="Y1946" s="41">
        <v>0</v>
      </c>
      <c r="Z1946" s="41">
        <v>0</v>
      </c>
      <c r="AA1946" s="41">
        <v>0</v>
      </c>
      <c r="AB1946" s="42">
        <v>3652226</v>
      </c>
      <c r="AC1946" s="41">
        <v>0</v>
      </c>
      <c r="AD1946" s="41">
        <v>3652226</v>
      </c>
      <c r="AE1946" s="42">
        <v>0</v>
      </c>
      <c r="AF1946" s="42">
        <v>0</v>
      </c>
      <c r="AG1946" s="41">
        <v>0</v>
      </c>
      <c r="AH1946" s="41">
        <v>0</v>
      </c>
      <c r="AI1946" s="41">
        <v>0</v>
      </c>
      <c r="AJ1946" s="41">
        <v>0</v>
      </c>
      <c r="AK1946" s="42" t="str">
        <f>IFERROR(VLOOKUP(Exportar[[#This Row],[RUBRO]],[3]LISTAS!$A$1:$B$19,2,0),Exportar[[#This Row],[NOMBRE-Planeación_Proyecto]])</f>
        <v>9. Tecnología</v>
      </c>
      <c r="AL1946" s="41">
        <f>VLOOKUP(Exportar[[#This Row],[UNIDAD/SUB UNIDAD]],[3]!REGIONALES[[#All],[codigo_regional3]:[Columna1]],3,0)</f>
        <v>88</v>
      </c>
      <c r="AM1946" s="41">
        <f>Exportar[[#This Row],[COD]]</f>
        <v>88</v>
      </c>
      <c r="AN1946" s="41">
        <f>IFERROR(VLOOKUP(Exportar[[#This Row],[RUBRO completo]],'[3]CENTRO DE COSTOS'!$X:$X,1,0),0)</f>
        <v>0</v>
      </c>
      <c r="AO1946" s="43" t="str">
        <f>VLOOKUP(Exportar[[#This Row],[COD_REAL]],'[3]CENTRO DE COSTOS'!$M$4:$N$72,2,0)</f>
        <v>REGIONAL SAN ANDRES</v>
      </c>
    </row>
    <row r="1947" spans="1:41" x14ac:dyDescent="0.25">
      <c r="A1947" s="44">
        <v>45111</v>
      </c>
      <c r="B1947" s="32">
        <v>2023</v>
      </c>
      <c r="C1947" s="33" t="str">
        <f>VLOOKUP(D1947,'[3]CENTRO DE COSTOS'!$E:$H,4,0)</f>
        <v>REGIONALES</v>
      </c>
      <c r="D1947" s="34" t="s">
        <v>95</v>
      </c>
      <c r="E1947" s="34" t="s">
        <v>96</v>
      </c>
      <c r="F1947" s="34" t="s">
        <v>176</v>
      </c>
      <c r="G1947" s="35" t="str">
        <f>VLOOKUP(O1947,[3]Gerentes!$A:$N,4,0)</f>
        <v>FORTALECIMIENTO</v>
      </c>
      <c r="H1947" s="35" t="str">
        <f>VLOOKUP(O1947,[3]Gerentes!$A:$N,5,0)</f>
        <v>DIRECTOR(A) DE GESTION HUMANA</v>
      </c>
      <c r="I1947" s="35" t="str">
        <f>VLOOKUP(O1947,[3]Gerentes!$A:$N,10,0)</f>
        <v>8. Fortalecimiento</v>
      </c>
      <c r="J1947" s="35" t="str">
        <f>VLOOKUP(O1947,[3]Gerentes!$A:$AB,15,0)</f>
        <v>No Contratable</v>
      </c>
      <c r="K1947" s="36" t="str">
        <f t="shared" si="90"/>
        <v>Inversión</v>
      </c>
      <c r="L1947" s="37" t="s">
        <v>175</v>
      </c>
      <c r="M1947" s="38" t="str">
        <f t="shared" si="91"/>
        <v>C-4199-1500-8</v>
      </c>
      <c r="N1947" s="34">
        <v>992</v>
      </c>
      <c r="O1947" s="35" t="str">
        <f t="shared" si="92"/>
        <v>C-4199-1500-8-0-4199064-02-992</v>
      </c>
      <c r="P1947" s="32" t="s">
        <v>174</v>
      </c>
      <c r="Q1947" s="39">
        <f>VLOOKUP($O1947,[3]Gerentes!$A:$I,7,0)</f>
        <v>4199064</v>
      </c>
      <c r="R1947" s="40" t="str">
        <f>VLOOKUP($O1947,[3]Gerentes!$A:$I,8,0)</f>
        <v>SERVICIO DE IMPLEMENTACION DE SISTEMAS DE GESTION</v>
      </c>
      <c r="S1947" s="34" t="s">
        <v>24</v>
      </c>
      <c r="T1947" s="34">
        <v>27</v>
      </c>
      <c r="U1947" s="34" t="s">
        <v>161</v>
      </c>
      <c r="V1947" s="34" t="s">
        <v>25</v>
      </c>
      <c r="W1947" s="41">
        <v>30900000</v>
      </c>
      <c r="X1947" s="41">
        <v>0</v>
      </c>
      <c r="Y1947" s="41">
        <v>0</v>
      </c>
      <c r="Z1947" s="41">
        <v>0</v>
      </c>
      <c r="AA1947" s="41">
        <v>0</v>
      </c>
      <c r="AB1947" s="42">
        <v>30900000</v>
      </c>
      <c r="AC1947" s="41">
        <v>30800000</v>
      </c>
      <c r="AD1947" s="41">
        <v>100000</v>
      </c>
      <c r="AE1947" s="42">
        <v>7346993</v>
      </c>
      <c r="AF1947" s="42">
        <v>7346993</v>
      </c>
      <c r="AG1947" s="41">
        <v>7346993</v>
      </c>
      <c r="AH1947" s="41">
        <v>7346993</v>
      </c>
      <c r="AI1947" s="41">
        <v>0</v>
      </c>
      <c r="AJ1947" s="41">
        <v>0</v>
      </c>
      <c r="AK1947" s="42" t="str">
        <f>IFERROR(VLOOKUP(Exportar[[#This Row],[RUBRO]],[3]LISTAS!$A$1:$B$19,2,0),Exportar[[#This Row],[NOMBRE-Planeación_Proyecto]])</f>
        <v>8. Fortalecimiento</v>
      </c>
      <c r="AL1947" s="41">
        <f>VLOOKUP(Exportar[[#This Row],[UNIDAD/SUB UNIDAD]],[3]!REGIONALES[[#All],[codigo_regional3]:[Columna1]],3,0)</f>
        <v>88</v>
      </c>
      <c r="AM1947" s="41">
        <f>Exportar[[#This Row],[COD]]</f>
        <v>88</v>
      </c>
      <c r="AN1947" s="41">
        <f>IFERROR(VLOOKUP(Exportar[[#This Row],[RUBRO completo]],'[3]CENTRO DE COSTOS'!$X:$X,1,0),0)</f>
        <v>0</v>
      </c>
      <c r="AO1947" s="43" t="str">
        <f>VLOOKUP(Exportar[[#This Row],[COD_REAL]],'[3]CENTRO DE COSTOS'!$M$4:$N$72,2,0)</f>
        <v>REGIONAL SAN ANDRES</v>
      </c>
    </row>
    <row r="1948" spans="1:41" x14ac:dyDescent="0.25">
      <c r="A1948" s="44">
        <v>45111</v>
      </c>
      <c r="B1948" s="32">
        <v>2023</v>
      </c>
      <c r="C1948" s="33" t="str">
        <f>VLOOKUP(D1948,'[3]CENTRO DE COSTOS'!$E:$H,4,0)</f>
        <v>REGIONALES</v>
      </c>
      <c r="D1948" s="34" t="s">
        <v>95</v>
      </c>
      <c r="E1948" s="34" t="s">
        <v>96</v>
      </c>
      <c r="F1948" s="34" t="s">
        <v>164</v>
      </c>
      <c r="G1948" s="35" t="str">
        <f>VLOOKUP(O1948,[3]Gerentes!$A:$N,4,0)</f>
        <v>PROTECCIÓN SRPA</v>
      </c>
      <c r="H1948" s="35" t="str">
        <f>VLOOKUP(O1948,[3]Gerentes!$A:$N,5,0)</f>
        <v>DIRECTOR(A) DE PROTECCION</v>
      </c>
      <c r="I1948" s="35" t="str">
        <f>VLOOKUP(O1948,[3]Gerentes!$A:$N,10,0)</f>
        <v>3. Protección SRPA</v>
      </c>
      <c r="J1948" s="35" t="str">
        <f>VLOOKUP(O1948,[3]Gerentes!$A:$AB,15,0)</f>
        <v>No Contratable</v>
      </c>
      <c r="K1948" s="36" t="str">
        <f t="shared" si="90"/>
        <v>Inversión</v>
      </c>
      <c r="L1948" s="37" t="s">
        <v>187</v>
      </c>
      <c r="M1948" s="38" t="str">
        <f t="shared" si="91"/>
        <v>C-4102-1500-13</v>
      </c>
      <c r="N1948" s="34">
        <v>999</v>
      </c>
      <c r="O1948" s="35" t="str">
        <f t="shared" si="92"/>
        <v>C-4102-1500-13-0-4102038-02-999</v>
      </c>
      <c r="P1948" s="32" t="s">
        <v>186</v>
      </c>
      <c r="Q1948" s="39">
        <f>VLOOKUP($O1948,[3]Gerentes!$A:$I,7,0)</f>
        <v>4102038</v>
      </c>
      <c r="R1948" s="40" t="str">
        <f>VLOOKUP($O1948,[3]Gerentes!$A:$I,8,0)</f>
        <v>SERVICIO DIRIGIDOS A LA ATENCION DE NIÑOS, NIÑAS, ADOLESCENTES Y JOVENES, CON ENFOQUE PEDAGOGICO Y RESTAURATIVO ENCAMINADOS A LA INCLUSION SOCIAL</v>
      </c>
      <c r="S1948" s="34" t="s">
        <v>24</v>
      </c>
      <c r="T1948" s="34">
        <v>27</v>
      </c>
      <c r="U1948" s="34" t="s">
        <v>161</v>
      </c>
      <c r="V1948" s="34" t="s">
        <v>25</v>
      </c>
      <c r="W1948" s="41">
        <v>2000</v>
      </c>
      <c r="X1948" s="41">
        <v>0</v>
      </c>
      <c r="Y1948" s="41">
        <v>0</v>
      </c>
      <c r="Z1948" s="41">
        <v>0</v>
      </c>
      <c r="AA1948" s="41">
        <v>0</v>
      </c>
      <c r="AB1948" s="42">
        <v>2000</v>
      </c>
      <c r="AC1948" s="41">
        <v>0</v>
      </c>
      <c r="AD1948" s="41">
        <v>2000</v>
      </c>
      <c r="AE1948" s="42">
        <v>0</v>
      </c>
      <c r="AF1948" s="42">
        <v>0</v>
      </c>
      <c r="AG1948" s="41">
        <v>0</v>
      </c>
      <c r="AH1948" s="41">
        <v>0</v>
      </c>
      <c r="AI1948" s="41">
        <v>0</v>
      </c>
      <c r="AJ1948" s="41">
        <v>0</v>
      </c>
      <c r="AK1948" s="42" t="str">
        <f>IFERROR(VLOOKUP(Exportar[[#This Row],[RUBRO]],[3]LISTAS!$A$1:$B$19,2,0),Exportar[[#This Row],[NOMBRE-Planeación_Proyecto]])</f>
        <v>3. Protección SRPA</v>
      </c>
      <c r="AL1948" s="41">
        <f>VLOOKUP(Exportar[[#This Row],[UNIDAD/SUB UNIDAD]],[3]!REGIONALES[[#All],[codigo_regional3]:[Columna1]],3,0)</f>
        <v>88</v>
      </c>
      <c r="AM1948" s="41">
        <f>Exportar[[#This Row],[COD]]</f>
        <v>88</v>
      </c>
      <c r="AN1948" s="41">
        <f>IFERROR(VLOOKUP(Exportar[[#This Row],[RUBRO completo]],'[3]CENTRO DE COSTOS'!$X:$X,1,0),0)</f>
        <v>0</v>
      </c>
      <c r="AO1948" s="43" t="str">
        <f>VLOOKUP(Exportar[[#This Row],[COD_REAL]],'[3]CENTRO DE COSTOS'!$M$4:$N$72,2,0)</f>
        <v>REGIONAL SAN ANDRES</v>
      </c>
    </row>
    <row r="1949" spans="1:41" x14ac:dyDescent="0.25">
      <c r="A1949" s="44">
        <v>45111</v>
      </c>
      <c r="B1949" s="32">
        <v>2023</v>
      </c>
      <c r="C1949" s="33" t="str">
        <f>VLOOKUP(D1949,'[3]CENTRO DE COSTOS'!$E:$H,4,0)</f>
        <v>REGIONALES</v>
      </c>
      <c r="D1949" s="34" t="s">
        <v>95</v>
      </c>
      <c r="E1949" s="34" t="s">
        <v>96</v>
      </c>
      <c r="F1949" s="34" t="s">
        <v>164</v>
      </c>
      <c r="G1949" s="35" t="str">
        <f>VLOOKUP(O1949,[3]Gerentes!$A:$N,4,0)</f>
        <v xml:space="preserve">PROTECCIÓN RESTABLECIMIENTO </v>
      </c>
      <c r="H1949" s="35" t="str">
        <f>VLOOKUP(O1949,[3]Gerentes!$A:$N,5,0)</f>
        <v>DIRECTOR(A) DE PROTECCION</v>
      </c>
      <c r="I1949" s="35" t="str">
        <f>VLOOKUP(O1949,[3]Gerentes!$A:$N,10,0)</f>
        <v>2. Protección PARD</v>
      </c>
      <c r="J1949" s="35" t="str">
        <f>VLOOKUP(O1949,[3]Gerentes!$A:$AB,15,0)</f>
        <v>No Contratable</v>
      </c>
      <c r="K1949" s="36" t="str">
        <f t="shared" si="90"/>
        <v>Inversión</v>
      </c>
      <c r="L1949" s="37" t="s">
        <v>173</v>
      </c>
      <c r="M1949" s="38" t="str">
        <f t="shared" si="91"/>
        <v>C-4102-1500-14</v>
      </c>
      <c r="N1949" s="34">
        <v>999</v>
      </c>
      <c r="O1949" s="35" t="str">
        <f t="shared" si="92"/>
        <v>C-4102-1500-14-0-4102037-02-999</v>
      </c>
      <c r="P1949" s="32" t="s">
        <v>172</v>
      </c>
      <c r="Q1949" s="39">
        <f>VLOOKUP($O1949,[3]Gerentes!$A:$I,7,0)</f>
        <v>4102037</v>
      </c>
      <c r="R1949" s="40" t="str">
        <f>VLOOKUP($O1949,[3]Gerentes!$A:$I,8,0)</f>
        <v>SERVICIO DE PROTECCION PARA EL RESTABLECIMIENTO DE DERECHOS DE NIÑOS, NIÑAS, ADOLESCENTES Y JOVENES</v>
      </c>
      <c r="S1949" s="34" t="s">
        <v>24</v>
      </c>
      <c r="T1949" s="34">
        <v>27</v>
      </c>
      <c r="U1949" s="34" t="s">
        <v>161</v>
      </c>
      <c r="V1949" s="34" t="s">
        <v>25</v>
      </c>
      <c r="W1949" s="41">
        <v>5000</v>
      </c>
      <c r="X1949" s="41">
        <v>0</v>
      </c>
      <c r="Y1949" s="41">
        <v>0</v>
      </c>
      <c r="Z1949" s="41">
        <v>0</v>
      </c>
      <c r="AA1949" s="41">
        <v>0</v>
      </c>
      <c r="AB1949" s="42">
        <v>5000</v>
      </c>
      <c r="AC1949" s="41">
        <v>0</v>
      </c>
      <c r="AD1949" s="41">
        <v>5000</v>
      </c>
      <c r="AE1949" s="42">
        <v>0</v>
      </c>
      <c r="AF1949" s="42">
        <v>0</v>
      </c>
      <c r="AG1949" s="41">
        <v>0</v>
      </c>
      <c r="AH1949" s="41">
        <v>0</v>
      </c>
      <c r="AI1949" s="41">
        <v>0</v>
      </c>
      <c r="AJ1949" s="41">
        <v>0</v>
      </c>
      <c r="AK1949" s="42" t="str">
        <f>IFERROR(VLOOKUP(Exportar[[#This Row],[RUBRO]],[3]LISTAS!$A$1:$B$19,2,0),Exportar[[#This Row],[NOMBRE-Planeación_Proyecto]])</f>
        <v>2. Protección PARD</v>
      </c>
      <c r="AL1949" s="41">
        <f>VLOOKUP(Exportar[[#This Row],[UNIDAD/SUB UNIDAD]],[3]!REGIONALES[[#All],[codigo_regional3]:[Columna1]],3,0)</f>
        <v>88</v>
      </c>
      <c r="AM1949" s="41">
        <f>Exportar[[#This Row],[COD]]</f>
        <v>88</v>
      </c>
      <c r="AN1949" s="41">
        <f>IFERROR(VLOOKUP(Exportar[[#This Row],[RUBRO completo]],'[3]CENTRO DE COSTOS'!$X:$X,1,0),0)</f>
        <v>0</v>
      </c>
      <c r="AO1949" s="43" t="str">
        <f>VLOOKUP(Exportar[[#This Row],[COD_REAL]],'[3]CENTRO DE COSTOS'!$M$4:$N$72,2,0)</f>
        <v>REGIONAL SAN ANDRES</v>
      </c>
    </row>
    <row r="1950" spans="1:41" x14ac:dyDescent="0.25">
      <c r="A1950" s="44">
        <v>45111</v>
      </c>
      <c r="B1950" s="32">
        <v>2023</v>
      </c>
      <c r="C1950" s="33" t="str">
        <f>VLOOKUP(D1950,'[3]CENTRO DE COSTOS'!$E:$H,4,0)</f>
        <v>REGIONALES</v>
      </c>
      <c r="D1950" s="34" t="s">
        <v>97</v>
      </c>
      <c r="E1950" s="34" t="s">
        <v>98</v>
      </c>
      <c r="F1950" s="34" t="s">
        <v>239</v>
      </c>
      <c r="G1950" s="35" t="str">
        <f>VLOOKUP(O1950,[3]Gerentes!$A:$N,4,0)</f>
        <v>NUTRICIÓN</v>
      </c>
      <c r="H1950" s="35" t="str">
        <f>VLOOKUP(O1950,[3]Gerentes!$A:$N,5,0)</f>
        <v>DIRECTOR(A) DE NUTRICION</v>
      </c>
      <c r="I1950" s="35" t="str">
        <f>VLOOKUP(O1950,[3]Gerentes!$A:$N,10,0)</f>
        <v>4. Nutrición</v>
      </c>
      <c r="J1950" s="35" t="str">
        <f>VLOOKUP(O1950,[3]Gerentes!$A:$AB,15,0)</f>
        <v>Contratable</v>
      </c>
      <c r="K1950" s="36" t="str">
        <f t="shared" si="90"/>
        <v>Inversión</v>
      </c>
      <c r="L1950" s="37" t="s">
        <v>189</v>
      </c>
      <c r="M1950" s="38" t="str">
        <f t="shared" si="91"/>
        <v>C-4102-1500-12</v>
      </c>
      <c r="N1950" s="34">
        <v>101</v>
      </c>
      <c r="O1950" s="35" t="str">
        <f t="shared" si="92"/>
        <v>C-4102-1500-12-0-4102016-02-101</v>
      </c>
      <c r="P1950" s="32" t="s">
        <v>188</v>
      </c>
      <c r="Q1950" s="39">
        <f>VLOOKUP($O1950,[3]Gerentes!$A:$I,7,0)</f>
        <v>4102016</v>
      </c>
      <c r="R1950" s="40" t="str">
        <f>VLOOKUP($O1950,[3]Gerentes!$A:$I,8,0)</f>
        <v>SERVICIO DE ATENCION Y PREVENCION A LA DESNUTRICION DESDE EL SECTOR INCLUSION SOCIAL</v>
      </c>
      <c r="S1950" s="34" t="s">
        <v>24</v>
      </c>
      <c r="T1950" s="34">
        <v>27</v>
      </c>
      <c r="U1950" s="34" t="s">
        <v>161</v>
      </c>
      <c r="V1950" s="34" t="s">
        <v>25</v>
      </c>
      <c r="W1950" s="41">
        <v>3832461956</v>
      </c>
      <c r="X1950" s="41">
        <v>0</v>
      </c>
      <c r="Y1950" s="41">
        <v>42422023</v>
      </c>
      <c r="Z1950" s="41">
        <v>0</v>
      </c>
      <c r="AA1950" s="41">
        <v>0</v>
      </c>
      <c r="AB1950" s="42">
        <v>3790039933</v>
      </c>
      <c r="AC1950" s="41">
        <v>3790039933</v>
      </c>
      <c r="AD1950" s="41">
        <v>0</v>
      </c>
      <c r="AE1950" s="42">
        <v>3790039933</v>
      </c>
      <c r="AF1950" s="42">
        <v>1559885850</v>
      </c>
      <c r="AG1950" s="41">
        <v>1559885850</v>
      </c>
      <c r="AH1950" s="41">
        <v>1559885850</v>
      </c>
      <c r="AI1950" s="41">
        <v>0</v>
      </c>
      <c r="AJ1950" s="41">
        <v>0</v>
      </c>
      <c r="AK1950" s="42" t="str">
        <f>IFERROR(VLOOKUP(Exportar[[#This Row],[RUBRO]],[3]LISTAS!$A$1:$B$19,2,0),Exportar[[#This Row],[NOMBRE-Planeación_Proyecto]])</f>
        <v>4. Nutrición</v>
      </c>
      <c r="AL1950" s="41">
        <f>VLOOKUP(Exportar[[#This Row],[UNIDAD/SUB UNIDAD]],[3]!REGIONALES[[#All],[codigo_regional3]:[Columna1]],3,0)</f>
        <v>91</v>
      </c>
      <c r="AM1950" s="41">
        <f>Exportar[[#This Row],[COD]]</f>
        <v>91</v>
      </c>
      <c r="AN1950" s="41" t="str">
        <f>IFERROR(VLOOKUP(Exportar[[#This Row],[RUBRO completo]],'[3]CENTRO DE COSTOS'!$X:$X,1,0),0)</f>
        <v>C-4102-1500-12-0-4102016-02-101</v>
      </c>
      <c r="AO1950" s="43" t="str">
        <f>VLOOKUP(Exportar[[#This Row],[COD_REAL]],'[3]CENTRO DE COSTOS'!$M$4:$N$72,2,0)</f>
        <v>REGIONAL AMAZONAS</v>
      </c>
    </row>
    <row r="1951" spans="1:41" x14ac:dyDescent="0.25">
      <c r="A1951" s="44">
        <v>45111</v>
      </c>
      <c r="B1951" s="32">
        <v>2023</v>
      </c>
      <c r="C1951" s="33" t="str">
        <f>VLOOKUP(D1951,'[3]CENTRO DE COSTOS'!$E:$H,4,0)</f>
        <v>REGIONALES</v>
      </c>
      <c r="D1951" s="34" t="s">
        <v>97</v>
      </c>
      <c r="E1951" s="34" t="s">
        <v>98</v>
      </c>
      <c r="F1951" s="34" t="s">
        <v>238</v>
      </c>
      <c r="G1951" s="35" t="str">
        <f>VLOOKUP(O1951,[3]Gerentes!$A:$N,4,0)</f>
        <v>NUTRICIÓN</v>
      </c>
      <c r="H1951" s="35" t="str">
        <f>VLOOKUP(O1951,[3]Gerentes!$A:$N,5,0)</f>
        <v>DIRECTOR(A) DE NUTRICION</v>
      </c>
      <c r="I1951" s="35" t="str">
        <f>VLOOKUP(O1951,[3]Gerentes!$A:$N,10,0)</f>
        <v>4. Nutrición</v>
      </c>
      <c r="J1951" s="35" t="str">
        <f>VLOOKUP(O1951,[3]Gerentes!$A:$AB,15,0)</f>
        <v>Contratable</v>
      </c>
      <c r="K1951" s="36" t="str">
        <f t="shared" si="90"/>
        <v>Inversión</v>
      </c>
      <c r="L1951" s="37" t="s">
        <v>191</v>
      </c>
      <c r="M1951" s="38" t="str">
        <f t="shared" si="91"/>
        <v>C-4102-1500-12</v>
      </c>
      <c r="N1951" s="34">
        <v>105</v>
      </c>
      <c r="O1951" s="35" t="str">
        <f t="shared" si="92"/>
        <v>C-4102-1500-12-0-4102014-02-105</v>
      </c>
      <c r="P1951" s="32" t="s">
        <v>190</v>
      </c>
      <c r="Q1951" s="39">
        <f>VLOOKUP($O1951,[3]Gerentes!$A:$I,7,0)</f>
        <v>4102014</v>
      </c>
      <c r="R1951" s="40" t="str">
        <f>VLOOKUP($O1951,[3]Gerentes!$A:$I,8,0)</f>
        <v>SERVICIO DE DISTRIBUCION DE ALIMENTOS SOLIDOS DE ALTO VALOR NUTRICIONAL</v>
      </c>
      <c r="S1951" s="34" t="s">
        <v>24</v>
      </c>
      <c r="T1951" s="34">
        <v>27</v>
      </c>
      <c r="U1951" s="34" t="s">
        <v>161</v>
      </c>
      <c r="V1951" s="34" t="s">
        <v>25</v>
      </c>
      <c r="W1951" s="41">
        <v>28434700</v>
      </c>
      <c r="X1951" s="41">
        <v>0</v>
      </c>
      <c r="Y1951" s="41">
        <v>0</v>
      </c>
      <c r="Z1951" s="41">
        <v>0</v>
      </c>
      <c r="AA1951" s="41">
        <v>0</v>
      </c>
      <c r="AB1951" s="42">
        <v>28434700</v>
      </c>
      <c r="AC1951" s="41">
        <v>26942500</v>
      </c>
      <c r="AD1951" s="41">
        <v>1492200</v>
      </c>
      <c r="AE1951" s="42">
        <v>26942500</v>
      </c>
      <c r="AF1951" s="42">
        <v>9533500</v>
      </c>
      <c r="AG1951" s="41">
        <v>9533500</v>
      </c>
      <c r="AH1951" s="41">
        <v>9533500</v>
      </c>
      <c r="AI1951" s="41">
        <v>0</v>
      </c>
      <c r="AJ1951" s="41">
        <v>0</v>
      </c>
      <c r="AK1951" s="42" t="str">
        <f>IFERROR(VLOOKUP(Exportar[[#This Row],[RUBRO]],[3]LISTAS!$A$1:$B$19,2,0),Exportar[[#This Row],[NOMBRE-Planeación_Proyecto]])</f>
        <v>4. Nutrición</v>
      </c>
      <c r="AL1951" s="41">
        <f>VLOOKUP(Exportar[[#This Row],[UNIDAD/SUB UNIDAD]],[3]!REGIONALES[[#All],[codigo_regional3]:[Columna1]],3,0)</f>
        <v>91</v>
      </c>
      <c r="AM1951" s="41">
        <f>Exportar[[#This Row],[COD]]</f>
        <v>91</v>
      </c>
      <c r="AN1951" s="41">
        <f>IFERROR(VLOOKUP(Exportar[[#This Row],[RUBRO completo]],'[3]CENTRO DE COSTOS'!$X:$X,1,0),0)</f>
        <v>0</v>
      </c>
      <c r="AO1951" s="43" t="str">
        <f>VLOOKUP(Exportar[[#This Row],[COD_REAL]],'[3]CENTRO DE COSTOS'!$M$4:$N$72,2,0)</f>
        <v>REGIONAL AMAZONAS</v>
      </c>
    </row>
    <row r="1952" spans="1:41" x14ac:dyDescent="0.25">
      <c r="A1952" s="44">
        <v>45111</v>
      </c>
      <c r="B1952" s="32">
        <v>2023</v>
      </c>
      <c r="C1952" s="33" t="str">
        <f>VLOOKUP(D1952,'[3]CENTRO DE COSTOS'!$E:$H,4,0)</f>
        <v>REGIONALES</v>
      </c>
      <c r="D1952" s="34" t="s">
        <v>97</v>
      </c>
      <c r="E1952" s="34" t="s">
        <v>98</v>
      </c>
      <c r="F1952" s="34" t="s">
        <v>243</v>
      </c>
      <c r="G1952" s="35" t="str">
        <f>VLOOKUP(O1952,[3]Gerentes!$A:$N,4,0)</f>
        <v xml:space="preserve">PROTECCIÓN RESTABLECIMIENTO </v>
      </c>
      <c r="H1952" s="35" t="str">
        <f>VLOOKUP(O1952,[3]Gerentes!$A:$N,5,0)</f>
        <v>DIRECTOR(A) DE PROTECCION</v>
      </c>
      <c r="I1952" s="35" t="str">
        <f>VLOOKUP(O1952,[3]Gerentes!$A:$N,10,0)</f>
        <v>2. Protección PARD</v>
      </c>
      <c r="J1952" s="35" t="str">
        <f>VLOOKUP(O1952,[3]Gerentes!$A:$AB,15,0)</f>
        <v>Contratable</v>
      </c>
      <c r="K1952" s="36" t="str">
        <f t="shared" si="90"/>
        <v>Inversión</v>
      </c>
      <c r="L1952" s="37" t="s">
        <v>173</v>
      </c>
      <c r="M1952" s="38" t="str">
        <f t="shared" si="91"/>
        <v>C-4102-1500-14</v>
      </c>
      <c r="N1952" s="34">
        <v>111</v>
      </c>
      <c r="O1952" s="35" t="str">
        <f t="shared" si="92"/>
        <v>C-4102-1500-14-0-4102037-02-111</v>
      </c>
      <c r="P1952" s="32" t="s">
        <v>172</v>
      </c>
      <c r="Q1952" s="39">
        <f>VLOOKUP($O1952,[3]Gerentes!$A:$I,7,0)</f>
        <v>4102037</v>
      </c>
      <c r="R1952" s="40" t="str">
        <f>VLOOKUP($O1952,[3]Gerentes!$A:$I,8,0)</f>
        <v>SERVICIO DE PROTECCION PARA EL RESTABLECIMIENTO DE DERECHOS DE NIÑOS, NIÑAS, ADOLESCENTES Y JOVENES</v>
      </c>
      <c r="S1952" s="34" t="s">
        <v>24</v>
      </c>
      <c r="T1952" s="34">
        <v>21</v>
      </c>
      <c r="U1952" s="34" t="s">
        <v>185</v>
      </c>
      <c r="V1952" s="34" t="s">
        <v>25</v>
      </c>
      <c r="W1952" s="41">
        <v>2954101</v>
      </c>
      <c r="X1952" s="41">
        <v>0</v>
      </c>
      <c r="Y1952" s="41">
        <v>0</v>
      </c>
      <c r="Z1952" s="41">
        <v>0</v>
      </c>
      <c r="AA1952" s="41">
        <v>0</v>
      </c>
      <c r="AB1952" s="42">
        <v>2954101</v>
      </c>
      <c r="AC1952" s="41">
        <v>2954101</v>
      </c>
      <c r="AD1952" s="41">
        <v>0</v>
      </c>
      <c r="AE1952" s="42">
        <v>1875000</v>
      </c>
      <c r="AF1952" s="42">
        <v>1875000</v>
      </c>
      <c r="AG1952" s="41">
        <v>1875000</v>
      </c>
      <c r="AH1952" s="41">
        <v>1875000</v>
      </c>
      <c r="AI1952" s="41">
        <v>0</v>
      </c>
      <c r="AJ1952" s="41">
        <v>0</v>
      </c>
      <c r="AK1952" s="42" t="str">
        <f>IFERROR(VLOOKUP(Exportar[[#This Row],[RUBRO]],[3]LISTAS!$A$1:$B$19,2,0),Exportar[[#This Row],[NOMBRE-Planeación_Proyecto]])</f>
        <v>2. Protección PARD</v>
      </c>
      <c r="AL1952" s="41">
        <f>VLOOKUP(Exportar[[#This Row],[UNIDAD/SUB UNIDAD]],[3]!REGIONALES[[#All],[codigo_regional3]:[Columna1]],3,0)</f>
        <v>91</v>
      </c>
      <c r="AM1952" s="41">
        <f>Exportar[[#This Row],[COD]]</f>
        <v>91</v>
      </c>
      <c r="AN1952" s="41">
        <f>IFERROR(VLOOKUP(Exportar[[#This Row],[RUBRO completo]],'[3]CENTRO DE COSTOS'!$X:$X,1,0),0)</f>
        <v>0</v>
      </c>
      <c r="AO1952" s="43" t="str">
        <f>VLOOKUP(Exportar[[#This Row],[COD_REAL]],'[3]CENTRO DE COSTOS'!$M$4:$N$72,2,0)</f>
        <v>REGIONAL AMAZONAS</v>
      </c>
    </row>
    <row r="1953" spans="1:41" x14ac:dyDescent="0.25">
      <c r="A1953" s="44">
        <v>45111</v>
      </c>
      <c r="B1953" s="32">
        <v>2023</v>
      </c>
      <c r="C1953" s="33" t="str">
        <f>VLOOKUP(D1953,'[3]CENTRO DE COSTOS'!$E:$H,4,0)</f>
        <v>REGIONALES</v>
      </c>
      <c r="D1953" s="34" t="s">
        <v>97</v>
      </c>
      <c r="E1953" s="34" t="s">
        <v>98</v>
      </c>
      <c r="F1953" s="34" t="s">
        <v>237</v>
      </c>
      <c r="G1953" s="35" t="str">
        <f>VLOOKUP(O1953,[3]Gerentes!$A:$N,4,0)</f>
        <v>PROTECCIÓN SRPA</v>
      </c>
      <c r="H1953" s="35" t="str">
        <f>VLOOKUP(O1953,[3]Gerentes!$A:$N,5,0)</f>
        <v>DIRECTOR(A) DE PROTECCION</v>
      </c>
      <c r="I1953" s="35" t="str">
        <f>VLOOKUP(O1953,[3]Gerentes!$A:$N,10,0)</f>
        <v>3. Protección SRPA</v>
      </c>
      <c r="J1953" s="35" t="str">
        <f>VLOOKUP(O1953,[3]Gerentes!$A:$AB,15,0)</f>
        <v>No Contratable</v>
      </c>
      <c r="K1953" s="36" t="str">
        <f t="shared" si="90"/>
        <v>Inversión</v>
      </c>
      <c r="L1953" s="37" t="s">
        <v>187</v>
      </c>
      <c r="M1953" s="38" t="str">
        <f t="shared" si="91"/>
        <v>C-4102-1500-13</v>
      </c>
      <c r="N1953" s="34">
        <v>112</v>
      </c>
      <c r="O1953" s="35" t="str">
        <f t="shared" si="92"/>
        <v>C-4102-1500-13-0-4102038-02-112</v>
      </c>
      <c r="P1953" s="32" t="s">
        <v>186</v>
      </c>
      <c r="Q1953" s="39">
        <f>VLOOKUP($O1953,[3]Gerentes!$A:$I,7,0)</f>
        <v>4102038</v>
      </c>
      <c r="R1953" s="40" t="str">
        <f>VLOOKUP($O1953,[3]Gerentes!$A:$I,8,0)</f>
        <v>SERVICIO DIRIGIDOS A LA ATENCION DE NIÑOS, NIÑAS, ADOLESCENTES Y JOVENES, CON ENFOQUE PEDAGOGICO Y RESTAURATIVO ENCAMINADOS A LA INCLUSION SOCIAL</v>
      </c>
      <c r="S1953" s="34" t="s">
        <v>38</v>
      </c>
      <c r="T1953" s="34">
        <v>16</v>
      </c>
      <c r="U1953" s="34" t="s">
        <v>249</v>
      </c>
      <c r="V1953" s="34" t="s">
        <v>25</v>
      </c>
      <c r="W1953" s="41">
        <v>1200000</v>
      </c>
      <c r="X1953" s="41">
        <v>0</v>
      </c>
      <c r="Y1953" s="41">
        <v>0</v>
      </c>
      <c r="Z1953" s="41">
        <v>0</v>
      </c>
      <c r="AA1953" s="41">
        <v>0</v>
      </c>
      <c r="AB1953" s="42">
        <v>1200000</v>
      </c>
      <c r="AC1953" s="41">
        <v>1200000</v>
      </c>
      <c r="AD1953" s="41">
        <v>0</v>
      </c>
      <c r="AE1953" s="42">
        <v>1200000</v>
      </c>
      <c r="AF1953" s="42">
        <v>1200000</v>
      </c>
      <c r="AG1953" s="41">
        <v>1200000</v>
      </c>
      <c r="AH1953" s="41">
        <v>1200000</v>
      </c>
      <c r="AI1953" s="41">
        <v>0</v>
      </c>
      <c r="AJ1953" s="41">
        <v>0</v>
      </c>
      <c r="AK1953" s="42" t="str">
        <f>IFERROR(VLOOKUP(Exportar[[#This Row],[RUBRO]],[3]LISTAS!$A$1:$B$19,2,0),Exportar[[#This Row],[NOMBRE-Planeación_Proyecto]])</f>
        <v>3. Protección SRPA</v>
      </c>
      <c r="AL1953" s="41">
        <f>VLOOKUP(Exportar[[#This Row],[UNIDAD/SUB UNIDAD]],[3]!REGIONALES[[#All],[codigo_regional3]:[Columna1]],3,0)</f>
        <v>91</v>
      </c>
      <c r="AM1953" s="41">
        <f>Exportar[[#This Row],[COD]]</f>
        <v>91</v>
      </c>
      <c r="AN1953" s="41">
        <f>IFERROR(VLOOKUP(Exportar[[#This Row],[RUBRO completo]],'[3]CENTRO DE COSTOS'!$X:$X,1,0),0)</f>
        <v>0</v>
      </c>
      <c r="AO1953" s="43" t="str">
        <f>VLOOKUP(Exportar[[#This Row],[COD_REAL]],'[3]CENTRO DE COSTOS'!$M$4:$N$72,2,0)</f>
        <v>REGIONAL AMAZONAS</v>
      </c>
    </row>
    <row r="1954" spans="1:41" x14ac:dyDescent="0.25">
      <c r="A1954" s="44">
        <v>45111</v>
      </c>
      <c r="B1954" s="32">
        <v>2023</v>
      </c>
      <c r="C1954" s="33" t="str">
        <f>VLOOKUP(D1954,'[3]CENTRO DE COSTOS'!$E:$H,4,0)</f>
        <v>REGIONALES</v>
      </c>
      <c r="D1954" s="34" t="s">
        <v>97</v>
      </c>
      <c r="E1954" s="34" t="s">
        <v>98</v>
      </c>
      <c r="F1954" s="34" t="s">
        <v>237</v>
      </c>
      <c r="G1954" s="35" t="str">
        <f>VLOOKUP(O1954,[3]Gerentes!$A:$N,4,0)</f>
        <v xml:space="preserve">PROTECCIÓN RESTABLECIMIENTO </v>
      </c>
      <c r="H1954" s="35" t="str">
        <f>VLOOKUP(O1954,[3]Gerentes!$A:$N,5,0)</f>
        <v>DIRECTOR(A) DE PROTECCION</v>
      </c>
      <c r="I1954" s="35" t="str">
        <f>VLOOKUP(O1954,[3]Gerentes!$A:$N,10,0)</f>
        <v>2. Protección PARD</v>
      </c>
      <c r="J1954" s="35" t="str">
        <f>VLOOKUP(O1954,[3]Gerentes!$A:$AB,15,0)</f>
        <v>No Contratable</v>
      </c>
      <c r="K1954" s="36" t="str">
        <f t="shared" si="90"/>
        <v>Inversión</v>
      </c>
      <c r="L1954" s="37" t="s">
        <v>173</v>
      </c>
      <c r="M1954" s="38" t="str">
        <f t="shared" si="91"/>
        <v>C-4102-1500-14</v>
      </c>
      <c r="N1954" s="34">
        <v>112</v>
      </c>
      <c r="O1954" s="35" t="str">
        <f t="shared" si="92"/>
        <v>C-4102-1500-14-0-4102037-02-112</v>
      </c>
      <c r="P1954" s="32" t="s">
        <v>172</v>
      </c>
      <c r="Q1954" s="39">
        <f>VLOOKUP($O1954,[3]Gerentes!$A:$I,7,0)</f>
        <v>4102037</v>
      </c>
      <c r="R1954" s="40" t="str">
        <f>VLOOKUP($O1954,[3]Gerentes!$A:$I,8,0)</f>
        <v>SERVICIO DE PROTECCION PARA EL RESTABLECIMIENTO DE DERECHOS DE NIÑOS, NIÑAS, ADOLESCENTES Y JOVENES</v>
      </c>
      <c r="S1954" s="34" t="s">
        <v>24</v>
      </c>
      <c r="T1954" s="34">
        <v>27</v>
      </c>
      <c r="U1954" s="34" t="s">
        <v>161</v>
      </c>
      <c r="V1954" s="34" t="s">
        <v>25</v>
      </c>
      <c r="W1954" s="41">
        <v>4000000</v>
      </c>
      <c r="X1954" s="41">
        <v>0</v>
      </c>
      <c r="Y1954" s="41">
        <v>0</v>
      </c>
      <c r="Z1954" s="41">
        <v>0</v>
      </c>
      <c r="AA1954" s="41">
        <v>0</v>
      </c>
      <c r="AB1954" s="42">
        <v>4000000</v>
      </c>
      <c r="AC1954" s="41">
        <v>4000000</v>
      </c>
      <c r="AD1954" s="41">
        <v>0</v>
      </c>
      <c r="AE1954" s="42">
        <v>3644608</v>
      </c>
      <c r="AF1954" s="42">
        <v>3644608</v>
      </c>
      <c r="AG1954" s="41">
        <v>3644608</v>
      </c>
      <c r="AH1954" s="41">
        <v>3644608</v>
      </c>
      <c r="AI1954" s="41">
        <v>0</v>
      </c>
      <c r="AJ1954" s="41">
        <v>0</v>
      </c>
      <c r="AK1954" s="42" t="str">
        <f>IFERROR(VLOOKUP(Exportar[[#This Row],[RUBRO]],[3]LISTAS!$A$1:$B$19,2,0),Exportar[[#This Row],[NOMBRE-Planeación_Proyecto]])</f>
        <v>2. Protección PARD</v>
      </c>
      <c r="AL1954" s="41">
        <f>VLOOKUP(Exportar[[#This Row],[UNIDAD/SUB UNIDAD]],[3]!REGIONALES[[#All],[codigo_regional3]:[Columna1]],3,0)</f>
        <v>91</v>
      </c>
      <c r="AM1954" s="41">
        <f>Exportar[[#This Row],[COD]]</f>
        <v>91</v>
      </c>
      <c r="AN1954" s="41">
        <f>IFERROR(VLOOKUP(Exportar[[#This Row],[RUBRO completo]],'[3]CENTRO DE COSTOS'!$X:$X,1,0),0)</f>
        <v>0</v>
      </c>
      <c r="AO1954" s="43" t="str">
        <f>VLOOKUP(Exportar[[#This Row],[COD_REAL]],'[3]CENTRO DE COSTOS'!$M$4:$N$72,2,0)</f>
        <v>REGIONAL AMAZONAS</v>
      </c>
    </row>
    <row r="1955" spans="1:41" x14ac:dyDescent="0.25">
      <c r="A1955" s="44">
        <v>45111</v>
      </c>
      <c r="B1955" s="32">
        <v>2023</v>
      </c>
      <c r="C1955" s="33" t="str">
        <f>VLOOKUP(D1955,'[3]CENTRO DE COSTOS'!$E:$H,4,0)</f>
        <v>REGIONALES</v>
      </c>
      <c r="D1955" s="34" t="s">
        <v>97</v>
      </c>
      <c r="E1955" s="34" t="s">
        <v>98</v>
      </c>
      <c r="F1955" s="34" t="s">
        <v>393</v>
      </c>
      <c r="G1955" s="35" t="str">
        <f>VLOOKUP(O1955,[3]Gerentes!$A:$N,4,0)</f>
        <v xml:space="preserve">PROTECCIÓN RESTABLECIMIENTO </v>
      </c>
      <c r="H1955" s="35" t="str">
        <f>VLOOKUP(O1955,[3]Gerentes!$A:$N,5,0)</f>
        <v>DIRECTOR(A) ADMINISTRATIVO</v>
      </c>
      <c r="I1955" s="35" t="str">
        <f>VLOOKUP(O1955,[3]Gerentes!$A:$N,10,0)</f>
        <v>2. Protección PARD</v>
      </c>
      <c r="J1955" s="35" t="str">
        <f>VLOOKUP(O1955,[3]Gerentes!$A:$AB,15,0)</f>
        <v>Contratable</v>
      </c>
      <c r="K1955" s="36" t="str">
        <f t="shared" si="90"/>
        <v>Inversión</v>
      </c>
      <c r="L1955" s="37" t="s">
        <v>173</v>
      </c>
      <c r="M1955" s="38" t="str">
        <f t="shared" si="91"/>
        <v>C-4102-1500-14</v>
      </c>
      <c r="N1955" s="34">
        <v>114</v>
      </c>
      <c r="O1955" s="35" t="str">
        <f t="shared" si="92"/>
        <v>C-4102-1500-14-0-4102037-02-114</v>
      </c>
      <c r="P1955" s="32" t="s">
        <v>172</v>
      </c>
      <c r="Q1955" s="39">
        <f>VLOOKUP($O1955,[3]Gerentes!$A:$I,7,0)</f>
        <v>4102037</v>
      </c>
      <c r="R1955" s="40" t="str">
        <f>VLOOKUP($O1955,[3]Gerentes!$A:$I,8,0)</f>
        <v>SERVICIO DE PROTECCION PARA EL RESTABLECIMIENTO DE DERECHOS DE NIÑOS, NIÑAS, ADOLESCENTES Y JOVENES</v>
      </c>
      <c r="S1955" s="34" t="s">
        <v>24</v>
      </c>
      <c r="T1955" s="34">
        <v>21</v>
      </c>
      <c r="U1955" s="34" t="s">
        <v>185</v>
      </c>
      <c r="V1955" s="34" t="s">
        <v>25</v>
      </c>
      <c r="W1955" s="41">
        <v>0</v>
      </c>
      <c r="X1955" s="41">
        <v>55300000</v>
      </c>
      <c r="Y1955" s="41">
        <v>0</v>
      </c>
      <c r="Z1955" s="41">
        <v>0</v>
      </c>
      <c r="AA1955" s="41">
        <v>0</v>
      </c>
      <c r="AB1955" s="42">
        <v>55300000</v>
      </c>
      <c r="AC1955" s="41">
        <v>55300000</v>
      </c>
      <c r="AD1955" s="41">
        <v>0</v>
      </c>
      <c r="AE1955" s="42">
        <v>0</v>
      </c>
      <c r="AF1955" s="42">
        <v>0</v>
      </c>
      <c r="AG1955" s="41">
        <v>0</v>
      </c>
      <c r="AH1955" s="41">
        <v>0</v>
      </c>
      <c r="AI1955" s="41">
        <v>0</v>
      </c>
      <c r="AJ1955" s="41">
        <v>0</v>
      </c>
      <c r="AK1955" s="42" t="str">
        <f>IFERROR(VLOOKUP(Exportar[[#This Row],[RUBRO]],[3]LISTAS!$A$1:$B$19,2,0),Exportar[[#This Row],[NOMBRE-Planeación_Proyecto]])</f>
        <v>2. Protección PARD</v>
      </c>
      <c r="AL1955" s="41">
        <f>VLOOKUP(Exportar[[#This Row],[UNIDAD/SUB UNIDAD]],[3]!REGIONALES[[#All],[codigo_regional3]:[Columna1]],3,0)</f>
        <v>91</v>
      </c>
      <c r="AM1955" s="41">
        <f>Exportar[[#This Row],[COD]]</f>
        <v>91</v>
      </c>
      <c r="AN1955" s="41">
        <f>IFERROR(VLOOKUP(Exportar[[#This Row],[RUBRO completo]],'[3]CENTRO DE COSTOS'!$X:$X,1,0),0)</f>
        <v>0</v>
      </c>
      <c r="AO1955" s="43" t="str">
        <f>VLOOKUP(Exportar[[#This Row],[COD_REAL]],'[3]CENTRO DE COSTOS'!$M$4:$N$72,2,0)</f>
        <v>REGIONAL AMAZONAS</v>
      </c>
    </row>
    <row r="1956" spans="1:41" x14ac:dyDescent="0.25">
      <c r="A1956" s="44">
        <v>45111</v>
      </c>
      <c r="B1956" s="32">
        <v>2023</v>
      </c>
      <c r="C1956" s="33" t="str">
        <f>VLOOKUP(D1956,'[3]CENTRO DE COSTOS'!$E:$H,4,0)</f>
        <v>REGIONALES</v>
      </c>
      <c r="D1956" s="34" t="s">
        <v>97</v>
      </c>
      <c r="E1956" s="34" t="s">
        <v>98</v>
      </c>
      <c r="F1956" s="34" t="s">
        <v>248</v>
      </c>
      <c r="G1956" s="35" t="str">
        <f>VLOOKUP(O1956,[3]Gerentes!$A:$N,4,0)</f>
        <v>PROTECCIÓN SRPA</v>
      </c>
      <c r="H1956" s="35" t="str">
        <f>VLOOKUP(O1956,[3]Gerentes!$A:$N,5,0)</f>
        <v>DIRECTOR(A) DE PROTECCION</v>
      </c>
      <c r="I1956" s="35" t="str">
        <f>VLOOKUP(O1956,[3]Gerentes!$A:$N,10,0)</f>
        <v>3. Protección SRPA</v>
      </c>
      <c r="J1956" s="35" t="str">
        <f>VLOOKUP(O1956,[3]Gerentes!$A:$AB,15,0)</f>
        <v>Contratable</v>
      </c>
      <c r="K1956" s="36" t="str">
        <f t="shared" si="90"/>
        <v>Inversión</v>
      </c>
      <c r="L1956" s="37" t="s">
        <v>187</v>
      </c>
      <c r="M1956" s="38" t="str">
        <f t="shared" si="91"/>
        <v>C-4102-1500-13</v>
      </c>
      <c r="N1956" s="34">
        <v>120</v>
      </c>
      <c r="O1956" s="35" t="str">
        <f t="shared" si="92"/>
        <v>C-4102-1500-13-0-4102038-02-120</v>
      </c>
      <c r="P1956" s="32" t="s">
        <v>186</v>
      </c>
      <c r="Q1956" s="39">
        <f>VLOOKUP($O1956,[3]Gerentes!$A:$I,7,0)</f>
        <v>4102038</v>
      </c>
      <c r="R1956" s="40" t="str">
        <f>VLOOKUP($O1956,[3]Gerentes!$A:$I,8,0)</f>
        <v>SERVICIO DIRIGIDOS A LA ATENCION DE NIÑOS, NIÑAS, ADOLESCENTES Y JOVENES, CON ENFOQUE PEDAGOGICO Y RESTAURATIVO ENCAMINADOS A LA INCLUSION SOCIAL</v>
      </c>
      <c r="S1956" s="34" t="s">
        <v>38</v>
      </c>
      <c r="T1956" s="34">
        <v>16</v>
      </c>
      <c r="U1956" s="34" t="s">
        <v>249</v>
      </c>
      <c r="V1956" s="34" t="s">
        <v>25</v>
      </c>
      <c r="W1956" s="41">
        <v>1159036870</v>
      </c>
      <c r="X1956" s="41">
        <v>0</v>
      </c>
      <c r="Y1956" s="41">
        <v>0</v>
      </c>
      <c r="Z1956" s="41">
        <v>0</v>
      </c>
      <c r="AA1956" s="41">
        <v>0</v>
      </c>
      <c r="AB1956" s="42">
        <v>1159036870</v>
      </c>
      <c r="AC1956" s="41">
        <v>1108811940</v>
      </c>
      <c r="AD1956" s="41">
        <v>50224930</v>
      </c>
      <c r="AE1956" s="42">
        <v>1108811940</v>
      </c>
      <c r="AF1956" s="42">
        <v>573841307</v>
      </c>
      <c r="AG1956" s="41">
        <v>573841307</v>
      </c>
      <c r="AH1956" s="41">
        <v>573841307</v>
      </c>
      <c r="AI1956" s="41">
        <v>0</v>
      </c>
      <c r="AJ1956" s="41">
        <v>0</v>
      </c>
      <c r="AK1956" s="42" t="str">
        <f>IFERROR(VLOOKUP(Exportar[[#This Row],[RUBRO]],[3]LISTAS!$A$1:$B$19,2,0),Exportar[[#This Row],[NOMBRE-Planeación_Proyecto]])</f>
        <v>3. Protección SRPA</v>
      </c>
      <c r="AL1956" s="41">
        <f>VLOOKUP(Exportar[[#This Row],[UNIDAD/SUB UNIDAD]],[3]!REGIONALES[[#All],[codigo_regional3]:[Columna1]],3,0)</f>
        <v>91</v>
      </c>
      <c r="AM1956" s="41">
        <f>Exportar[[#This Row],[COD]]</f>
        <v>91</v>
      </c>
      <c r="AN1956" s="41" t="str">
        <f>IFERROR(VLOOKUP(Exportar[[#This Row],[RUBRO completo]],'[3]CENTRO DE COSTOS'!$X:$X,1,0),0)</f>
        <v>C-4102-1500-13-0-4102038-02-120</v>
      </c>
      <c r="AO1956" s="43" t="str">
        <f>VLOOKUP(Exportar[[#This Row],[COD_REAL]],'[3]CENTRO DE COSTOS'!$M$4:$N$72,2,0)</f>
        <v>REGIONAL AMAZONAS</v>
      </c>
    </row>
    <row r="1957" spans="1:41" x14ac:dyDescent="0.25">
      <c r="A1957" s="44">
        <v>45111</v>
      </c>
      <c r="B1957" s="32">
        <v>2023</v>
      </c>
      <c r="C1957" s="33" t="str">
        <f>VLOOKUP(D1957,'[3]CENTRO DE COSTOS'!$E:$H,4,0)</f>
        <v>REGIONALES</v>
      </c>
      <c r="D1957" s="34" t="s">
        <v>97</v>
      </c>
      <c r="E1957" s="34" t="s">
        <v>98</v>
      </c>
      <c r="F1957" s="34" t="s">
        <v>430</v>
      </c>
      <c r="G1957" s="35" t="str">
        <f>VLOOKUP(O1957,[3]Gerentes!$A:$N,4,0)</f>
        <v xml:space="preserve">PROTECCIÓN RESTABLECIMIENTO </v>
      </c>
      <c r="H1957" s="35" t="str">
        <f>VLOOKUP(O1957,[3]Gerentes!$A:$N,5,0)</f>
        <v>DIRECTOR(A) DE PROTECCION</v>
      </c>
      <c r="I1957" s="35" t="str">
        <f>VLOOKUP(O1957,[3]Gerentes!$A:$N,10,0)</f>
        <v>2. Protección PARD</v>
      </c>
      <c r="J1957" s="35" t="str">
        <f>VLOOKUP(O1957,[3]Gerentes!$A:$AB,15,0)</f>
        <v>Contratable</v>
      </c>
      <c r="K1957" s="36" t="str">
        <f t="shared" si="90"/>
        <v>Inversión</v>
      </c>
      <c r="L1957" s="37" t="s">
        <v>173</v>
      </c>
      <c r="M1957" s="38" t="str">
        <f t="shared" si="91"/>
        <v>C-4102-1500-14</v>
      </c>
      <c r="N1957" s="34">
        <v>122</v>
      </c>
      <c r="O1957" s="35" t="str">
        <f t="shared" si="92"/>
        <v>C-4102-1500-14-0-4102037-02-122</v>
      </c>
      <c r="P1957" s="32" t="s">
        <v>172</v>
      </c>
      <c r="Q1957" s="39">
        <f>VLOOKUP($O1957,[3]Gerentes!$A:$I,7,0)</f>
        <v>4102037</v>
      </c>
      <c r="R1957" s="40" t="str">
        <f>VLOOKUP($O1957,[3]Gerentes!$A:$I,8,0)</f>
        <v>SERVICIO DE PROTECCION PARA EL RESTABLECIMIENTO DE DERECHOS DE NIÑOS, NIÑAS, ADOLESCENTES Y JOVENES</v>
      </c>
      <c r="S1957" s="34" t="s">
        <v>24</v>
      </c>
      <c r="T1957" s="34">
        <v>27</v>
      </c>
      <c r="U1957" s="34" t="s">
        <v>161</v>
      </c>
      <c r="V1957" s="34" t="s">
        <v>25</v>
      </c>
      <c r="W1957" s="41">
        <v>39919200</v>
      </c>
      <c r="X1957" s="41">
        <v>0</v>
      </c>
      <c r="Y1957" s="41">
        <v>0</v>
      </c>
      <c r="Z1957" s="41">
        <v>0</v>
      </c>
      <c r="AA1957" s="41">
        <v>0</v>
      </c>
      <c r="AB1957" s="42">
        <v>39919200</v>
      </c>
      <c r="AC1957" s="41">
        <v>5269334</v>
      </c>
      <c r="AD1957" s="41">
        <v>34649866</v>
      </c>
      <c r="AE1957" s="42">
        <v>5269334</v>
      </c>
      <c r="AF1957" s="42">
        <v>0</v>
      </c>
      <c r="AG1957" s="41">
        <v>0</v>
      </c>
      <c r="AH1957" s="41">
        <v>0</v>
      </c>
      <c r="AI1957" s="41">
        <v>0</v>
      </c>
      <c r="AJ1957" s="41">
        <v>0</v>
      </c>
      <c r="AK1957" s="42" t="str">
        <f>IFERROR(VLOOKUP(Exportar[[#This Row],[RUBRO]],[3]LISTAS!$A$1:$B$19,2,0),Exportar[[#This Row],[NOMBRE-Planeación_Proyecto]])</f>
        <v>2. Protección PARD</v>
      </c>
      <c r="AL1957" s="41">
        <f>VLOOKUP(Exportar[[#This Row],[UNIDAD/SUB UNIDAD]],[3]!REGIONALES[[#All],[codigo_regional3]:[Columna1]],3,0)</f>
        <v>91</v>
      </c>
      <c r="AM1957" s="41">
        <f>Exportar[[#This Row],[COD]]</f>
        <v>91</v>
      </c>
      <c r="AN1957" s="41" t="str">
        <f>IFERROR(VLOOKUP(Exportar[[#This Row],[RUBRO completo]],'[3]CENTRO DE COSTOS'!$X:$X,1,0),0)</f>
        <v>C-4102-1500-14-0-4102037-02-122</v>
      </c>
      <c r="AO1957" s="43" t="str">
        <f>VLOOKUP(Exportar[[#This Row],[COD_REAL]],'[3]CENTRO DE COSTOS'!$M$4:$N$72,2,0)</f>
        <v>REGIONAL AMAZONAS</v>
      </c>
    </row>
    <row r="1958" spans="1:41" x14ac:dyDescent="0.25">
      <c r="A1958" s="44">
        <v>45111</v>
      </c>
      <c r="B1958" s="32">
        <v>2023</v>
      </c>
      <c r="C1958" s="33" t="str">
        <f>VLOOKUP(D1958,'[3]CENTRO DE COSTOS'!$E:$H,4,0)</f>
        <v>REGIONALES</v>
      </c>
      <c r="D1958" s="34" t="s">
        <v>97</v>
      </c>
      <c r="E1958" s="34" t="s">
        <v>98</v>
      </c>
      <c r="F1958" s="34" t="s">
        <v>428</v>
      </c>
      <c r="G1958" s="35" t="str">
        <f>VLOOKUP(O1958,[3]Gerentes!$A:$N,4,0)</f>
        <v xml:space="preserve">PROTECCIÓN RESTABLECIMIENTO </v>
      </c>
      <c r="H1958" s="35" t="str">
        <f>VLOOKUP(O1958,[3]Gerentes!$A:$N,5,0)</f>
        <v>DIRECTOR(A) DE PROTECCION</v>
      </c>
      <c r="I1958" s="35" t="str">
        <f>VLOOKUP(O1958,[3]Gerentes!$A:$N,10,0)</f>
        <v>2. Protección PARD</v>
      </c>
      <c r="J1958" s="35" t="str">
        <f>VLOOKUP(O1958,[3]Gerentes!$A:$AB,15,0)</f>
        <v>Contratable</v>
      </c>
      <c r="K1958" s="36" t="str">
        <f t="shared" si="90"/>
        <v>Inversión</v>
      </c>
      <c r="L1958" s="37" t="s">
        <v>173</v>
      </c>
      <c r="M1958" s="38" t="str">
        <f t="shared" si="91"/>
        <v>C-4102-1500-14</v>
      </c>
      <c r="N1958" s="34">
        <v>123</v>
      </c>
      <c r="O1958" s="35" t="str">
        <f t="shared" si="92"/>
        <v>C-4102-1500-14-0-4102037-02-123</v>
      </c>
      <c r="P1958" s="32" t="s">
        <v>172</v>
      </c>
      <c r="Q1958" s="39">
        <f>VLOOKUP($O1958,[3]Gerentes!$A:$I,7,0)</f>
        <v>4102037</v>
      </c>
      <c r="R1958" s="40" t="str">
        <f>VLOOKUP($O1958,[3]Gerentes!$A:$I,8,0)</f>
        <v>SERVICIO DE PROTECCION PARA EL RESTABLECIMIENTO DE DERECHOS DE NIÑOS, NIÑAS, ADOLESCENTES Y JOVENES</v>
      </c>
      <c r="S1958" s="34" t="s">
        <v>24</v>
      </c>
      <c r="T1958" s="34">
        <v>21</v>
      </c>
      <c r="U1958" s="34" t="s">
        <v>185</v>
      </c>
      <c r="V1958" s="34" t="s">
        <v>25</v>
      </c>
      <c r="W1958" s="41">
        <v>0</v>
      </c>
      <c r="X1958" s="41">
        <v>208609405</v>
      </c>
      <c r="Y1958" s="41">
        <v>0</v>
      </c>
      <c r="Z1958" s="41">
        <v>0</v>
      </c>
      <c r="AA1958" s="41">
        <v>0</v>
      </c>
      <c r="AB1958" s="42">
        <v>208609405</v>
      </c>
      <c r="AC1958" s="41">
        <v>208609405</v>
      </c>
      <c r="AD1958" s="41">
        <v>0</v>
      </c>
      <c r="AE1958" s="42">
        <v>208609405</v>
      </c>
      <c r="AF1958" s="42">
        <v>12216112</v>
      </c>
      <c r="AG1958" s="41">
        <v>12216112</v>
      </c>
      <c r="AH1958" s="41">
        <v>12216112</v>
      </c>
      <c r="AI1958" s="41">
        <v>0</v>
      </c>
      <c r="AJ1958" s="41">
        <v>0</v>
      </c>
      <c r="AK1958" s="42" t="str">
        <f>IFERROR(VLOOKUP(Exportar[[#This Row],[RUBRO]],[3]LISTAS!$A$1:$B$19,2,0),Exportar[[#This Row],[NOMBRE-Planeación_Proyecto]])</f>
        <v>2. Protección PARD</v>
      </c>
      <c r="AL1958" s="41">
        <f>VLOOKUP(Exportar[[#This Row],[UNIDAD/SUB UNIDAD]],[3]!REGIONALES[[#All],[codigo_regional3]:[Columna1]],3,0)</f>
        <v>91</v>
      </c>
      <c r="AM1958" s="41">
        <f>Exportar[[#This Row],[COD]]</f>
        <v>91</v>
      </c>
      <c r="AN1958" s="41" t="str">
        <f>IFERROR(VLOOKUP(Exportar[[#This Row],[RUBRO completo]],'[3]CENTRO DE COSTOS'!$X:$X,1,0),0)</f>
        <v>C-4102-1500-14-0-4102037-02-123</v>
      </c>
      <c r="AO1958" s="43" t="str">
        <f>VLOOKUP(Exportar[[#This Row],[COD_REAL]],'[3]CENTRO DE COSTOS'!$M$4:$N$72,2,0)</f>
        <v>REGIONAL AMAZONAS</v>
      </c>
    </row>
    <row r="1959" spans="1:41" x14ac:dyDescent="0.25">
      <c r="A1959" s="44">
        <v>45111</v>
      </c>
      <c r="B1959" s="32">
        <v>2023</v>
      </c>
      <c r="C1959" s="33" t="str">
        <f>VLOOKUP(D1959,'[3]CENTRO DE COSTOS'!$E:$H,4,0)</f>
        <v>REGIONALES</v>
      </c>
      <c r="D1959" s="34" t="s">
        <v>97</v>
      </c>
      <c r="E1959" s="34" t="s">
        <v>98</v>
      </c>
      <c r="F1959" s="34" t="s">
        <v>428</v>
      </c>
      <c r="G1959" s="35" t="str">
        <f>VLOOKUP(O1959,[3]Gerentes!$A:$N,4,0)</f>
        <v xml:space="preserve">PROTECCIÓN RESTABLECIMIENTO </v>
      </c>
      <c r="H1959" s="35" t="str">
        <f>VLOOKUP(O1959,[3]Gerentes!$A:$N,5,0)</f>
        <v>DIRECTOR(A) DE PROTECCION</v>
      </c>
      <c r="I1959" s="35" t="str">
        <f>VLOOKUP(O1959,[3]Gerentes!$A:$N,10,0)</f>
        <v>2. Protección PARD</v>
      </c>
      <c r="J1959" s="35" t="str">
        <f>VLOOKUP(O1959,[3]Gerentes!$A:$AB,15,0)</f>
        <v>Contratable</v>
      </c>
      <c r="K1959" s="36" t="str">
        <f t="shared" si="90"/>
        <v>Inversión</v>
      </c>
      <c r="L1959" s="37" t="s">
        <v>173</v>
      </c>
      <c r="M1959" s="38" t="str">
        <f t="shared" si="91"/>
        <v>C-4102-1500-14</v>
      </c>
      <c r="N1959" s="34">
        <v>123</v>
      </c>
      <c r="O1959" s="35" t="str">
        <f t="shared" si="92"/>
        <v>C-4102-1500-14-0-4102037-02-123</v>
      </c>
      <c r="P1959" s="32" t="s">
        <v>172</v>
      </c>
      <c r="Q1959" s="39">
        <f>VLOOKUP($O1959,[3]Gerentes!$A:$I,7,0)</f>
        <v>4102037</v>
      </c>
      <c r="R1959" s="40" t="str">
        <f>VLOOKUP($O1959,[3]Gerentes!$A:$I,8,0)</f>
        <v>SERVICIO DE PROTECCION PARA EL RESTABLECIMIENTO DE DERECHOS DE NIÑOS, NIÑAS, ADOLESCENTES Y JOVENES</v>
      </c>
      <c r="S1959" s="34" t="s">
        <v>24</v>
      </c>
      <c r="T1959" s="34">
        <v>27</v>
      </c>
      <c r="U1959" s="34" t="s">
        <v>161</v>
      </c>
      <c r="V1959" s="34" t="s">
        <v>25</v>
      </c>
      <c r="W1959" s="41">
        <v>594182050</v>
      </c>
      <c r="X1959" s="41">
        <v>0</v>
      </c>
      <c r="Y1959" s="41">
        <v>0</v>
      </c>
      <c r="Z1959" s="41">
        <v>0</v>
      </c>
      <c r="AA1959" s="41">
        <v>0</v>
      </c>
      <c r="AB1959" s="42">
        <v>594182050</v>
      </c>
      <c r="AC1959" s="41">
        <v>594182050</v>
      </c>
      <c r="AD1959" s="41">
        <v>0</v>
      </c>
      <c r="AE1959" s="42">
        <v>594182050</v>
      </c>
      <c r="AF1959" s="42">
        <v>365855984</v>
      </c>
      <c r="AG1959" s="41">
        <v>365855984</v>
      </c>
      <c r="AH1959" s="41">
        <v>365855984</v>
      </c>
      <c r="AI1959" s="41">
        <v>0</v>
      </c>
      <c r="AJ1959" s="41">
        <v>0</v>
      </c>
      <c r="AK1959" s="42" t="str">
        <f>IFERROR(VLOOKUP(Exportar[[#This Row],[RUBRO]],[3]LISTAS!$A$1:$B$19,2,0),Exportar[[#This Row],[NOMBRE-Planeación_Proyecto]])</f>
        <v>2. Protección PARD</v>
      </c>
      <c r="AL1959" s="41">
        <f>VLOOKUP(Exportar[[#This Row],[UNIDAD/SUB UNIDAD]],[3]!REGIONALES[[#All],[codigo_regional3]:[Columna1]],3,0)</f>
        <v>91</v>
      </c>
      <c r="AM1959" s="41">
        <f>Exportar[[#This Row],[COD]]</f>
        <v>91</v>
      </c>
      <c r="AN1959" s="41" t="str">
        <f>IFERROR(VLOOKUP(Exportar[[#This Row],[RUBRO completo]],'[3]CENTRO DE COSTOS'!$X:$X,1,0),0)</f>
        <v>C-4102-1500-14-0-4102037-02-123</v>
      </c>
      <c r="AO1959" s="43" t="str">
        <f>VLOOKUP(Exportar[[#This Row],[COD_REAL]],'[3]CENTRO DE COSTOS'!$M$4:$N$72,2,0)</f>
        <v>REGIONAL AMAZONAS</v>
      </c>
    </row>
    <row r="1960" spans="1:41" x14ac:dyDescent="0.25">
      <c r="A1960" s="44">
        <v>45111</v>
      </c>
      <c r="B1960" s="32">
        <v>2023</v>
      </c>
      <c r="C1960" s="33" t="str">
        <f>VLOOKUP(D1960,'[3]CENTRO DE COSTOS'!$E:$H,4,0)</f>
        <v>REGIONALES</v>
      </c>
      <c r="D1960" s="34" t="s">
        <v>97</v>
      </c>
      <c r="E1960" s="34" t="s">
        <v>98</v>
      </c>
      <c r="F1960" s="34" t="s">
        <v>233</v>
      </c>
      <c r="G1960" s="35" t="str">
        <f>VLOOKUP(O1960,[3]Gerentes!$A:$N,4,0)</f>
        <v>FAMILIA Y COMUNIDADES</v>
      </c>
      <c r="H1960" s="35" t="str">
        <f>VLOOKUP(O1960,[3]Gerentes!$A:$N,5,0)</f>
        <v>DIRECTOR(A) DE FAMILIA Y COMUNIDADES</v>
      </c>
      <c r="I1960" s="35" t="str">
        <f>VLOOKUP(O1960,[3]Gerentes!$A:$N,10,0)</f>
        <v>6. Familia y Comunidades</v>
      </c>
      <c r="J1960" s="35" t="str">
        <f>VLOOKUP(O1960,[3]Gerentes!$A:$AB,15,0)</f>
        <v>Contratable</v>
      </c>
      <c r="K1960" s="36" t="str">
        <f t="shared" si="90"/>
        <v>Inversión</v>
      </c>
      <c r="L1960" s="37" t="s">
        <v>232</v>
      </c>
      <c r="M1960" s="38" t="str">
        <f t="shared" si="91"/>
        <v>C-4102-1500-16</v>
      </c>
      <c r="N1960" s="34">
        <v>142</v>
      </c>
      <c r="O1960" s="35" t="str">
        <f t="shared" si="92"/>
        <v>C-4102-1500-16-0-4102042-02-142</v>
      </c>
      <c r="P1960" s="32" t="s">
        <v>231</v>
      </c>
      <c r="Q1960" s="39">
        <f>VLOOKUP($O1960,[3]Gerentes!$A:$I,7,0)</f>
        <v>4102042</v>
      </c>
      <c r="R1960" s="40" t="str">
        <f>VLOOKUP($O1960,[3]Gerentes!$A:$I,8,0)</f>
        <v>SERVICIO DE ASISTENCIA TECNICA A COMUNIDADES EN TEMAS DE FORTALECIMIENTO DEL TEJIDO SOCIAL Y CONSTRUCCION DE ESCENARIOS COMUNITARIOS PROTECTORES DE DERECHOS</v>
      </c>
      <c r="S1960" s="34" t="s">
        <v>24</v>
      </c>
      <c r="T1960" s="34">
        <v>27</v>
      </c>
      <c r="U1960" s="34" t="s">
        <v>161</v>
      </c>
      <c r="V1960" s="34" t="s">
        <v>25</v>
      </c>
      <c r="W1960" s="41">
        <v>392700000</v>
      </c>
      <c r="X1960" s="41">
        <v>0</v>
      </c>
      <c r="Y1960" s="41">
        <v>0</v>
      </c>
      <c r="Z1960" s="41">
        <v>0</v>
      </c>
      <c r="AA1960" s="41">
        <v>0</v>
      </c>
      <c r="AB1960" s="42">
        <v>392700000</v>
      </c>
      <c r="AC1960" s="41">
        <v>392700000</v>
      </c>
      <c r="AD1960" s="41">
        <v>0</v>
      </c>
      <c r="AE1960" s="42">
        <v>392700000</v>
      </c>
      <c r="AF1960" s="42">
        <v>78540000</v>
      </c>
      <c r="AG1960" s="41">
        <v>78540000</v>
      </c>
      <c r="AH1960" s="41">
        <v>78540000</v>
      </c>
      <c r="AI1960" s="41">
        <v>0</v>
      </c>
      <c r="AJ1960" s="41">
        <v>0</v>
      </c>
      <c r="AK1960" s="42" t="str">
        <f>IFERROR(VLOOKUP(Exportar[[#This Row],[RUBRO]],[3]LISTAS!$A$1:$B$19,2,0),Exportar[[#This Row],[NOMBRE-Planeación_Proyecto]])</f>
        <v>6. Familia y Comunidades</v>
      </c>
      <c r="AL1960" s="41">
        <f>VLOOKUP(Exportar[[#This Row],[UNIDAD/SUB UNIDAD]],[3]!REGIONALES[[#All],[codigo_regional3]:[Columna1]],3,0)</f>
        <v>91</v>
      </c>
      <c r="AM1960" s="41">
        <f>Exportar[[#This Row],[COD]]</f>
        <v>91</v>
      </c>
      <c r="AN1960" s="41" t="str">
        <f>IFERROR(VLOOKUP(Exportar[[#This Row],[RUBRO completo]],'[3]CENTRO DE COSTOS'!$X:$X,1,0),0)</f>
        <v>C-4102-1500-16-0-4102042-02-142</v>
      </c>
      <c r="AO1960" s="43" t="str">
        <f>VLOOKUP(Exportar[[#This Row],[COD_REAL]],'[3]CENTRO DE COSTOS'!$M$4:$N$72,2,0)</f>
        <v>REGIONAL AMAZONAS</v>
      </c>
    </row>
    <row r="1961" spans="1:41" x14ac:dyDescent="0.25">
      <c r="A1961" s="44">
        <v>45111</v>
      </c>
      <c r="B1961" s="32">
        <v>2023</v>
      </c>
      <c r="C1961" s="33" t="str">
        <f>VLOOKUP(D1961,'[3]CENTRO DE COSTOS'!$E:$H,4,0)</f>
        <v>REGIONALES</v>
      </c>
      <c r="D1961" s="34" t="s">
        <v>97</v>
      </c>
      <c r="E1961" s="34" t="s">
        <v>98</v>
      </c>
      <c r="F1961" s="34" t="s">
        <v>230</v>
      </c>
      <c r="G1961" s="35" t="str">
        <f>VLOOKUP(O1961,[3]Gerentes!$A:$N,4,0)</f>
        <v>INFANCIA</v>
      </c>
      <c r="H1961" s="35" t="str">
        <f>VLOOKUP(O1961,[3]Gerentes!$A:$N,5,0)</f>
        <v>DIRECTOR(A) DE INFANCIA</v>
      </c>
      <c r="I1961" s="35" t="str">
        <f>VLOOKUP(O1961,[3]Gerentes!$A:$N,10,0)</f>
        <v>7. Infancia</v>
      </c>
      <c r="J1961" s="35" t="str">
        <f>VLOOKUP(O1961,[3]Gerentes!$A:$AB,15,0)</f>
        <v>Contratable</v>
      </c>
      <c r="K1961" s="36" t="str">
        <f t="shared" si="90"/>
        <v>Inversión</v>
      </c>
      <c r="L1961" s="37" t="s">
        <v>182</v>
      </c>
      <c r="M1961" s="38" t="str">
        <f t="shared" si="91"/>
        <v>C-4102-1500-20</v>
      </c>
      <c r="N1961" s="34">
        <v>152</v>
      </c>
      <c r="O1961" s="35" t="str">
        <f t="shared" si="92"/>
        <v>C-4102-1500-20-0-4102045-02-152</v>
      </c>
      <c r="P1961" s="32" t="s">
        <v>181</v>
      </c>
      <c r="Q1961" s="39">
        <f>VLOOKUP($O1961,[3]Gerentes!$A:$I,7,0)</f>
        <v>4102045</v>
      </c>
      <c r="R1961" s="40" t="str">
        <f>VLOOKUP($O1961,[3]Gerentes!$A:$I,8,0)</f>
        <v>SERVICIOS DE EDUCACIÓN INFORMAL A NIÑOS, NIÑAS, ADOLESCENTES  Y JÓVENES PARA EL RECONOCIMIENTO DE SUS DERECHOS</v>
      </c>
      <c r="S1961" s="34" t="s">
        <v>24</v>
      </c>
      <c r="T1961" s="34">
        <v>27</v>
      </c>
      <c r="U1961" s="34" t="s">
        <v>161</v>
      </c>
      <c r="V1961" s="34" t="s">
        <v>25</v>
      </c>
      <c r="W1961" s="41">
        <v>1513016350</v>
      </c>
      <c r="X1961" s="41">
        <v>0</v>
      </c>
      <c r="Y1961" s="41">
        <v>0</v>
      </c>
      <c r="Z1961" s="41">
        <v>0</v>
      </c>
      <c r="AA1961" s="41">
        <v>0</v>
      </c>
      <c r="AB1961" s="42">
        <v>1513016350</v>
      </c>
      <c r="AC1961" s="41">
        <v>0</v>
      </c>
      <c r="AD1961" s="41">
        <v>1513016350</v>
      </c>
      <c r="AE1961" s="42">
        <v>0</v>
      </c>
      <c r="AF1961" s="42">
        <v>0</v>
      </c>
      <c r="AG1961" s="41">
        <v>0</v>
      </c>
      <c r="AH1961" s="41">
        <v>0</v>
      </c>
      <c r="AI1961" s="41">
        <v>0</v>
      </c>
      <c r="AJ1961" s="41">
        <v>0</v>
      </c>
      <c r="AK1961" s="42" t="str">
        <f>IFERROR(VLOOKUP(Exportar[[#This Row],[RUBRO]],[3]LISTAS!$A$1:$B$19,2,0),Exportar[[#This Row],[NOMBRE-Planeación_Proyecto]])</f>
        <v>7. Infancia</v>
      </c>
      <c r="AL1961" s="41">
        <f>VLOOKUP(Exportar[[#This Row],[UNIDAD/SUB UNIDAD]],[3]!REGIONALES[[#All],[codigo_regional3]:[Columna1]],3,0)</f>
        <v>91</v>
      </c>
      <c r="AM1961" s="41">
        <f>Exportar[[#This Row],[COD]]</f>
        <v>91</v>
      </c>
      <c r="AN1961" s="41" t="str">
        <f>IFERROR(VLOOKUP(Exportar[[#This Row],[RUBRO completo]],'[3]CENTRO DE COSTOS'!$X:$X,1,0),0)</f>
        <v>C-4102-1500-20-0-4102045-02-152</v>
      </c>
      <c r="AO1961" s="43" t="str">
        <f>VLOOKUP(Exportar[[#This Row],[COD_REAL]],'[3]CENTRO DE COSTOS'!$M$4:$N$72,2,0)</f>
        <v>REGIONAL AMAZONAS</v>
      </c>
    </row>
    <row r="1962" spans="1:41" x14ac:dyDescent="0.25">
      <c r="A1962" s="44">
        <v>45111</v>
      </c>
      <c r="B1962" s="32">
        <v>2023</v>
      </c>
      <c r="C1962" s="33" t="str">
        <f>VLOOKUP(D1962,'[3]CENTRO DE COSTOS'!$E:$H,4,0)</f>
        <v>REGIONALES</v>
      </c>
      <c r="D1962" s="34" t="s">
        <v>97</v>
      </c>
      <c r="E1962" s="34" t="s">
        <v>98</v>
      </c>
      <c r="F1962" s="34" t="s">
        <v>146</v>
      </c>
      <c r="G1962" s="35" t="str">
        <f>VLOOKUP(O1962,[3]Gerentes!$A:$N,4,0)</f>
        <v>ADOLESCENCIA Y JUVENTUD</v>
      </c>
      <c r="H1962" s="35" t="str">
        <f>VLOOKUP(O1962,[3]Gerentes!$A:$N,5,0)</f>
        <v xml:space="preserve">DIRECTOR(A) DE ADOLESCENCIA Y JUVENTUD </v>
      </c>
      <c r="I1962" s="35" t="str">
        <f>VLOOKUP(O1962,[3]Gerentes!$A:$N,10,0)</f>
        <v>8. Adolescencia y Juventud</v>
      </c>
      <c r="J1962" s="35" t="str">
        <f>VLOOKUP(O1962,[3]Gerentes!$A:$AB,15,0)</f>
        <v>Contratable</v>
      </c>
      <c r="K1962" s="36" t="str">
        <f t="shared" si="90"/>
        <v>Inversión</v>
      </c>
      <c r="L1962" s="37" t="s">
        <v>180</v>
      </c>
      <c r="M1962" s="38" t="str">
        <f t="shared" si="91"/>
        <v>C-4102-1500-21</v>
      </c>
      <c r="N1962" s="34">
        <v>153</v>
      </c>
      <c r="O1962" s="35" t="str">
        <f t="shared" si="92"/>
        <v>C-4102-1500-21-0-4102045-02-00-153</v>
      </c>
      <c r="P1962" s="32" t="s">
        <v>179</v>
      </c>
      <c r="Q1962" s="39">
        <f>VLOOKUP($O1962,[3]Gerentes!$A:$I,7,0)</f>
        <v>4102045</v>
      </c>
      <c r="R1962" s="40" t="str">
        <f>VLOOKUP($O1962,[3]Gerentes!$A:$I,8,0)</f>
        <v>SERVICIOS DE EDUCACIÓN INFORMAL A NIÑOS, NIÑAS, ADOLESCENTES  Y JÓVENES PARA EL RECONOCIMIENTO DE SUS DERECHOS</v>
      </c>
      <c r="S1962" s="34" t="s">
        <v>24</v>
      </c>
      <c r="T1962" s="34">
        <v>27</v>
      </c>
      <c r="U1962" s="34" t="s">
        <v>161</v>
      </c>
      <c r="V1962" s="34" t="s">
        <v>25</v>
      </c>
      <c r="W1962" s="41">
        <v>1197349920</v>
      </c>
      <c r="X1962" s="41">
        <v>0</v>
      </c>
      <c r="Y1962" s="41">
        <v>0</v>
      </c>
      <c r="Z1962" s="41">
        <v>0</v>
      </c>
      <c r="AA1962" s="41">
        <v>0</v>
      </c>
      <c r="AB1962" s="42">
        <v>1197349920</v>
      </c>
      <c r="AC1962" s="41">
        <v>0</v>
      </c>
      <c r="AD1962" s="41">
        <v>1197349920</v>
      </c>
      <c r="AE1962" s="42">
        <v>0</v>
      </c>
      <c r="AF1962" s="42">
        <v>0</v>
      </c>
      <c r="AG1962" s="41">
        <v>0</v>
      </c>
      <c r="AH1962" s="41">
        <v>0</v>
      </c>
      <c r="AI1962" s="41">
        <v>0</v>
      </c>
      <c r="AJ1962" s="41">
        <v>0</v>
      </c>
      <c r="AK1962" s="42" t="str">
        <f>IFERROR(VLOOKUP(Exportar[[#This Row],[RUBRO]],[3]LISTAS!$A$1:$B$19,2,0),Exportar[[#This Row],[NOMBRE-Planeación_Proyecto]])</f>
        <v>8. Adolescencia y Juventud</v>
      </c>
      <c r="AL1962" s="41">
        <f>VLOOKUP(Exportar[[#This Row],[UNIDAD/SUB UNIDAD]],[3]!REGIONALES[[#All],[codigo_regional3]:[Columna1]],3,0)</f>
        <v>91</v>
      </c>
      <c r="AM1962" s="41">
        <f>Exportar[[#This Row],[COD]]</f>
        <v>91</v>
      </c>
      <c r="AN1962" s="41" t="str">
        <f>IFERROR(VLOOKUP(Exportar[[#This Row],[RUBRO completo]],'[3]CENTRO DE COSTOS'!$X:$X,1,0),0)</f>
        <v>C-4102-1500-21-0-4102045-02-00-153</v>
      </c>
      <c r="AO1962" s="43" t="str">
        <f>VLOOKUP(Exportar[[#This Row],[COD_REAL]],'[3]CENTRO DE COSTOS'!$M$4:$N$72,2,0)</f>
        <v>REGIONAL AMAZONAS</v>
      </c>
    </row>
    <row r="1963" spans="1:41" x14ac:dyDescent="0.25">
      <c r="A1963" s="44">
        <v>45111</v>
      </c>
      <c r="B1963" s="32">
        <v>2023</v>
      </c>
      <c r="C1963" s="33" t="str">
        <f>VLOOKUP(D1963,'[3]CENTRO DE COSTOS'!$E:$H,4,0)</f>
        <v>REGIONALES</v>
      </c>
      <c r="D1963" s="34" t="s">
        <v>97</v>
      </c>
      <c r="E1963" s="34" t="s">
        <v>98</v>
      </c>
      <c r="F1963" s="34" t="s">
        <v>229</v>
      </c>
      <c r="G1963" s="35" t="str">
        <f>VLOOKUP(O1963,[3]Gerentes!$A:$N,4,0)</f>
        <v>PRIMERA INFANCIA</v>
      </c>
      <c r="H1963" s="35" t="str">
        <f>VLOOKUP(O1963,[3]Gerentes!$A:$N,5,0)</f>
        <v>DIRECTOR(A) DE PRIMERA INFANCIA</v>
      </c>
      <c r="I1963" s="35" t="str">
        <f>VLOOKUP(O1963,[3]Gerentes!$A:$N,10,0)</f>
        <v>1. Primera Infancia</v>
      </c>
      <c r="J1963" s="35" t="str">
        <f>VLOOKUP(O1963,[3]Gerentes!$A:$AB,15,0)</f>
        <v>Contratable</v>
      </c>
      <c r="K1963" s="36" t="str">
        <f t="shared" si="90"/>
        <v>Inversión</v>
      </c>
      <c r="L1963" s="37" t="s">
        <v>228</v>
      </c>
      <c r="M1963" s="38" t="str">
        <f t="shared" si="91"/>
        <v>C-4102-1500-18</v>
      </c>
      <c r="N1963" s="34">
        <v>161</v>
      </c>
      <c r="O1963" s="35" t="str">
        <f t="shared" si="92"/>
        <v>C-4102-1500-18-0-4102001-02-161</v>
      </c>
      <c r="P1963" s="32" t="s">
        <v>227</v>
      </c>
      <c r="Q1963" s="39">
        <f>VLOOKUP($O1963,[3]Gerentes!$A:$I,7,0)</f>
        <v>4102001</v>
      </c>
      <c r="R1963" s="40" t="str">
        <f>VLOOKUP($O1963,[3]Gerentes!$A:$I,8,0)</f>
        <v>SERVICIO DE ATENCION INTEGRAL A LA PRIMERA INFANCIA</v>
      </c>
      <c r="S1963" s="34" t="s">
        <v>38</v>
      </c>
      <c r="T1963" s="34">
        <v>10</v>
      </c>
      <c r="U1963" s="34" t="s">
        <v>223</v>
      </c>
      <c r="V1963" s="34" t="s">
        <v>25</v>
      </c>
      <c r="W1963" s="41">
        <v>14838238397</v>
      </c>
      <c r="X1963" s="41">
        <v>1396693232</v>
      </c>
      <c r="Y1963" s="41">
        <v>0</v>
      </c>
      <c r="Z1963" s="41">
        <v>0</v>
      </c>
      <c r="AA1963" s="41">
        <v>0</v>
      </c>
      <c r="AB1963" s="42">
        <v>16234931629</v>
      </c>
      <c r="AC1963" s="41">
        <v>16234931629</v>
      </c>
      <c r="AD1963" s="41">
        <v>0</v>
      </c>
      <c r="AE1963" s="42">
        <v>16234931629</v>
      </c>
      <c r="AF1963" s="42">
        <v>10804232412</v>
      </c>
      <c r="AG1963" s="41">
        <v>10804232412</v>
      </c>
      <c r="AH1963" s="41">
        <v>10804232412</v>
      </c>
      <c r="AI1963" s="41">
        <v>0</v>
      </c>
      <c r="AJ1963" s="41">
        <v>0</v>
      </c>
      <c r="AK1963" s="42" t="str">
        <f>IFERROR(VLOOKUP(Exportar[[#This Row],[RUBRO]],[3]LISTAS!$A$1:$B$19,2,0),Exportar[[#This Row],[NOMBRE-Planeación_Proyecto]])</f>
        <v>1. Primera Infancia</v>
      </c>
      <c r="AL1963" s="41">
        <f>VLOOKUP(Exportar[[#This Row],[UNIDAD/SUB UNIDAD]],[3]!REGIONALES[[#All],[codigo_regional3]:[Columna1]],3,0)</f>
        <v>91</v>
      </c>
      <c r="AM1963" s="41">
        <f>Exportar[[#This Row],[COD]]</f>
        <v>91</v>
      </c>
      <c r="AN1963" s="41" t="str">
        <f>IFERROR(VLOOKUP(Exportar[[#This Row],[RUBRO completo]],'[3]CENTRO DE COSTOS'!$X:$X,1,0),0)</f>
        <v>C-4102-1500-18-0-4102001-02-161</v>
      </c>
      <c r="AO1963" s="43" t="str">
        <f>VLOOKUP(Exportar[[#This Row],[COD_REAL]],'[3]CENTRO DE COSTOS'!$M$4:$N$72,2,0)</f>
        <v>REGIONAL AMAZONAS</v>
      </c>
    </row>
    <row r="1964" spans="1:41" x14ac:dyDescent="0.25">
      <c r="A1964" s="44">
        <v>45111</v>
      </c>
      <c r="B1964" s="32">
        <v>2023</v>
      </c>
      <c r="C1964" s="33" t="str">
        <f>VLOOKUP(D1964,'[3]CENTRO DE COSTOS'!$E:$H,4,0)</f>
        <v>REGIONALES</v>
      </c>
      <c r="D1964" s="34" t="s">
        <v>97</v>
      </c>
      <c r="E1964" s="34" t="s">
        <v>98</v>
      </c>
      <c r="F1964" s="34" t="s">
        <v>222</v>
      </c>
      <c r="G1964" s="35" t="str">
        <f>VLOOKUP(O1964,[3]Gerentes!$A:$N,4,0)</f>
        <v>FORTALECIMIENTO</v>
      </c>
      <c r="H1964" s="35" t="str">
        <f>VLOOKUP(O1964,[3]Gerentes!$A:$N,5,0)</f>
        <v>DIRECTOR(A) ADMINISTRATIVO</v>
      </c>
      <c r="I1964" s="35" t="str">
        <f>VLOOKUP(O1964,[3]Gerentes!$A:$N,10,0)</f>
        <v>8. Fortalecimiento</v>
      </c>
      <c r="J1964" s="35" t="str">
        <f>VLOOKUP(O1964,[3]Gerentes!$A:$AB,15,0)</f>
        <v>Contratable</v>
      </c>
      <c r="K1964" s="36" t="str">
        <f t="shared" si="90"/>
        <v>Inversión</v>
      </c>
      <c r="L1964" s="37" t="s">
        <v>175</v>
      </c>
      <c r="M1964" s="38" t="str">
        <f t="shared" si="91"/>
        <v>C-4199-1500-8</v>
      </c>
      <c r="N1964" s="34">
        <v>184</v>
      </c>
      <c r="O1964" s="35" t="str">
        <f t="shared" si="92"/>
        <v>C-4199-1500-8-0-4199064-02-184</v>
      </c>
      <c r="P1964" s="32" t="s">
        <v>174</v>
      </c>
      <c r="Q1964" s="39">
        <f>VLOOKUP($O1964,[3]Gerentes!$A:$I,7,0)</f>
        <v>4199064</v>
      </c>
      <c r="R1964" s="40" t="str">
        <f>VLOOKUP($O1964,[3]Gerentes!$A:$I,8,0)</f>
        <v>SERVICIO DE IMPLEMENTACION DE SISTEMAS DE GESTION</v>
      </c>
      <c r="S1964" s="34" t="s">
        <v>24</v>
      </c>
      <c r="T1964" s="34">
        <v>27</v>
      </c>
      <c r="U1964" s="34" t="s">
        <v>161</v>
      </c>
      <c r="V1964" s="34" t="s">
        <v>25</v>
      </c>
      <c r="W1964" s="41">
        <v>21918885</v>
      </c>
      <c r="X1964" s="41">
        <v>171000000</v>
      </c>
      <c r="Y1964" s="41">
        <v>0</v>
      </c>
      <c r="Z1964" s="41">
        <v>0</v>
      </c>
      <c r="AA1964" s="41">
        <v>0</v>
      </c>
      <c r="AB1964" s="42">
        <v>192918885</v>
      </c>
      <c r="AC1964" s="41">
        <v>192918885</v>
      </c>
      <c r="AD1964" s="41">
        <v>0</v>
      </c>
      <c r="AE1964" s="42">
        <v>174918885</v>
      </c>
      <c r="AF1964" s="42">
        <v>45529950</v>
      </c>
      <c r="AG1964" s="41">
        <v>45529950</v>
      </c>
      <c r="AH1964" s="41">
        <v>45529950</v>
      </c>
      <c r="AI1964" s="41">
        <v>0</v>
      </c>
      <c r="AJ1964" s="41">
        <v>0</v>
      </c>
      <c r="AK1964" s="42" t="str">
        <f>IFERROR(VLOOKUP(Exportar[[#This Row],[RUBRO]],[3]LISTAS!$A$1:$B$19,2,0),Exportar[[#This Row],[NOMBRE-Planeación_Proyecto]])</f>
        <v>8. Fortalecimiento</v>
      </c>
      <c r="AL1964" s="41">
        <f>VLOOKUP(Exportar[[#This Row],[UNIDAD/SUB UNIDAD]],[3]!REGIONALES[[#All],[codigo_regional3]:[Columna1]],3,0)</f>
        <v>91</v>
      </c>
      <c r="AM1964" s="41">
        <f>Exportar[[#This Row],[COD]]</f>
        <v>91</v>
      </c>
      <c r="AN1964" s="41">
        <f>IFERROR(VLOOKUP(Exportar[[#This Row],[RUBRO completo]],'[3]CENTRO DE COSTOS'!$X:$X,1,0),0)</f>
        <v>0</v>
      </c>
      <c r="AO1964" s="43" t="str">
        <f>VLOOKUP(Exportar[[#This Row],[COD_REAL]],'[3]CENTRO DE COSTOS'!$M$4:$N$72,2,0)</f>
        <v>REGIONAL AMAZONAS</v>
      </c>
    </row>
    <row r="1965" spans="1:41" x14ac:dyDescent="0.25">
      <c r="A1965" s="44">
        <v>45111</v>
      </c>
      <c r="B1965" s="32">
        <v>2023</v>
      </c>
      <c r="C1965" s="33" t="str">
        <f>VLOOKUP(D1965,'[3]CENTRO DE COSTOS'!$E:$H,4,0)</f>
        <v>REGIONALES</v>
      </c>
      <c r="D1965" s="34" t="s">
        <v>97</v>
      </c>
      <c r="E1965" s="34" t="s">
        <v>98</v>
      </c>
      <c r="F1965" s="34" t="s">
        <v>221</v>
      </c>
      <c r="G1965" s="35" t="str">
        <f>VLOOKUP(O1965,[3]Gerentes!$A:$N,4,0)</f>
        <v>FORTALECIMIENTO</v>
      </c>
      <c r="H1965" s="35" t="str">
        <f>VLOOKUP(O1965,[3]Gerentes!$A:$N,5,0)</f>
        <v>DIRECTOR(A) ADMINISTRATIVO</v>
      </c>
      <c r="I1965" s="35" t="str">
        <f>VLOOKUP(O1965,[3]Gerentes!$A:$N,10,0)</f>
        <v>8. Fortalecimiento</v>
      </c>
      <c r="J1965" s="35" t="str">
        <f>VLOOKUP(O1965,[3]Gerentes!$A:$AB,15,0)</f>
        <v>Contratable</v>
      </c>
      <c r="K1965" s="36" t="str">
        <f t="shared" si="90"/>
        <v>Inversión</v>
      </c>
      <c r="L1965" s="37" t="s">
        <v>175</v>
      </c>
      <c r="M1965" s="38" t="str">
        <f t="shared" si="91"/>
        <v>C-4199-1500-8</v>
      </c>
      <c r="N1965" s="34">
        <v>186</v>
      </c>
      <c r="O1965" s="35" t="str">
        <f t="shared" si="92"/>
        <v>C-4199-1500-8-0-4199064-02-186</v>
      </c>
      <c r="P1965" s="32" t="s">
        <v>174</v>
      </c>
      <c r="Q1965" s="39">
        <f>VLOOKUP($O1965,[3]Gerentes!$A:$I,7,0)</f>
        <v>4199064</v>
      </c>
      <c r="R1965" s="40" t="str">
        <f>VLOOKUP($O1965,[3]Gerentes!$A:$I,8,0)</f>
        <v>SERVICIO DE IMPLEMENTACION DE SISTEMAS DE GESTION</v>
      </c>
      <c r="S1965" s="34" t="s">
        <v>24</v>
      </c>
      <c r="T1965" s="34">
        <v>27</v>
      </c>
      <c r="U1965" s="34" t="s">
        <v>161</v>
      </c>
      <c r="V1965" s="34" t="s">
        <v>25</v>
      </c>
      <c r="W1965" s="41">
        <v>99187026</v>
      </c>
      <c r="X1965" s="41">
        <v>0</v>
      </c>
      <c r="Y1965" s="41">
        <v>0</v>
      </c>
      <c r="Z1965" s="41">
        <v>0</v>
      </c>
      <c r="AA1965" s="41">
        <v>0</v>
      </c>
      <c r="AB1965" s="42">
        <v>99187026</v>
      </c>
      <c r="AC1965" s="41">
        <v>99187026</v>
      </c>
      <c r="AD1965" s="41">
        <v>0</v>
      </c>
      <c r="AE1965" s="42">
        <v>61542517</v>
      </c>
      <c r="AF1965" s="42">
        <v>51833087</v>
      </c>
      <c r="AG1965" s="41">
        <v>51833087</v>
      </c>
      <c r="AH1965" s="41">
        <v>51833087</v>
      </c>
      <c r="AI1965" s="41">
        <v>0</v>
      </c>
      <c r="AJ1965" s="41">
        <v>0</v>
      </c>
      <c r="AK1965" s="42" t="str">
        <f>IFERROR(VLOOKUP(Exportar[[#This Row],[RUBRO]],[3]LISTAS!$A$1:$B$19,2,0),Exportar[[#This Row],[NOMBRE-Planeación_Proyecto]])</f>
        <v>8. Fortalecimiento</v>
      </c>
      <c r="AL1965" s="41">
        <f>VLOOKUP(Exportar[[#This Row],[UNIDAD/SUB UNIDAD]],[3]!REGIONALES[[#All],[codigo_regional3]:[Columna1]],3,0)</f>
        <v>91</v>
      </c>
      <c r="AM1965" s="41">
        <f>Exportar[[#This Row],[COD]]</f>
        <v>91</v>
      </c>
      <c r="AN1965" s="41">
        <f>IFERROR(VLOOKUP(Exportar[[#This Row],[RUBRO completo]],'[3]CENTRO DE COSTOS'!$X:$X,1,0),0)</f>
        <v>0</v>
      </c>
      <c r="AO1965" s="43" t="str">
        <f>VLOOKUP(Exportar[[#This Row],[COD_REAL]],'[3]CENTRO DE COSTOS'!$M$4:$N$72,2,0)</f>
        <v>REGIONAL AMAZONAS</v>
      </c>
    </row>
    <row r="1966" spans="1:41" x14ac:dyDescent="0.25">
      <c r="A1966" s="44">
        <v>45111</v>
      </c>
      <c r="B1966" s="32">
        <v>2023</v>
      </c>
      <c r="C1966" s="33" t="str">
        <f>VLOOKUP(D1966,'[3]CENTRO DE COSTOS'!$E:$H,4,0)</f>
        <v>REGIONALES</v>
      </c>
      <c r="D1966" s="34" t="s">
        <v>97</v>
      </c>
      <c r="E1966" s="34" t="s">
        <v>98</v>
      </c>
      <c r="F1966" s="34" t="s">
        <v>220</v>
      </c>
      <c r="G1966" s="35" t="str">
        <f>VLOOKUP(O1966,[3]Gerentes!$A:$N,4,0)</f>
        <v>FORTALECIMIENTO</v>
      </c>
      <c r="H1966" s="35" t="str">
        <f>VLOOKUP(O1966,[3]Gerentes!$A:$N,5,0)</f>
        <v>DIRECTOR(A) DE GESTION HUMANA</v>
      </c>
      <c r="I1966" s="35" t="str">
        <f>VLOOKUP(O1966,[3]Gerentes!$A:$N,10,0)</f>
        <v>8. Fortalecimiento</v>
      </c>
      <c r="J1966" s="35" t="str">
        <f>VLOOKUP(O1966,[3]Gerentes!$A:$AB,15,0)</f>
        <v>Contratable</v>
      </c>
      <c r="K1966" s="36" t="str">
        <f t="shared" si="90"/>
        <v>Inversión</v>
      </c>
      <c r="L1966" s="37" t="s">
        <v>215</v>
      </c>
      <c r="M1966" s="38" t="str">
        <f t="shared" si="91"/>
        <v>C-4199-1500-8</v>
      </c>
      <c r="N1966" s="34">
        <v>192</v>
      </c>
      <c r="O1966" s="35" t="str">
        <f t="shared" si="92"/>
        <v>C-4199-1500-8-0-4199053-02-192</v>
      </c>
      <c r="P1966" s="32" t="s">
        <v>214</v>
      </c>
      <c r="Q1966" s="39">
        <f>VLOOKUP($O1966,[3]Gerentes!$A:$I,7,0)</f>
        <v>4199053</v>
      </c>
      <c r="R1966" s="40" t="str">
        <f>VLOOKUP($O1966,[3]Gerentes!$A:$I,8,0)</f>
        <v>DOCUMENTOS DE LINEAMIENTOS TECNICOS</v>
      </c>
      <c r="S1966" s="34" t="s">
        <v>24</v>
      </c>
      <c r="T1966" s="34">
        <v>27</v>
      </c>
      <c r="U1966" s="34" t="s">
        <v>161</v>
      </c>
      <c r="V1966" s="34" t="s">
        <v>25</v>
      </c>
      <c r="W1966" s="41">
        <v>8584432</v>
      </c>
      <c r="X1966" s="41">
        <v>16466244</v>
      </c>
      <c r="Y1966" s="41">
        <v>0</v>
      </c>
      <c r="Z1966" s="41">
        <v>0</v>
      </c>
      <c r="AA1966" s="41">
        <v>0</v>
      </c>
      <c r="AB1966" s="42">
        <v>25050676</v>
      </c>
      <c r="AC1966" s="41">
        <v>25050676</v>
      </c>
      <c r="AD1966" s="41">
        <v>0</v>
      </c>
      <c r="AE1966" s="42">
        <v>23070000</v>
      </c>
      <c r="AF1966" s="42">
        <v>0</v>
      </c>
      <c r="AG1966" s="41">
        <v>0</v>
      </c>
      <c r="AH1966" s="41">
        <v>0</v>
      </c>
      <c r="AI1966" s="41">
        <v>0</v>
      </c>
      <c r="AJ1966" s="41">
        <v>0</v>
      </c>
      <c r="AK1966" s="42" t="str">
        <f>IFERROR(VLOOKUP(Exportar[[#This Row],[RUBRO]],[3]LISTAS!$A$1:$B$19,2,0),Exportar[[#This Row],[NOMBRE-Planeación_Proyecto]])</f>
        <v>8. Fortalecimiento</v>
      </c>
      <c r="AL1966" s="41">
        <f>VLOOKUP(Exportar[[#This Row],[UNIDAD/SUB UNIDAD]],[3]!REGIONALES[[#All],[codigo_regional3]:[Columna1]],3,0)</f>
        <v>91</v>
      </c>
      <c r="AM1966" s="41">
        <f>Exportar[[#This Row],[COD]]</f>
        <v>91</v>
      </c>
      <c r="AN1966" s="41">
        <f>IFERROR(VLOOKUP(Exportar[[#This Row],[RUBRO completo]],'[3]CENTRO DE COSTOS'!$X:$X,1,0),0)</f>
        <v>0</v>
      </c>
      <c r="AO1966" s="43" t="str">
        <f>VLOOKUP(Exportar[[#This Row],[COD_REAL]],'[3]CENTRO DE COSTOS'!$M$4:$N$72,2,0)</f>
        <v>REGIONAL AMAZONAS</v>
      </c>
    </row>
    <row r="1967" spans="1:41" x14ac:dyDescent="0.25">
      <c r="A1967" s="44">
        <v>45111</v>
      </c>
      <c r="B1967" s="32">
        <v>2023</v>
      </c>
      <c r="C1967" s="33" t="str">
        <f>VLOOKUP(D1967,'[3]CENTRO DE COSTOS'!$E:$H,4,0)</f>
        <v>REGIONALES</v>
      </c>
      <c r="D1967" s="34" t="s">
        <v>97</v>
      </c>
      <c r="E1967" s="34" t="s">
        <v>98</v>
      </c>
      <c r="F1967" s="34" t="s">
        <v>219</v>
      </c>
      <c r="G1967" s="35" t="str">
        <f>VLOOKUP(O1967,[3]Gerentes!$A:$N,4,0)</f>
        <v>FORTALECIMIENTO</v>
      </c>
      <c r="H1967" s="35" t="str">
        <f>VLOOKUP(O1967,[3]Gerentes!$A:$N,5,0)</f>
        <v>DIRECTOR(A) ADMINISTRATIVO</v>
      </c>
      <c r="I1967" s="35" t="str">
        <f>VLOOKUP(O1967,[3]Gerentes!$A:$N,10,0)</f>
        <v>8. Fortalecimiento</v>
      </c>
      <c r="J1967" s="35" t="str">
        <f>VLOOKUP(O1967,[3]Gerentes!$A:$AB,15,0)</f>
        <v>Contratable</v>
      </c>
      <c r="K1967" s="36" t="str">
        <f t="shared" si="90"/>
        <v>Inversión</v>
      </c>
      <c r="L1967" s="37" t="s">
        <v>218</v>
      </c>
      <c r="M1967" s="38" t="str">
        <f t="shared" si="91"/>
        <v>C-4199-1500-8</v>
      </c>
      <c r="N1967" s="34">
        <v>197</v>
      </c>
      <c r="O1967" s="35" t="str">
        <f t="shared" si="92"/>
        <v>C-4199-1500-8-0-4199016-02-197</v>
      </c>
      <c r="P1967" s="32" t="s">
        <v>217</v>
      </c>
      <c r="Q1967" s="39">
        <f>VLOOKUP($O1967,[3]Gerentes!$A:$I,7,0)</f>
        <v>4199016</v>
      </c>
      <c r="R1967" s="40" t="str">
        <f>VLOOKUP($O1967,[3]Gerentes!$A:$I,8,0)</f>
        <v>SEDES MANTENIDAS</v>
      </c>
      <c r="S1967" s="34" t="s">
        <v>24</v>
      </c>
      <c r="T1967" s="34">
        <v>27</v>
      </c>
      <c r="U1967" s="34" t="s">
        <v>161</v>
      </c>
      <c r="V1967" s="34" t="s">
        <v>25</v>
      </c>
      <c r="W1967" s="41">
        <v>86733214</v>
      </c>
      <c r="X1967" s="41">
        <v>0</v>
      </c>
      <c r="Y1967" s="41">
        <v>0</v>
      </c>
      <c r="Z1967" s="41">
        <v>0</v>
      </c>
      <c r="AA1967" s="41">
        <v>0</v>
      </c>
      <c r="AB1967" s="42">
        <v>86733214</v>
      </c>
      <c r="AC1967" s="41">
        <v>80000000</v>
      </c>
      <c r="AD1967" s="41">
        <v>6733214</v>
      </c>
      <c r="AE1967" s="42">
        <v>53418743</v>
      </c>
      <c r="AF1967" s="42">
        <v>0</v>
      </c>
      <c r="AG1967" s="41">
        <v>0</v>
      </c>
      <c r="AH1967" s="41">
        <v>0</v>
      </c>
      <c r="AI1967" s="41">
        <v>0</v>
      </c>
      <c r="AJ1967" s="41">
        <v>0</v>
      </c>
      <c r="AK1967" s="42" t="str">
        <f>IFERROR(VLOOKUP(Exportar[[#This Row],[RUBRO]],[3]LISTAS!$A$1:$B$19,2,0),Exportar[[#This Row],[NOMBRE-Planeación_Proyecto]])</f>
        <v>8. Fortalecimiento</v>
      </c>
      <c r="AL1967" s="41">
        <f>VLOOKUP(Exportar[[#This Row],[UNIDAD/SUB UNIDAD]],[3]!REGIONALES[[#All],[codigo_regional3]:[Columna1]],3,0)</f>
        <v>91</v>
      </c>
      <c r="AM1967" s="41">
        <f>Exportar[[#This Row],[COD]]</f>
        <v>91</v>
      </c>
      <c r="AN1967" s="41">
        <f>IFERROR(VLOOKUP(Exportar[[#This Row],[RUBRO completo]],'[3]CENTRO DE COSTOS'!$X:$X,1,0),0)</f>
        <v>0</v>
      </c>
      <c r="AO1967" s="43" t="str">
        <f>VLOOKUP(Exportar[[#This Row],[COD_REAL]],'[3]CENTRO DE COSTOS'!$M$4:$N$72,2,0)</f>
        <v>REGIONAL AMAZONAS</v>
      </c>
    </row>
    <row r="1968" spans="1:41" x14ac:dyDescent="0.25">
      <c r="A1968" s="44">
        <v>45111</v>
      </c>
      <c r="B1968" s="32">
        <v>2023</v>
      </c>
      <c r="C1968" s="33" t="str">
        <f>VLOOKUP(D1968,'[3]CENTRO DE COSTOS'!$E:$H,4,0)</f>
        <v>REGIONALES</v>
      </c>
      <c r="D1968" s="34" t="s">
        <v>97</v>
      </c>
      <c r="E1968" s="34" t="s">
        <v>98</v>
      </c>
      <c r="F1968" s="34" t="s">
        <v>216</v>
      </c>
      <c r="G1968" s="35" t="str">
        <f>VLOOKUP(O1968,[3]Gerentes!$A:$N,4,0)</f>
        <v>FORTALECIMIENTO</v>
      </c>
      <c r="H1968" s="35" t="str">
        <f>VLOOKUP(O1968,[3]Gerentes!$A:$N,5,0)</f>
        <v>DIRECTOR(A) ADMINISTRATIVO</v>
      </c>
      <c r="I1968" s="35" t="str">
        <f>VLOOKUP(O1968,[3]Gerentes!$A:$N,10,0)</f>
        <v>8. Fortalecimiento</v>
      </c>
      <c r="J1968" s="35" t="str">
        <f>VLOOKUP(O1968,[3]Gerentes!$A:$AB,15,0)</f>
        <v>Contratable</v>
      </c>
      <c r="K1968" s="36" t="str">
        <f t="shared" si="90"/>
        <v>Inversión</v>
      </c>
      <c r="L1968" s="37" t="s">
        <v>215</v>
      </c>
      <c r="M1968" s="38" t="str">
        <f t="shared" si="91"/>
        <v>C-4199-1500-8</v>
      </c>
      <c r="N1968" s="34">
        <v>199</v>
      </c>
      <c r="O1968" s="35" t="str">
        <f t="shared" si="92"/>
        <v>C-4199-1500-8-0-4199053-02-199</v>
      </c>
      <c r="P1968" s="32" t="s">
        <v>214</v>
      </c>
      <c r="Q1968" s="39">
        <f>VLOOKUP($O1968,[3]Gerentes!$A:$I,7,0)</f>
        <v>4199053</v>
      </c>
      <c r="R1968" s="40" t="str">
        <f>VLOOKUP($O1968,[3]Gerentes!$A:$I,8,0)</f>
        <v>DOCUMENTOS DE LINEAMIENTOS TECNICOS</v>
      </c>
      <c r="S1968" s="34" t="s">
        <v>24</v>
      </c>
      <c r="T1968" s="34">
        <v>27</v>
      </c>
      <c r="U1968" s="34" t="s">
        <v>161</v>
      </c>
      <c r="V1968" s="34" t="s">
        <v>25</v>
      </c>
      <c r="W1968" s="41">
        <v>6949997</v>
      </c>
      <c r="X1968" s="41">
        <v>0</v>
      </c>
      <c r="Y1968" s="41">
        <v>0</v>
      </c>
      <c r="Z1968" s="41">
        <v>0</v>
      </c>
      <c r="AA1968" s="41">
        <v>0</v>
      </c>
      <c r="AB1968" s="42">
        <v>6949997</v>
      </c>
      <c r="AC1968" s="41">
        <v>6949997</v>
      </c>
      <c r="AD1968" s="41">
        <v>0</v>
      </c>
      <c r="AE1968" s="42">
        <v>0</v>
      </c>
      <c r="AF1968" s="42">
        <v>0</v>
      </c>
      <c r="AG1968" s="41">
        <v>0</v>
      </c>
      <c r="AH1968" s="41">
        <v>0</v>
      </c>
      <c r="AI1968" s="41">
        <v>0</v>
      </c>
      <c r="AJ1968" s="41">
        <v>0</v>
      </c>
      <c r="AK1968" s="42" t="str">
        <f>IFERROR(VLOOKUP(Exportar[[#This Row],[RUBRO]],[3]LISTAS!$A$1:$B$19,2,0),Exportar[[#This Row],[NOMBRE-Planeación_Proyecto]])</f>
        <v>8. Fortalecimiento</v>
      </c>
      <c r="AL1968" s="41">
        <f>VLOOKUP(Exportar[[#This Row],[UNIDAD/SUB UNIDAD]],[3]!REGIONALES[[#All],[codigo_regional3]:[Columna1]],3,0)</f>
        <v>91</v>
      </c>
      <c r="AM1968" s="41">
        <f>Exportar[[#This Row],[COD]]</f>
        <v>91</v>
      </c>
      <c r="AN1968" s="41">
        <f>IFERROR(VLOOKUP(Exportar[[#This Row],[RUBRO completo]],'[3]CENTRO DE COSTOS'!$X:$X,1,0),0)</f>
        <v>0</v>
      </c>
      <c r="AO1968" s="43" t="str">
        <f>VLOOKUP(Exportar[[#This Row],[COD_REAL]],'[3]CENTRO DE COSTOS'!$M$4:$N$72,2,0)</f>
        <v>REGIONAL AMAZONAS</v>
      </c>
    </row>
    <row r="1969" spans="1:41" x14ac:dyDescent="0.25">
      <c r="A1969" s="44">
        <v>45111</v>
      </c>
      <c r="B1969" s="32">
        <v>2023</v>
      </c>
      <c r="C1969" s="33" t="str">
        <f>VLOOKUP(D1969,'[3]CENTRO DE COSTOS'!$E:$H,4,0)</f>
        <v>REGIONALES</v>
      </c>
      <c r="D1969" s="34" t="s">
        <v>97</v>
      </c>
      <c r="E1969" s="34" t="s">
        <v>98</v>
      </c>
      <c r="F1969" s="34" t="s">
        <v>213</v>
      </c>
      <c r="G1969" s="35" t="str">
        <f>VLOOKUP(O1969,[3]Gerentes!$A:$N,4,0)</f>
        <v>FORTALECIMIENTO</v>
      </c>
      <c r="H1969" s="35" t="str">
        <f>VLOOKUP(O1969,[3]Gerentes!$A:$N,5,0)</f>
        <v>DIRECTOR(A) ADMINISTRATIVO</v>
      </c>
      <c r="I1969" s="35" t="str">
        <f>VLOOKUP(O1969,[3]Gerentes!$A:$N,10,0)</f>
        <v>8. Fortalecimiento</v>
      </c>
      <c r="J1969" s="35" t="str">
        <f>VLOOKUP(O1969,[3]Gerentes!$A:$AB,15,0)</f>
        <v>Contratable</v>
      </c>
      <c r="K1969" s="36" t="str">
        <f t="shared" si="90"/>
        <v>Inversión</v>
      </c>
      <c r="L1969" s="37" t="s">
        <v>175</v>
      </c>
      <c r="M1969" s="38" t="str">
        <f t="shared" si="91"/>
        <v>C-4199-1500-8</v>
      </c>
      <c r="N1969" s="34">
        <v>201</v>
      </c>
      <c r="O1969" s="35" t="str">
        <f t="shared" si="92"/>
        <v>C-4199-1500-8-0-4199064-02-201</v>
      </c>
      <c r="P1969" s="32" t="s">
        <v>174</v>
      </c>
      <c r="Q1969" s="39">
        <f>VLOOKUP($O1969,[3]Gerentes!$A:$I,7,0)</f>
        <v>4199064</v>
      </c>
      <c r="R1969" s="40" t="str">
        <f>VLOOKUP($O1969,[3]Gerentes!$A:$I,8,0)</f>
        <v>SERVICIO DE IMPLEMENTACION DE SISTEMAS DE GESTION</v>
      </c>
      <c r="S1969" s="34" t="s">
        <v>24</v>
      </c>
      <c r="T1969" s="34">
        <v>27</v>
      </c>
      <c r="U1969" s="34" t="s">
        <v>161</v>
      </c>
      <c r="V1969" s="34" t="s">
        <v>25</v>
      </c>
      <c r="W1969" s="41">
        <v>0</v>
      </c>
      <c r="X1969" s="41">
        <v>30771677</v>
      </c>
      <c r="Y1969" s="41">
        <v>0</v>
      </c>
      <c r="Z1969" s="41">
        <v>0</v>
      </c>
      <c r="AA1969" s="41">
        <v>0</v>
      </c>
      <c r="AB1969" s="42">
        <v>30771677</v>
      </c>
      <c r="AC1969" s="41">
        <v>29308630</v>
      </c>
      <c r="AD1969" s="41">
        <v>1463047</v>
      </c>
      <c r="AE1969" s="42">
        <v>29308630</v>
      </c>
      <c r="AF1969" s="42">
        <v>29308630</v>
      </c>
      <c r="AG1969" s="41">
        <v>29308630</v>
      </c>
      <c r="AH1969" s="41">
        <v>29308630</v>
      </c>
      <c r="AI1969" s="41">
        <v>0</v>
      </c>
      <c r="AJ1969" s="41">
        <v>0</v>
      </c>
      <c r="AK1969" s="42" t="str">
        <f>IFERROR(VLOOKUP(Exportar[[#This Row],[RUBRO]],[3]LISTAS!$A$1:$B$19,2,0),Exportar[[#This Row],[NOMBRE-Planeación_Proyecto]])</f>
        <v>8. Fortalecimiento</v>
      </c>
      <c r="AL1969" s="41">
        <f>VLOOKUP(Exportar[[#This Row],[UNIDAD/SUB UNIDAD]],[3]!REGIONALES[[#All],[codigo_regional3]:[Columna1]],3,0)</f>
        <v>91</v>
      </c>
      <c r="AM1969" s="41">
        <f>Exportar[[#This Row],[COD]]</f>
        <v>91</v>
      </c>
      <c r="AN1969" s="41">
        <f>IFERROR(VLOOKUP(Exportar[[#This Row],[RUBRO completo]],'[3]CENTRO DE COSTOS'!$X:$X,1,0),0)</f>
        <v>0</v>
      </c>
      <c r="AO1969" s="43" t="str">
        <f>VLOOKUP(Exportar[[#This Row],[COD_REAL]],'[3]CENTRO DE COSTOS'!$M$4:$N$72,2,0)</f>
        <v>REGIONAL AMAZONAS</v>
      </c>
    </row>
    <row r="1970" spans="1:41" x14ac:dyDescent="0.25">
      <c r="A1970" s="44">
        <v>45111</v>
      </c>
      <c r="B1970" s="32">
        <v>2023</v>
      </c>
      <c r="C1970" s="33" t="str">
        <f>VLOOKUP(D1970,'[3]CENTRO DE COSTOS'!$E:$H,4,0)</f>
        <v>REGIONALES</v>
      </c>
      <c r="D1970" s="34" t="s">
        <v>97</v>
      </c>
      <c r="E1970" s="34" t="s">
        <v>98</v>
      </c>
      <c r="F1970" s="34" t="s">
        <v>208</v>
      </c>
      <c r="G1970" s="35" t="str">
        <f>VLOOKUP(O1970,[3]Gerentes!$A:$N,4,0)</f>
        <v>FUNCIONAMIENTO</v>
      </c>
      <c r="H1970" s="35" t="str">
        <f>VLOOKUP(O1970,[3]Gerentes!$A:$N,5,0)</f>
        <v>DIRECTOR(A) DE GESTION HUMANA</v>
      </c>
      <c r="I1970" s="35" t="str">
        <f>VLOOKUP(O1970,[3]Gerentes!$A:$N,10,0)</f>
        <v>1. Gestión Humana</v>
      </c>
      <c r="J1970" s="35" t="str">
        <f>VLOOKUP(O1970,[3]Gerentes!$A:$AB,15,0)</f>
        <v>Contratable</v>
      </c>
      <c r="K1970" s="36" t="str">
        <f t="shared" si="90"/>
        <v>Funcionamiento</v>
      </c>
      <c r="L1970" s="37" t="s">
        <v>212</v>
      </c>
      <c r="M1970" s="38" t="str">
        <f t="shared" si="91"/>
        <v>A-02-02</v>
      </c>
      <c r="N1970" s="34">
        <v>301</v>
      </c>
      <c r="O1970" s="35" t="str">
        <f t="shared" si="92"/>
        <v>A-02-02-01-002-008-301</v>
      </c>
      <c r="P1970" s="32" t="s">
        <v>211</v>
      </c>
      <c r="Q1970" s="39">
        <f>VLOOKUP($O1970,[3]Gerentes!$A:$I,7,0)</f>
        <v>0</v>
      </c>
      <c r="R1970" s="40">
        <f>VLOOKUP($O1970,[3]Gerentes!$A:$I,8,0)</f>
        <v>0</v>
      </c>
      <c r="S1970" s="34" t="s">
        <v>24</v>
      </c>
      <c r="T1970" s="34">
        <v>27</v>
      </c>
      <c r="U1970" s="34" t="s">
        <v>161</v>
      </c>
      <c r="V1970" s="34" t="s">
        <v>25</v>
      </c>
      <c r="W1970" s="41">
        <v>5304500</v>
      </c>
      <c r="X1970" s="41">
        <v>0</v>
      </c>
      <c r="Y1970" s="41">
        <v>0</v>
      </c>
      <c r="Z1970" s="41">
        <v>0</v>
      </c>
      <c r="AA1970" s="41">
        <v>0</v>
      </c>
      <c r="AB1970" s="42">
        <v>5304500</v>
      </c>
      <c r="AC1970" s="41">
        <v>5304500</v>
      </c>
      <c r="AD1970" s="41">
        <v>0</v>
      </c>
      <c r="AE1970" s="42">
        <v>0</v>
      </c>
      <c r="AF1970" s="42">
        <v>0</v>
      </c>
      <c r="AG1970" s="41">
        <v>0</v>
      </c>
      <c r="AH1970" s="41">
        <v>0</v>
      </c>
      <c r="AI1970" s="41">
        <v>0</v>
      </c>
      <c r="AJ1970" s="41">
        <v>0</v>
      </c>
      <c r="AK1970" s="42" t="str">
        <f>IFERROR(VLOOKUP(Exportar[[#This Row],[RUBRO]],[3]LISTAS!$A$1:$B$19,2,0),Exportar[[#This Row],[NOMBRE-Planeación_Proyecto]])</f>
        <v>Gastos Generales</v>
      </c>
      <c r="AL1970" s="41">
        <f>VLOOKUP(Exportar[[#This Row],[UNIDAD/SUB UNIDAD]],[3]!REGIONALES[[#All],[codigo_regional3]:[Columna1]],3,0)</f>
        <v>91</v>
      </c>
      <c r="AM1970" s="41">
        <f>Exportar[[#This Row],[COD]]</f>
        <v>91</v>
      </c>
      <c r="AN1970" s="41">
        <f>IFERROR(VLOOKUP(Exportar[[#This Row],[RUBRO completo]],'[3]CENTRO DE COSTOS'!$X:$X,1,0),0)</f>
        <v>0</v>
      </c>
      <c r="AO1970" s="43" t="str">
        <f>VLOOKUP(Exportar[[#This Row],[COD_REAL]],'[3]CENTRO DE COSTOS'!$M$4:$N$72,2,0)</f>
        <v>REGIONAL AMAZONAS</v>
      </c>
    </row>
    <row r="1971" spans="1:41" x14ac:dyDescent="0.25">
      <c r="A1971" s="44">
        <v>45111</v>
      </c>
      <c r="B1971" s="32">
        <v>2023</v>
      </c>
      <c r="C1971" s="33" t="str">
        <f>VLOOKUP(D1971,'[3]CENTRO DE COSTOS'!$E:$H,4,0)</f>
        <v>REGIONALES</v>
      </c>
      <c r="D1971" s="34" t="s">
        <v>97</v>
      </c>
      <c r="E1971" s="34" t="s">
        <v>98</v>
      </c>
      <c r="F1971" s="34" t="s">
        <v>208</v>
      </c>
      <c r="G1971" s="35" t="str">
        <f>VLOOKUP(O1971,[3]Gerentes!$A:$N,4,0)</f>
        <v>FUNCIONAMIENTO</v>
      </c>
      <c r="H1971" s="35" t="str">
        <f>VLOOKUP(O1971,[3]Gerentes!$A:$N,5,0)</f>
        <v>DIRECTOR(A) DE GESTION HUMANA</v>
      </c>
      <c r="I1971" s="35" t="str">
        <f>VLOOKUP(O1971,[3]Gerentes!$A:$N,10,0)</f>
        <v>1. Gestión Humana</v>
      </c>
      <c r="J1971" s="35" t="str">
        <f>VLOOKUP(O1971,[3]Gerentes!$A:$AB,15,0)</f>
        <v>No Contratable</v>
      </c>
      <c r="K1971" s="36" t="str">
        <f t="shared" si="90"/>
        <v>Funcionamiento</v>
      </c>
      <c r="L1971" s="37" t="s">
        <v>210</v>
      </c>
      <c r="M1971" s="38" t="str">
        <f t="shared" si="91"/>
        <v>A-02-02</v>
      </c>
      <c r="N1971" s="34">
        <v>301</v>
      </c>
      <c r="O1971" s="35" t="str">
        <f t="shared" si="92"/>
        <v>A-02-02-02-009-006-301</v>
      </c>
      <c r="P1971" s="32" t="s">
        <v>209</v>
      </c>
      <c r="Q1971" s="39">
        <f>VLOOKUP($O1971,[3]Gerentes!$A:$I,7,0)</f>
        <v>0</v>
      </c>
      <c r="R1971" s="40">
        <f>VLOOKUP($O1971,[3]Gerentes!$A:$I,8,0)</f>
        <v>0</v>
      </c>
      <c r="S1971" s="34" t="s">
        <v>24</v>
      </c>
      <c r="T1971" s="34">
        <v>27</v>
      </c>
      <c r="U1971" s="34" t="s">
        <v>161</v>
      </c>
      <c r="V1971" s="34" t="s">
        <v>25</v>
      </c>
      <c r="W1971" s="41">
        <v>19069047</v>
      </c>
      <c r="X1971" s="41">
        <v>4998682</v>
      </c>
      <c r="Y1971" s="41">
        <v>0</v>
      </c>
      <c r="Z1971" s="41">
        <v>0</v>
      </c>
      <c r="AA1971" s="41">
        <v>0</v>
      </c>
      <c r="AB1971" s="42">
        <v>24067729</v>
      </c>
      <c r="AC1971" s="41">
        <v>24067729</v>
      </c>
      <c r="AD1971" s="41">
        <v>0</v>
      </c>
      <c r="AE1971" s="42">
        <v>24067729</v>
      </c>
      <c r="AF1971" s="42">
        <v>0</v>
      </c>
      <c r="AG1971" s="41">
        <v>0</v>
      </c>
      <c r="AH1971" s="41">
        <v>0</v>
      </c>
      <c r="AI1971" s="41">
        <v>0</v>
      </c>
      <c r="AJ1971" s="41">
        <v>0</v>
      </c>
      <c r="AK1971" s="42" t="str">
        <f>IFERROR(VLOOKUP(Exportar[[#This Row],[RUBRO]],[3]LISTAS!$A$1:$B$19,2,0),Exportar[[#This Row],[NOMBRE-Planeación_Proyecto]])</f>
        <v>Gastos Generales</v>
      </c>
      <c r="AL1971" s="41">
        <f>VLOOKUP(Exportar[[#This Row],[UNIDAD/SUB UNIDAD]],[3]!REGIONALES[[#All],[codigo_regional3]:[Columna1]],3,0)</f>
        <v>91</v>
      </c>
      <c r="AM1971" s="41">
        <f>Exportar[[#This Row],[COD]]</f>
        <v>91</v>
      </c>
      <c r="AN1971" s="41">
        <f>IFERROR(VLOOKUP(Exportar[[#This Row],[RUBRO completo]],'[3]CENTRO DE COSTOS'!$X:$X,1,0),0)</f>
        <v>0</v>
      </c>
      <c r="AO1971" s="43" t="str">
        <f>VLOOKUP(Exportar[[#This Row],[COD_REAL]],'[3]CENTRO DE COSTOS'!$M$4:$N$72,2,0)</f>
        <v>REGIONAL AMAZONAS</v>
      </c>
    </row>
    <row r="1972" spans="1:41" x14ac:dyDescent="0.25">
      <c r="A1972" s="44">
        <v>45111</v>
      </c>
      <c r="B1972" s="32">
        <v>2023</v>
      </c>
      <c r="C1972" s="33" t="str">
        <f>VLOOKUP(D1972,'[3]CENTRO DE COSTOS'!$E:$H,4,0)</f>
        <v>REGIONALES</v>
      </c>
      <c r="D1972" s="34" t="s">
        <v>97</v>
      </c>
      <c r="E1972" s="34" t="s">
        <v>98</v>
      </c>
      <c r="F1972" s="34" t="s">
        <v>208</v>
      </c>
      <c r="G1972" s="35" t="str">
        <f>VLOOKUP(O1972,[3]Gerentes!$A:$N,4,0)</f>
        <v>FUNCIONAMIENTO</v>
      </c>
      <c r="H1972" s="35" t="str">
        <f>VLOOKUP(O1972,[3]Gerentes!$A:$N,5,0)</f>
        <v>DIRECTOR(A) DE GESTION HUMANA</v>
      </c>
      <c r="I1972" s="35" t="str">
        <f>VLOOKUP(O1972,[3]Gerentes!$A:$N,10,0)</f>
        <v>1. Gestión Humana</v>
      </c>
      <c r="J1972" s="35" t="str">
        <f>VLOOKUP(O1972,[3]Gerentes!$A:$AB,15,0)</f>
        <v>No Contratable</v>
      </c>
      <c r="K1972" s="36" t="str">
        <f t="shared" si="90"/>
        <v>Funcionamiento</v>
      </c>
      <c r="L1972" s="37" t="s">
        <v>207</v>
      </c>
      <c r="M1972" s="38" t="str">
        <f t="shared" si="91"/>
        <v>A-02-02</v>
      </c>
      <c r="N1972" s="34">
        <v>301</v>
      </c>
      <c r="O1972" s="35" t="str">
        <f t="shared" si="92"/>
        <v>A-02-02-02-010-301</v>
      </c>
      <c r="P1972" s="32" t="s">
        <v>206</v>
      </c>
      <c r="Q1972" s="39">
        <f>VLOOKUP($O1972,[3]Gerentes!$A:$I,7,0)</f>
        <v>0</v>
      </c>
      <c r="R1972" s="40">
        <f>VLOOKUP($O1972,[3]Gerentes!$A:$I,8,0)</f>
        <v>0</v>
      </c>
      <c r="S1972" s="34" t="s">
        <v>24</v>
      </c>
      <c r="T1972" s="34">
        <v>27</v>
      </c>
      <c r="U1972" s="34" t="s">
        <v>161</v>
      </c>
      <c r="V1972" s="34" t="s">
        <v>25</v>
      </c>
      <c r="W1972" s="41">
        <v>6365400</v>
      </c>
      <c r="X1972" s="41">
        <v>0</v>
      </c>
      <c r="Y1972" s="41">
        <v>0</v>
      </c>
      <c r="Z1972" s="41">
        <v>0</v>
      </c>
      <c r="AA1972" s="41">
        <v>0</v>
      </c>
      <c r="AB1972" s="42">
        <v>6365400</v>
      </c>
      <c r="AC1972" s="41">
        <v>6365400</v>
      </c>
      <c r="AD1972" s="41">
        <v>0</v>
      </c>
      <c r="AE1972" s="42">
        <v>1625210</v>
      </c>
      <c r="AF1972" s="42">
        <v>947916</v>
      </c>
      <c r="AG1972" s="41">
        <v>947916</v>
      </c>
      <c r="AH1972" s="41">
        <v>947916</v>
      </c>
      <c r="AI1972" s="41">
        <v>0</v>
      </c>
      <c r="AJ1972" s="41">
        <v>0</v>
      </c>
      <c r="AK1972" s="42" t="str">
        <f>IFERROR(VLOOKUP(Exportar[[#This Row],[RUBRO]],[3]LISTAS!$A$1:$B$19,2,0),Exportar[[#This Row],[NOMBRE-Planeación_Proyecto]])</f>
        <v>Gastos Generales</v>
      </c>
      <c r="AL1972" s="41">
        <f>VLOOKUP(Exportar[[#This Row],[UNIDAD/SUB UNIDAD]],[3]!REGIONALES[[#All],[codigo_regional3]:[Columna1]],3,0)</f>
        <v>91</v>
      </c>
      <c r="AM1972" s="41">
        <f>Exportar[[#This Row],[COD]]</f>
        <v>91</v>
      </c>
      <c r="AN1972" s="41">
        <f>IFERROR(VLOOKUP(Exportar[[#This Row],[RUBRO completo]],'[3]CENTRO DE COSTOS'!$X:$X,1,0),0)</f>
        <v>0</v>
      </c>
      <c r="AO1972" s="43" t="str">
        <f>VLOOKUP(Exportar[[#This Row],[COD_REAL]],'[3]CENTRO DE COSTOS'!$M$4:$N$72,2,0)</f>
        <v>REGIONAL AMAZONAS</v>
      </c>
    </row>
    <row r="1973" spans="1:41" x14ac:dyDescent="0.25">
      <c r="A1973" s="44">
        <v>45111</v>
      </c>
      <c r="B1973" s="32">
        <v>2023</v>
      </c>
      <c r="C1973" s="33" t="str">
        <f>VLOOKUP(D1973,'[3]CENTRO DE COSTOS'!$E:$H,4,0)</f>
        <v>REGIONALES</v>
      </c>
      <c r="D1973" s="34" t="s">
        <v>97</v>
      </c>
      <c r="E1973" s="34" t="s">
        <v>98</v>
      </c>
      <c r="F1973" s="34" t="s">
        <v>195</v>
      </c>
      <c r="G1973" s="35" t="str">
        <f>VLOOKUP(O1973,[3]Gerentes!$A:$N,4,0)</f>
        <v>FUNCIONAMIENTO</v>
      </c>
      <c r="H1973" s="35" t="str">
        <f>VLOOKUP(O1973,[3]Gerentes!$A:$N,5,0)</f>
        <v>DIRECTOR(A) ADMINISTRATIVO</v>
      </c>
      <c r="I1973" s="35" t="str">
        <f>VLOOKUP(O1973,[3]Gerentes!$A:$N,10,0)</f>
        <v>2. Administrativa</v>
      </c>
      <c r="J1973" s="35" t="str">
        <f>VLOOKUP(O1973,[3]Gerentes!$A:$AB,15,0)</f>
        <v>No Contratable</v>
      </c>
      <c r="K1973" s="36" t="str">
        <f t="shared" si="90"/>
        <v>Funcionamiento</v>
      </c>
      <c r="L1973" s="37" t="s">
        <v>205</v>
      </c>
      <c r="M1973" s="38" t="str">
        <f t="shared" si="91"/>
        <v>A-02-02</v>
      </c>
      <c r="N1973" s="34">
        <v>302</v>
      </c>
      <c r="O1973" s="35" t="str">
        <f t="shared" si="92"/>
        <v>A-02-02-01-003-003-302</v>
      </c>
      <c r="P1973" s="32" t="s">
        <v>204</v>
      </c>
      <c r="Q1973" s="39">
        <f>VLOOKUP($O1973,[3]Gerentes!$A:$I,7,0)</f>
        <v>0</v>
      </c>
      <c r="R1973" s="40">
        <f>VLOOKUP($O1973,[3]Gerentes!$A:$I,8,0)</f>
        <v>0</v>
      </c>
      <c r="S1973" s="34" t="s">
        <v>24</v>
      </c>
      <c r="T1973" s="34">
        <v>27</v>
      </c>
      <c r="U1973" s="34" t="s">
        <v>161</v>
      </c>
      <c r="V1973" s="34" t="s">
        <v>25</v>
      </c>
      <c r="W1973" s="41">
        <v>0</v>
      </c>
      <c r="X1973" s="41">
        <v>24969408</v>
      </c>
      <c r="Y1973" s="41">
        <v>0</v>
      </c>
      <c r="Z1973" s="41">
        <v>0</v>
      </c>
      <c r="AA1973" s="41">
        <v>0</v>
      </c>
      <c r="AB1973" s="42">
        <v>24969408</v>
      </c>
      <c r="AC1973" s="41">
        <v>0</v>
      </c>
      <c r="AD1973" s="41">
        <v>24969408</v>
      </c>
      <c r="AE1973" s="42">
        <v>0</v>
      </c>
      <c r="AF1973" s="42">
        <v>0</v>
      </c>
      <c r="AG1973" s="41">
        <v>0</v>
      </c>
      <c r="AH1973" s="41">
        <v>0</v>
      </c>
      <c r="AI1973" s="41">
        <v>0</v>
      </c>
      <c r="AJ1973" s="41">
        <v>0</v>
      </c>
      <c r="AK1973" s="42" t="str">
        <f>IFERROR(VLOOKUP(Exportar[[#This Row],[RUBRO]],[3]LISTAS!$A$1:$B$19,2,0),Exportar[[#This Row],[NOMBRE-Planeación_Proyecto]])</f>
        <v>Gastos Generales</v>
      </c>
      <c r="AL1973" s="41">
        <f>VLOOKUP(Exportar[[#This Row],[UNIDAD/SUB UNIDAD]],[3]!REGIONALES[[#All],[codigo_regional3]:[Columna1]],3,0)</f>
        <v>91</v>
      </c>
      <c r="AM1973" s="41">
        <f>Exportar[[#This Row],[COD]]</f>
        <v>91</v>
      </c>
      <c r="AN1973" s="41">
        <f>IFERROR(VLOOKUP(Exportar[[#This Row],[RUBRO completo]],'[3]CENTRO DE COSTOS'!$X:$X,1,0),0)</f>
        <v>0</v>
      </c>
      <c r="AO1973" s="43" t="str">
        <f>VLOOKUP(Exportar[[#This Row],[COD_REAL]],'[3]CENTRO DE COSTOS'!$M$4:$N$72,2,0)</f>
        <v>REGIONAL AMAZONAS</v>
      </c>
    </row>
    <row r="1974" spans="1:41" x14ac:dyDescent="0.25">
      <c r="A1974" s="44">
        <v>45111</v>
      </c>
      <c r="B1974" s="32">
        <v>2023</v>
      </c>
      <c r="C1974" s="33" t="str">
        <f>VLOOKUP(D1974,'[3]CENTRO DE COSTOS'!$E:$H,4,0)</f>
        <v>REGIONALES</v>
      </c>
      <c r="D1974" s="34" t="s">
        <v>97</v>
      </c>
      <c r="E1974" s="34" t="s">
        <v>98</v>
      </c>
      <c r="F1974" s="34" t="s">
        <v>195</v>
      </c>
      <c r="G1974" s="35" t="str">
        <f>VLOOKUP(O1974,[3]Gerentes!$A:$N,4,0)</f>
        <v>FUNCIONAMIENTO</v>
      </c>
      <c r="H1974" s="35" t="str">
        <f>VLOOKUP(O1974,[3]Gerentes!$A:$N,5,0)</f>
        <v>DIRECTOR(A) ADMINISTRATIVO</v>
      </c>
      <c r="I1974" s="35" t="str">
        <f>VLOOKUP(O1974,[3]Gerentes!$A:$N,10,0)</f>
        <v>2. Administrativa</v>
      </c>
      <c r="J1974" s="35" t="str">
        <f>VLOOKUP(O1974,[3]Gerentes!$A:$AB,15,0)</f>
        <v>No Contratable</v>
      </c>
      <c r="K1974" s="36" t="str">
        <f t="shared" si="90"/>
        <v>Funcionamiento</v>
      </c>
      <c r="L1974" s="37" t="s">
        <v>203</v>
      </c>
      <c r="M1974" s="38" t="str">
        <f t="shared" si="91"/>
        <v>A-02-02</v>
      </c>
      <c r="N1974" s="34">
        <v>302</v>
      </c>
      <c r="O1974" s="35" t="str">
        <f t="shared" si="92"/>
        <v>A-02-02-02-006-009-302</v>
      </c>
      <c r="P1974" s="32" t="s">
        <v>202</v>
      </c>
      <c r="Q1974" s="39">
        <f>VLOOKUP($O1974,[3]Gerentes!$A:$I,7,0)</f>
        <v>0</v>
      </c>
      <c r="R1974" s="40">
        <f>VLOOKUP($O1974,[3]Gerentes!$A:$I,8,0)</f>
        <v>0</v>
      </c>
      <c r="S1974" s="34" t="s">
        <v>24</v>
      </c>
      <c r="T1974" s="34">
        <v>27</v>
      </c>
      <c r="U1974" s="34" t="s">
        <v>161</v>
      </c>
      <c r="V1974" s="34" t="s">
        <v>25</v>
      </c>
      <c r="W1974" s="41">
        <v>1212900</v>
      </c>
      <c r="X1974" s="41">
        <v>0</v>
      </c>
      <c r="Y1974" s="41">
        <v>0</v>
      </c>
      <c r="Z1974" s="41">
        <v>0</v>
      </c>
      <c r="AA1974" s="41">
        <v>0</v>
      </c>
      <c r="AB1974" s="42">
        <v>1212900</v>
      </c>
      <c r="AC1974" s="41">
        <v>1212900</v>
      </c>
      <c r="AD1974" s="41">
        <v>0</v>
      </c>
      <c r="AE1974" s="42">
        <v>1208920</v>
      </c>
      <c r="AF1974" s="42">
        <v>1208920</v>
      </c>
      <c r="AG1974" s="41">
        <v>1208920</v>
      </c>
      <c r="AH1974" s="41">
        <v>1208920</v>
      </c>
      <c r="AI1974" s="41">
        <v>0</v>
      </c>
      <c r="AJ1974" s="41">
        <v>0</v>
      </c>
      <c r="AK1974" s="42" t="str">
        <f>IFERROR(VLOOKUP(Exportar[[#This Row],[RUBRO]],[3]LISTAS!$A$1:$B$19,2,0),Exportar[[#This Row],[NOMBRE-Planeación_Proyecto]])</f>
        <v>Gastos Generales</v>
      </c>
      <c r="AL1974" s="41">
        <f>VLOOKUP(Exportar[[#This Row],[UNIDAD/SUB UNIDAD]],[3]!REGIONALES[[#All],[codigo_regional3]:[Columna1]],3,0)</f>
        <v>91</v>
      </c>
      <c r="AM1974" s="41">
        <f>Exportar[[#This Row],[COD]]</f>
        <v>91</v>
      </c>
      <c r="AN1974" s="41">
        <f>IFERROR(VLOOKUP(Exportar[[#This Row],[RUBRO completo]],'[3]CENTRO DE COSTOS'!$X:$X,1,0),0)</f>
        <v>0</v>
      </c>
      <c r="AO1974" s="43" t="str">
        <f>VLOOKUP(Exportar[[#This Row],[COD_REAL]],'[3]CENTRO DE COSTOS'!$M$4:$N$72,2,0)</f>
        <v>REGIONAL AMAZONAS</v>
      </c>
    </row>
    <row r="1975" spans="1:41" x14ac:dyDescent="0.25">
      <c r="A1975" s="44">
        <v>45111</v>
      </c>
      <c r="B1975" s="32">
        <v>2023</v>
      </c>
      <c r="C1975" s="33" t="str">
        <f>VLOOKUP(D1975,'[3]CENTRO DE COSTOS'!$E:$H,4,0)</f>
        <v>REGIONALES</v>
      </c>
      <c r="D1975" s="34" t="s">
        <v>97</v>
      </c>
      <c r="E1975" s="34" t="s">
        <v>98</v>
      </c>
      <c r="F1975" s="34" t="s">
        <v>195</v>
      </c>
      <c r="G1975" s="35" t="str">
        <f>VLOOKUP(O1975,[3]Gerentes!$A:$N,4,0)</f>
        <v>FUNCIONAMIENTO</v>
      </c>
      <c r="H1975" s="35" t="str">
        <f>VLOOKUP(O1975,[3]Gerentes!$A:$N,5,0)</f>
        <v>DIRECTOR(A) ADMINISTRATIVO</v>
      </c>
      <c r="I1975" s="35" t="str">
        <f>VLOOKUP(O1975,[3]Gerentes!$A:$N,10,0)</f>
        <v>2. Administrativa</v>
      </c>
      <c r="J1975" s="35" t="str">
        <f>VLOOKUP(O1975,[3]Gerentes!$A:$AB,15,0)</f>
        <v>No Contratable</v>
      </c>
      <c r="K1975" s="36" t="str">
        <f t="shared" si="90"/>
        <v>Funcionamiento</v>
      </c>
      <c r="L1975" s="37" t="s">
        <v>247</v>
      </c>
      <c r="M1975" s="38" t="str">
        <f t="shared" si="91"/>
        <v>A-02-02</v>
      </c>
      <c r="N1975" s="34">
        <v>302</v>
      </c>
      <c r="O1975" s="35" t="str">
        <f t="shared" si="92"/>
        <v>A-02-02-02-007-002-302</v>
      </c>
      <c r="P1975" s="32" t="s">
        <v>246</v>
      </c>
      <c r="Q1975" s="39">
        <f>VLOOKUP($O1975,[3]Gerentes!$A:$I,7,0)</f>
        <v>0</v>
      </c>
      <c r="R1975" s="40">
        <f>VLOOKUP($O1975,[3]Gerentes!$A:$I,8,0)</f>
        <v>0</v>
      </c>
      <c r="S1975" s="34" t="s">
        <v>24</v>
      </c>
      <c r="T1975" s="34">
        <v>27</v>
      </c>
      <c r="U1975" s="34" t="s">
        <v>161</v>
      </c>
      <c r="V1975" s="34" t="s">
        <v>25</v>
      </c>
      <c r="W1975" s="41">
        <v>15616500</v>
      </c>
      <c r="X1975" s="41">
        <v>0</v>
      </c>
      <c r="Y1975" s="41">
        <v>0</v>
      </c>
      <c r="Z1975" s="41">
        <v>0</v>
      </c>
      <c r="AA1975" s="41">
        <v>0</v>
      </c>
      <c r="AB1975" s="42">
        <v>15616500</v>
      </c>
      <c r="AC1975" s="41">
        <v>15616500</v>
      </c>
      <c r="AD1975" s="41">
        <v>0</v>
      </c>
      <c r="AE1975" s="42">
        <v>15616500</v>
      </c>
      <c r="AF1975" s="42">
        <v>4044890</v>
      </c>
      <c r="AG1975" s="41">
        <v>4044890</v>
      </c>
      <c r="AH1975" s="41">
        <v>4044890</v>
      </c>
      <c r="AI1975" s="41">
        <v>0</v>
      </c>
      <c r="AJ1975" s="41">
        <v>0</v>
      </c>
      <c r="AK1975" s="42" t="str">
        <f>IFERROR(VLOOKUP(Exportar[[#This Row],[RUBRO]],[3]LISTAS!$A$1:$B$19,2,0),Exportar[[#This Row],[NOMBRE-Planeación_Proyecto]])</f>
        <v>Gastos Generales</v>
      </c>
      <c r="AL1975" s="41">
        <f>VLOOKUP(Exportar[[#This Row],[UNIDAD/SUB UNIDAD]],[3]!REGIONALES[[#All],[codigo_regional3]:[Columna1]],3,0)</f>
        <v>91</v>
      </c>
      <c r="AM1975" s="41">
        <f>Exportar[[#This Row],[COD]]</f>
        <v>91</v>
      </c>
      <c r="AN1975" s="41">
        <f>IFERROR(VLOOKUP(Exportar[[#This Row],[RUBRO completo]],'[3]CENTRO DE COSTOS'!$X:$X,1,0),0)</f>
        <v>0</v>
      </c>
      <c r="AO1975" s="43" t="str">
        <f>VLOOKUP(Exportar[[#This Row],[COD_REAL]],'[3]CENTRO DE COSTOS'!$M$4:$N$72,2,0)</f>
        <v>REGIONAL AMAZONAS</v>
      </c>
    </row>
    <row r="1976" spans="1:41" x14ac:dyDescent="0.25">
      <c r="A1976" s="44">
        <v>45111</v>
      </c>
      <c r="B1976" s="32">
        <v>2023</v>
      </c>
      <c r="C1976" s="33" t="str">
        <f>VLOOKUP(D1976,'[3]CENTRO DE COSTOS'!$E:$H,4,0)</f>
        <v>REGIONALES</v>
      </c>
      <c r="D1976" s="34" t="s">
        <v>97</v>
      </c>
      <c r="E1976" s="34" t="s">
        <v>98</v>
      </c>
      <c r="F1976" s="34" t="s">
        <v>195</v>
      </c>
      <c r="G1976" s="35" t="str">
        <f>VLOOKUP(O1976,[3]Gerentes!$A:$N,4,0)</f>
        <v>FUNCIONAMIENTO</v>
      </c>
      <c r="H1976" s="35" t="str">
        <f>VLOOKUP(O1976,[3]Gerentes!$A:$N,5,0)</f>
        <v>DIRECTOR(A) ADMINISTRATIVO</v>
      </c>
      <c r="I1976" s="35" t="str">
        <f>VLOOKUP(O1976,[3]Gerentes!$A:$N,10,0)</f>
        <v>2. Administrativa</v>
      </c>
      <c r="J1976" s="35" t="str">
        <f>VLOOKUP(O1976,[3]Gerentes!$A:$AB,15,0)</f>
        <v>No Contratable</v>
      </c>
      <c r="K1976" s="36" t="str">
        <f t="shared" si="90"/>
        <v>Funcionamiento</v>
      </c>
      <c r="L1976" s="37" t="s">
        <v>201</v>
      </c>
      <c r="M1976" s="38" t="str">
        <f t="shared" si="91"/>
        <v>A-02-02</v>
      </c>
      <c r="N1976" s="34">
        <v>302</v>
      </c>
      <c r="O1976" s="35" t="str">
        <f t="shared" si="92"/>
        <v>A-02-02-02-008-004-302</v>
      </c>
      <c r="P1976" s="32" t="s">
        <v>200</v>
      </c>
      <c r="Q1976" s="39">
        <f>VLOOKUP($O1976,[3]Gerentes!$A:$I,7,0)</f>
        <v>0</v>
      </c>
      <c r="R1976" s="40">
        <f>VLOOKUP($O1976,[3]Gerentes!$A:$I,8,0)</f>
        <v>0</v>
      </c>
      <c r="S1976" s="34" t="s">
        <v>24</v>
      </c>
      <c r="T1976" s="34">
        <v>27</v>
      </c>
      <c r="U1976" s="34" t="s">
        <v>161</v>
      </c>
      <c r="V1976" s="34" t="s">
        <v>25</v>
      </c>
      <c r="W1976" s="41">
        <v>1536100</v>
      </c>
      <c r="X1976" s="41">
        <v>0</v>
      </c>
      <c r="Y1976" s="41">
        <v>0</v>
      </c>
      <c r="Z1976" s="41">
        <v>0</v>
      </c>
      <c r="AA1976" s="41">
        <v>0</v>
      </c>
      <c r="AB1976" s="42">
        <v>1536100</v>
      </c>
      <c r="AC1976" s="41">
        <v>1536100</v>
      </c>
      <c r="AD1976" s="41">
        <v>0</v>
      </c>
      <c r="AE1976" s="42">
        <v>693289</v>
      </c>
      <c r="AF1976" s="42">
        <v>693289</v>
      </c>
      <c r="AG1976" s="41">
        <v>693289</v>
      </c>
      <c r="AH1976" s="41">
        <v>693289</v>
      </c>
      <c r="AI1976" s="41">
        <v>0</v>
      </c>
      <c r="AJ1976" s="41">
        <v>0</v>
      </c>
      <c r="AK1976" s="42" t="str">
        <f>IFERROR(VLOOKUP(Exportar[[#This Row],[RUBRO]],[3]LISTAS!$A$1:$B$19,2,0),Exportar[[#This Row],[NOMBRE-Planeación_Proyecto]])</f>
        <v>Gastos Generales</v>
      </c>
      <c r="AL1976" s="41">
        <f>VLOOKUP(Exportar[[#This Row],[UNIDAD/SUB UNIDAD]],[3]!REGIONALES[[#All],[codigo_regional3]:[Columna1]],3,0)</f>
        <v>91</v>
      </c>
      <c r="AM1976" s="41">
        <f>Exportar[[#This Row],[COD]]</f>
        <v>91</v>
      </c>
      <c r="AN1976" s="41">
        <f>IFERROR(VLOOKUP(Exportar[[#This Row],[RUBRO completo]],'[3]CENTRO DE COSTOS'!$X:$X,1,0),0)</f>
        <v>0</v>
      </c>
      <c r="AO1976" s="43" t="str">
        <f>VLOOKUP(Exportar[[#This Row],[COD_REAL]],'[3]CENTRO DE COSTOS'!$M$4:$N$72,2,0)</f>
        <v>REGIONAL AMAZONAS</v>
      </c>
    </row>
    <row r="1977" spans="1:41" x14ac:dyDescent="0.25">
      <c r="A1977" s="44">
        <v>45111</v>
      </c>
      <c r="B1977" s="32">
        <v>2023</v>
      </c>
      <c r="C1977" s="33" t="str">
        <f>VLOOKUP(D1977,'[3]CENTRO DE COSTOS'!$E:$H,4,0)</f>
        <v>REGIONALES</v>
      </c>
      <c r="D1977" s="34" t="s">
        <v>97</v>
      </c>
      <c r="E1977" s="34" t="s">
        <v>98</v>
      </c>
      <c r="F1977" s="34" t="s">
        <v>195</v>
      </c>
      <c r="G1977" s="35" t="str">
        <f>VLOOKUP(O1977,[3]Gerentes!$A:$N,4,0)</f>
        <v>FUNCIONAMIENTO</v>
      </c>
      <c r="H1977" s="35" t="str">
        <f>VLOOKUP(O1977,[3]Gerentes!$A:$N,5,0)</f>
        <v>DIRECTOR(A) ADMINISTRATIVO</v>
      </c>
      <c r="I1977" s="35" t="str">
        <f>VLOOKUP(O1977,[3]Gerentes!$A:$N,10,0)</f>
        <v>2. Administrativa</v>
      </c>
      <c r="J1977" s="35" t="str">
        <f>VLOOKUP(O1977,[3]Gerentes!$A:$AB,15,0)</f>
        <v>No Contratable</v>
      </c>
      <c r="K1977" s="36" t="str">
        <f t="shared" si="90"/>
        <v>Funcionamiento</v>
      </c>
      <c r="L1977" s="37" t="s">
        <v>199</v>
      </c>
      <c r="M1977" s="38" t="str">
        <f t="shared" si="91"/>
        <v>A-02-02</v>
      </c>
      <c r="N1977" s="34">
        <v>302</v>
      </c>
      <c r="O1977" s="35" t="str">
        <f t="shared" si="92"/>
        <v>A-02-02-02-008-007-302</v>
      </c>
      <c r="P1977" s="32" t="s">
        <v>198</v>
      </c>
      <c r="Q1977" s="39">
        <f>VLOOKUP($O1977,[3]Gerentes!$A:$I,7,0)</f>
        <v>0</v>
      </c>
      <c r="R1977" s="40">
        <f>VLOOKUP($O1977,[3]Gerentes!$A:$I,8,0)</f>
        <v>0</v>
      </c>
      <c r="S1977" s="34" t="s">
        <v>24</v>
      </c>
      <c r="T1977" s="34">
        <v>27</v>
      </c>
      <c r="U1977" s="34" t="s">
        <v>161</v>
      </c>
      <c r="V1977" s="34" t="s">
        <v>25</v>
      </c>
      <c r="W1977" s="41">
        <v>53471200</v>
      </c>
      <c r="X1977" s="41">
        <v>0</v>
      </c>
      <c r="Y1977" s="41">
        <v>0</v>
      </c>
      <c r="Z1977" s="41">
        <v>0</v>
      </c>
      <c r="AA1977" s="41">
        <v>0</v>
      </c>
      <c r="AB1977" s="42">
        <v>53471200</v>
      </c>
      <c r="AC1977" s="41">
        <v>4532000</v>
      </c>
      <c r="AD1977" s="41">
        <v>48939200</v>
      </c>
      <c r="AE1977" s="42">
        <v>0</v>
      </c>
      <c r="AF1977" s="42">
        <v>0</v>
      </c>
      <c r="AG1977" s="41">
        <v>0</v>
      </c>
      <c r="AH1977" s="41">
        <v>0</v>
      </c>
      <c r="AI1977" s="41">
        <v>0</v>
      </c>
      <c r="AJ1977" s="41">
        <v>0</v>
      </c>
      <c r="AK1977" s="42" t="str">
        <f>IFERROR(VLOOKUP(Exportar[[#This Row],[RUBRO]],[3]LISTAS!$A$1:$B$19,2,0),Exportar[[#This Row],[NOMBRE-Planeación_Proyecto]])</f>
        <v>Gastos Generales</v>
      </c>
      <c r="AL1977" s="41">
        <f>VLOOKUP(Exportar[[#This Row],[UNIDAD/SUB UNIDAD]],[3]!REGIONALES[[#All],[codigo_regional3]:[Columna1]],3,0)</f>
        <v>91</v>
      </c>
      <c r="AM1977" s="41">
        <f>Exportar[[#This Row],[COD]]</f>
        <v>91</v>
      </c>
      <c r="AN1977" s="41">
        <f>IFERROR(VLOOKUP(Exportar[[#This Row],[RUBRO completo]],'[3]CENTRO DE COSTOS'!$X:$X,1,0),0)</f>
        <v>0</v>
      </c>
      <c r="AO1977" s="43" t="str">
        <f>VLOOKUP(Exportar[[#This Row],[COD_REAL]],'[3]CENTRO DE COSTOS'!$M$4:$N$72,2,0)</f>
        <v>REGIONAL AMAZONAS</v>
      </c>
    </row>
    <row r="1978" spans="1:41" x14ac:dyDescent="0.25">
      <c r="A1978" s="44">
        <v>45111</v>
      </c>
      <c r="B1978" s="32">
        <v>2023</v>
      </c>
      <c r="C1978" s="33" t="str">
        <f>VLOOKUP(D1978,'[3]CENTRO DE COSTOS'!$E:$H,4,0)</f>
        <v>REGIONALES</v>
      </c>
      <c r="D1978" s="34" t="s">
        <v>97</v>
      </c>
      <c r="E1978" s="34" t="s">
        <v>98</v>
      </c>
      <c r="F1978" s="34" t="s">
        <v>195</v>
      </c>
      <c r="G1978" s="35" t="str">
        <f>VLOOKUP(O1978,[3]Gerentes!$A:$N,4,0)</f>
        <v>FUNCIONAMIENTO</v>
      </c>
      <c r="H1978" s="35" t="str">
        <f>VLOOKUP(O1978,[3]Gerentes!$A:$N,5,0)</f>
        <v>DIRECTOR(A) ADMINISTRATIVO</v>
      </c>
      <c r="I1978" s="35" t="str">
        <f>VLOOKUP(O1978,[3]Gerentes!$A:$N,10,0)</f>
        <v>2. Administrativa</v>
      </c>
      <c r="J1978" s="35" t="str">
        <f>VLOOKUP(O1978,[3]Gerentes!$A:$AB,15,0)</f>
        <v>No Contratable</v>
      </c>
      <c r="K1978" s="36" t="str">
        <f t="shared" si="90"/>
        <v>Funcionamiento</v>
      </c>
      <c r="L1978" s="37" t="s">
        <v>194</v>
      </c>
      <c r="M1978" s="38" t="str">
        <f t="shared" si="91"/>
        <v>A-08-01</v>
      </c>
      <c r="N1978" s="34">
        <v>302</v>
      </c>
      <c r="O1978" s="35" t="str">
        <f t="shared" si="92"/>
        <v>A-08-01-02-001-302</v>
      </c>
      <c r="P1978" s="32" t="s">
        <v>193</v>
      </c>
      <c r="Q1978" s="39">
        <f>VLOOKUP($O1978,[3]Gerentes!$A:$I,7,0)</f>
        <v>0</v>
      </c>
      <c r="R1978" s="40">
        <f>VLOOKUP($O1978,[3]Gerentes!$A:$I,8,0)</f>
        <v>0</v>
      </c>
      <c r="S1978" s="34" t="s">
        <v>24</v>
      </c>
      <c r="T1978" s="34">
        <v>27</v>
      </c>
      <c r="U1978" s="34" t="s">
        <v>161</v>
      </c>
      <c r="V1978" s="34" t="s">
        <v>25</v>
      </c>
      <c r="W1978" s="41">
        <v>11172400</v>
      </c>
      <c r="X1978" s="41">
        <v>0</v>
      </c>
      <c r="Y1978" s="41">
        <v>0</v>
      </c>
      <c r="Z1978" s="41">
        <v>0</v>
      </c>
      <c r="AA1978" s="41">
        <v>0</v>
      </c>
      <c r="AB1978" s="42">
        <v>11172400</v>
      </c>
      <c r="AC1978" s="41">
        <v>10499036</v>
      </c>
      <c r="AD1978" s="41">
        <v>673364</v>
      </c>
      <c r="AE1978" s="42">
        <v>10499036</v>
      </c>
      <c r="AF1978" s="42">
        <v>10499036</v>
      </c>
      <c r="AG1978" s="41">
        <v>10499036</v>
      </c>
      <c r="AH1978" s="41">
        <v>10499036</v>
      </c>
      <c r="AI1978" s="41">
        <v>0</v>
      </c>
      <c r="AJ1978" s="41">
        <v>0</v>
      </c>
      <c r="AK1978" s="42" t="str">
        <f>IFERROR(VLOOKUP(Exportar[[#This Row],[RUBRO]],[3]LISTAS!$A$1:$B$19,2,0),Exportar[[#This Row],[NOMBRE-Planeación_Proyecto]])</f>
        <v>Otros Gastos</v>
      </c>
      <c r="AL1978" s="41">
        <f>VLOOKUP(Exportar[[#This Row],[UNIDAD/SUB UNIDAD]],[3]!REGIONALES[[#All],[codigo_regional3]:[Columna1]],3,0)</f>
        <v>91</v>
      </c>
      <c r="AM1978" s="41">
        <f>Exportar[[#This Row],[COD]]</f>
        <v>91</v>
      </c>
      <c r="AN1978" s="41">
        <f>IFERROR(VLOOKUP(Exportar[[#This Row],[RUBRO completo]],'[3]CENTRO DE COSTOS'!$X:$X,1,0),0)</f>
        <v>0</v>
      </c>
      <c r="AO1978" s="43" t="str">
        <f>VLOOKUP(Exportar[[#This Row],[COD_REAL]],'[3]CENTRO DE COSTOS'!$M$4:$N$72,2,0)</f>
        <v>REGIONAL AMAZONAS</v>
      </c>
    </row>
    <row r="1979" spans="1:41" x14ac:dyDescent="0.25">
      <c r="A1979" s="44">
        <v>45111</v>
      </c>
      <c r="B1979" s="32">
        <v>2023</v>
      </c>
      <c r="C1979" s="33" t="str">
        <f>VLOOKUP(D1979,'[3]CENTRO DE COSTOS'!$E:$H,4,0)</f>
        <v>REGIONALES</v>
      </c>
      <c r="D1979" s="34" t="s">
        <v>97</v>
      </c>
      <c r="E1979" s="34" t="s">
        <v>98</v>
      </c>
      <c r="F1979" s="34" t="s">
        <v>192</v>
      </c>
      <c r="G1979" s="35" t="str">
        <f>VLOOKUP(O1979,[3]Gerentes!$A:$N,4,0)</f>
        <v>NUTRICIÓN</v>
      </c>
      <c r="H1979" s="35" t="str">
        <f>VLOOKUP(O1979,[3]Gerentes!$A:$N,5,0)</f>
        <v>DIRECTOR(A) DE NUTRICION</v>
      </c>
      <c r="I1979" s="35" t="str">
        <f>VLOOKUP(O1979,[3]Gerentes!$A:$N,10,0)</f>
        <v>4. Nutrición</v>
      </c>
      <c r="J1979" s="35" t="str">
        <f>VLOOKUP(O1979,[3]Gerentes!$A:$AB,15,0)</f>
        <v>Contratable</v>
      </c>
      <c r="K1979" s="36" t="str">
        <f t="shared" si="90"/>
        <v>Inversión</v>
      </c>
      <c r="L1979" s="37" t="s">
        <v>189</v>
      </c>
      <c r="M1979" s="38" t="str">
        <f t="shared" si="91"/>
        <v>C-4102-1500-12</v>
      </c>
      <c r="N1979" s="34">
        <v>991</v>
      </c>
      <c r="O1979" s="35" t="str">
        <f t="shared" si="92"/>
        <v>C-4102-1500-12-0-4102016-02-991</v>
      </c>
      <c r="P1979" s="32" t="s">
        <v>188</v>
      </c>
      <c r="Q1979" s="39">
        <f>VLOOKUP($O1979,[3]Gerentes!$A:$I,7,0)</f>
        <v>4102016</v>
      </c>
      <c r="R1979" s="40" t="str">
        <f>VLOOKUP($O1979,[3]Gerentes!$A:$I,8,0)</f>
        <v>SERVICIO DE ATENCION Y PREVENCION A LA DESNUTRICION DESDE EL SECTOR INCLUSION SOCIAL</v>
      </c>
      <c r="S1979" s="34" t="s">
        <v>24</v>
      </c>
      <c r="T1979" s="34">
        <v>27</v>
      </c>
      <c r="U1979" s="34" t="s">
        <v>161</v>
      </c>
      <c r="V1979" s="34" t="s">
        <v>25</v>
      </c>
      <c r="W1979" s="41">
        <v>45987200</v>
      </c>
      <c r="X1979" s="41">
        <v>0</v>
      </c>
      <c r="Y1979" s="41">
        <v>0</v>
      </c>
      <c r="Z1979" s="41">
        <v>0</v>
      </c>
      <c r="AA1979" s="41">
        <v>0</v>
      </c>
      <c r="AB1979" s="42">
        <v>45987200</v>
      </c>
      <c r="AC1979" s="41">
        <v>45987200</v>
      </c>
      <c r="AD1979" s="41">
        <v>0</v>
      </c>
      <c r="AE1979" s="42">
        <v>45987200</v>
      </c>
      <c r="AF1979" s="42">
        <v>18340133</v>
      </c>
      <c r="AG1979" s="41">
        <v>18340133</v>
      </c>
      <c r="AH1979" s="41">
        <v>18340133</v>
      </c>
      <c r="AI1979" s="41">
        <v>0</v>
      </c>
      <c r="AJ1979" s="41">
        <v>0</v>
      </c>
      <c r="AK1979" s="42" t="str">
        <f>IFERROR(VLOOKUP(Exportar[[#This Row],[RUBRO]],[3]LISTAS!$A$1:$B$19,2,0),Exportar[[#This Row],[NOMBRE-Planeación_Proyecto]])</f>
        <v>4. Nutrición</v>
      </c>
      <c r="AL1979" s="41">
        <f>VLOOKUP(Exportar[[#This Row],[UNIDAD/SUB UNIDAD]],[3]!REGIONALES[[#All],[codigo_regional3]:[Columna1]],3,0)</f>
        <v>91</v>
      </c>
      <c r="AM1979" s="41">
        <f>Exportar[[#This Row],[COD]]</f>
        <v>91</v>
      </c>
      <c r="AN1979" s="41">
        <f>IFERROR(VLOOKUP(Exportar[[#This Row],[RUBRO completo]],'[3]CENTRO DE COSTOS'!$X:$X,1,0),0)</f>
        <v>0</v>
      </c>
      <c r="AO1979" s="43" t="str">
        <f>VLOOKUP(Exportar[[#This Row],[COD_REAL]],'[3]CENTRO DE COSTOS'!$M$4:$N$72,2,0)</f>
        <v>REGIONAL AMAZONAS</v>
      </c>
    </row>
    <row r="1980" spans="1:41" x14ac:dyDescent="0.25">
      <c r="A1980" s="44">
        <v>45111</v>
      </c>
      <c r="B1980" s="32">
        <v>2023</v>
      </c>
      <c r="C1980" s="33" t="str">
        <f>VLOOKUP(D1980,'[3]CENTRO DE COSTOS'!$E:$H,4,0)</f>
        <v>REGIONALES</v>
      </c>
      <c r="D1980" s="34" t="s">
        <v>97</v>
      </c>
      <c r="E1980" s="34" t="s">
        <v>98</v>
      </c>
      <c r="F1980" s="34" t="s">
        <v>192</v>
      </c>
      <c r="G1980" s="35" t="str">
        <f>VLOOKUP(O1980,[3]Gerentes!$A:$N,4,0)</f>
        <v>PROTECCIÓN SRPA</v>
      </c>
      <c r="H1980" s="35" t="str">
        <f>VLOOKUP(O1980,[3]Gerentes!$A:$N,5,0)</f>
        <v>DIRECTOR(A) DE PROTECCION</v>
      </c>
      <c r="I1980" s="35" t="str">
        <f>VLOOKUP(O1980,[3]Gerentes!$A:$N,10,0)</f>
        <v>3. Protección SRPA</v>
      </c>
      <c r="J1980" s="35" t="str">
        <f>VLOOKUP(O1980,[3]Gerentes!$A:$AB,15,0)</f>
        <v>Contratable</v>
      </c>
      <c r="K1980" s="36" t="str">
        <f t="shared" si="90"/>
        <v>Inversión</v>
      </c>
      <c r="L1980" s="37" t="s">
        <v>187</v>
      </c>
      <c r="M1980" s="38" t="str">
        <f t="shared" si="91"/>
        <v>C-4102-1500-13</v>
      </c>
      <c r="N1980" s="34">
        <v>991</v>
      </c>
      <c r="O1980" s="35" t="str">
        <f t="shared" si="92"/>
        <v>C-4102-1500-13-0-4102038-02-991</v>
      </c>
      <c r="P1980" s="32" t="s">
        <v>186</v>
      </c>
      <c r="Q1980" s="39">
        <f>VLOOKUP($O1980,[3]Gerentes!$A:$I,7,0)</f>
        <v>4102038</v>
      </c>
      <c r="R1980" s="40" t="str">
        <f>VLOOKUP($O1980,[3]Gerentes!$A:$I,8,0)</f>
        <v>SERVICIO DIRIGIDOS A LA ATENCION DE NIÑOS, NIÑAS, ADOLESCENTES Y JOVENES, CON ENFOQUE PEDAGOGICO Y RESTAURATIVO ENCAMINADOS A LA INCLUSION SOCIAL</v>
      </c>
      <c r="S1980" s="34" t="s">
        <v>24</v>
      </c>
      <c r="T1980" s="34">
        <v>27</v>
      </c>
      <c r="U1980" s="34" t="s">
        <v>161</v>
      </c>
      <c r="V1980" s="34" t="s">
        <v>25</v>
      </c>
      <c r="W1980" s="41">
        <v>180340125</v>
      </c>
      <c r="X1980" s="41">
        <v>0</v>
      </c>
      <c r="Y1980" s="41">
        <v>0</v>
      </c>
      <c r="Z1980" s="41">
        <v>0</v>
      </c>
      <c r="AA1980" s="41">
        <v>0</v>
      </c>
      <c r="AB1980" s="42">
        <v>180340125</v>
      </c>
      <c r="AC1980" s="41">
        <v>173103799</v>
      </c>
      <c r="AD1980" s="41">
        <v>7236326</v>
      </c>
      <c r="AE1980" s="42">
        <v>173103799</v>
      </c>
      <c r="AF1980" s="42">
        <v>63336799</v>
      </c>
      <c r="AG1980" s="41">
        <v>63336799</v>
      </c>
      <c r="AH1980" s="41">
        <v>63336799</v>
      </c>
      <c r="AI1980" s="41">
        <v>0</v>
      </c>
      <c r="AJ1980" s="41">
        <v>0</v>
      </c>
      <c r="AK1980" s="42" t="str">
        <f>IFERROR(VLOOKUP(Exportar[[#This Row],[RUBRO]],[3]LISTAS!$A$1:$B$19,2,0),Exportar[[#This Row],[NOMBRE-Planeación_Proyecto]])</f>
        <v>3. Protección SRPA</v>
      </c>
      <c r="AL1980" s="41">
        <f>VLOOKUP(Exportar[[#This Row],[UNIDAD/SUB UNIDAD]],[3]!REGIONALES[[#All],[codigo_regional3]:[Columna1]],3,0)</f>
        <v>91</v>
      </c>
      <c r="AM1980" s="41">
        <f>Exportar[[#This Row],[COD]]</f>
        <v>91</v>
      </c>
      <c r="AN1980" s="41">
        <f>IFERROR(VLOOKUP(Exportar[[#This Row],[RUBRO completo]],'[3]CENTRO DE COSTOS'!$X:$X,1,0),0)</f>
        <v>0</v>
      </c>
      <c r="AO1980" s="43" t="str">
        <f>VLOOKUP(Exportar[[#This Row],[COD_REAL]],'[3]CENTRO DE COSTOS'!$M$4:$N$72,2,0)</f>
        <v>REGIONAL AMAZONAS</v>
      </c>
    </row>
    <row r="1981" spans="1:41" x14ac:dyDescent="0.25">
      <c r="A1981" s="44">
        <v>45111</v>
      </c>
      <c r="B1981" s="32">
        <v>2023</v>
      </c>
      <c r="C1981" s="33" t="str">
        <f>VLOOKUP(D1981,'[3]CENTRO DE COSTOS'!$E:$H,4,0)</f>
        <v>REGIONALES</v>
      </c>
      <c r="D1981" s="34" t="s">
        <v>97</v>
      </c>
      <c r="E1981" s="34" t="s">
        <v>98</v>
      </c>
      <c r="F1981" s="34" t="s">
        <v>192</v>
      </c>
      <c r="G1981" s="35" t="str">
        <f>VLOOKUP(O1981,[3]Gerentes!$A:$N,4,0)</f>
        <v xml:space="preserve">PROTECCIÓN RESTABLECIMIENTO </v>
      </c>
      <c r="H1981" s="35" t="str">
        <f>VLOOKUP(O1981,[3]Gerentes!$A:$N,5,0)</f>
        <v>DIRECTOR(A) DE PROTECCION</v>
      </c>
      <c r="I1981" s="35" t="str">
        <f>VLOOKUP(O1981,[3]Gerentes!$A:$N,10,0)</f>
        <v>2. Protección PARD</v>
      </c>
      <c r="J1981" s="35" t="str">
        <f>VLOOKUP(O1981,[3]Gerentes!$A:$AB,15,0)</f>
        <v>Contratable</v>
      </c>
      <c r="K1981" s="36" t="str">
        <f t="shared" si="90"/>
        <v>Inversión</v>
      </c>
      <c r="L1981" s="37" t="s">
        <v>173</v>
      </c>
      <c r="M1981" s="38" t="str">
        <f t="shared" si="91"/>
        <v>C-4102-1500-14</v>
      </c>
      <c r="N1981" s="34">
        <v>991</v>
      </c>
      <c r="O1981" s="35" t="str">
        <f t="shared" si="92"/>
        <v>C-4102-1500-14-0-4102037-02-991</v>
      </c>
      <c r="P1981" s="32" t="s">
        <v>172</v>
      </c>
      <c r="Q1981" s="39">
        <f>VLOOKUP($O1981,[3]Gerentes!$A:$I,7,0)</f>
        <v>4102037</v>
      </c>
      <c r="R1981" s="40" t="str">
        <f>VLOOKUP($O1981,[3]Gerentes!$A:$I,8,0)</f>
        <v>SERVICIO DE PROTECCION PARA EL RESTABLECIMIENTO DE DERECHOS DE NIÑOS, NIÑAS, ADOLESCENTES Y JOVENES</v>
      </c>
      <c r="S1981" s="34" t="s">
        <v>24</v>
      </c>
      <c r="T1981" s="34">
        <v>21</v>
      </c>
      <c r="U1981" s="34" t="s">
        <v>185</v>
      </c>
      <c r="V1981" s="34" t="s">
        <v>25</v>
      </c>
      <c r="W1981" s="41">
        <v>1113755738</v>
      </c>
      <c r="X1981" s="41">
        <v>0</v>
      </c>
      <c r="Y1981" s="41">
        <v>0</v>
      </c>
      <c r="Z1981" s="41">
        <v>0</v>
      </c>
      <c r="AA1981" s="41">
        <v>0</v>
      </c>
      <c r="AB1981" s="42">
        <v>1113755738</v>
      </c>
      <c r="AC1981" s="41">
        <v>1058155700</v>
      </c>
      <c r="AD1981" s="41">
        <v>55600038</v>
      </c>
      <c r="AE1981" s="42">
        <v>1057297733</v>
      </c>
      <c r="AF1981" s="42">
        <v>376189000</v>
      </c>
      <c r="AG1981" s="41">
        <v>376189000</v>
      </c>
      <c r="AH1981" s="41">
        <v>376189000</v>
      </c>
      <c r="AI1981" s="41">
        <v>0</v>
      </c>
      <c r="AJ1981" s="41">
        <v>0</v>
      </c>
      <c r="AK1981" s="42" t="str">
        <f>IFERROR(VLOOKUP(Exportar[[#This Row],[RUBRO]],[3]LISTAS!$A$1:$B$19,2,0),Exportar[[#This Row],[NOMBRE-Planeación_Proyecto]])</f>
        <v>2. Protección PARD</v>
      </c>
      <c r="AL1981" s="41">
        <f>VLOOKUP(Exportar[[#This Row],[UNIDAD/SUB UNIDAD]],[3]!REGIONALES[[#All],[codigo_regional3]:[Columna1]],3,0)</f>
        <v>91</v>
      </c>
      <c r="AM1981" s="41">
        <f>Exportar[[#This Row],[COD]]</f>
        <v>91</v>
      </c>
      <c r="AN1981" s="41">
        <f>IFERROR(VLOOKUP(Exportar[[#This Row],[RUBRO completo]],'[3]CENTRO DE COSTOS'!$X:$X,1,0),0)</f>
        <v>0</v>
      </c>
      <c r="AO1981" s="43" t="str">
        <f>VLOOKUP(Exportar[[#This Row],[COD_REAL]],'[3]CENTRO DE COSTOS'!$M$4:$N$72,2,0)</f>
        <v>REGIONAL AMAZONAS</v>
      </c>
    </row>
    <row r="1982" spans="1:41" x14ac:dyDescent="0.25">
      <c r="A1982" s="44">
        <v>45111</v>
      </c>
      <c r="B1982" s="32">
        <v>2023</v>
      </c>
      <c r="C1982" s="33" t="str">
        <f>VLOOKUP(D1982,'[3]CENTRO DE COSTOS'!$E:$H,4,0)</f>
        <v>REGIONALES</v>
      </c>
      <c r="D1982" s="34" t="s">
        <v>97</v>
      </c>
      <c r="E1982" s="34" t="s">
        <v>98</v>
      </c>
      <c r="F1982" s="34" t="s">
        <v>192</v>
      </c>
      <c r="G1982" s="35" t="str">
        <f>VLOOKUP(O1982,[3]Gerentes!$A:$N,4,0)</f>
        <v>SNBF</v>
      </c>
      <c r="H1982" s="35" t="str">
        <f>VLOOKUP(O1982,[3]Gerentes!$A:$N,5,0)</f>
        <v>DIRECTOR(A) DE SISTEMA NACIONAL DE BIENESTAR FAMILIAR</v>
      </c>
      <c r="I1982" s="35" t="str">
        <f>VLOOKUP(O1982,[3]Gerentes!$A:$N,10,0)</f>
        <v>7. SNBF</v>
      </c>
      <c r="J1982" s="35" t="str">
        <f>VLOOKUP(O1982,[3]Gerentes!$A:$AB,15,0)</f>
        <v>Contratable</v>
      </c>
      <c r="K1982" s="36" t="str">
        <f t="shared" si="90"/>
        <v>Inversión</v>
      </c>
      <c r="L1982" s="37" t="s">
        <v>168</v>
      </c>
      <c r="M1982" s="38" t="str">
        <f t="shared" si="91"/>
        <v>C-4102-1500-15</v>
      </c>
      <c r="N1982" s="34">
        <v>991</v>
      </c>
      <c r="O1982" s="35" t="str">
        <f t="shared" si="92"/>
        <v>C-4102-1500-15-0-4102024-02-991</v>
      </c>
      <c r="P1982" s="32" t="s">
        <v>167</v>
      </c>
      <c r="Q1982" s="39">
        <f>VLOOKUP($O1982,[3]Gerentes!$A:$I,7,0)</f>
        <v>4102024</v>
      </c>
      <c r="R1982" s="40" t="str">
        <f>VLOOKUP($O1982,[3]Gerentes!$A:$I,8,0)</f>
        <v>SERVICIO DE ASISTENCIA TECNICA EN EL CICLO DE POLITICAS PUBLICAS DE INFANCIA Y ADOLESCENCIA</v>
      </c>
      <c r="S1982" s="34" t="s">
        <v>24</v>
      </c>
      <c r="T1982" s="34">
        <v>27</v>
      </c>
      <c r="U1982" s="34" t="s">
        <v>161</v>
      </c>
      <c r="V1982" s="34" t="s">
        <v>25</v>
      </c>
      <c r="W1982" s="41">
        <v>51138800</v>
      </c>
      <c r="X1982" s="41">
        <v>0</v>
      </c>
      <c r="Y1982" s="41">
        <v>0</v>
      </c>
      <c r="Z1982" s="41">
        <v>0</v>
      </c>
      <c r="AA1982" s="41">
        <v>0</v>
      </c>
      <c r="AB1982" s="42">
        <v>51138800</v>
      </c>
      <c r="AC1982" s="41">
        <v>50695400</v>
      </c>
      <c r="AD1982" s="41">
        <v>443400</v>
      </c>
      <c r="AE1982" s="42">
        <v>50695400</v>
      </c>
      <c r="AF1982" s="42">
        <v>19657400</v>
      </c>
      <c r="AG1982" s="41">
        <v>19657400</v>
      </c>
      <c r="AH1982" s="41">
        <v>19657400</v>
      </c>
      <c r="AI1982" s="41">
        <v>0</v>
      </c>
      <c r="AJ1982" s="41">
        <v>0</v>
      </c>
      <c r="AK1982" s="42" t="str">
        <f>IFERROR(VLOOKUP(Exportar[[#This Row],[RUBRO]],[3]LISTAS!$A$1:$B$19,2,0),Exportar[[#This Row],[NOMBRE-Planeación_Proyecto]])</f>
        <v>7. SNBF</v>
      </c>
      <c r="AL1982" s="41">
        <f>VLOOKUP(Exportar[[#This Row],[UNIDAD/SUB UNIDAD]],[3]!REGIONALES[[#All],[codigo_regional3]:[Columna1]],3,0)</f>
        <v>91</v>
      </c>
      <c r="AM1982" s="41">
        <f>Exportar[[#This Row],[COD]]</f>
        <v>91</v>
      </c>
      <c r="AN1982" s="41">
        <f>IFERROR(VLOOKUP(Exportar[[#This Row],[RUBRO completo]],'[3]CENTRO DE COSTOS'!$X:$X,1,0),0)</f>
        <v>0</v>
      </c>
      <c r="AO1982" s="43" t="str">
        <f>VLOOKUP(Exportar[[#This Row],[COD_REAL]],'[3]CENTRO DE COSTOS'!$M$4:$N$72,2,0)</f>
        <v>REGIONAL AMAZONAS</v>
      </c>
    </row>
    <row r="1983" spans="1:41" x14ac:dyDescent="0.25">
      <c r="A1983" s="44">
        <v>45111</v>
      </c>
      <c r="B1983" s="32">
        <v>2023</v>
      </c>
      <c r="C1983" s="33" t="str">
        <f>VLOOKUP(D1983,'[3]CENTRO DE COSTOS'!$E:$H,4,0)</f>
        <v>REGIONALES</v>
      </c>
      <c r="D1983" s="34" t="s">
        <v>97</v>
      </c>
      <c r="E1983" s="34" t="s">
        <v>98</v>
      </c>
      <c r="F1983" s="34" t="s">
        <v>192</v>
      </c>
      <c r="G1983" s="35" t="str">
        <f>VLOOKUP(O1983,[3]Gerentes!$A:$N,4,0)</f>
        <v>FAMILIA Y COMUNIDADES</v>
      </c>
      <c r="H1983" s="35" t="str">
        <f>VLOOKUP(O1983,[3]Gerentes!$A:$N,5,0)</f>
        <v>DIRECTOR(A) DE FAMILIA Y COMUNIDADES</v>
      </c>
      <c r="I1983" s="35" t="str">
        <f>VLOOKUP(O1983,[3]Gerentes!$A:$N,10,0)</f>
        <v>6. Familia y Comunidades</v>
      </c>
      <c r="J1983" s="35" t="str">
        <f>VLOOKUP(O1983,[3]Gerentes!$A:$AB,15,0)</f>
        <v>Contratable</v>
      </c>
      <c r="K1983" s="36" t="str">
        <f t="shared" si="90"/>
        <v>Inversión</v>
      </c>
      <c r="L1983" s="37" t="s">
        <v>184</v>
      </c>
      <c r="M1983" s="38" t="str">
        <f t="shared" si="91"/>
        <v>C-4102-1500-16</v>
      </c>
      <c r="N1983" s="34">
        <v>991</v>
      </c>
      <c r="O1983" s="35" t="str">
        <f t="shared" si="92"/>
        <v>C-4102-1500-16-0-4102041-02-991</v>
      </c>
      <c r="P1983" s="32" t="s">
        <v>183</v>
      </c>
      <c r="Q1983" s="39">
        <f>VLOOKUP($O1983,[3]Gerentes!$A:$I,7,0)</f>
        <v>4102041</v>
      </c>
      <c r="R1983" s="40" t="str">
        <f>VLOOKUP($O1983,[3]Gerentes!$A:$I,8,0)</f>
        <v>SERVICIO DE ASISTENCIA TECNICA EN EL CICLO DE POLITICAS PUBLICAS DE FAMILIA Y OTRAS RELACIONADAS</v>
      </c>
      <c r="S1983" s="34" t="s">
        <v>24</v>
      </c>
      <c r="T1983" s="34">
        <v>27</v>
      </c>
      <c r="U1983" s="34" t="s">
        <v>161</v>
      </c>
      <c r="V1983" s="34" t="s">
        <v>25</v>
      </c>
      <c r="W1983" s="41">
        <v>92388266</v>
      </c>
      <c r="X1983" s="41">
        <v>0</v>
      </c>
      <c r="Y1983" s="41">
        <v>0</v>
      </c>
      <c r="Z1983" s="41">
        <v>0</v>
      </c>
      <c r="AA1983" s="41">
        <v>0</v>
      </c>
      <c r="AB1983" s="42">
        <v>92388266</v>
      </c>
      <c r="AC1983" s="41">
        <v>88713733</v>
      </c>
      <c r="AD1983" s="41">
        <v>3674533</v>
      </c>
      <c r="AE1983" s="42">
        <v>53543200</v>
      </c>
      <c r="AF1983" s="42">
        <v>25852967</v>
      </c>
      <c r="AG1983" s="41">
        <v>25852967</v>
      </c>
      <c r="AH1983" s="41">
        <v>25852967</v>
      </c>
      <c r="AI1983" s="41">
        <v>0</v>
      </c>
      <c r="AJ1983" s="41">
        <v>0</v>
      </c>
      <c r="AK1983" s="42" t="str">
        <f>IFERROR(VLOOKUP(Exportar[[#This Row],[RUBRO]],[3]LISTAS!$A$1:$B$19,2,0),Exportar[[#This Row],[NOMBRE-Planeación_Proyecto]])</f>
        <v>6. Familia y Comunidades</v>
      </c>
      <c r="AL1983" s="41">
        <f>VLOOKUP(Exportar[[#This Row],[UNIDAD/SUB UNIDAD]],[3]!REGIONALES[[#All],[codigo_regional3]:[Columna1]],3,0)</f>
        <v>91</v>
      </c>
      <c r="AM1983" s="41">
        <f>Exportar[[#This Row],[COD]]</f>
        <v>91</v>
      </c>
      <c r="AN1983" s="41">
        <f>IFERROR(VLOOKUP(Exportar[[#This Row],[RUBRO completo]],'[3]CENTRO DE COSTOS'!$X:$X,1,0),0)</f>
        <v>0</v>
      </c>
      <c r="AO1983" s="43" t="str">
        <f>VLOOKUP(Exportar[[#This Row],[COD_REAL]],'[3]CENTRO DE COSTOS'!$M$4:$N$72,2,0)</f>
        <v>REGIONAL AMAZONAS</v>
      </c>
    </row>
    <row r="1984" spans="1:41" x14ac:dyDescent="0.25">
      <c r="A1984" s="44">
        <v>45111</v>
      </c>
      <c r="B1984" s="32">
        <v>2023</v>
      </c>
      <c r="C1984" s="33" t="str">
        <f>VLOOKUP(D1984,'[3]CENTRO DE COSTOS'!$E:$H,4,0)</f>
        <v>REGIONALES</v>
      </c>
      <c r="D1984" s="34" t="s">
        <v>97</v>
      </c>
      <c r="E1984" s="34" t="s">
        <v>98</v>
      </c>
      <c r="F1984" s="34" t="s">
        <v>192</v>
      </c>
      <c r="G1984" s="35" t="str">
        <f>VLOOKUP(O1984,[3]Gerentes!$A:$N,4,0)</f>
        <v>PRIMERA INFANCIA</v>
      </c>
      <c r="H1984" s="35" t="str">
        <f>VLOOKUP(O1984,[3]Gerentes!$A:$N,5,0)</f>
        <v>DIRECTOR(A) DE PRIMERA INFANCIA</v>
      </c>
      <c r="I1984" s="35" t="str">
        <f>VLOOKUP(O1984,[3]Gerentes!$A:$N,10,0)</f>
        <v>1. Primera Infancia</v>
      </c>
      <c r="J1984" s="35" t="str">
        <f>VLOOKUP(O1984,[3]Gerentes!$A:$AB,15,0)</f>
        <v>Contratable</v>
      </c>
      <c r="K1984" s="36" t="str">
        <f t="shared" si="90"/>
        <v>Inversión</v>
      </c>
      <c r="L1984" s="37" t="s">
        <v>166</v>
      </c>
      <c r="M1984" s="38" t="str">
        <f t="shared" si="91"/>
        <v>C-4102-1500-18</v>
      </c>
      <c r="N1984" s="34">
        <v>991</v>
      </c>
      <c r="O1984" s="35" t="str">
        <f t="shared" si="92"/>
        <v>C-4102-1500-18-0-4102040-02-991</v>
      </c>
      <c r="P1984" s="32" t="s">
        <v>165</v>
      </c>
      <c r="Q1984" s="39">
        <f>VLOOKUP($O1984,[3]Gerentes!$A:$I,7,0)</f>
        <v>4102040</v>
      </c>
      <c r="R1984" s="40" t="str">
        <f>VLOOKUP($O1984,[3]Gerentes!$A:$I,8,0)</f>
        <v>DOCUMENTOS METODOLOGICOS</v>
      </c>
      <c r="S1984" s="34" t="s">
        <v>24</v>
      </c>
      <c r="T1984" s="34">
        <v>27</v>
      </c>
      <c r="U1984" s="34" t="s">
        <v>161</v>
      </c>
      <c r="V1984" s="34" t="s">
        <v>25</v>
      </c>
      <c r="W1984" s="41">
        <v>552656566</v>
      </c>
      <c r="X1984" s="41">
        <v>0</v>
      </c>
      <c r="Y1984" s="41">
        <v>0</v>
      </c>
      <c r="Z1984" s="41">
        <v>0</v>
      </c>
      <c r="AA1984" s="41">
        <v>0</v>
      </c>
      <c r="AB1984" s="42">
        <v>552656566</v>
      </c>
      <c r="AC1984" s="41">
        <v>521060233</v>
      </c>
      <c r="AD1984" s="41">
        <v>31596333</v>
      </c>
      <c r="AE1984" s="42">
        <v>521060233</v>
      </c>
      <c r="AF1984" s="42">
        <v>197642233</v>
      </c>
      <c r="AG1984" s="41">
        <v>197642233</v>
      </c>
      <c r="AH1984" s="41">
        <v>197642233</v>
      </c>
      <c r="AI1984" s="41">
        <v>0</v>
      </c>
      <c r="AJ1984" s="41">
        <v>0</v>
      </c>
      <c r="AK1984" s="42" t="str">
        <f>IFERROR(VLOOKUP(Exportar[[#This Row],[RUBRO]],[3]LISTAS!$A$1:$B$19,2,0),Exportar[[#This Row],[NOMBRE-Planeación_Proyecto]])</f>
        <v>1. Primera Infancia</v>
      </c>
      <c r="AL1984" s="41">
        <f>VLOOKUP(Exportar[[#This Row],[UNIDAD/SUB UNIDAD]],[3]!REGIONALES[[#All],[codigo_regional3]:[Columna1]],3,0)</f>
        <v>91</v>
      </c>
      <c r="AM1984" s="41">
        <f>Exportar[[#This Row],[COD]]</f>
        <v>91</v>
      </c>
      <c r="AN1984" s="41">
        <f>IFERROR(VLOOKUP(Exportar[[#This Row],[RUBRO completo]],'[3]CENTRO DE COSTOS'!$X:$X,1,0),0)</f>
        <v>0</v>
      </c>
      <c r="AO1984" s="43" t="str">
        <f>VLOOKUP(Exportar[[#This Row],[COD_REAL]],'[3]CENTRO DE COSTOS'!$M$4:$N$72,2,0)</f>
        <v>REGIONAL AMAZONAS</v>
      </c>
    </row>
    <row r="1985" spans="1:41" x14ac:dyDescent="0.25">
      <c r="A1985" s="44">
        <v>45111</v>
      </c>
      <c r="B1985" s="32">
        <v>2023</v>
      </c>
      <c r="C1985" s="33" t="str">
        <f>VLOOKUP(D1985,'[3]CENTRO DE COSTOS'!$E:$H,4,0)</f>
        <v>REGIONALES</v>
      </c>
      <c r="D1985" s="34" t="s">
        <v>97</v>
      </c>
      <c r="E1985" s="34" t="s">
        <v>98</v>
      </c>
      <c r="F1985" s="34" t="s">
        <v>192</v>
      </c>
      <c r="G1985" s="35" t="str">
        <f>VLOOKUP(O1985,[3]Gerentes!$A:$N,4,0)</f>
        <v>INFANCIA</v>
      </c>
      <c r="H1985" s="35" t="str">
        <f>VLOOKUP(O1985,[3]Gerentes!$A:$N,5,0)</f>
        <v>DIRECTOR(A) DE INFANCIA</v>
      </c>
      <c r="I1985" s="35" t="str">
        <f>VLOOKUP(O1985,[3]Gerentes!$A:$N,10,0)</f>
        <v>7. Infancia</v>
      </c>
      <c r="J1985" s="35" t="str">
        <f>VLOOKUP(O1985,[3]Gerentes!$A:$AB,15,0)</f>
        <v>Contratable</v>
      </c>
      <c r="K1985" s="36" t="str">
        <f t="shared" si="90"/>
        <v>Inversión</v>
      </c>
      <c r="L1985" s="37" t="s">
        <v>182</v>
      </c>
      <c r="M1985" s="38" t="str">
        <f t="shared" si="91"/>
        <v>C-4102-1500-20</v>
      </c>
      <c r="N1985" s="34">
        <v>991</v>
      </c>
      <c r="O1985" s="35" t="str">
        <f t="shared" si="92"/>
        <v>C-4102-1500-20-0-4102045-02-991</v>
      </c>
      <c r="P1985" s="32" t="s">
        <v>181</v>
      </c>
      <c r="Q1985" s="39">
        <f>VLOOKUP($O1985,[3]Gerentes!$A:$I,7,0)</f>
        <v>4102045</v>
      </c>
      <c r="R1985" s="40" t="str">
        <f>VLOOKUP($O1985,[3]Gerentes!$A:$I,8,0)</f>
        <v>SERVICIOS DE EDUCACIÓN INFORMAL A NIÑOS, NIÑAS, ADOLESCENTES  Y JÓVENES PARA EL RECONOCIMIENTO DE SUS DERECHOS</v>
      </c>
      <c r="S1985" s="34" t="s">
        <v>24</v>
      </c>
      <c r="T1985" s="34">
        <v>27</v>
      </c>
      <c r="U1985" s="34" t="s">
        <v>161</v>
      </c>
      <c r="V1985" s="34" t="s">
        <v>25</v>
      </c>
      <c r="W1985" s="41">
        <v>46263866</v>
      </c>
      <c r="X1985" s="41">
        <v>0</v>
      </c>
      <c r="Y1985" s="41">
        <v>1429199</v>
      </c>
      <c r="Z1985" s="41">
        <v>0</v>
      </c>
      <c r="AA1985" s="41">
        <v>0</v>
      </c>
      <c r="AB1985" s="42">
        <v>44834667</v>
      </c>
      <c r="AC1985" s="41">
        <v>44834667</v>
      </c>
      <c r="AD1985" s="41">
        <v>0</v>
      </c>
      <c r="AE1985" s="42">
        <v>44834667</v>
      </c>
      <c r="AF1985" s="42">
        <v>17464667</v>
      </c>
      <c r="AG1985" s="41">
        <v>17464667</v>
      </c>
      <c r="AH1985" s="41">
        <v>17464667</v>
      </c>
      <c r="AI1985" s="41">
        <v>0</v>
      </c>
      <c r="AJ1985" s="41">
        <v>0</v>
      </c>
      <c r="AK1985" s="42" t="str">
        <f>IFERROR(VLOOKUP(Exportar[[#This Row],[RUBRO]],[3]LISTAS!$A$1:$B$19,2,0),Exportar[[#This Row],[NOMBRE-Planeación_Proyecto]])</f>
        <v>7. Infancia</v>
      </c>
      <c r="AL1985" s="41">
        <f>VLOOKUP(Exportar[[#This Row],[UNIDAD/SUB UNIDAD]],[3]!REGIONALES[[#All],[codigo_regional3]:[Columna1]],3,0)</f>
        <v>91</v>
      </c>
      <c r="AM1985" s="41">
        <f>Exportar[[#This Row],[COD]]</f>
        <v>91</v>
      </c>
      <c r="AN1985" s="41">
        <f>IFERROR(VLOOKUP(Exportar[[#This Row],[RUBRO completo]],'[3]CENTRO DE COSTOS'!$X:$X,1,0),0)</f>
        <v>0</v>
      </c>
      <c r="AO1985" s="43" t="str">
        <f>VLOOKUP(Exportar[[#This Row],[COD_REAL]],'[3]CENTRO DE COSTOS'!$M$4:$N$72,2,0)</f>
        <v>REGIONAL AMAZONAS</v>
      </c>
    </row>
    <row r="1986" spans="1:41" x14ac:dyDescent="0.25">
      <c r="A1986" s="44">
        <v>45111</v>
      </c>
      <c r="B1986" s="32">
        <v>2023</v>
      </c>
      <c r="C1986" s="33" t="str">
        <f>VLOOKUP(D1986,'[3]CENTRO DE COSTOS'!$E:$H,4,0)</f>
        <v>REGIONALES</v>
      </c>
      <c r="D1986" s="34" t="s">
        <v>97</v>
      </c>
      <c r="E1986" s="34" t="s">
        <v>98</v>
      </c>
      <c r="F1986" s="34" t="s">
        <v>192</v>
      </c>
      <c r="G1986" s="35" t="str">
        <f>VLOOKUP(O1986,[3]Gerentes!$A:$N,4,0)</f>
        <v>ADOLESCENCIA Y JUVENTUD</v>
      </c>
      <c r="H1986" s="35" t="str">
        <f>VLOOKUP(O1986,[3]Gerentes!$A:$N,5,0)</f>
        <v xml:space="preserve">DIRECTOR(A) DE ADOLESCENCIA Y JUVENTUD </v>
      </c>
      <c r="I1986" s="35" t="str">
        <f>VLOOKUP(O1986,[3]Gerentes!$A:$N,10,0)</f>
        <v>8. Adolescencia y Juventud</v>
      </c>
      <c r="J1986" s="35" t="str">
        <f>VLOOKUP(O1986,[3]Gerentes!$A:$AB,15,0)</f>
        <v>Contratable</v>
      </c>
      <c r="K1986" s="36" t="str">
        <f t="shared" si="90"/>
        <v>Inversión</v>
      </c>
      <c r="L1986" s="37" t="s">
        <v>180</v>
      </c>
      <c r="M1986" s="38" t="str">
        <f t="shared" si="91"/>
        <v>C-4102-1500-21</v>
      </c>
      <c r="N1986" s="34">
        <v>991</v>
      </c>
      <c r="O1986" s="35" t="str">
        <f t="shared" si="92"/>
        <v>C-4102-1500-21-0-4102045-02-00-991</v>
      </c>
      <c r="P1986" s="32" t="s">
        <v>179</v>
      </c>
      <c r="Q1986" s="39">
        <f>VLOOKUP($O1986,[3]Gerentes!$A:$I,7,0)</f>
        <v>4102045</v>
      </c>
      <c r="R1986" s="40" t="str">
        <f>VLOOKUP($O1986,[3]Gerentes!$A:$I,8,0)</f>
        <v>SERVICIOS DE EDUCACIÓN INFORMAL A NIÑOS, NIÑAS, ADOLESCENTES  Y JÓVENES PARA EL RECONOCIMIENTO DE SUS DERECHOS</v>
      </c>
      <c r="S1986" s="34" t="s">
        <v>24</v>
      </c>
      <c r="T1986" s="34">
        <v>27</v>
      </c>
      <c r="U1986" s="34" t="s">
        <v>161</v>
      </c>
      <c r="V1986" s="34" t="s">
        <v>25</v>
      </c>
      <c r="W1986" s="41">
        <v>92797334</v>
      </c>
      <c r="X1986" s="41">
        <v>0</v>
      </c>
      <c r="Y1986" s="41">
        <v>7038000</v>
      </c>
      <c r="Z1986" s="41">
        <v>0</v>
      </c>
      <c r="AA1986" s="41">
        <v>0</v>
      </c>
      <c r="AB1986" s="42">
        <v>85759334</v>
      </c>
      <c r="AC1986" s="41">
        <v>85759334</v>
      </c>
      <c r="AD1986" s="41">
        <v>0</v>
      </c>
      <c r="AE1986" s="42">
        <v>85759334</v>
      </c>
      <c r="AF1986" s="42">
        <v>31019334</v>
      </c>
      <c r="AG1986" s="41">
        <v>31019334</v>
      </c>
      <c r="AH1986" s="41">
        <v>31019334</v>
      </c>
      <c r="AI1986" s="41">
        <v>0</v>
      </c>
      <c r="AJ1986" s="41">
        <v>0</v>
      </c>
      <c r="AK1986" s="42" t="str">
        <f>IFERROR(VLOOKUP(Exportar[[#This Row],[RUBRO]],[3]LISTAS!$A$1:$B$19,2,0),Exportar[[#This Row],[NOMBRE-Planeación_Proyecto]])</f>
        <v>8. Adolescencia y Juventud</v>
      </c>
      <c r="AL1986" s="41">
        <f>VLOOKUP(Exportar[[#This Row],[UNIDAD/SUB UNIDAD]],[3]!REGIONALES[[#All],[codigo_regional3]:[Columna1]],3,0)</f>
        <v>91</v>
      </c>
      <c r="AM1986" s="41">
        <f>Exportar[[#This Row],[COD]]</f>
        <v>91</v>
      </c>
      <c r="AN1986" s="41">
        <f>IFERROR(VLOOKUP(Exportar[[#This Row],[RUBRO completo]],'[3]CENTRO DE COSTOS'!$X:$X,1,0),0)</f>
        <v>0</v>
      </c>
      <c r="AO1986" s="43" t="str">
        <f>VLOOKUP(Exportar[[#This Row],[COD_REAL]],'[3]CENTRO DE COSTOS'!$M$4:$N$72,2,0)</f>
        <v>REGIONAL AMAZONAS</v>
      </c>
    </row>
    <row r="1987" spans="1:41" x14ac:dyDescent="0.25">
      <c r="A1987" s="44">
        <v>45111</v>
      </c>
      <c r="B1987" s="32">
        <v>2023</v>
      </c>
      <c r="C1987" s="33" t="str">
        <f>VLOOKUP(D1987,'[3]CENTRO DE COSTOS'!$E:$H,4,0)</f>
        <v>REGIONALES</v>
      </c>
      <c r="D1987" s="34" t="s">
        <v>97</v>
      </c>
      <c r="E1987" s="34" t="s">
        <v>98</v>
      </c>
      <c r="F1987" s="34" t="s">
        <v>192</v>
      </c>
      <c r="G1987" s="35" t="str">
        <f>VLOOKUP(O1987,[3]Gerentes!$A:$N,4,0)</f>
        <v>TECNOLOGÍA</v>
      </c>
      <c r="H1987" s="35" t="str">
        <f>VLOOKUP(O1987,[3]Gerentes!$A:$N,5,0)</f>
        <v>DIRECTOR(A) DE INFORMACION Y TECNOLOGIA</v>
      </c>
      <c r="I1987" s="35" t="str">
        <f>VLOOKUP(O1987,[3]Gerentes!$A:$N,10,0)</f>
        <v>9. Tecnología</v>
      </c>
      <c r="J1987" s="35" t="str">
        <f>VLOOKUP(O1987,[3]Gerentes!$A:$AB,15,0)</f>
        <v>Contratable</v>
      </c>
      <c r="K1987" s="36" t="str">
        <f t="shared" si="90"/>
        <v>Inversión</v>
      </c>
      <c r="L1987" s="37" t="s">
        <v>178</v>
      </c>
      <c r="M1987" s="38" t="str">
        <f t="shared" si="91"/>
        <v>C-4199-1500-7</v>
      </c>
      <c r="N1987" s="34">
        <v>991</v>
      </c>
      <c r="O1987" s="35" t="str">
        <f t="shared" si="92"/>
        <v>C-4199-1500-7-0-4199062-02-991</v>
      </c>
      <c r="P1987" s="32" t="s">
        <v>177</v>
      </c>
      <c r="Q1987" s="39">
        <f>VLOOKUP($O1987,[3]Gerentes!$A:$I,7,0)</f>
        <v>4199062</v>
      </c>
      <c r="R1987" s="40" t="str">
        <f>VLOOKUP($O1987,[3]Gerentes!$A:$I,8,0)</f>
        <v>SERVICIOS TECNOLOGICOS</v>
      </c>
      <c r="S1987" s="34" t="s">
        <v>24</v>
      </c>
      <c r="T1987" s="34">
        <v>27</v>
      </c>
      <c r="U1987" s="34" t="s">
        <v>161</v>
      </c>
      <c r="V1987" s="34" t="s">
        <v>25</v>
      </c>
      <c r="W1987" s="41">
        <v>59620925</v>
      </c>
      <c r="X1987" s="41">
        <v>0</v>
      </c>
      <c r="Y1987" s="41">
        <v>0</v>
      </c>
      <c r="Z1987" s="41">
        <v>0</v>
      </c>
      <c r="AA1987" s="41">
        <v>0</v>
      </c>
      <c r="AB1987" s="42">
        <v>59620925</v>
      </c>
      <c r="AC1987" s="41">
        <v>57293000</v>
      </c>
      <c r="AD1987" s="41">
        <v>2327925</v>
      </c>
      <c r="AE1987" s="42">
        <v>57293000</v>
      </c>
      <c r="AF1987" s="42">
        <v>22419000</v>
      </c>
      <c r="AG1987" s="41">
        <v>22419000</v>
      </c>
      <c r="AH1987" s="41">
        <v>22419000</v>
      </c>
      <c r="AI1987" s="41">
        <v>0</v>
      </c>
      <c r="AJ1987" s="41">
        <v>0</v>
      </c>
      <c r="AK1987" s="42" t="str">
        <f>IFERROR(VLOOKUP(Exportar[[#This Row],[RUBRO]],[3]LISTAS!$A$1:$B$19,2,0),Exportar[[#This Row],[NOMBRE-Planeación_Proyecto]])</f>
        <v>9. Tecnología</v>
      </c>
      <c r="AL1987" s="41">
        <f>VLOOKUP(Exportar[[#This Row],[UNIDAD/SUB UNIDAD]],[3]!REGIONALES[[#All],[codigo_regional3]:[Columna1]],3,0)</f>
        <v>91</v>
      </c>
      <c r="AM1987" s="41">
        <f>Exportar[[#This Row],[COD]]</f>
        <v>91</v>
      </c>
      <c r="AN1987" s="41">
        <f>IFERROR(VLOOKUP(Exportar[[#This Row],[RUBRO completo]],'[3]CENTRO DE COSTOS'!$X:$X,1,0),0)</f>
        <v>0</v>
      </c>
      <c r="AO1987" s="43" t="str">
        <f>VLOOKUP(Exportar[[#This Row],[COD_REAL]],'[3]CENTRO DE COSTOS'!$M$4:$N$72,2,0)</f>
        <v>REGIONAL AMAZONAS</v>
      </c>
    </row>
    <row r="1988" spans="1:41" x14ac:dyDescent="0.25">
      <c r="A1988" s="44">
        <v>45111</v>
      </c>
      <c r="B1988" s="32">
        <v>2023</v>
      </c>
      <c r="C1988" s="33" t="str">
        <f>VLOOKUP(D1988,'[3]CENTRO DE COSTOS'!$E:$H,4,0)</f>
        <v>REGIONALES</v>
      </c>
      <c r="D1988" s="34" t="s">
        <v>97</v>
      </c>
      <c r="E1988" s="34" t="s">
        <v>98</v>
      </c>
      <c r="F1988" s="34" t="s">
        <v>192</v>
      </c>
      <c r="G1988" s="35" t="str">
        <f>VLOOKUP(O1988,[3]Gerentes!$A:$N,4,0)</f>
        <v>FORTALECIMIENTO</v>
      </c>
      <c r="H1988" s="35" t="str">
        <f>VLOOKUP(O1988,[3]Gerentes!$A:$N,5,0)</f>
        <v>DIRECTOR(A) DE GESTION HUMANA</v>
      </c>
      <c r="I1988" s="35" t="str">
        <f>VLOOKUP(O1988,[3]Gerentes!$A:$N,10,0)</f>
        <v>8. Fortalecimiento</v>
      </c>
      <c r="J1988" s="35" t="str">
        <f>VLOOKUP(O1988,[3]Gerentes!$A:$AB,15,0)</f>
        <v>Contratable</v>
      </c>
      <c r="K1988" s="36" t="str">
        <f t="shared" ref="K1988:K2051" si="93">IF(OR(LEFT(L1988,1)="A",LEFT(L1988,1)="B"),"Funcionamiento","Inversión")</f>
        <v>Inversión</v>
      </c>
      <c r="L1988" s="37" t="s">
        <v>175</v>
      </c>
      <c r="M1988" s="38" t="str">
        <f t="shared" ref="M1988:M2051" si="94">IF(LEFT(L1988,4)="A-01",LEFT(L1988,10),IF(LEFT(L1988,4)="A-02",LEFT(L1988,7),IF(LEFT(L1988,4)="A-03",LEFT(L1988,14),IF(LEFT(L1988,7)="A-08-01",LEFT(L1988,7),IF(LEFT(L1988,7)="A-08-04",LEFT(L1988,10),IF(AND(LEFT(LEFT(L1988,14),1)="C",RIGHT(LEFT(L1988,14),1)="-"),LEFT(L1988,13),LEFT(L1988,14)))))))</f>
        <v>C-4199-1500-8</v>
      </c>
      <c r="N1988" s="34">
        <v>991</v>
      </c>
      <c r="O1988" s="35" t="str">
        <f t="shared" ref="O1988:O2051" si="95">IF(LEN(N1988)&gt;3,L1988,L1988&amp;IF(N1988&lt;&gt;"","-"&amp;N1988,""))</f>
        <v>C-4199-1500-8-0-4199064-02-991</v>
      </c>
      <c r="P1988" s="32" t="s">
        <v>174</v>
      </c>
      <c r="Q1988" s="39">
        <f>VLOOKUP($O1988,[3]Gerentes!$A:$I,7,0)</f>
        <v>4199064</v>
      </c>
      <c r="R1988" s="40" t="str">
        <f>VLOOKUP($O1988,[3]Gerentes!$A:$I,8,0)</f>
        <v>SERVICIO DE IMPLEMENTACION DE SISTEMAS DE GESTION</v>
      </c>
      <c r="S1988" s="34" t="s">
        <v>24</v>
      </c>
      <c r="T1988" s="34">
        <v>27</v>
      </c>
      <c r="U1988" s="34" t="s">
        <v>161</v>
      </c>
      <c r="V1988" s="34" t="s">
        <v>25</v>
      </c>
      <c r="W1988" s="41">
        <v>570820566</v>
      </c>
      <c r="X1988" s="41">
        <v>0</v>
      </c>
      <c r="Y1988" s="41">
        <v>0</v>
      </c>
      <c r="Z1988" s="41">
        <v>0</v>
      </c>
      <c r="AA1988" s="41">
        <v>0</v>
      </c>
      <c r="AB1988" s="42">
        <v>570820566</v>
      </c>
      <c r="AC1988" s="41">
        <v>436792500</v>
      </c>
      <c r="AD1988" s="41">
        <v>134028066</v>
      </c>
      <c r="AE1988" s="42">
        <v>435000966</v>
      </c>
      <c r="AF1988" s="42">
        <v>163105733</v>
      </c>
      <c r="AG1988" s="41">
        <v>163105733</v>
      </c>
      <c r="AH1988" s="41">
        <v>163105733</v>
      </c>
      <c r="AI1988" s="41">
        <v>0</v>
      </c>
      <c r="AJ1988" s="41">
        <v>0</v>
      </c>
      <c r="AK1988" s="42" t="str">
        <f>IFERROR(VLOOKUP(Exportar[[#This Row],[RUBRO]],[3]LISTAS!$A$1:$B$19,2,0),Exportar[[#This Row],[NOMBRE-Planeación_Proyecto]])</f>
        <v>8. Fortalecimiento</v>
      </c>
      <c r="AL1988" s="41">
        <f>VLOOKUP(Exportar[[#This Row],[UNIDAD/SUB UNIDAD]],[3]!REGIONALES[[#All],[codigo_regional3]:[Columna1]],3,0)</f>
        <v>91</v>
      </c>
      <c r="AM1988" s="41">
        <f>Exportar[[#This Row],[COD]]</f>
        <v>91</v>
      </c>
      <c r="AN1988" s="41">
        <f>IFERROR(VLOOKUP(Exportar[[#This Row],[RUBRO completo]],'[3]CENTRO DE COSTOS'!$X:$X,1,0),0)</f>
        <v>0</v>
      </c>
      <c r="AO1988" s="43" t="str">
        <f>VLOOKUP(Exportar[[#This Row],[COD_REAL]],'[3]CENTRO DE COSTOS'!$M$4:$N$72,2,0)</f>
        <v>REGIONAL AMAZONAS</v>
      </c>
    </row>
    <row r="1989" spans="1:41" x14ac:dyDescent="0.25">
      <c r="A1989" s="44">
        <v>45111</v>
      </c>
      <c r="B1989" s="32">
        <v>2023</v>
      </c>
      <c r="C1989" s="33" t="str">
        <f>VLOOKUP(D1989,'[3]CENTRO DE COSTOS'!$E:$H,4,0)</f>
        <v>REGIONALES</v>
      </c>
      <c r="D1989" s="34" t="s">
        <v>97</v>
      </c>
      <c r="E1989" s="34" t="s">
        <v>98</v>
      </c>
      <c r="F1989" s="34" t="s">
        <v>176</v>
      </c>
      <c r="G1989" s="35" t="str">
        <f>VLOOKUP(O1989,[3]Gerentes!$A:$N,4,0)</f>
        <v>NUTRICIÓN</v>
      </c>
      <c r="H1989" s="35" t="str">
        <f>VLOOKUP(O1989,[3]Gerentes!$A:$N,5,0)</f>
        <v>DIRECTOR(A) DE NUTRICION</v>
      </c>
      <c r="I1989" s="35" t="str">
        <f>VLOOKUP(O1989,[3]Gerentes!$A:$N,10,0)</f>
        <v>4. Nutrición</v>
      </c>
      <c r="J1989" s="35" t="str">
        <f>VLOOKUP(O1989,[3]Gerentes!$A:$AB,15,0)</f>
        <v>No Contratable</v>
      </c>
      <c r="K1989" s="36" t="str">
        <f t="shared" si="93"/>
        <v>Inversión</v>
      </c>
      <c r="L1989" s="37" t="s">
        <v>191</v>
      </c>
      <c r="M1989" s="38" t="str">
        <f t="shared" si="94"/>
        <v>C-4102-1500-12</v>
      </c>
      <c r="N1989" s="34">
        <v>992</v>
      </c>
      <c r="O1989" s="35" t="str">
        <f t="shared" si="95"/>
        <v>C-4102-1500-12-0-4102014-02-992</v>
      </c>
      <c r="P1989" s="32" t="s">
        <v>190</v>
      </c>
      <c r="Q1989" s="39">
        <f>VLOOKUP($O1989,[3]Gerentes!$A:$I,7,0)</f>
        <v>4102014</v>
      </c>
      <c r="R1989" s="40" t="str">
        <f>VLOOKUP($O1989,[3]Gerentes!$A:$I,8,0)</f>
        <v>SERVICIO DE DISTRIBUCION DE ALIMENTOS SOLIDOS DE ALTO VALOR NUTRICIONAL</v>
      </c>
      <c r="S1989" s="34" t="s">
        <v>24</v>
      </c>
      <c r="T1989" s="34">
        <v>27</v>
      </c>
      <c r="U1989" s="34" t="s">
        <v>161</v>
      </c>
      <c r="V1989" s="34" t="s">
        <v>25</v>
      </c>
      <c r="W1989" s="41">
        <v>2000000</v>
      </c>
      <c r="X1989" s="41">
        <v>0</v>
      </c>
      <c r="Y1989" s="41">
        <v>0</v>
      </c>
      <c r="Z1989" s="41">
        <v>0</v>
      </c>
      <c r="AA1989" s="41">
        <v>0</v>
      </c>
      <c r="AB1989" s="42">
        <v>2000000</v>
      </c>
      <c r="AC1989" s="41">
        <v>2000000</v>
      </c>
      <c r="AD1989" s="41">
        <v>0</v>
      </c>
      <c r="AE1989" s="42">
        <v>815126</v>
      </c>
      <c r="AF1989" s="42">
        <v>294938</v>
      </c>
      <c r="AG1989" s="41">
        <v>294938</v>
      </c>
      <c r="AH1989" s="41">
        <v>294938</v>
      </c>
      <c r="AI1989" s="41">
        <v>0</v>
      </c>
      <c r="AJ1989" s="41">
        <v>0</v>
      </c>
      <c r="AK1989" s="42" t="str">
        <f>IFERROR(VLOOKUP(Exportar[[#This Row],[RUBRO]],[3]LISTAS!$A$1:$B$19,2,0),Exportar[[#This Row],[NOMBRE-Planeación_Proyecto]])</f>
        <v>4. Nutrición</v>
      </c>
      <c r="AL1989" s="41">
        <f>VLOOKUP(Exportar[[#This Row],[UNIDAD/SUB UNIDAD]],[3]!REGIONALES[[#All],[codigo_regional3]:[Columna1]],3,0)</f>
        <v>91</v>
      </c>
      <c r="AM1989" s="41">
        <f>Exportar[[#This Row],[COD]]</f>
        <v>91</v>
      </c>
      <c r="AN1989" s="41">
        <f>IFERROR(VLOOKUP(Exportar[[#This Row],[RUBRO completo]],'[3]CENTRO DE COSTOS'!$X:$X,1,0),0)</f>
        <v>0</v>
      </c>
      <c r="AO1989" s="43" t="str">
        <f>VLOOKUP(Exportar[[#This Row],[COD_REAL]],'[3]CENTRO DE COSTOS'!$M$4:$N$72,2,0)</f>
        <v>REGIONAL AMAZONAS</v>
      </c>
    </row>
    <row r="1990" spans="1:41" x14ac:dyDescent="0.25">
      <c r="A1990" s="44">
        <v>45111</v>
      </c>
      <c r="B1990" s="32">
        <v>2023</v>
      </c>
      <c r="C1990" s="33" t="str">
        <f>VLOOKUP(D1990,'[3]CENTRO DE COSTOS'!$E:$H,4,0)</f>
        <v>REGIONALES</v>
      </c>
      <c r="D1990" s="34" t="s">
        <v>97</v>
      </c>
      <c r="E1990" s="34" t="s">
        <v>98</v>
      </c>
      <c r="F1990" s="34" t="s">
        <v>176</v>
      </c>
      <c r="G1990" s="35" t="str">
        <f>VLOOKUP(O1990,[3]Gerentes!$A:$N,4,0)</f>
        <v>NUTRICIÓN</v>
      </c>
      <c r="H1990" s="35" t="str">
        <f>VLOOKUP(O1990,[3]Gerentes!$A:$N,5,0)</f>
        <v>DIRECTOR(A) DE NUTRICION</v>
      </c>
      <c r="I1990" s="35" t="str">
        <f>VLOOKUP(O1990,[3]Gerentes!$A:$N,10,0)</f>
        <v>4. Nutrición</v>
      </c>
      <c r="J1990" s="35" t="str">
        <f>VLOOKUP(O1990,[3]Gerentes!$A:$AB,15,0)</f>
        <v>No Contratable</v>
      </c>
      <c r="K1990" s="36" t="str">
        <f t="shared" si="93"/>
        <v>Inversión</v>
      </c>
      <c r="L1990" s="37" t="s">
        <v>189</v>
      </c>
      <c r="M1990" s="38" t="str">
        <f t="shared" si="94"/>
        <v>C-4102-1500-12</v>
      </c>
      <c r="N1990" s="34">
        <v>992</v>
      </c>
      <c r="O1990" s="35" t="str">
        <f t="shared" si="95"/>
        <v>C-4102-1500-12-0-4102016-02-992</v>
      </c>
      <c r="P1990" s="32" t="s">
        <v>188</v>
      </c>
      <c r="Q1990" s="39">
        <f>VLOOKUP($O1990,[3]Gerentes!$A:$I,7,0)</f>
        <v>4102016</v>
      </c>
      <c r="R1990" s="40" t="str">
        <f>VLOOKUP($O1990,[3]Gerentes!$A:$I,8,0)</f>
        <v>SERVICIO DE ATENCION Y PREVENCION A LA DESNUTRICION DESDE EL SECTOR INCLUSION SOCIAL</v>
      </c>
      <c r="S1990" s="34" t="s">
        <v>24</v>
      </c>
      <c r="T1990" s="34">
        <v>27</v>
      </c>
      <c r="U1990" s="34" t="s">
        <v>161</v>
      </c>
      <c r="V1990" s="34" t="s">
        <v>25</v>
      </c>
      <c r="W1990" s="41">
        <v>3000000</v>
      </c>
      <c r="X1990" s="41">
        <v>500000</v>
      </c>
      <c r="Y1990" s="41">
        <v>0</v>
      </c>
      <c r="Z1990" s="41">
        <v>0</v>
      </c>
      <c r="AA1990" s="41">
        <v>0</v>
      </c>
      <c r="AB1990" s="42">
        <v>3500000</v>
      </c>
      <c r="AC1990" s="41">
        <v>3000000</v>
      </c>
      <c r="AD1990" s="41">
        <v>500000</v>
      </c>
      <c r="AE1990" s="42">
        <v>2182483</v>
      </c>
      <c r="AF1990" s="42">
        <v>1415418</v>
      </c>
      <c r="AG1990" s="41">
        <v>1415418</v>
      </c>
      <c r="AH1990" s="41">
        <v>1415418</v>
      </c>
      <c r="AI1990" s="41">
        <v>0</v>
      </c>
      <c r="AJ1990" s="41">
        <v>0</v>
      </c>
      <c r="AK1990" s="42" t="str">
        <f>IFERROR(VLOOKUP(Exportar[[#This Row],[RUBRO]],[3]LISTAS!$A$1:$B$19,2,0),Exportar[[#This Row],[NOMBRE-Planeación_Proyecto]])</f>
        <v>4. Nutrición</v>
      </c>
      <c r="AL1990" s="41">
        <f>VLOOKUP(Exportar[[#This Row],[UNIDAD/SUB UNIDAD]],[3]!REGIONALES[[#All],[codigo_regional3]:[Columna1]],3,0)</f>
        <v>91</v>
      </c>
      <c r="AM1990" s="41">
        <f>Exportar[[#This Row],[COD]]</f>
        <v>91</v>
      </c>
      <c r="AN1990" s="41">
        <f>IFERROR(VLOOKUP(Exportar[[#This Row],[RUBRO completo]],'[3]CENTRO DE COSTOS'!$X:$X,1,0),0)</f>
        <v>0</v>
      </c>
      <c r="AO1990" s="43" t="str">
        <f>VLOOKUP(Exportar[[#This Row],[COD_REAL]],'[3]CENTRO DE COSTOS'!$M$4:$N$72,2,0)</f>
        <v>REGIONAL AMAZONAS</v>
      </c>
    </row>
    <row r="1991" spans="1:41" x14ac:dyDescent="0.25">
      <c r="A1991" s="44">
        <v>45111</v>
      </c>
      <c r="B1991" s="32">
        <v>2023</v>
      </c>
      <c r="C1991" s="33" t="str">
        <f>VLOOKUP(D1991,'[3]CENTRO DE COSTOS'!$E:$H,4,0)</f>
        <v>REGIONALES</v>
      </c>
      <c r="D1991" s="34" t="s">
        <v>97</v>
      </c>
      <c r="E1991" s="34" t="s">
        <v>98</v>
      </c>
      <c r="F1991" s="34" t="s">
        <v>176</v>
      </c>
      <c r="G1991" s="35" t="str">
        <f>VLOOKUP(O1991,[3]Gerentes!$A:$N,4,0)</f>
        <v>PROTECCIÓN SRPA</v>
      </c>
      <c r="H1991" s="35" t="str">
        <f>VLOOKUP(O1991,[3]Gerentes!$A:$N,5,0)</f>
        <v>DIRECTOR(A) DE PROTECCION</v>
      </c>
      <c r="I1991" s="35" t="str">
        <f>VLOOKUP(O1991,[3]Gerentes!$A:$N,10,0)</f>
        <v>3. Protección SRPA</v>
      </c>
      <c r="J1991" s="35" t="str">
        <f>VLOOKUP(O1991,[3]Gerentes!$A:$AB,15,0)</f>
        <v>No Contratable</v>
      </c>
      <c r="K1991" s="36" t="str">
        <f t="shared" si="93"/>
        <v>Inversión</v>
      </c>
      <c r="L1991" s="37" t="s">
        <v>187</v>
      </c>
      <c r="M1991" s="38" t="str">
        <f t="shared" si="94"/>
        <v>C-4102-1500-13</v>
      </c>
      <c r="N1991" s="34">
        <v>992</v>
      </c>
      <c r="O1991" s="35" t="str">
        <f t="shared" si="95"/>
        <v>C-4102-1500-13-0-4102038-02-992</v>
      </c>
      <c r="P1991" s="32" t="s">
        <v>186</v>
      </c>
      <c r="Q1991" s="39">
        <f>VLOOKUP($O1991,[3]Gerentes!$A:$I,7,0)</f>
        <v>4102038</v>
      </c>
      <c r="R1991" s="40" t="str">
        <f>VLOOKUP($O1991,[3]Gerentes!$A:$I,8,0)</f>
        <v>SERVICIO DIRIGIDOS A LA ATENCION DE NIÑOS, NIÑAS, ADOLESCENTES Y JOVENES, CON ENFOQUE PEDAGOGICO Y RESTAURATIVO ENCAMINADOS A LA INCLUSION SOCIAL</v>
      </c>
      <c r="S1991" s="34" t="s">
        <v>24</v>
      </c>
      <c r="T1991" s="34">
        <v>27</v>
      </c>
      <c r="U1991" s="34" t="s">
        <v>161</v>
      </c>
      <c r="V1991" s="34" t="s">
        <v>25</v>
      </c>
      <c r="W1991" s="41">
        <v>2487555</v>
      </c>
      <c r="X1991" s="41">
        <v>0</v>
      </c>
      <c r="Y1991" s="41">
        <v>0</v>
      </c>
      <c r="Z1991" s="41">
        <v>0</v>
      </c>
      <c r="AA1991" s="41">
        <v>0</v>
      </c>
      <c r="AB1991" s="42">
        <v>2487555</v>
      </c>
      <c r="AC1991" s="41">
        <v>2487555</v>
      </c>
      <c r="AD1991" s="41">
        <v>0</v>
      </c>
      <c r="AE1991" s="42">
        <v>453885</v>
      </c>
      <c r="AF1991" s="42">
        <v>369885</v>
      </c>
      <c r="AG1991" s="41">
        <v>369885</v>
      </c>
      <c r="AH1991" s="41">
        <v>369885</v>
      </c>
      <c r="AI1991" s="41">
        <v>0</v>
      </c>
      <c r="AJ1991" s="41">
        <v>0</v>
      </c>
      <c r="AK1991" s="42" t="str">
        <f>IFERROR(VLOOKUP(Exportar[[#This Row],[RUBRO]],[3]LISTAS!$A$1:$B$19,2,0),Exportar[[#This Row],[NOMBRE-Planeación_Proyecto]])</f>
        <v>3. Protección SRPA</v>
      </c>
      <c r="AL1991" s="41">
        <f>VLOOKUP(Exportar[[#This Row],[UNIDAD/SUB UNIDAD]],[3]!REGIONALES[[#All],[codigo_regional3]:[Columna1]],3,0)</f>
        <v>91</v>
      </c>
      <c r="AM1991" s="41">
        <f>Exportar[[#This Row],[COD]]</f>
        <v>91</v>
      </c>
      <c r="AN1991" s="41">
        <f>IFERROR(VLOOKUP(Exportar[[#This Row],[RUBRO completo]],'[3]CENTRO DE COSTOS'!$X:$X,1,0),0)</f>
        <v>0</v>
      </c>
      <c r="AO1991" s="43" t="str">
        <f>VLOOKUP(Exportar[[#This Row],[COD_REAL]],'[3]CENTRO DE COSTOS'!$M$4:$N$72,2,0)</f>
        <v>REGIONAL AMAZONAS</v>
      </c>
    </row>
    <row r="1992" spans="1:41" x14ac:dyDescent="0.25">
      <c r="A1992" s="44">
        <v>45111</v>
      </c>
      <c r="B1992" s="32">
        <v>2023</v>
      </c>
      <c r="C1992" s="33" t="str">
        <f>VLOOKUP(D1992,'[3]CENTRO DE COSTOS'!$E:$H,4,0)</f>
        <v>REGIONALES</v>
      </c>
      <c r="D1992" s="34" t="s">
        <v>97</v>
      </c>
      <c r="E1992" s="34" t="s">
        <v>98</v>
      </c>
      <c r="F1992" s="34" t="s">
        <v>176</v>
      </c>
      <c r="G1992" s="35" t="str">
        <f>VLOOKUP(O1992,[3]Gerentes!$A:$N,4,0)</f>
        <v xml:space="preserve">PROTECCIÓN RESTABLECIMIENTO </v>
      </c>
      <c r="H1992" s="35" t="str">
        <f>VLOOKUP(O1992,[3]Gerentes!$A:$N,5,0)</f>
        <v>DIRECTOR(A) DE PROTECCION</v>
      </c>
      <c r="I1992" s="35" t="str">
        <f>VLOOKUP(O1992,[3]Gerentes!$A:$N,10,0)</f>
        <v>2. Protección PARD</v>
      </c>
      <c r="J1992" s="35" t="str">
        <f>VLOOKUP(O1992,[3]Gerentes!$A:$AB,15,0)</f>
        <v>No Contratable</v>
      </c>
      <c r="K1992" s="36" t="str">
        <f t="shared" si="93"/>
        <v>Inversión</v>
      </c>
      <c r="L1992" s="37" t="s">
        <v>173</v>
      </c>
      <c r="M1992" s="38" t="str">
        <f t="shared" si="94"/>
        <v>C-4102-1500-14</v>
      </c>
      <c r="N1992" s="34">
        <v>992</v>
      </c>
      <c r="O1992" s="35" t="str">
        <f t="shared" si="95"/>
        <v>C-4102-1500-14-0-4102037-02-992</v>
      </c>
      <c r="P1992" s="32" t="s">
        <v>172</v>
      </c>
      <c r="Q1992" s="39">
        <f>VLOOKUP($O1992,[3]Gerentes!$A:$I,7,0)</f>
        <v>4102037</v>
      </c>
      <c r="R1992" s="40" t="str">
        <f>VLOOKUP($O1992,[3]Gerentes!$A:$I,8,0)</f>
        <v>SERVICIO DE PROTECCION PARA EL RESTABLECIMIENTO DE DERECHOS DE NIÑOS, NIÑAS, ADOLESCENTES Y JOVENES</v>
      </c>
      <c r="S1992" s="34" t="s">
        <v>24</v>
      </c>
      <c r="T1992" s="34">
        <v>21</v>
      </c>
      <c r="U1992" s="34" t="s">
        <v>185</v>
      </c>
      <c r="V1992" s="34" t="s">
        <v>25</v>
      </c>
      <c r="W1992" s="41">
        <v>24199368</v>
      </c>
      <c r="X1992" s="41">
        <v>60000000</v>
      </c>
      <c r="Y1992" s="41">
        <v>0</v>
      </c>
      <c r="Z1992" s="41">
        <v>0</v>
      </c>
      <c r="AA1992" s="41">
        <v>0</v>
      </c>
      <c r="AB1992" s="42">
        <v>84199368</v>
      </c>
      <c r="AC1992" s="41">
        <v>84199368</v>
      </c>
      <c r="AD1992" s="41">
        <v>0</v>
      </c>
      <c r="AE1992" s="42">
        <v>44103203</v>
      </c>
      <c r="AF1992" s="42">
        <v>36538994</v>
      </c>
      <c r="AG1992" s="41">
        <v>36538994</v>
      </c>
      <c r="AH1992" s="41">
        <v>36538994</v>
      </c>
      <c r="AI1992" s="41">
        <v>0</v>
      </c>
      <c r="AJ1992" s="41">
        <v>0</v>
      </c>
      <c r="AK1992" s="42" t="str">
        <f>IFERROR(VLOOKUP(Exportar[[#This Row],[RUBRO]],[3]LISTAS!$A$1:$B$19,2,0),Exportar[[#This Row],[NOMBRE-Planeación_Proyecto]])</f>
        <v>2. Protección PARD</v>
      </c>
      <c r="AL1992" s="41">
        <f>VLOOKUP(Exportar[[#This Row],[UNIDAD/SUB UNIDAD]],[3]!REGIONALES[[#All],[codigo_regional3]:[Columna1]],3,0)</f>
        <v>91</v>
      </c>
      <c r="AM1992" s="41">
        <f>Exportar[[#This Row],[COD]]</f>
        <v>91</v>
      </c>
      <c r="AN1992" s="41">
        <f>IFERROR(VLOOKUP(Exportar[[#This Row],[RUBRO completo]],'[3]CENTRO DE COSTOS'!$X:$X,1,0),0)</f>
        <v>0</v>
      </c>
      <c r="AO1992" s="43" t="str">
        <f>VLOOKUP(Exportar[[#This Row],[COD_REAL]],'[3]CENTRO DE COSTOS'!$M$4:$N$72,2,0)</f>
        <v>REGIONAL AMAZONAS</v>
      </c>
    </row>
    <row r="1993" spans="1:41" x14ac:dyDescent="0.25">
      <c r="A1993" s="44">
        <v>45111</v>
      </c>
      <c r="B1993" s="32">
        <v>2023</v>
      </c>
      <c r="C1993" s="33" t="str">
        <f>VLOOKUP(D1993,'[3]CENTRO DE COSTOS'!$E:$H,4,0)</f>
        <v>REGIONALES</v>
      </c>
      <c r="D1993" s="34" t="s">
        <v>97</v>
      </c>
      <c r="E1993" s="34" t="s">
        <v>98</v>
      </c>
      <c r="F1993" s="34" t="s">
        <v>176</v>
      </c>
      <c r="G1993" s="35" t="str">
        <f>VLOOKUP(O1993,[3]Gerentes!$A:$N,4,0)</f>
        <v>SNBF</v>
      </c>
      <c r="H1993" s="35" t="str">
        <f>VLOOKUP(O1993,[3]Gerentes!$A:$N,5,0)</f>
        <v>DIRECTOR(A) DE SISTEMA NACIONAL DE BIENESTAR FAMILIAR</v>
      </c>
      <c r="I1993" s="35" t="str">
        <f>VLOOKUP(O1993,[3]Gerentes!$A:$N,10,0)</f>
        <v>7. SNBF</v>
      </c>
      <c r="J1993" s="35" t="str">
        <f>VLOOKUP(O1993,[3]Gerentes!$A:$AB,15,0)</f>
        <v>No Contratable</v>
      </c>
      <c r="K1993" s="36" t="str">
        <f t="shared" si="93"/>
        <v>Inversión</v>
      </c>
      <c r="L1993" s="37" t="s">
        <v>168</v>
      </c>
      <c r="M1993" s="38" t="str">
        <f t="shared" si="94"/>
        <v>C-4102-1500-15</v>
      </c>
      <c r="N1993" s="34">
        <v>992</v>
      </c>
      <c r="O1993" s="35" t="str">
        <f t="shared" si="95"/>
        <v>C-4102-1500-15-0-4102024-02-992</v>
      </c>
      <c r="P1993" s="32" t="s">
        <v>167</v>
      </c>
      <c r="Q1993" s="39">
        <f>VLOOKUP($O1993,[3]Gerentes!$A:$I,7,0)</f>
        <v>4102024</v>
      </c>
      <c r="R1993" s="40" t="str">
        <f>VLOOKUP($O1993,[3]Gerentes!$A:$I,8,0)</f>
        <v>SERVICIO DE ASISTENCIA TECNICA EN EL CICLO DE POLITICAS PUBLICAS DE INFANCIA Y ADOLESCENCIA</v>
      </c>
      <c r="S1993" s="34" t="s">
        <v>24</v>
      </c>
      <c r="T1993" s="34">
        <v>27</v>
      </c>
      <c r="U1993" s="34" t="s">
        <v>161</v>
      </c>
      <c r="V1993" s="34" t="s">
        <v>25</v>
      </c>
      <c r="W1993" s="41">
        <v>3000000</v>
      </c>
      <c r="X1993" s="41">
        <v>1700000</v>
      </c>
      <c r="Y1993" s="41">
        <v>0</v>
      </c>
      <c r="Z1993" s="41">
        <v>0</v>
      </c>
      <c r="AA1993" s="41">
        <v>0</v>
      </c>
      <c r="AB1993" s="42">
        <v>4700000</v>
      </c>
      <c r="AC1993" s="41">
        <v>3000000</v>
      </c>
      <c r="AD1993" s="41">
        <v>1700000</v>
      </c>
      <c r="AE1993" s="42">
        <v>2127237</v>
      </c>
      <c r="AF1993" s="42">
        <v>1310795</v>
      </c>
      <c r="AG1993" s="41">
        <v>1310795</v>
      </c>
      <c r="AH1993" s="41">
        <v>1310795</v>
      </c>
      <c r="AI1993" s="41">
        <v>0</v>
      </c>
      <c r="AJ1993" s="41">
        <v>0</v>
      </c>
      <c r="AK1993" s="42" t="str">
        <f>IFERROR(VLOOKUP(Exportar[[#This Row],[RUBRO]],[3]LISTAS!$A$1:$B$19,2,0),Exportar[[#This Row],[NOMBRE-Planeación_Proyecto]])</f>
        <v>7. SNBF</v>
      </c>
      <c r="AL1993" s="41">
        <f>VLOOKUP(Exportar[[#This Row],[UNIDAD/SUB UNIDAD]],[3]!REGIONALES[[#All],[codigo_regional3]:[Columna1]],3,0)</f>
        <v>91</v>
      </c>
      <c r="AM1993" s="41">
        <f>Exportar[[#This Row],[COD]]</f>
        <v>91</v>
      </c>
      <c r="AN1993" s="41">
        <f>IFERROR(VLOOKUP(Exportar[[#This Row],[RUBRO completo]],'[3]CENTRO DE COSTOS'!$X:$X,1,0),0)</f>
        <v>0</v>
      </c>
      <c r="AO1993" s="43" t="str">
        <f>VLOOKUP(Exportar[[#This Row],[COD_REAL]],'[3]CENTRO DE COSTOS'!$M$4:$N$72,2,0)</f>
        <v>REGIONAL AMAZONAS</v>
      </c>
    </row>
    <row r="1994" spans="1:41" x14ac:dyDescent="0.25">
      <c r="A1994" s="44">
        <v>45111</v>
      </c>
      <c r="B1994" s="32">
        <v>2023</v>
      </c>
      <c r="C1994" s="33" t="str">
        <f>VLOOKUP(D1994,'[3]CENTRO DE COSTOS'!$E:$H,4,0)</f>
        <v>REGIONALES</v>
      </c>
      <c r="D1994" s="34" t="s">
        <v>97</v>
      </c>
      <c r="E1994" s="34" t="s">
        <v>98</v>
      </c>
      <c r="F1994" s="34" t="s">
        <v>176</v>
      </c>
      <c r="G1994" s="35" t="str">
        <f>VLOOKUP(O1994,[3]Gerentes!$A:$N,4,0)</f>
        <v>FAMILIA Y COMUNIDADES</v>
      </c>
      <c r="H1994" s="35" t="str">
        <f>VLOOKUP(O1994,[3]Gerentes!$A:$N,5,0)</f>
        <v>DIRECTOR(A) DE FAMILIA Y COMUNIDADES</v>
      </c>
      <c r="I1994" s="35" t="str">
        <f>VLOOKUP(O1994,[3]Gerentes!$A:$N,10,0)</f>
        <v>6. Familia y Comunidades</v>
      </c>
      <c r="J1994" s="35" t="str">
        <f>VLOOKUP(O1994,[3]Gerentes!$A:$AB,15,0)</f>
        <v>No Contratable</v>
      </c>
      <c r="K1994" s="36" t="str">
        <f t="shared" si="93"/>
        <v>Inversión</v>
      </c>
      <c r="L1994" s="37" t="s">
        <v>184</v>
      </c>
      <c r="M1994" s="38" t="str">
        <f t="shared" si="94"/>
        <v>C-4102-1500-16</v>
      </c>
      <c r="N1994" s="34">
        <v>992</v>
      </c>
      <c r="O1994" s="35" t="str">
        <f t="shared" si="95"/>
        <v>C-4102-1500-16-0-4102041-02-992</v>
      </c>
      <c r="P1994" s="32" t="s">
        <v>183</v>
      </c>
      <c r="Q1994" s="39">
        <f>VLOOKUP($O1994,[3]Gerentes!$A:$I,7,0)</f>
        <v>4102041</v>
      </c>
      <c r="R1994" s="40" t="str">
        <f>VLOOKUP($O1994,[3]Gerentes!$A:$I,8,0)</f>
        <v>SERVICIO DE ASISTENCIA TECNICA EN EL CICLO DE POLITICAS PUBLICAS DE FAMILIA Y OTRAS RELACIONADAS</v>
      </c>
      <c r="S1994" s="34" t="s">
        <v>24</v>
      </c>
      <c r="T1994" s="34">
        <v>27</v>
      </c>
      <c r="U1994" s="34" t="s">
        <v>161</v>
      </c>
      <c r="V1994" s="34" t="s">
        <v>25</v>
      </c>
      <c r="W1994" s="41">
        <v>8000000</v>
      </c>
      <c r="X1994" s="41">
        <v>0</v>
      </c>
      <c r="Y1994" s="41">
        <v>0</v>
      </c>
      <c r="Z1994" s="41">
        <v>0</v>
      </c>
      <c r="AA1994" s="41">
        <v>0</v>
      </c>
      <c r="AB1994" s="42">
        <v>8000000</v>
      </c>
      <c r="AC1994" s="41">
        <v>8000000</v>
      </c>
      <c r="AD1994" s="41">
        <v>0</v>
      </c>
      <c r="AE1994" s="42">
        <v>3425804</v>
      </c>
      <c r="AF1994" s="42">
        <v>1627066</v>
      </c>
      <c r="AG1994" s="41">
        <v>1627066</v>
      </c>
      <c r="AH1994" s="41">
        <v>1627066</v>
      </c>
      <c r="AI1994" s="41">
        <v>0</v>
      </c>
      <c r="AJ1994" s="41">
        <v>0</v>
      </c>
      <c r="AK1994" s="42" t="str">
        <f>IFERROR(VLOOKUP(Exportar[[#This Row],[RUBRO]],[3]LISTAS!$A$1:$B$19,2,0),Exportar[[#This Row],[NOMBRE-Planeación_Proyecto]])</f>
        <v>6. Familia y Comunidades</v>
      </c>
      <c r="AL1994" s="41">
        <f>VLOOKUP(Exportar[[#This Row],[UNIDAD/SUB UNIDAD]],[3]!REGIONALES[[#All],[codigo_regional3]:[Columna1]],3,0)</f>
        <v>91</v>
      </c>
      <c r="AM1994" s="41">
        <f>Exportar[[#This Row],[COD]]</f>
        <v>91</v>
      </c>
      <c r="AN1994" s="41">
        <f>IFERROR(VLOOKUP(Exportar[[#This Row],[RUBRO completo]],'[3]CENTRO DE COSTOS'!$X:$X,1,0),0)</f>
        <v>0</v>
      </c>
      <c r="AO1994" s="43" t="str">
        <f>VLOOKUP(Exportar[[#This Row],[COD_REAL]],'[3]CENTRO DE COSTOS'!$M$4:$N$72,2,0)</f>
        <v>REGIONAL AMAZONAS</v>
      </c>
    </row>
    <row r="1995" spans="1:41" x14ac:dyDescent="0.25">
      <c r="A1995" s="44">
        <v>45111</v>
      </c>
      <c r="B1995" s="32">
        <v>2023</v>
      </c>
      <c r="C1995" s="33" t="str">
        <f>VLOOKUP(D1995,'[3]CENTRO DE COSTOS'!$E:$H,4,0)</f>
        <v>REGIONALES</v>
      </c>
      <c r="D1995" s="34" t="s">
        <v>97</v>
      </c>
      <c r="E1995" s="34" t="s">
        <v>98</v>
      </c>
      <c r="F1995" s="34" t="s">
        <v>176</v>
      </c>
      <c r="G1995" s="35" t="str">
        <f>VLOOKUP(O1995,[3]Gerentes!$A:$N,4,0)</f>
        <v>PRIMERA INFANCIA</v>
      </c>
      <c r="H1995" s="35" t="str">
        <f>VLOOKUP(O1995,[3]Gerentes!$A:$N,5,0)</f>
        <v>DIRECTOR(A) DE PRIMERA INFANCIA</v>
      </c>
      <c r="I1995" s="35" t="str">
        <f>VLOOKUP(O1995,[3]Gerentes!$A:$N,10,0)</f>
        <v>1. Primera Infancia</v>
      </c>
      <c r="J1995" s="35" t="str">
        <f>VLOOKUP(O1995,[3]Gerentes!$A:$AB,15,0)</f>
        <v>No Contratable</v>
      </c>
      <c r="K1995" s="36" t="str">
        <f t="shared" si="93"/>
        <v>Inversión</v>
      </c>
      <c r="L1995" s="37" t="s">
        <v>166</v>
      </c>
      <c r="M1995" s="38" t="str">
        <f t="shared" si="94"/>
        <v>C-4102-1500-18</v>
      </c>
      <c r="N1995" s="34">
        <v>992</v>
      </c>
      <c r="O1995" s="35" t="str">
        <f t="shared" si="95"/>
        <v>C-4102-1500-18-0-4102040-02-992</v>
      </c>
      <c r="P1995" s="32" t="s">
        <v>165</v>
      </c>
      <c r="Q1995" s="39">
        <f>VLOOKUP($O1995,[3]Gerentes!$A:$I,7,0)</f>
        <v>4102040</v>
      </c>
      <c r="R1995" s="40" t="str">
        <f>VLOOKUP($O1995,[3]Gerentes!$A:$I,8,0)</f>
        <v>DOCUMENTOS METODOLOGICOS</v>
      </c>
      <c r="S1995" s="34" t="s">
        <v>24</v>
      </c>
      <c r="T1995" s="34">
        <v>20</v>
      </c>
      <c r="U1995" s="34" t="s">
        <v>392</v>
      </c>
      <c r="V1995" s="34" t="s">
        <v>25</v>
      </c>
      <c r="W1995" s="41">
        <v>4000000</v>
      </c>
      <c r="X1995" s="41">
        <v>24096133</v>
      </c>
      <c r="Y1995" s="41">
        <v>0</v>
      </c>
      <c r="Z1995" s="41">
        <v>0</v>
      </c>
      <c r="AA1995" s="41">
        <v>0</v>
      </c>
      <c r="AB1995" s="42">
        <v>28096133</v>
      </c>
      <c r="AC1995" s="41">
        <v>28096133</v>
      </c>
      <c r="AD1995" s="41">
        <v>0</v>
      </c>
      <c r="AE1995" s="42">
        <v>15160184</v>
      </c>
      <c r="AF1995" s="42">
        <v>7525872</v>
      </c>
      <c r="AG1995" s="41">
        <v>7525872</v>
      </c>
      <c r="AH1995" s="41">
        <v>7525872</v>
      </c>
      <c r="AI1995" s="41">
        <v>0</v>
      </c>
      <c r="AJ1995" s="41">
        <v>0</v>
      </c>
      <c r="AK1995" s="42" t="str">
        <f>IFERROR(VLOOKUP(Exportar[[#This Row],[RUBRO]],[3]LISTAS!$A$1:$B$19,2,0),Exportar[[#This Row],[NOMBRE-Planeación_Proyecto]])</f>
        <v>1. Primera Infancia</v>
      </c>
      <c r="AL1995" s="41">
        <f>VLOOKUP(Exportar[[#This Row],[UNIDAD/SUB UNIDAD]],[3]!REGIONALES[[#All],[codigo_regional3]:[Columna1]],3,0)</f>
        <v>91</v>
      </c>
      <c r="AM1995" s="41">
        <f>Exportar[[#This Row],[COD]]</f>
        <v>91</v>
      </c>
      <c r="AN1995" s="41">
        <f>IFERROR(VLOOKUP(Exportar[[#This Row],[RUBRO completo]],'[3]CENTRO DE COSTOS'!$X:$X,1,0),0)</f>
        <v>0</v>
      </c>
      <c r="AO1995" s="43" t="str">
        <f>VLOOKUP(Exportar[[#This Row],[COD_REAL]],'[3]CENTRO DE COSTOS'!$M$4:$N$72,2,0)</f>
        <v>REGIONAL AMAZONAS</v>
      </c>
    </row>
    <row r="1996" spans="1:41" x14ac:dyDescent="0.25">
      <c r="A1996" s="44">
        <v>45111</v>
      </c>
      <c r="B1996" s="32">
        <v>2023</v>
      </c>
      <c r="C1996" s="33" t="str">
        <f>VLOOKUP(D1996,'[3]CENTRO DE COSTOS'!$E:$H,4,0)</f>
        <v>REGIONALES</v>
      </c>
      <c r="D1996" s="34" t="s">
        <v>97</v>
      </c>
      <c r="E1996" s="34" t="s">
        <v>98</v>
      </c>
      <c r="F1996" s="34" t="s">
        <v>176</v>
      </c>
      <c r="G1996" s="35" t="str">
        <f>VLOOKUP(O1996,[3]Gerentes!$A:$N,4,0)</f>
        <v>PRIMERA INFANCIA</v>
      </c>
      <c r="H1996" s="35" t="str">
        <f>VLOOKUP(O1996,[3]Gerentes!$A:$N,5,0)</f>
        <v>DIRECTOR(A) DE PRIMERA INFANCIA</v>
      </c>
      <c r="I1996" s="35" t="str">
        <f>VLOOKUP(O1996,[3]Gerentes!$A:$N,10,0)</f>
        <v>1. Primera Infancia</v>
      </c>
      <c r="J1996" s="35" t="str">
        <f>VLOOKUP(O1996,[3]Gerentes!$A:$AB,15,0)</f>
        <v>No Contratable</v>
      </c>
      <c r="K1996" s="36" t="str">
        <f t="shared" si="93"/>
        <v>Inversión</v>
      </c>
      <c r="L1996" s="37" t="s">
        <v>166</v>
      </c>
      <c r="M1996" s="38" t="str">
        <f t="shared" si="94"/>
        <v>C-4102-1500-18</v>
      </c>
      <c r="N1996" s="34">
        <v>992</v>
      </c>
      <c r="O1996" s="35" t="str">
        <f t="shared" si="95"/>
        <v>C-4102-1500-18-0-4102040-02-992</v>
      </c>
      <c r="P1996" s="32" t="s">
        <v>165</v>
      </c>
      <c r="Q1996" s="39">
        <f>VLOOKUP($O1996,[3]Gerentes!$A:$I,7,0)</f>
        <v>4102040</v>
      </c>
      <c r="R1996" s="40" t="str">
        <f>VLOOKUP($O1996,[3]Gerentes!$A:$I,8,0)</f>
        <v>DOCUMENTOS METODOLOGICOS</v>
      </c>
      <c r="S1996" s="34" t="s">
        <v>24</v>
      </c>
      <c r="T1996" s="34">
        <v>27</v>
      </c>
      <c r="U1996" s="34" t="s">
        <v>161</v>
      </c>
      <c r="V1996" s="34" t="s">
        <v>25</v>
      </c>
      <c r="W1996" s="41">
        <v>0</v>
      </c>
      <c r="X1996" s="41">
        <v>6081998</v>
      </c>
      <c r="Y1996" s="41">
        <v>0</v>
      </c>
      <c r="Z1996" s="41">
        <v>0</v>
      </c>
      <c r="AA1996" s="41">
        <v>0</v>
      </c>
      <c r="AB1996" s="42">
        <v>6081998</v>
      </c>
      <c r="AC1996" s="41">
        <v>6081998</v>
      </c>
      <c r="AD1996" s="41">
        <v>0</v>
      </c>
      <c r="AE1996" s="42">
        <v>5706638</v>
      </c>
      <c r="AF1996" s="42">
        <v>5706638</v>
      </c>
      <c r="AG1996" s="41">
        <v>5706638</v>
      </c>
      <c r="AH1996" s="41">
        <v>5706638</v>
      </c>
      <c r="AI1996" s="41">
        <v>0</v>
      </c>
      <c r="AJ1996" s="41">
        <v>0</v>
      </c>
      <c r="AK1996" s="42" t="str">
        <f>IFERROR(VLOOKUP(Exportar[[#This Row],[RUBRO]],[3]LISTAS!$A$1:$B$19,2,0),Exportar[[#This Row],[NOMBRE-Planeación_Proyecto]])</f>
        <v>1. Primera Infancia</v>
      </c>
      <c r="AL1996" s="41">
        <f>VLOOKUP(Exportar[[#This Row],[UNIDAD/SUB UNIDAD]],[3]!REGIONALES[[#All],[codigo_regional3]:[Columna1]],3,0)</f>
        <v>91</v>
      </c>
      <c r="AM1996" s="41">
        <f>Exportar[[#This Row],[COD]]</f>
        <v>91</v>
      </c>
      <c r="AN1996" s="41">
        <f>IFERROR(VLOOKUP(Exportar[[#This Row],[RUBRO completo]],'[3]CENTRO DE COSTOS'!$X:$X,1,0),0)</f>
        <v>0</v>
      </c>
      <c r="AO1996" s="43" t="str">
        <f>VLOOKUP(Exportar[[#This Row],[COD_REAL]],'[3]CENTRO DE COSTOS'!$M$4:$N$72,2,0)</f>
        <v>REGIONAL AMAZONAS</v>
      </c>
    </row>
    <row r="1997" spans="1:41" x14ac:dyDescent="0.25">
      <c r="A1997" s="44">
        <v>45111</v>
      </c>
      <c r="B1997" s="32">
        <v>2023</v>
      </c>
      <c r="C1997" s="33" t="str">
        <f>VLOOKUP(D1997,'[3]CENTRO DE COSTOS'!$E:$H,4,0)</f>
        <v>REGIONALES</v>
      </c>
      <c r="D1997" s="34" t="s">
        <v>97</v>
      </c>
      <c r="E1997" s="34" t="s">
        <v>98</v>
      </c>
      <c r="F1997" s="34" t="s">
        <v>176</v>
      </c>
      <c r="G1997" s="35" t="str">
        <f>VLOOKUP(O1997,[3]Gerentes!$A:$N,4,0)</f>
        <v>INFANCIA</v>
      </c>
      <c r="H1997" s="35" t="str">
        <f>VLOOKUP(O1997,[3]Gerentes!$A:$N,5,0)</f>
        <v>DIRECTOR(A) DE INFANCIA</v>
      </c>
      <c r="I1997" s="35" t="str">
        <f>VLOOKUP(O1997,[3]Gerentes!$A:$N,10,0)</f>
        <v>7. Infancia</v>
      </c>
      <c r="J1997" s="35" t="str">
        <f>VLOOKUP(O1997,[3]Gerentes!$A:$AB,15,0)</f>
        <v>No Contratable</v>
      </c>
      <c r="K1997" s="36" t="str">
        <f t="shared" si="93"/>
        <v>Inversión</v>
      </c>
      <c r="L1997" s="37" t="s">
        <v>182</v>
      </c>
      <c r="M1997" s="38" t="str">
        <f t="shared" si="94"/>
        <v>C-4102-1500-20</v>
      </c>
      <c r="N1997" s="34">
        <v>992</v>
      </c>
      <c r="O1997" s="35" t="str">
        <f t="shared" si="95"/>
        <v>C-4102-1500-20-0-4102045-02-992</v>
      </c>
      <c r="P1997" s="32" t="s">
        <v>181</v>
      </c>
      <c r="Q1997" s="39">
        <f>VLOOKUP($O1997,[3]Gerentes!$A:$I,7,0)</f>
        <v>4102045</v>
      </c>
      <c r="R1997" s="40" t="str">
        <f>VLOOKUP($O1997,[3]Gerentes!$A:$I,8,0)</f>
        <v>SERVICIOS DE EDUCACIÓN INFORMAL A NIÑOS, NIÑAS, ADOLESCENTES  Y JÓVENES PARA EL RECONOCIMIENTO DE SUS DERECHOS</v>
      </c>
      <c r="S1997" s="34" t="s">
        <v>24</v>
      </c>
      <c r="T1997" s="34">
        <v>27</v>
      </c>
      <c r="U1997" s="34" t="s">
        <v>161</v>
      </c>
      <c r="V1997" s="34" t="s">
        <v>25</v>
      </c>
      <c r="W1997" s="41">
        <v>5150000</v>
      </c>
      <c r="X1997" s="41">
        <v>0</v>
      </c>
      <c r="Y1997" s="41">
        <v>0</v>
      </c>
      <c r="Z1997" s="41">
        <v>0</v>
      </c>
      <c r="AA1997" s="41">
        <v>0</v>
      </c>
      <c r="AB1997" s="42">
        <v>5150000</v>
      </c>
      <c r="AC1997" s="41">
        <v>5150000</v>
      </c>
      <c r="AD1997" s="41">
        <v>0</v>
      </c>
      <c r="AE1997" s="42">
        <v>694672</v>
      </c>
      <c r="AF1997" s="42">
        <v>694672</v>
      </c>
      <c r="AG1997" s="41">
        <v>694672</v>
      </c>
      <c r="AH1997" s="41">
        <v>694672</v>
      </c>
      <c r="AI1997" s="41">
        <v>0</v>
      </c>
      <c r="AJ1997" s="41">
        <v>0</v>
      </c>
      <c r="AK1997" s="42" t="str">
        <f>IFERROR(VLOOKUP(Exportar[[#This Row],[RUBRO]],[3]LISTAS!$A$1:$B$19,2,0),Exportar[[#This Row],[NOMBRE-Planeación_Proyecto]])</f>
        <v>7. Infancia</v>
      </c>
      <c r="AL1997" s="41">
        <f>VLOOKUP(Exportar[[#This Row],[UNIDAD/SUB UNIDAD]],[3]!REGIONALES[[#All],[codigo_regional3]:[Columna1]],3,0)</f>
        <v>91</v>
      </c>
      <c r="AM1997" s="41">
        <f>Exportar[[#This Row],[COD]]</f>
        <v>91</v>
      </c>
      <c r="AN1997" s="41">
        <f>IFERROR(VLOOKUP(Exportar[[#This Row],[RUBRO completo]],'[3]CENTRO DE COSTOS'!$X:$X,1,0),0)</f>
        <v>0</v>
      </c>
      <c r="AO1997" s="43" t="str">
        <f>VLOOKUP(Exportar[[#This Row],[COD_REAL]],'[3]CENTRO DE COSTOS'!$M$4:$N$72,2,0)</f>
        <v>REGIONAL AMAZONAS</v>
      </c>
    </row>
    <row r="1998" spans="1:41" x14ac:dyDescent="0.25">
      <c r="A1998" s="44">
        <v>45111</v>
      </c>
      <c r="B1998" s="32">
        <v>2023</v>
      </c>
      <c r="C1998" s="33" t="str">
        <f>VLOOKUP(D1998,'[3]CENTRO DE COSTOS'!$E:$H,4,0)</f>
        <v>REGIONALES</v>
      </c>
      <c r="D1998" s="34" t="s">
        <v>97</v>
      </c>
      <c r="E1998" s="34" t="s">
        <v>98</v>
      </c>
      <c r="F1998" s="34" t="s">
        <v>176</v>
      </c>
      <c r="G1998" s="35" t="str">
        <f>VLOOKUP(O1998,[3]Gerentes!$A:$N,4,0)</f>
        <v>ADOLESCENCIA Y JUVENTUD</v>
      </c>
      <c r="H1998" s="35" t="str">
        <f>VLOOKUP(O1998,[3]Gerentes!$A:$N,5,0)</f>
        <v xml:space="preserve">DIRECTOR(A) DE ADOLESCENCIA Y JUVENTUD </v>
      </c>
      <c r="I1998" s="35" t="str">
        <f>VLOOKUP(O1998,[3]Gerentes!$A:$N,10,0)</f>
        <v>8. Adolescencia y Juventud</v>
      </c>
      <c r="J1998" s="35" t="str">
        <f>VLOOKUP(O1998,[3]Gerentes!$A:$AB,15,0)</f>
        <v>No Contratable</v>
      </c>
      <c r="K1998" s="36" t="str">
        <f t="shared" si="93"/>
        <v>Inversión</v>
      </c>
      <c r="L1998" s="37" t="s">
        <v>180</v>
      </c>
      <c r="M1998" s="38" t="str">
        <f t="shared" si="94"/>
        <v>C-4102-1500-21</v>
      </c>
      <c r="N1998" s="34">
        <v>992</v>
      </c>
      <c r="O1998" s="35" t="str">
        <f t="shared" si="95"/>
        <v>C-4102-1500-21-0-4102045-02-00-992</v>
      </c>
      <c r="P1998" s="32" t="s">
        <v>179</v>
      </c>
      <c r="Q1998" s="39">
        <f>VLOOKUP($O1998,[3]Gerentes!$A:$I,7,0)</f>
        <v>4102045</v>
      </c>
      <c r="R1998" s="40" t="str">
        <f>VLOOKUP($O1998,[3]Gerentes!$A:$I,8,0)</f>
        <v>SERVICIOS DE EDUCACIÓN INFORMAL A NIÑOS, NIÑAS, ADOLESCENTES  Y JÓVENES PARA EL RECONOCIMIENTO DE SUS DERECHOS</v>
      </c>
      <c r="S1998" s="34" t="s">
        <v>24</v>
      </c>
      <c r="T1998" s="34">
        <v>27</v>
      </c>
      <c r="U1998" s="34" t="s">
        <v>161</v>
      </c>
      <c r="V1998" s="34" t="s">
        <v>25</v>
      </c>
      <c r="W1998" s="41">
        <v>3000000</v>
      </c>
      <c r="X1998" s="41">
        <v>0</v>
      </c>
      <c r="Y1998" s="41">
        <v>0</v>
      </c>
      <c r="Z1998" s="41">
        <v>0</v>
      </c>
      <c r="AA1998" s="41">
        <v>0</v>
      </c>
      <c r="AB1998" s="42">
        <v>3000000</v>
      </c>
      <c r="AC1998" s="41">
        <v>3000000</v>
      </c>
      <c r="AD1998" s="41">
        <v>0</v>
      </c>
      <c r="AE1998" s="42">
        <v>572475</v>
      </c>
      <c r="AF1998" s="42">
        <v>572475</v>
      </c>
      <c r="AG1998" s="41">
        <v>572475</v>
      </c>
      <c r="AH1998" s="41">
        <v>572475</v>
      </c>
      <c r="AI1998" s="41">
        <v>0</v>
      </c>
      <c r="AJ1998" s="41">
        <v>0</v>
      </c>
      <c r="AK1998" s="42" t="str">
        <f>IFERROR(VLOOKUP(Exportar[[#This Row],[RUBRO]],[3]LISTAS!$A$1:$B$19,2,0),Exportar[[#This Row],[NOMBRE-Planeación_Proyecto]])</f>
        <v>8. Adolescencia y Juventud</v>
      </c>
      <c r="AL1998" s="41">
        <f>VLOOKUP(Exportar[[#This Row],[UNIDAD/SUB UNIDAD]],[3]!REGIONALES[[#All],[codigo_regional3]:[Columna1]],3,0)</f>
        <v>91</v>
      </c>
      <c r="AM1998" s="41">
        <f>Exportar[[#This Row],[COD]]</f>
        <v>91</v>
      </c>
      <c r="AN1998" s="41">
        <f>IFERROR(VLOOKUP(Exportar[[#This Row],[RUBRO completo]],'[3]CENTRO DE COSTOS'!$X:$X,1,0),0)</f>
        <v>0</v>
      </c>
      <c r="AO1998" s="43" t="str">
        <f>VLOOKUP(Exportar[[#This Row],[COD_REAL]],'[3]CENTRO DE COSTOS'!$M$4:$N$72,2,0)</f>
        <v>REGIONAL AMAZONAS</v>
      </c>
    </row>
    <row r="1999" spans="1:41" x14ac:dyDescent="0.25">
      <c r="A1999" s="44">
        <v>45111</v>
      </c>
      <c r="B1999" s="32">
        <v>2023</v>
      </c>
      <c r="C1999" s="33" t="str">
        <f>VLOOKUP(D1999,'[3]CENTRO DE COSTOS'!$E:$H,4,0)</f>
        <v>REGIONALES</v>
      </c>
      <c r="D1999" s="34" t="s">
        <v>97</v>
      </c>
      <c r="E1999" s="34" t="s">
        <v>98</v>
      </c>
      <c r="F1999" s="34" t="s">
        <v>176</v>
      </c>
      <c r="G1999" s="35" t="str">
        <f>VLOOKUP(O1999,[3]Gerentes!$A:$N,4,0)</f>
        <v>TECNOLOGÍA</v>
      </c>
      <c r="H1999" s="35" t="str">
        <f>VLOOKUP(O1999,[3]Gerentes!$A:$N,5,0)</f>
        <v>DIRECTOR(A) DE INFORMACION Y TECNOLOGIA</v>
      </c>
      <c r="I1999" s="35" t="str">
        <f>VLOOKUP(O1999,[3]Gerentes!$A:$N,10,0)</f>
        <v>9. Tecnología</v>
      </c>
      <c r="J1999" s="35" t="str">
        <f>VLOOKUP(O1999,[3]Gerentes!$A:$AB,15,0)</f>
        <v>No Contratable</v>
      </c>
      <c r="K1999" s="36" t="str">
        <f t="shared" si="93"/>
        <v>Inversión</v>
      </c>
      <c r="L1999" s="37" t="s">
        <v>178</v>
      </c>
      <c r="M1999" s="38" t="str">
        <f t="shared" si="94"/>
        <v>C-4199-1500-7</v>
      </c>
      <c r="N1999" s="34">
        <v>992</v>
      </c>
      <c r="O1999" s="35" t="str">
        <f t="shared" si="95"/>
        <v>C-4199-1500-7-0-4199062-02-992</v>
      </c>
      <c r="P1999" s="32" t="s">
        <v>177</v>
      </c>
      <c r="Q1999" s="39">
        <f>VLOOKUP($O1999,[3]Gerentes!$A:$I,7,0)</f>
        <v>4199062</v>
      </c>
      <c r="R1999" s="40" t="str">
        <f>VLOOKUP($O1999,[3]Gerentes!$A:$I,8,0)</f>
        <v>SERVICIOS TECNOLOGICOS</v>
      </c>
      <c r="S1999" s="34" t="s">
        <v>24</v>
      </c>
      <c r="T1999" s="34">
        <v>27</v>
      </c>
      <c r="U1999" s="34" t="s">
        <v>161</v>
      </c>
      <c r="V1999" s="34" t="s">
        <v>25</v>
      </c>
      <c r="W1999" s="41">
        <v>2296025</v>
      </c>
      <c r="X1999" s="41">
        <v>0</v>
      </c>
      <c r="Y1999" s="41">
        <v>0</v>
      </c>
      <c r="Z1999" s="41">
        <v>0</v>
      </c>
      <c r="AA1999" s="41">
        <v>0</v>
      </c>
      <c r="AB1999" s="42">
        <v>2296025</v>
      </c>
      <c r="AC1999" s="41">
        <v>2296025</v>
      </c>
      <c r="AD1999" s="41">
        <v>0</v>
      </c>
      <c r="AE1999" s="42">
        <v>1040589</v>
      </c>
      <c r="AF1999" s="42">
        <v>1040589</v>
      </c>
      <c r="AG1999" s="41">
        <v>1040589</v>
      </c>
      <c r="AH1999" s="41">
        <v>1040589</v>
      </c>
      <c r="AI1999" s="41">
        <v>0</v>
      </c>
      <c r="AJ1999" s="41">
        <v>0</v>
      </c>
      <c r="AK1999" s="42" t="str">
        <f>IFERROR(VLOOKUP(Exportar[[#This Row],[RUBRO]],[3]LISTAS!$A$1:$B$19,2,0),Exportar[[#This Row],[NOMBRE-Planeación_Proyecto]])</f>
        <v>9. Tecnología</v>
      </c>
      <c r="AL1999" s="41">
        <f>VLOOKUP(Exportar[[#This Row],[UNIDAD/SUB UNIDAD]],[3]!REGIONALES[[#All],[codigo_regional3]:[Columna1]],3,0)</f>
        <v>91</v>
      </c>
      <c r="AM1999" s="41">
        <f>Exportar[[#This Row],[COD]]</f>
        <v>91</v>
      </c>
      <c r="AN1999" s="41">
        <f>IFERROR(VLOOKUP(Exportar[[#This Row],[RUBRO completo]],'[3]CENTRO DE COSTOS'!$X:$X,1,0),0)</f>
        <v>0</v>
      </c>
      <c r="AO1999" s="43" t="str">
        <f>VLOOKUP(Exportar[[#This Row],[COD_REAL]],'[3]CENTRO DE COSTOS'!$M$4:$N$72,2,0)</f>
        <v>REGIONAL AMAZONAS</v>
      </c>
    </row>
    <row r="2000" spans="1:41" x14ac:dyDescent="0.25">
      <c r="A2000" s="44">
        <v>45111</v>
      </c>
      <c r="B2000" s="32">
        <v>2023</v>
      </c>
      <c r="C2000" s="33" t="str">
        <f>VLOOKUP(D2000,'[3]CENTRO DE COSTOS'!$E:$H,4,0)</f>
        <v>REGIONALES</v>
      </c>
      <c r="D2000" s="34" t="s">
        <v>97</v>
      </c>
      <c r="E2000" s="34" t="s">
        <v>98</v>
      </c>
      <c r="F2000" s="34" t="s">
        <v>176</v>
      </c>
      <c r="G2000" s="35" t="str">
        <f>VLOOKUP(O2000,[3]Gerentes!$A:$N,4,0)</f>
        <v>FORTALECIMIENTO</v>
      </c>
      <c r="H2000" s="35" t="str">
        <f>VLOOKUP(O2000,[3]Gerentes!$A:$N,5,0)</f>
        <v>DIRECTOR(A) DE GESTION HUMANA</v>
      </c>
      <c r="I2000" s="35" t="str">
        <f>VLOOKUP(O2000,[3]Gerentes!$A:$N,10,0)</f>
        <v>8. Fortalecimiento</v>
      </c>
      <c r="J2000" s="35" t="str">
        <f>VLOOKUP(O2000,[3]Gerentes!$A:$AB,15,0)</f>
        <v>No Contratable</v>
      </c>
      <c r="K2000" s="36" t="str">
        <f t="shared" si="93"/>
        <v>Inversión</v>
      </c>
      <c r="L2000" s="37" t="s">
        <v>175</v>
      </c>
      <c r="M2000" s="38" t="str">
        <f t="shared" si="94"/>
        <v>C-4199-1500-8</v>
      </c>
      <c r="N2000" s="34">
        <v>992</v>
      </c>
      <c r="O2000" s="35" t="str">
        <f t="shared" si="95"/>
        <v>C-4199-1500-8-0-4199064-02-992</v>
      </c>
      <c r="P2000" s="32" t="s">
        <v>174</v>
      </c>
      <c r="Q2000" s="39">
        <f>VLOOKUP($O2000,[3]Gerentes!$A:$I,7,0)</f>
        <v>4199064</v>
      </c>
      <c r="R2000" s="40" t="str">
        <f>VLOOKUP($O2000,[3]Gerentes!$A:$I,8,0)</f>
        <v>SERVICIO DE IMPLEMENTACION DE SISTEMAS DE GESTION</v>
      </c>
      <c r="S2000" s="34" t="s">
        <v>24</v>
      </c>
      <c r="T2000" s="34">
        <v>27</v>
      </c>
      <c r="U2000" s="34" t="s">
        <v>161</v>
      </c>
      <c r="V2000" s="34" t="s">
        <v>25</v>
      </c>
      <c r="W2000" s="41">
        <v>20600000</v>
      </c>
      <c r="X2000" s="41">
        <v>0</v>
      </c>
      <c r="Y2000" s="41">
        <v>0</v>
      </c>
      <c r="Z2000" s="41">
        <v>0</v>
      </c>
      <c r="AA2000" s="41">
        <v>0</v>
      </c>
      <c r="AB2000" s="42">
        <v>20600000</v>
      </c>
      <c r="AC2000" s="41">
        <v>20600000</v>
      </c>
      <c r="AD2000" s="41">
        <v>0</v>
      </c>
      <c r="AE2000" s="42">
        <v>2891523</v>
      </c>
      <c r="AF2000" s="42">
        <v>2891523</v>
      </c>
      <c r="AG2000" s="41">
        <v>2891523</v>
      </c>
      <c r="AH2000" s="41">
        <v>2891523</v>
      </c>
      <c r="AI2000" s="41">
        <v>0</v>
      </c>
      <c r="AJ2000" s="41">
        <v>0</v>
      </c>
      <c r="AK2000" s="42" t="str">
        <f>IFERROR(VLOOKUP(Exportar[[#This Row],[RUBRO]],[3]LISTAS!$A$1:$B$19,2,0),Exportar[[#This Row],[NOMBRE-Planeación_Proyecto]])</f>
        <v>8. Fortalecimiento</v>
      </c>
      <c r="AL2000" s="41">
        <f>VLOOKUP(Exportar[[#This Row],[UNIDAD/SUB UNIDAD]],[3]!REGIONALES[[#All],[codigo_regional3]:[Columna1]],3,0)</f>
        <v>91</v>
      </c>
      <c r="AM2000" s="41">
        <f>Exportar[[#This Row],[COD]]</f>
        <v>91</v>
      </c>
      <c r="AN2000" s="41">
        <f>IFERROR(VLOOKUP(Exportar[[#This Row],[RUBRO completo]],'[3]CENTRO DE COSTOS'!$X:$X,1,0),0)</f>
        <v>0</v>
      </c>
      <c r="AO2000" s="43" t="str">
        <f>VLOOKUP(Exportar[[#This Row],[COD_REAL]],'[3]CENTRO DE COSTOS'!$M$4:$N$72,2,0)</f>
        <v>REGIONAL AMAZONAS</v>
      </c>
    </row>
    <row r="2001" spans="1:41" x14ac:dyDescent="0.25">
      <c r="A2001" s="44">
        <v>45111</v>
      </c>
      <c r="B2001" s="32">
        <v>2023</v>
      </c>
      <c r="C2001" s="33" t="str">
        <f>VLOOKUP(D2001,'[3]CENTRO DE COSTOS'!$E:$H,4,0)</f>
        <v>REGIONALES</v>
      </c>
      <c r="D2001" s="34" t="s">
        <v>97</v>
      </c>
      <c r="E2001" s="34" t="s">
        <v>98</v>
      </c>
      <c r="F2001" s="34" t="s">
        <v>171</v>
      </c>
      <c r="G2001" s="35" t="str">
        <f>VLOOKUP(O2001,[3]Gerentes!$A:$N,4,0)</f>
        <v xml:space="preserve">PROTECCIÓN RESTABLECIMIENTO </v>
      </c>
      <c r="H2001" s="35" t="str">
        <f>VLOOKUP(O2001,[3]Gerentes!$A:$N,5,0)</f>
        <v>DIRECTOR(A) ADMINISTRATIVO</v>
      </c>
      <c r="I2001" s="35" t="str">
        <f>VLOOKUP(O2001,[3]Gerentes!$A:$N,10,0)</f>
        <v>2. Protección PARD</v>
      </c>
      <c r="J2001" s="35" t="str">
        <f>VLOOKUP(O2001,[3]Gerentes!$A:$AB,15,0)</f>
        <v>Contratable</v>
      </c>
      <c r="K2001" s="36" t="str">
        <f t="shared" si="93"/>
        <v>Inversión</v>
      </c>
      <c r="L2001" s="37" t="s">
        <v>173</v>
      </c>
      <c r="M2001" s="38" t="str">
        <f t="shared" si="94"/>
        <v>C-4102-1500-14</v>
      </c>
      <c r="N2001" s="34">
        <v>998</v>
      </c>
      <c r="O2001" s="35" t="str">
        <f t="shared" si="95"/>
        <v>C-4102-1500-14-0-4102037-02-998</v>
      </c>
      <c r="P2001" s="32" t="s">
        <v>172</v>
      </c>
      <c r="Q2001" s="39">
        <f>VLOOKUP($O2001,[3]Gerentes!$A:$I,7,0)</f>
        <v>4102037</v>
      </c>
      <c r="R2001" s="40" t="str">
        <f>VLOOKUP($O2001,[3]Gerentes!$A:$I,8,0)</f>
        <v>SERVICIO DE PROTECCION PARA EL RESTABLECIMIENTO DE DERECHOS DE NIÑOS, NIÑAS, ADOLESCENTES Y JOVENES</v>
      </c>
      <c r="S2001" s="34" t="s">
        <v>24</v>
      </c>
      <c r="T2001" s="34">
        <v>21</v>
      </c>
      <c r="U2001" s="34" t="s">
        <v>185</v>
      </c>
      <c r="V2001" s="34" t="s">
        <v>25</v>
      </c>
      <c r="W2001" s="41">
        <v>70183632</v>
      </c>
      <c r="X2001" s="41">
        <v>0</v>
      </c>
      <c r="Y2001" s="41">
        <v>0</v>
      </c>
      <c r="Z2001" s="41">
        <v>0</v>
      </c>
      <c r="AA2001" s="41">
        <v>0</v>
      </c>
      <c r="AB2001" s="42">
        <v>70183632</v>
      </c>
      <c r="AC2001" s="41">
        <v>46339200</v>
      </c>
      <c r="AD2001" s="41">
        <v>23844432</v>
      </c>
      <c r="AE2001" s="42">
        <v>46339200</v>
      </c>
      <c r="AF2001" s="42">
        <v>0</v>
      </c>
      <c r="AG2001" s="41">
        <v>0</v>
      </c>
      <c r="AH2001" s="41">
        <v>0</v>
      </c>
      <c r="AI2001" s="41">
        <v>0</v>
      </c>
      <c r="AJ2001" s="41">
        <v>0</v>
      </c>
      <c r="AK2001" s="42" t="str">
        <f>IFERROR(VLOOKUP(Exportar[[#This Row],[RUBRO]],[3]LISTAS!$A$1:$B$19,2,0),Exportar[[#This Row],[NOMBRE-Planeación_Proyecto]])</f>
        <v>2. Protección PARD</v>
      </c>
      <c r="AL2001" s="41">
        <f>VLOOKUP(Exportar[[#This Row],[UNIDAD/SUB UNIDAD]],[3]!REGIONALES[[#All],[codigo_regional3]:[Columna1]],3,0)</f>
        <v>91</v>
      </c>
      <c r="AM2001" s="41">
        <f>Exportar[[#This Row],[COD]]</f>
        <v>91</v>
      </c>
      <c r="AN2001" s="41">
        <f>IFERROR(VLOOKUP(Exportar[[#This Row],[RUBRO completo]],'[3]CENTRO DE COSTOS'!$X:$X,1,0),0)</f>
        <v>0</v>
      </c>
      <c r="AO2001" s="43" t="str">
        <f>VLOOKUP(Exportar[[#This Row],[COD_REAL]],'[3]CENTRO DE COSTOS'!$M$4:$N$72,2,0)</f>
        <v>REGIONAL AMAZONAS</v>
      </c>
    </row>
    <row r="2002" spans="1:41" x14ac:dyDescent="0.25">
      <c r="A2002" s="44">
        <v>45111</v>
      </c>
      <c r="B2002" s="32">
        <v>2023</v>
      </c>
      <c r="C2002" s="33" t="str">
        <f>VLOOKUP(D2002,'[3]CENTRO DE COSTOS'!$E:$H,4,0)</f>
        <v>REGIONALES</v>
      </c>
      <c r="D2002" s="34" t="s">
        <v>97</v>
      </c>
      <c r="E2002" s="34" t="s">
        <v>98</v>
      </c>
      <c r="F2002" s="34" t="s">
        <v>171</v>
      </c>
      <c r="G2002" s="35" t="str">
        <f>VLOOKUP(O2002,[3]Gerentes!$A:$N,4,0)</f>
        <v>PRIMERA INFANCIA</v>
      </c>
      <c r="H2002" s="35" t="str">
        <f>VLOOKUP(O2002,[3]Gerentes!$A:$N,5,0)</f>
        <v>DIRECTOR(A) ADMINISTRATIVO</v>
      </c>
      <c r="I2002" s="35" t="str">
        <f>VLOOKUP(O2002,[3]Gerentes!$A:$N,10,0)</f>
        <v>1. Primera Infancia</v>
      </c>
      <c r="J2002" s="35" t="str">
        <f>VLOOKUP(O2002,[3]Gerentes!$A:$AB,15,0)</f>
        <v>Contratable</v>
      </c>
      <c r="K2002" s="36" t="str">
        <f t="shared" si="93"/>
        <v>Inversión</v>
      </c>
      <c r="L2002" s="37" t="s">
        <v>170</v>
      </c>
      <c r="M2002" s="38" t="str">
        <f t="shared" si="94"/>
        <v>C-4102-1500-18</v>
      </c>
      <c r="N2002" s="34">
        <v>998</v>
      </c>
      <c r="O2002" s="35" t="str">
        <f t="shared" si="95"/>
        <v>C-4102-1500-18-0-4102005-02-998</v>
      </c>
      <c r="P2002" s="32" t="s">
        <v>169</v>
      </c>
      <c r="Q2002" s="39">
        <f>VLOOKUP($O2002,[3]Gerentes!$A:$I,7,0)</f>
        <v>4102005</v>
      </c>
      <c r="R2002" s="40" t="str">
        <f>VLOOKUP($O2002,[3]Gerentes!$A:$I,8,0)</f>
        <v>EDIFICACIONES DE ATENCION A LA PRIMERA INFANCIA ADECUADAS</v>
      </c>
      <c r="S2002" s="34" t="s">
        <v>38</v>
      </c>
      <c r="T2002" s="34">
        <v>10</v>
      </c>
      <c r="U2002" s="34" t="s">
        <v>223</v>
      </c>
      <c r="V2002" s="34" t="s">
        <v>25</v>
      </c>
      <c r="W2002" s="41">
        <v>73498950</v>
      </c>
      <c r="X2002" s="41">
        <v>0</v>
      </c>
      <c r="Y2002" s="41">
        <v>0</v>
      </c>
      <c r="Z2002" s="41">
        <v>0</v>
      </c>
      <c r="AA2002" s="41">
        <v>0</v>
      </c>
      <c r="AB2002" s="42">
        <v>73498950</v>
      </c>
      <c r="AC2002" s="41">
        <v>69598800</v>
      </c>
      <c r="AD2002" s="41">
        <v>3900150</v>
      </c>
      <c r="AE2002" s="42">
        <v>69598800</v>
      </c>
      <c r="AF2002" s="42">
        <v>0</v>
      </c>
      <c r="AG2002" s="41">
        <v>0</v>
      </c>
      <c r="AH2002" s="41">
        <v>0</v>
      </c>
      <c r="AI2002" s="41">
        <v>0</v>
      </c>
      <c r="AJ2002" s="41">
        <v>0</v>
      </c>
      <c r="AK2002" s="42" t="str">
        <f>IFERROR(VLOOKUP(Exportar[[#This Row],[RUBRO]],[3]LISTAS!$A$1:$B$19,2,0),Exportar[[#This Row],[NOMBRE-Planeación_Proyecto]])</f>
        <v>1. Primera Infancia</v>
      </c>
      <c r="AL2002" s="41">
        <f>VLOOKUP(Exportar[[#This Row],[UNIDAD/SUB UNIDAD]],[3]!REGIONALES[[#All],[codigo_regional3]:[Columna1]],3,0)</f>
        <v>91</v>
      </c>
      <c r="AM2002" s="41">
        <f>Exportar[[#This Row],[COD]]</f>
        <v>91</v>
      </c>
      <c r="AN2002" s="41">
        <f>IFERROR(VLOOKUP(Exportar[[#This Row],[RUBRO completo]],'[3]CENTRO DE COSTOS'!$X:$X,1,0),0)</f>
        <v>0</v>
      </c>
      <c r="AO2002" s="43" t="str">
        <f>VLOOKUP(Exportar[[#This Row],[COD_REAL]],'[3]CENTRO DE COSTOS'!$M$4:$N$72,2,0)</f>
        <v>REGIONAL AMAZONAS</v>
      </c>
    </row>
    <row r="2003" spans="1:41" x14ac:dyDescent="0.25">
      <c r="A2003" s="44">
        <v>45111</v>
      </c>
      <c r="B2003" s="32">
        <v>2023</v>
      </c>
      <c r="C2003" s="33" t="str">
        <f>VLOOKUP(D2003,'[3]CENTRO DE COSTOS'!$E:$H,4,0)</f>
        <v>REGIONALES</v>
      </c>
      <c r="D2003" s="34" t="s">
        <v>97</v>
      </c>
      <c r="E2003" s="34" t="s">
        <v>98</v>
      </c>
      <c r="F2003" s="34" t="s">
        <v>164</v>
      </c>
      <c r="G2003" s="35" t="str">
        <f>VLOOKUP(O2003,[3]Gerentes!$A:$N,4,0)</f>
        <v>PROTECCIÓN SRPA</v>
      </c>
      <c r="H2003" s="35" t="str">
        <f>VLOOKUP(O2003,[3]Gerentes!$A:$N,5,0)</f>
        <v>DIRECTOR(A) DE PROTECCION</v>
      </c>
      <c r="I2003" s="35" t="str">
        <f>VLOOKUP(O2003,[3]Gerentes!$A:$N,10,0)</f>
        <v>3. Protección SRPA</v>
      </c>
      <c r="J2003" s="35" t="str">
        <f>VLOOKUP(O2003,[3]Gerentes!$A:$AB,15,0)</f>
        <v>No Contratable</v>
      </c>
      <c r="K2003" s="36" t="str">
        <f t="shared" si="93"/>
        <v>Inversión</v>
      </c>
      <c r="L2003" s="37" t="s">
        <v>187</v>
      </c>
      <c r="M2003" s="38" t="str">
        <f t="shared" si="94"/>
        <v>C-4102-1500-13</v>
      </c>
      <c r="N2003" s="34">
        <v>999</v>
      </c>
      <c r="O2003" s="35" t="str">
        <f t="shared" si="95"/>
        <v>C-4102-1500-13-0-4102038-02-999</v>
      </c>
      <c r="P2003" s="32" t="s">
        <v>186</v>
      </c>
      <c r="Q2003" s="39">
        <f>VLOOKUP($O2003,[3]Gerentes!$A:$I,7,0)</f>
        <v>4102038</v>
      </c>
      <c r="R2003" s="40" t="str">
        <f>VLOOKUP($O2003,[3]Gerentes!$A:$I,8,0)</f>
        <v>SERVICIO DIRIGIDOS A LA ATENCION DE NIÑOS, NIÑAS, ADOLESCENTES Y JOVENES, CON ENFOQUE PEDAGOGICO Y RESTAURATIVO ENCAMINADOS A LA INCLUSION SOCIAL</v>
      </c>
      <c r="S2003" s="34" t="s">
        <v>24</v>
      </c>
      <c r="T2003" s="34">
        <v>27</v>
      </c>
      <c r="U2003" s="34" t="s">
        <v>161</v>
      </c>
      <c r="V2003" s="34" t="s">
        <v>25</v>
      </c>
      <c r="W2003" s="41">
        <v>2000</v>
      </c>
      <c r="X2003" s="41">
        <v>0</v>
      </c>
      <c r="Y2003" s="41">
        <v>0</v>
      </c>
      <c r="Z2003" s="41">
        <v>0</v>
      </c>
      <c r="AA2003" s="41">
        <v>0</v>
      </c>
      <c r="AB2003" s="42">
        <v>2000</v>
      </c>
      <c r="AC2003" s="41">
        <v>0</v>
      </c>
      <c r="AD2003" s="41">
        <v>2000</v>
      </c>
      <c r="AE2003" s="42">
        <v>0</v>
      </c>
      <c r="AF2003" s="42">
        <v>0</v>
      </c>
      <c r="AG2003" s="41">
        <v>0</v>
      </c>
      <c r="AH2003" s="41">
        <v>0</v>
      </c>
      <c r="AI2003" s="41">
        <v>0</v>
      </c>
      <c r="AJ2003" s="41">
        <v>0</v>
      </c>
      <c r="AK2003" s="42" t="str">
        <f>IFERROR(VLOOKUP(Exportar[[#This Row],[RUBRO]],[3]LISTAS!$A$1:$B$19,2,0),Exportar[[#This Row],[NOMBRE-Planeación_Proyecto]])</f>
        <v>3. Protección SRPA</v>
      </c>
      <c r="AL2003" s="41">
        <f>VLOOKUP(Exportar[[#This Row],[UNIDAD/SUB UNIDAD]],[3]!REGIONALES[[#All],[codigo_regional3]:[Columna1]],3,0)</f>
        <v>91</v>
      </c>
      <c r="AM2003" s="41">
        <f>Exportar[[#This Row],[COD]]</f>
        <v>91</v>
      </c>
      <c r="AN2003" s="41">
        <f>IFERROR(VLOOKUP(Exportar[[#This Row],[RUBRO completo]],'[3]CENTRO DE COSTOS'!$X:$X,1,0),0)</f>
        <v>0</v>
      </c>
      <c r="AO2003" s="43" t="str">
        <f>VLOOKUP(Exportar[[#This Row],[COD_REAL]],'[3]CENTRO DE COSTOS'!$M$4:$N$72,2,0)</f>
        <v>REGIONAL AMAZONAS</v>
      </c>
    </row>
    <row r="2004" spans="1:41" x14ac:dyDescent="0.25">
      <c r="A2004" s="44">
        <v>45111</v>
      </c>
      <c r="B2004" s="32">
        <v>2023</v>
      </c>
      <c r="C2004" s="33" t="str">
        <f>VLOOKUP(D2004,'[3]CENTRO DE COSTOS'!$E:$H,4,0)</f>
        <v>REGIONALES</v>
      </c>
      <c r="D2004" s="34" t="s">
        <v>97</v>
      </c>
      <c r="E2004" s="34" t="s">
        <v>98</v>
      </c>
      <c r="F2004" s="34" t="s">
        <v>164</v>
      </c>
      <c r="G2004" s="35" t="str">
        <f>VLOOKUP(O2004,[3]Gerentes!$A:$N,4,0)</f>
        <v xml:space="preserve">PROTECCIÓN RESTABLECIMIENTO </v>
      </c>
      <c r="H2004" s="35" t="str">
        <f>VLOOKUP(O2004,[3]Gerentes!$A:$N,5,0)</f>
        <v>DIRECTOR(A) DE PROTECCION</v>
      </c>
      <c r="I2004" s="35" t="str">
        <f>VLOOKUP(O2004,[3]Gerentes!$A:$N,10,0)</f>
        <v>2. Protección PARD</v>
      </c>
      <c r="J2004" s="35" t="str">
        <f>VLOOKUP(O2004,[3]Gerentes!$A:$AB,15,0)</f>
        <v>No Contratable</v>
      </c>
      <c r="K2004" s="36" t="str">
        <f t="shared" si="93"/>
        <v>Inversión</v>
      </c>
      <c r="L2004" s="37" t="s">
        <v>173</v>
      </c>
      <c r="M2004" s="38" t="str">
        <f t="shared" si="94"/>
        <v>C-4102-1500-14</v>
      </c>
      <c r="N2004" s="34">
        <v>999</v>
      </c>
      <c r="O2004" s="35" t="str">
        <f t="shared" si="95"/>
        <v>C-4102-1500-14-0-4102037-02-999</v>
      </c>
      <c r="P2004" s="32" t="s">
        <v>172</v>
      </c>
      <c r="Q2004" s="39">
        <f>VLOOKUP($O2004,[3]Gerentes!$A:$I,7,0)</f>
        <v>4102037</v>
      </c>
      <c r="R2004" s="40" t="str">
        <f>VLOOKUP($O2004,[3]Gerentes!$A:$I,8,0)</f>
        <v>SERVICIO DE PROTECCION PARA EL RESTABLECIMIENTO DE DERECHOS DE NIÑOS, NIÑAS, ADOLESCENTES Y JOVENES</v>
      </c>
      <c r="S2004" s="34" t="s">
        <v>24</v>
      </c>
      <c r="T2004" s="34">
        <v>27</v>
      </c>
      <c r="U2004" s="34" t="s">
        <v>161</v>
      </c>
      <c r="V2004" s="34" t="s">
        <v>25</v>
      </c>
      <c r="W2004" s="41">
        <v>5000</v>
      </c>
      <c r="X2004" s="41">
        <v>0</v>
      </c>
      <c r="Y2004" s="41">
        <v>0</v>
      </c>
      <c r="Z2004" s="41">
        <v>0</v>
      </c>
      <c r="AA2004" s="41">
        <v>0</v>
      </c>
      <c r="AB2004" s="42">
        <v>5000</v>
      </c>
      <c r="AC2004" s="41">
        <v>0</v>
      </c>
      <c r="AD2004" s="41">
        <v>5000</v>
      </c>
      <c r="AE2004" s="42">
        <v>0</v>
      </c>
      <c r="AF2004" s="42">
        <v>0</v>
      </c>
      <c r="AG2004" s="41">
        <v>0</v>
      </c>
      <c r="AH2004" s="41">
        <v>0</v>
      </c>
      <c r="AI2004" s="41">
        <v>0</v>
      </c>
      <c r="AJ2004" s="41">
        <v>0</v>
      </c>
      <c r="AK2004" s="42" t="str">
        <f>IFERROR(VLOOKUP(Exportar[[#This Row],[RUBRO]],[3]LISTAS!$A$1:$B$19,2,0),Exportar[[#This Row],[NOMBRE-Planeación_Proyecto]])</f>
        <v>2. Protección PARD</v>
      </c>
      <c r="AL2004" s="41">
        <f>VLOOKUP(Exportar[[#This Row],[UNIDAD/SUB UNIDAD]],[3]!REGIONALES[[#All],[codigo_regional3]:[Columna1]],3,0)</f>
        <v>91</v>
      </c>
      <c r="AM2004" s="41">
        <f>Exportar[[#This Row],[COD]]</f>
        <v>91</v>
      </c>
      <c r="AN2004" s="41">
        <f>IFERROR(VLOOKUP(Exportar[[#This Row],[RUBRO completo]],'[3]CENTRO DE COSTOS'!$X:$X,1,0),0)</f>
        <v>0</v>
      </c>
      <c r="AO2004" s="43" t="str">
        <f>VLOOKUP(Exportar[[#This Row],[COD_REAL]],'[3]CENTRO DE COSTOS'!$M$4:$N$72,2,0)</f>
        <v>REGIONAL AMAZONAS</v>
      </c>
    </row>
    <row r="2005" spans="1:41" x14ac:dyDescent="0.25">
      <c r="A2005" s="44">
        <v>45111</v>
      </c>
      <c r="B2005" s="32">
        <v>2023</v>
      </c>
      <c r="C2005" s="33" t="str">
        <f>VLOOKUP(D2005,'[3]CENTRO DE COSTOS'!$E:$H,4,0)</f>
        <v>REGIONALES</v>
      </c>
      <c r="D2005" s="34" t="s">
        <v>97</v>
      </c>
      <c r="E2005" s="34" t="s">
        <v>98</v>
      </c>
      <c r="F2005" s="34" t="s">
        <v>164</v>
      </c>
      <c r="G2005" s="35" t="str">
        <f>VLOOKUP(O2005,[3]Gerentes!$A:$N,4,0)</f>
        <v>SNBF</v>
      </c>
      <c r="H2005" s="35" t="str">
        <f>VLOOKUP(O2005,[3]Gerentes!$A:$N,5,0)</f>
        <v>DIRECTOR(A) DE SISTEMA NACIONAL DE BIENESTAR FAMILIAR</v>
      </c>
      <c r="I2005" s="35" t="str">
        <f>VLOOKUP(O2005,[3]Gerentes!$A:$N,10,0)</f>
        <v>7. SNBF</v>
      </c>
      <c r="J2005" s="35" t="str">
        <f>VLOOKUP(O2005,[3]Gerentes!$A:$AB,15,0)</f>
        <v>No Contratable</v>
      </c>
      <c r="K2005" s="36" t="str">
        <f t="shared" si="93"/>
        <v>Inversión</v>
      </c>
      <c r="L2005" s="37" t="s">
        <v>168</v>
      </c>
      <c r="M2005" s="38" t="str">
        <f t="shared" si="94"/>
        <v>C-4102-1500-15</v>
      </c>
      <c r="N2005" s="34">
        <v>999</v>
      </c>
      <c r="O2005" s="35" t="str">
        <f t="shared" si="95"/>
        <v>C-4102-1500-15-0-4102024-02-999</v>
      </c>
      <c r="P2005" s="32" t="s">
        <v>167</v>
      </c>
      <c r="Q2005" s="39">
        <f>VLOOKUP($O2005,[3]Gerentes!$A:$I,7,0)</f>
        <v>4102024</v>
      </c>
      <c r="R2005" s="40" t="str">
        <f>VLOOKUP($O2005,[3]Gerentes!$A:$I,8,0)</f>
        <v>SERVICIO DE ASISTENCIA TECNICA EN EL CICLO DE POLITICAS PUBLICAS DE INFANCIA Y ADOLESCENCIA</v>
      </c>
      <c r="S2005" s="34" t="s">
        <v>24</v>
      </c>
      <c r="T2005" s="34">
        <v>27</v>
      </c>
      <c r="U2005" s="34" t="s">
        <v>161</v>
      </c>
      <c r="V2005" s="34" t="s">
        <v>25</v>
      </c>
      <c r="W2005" s="41">
        <v>0</v>
      </c>
      <c r="X2005" s="41">
        <v>3500</v>
      </c>
      <c r="Y2005" s="41">
        <v>0</v>
      </c>
      <c r="Z2005" s="41">
        <v>0</v>
      </c>
      <c r="AA2005" s="41">
        <v>0</v>
      </c>
      <c r="AB2005" s="42">
        <v>3500</v>
      </c>
      <c r="AC2005" s="41">
        <v>3500</v>
      </c>
      <c r="AD2005" s="41">
        <v>0</v>
      </c>
      <c r="AE2005" s="42">
        <v>0</v>
      </c>
      <c r="AF2005" s="42">
        <v>0</v>
      </c>
      <c r="AG2005" s="41">
        <v>0</v>
      </c>
      <c r="AH2005" s="41">
        <v>0</v>
      </c>
      <c r="AI2005" s="41">
        <v>0</v>
      </c>
      <c r="AJ2005" s="41">
        <v>0</v>
      </c>
      <c r="AK2005" s="42" t="str">
        <f>IFERROR(VLOOKUP(Exportar[[#This Row],[RUBRO]],[3]LISTAS!$A$1:$B$19,2,0),Exportar[[#This Row],[NOMBRE-Planeación_Proyecto]])</f>
        <v>7. SNBF</v>
      </c>
      <c r="AL2005" s="41">
        <f>VLOOKUP(Exportar[[#This Row],[UNIDAD/SUB UNIDAD]],[3]!REGIONALES[[#All],[codigo_regional3]:[Columna1]],3,0)</f>
        <v>91</v>
      </c>
      <c r="AM2005" s="41">
        <f>Exportar[[#This Row],[COD]]</f>
        <v>91</v>
      </c>
      <c r="AN2005" s="41">
        <f>IFERROR(VLOOKUP(Exportar[[#This Row],[RUBRO completo]],'[3]CENTRO DE COSTOS'!$X:$X,1,0),0)</f>
        <v>0</v>
      </c>
      <c r="AO2005" s="43" t="str">
        <f>VLOOKUP(Exportar[[#This Row],[COD_REAL]],'[3]CENTRO DE COSTOS'!$M$4:$N$72,2,0)</f>
        <v>REGIONAL AMAZONAS</v>
      </c>
    </row>
    <row r="2006" spans="1:41" x14ac:dyDescent="0.25">
      <c r="A2006" s="44">
        <v>45111</v>
      </c>
      <c r="B2006" s="32">
        <v>2023</v>
      </c>
      <c r="C2006" s="33" t="str">
        <f>VLOOKUP(D2006,'[3]CENTRO DE COSTOS'!$E:$H,4,0)</f>
        <v>REGIONALES</v>
      </c>
      <c r="D2006" s="34" t="s">
        <v>97</v>
      </c>
      <c r="E2006" s="34" t="s">
        <v>98</v>
      </c>
      <c r="F2006" s="34" t="s">
        <v>164</v>
      </c>
      <c r="G2006" s="35" t="str">
        <f>VLOOKUP(O2006,[3]Gerentes!$A:$N,4,0)</f>
        <v>FAMILIA Y COMUNIDADES</v>
      </c>
      <c r="H2006" s="35" t="str">
        <f>VLOOKUP(O2006,[3]Gerentes!$A:$N,5,0)</f>
        <v>DIRECTOR(A) DE FAMILIA Y COMUNIDADES</v>
      </c>
      <c r="I2006" s="35" t="str">
        <f>VLOOKUP(O2006,[3]Gerentes!$A:$N,10,0)</f>
        <v>6. Familia y Comunidades</v>
      </c>
      <c r="J2006" s="35" t="str">
        <f>VLOOKUP(O2006,[3]Gerentes!$A:$AB,15,0)</f>
        <v>No Contratable</v>
      </c>
      <c r="K2006" s="36" t="str">
        <f t="shared" si="93"/>
        <v>Inversión</v>
      </c>
      <c r="L2006" s="37" t="s">
        <v>184</v>
      </c>
      <c r="M2006" s="38" t="str">
        <f t="shared" si="94"/>
        <v>C-4102-1500-16</v>
      </c>
      <c r="N2006" s="34">
        <v>999</v>
      </c>
      <c r="O2006" s="35" t="str">
        <f t="shared" si="95"/>
        <v>C-4102-1500-16-0-4102041-02-999</v>
      </c>
      <c r="P2006" s="32" t="s">
        <v>183</v>
      </c>
      <c r="Q2006" s="39">
        <f>VLOOKUP($O2006,[3]Gerentes!$A:$I,7,0)</f>
        <v>4102041</v>
      </c>
      <c r="R2006" s="40" t="str">
        <f>VLOOKUP($O2006,[3]Gerentes!$A:$I,8,0)</f>
        <v>SERVICIO DE ASISTENCIA TECNICA EN EL CICLO DE POLITICAS PUBLICAS DE FAMILIA Y OTRAS RELACIONADAS</v>
      </c>
      <c r="S2006" s="34" t="s">
        <v>24</v>
      </c>
      <c r="T2006" s="34">
        <v>27</v>
      </c>
      <c r="U2006" s="34" t="s">
        <v>161</v>
      </c>
      <c r="V2006" s="34" t="s">
        <v>25</v>
      </c>
      <c r="W2006" s="41">
        <v>0</v>
      </c>
      <c r="X2006" s="41">
        <v>4016</v>
      </c>
      <c r="Y2006" s="41">
        <v>0</v>
      </c>
      <c r="Z2006" s="41">
        <v>0</v>
      </c>
      <c r="AA2006" s="41">
        <v>0</v>
      </c>
      <c r="AB2006" s="42">
        <v>4016</v>
      </c>
      <c r="AC2006" s="41">
        <v>4016</v>
      </c>
      <c r="AD2006" s="41">
        <v>0</v>
      </c>
      <c r="AE2006" s="42">
        <v>0</v>
      </c>
      <c r="AF2006" s="42">
        <v>0</v>
      </c>
      <c r="AG2006" s="41">
        <v>0</v>
      </c>
      <c r="AH2006" s="41">
        <v>0</v>
      </c>
      <c r="AI2006" s="41">
        <v>0</v>
      </c>
      <c r="AJ2006" s="41">
        <v>0</v>
      </c>
      <c r="AK2006" s="42" t="str">
        <f>IFERROR(VLOOKUP(Exportar[[#This Row],[RUBRO]],[3]LISTAS!$A$1:$B$19,2,0),Exportar[[#This Row],[NOMBRE-Planeación_Proyecto]])</f>
        <v>6. Familia y Comunidades</v>
      </c>
      <c r="AL2006" s="41">
        <f>VLOOKUP(Exportar[[#This Row],[UNIDAD/SUB UNIDAD]],[3]!REGIONALES[[#All],[codigo_regional3]:[Columna1]],3,0)</f>
        <v>91</v>
      </c>
      <c r="AM2006" s="41">
        <f>Exportar[[#This Row],[COD]]</f>
        <v>91</v>
      </c>
      <c r="AN2006" s="41">
        <f>IFERROR(VLOOKUP(Exportar[[#This Row],[RUBRO completo]],'[3]CENTRO DE COSTOS'!$X:$X,1,0),0)</f>
        <v>0</v>
      </c>
      <c r="AO2006" s="43" t="str">
        <f>VLOOKUP(Exportar[[#This Row],[COD_REAL]],'[3]CENTRO DE COSTOS'!$M$4:$N$72,2,0)</f>
        <v>REGIONAL AMAZONAS</v>
      </c>
    </row>
    <row r="2007" spans="1:41" x14ac:dyDescent="0.25">
      <c r="A2007" s="44">
        <v>45111</v>
      </c>
      <c r="B2007" s="32">
        <v>2023</v>
      </c>
      <c r="C2007" s="33" t="str">
        <f>VLOOKUP(D2007,'[3]CENTRO DE COSTOS'!$E:$H,4,0)</f>
        <v>REGIONALES</v>
      </c>
      <c r="D2007" s="34" t="s">
        <v>97</v>
      </c>
      <c r="E2007" s="34" t="s">
        <v>98</v>
      </c>
      <c r="F2007" s="34" t="s">
        <v>164</v>
      </c>
      <c r="G2007" s="35" t="str">
        <f>VLOOKUP(O2007,[3]Gerentes!$A:$N,4,0)</f>
        <v>PRIMERA INFANCIA</v>
      </c>
      <c r="H2007" s="35" t="str">
        <f>VLOOKUP(O2007,[3]Gerentes!$A:$N,5,0)</f>
        <v>DIRECTOR(A) DE PRIMERA INFANCIA</v>
      </c>
      <c r="I2007" s="35" t="str">
        <f>VLOOKUP(O2007,[3]Gerentes!$A:$N,10,0)</f>
        <v>1. Primera Infancia</v>
      </c>
      <c r="J2007" s="35" t="str">
        <f>VLOOKUP(O2007,[3]Gerentes!$A:$AB,15,0)</f>
        <v>No Contratable</v>
      </c>
      <c r="K2007" s="36" t="str">
        <f t="shared" si="93"/>
        <v>Inversión</v>
      </c>
      <c r="L2007" s="37" t="s">
        <v>166</v>
      </c>
      <c r="M2007" s="38" t="str">
        <f t="shared" si="94"/>
        <v>C-4102-1500-18</v>
      </c>
      <c r="N2007" s="34">
        <v>999</v>
      </c>
      <c r="O2007" s="35" t="str">
        <f t="shared" si="95"/>
        <v>C-4102-1500-18-0-4102040-02-999</v>
      </c>
      <c r="P2007" s="32" t="s">
        <v>165</v>
      </c>
      <c r="Q2007" s="39">
        <f>VLOOKUP($O2007,[3]Gerentes!$A:$I,7,0)</f>
        <v>4102040</v>
      </c>
      <c r="R2007" s="40" t="str">
        <f>VLOOKUP($O2007,[3]Gerentes!$A:$I,8,0)</f>
        <v>DOCUMENTOS METODOLOGICOS</v>
      </c>
      <c r="S2007" s="34" t="s">
        <v>24</v>
      </c>
      <c r="T2007" s="34">
        <v>27</v>
      </c>
      <c r="U2007" s="34" t="s">
        <v>161</v>
      </c>
      <c r="V2007" s="34" t="s">
        <v>25</v>
      </c>
      <c r="W2007" s="41">
        <v>0</v>
      </c>
      <c r="X2007" s="41">
        <v>35000</v>
      </c>
      <c r="Y2007" s="41">
        <v>0</v>
      </c>
      <c r="Z2007" s="41">
        <v>0</v>
      </c>
      <c r="AA2007" s="41">
        <v>0</v>
      </c>
      <c r="AB2007" s="42">
        <v>35000</v>
      </c>
      <c r="AC2007" s="41">
        <v>35000</v>
      </c>
      <c r="AD2007" s="41">
        <v>0</v>
      </c>
      <c r="AE2007" s="42">
        <v>0</v>
      </c>
      <c r="AF2007" s="42">
        <v>0</v>
      </c>
      <c r="AG2007" s="41">
        <v>0</v>
      </c>
      <c r="AH2007" s="41">
        <v>0</v>
      </c>
      <c r="AI2007" s="41">
        <v>0</v>
      </c>
      <c r="AJ2007" s="41">
        <v>0</v>
      </c>
      <c r="AK2007" s="42" t="str">
        <f>IFERROR(VLOOKUP(Exportar[[#This Row],[RUBRO]],[3]LISTAS!$A$1:$B$19,2,0),Exportar[[#This Row],[NOMBRE-Planeación_Proyecto]])</f>
        <v>1. Primera Infancia</v>
      </c>
      <c r="AL2007" s="41">
        <f>VLOOKUP(Exportar[[#This Row],[UNIDAD/SUB UNIDAD]],[3]!REGIONALES[[#All],[codigo_regional3]:[Columna1]],3,0)</f>
        <v>91</v>
      </c>
      <c r="AM2007" s="41">
        <f>Exportar[[#This Row],[COD]]</f>
        <v>91</v>
      </c>
      <c r="AN2007" s="41">
        <f>IFERROR(VLOOKUP(Exportar[[#This Row],[RUBRO completo]],'[3]CENTRO DE COSTOS'!$X:$X,1,0),0)</f>
        <v>0</v>
      </c>
      <c r="AO2007" s="43" t="str">
        <f>VLOOKUP(Exportar[[#This Row],[COD_REAL]],'[3]CENTRO DE COSTOS'!$M$4:$N$72,2,0)</f>
        <v>REGIONAL AMAZONAS</v>
      </c>
    </row>
    <row r="2008" spans="1:41" x14ac:dyDescent="0.25">
      <c r="A2008" s="44">
        <v>45111</v>
      </c>
      <c r="B2008" s="32">
        <v>2023</v>
      </c>
      <c r="C2008" s="33" t="str">
        <f>VLOOKUP(D2008,'[3]CENTRO DE COSTOS'!$E:$H,4,0)</f>
        <v>REGIONALES</v>
      </c>
      <c r="D2008" s="34" t="s">
        <v>97</v>
      </c>
      <c r="E2008" s="34" t="s">
        <v>98</v>
      </c>
      <c r="F2008" s="34" t="s">
        <v>164</v>
      </c>
      <c r="G2008" s="35" t="str">
        <f>VLOOKUP(O2008,[3]Gerentes!$A:$N,4,0)</f>
        <v>ADOLESCENCIA Y JUVENTUD</v>
      </c>
      <c r="H2008" s="35" t="str">
        <f>VLOOKUP(O2008,[3]Gerentes!$A:$N,5,0)</f>
        <v xml:space="preserve">DIRECTOR(A) DE ADOLESCENCIA Y JUVENTUD </v>
      </c>
      <c r="I2008" s="35" t="str">
        <f>VLOOKUP(O2008,[3]Gerentes!$A:$N,10,0)</f>
        <v>8. Adolescencia y Juventud</v>
      </c>
      <c r="J2008" s="35" t="str">
        <f>VLOOKUP(O2008,[3]Gerentes!$A:$AB,15,0)</f>
        <v>No Contratable</v>
      </c>
      <c r="K2008" s="36" t="str">
        <f t="shared" si="93"/>
        <v>Inversión</v>
      </c>
      <c r="L2008" s="37" t="s">
        <v>180</v>
      </c>
      <c r="M2008" s="38" t="str">
        <f t="shared" si="94"/>
        <v>C-4102-1500-21</v>
      </c>
      <c r="N2008" s="34">
        <v>999</v>
      </c>
      <c r="O2008" s="35" t="str">
        <f t="shared" si="95"/>
        <v>C-4102-1500-21-0-4102045-02-00-999</v>
      </c>
      <c r="P2008" s="32" t="s">
        <v>179</v>
      </c>
      <c r="Q2008" s="39">
        <f>VLOOKUP($O2008,[3]Gerentes!$A:$I,7,0)</f>
        <v>4102045</v>
      </c>
      <c r="R2008" s="40" t="str">
        <f>VLOOKUP($O2008,[3]Gerentes!$A:$I,8,0)</f>
        <v>SERVICIOS DE EDUCACIÓN INFORMAL A NIÑOS, NIÑAS, ADOLESCENTES  Y JÓVENES PARA EL RECONOCIMIENTO DE SUS DERECHOS</v>
      </c>
      <c r="S2008" s="34" t="s">
        <v>24</v>
      </c>
      <c r="T2008" s="34">
        <v>27</v>
      </c>
      <c r="U2008" s="34" t="s">
        <v>161</v>
      </c>
      <c r="V2008" s="34" t="s">
        <v>25</v>
      </c>
      <c r="W2008" s="41">
        <v>0</v>
      </c>
      <c r="X2008" s="41">
        <v>5911</v>
      </c>
      <c r="Y2008" s="41">
        <v>0</v>
      </c>
      <c r="Z2008" s="41">
        <v>0</v>
      </c>
      <c r="AA2008" s="41">
        <v>0</v>
      </c>
      <c r="AB2008" s="42">
        <v>5911</v>
      </c>
      <c r="AC2008" s="41">
        <v>0</v>
      </c>
      <c r="AD2008" s="41">
        <v>5911</v>
      </c>
      <c r="AE2008" s="42">
        <v>0</v>
      </c>
      <c r="AF2008" s="42">
        <v>0</v>
      </c>
      <c r="AG2008" s="41">
        <v>0</v>
      </c>
      <c r="AH2008" s="41">
        <v>0</v>
      </c>
      <c r="AI2008" s="41">
        <v>0</v>
      </c>
      <c r="AJ2008" s="41">
        <v>0</v>
      </c>
      <c r="AK2008" s="42" t="str">
        <f>IFERROR(VLOOKUP(Exportar[[#This Row],[RUBRO]],[3]LISTAS!$A$1:$B$19,2,0),Exportar[[#This Row],[NOMBRE-Planeación_Proyecto]])</f>
        <v>8. Adolescencia y Juventud</v>
      </c>
      <c r="AL2008" s="41">
        <f>VLOOKUP(Exportar[[#This Row],[UNIDAD/SUB UNIDAD]],[3]!REGIONALES[[#All],[codigo_regional3]:[Columna1]],3,0)</f>
        <v>91</v>
      </c>
      <c r="AM2008" s="41">
        <f>Exportar[[#This Row],[COD]]</f>
        <v>91</v>
      </c>
      <c r="AN2008" s="41">
        <f>IFERROR(VLOOKUP(Exportar[[#This Row],[RUBRO completo]],'[3]CENTRO DE COSTOS'!$X:$X,1,0),0)</f>
        <v>0</v>
      </c>
      <c r="AO2008" s="43" t="str">
        <f>VLOOKUP(Exportar[[#This Row],[COD_REAL]],'[3]CENTRO DE COSTOS'!$M$4:$N$72,2,0)</f>
        <v>REGIONAL AMAZONAS</v>
      </c>
    </row>
    <row r="2009" spans="1:41" x14ac:dyDescent="0.25">
      <c r="A2009" s="44">
        <v>45111</v>
      </c>
      <c r="B2009" s="32">
        <v>2023</v>
      </c>
      <c r="C2009" s="33" t="str">
        <f>VLOOKUP(D2009,'[3]CENTRO DE COSTOS'!$E:$H,4,0)</f>
        <v>REGIONALES</v>
      </c>
      <c r="D2009" s="34" t="s">
        <v>97</v>
      </c>
      <c r="E2009" s="34" t="s">
        <v>98</v>
      </c>
      <c r="F2009" s="34" t="s">
        <v>164</v>
      </c>
      <c r="G2009" s="35" t="str">
        <f>VLOOKUP(O2009,[3]Gerentes!$A:$N,4,0)</f>
        <v>FORTALECIMIENTO</v>
      </c>
      <c r="H2009" s="35" t="str">
        <f>VLOOKUP(O2009,[3]Gerentes!$A:$N,5,0)</f>
        <v>DIRECTOR(A) FINANCIERA</v>
      </c>
      <c r="I2009" s="35" t="str">
        <f>VLOOKUP(O2009,[3]Gerentes!$A:$N,10,0)</f>
        <v>8. Fortalecimiento</v>
      </c>
      <c r="J2009" s="35" t="str">
        <f>VLOOKUP(O2009,[3]Gerentes!$A:$AB,15,0)</f>
        <v>No Contratable</v>
      </c>
      <c r="K2009" s="36" t="str">
        <f t="shared" si="93"/>
        <v>Inversión</v>
      </c>
      <c r="L2009" s="37" t="s">
        <v>163</v>
      </c>
      <c r="M2009" s="38" t="str">
        <f t="shared" si="94"/>
        <v>C-4199-1500-8</v>
      </c>
      <c r="N2009" s="34">
        <v>999</v>
      </c>
      <c r="O2009" s="35" t="str">
        <f t="shared" si="95"/>
        <v>C-4199-1500-8-0-4199044-02-999</v>
      </c>
      <c r="P2009" s="32" t="s">
        <v>162</v>
      </c>
      <c r="Q2009" s="39">
        <f>VLOOKUP($O2009,[3]Gerentes!$A:$I,7,0)</f>
        <v>4199044</v>
      </c>
      <c r="R2009" s="40" t="str">
        <f>VLOOKUP($O2009,[3]Gerentes!$A:$I,8,0)</f>
        <v>DERECHO DE BENEFICIO FIDUCIARIO</v>
      </c>
      <c r="S2009" s="34" t="s">
        <v>24</v>
      </c>
      <c r="T2009" s="34">
        <v>27</v>
      </c>
      <c r="U2009" s="34" t="s">
        <v>161</v>
      </c>
      <c r="V2009" s="34" t="s">
        <v>25</v>
      </c>
      <c r="W2009" s="41">
        <v>0</v>
      </c>
      <c r="X2009" s="41">
        <v>170000</v>
      </c>
      <c r="Y2009" s="41">
        <v>0</v>
      </c>
      <c r="Z2009" s="41">
        <v>0</v>
      </c>
      <c r="AA2009" s="41">
        <v>0</v>
      </c>
      <c r="AB2009" s="42">
        <v>170000</v>
      </c>
      <c r="AC2009" s="41">
        <v>170000</v>
      </c>
      <c r="AD2009" s="41">
        <v>0</v>
      </c>
      <c r="AE2009" s="42">
        <v>100258.8</v>
      </c>
      <c r="AF2009" s="42">
        <v>100258.8</v>
      </c>
      <c r="AG2009" s="41">
        <v>100258.8</v>
      </c>
      <c r="AH2009" s="41">
        <v>100258.8</v>
      </c>
      <c r="AI2009" s="41">
        <v>0</v>
      </c>
      <c r="AJ2009" s="41">
        <v>0</v>
      </c>
      <c r="AK2009" s="42" t="str">
        <f>IFERROR(VLOOKUP(Exportar[[#This Row],[RUBRO]],[3]LISTAS!$A$1:$B$19,2,0),Exportar[[#This Row],[NOMBRE-Planeación_Proyecto]])</f>
        <v>8. Fortalecimiento</v>
      </c>
      <c r="AL2009" s="41">
        <f>VLOOKUP(Exportar[[#This Row],[UNIDAD/SUB UNIDAD]],[3]!REGIONALES[[#All],[codigo_regional3]:[Columna1]],3,0)</f>
        <v>91</v>
      </c>
      <c r="AM2009" s="41">
        <f>Exportar[[#This Row],[COD]]</f>
        <v>91</v>
      </c>
      <c r="AN2009" s="41">
        <f>IFERROR(VLOOKUP(Exportar[[#This Row],[RUBRO completo]],'[3]CENTRO DE COSTOS'!$X:$X,1,0),0)</f>
        <v>0</v>
      </c>
      <c r="AO2009" s="43" t="str">
        <f>VLOOKUP(Exportar[[#This Row],[COD_REAL]],'[3]CENTRO DE COSTOS'!$M$4:$N$72,2,0)</f>
        <v>REGIONAL AMAZONAS</v>
      </c>
    </row>
    <row r="2010" spans="1:41" x14ac:dyDescent="0.25">
      <c r="A2010" s="44">
        <v>45111</v>
      </c>
      <c r="B2010" s="32">
        <v>2023</v>
      </c>
      <c r="C2010" s="33" t="str">
        <f>VLOOKUP(D2010,'[3]CENTRO DE COSTOS'!$E:$H,4,0)</f>
        <v>REGIONALES</v>
      </c>
      <c r="D2010" s="34" t="s">
        <v>99</v>
      </c>
      <c r="E2010" s="34" t="s">
        <v>100</v>
      </c>
      <c r="F2010" s="34" t="s">
        <v>239</v>
      </c>
      <c r="G2010" s="35" t="str">
        <f>VLOOKUP(O2010,[3]Gerentes!$A:$N,4,0)</f>
        <v>NUTRICIÓN</v>
      </c>
      <c r="H2010" s="35" t="str">
        <f>VLOOKUP(O2010,[3]Gerentes!$A:$N,5,0)</f>
        <v>DIRECTOR(A) DE NUTRICION</v>
      </c>
      <c r="I2010" s="35" t="str">
        <f>VLOOKUP(O2010,[3]Gerentes!$A:$N,10,0)</f>
        <v>4. Nutrición</v>
      </c>
      <c r="J2010" s="35" t="str">
        <f>VLOOKUP(O2010,[3]Gerentes!$A:$AB,15,0)</f>
        <v>Contratable</v>
      </c>
      <c r="K2010" s="36" t="str">
        <f t="shared" si="93"/>
        <v>Inversión</v>
      </c>
      <c r="L2010" s="37" t="s">
        <v>189</v>
      </c>
      <c r="M2010" s="38" t="str">
        <f t="shared" si="94"/>
        <v>C-4102-1500-12</v>
      </c>
      <c r="N2010" s="34">
        <v>101</v>
      </c>
      <c r="O2010" s="35" t="str">
        <f t="shared" si="95"/>
        <v>C-4102-1500-12-0-4102016-02-101</v>
      </c>
      <c r="P2010" s="32" t="s">
        <v>188</v>
      </c>
      <c r="Q2010" s="39">
        <f>VLOOKUP($O2010,[3]Gerentes!$A:$I,7,0)</f>
        <v>4102016</v>
      </c>
      <c r="R2010" s="40" t="str">
        <f>VLOOKUP($O2010,[3]Gerentes!$A:$I,8,0)</f>
        <v>SERVICIO DE ATENCION Y PREVENCION A LA DESNUTRICION DESDE EL SECTOR INCLUSION SOCIAL</v>
      </c>
      <c r="S2010" s="34" t="s">
        <v>24</v>
      </c>
      <c r="T2010" s="34">
        <v>27</v>
      </c>
      <c r="U2010" s="34" t="s">
        <v>161</v>
      </c>
      <c r="V2010" s="34" t="s">
        <v>25</v>
      </c>
      <c r="W2010" s="41">
        <v>1720443642</v>
      </c>
      <c r="X2010" s="41">
        <v>0</v>
      </c>
      <c r="Y2010" s="41">
        <v>21279094</v>
      </c>
      <c r="Z2010" s="41">
        <v>0</v>
      </c>
      <c r="AA2010" s="41">
        <v>0</v>
      </c>
      <c r="AB2010" s="42">
        <v>1699164548</v>
      </c>
      <c r="AC2010" s="41">
        <v>1699164548</v>
      </c>
      <c r="AD2010" s="41">
        <v>0</v>
      </c>
      <c r="AE2010" s="42">
        <v>1699164548</v>
      </c>
      <c r="AF2010" s="42">
        <v>705586874</v>
      </c>
      <c r="AG2010" s="41">
        <v>705586874</v>
      </c>
      <c r="AH2010" s="41">
        <v>705586874</v>
      </c>
      <c r="AI2010" s="41">
        <v>0</v>
      </c>
      <c r="AJ2010" s="41">
        <v>0</v>
      </c>
      <c r="AK2010" s="42" t="str">
        <f>IFERROR(VLOOKUP(Exportar[[#This Row],[RUBRO]],[3]LISTAS!$A$1:$B$19,2,0),Exportar[[#This Row],[NOMBRE-Planeación_Proyecto]])</f>
        <v>4. Nutrición</v>
      </c>
      <c r="AL2010" s="41">
        <f>VLOOKUP(Exportar[[#This Row],[UNIDAD/SUB UNIDAD]],[3]!REGIONALES[[#All],[codigo_regional3]:[Columna1]],3,0)</f>
        <v>94</v>
      </c>
      <c r="AM2010" s="41">
        <f>Exportar[[#This Row],[COD]]</f>
        <v>94</v>
      </c>
      <c r="AN2010" s="41" t="str">
        <f>IFERROR(VLOOKUP(Exportar[[#This Row],[RUBRO completo]],'[3]CENTRO DE COSTOS'!$X:$X,1,0),0)</f>
        <v>C-4102-1500-12-0-4102016-02-101</v>
      </c>
      <c r="AO2010" s="43" t="str">
        <f>VLOOKUP(Exportar[[#This Row],[COD_REAL]],'[3]CENTRO DE COSTOS'!$M$4:$N$72,2,0)</f>
        <v>REGIONAL GUAINIA</v>
      </c>
    </row>
    <row r="2011" spans="1:41" x14ac:dyDescent="0.25">
      <c r="A2011" s="44">
        <v>45111</v>
      </c>
      <c r="B2011" s="32">
        <v>2023</v>
      </c>
      <c r="C2011" s="33" t="str">
        <f>VLOOKUP(D2011,'[3]CENTRO DE COSTOS'!$E:$H,4,0)</f>
        <v>REGIONALES</v>
      </c>
      <c r="D2011" s="34" t="s">
        <v>99</v>
      </c>
      <c r="E2011" s="34" t="s">
        <v>100</v>
      </c>
      <c r="F2011" s="34" t="s">
        <v>243</v>
      </c>
      <c r="G2011" s="35" t="str">
        <f>VLOOKUP(O2011,[3]Gerentes!$A:$N,4,0)</f>
        <v>PROTECCIÓN SRPA</v>
      </c>
      <c r="H2011" s="35" t="str">
        <f>VLOOKUP(O2011,[3]Gerentes!$A:$N,5,0)</f>
        <v>DIRECTOR(A) DE PROTECCION</v>
      </c>
      <c r="I2011" s="35" t="str">
        <f>VLOOKUP(O2011,[3]Gerentes!$A:$N,10,0)</f>
        <v>3. Protección SRPA</v>
      </c>
      <c r="J2011" s="35" t="str">
        <f>VLOOKUP(O2011,[3]Gerentes!$A:$AB,15,0)</f>
        <v>Contratable</v>
      </c>
      <c r="K2011" s="36" t="str">
        <f t="shared" si="93"/>
        <v>Inversión</v>
      </c>
      <c r="L2011" s="37" t="s">
        <v>187</v>
      </c>
      <c r="M2011" s="38" t="str">
        <f t="shared" si="94"/>
        <v>C-4102-1500-13</v>
      </c>
      <c r="N2011" s="34">
        <v>111</v>
      </c>
      <c r="O2011" s="35" t="str">
        <f t="shared" si="95"/>
        <v>C-4102-1500-13-0-4102038-02-111</v>
      </c>
      <c r="P2011" s="32" t="s">
        <v>186</v>
      </c>
      <c r="Q2011" s="39">
        <f>VLOOKUP($O2011,[3]Gerentes!$A:$I,7,0)</f>
        <v>4102038</v>
      </c>
      <c r="R2011" s="40" t="str">
        <f>VLOOKUP($O2011,[3]Gerentes!$A:$I,8,0)</f>
        <v>SERVICIO DIRIGIDOS A LA ATENCION DE NIÑOS, NIÑAS, ADOLESCENTES Y JOVENES, CON ENFOQUE PEDAGOGICO Y RESTAURATIVO ENCAMINADOS A LA INCLUSION SOCIAL</v>
      </c>
      <c r="S2011" s="34" t="s">
        <v>24</v>
      </c>
      <c r="T2011" s="34">
        <v>27</v>
      </c>
      <c r="U2011" s="34" t="s">
        <v>161</v>
      </c>
      <c r="V2011" s="34" t="s">
        <v>25</v>
      </c>
      <c r="W2011" s="41">
        <v>879042</v>
      </c>
      <c r="X2011" s="41">
        <v>2260000</v>
      </c>
      <c r="Y2011" s="41">
        <v>879042</v>
      </c>
      <c r="Z2011" s="41">
        <v>0</v>
      </c>
      <c r="AA2011" s="41">
        <v>0</v>
      </c>
      <c r="AB2011" s="42">
        <v>2260000</v>
      </c>
      <c r="AC2011" s="41">
        <v>2260000</v>
      </c>
      <c r="AD2011" s="41">
        <v>0</v>
      </c>
      <c r="AE2011" s="42">
        <v>2260000</v>
      </c>
      <c r="AF2011" s="42">
        <v>2260000</v>
      </c>
      <c r="AG2011" s="41">
        <v>2260000</v>
      </c>
      <c r="AH2011" s="41">
        <v>2260000</v>
      </c>
      <c r="AI2011" s="41">
        <v>0</v>
      </c>
      <c r="AJ2011" s="41">
        <v>0</v>
      </c>
      <c r="AK2011" s="42" t="str">
        <f>IFERROR(VLOOKUP(Exportar[[#This Row],[RUBRO]],[3]LISTAS!$A$1:$B$19,2,0),Exportar[[#This Row],[NOMBRE-Planeación_Proyecto]])</f>
        <v>3. Protección SRPA</v>
      </c>
      <c r="AL2011" s="41">
        <f>VLOOKUP(Exportar[[#This Row],[UNIDAD/SUB UNIDAD]],[3]!REGIONALES[[#All],[codigo_regional3]:[Columna1]],3,0)</f>
        <v>94</v>
      </c>
      <c r="AM2011" s="41">
        <f>Exportar[[#This Row],[COD]]</f>
        <v>94</v>
      </c>
      <c r="AN2011" s="41">
        <f>IFERROR(VLOOKUP(Exportar[[#This Row],[RUBRO completo]],'[3]CENTRO DE COSTOS'!$X:$X,1,0),0)</f>
        <v>0</v>
      </c>
      <c r="AO2011" s="43" t="str">
        <f>VLOOKUP(Exportar[[#This Row],[COD_REAL]],'[3]CENTRO DE COSTOS'!$M$4:$N$72,2,0)</f>
        <v>REGIONAL GUAINIA</v>
      </c>
    </row>
    <row r="2012" spans="1:41" x14ac:dyDescent="0.25">
      <c r="A2012" s="44">
        <v>45111</v>
      </c>
      <c r="B2012" s="32">
        <v>2023</v>
      </c>
      <c r="C2012" s="33" t="str">
        <f>VLOOKUP(D2012,'[3]CENTRO DE COSTOS'!$E:$H,4,0)</f>
        <v>REGIONALES</v>
      </c>
      <c r="D2012" s="34" t="s">
        <v>99</v>
      </c>
      <c r="E2012" s="34" t="s">
        <v>100</v>
      </c>
      <c r="F2012" s="34" t="s">
        <v>243</v>
      </c>
      <c r="G2012" s="35" t="str">
        <f>VLOOKUP(O2012,[3]Gerentes!$A:$N,4,0)</f>
        <v xml:space="preserve">PROTECCIÓN RESTABLECIMIENTO </v>
      </c>
      <c r="H2012" s="35" t="str">
        <f>VLOOKUP(O2012,[3]Gerentes!$A:$N,5,0)</f>
        <v>DIRECTOR(A) DE PROTECCION</v>
      </c>
      <c r="I2012" s="35" t="str">
        <f>VLOOKUP(O2012,[3]Gerentes!$A:$N,10,0)</f>
        <v>2. Protección PARD</v>
      </c>
      <c r="J2012" s="35" t="str">
        <f>VLOOKUP(O2012,[3]Gerentes!$A:$AB,15,0)</f>
        <v>Contratable</v>
      </c>
      <c r="K2012" s="36" t="str">
        <f t="shared" si="93"/>
        <v>Inversión</v>
      </c>
      <c r="L2012" s="37" t="s">
        <v>173</v>
      </c>
      <c r="M2012" s="38" t="str">
        <f t="shared" si="94"/>
        <v>C-4102-1500-14</v>
      </c>
      <c r="N2012" s="34">
        <v>111</v>
      </c>
      <c r="O2012" s="35" t="str">
        <f t="shared" si="95"/>
        <v>C-4102-1500-14-0-4102037-02-111</v>
      </c>
      <c r="P2012" s="32" t="s">
        <v>172</v>
      </c>
      <c r="Q2012" s="39">
        <f>VLOOKUP($O2012,[3]Gerentes!$A:$I,7,0)</f>
        <v>4102037</v>
      </c>
      <c r="R2012" s="40" t="str">
        <f>VLOOKUP($O2012,[3]Gerentes!$A:$I,8,0)</f>
        <v>SERVICIO DE PROTECCION PARA EL RESTABLECIMIENTO DE DERECHOS DE NIÑOS, NIÑAS, ADOLESCENTES Y JOVENES</v>
      </c>
      <c r="S2012" s="34" t="s">
        <v>24</v>
      </c>
      <c r="T2012" s="34">
        <v>21</v>
      </c>
      <c r="U2012" s="34" t="s">
        <v>185</v>
      </c>
      <c r="V2012" s="34" t="s">
        <v>25</v>
      </c>
      <c r="W2012" s="41">
        <v>77955</v>
      </c>
      <c r="X2012" s="41">
        <v>0</v>
      </c>
      <c r="Y2012" s="41">
        <v>77955</v>
      </c>
      <c r="Z2012" s="41">
        <v>0</v>
      </c>
      <c r="AA2012" s="41">
        <v>0</v>
      </c>
      <c r="AB2012" s="42">
        <v>0</v>
      </c>
      <c r="AC2012" s="41">
        <v>0</v>
      </c>
      <c r="AD2012" s="41">
        <v>0</v>
      </c>
      <c r="AE2012" s="42">
        <v>0</v>
      </c>
      <c r="AF2012" s="42">
        <v>0</v>
      </c>
      <c r="AG2012" s="41">
        <v>0</v>
      </c>
      <c r="AH2012" s="41">
        <v>0</v>
      </c>
      <c r="AI2012" s="41">
        <v>0</v>
      </c>
      <c r="AJ2012" s="41">
        <v>0</v>
      </c>
      <c r="AK2012" s="42" t="str">
        <f>IFERROR(VLOOKUP(Exportar[[#This Row],[RUBRO]],[3]LISTAS!$A$1:$B$19,2,0),Exportar[[#This Row],[NOMBRE-Planeación_Proyecto]])</f>
        <v>2. Protección PARD</v>
      </c>
      <c r="AL2012" s="41">
        <f>VLOOKUP(Exportar[[#This Row],[UNIDAD/SUB UNIDAD]],[3]!REGIONALES[[#All],[codigo_regional3]:[Columna1]],3,0)</f>
        <v>94</v>
      </c>
      <c r="AM2012" s="41">
        <f>Exportar[[#This Row],[COD]]</f>
        <v>94</v>
      </c>
      <c r="AN2012" s="41">
        <f>IFERROR(VLOOKUP(Exportar[[#This Row],[RUBRO completo]],'[3]CENTRO DE COSTOS'!$X:$X,1,0),0)</f>
        <v>0</v>
      </c>
      <c r="AO2012" s="43" t="str">
        <f>VLOOKUP(Exportar[[#This Row],[COD_REAL]],'[3]CENTRO DE COSTOS'!$M$4:$N$72,2,0)</f>
        <v>REGIONAL GUAINIA</v>
      </c>
    </row>
    <row r="2013" spans="1:41" x14ac:dyDescent="0.25">
      <c r="A2013" s="44">
        <v>45111</v>
      </c>
      <c r="B2013" s="32">
        <v>2023</v>
      </c>
      <c r="C2013" s="33" t="str">
        <f>VLOOKUP(D2013,'[3]CENTRO DE COSTOS'!$E:$H,4,0)</f>
        <v>REGIONALES</v>
      </c>
      <c r="D2013" s="34" t="s">
        <v>99</v>
      </c>
      <c r="E2013" s="34" t="s">
        <v>100</v>
      </c>
      <c r="F2013" s="34" t="s">
        <v>237</v>
      </c>
      <c r="G2013" s="35" t="str">
        <f>VLOOKUP(O2013,[3]Gerentes!$A:$N,4,0)</f>
        <v xml:space="preserve">PROTECCIÓN RESTABLECIMIENTO </v>
      </c>
      <c r="H2013" s="35" t="str">
        <f>VLOOKUP(O2013,[3]Gerentes!$A:$N,5,0)</f>
        <v>DIRECTOR(A) DE PROTECCION</v>
      </c>
      <c r="I2013" s="35" t="str">
        <f>VLOOKUP(O2013,[3]Gerentes!$A:$N,10,0)</f>
        <v>2. Protección PARD</v>
      </c>
      <c r="J2013" s="35" t="str">
        <f>VLOOKUP(O2013,[3]Gerentes!$A:$AB,15,0)</f>
        <v>No Contratable</v>
      </c>
      <c r="K2013" s="36" t="str">
        <f t="shared" si="93"/>
        <v>Inversión</v>
      </c>
      <c r="L2013" s="37" t="s">
        <v>173</v>
      </c>
      <c r="M2013" s="38" t="str">
        <f t="shared" si="94"/>
        <v>C-4102-1500-14</v>
      </c>
      <c r="N2013" s="34">
        <v>112</v>
      </c>
      <c r="O2013" s="35" t="str">
        <f t="shared" si="95"/>
        <v>C-4102-1500-14-0-4102037-02-112</v>
      </c>
      <c r="P2013" s="32" t="s">
        <v>172</v>
      </c>
      <c r="Q2013" s="39">
        <f>VLOOKUP($O2013,[3]Gerentes!$A:$I,7,0)</f>
        <v>4102037</v>
      </c>
      <c r="R2013" s="40" t="str">
        <f>VLOOKUP($O2013,[3]Gerentes!$A:$I,8,0)</f>
        <v>SERVICIO DE PROTECCION PARA EL RESTABLECIMIENTO DE DERECHOS DE NIÑOS, NIÑAS, ADOLESCENTES Y JOVENES</v>
      </c>
      <c r="S2013" s="34" t="s">
        <v>24</v>
      </c>
      <c r="T2013" s="34">
        <v>27</v>
      </c>
      <c r="U2013" s="34" t="s">
        <v>161</v>
      </c>
      <c r="V2013" s="34" t="s">
        <v>25</v>
      </c>
      <c r="W2013" s="41">
        <v>4000000</v>
      </c>
      <c r="X2013" s="41">
        <v>0</v>
      </c>
      <c r="Y2013" s="41">
        <v>0</v>
      </c>
      <c r="Z2013" s="41">
        <v>0</v>
      </c>
      <c r="AA2013" s="41">
        <v>0</v>
      </c>
      <c r="AB2013" s="42">
        <v>4000000</v>
      </c>
      <c r="AC2013" s="41">
        <v>1813172</v>
      </c>
      <c r="AD2013" s="41">
        <v>2186828</v>
      </c>
      <c r="AE2013" s="42">
        <v>1813172</v>
      </c>
      <c r="AF2013" s="42">
        <v>1813172</v>
      </c>
      <c r="AG2013" s="41">
        <v>1813172</v>
      </c>
      <c r="AH2013" s="41">
        <v>1813172</v>
      </c>
      <c r="AI2013" s="41">
        <v>0</v>
      </c>
      <c r="AJ2013" s="41">
        <v>0</v>
      </c>
      <c r="AK2013" s="42" t="str">
        <f>IFERROR(VLOOKUP(Exportar[[#This Row],[RUBRO]],[3]LISTAS!$A$1:$B$19,2,0),Exportar[[#This Row],[NOMBRE-Planeación_Proyecto]])</f>
        <v>2. Protección PARD</v>
      </c>
      <c r="AL2013" s="41">
        <f>VLOOKUP(Exportar[[#This Row],[UNIDAD/SUB UNIDAD]],[3]!REGIONALES[[#All],[codigo_regional3]:[Columna1]],3,0)</f>
        <v>94</v>
      </c>
      <c r="AM2013" s="41">
        <f>Exportar[[#This Row],[COD]]</f>
        <v>94</v>
      </c>
      <c r="AN2013" s="41">
        <f>IFERROR(VLOOKUP(Exportar[[#This Row],[RUBRO completo]],'[3]CENTRO DE COSTOS'!$X:$X,1,0),0)</f>
        <v>0</v>
      </c>
      <c r="AO2013" s="43" t="str">
        <f>VLOOKUP(Exportar[[#This Row],[COD_REAL]],'[3]CENTRO DE COSTOS'!$M$4:$N$72,2,0)</f>
        <v>REGIONAL GUAINIA</v>
      </c>
    </row>
    <row r="2014" spans="1:41" x14ac:dyDescent="0.25">
      <c r="A2014" s="44">
        <v>45111</v>
      </c>
      <c r="B2014" s="32">
        <v>2023</v>
      </c>
      <c r="C2014" s="33" t="str">
        <f>VLOOKUP(D2014,'[3]CENTRO DE COSTOS'!$E:$H,4,0)</f>
        <v>REGIONALES</v>
      </c>
      <c r="D2014" s="34" t="s">
        <v>99</v>
      </c>
      <c r="E2014" s="34" t="s">
        <v>100</v>
      </c>
      <c r="F2014" s="34" t="s">
        <v>430</v>
      </c>
      <c r="G2014" s="35" t="str">
        <f>VLOOKUP(O2014,[3]Gerentes!$A:$N,4,0)</f>
        <v xml:space="preserve">PROTECCIÓN RESTABLECIMIENTO </v>
      </c>
      <c r="H2014" s="35" t="str">
        <f>VLOOKUP(O2014,[3]Gerentes!$A:$N,5,0)</f>
        <v>DIRECTOR(A) DE PROTECCION</v>
      </c>
      <c r="I2014" s="35" t="str">
        <f>VLOOKUP(O2014,[3]Gerentes!$A:$N,10,0)</f>
        <v>2. Protección PARD</v>
      </c>
      <c r="J2014" s="35" t="str">
        <f>VLOOKUP(O2014,[3]Gerentes!$A:$AB,15,0)</f>
        <v>Contratable</v>
      </c>
      <c r="K2014" s="36" t="str">
        <f t="shared" si="93"/>
        <v>Inversión</v>
      </c>
      <c r="L2014" s="37" t="s">
        <v>173</v>
      </c>
      <c r="M2014" s="38" t="str">
        <f t="shared" si="94"/>
        <v>C-4102-1500-14</v>
      </c>
      <c r="N2014" s="34">
        <v>122</v>
      </c>
      <c r="O2014" s="35" t="str">
        <f t="shared" si="95"/>
        <v>C-4102-1500-14-0-4102037-02-122</v>
      </c>
      <c r="P2014" s="32" t="s">
        <v>172</v>
      </c>
      <c r="Q2014" s="39">
        <f>VLOOKUP($O2014,[3]Gerentes!$A:$I,7,0)</f>
        <v>4102037</v>
      </c>
      <c r="R2014" s="40" t="str">
        <f>VLOOKUP($O2014,[3]Gerentes!$A:$I,8,0)</f>
        <v>SERVICIO DE PROTECCION PARA EL RESTABLECIMIENTO DE DERECHOS DE NIÑOS, NIÑAS, ADOLESCENTES Y JOVENES</v>
      </c>
      <c r="S2014" s="34" t="s">
        <v>24</v>
      </c>
      <c r="T2014" s="34">
        <v>27</v>
      </c>
      <c r="U2014" s="34" t="s">
        <v>161</v>
      </c>
      <c r="V2014" s="34" t="s">
        <v>25</v>
      </c>
      <c r="W2014" s="41">
        <v>7983840</v>
      </c>
      <c r="X2014" s="41">
        <v>0</v>
      </c>
      <c r="Y2014" s="41">
        <v>3991920</v>
      </c>
      <c r="Z2014" s="41">
        <v>0</v>
      </c>
      <c r="AA2014" s="41">
        <v>0</v>
      </c>
      <c r="AB2014" s="42">
        <v>3991920</v>
      </c>
      <c r="AC2014" s="41">
        <v>0</v>
      </c>
      <c r="AD2014" s="41">
        <v>3991920</v>
      </c>
      <c r="AE2014" s="42">
        <v>0</v>
      </c>
      <c r="AF2014" s="42">
        <v>0</v>
      </c>
      <c r="AG2014" s="41">
        <v>0</v>
      </c>
      <c r="AH2014" s="41">
        <v>0</v>
      </c>
      <c r="AI2014" s="41">
        <v>0</v>
      </c>
      <c r="AJ2014" s="41">
        <v>0</v>
      </c>
      <c r="AK2014" s="42" t="str">
        <f>IFERROR(VLOOKUP(Exportar[[#This Row],[RUBRO]],[3]LISTAS!$A$1:$B$19,2,0),Exportar[[#This Row],[NOMBRE-Planeación_Proyecto]])</f>
        <v>2. Protección PARD</v>
      </c>
      <c r="AL2014" s="41">
        <f>VLOOKUP(Exportar[[#This Row],[UNIDAD/SUB UNIDAD]],[3]!REGIONALES[[#All],[codigo_regional3]:[Columna1]],3,0)</f>
        <v>94</v>
      </c>
      <c r="AM2014" s="41">
        <f>Exportar[[#This Row],[COD]]</f>
        <v>94</v>
      </c>
      <c r="AN2014" s="41" t="str">
        <f>IFERROR(VLOOKUP(Exportar[[#This Row],[RUBRO completo]],'[3]CENTRO DE COSTOS'!$X:$X,1,0),0)</f>
        <v>C-4102-1500-14-0-4102037-02-122</v>
      </c>
      <c r="AO2014" s="43" t="str">
        <f>VLOOKUP(Exportar[[#This Row],[COD_REAL]],'[3]CENTRO DE COSTOS'!$M$4:$N$72,2,0)</f>
        <v>REGIONAL GUAINIA</v>
      </c>
    </row>
    <row r="2015" spans="1:41" x14ac:dyDescent="0.25">
      <c r="A2015" s="44">
        <v>45111</v>
      </c>
      <c r="B2015" s="32">
        <v>2023</v>
      </c>
      <c r="C2015" s="33" t="str">
        <f>VLOOKUP(D2015,'[3]CENTRO DE COSTOS'!$E:$H,4,0)</f>
        <v>REGIONALES</v>
      </c>
      <c r="D2015" s="34" t="s">
        <v>99</v>
      </c>
      <c r="E2015" s="34" t="s">
        <v>100</v>
      </c>
      <c r="F2015" s="34" t="s">
        <v>428</v>
      </c>
      <c r="G2015" s="35" t="str">
        <f>VLOOKUP(O2015,[3]Gerentes!$A:$N,4,0)</f>
        <v xml:space="preserve">PROTECCIÓN RESTABLECIMIENTO </v>
      </c>
      <c r="H2015" s="35" t="str">
        <f>VLOOKUP(O2015,[3]Gerentes!$A:$N,5,0)</f>
        <v>DIRECTOR(A) DE PROTECCION</v>
      </c>
      <c r="I2015" s="35" t="str">
        <f>VLOOKUP(O2015,[3]Gerentes!$A:$N,10,0)</f>
        <v>2. Protección PARD</v>
      </c>
      <c r="J2015" s="35" t="str">
        <f>VLOOKUP(O2015,[3]Gerentes!$A:$AB,15,0)</f>
        <v>Contratable</v>
      </c>
      <c r="K2015" s="36" t="str">
        <f t="shared" si="93"/>
        <v>Inversión</v>
      </c>
      <c r="L2015" s="37" t="s">
        <v>173</v>
      </c>
      <c r="M2015" s="38" t="str">
        <f t="shared" si="94"/>
        <v>C-4102-1500-14</v>
      </c>
      <c r="N2015" s="34">
        <v>123</v>
      </c>
      <c r="O2015" s="35" t="str">
        <f t="shared" si="95"/>
        <v>C-4102-1500-14-0-4102037-02-123</v>
      </c>
      <c r="P2015" s="32" t="s">
        <v>172</v>
      </c>
      <c r="Q2015" s="39">
        <f>VLOOKUP($O2015,[3]Gerentes!$A:$I,7,0)</f>
        <v>4102037</v>
      </c>
      <c r="R2015" s="40" t="str">
        <f>VLOOKUP($O2015,[3]Gerentes!$A:$I,8,0)</f>
        <v>SERVICIO DE PROTECCION PARA EL RESTABLECIMIENTO DE DERECHOS DE NIÑOS, NIÑAS, ADOLESCENTES Y JOVENES</v>
      </c>
      <c r="S2015" s="34" t="s">
        <v>24</v>
      </c>
      <c r="T2015" s="34">
        <v>27</v>
      </c>
      <c r="U2015" s="34" t="s">
        <v>161</v>
      </c>
      <c r="V2015" s="34" t="s">
        <v>25</v>
      </c>
      <c r="W2015" s="41">
        <v>247004470</v>
      </c>
      <c r="X2015" s="41">
        <v>0</v>
      </c>
      <c r="Y2015" s="41">
        <v>0</v>
      </c>
      <c r="Z2015" s="41">
        <v>0</v>
      </c>
      <c r="AA2015" s="41">
        <v>0</v>
      </c>
      <c r="AB2015" s="42">
        <v>247004470</v>
      </c>
      <c r="AC2015" s="41">
        <v>247004470</v>
      </c>
      <c r="AD2015" s="41">
        <v>0</v>
      </c>
      <c r="AE2015" s="42">
        <v>247004470</v>
      </c>
      <c r="AF2015" s="42">
        <v>99513067</v>
      </c>
      <c r="AG2015" s="41">
        <v>99513067</v>
      </c>
      <c r="AH2015" s="41">
        <v>99513067</v>
      </c>
      <c r="AI2015" s="41">
        <v>0</v>
      </c>
      <c r="AJ2015" s="41">
        <v>0</v>
      </c>
      <c r="AK2015" s="42" t="str">
        <f>IFERROR(VLOOKUP(Exportar[[#This Row],[RUBRO]],[3]LISTAS!$A$1:$B$19,2,0),Exportar[[#This Row],[NOMBRE-Planeación_Proyecto]])</f>
        <v>2. Protección PARD</v>
      </c>
      <c r="AL2015" s="41">
        <f>VLOOKUP(Exportar[[#This Row],[UNIDAD/SUB UNIDAD]],[3]!REGIONALES[[#All],[codigo_regional3]:[Columna1]],3,0)</f>
        <v>94</v>
      </c>
      <c r="AM2015" s="41">
        <f>Exportar[[#This Row],[COD]]</f>
        <v>94</v>
      </c>
      <c r="AN2015" s="41" t="str">
        <f>IFERROR(VLOOKUP(Exportar[[#This Row],[RUBRO completo]],'[3]CENTRO DE COSTOS'!$X:$X,1,0),0)</f>
        <v>C-4102-1500-14-0-4102037-02-123</v>
      </c>
      <c r="AO2015" s="43" t="str">
        <f>VLOOKUP(Exportar[[#This Row],[COD_REAL]],'[3]CENTRO DE COSTOS'!$M$4:$N$72,2,0)</f>
        <v>REGIONAL GUAINIA</v>
      </c>
    </row>
    <row r="2016" spans="1:41" x14ac:dyDescent="0.25">
      <c r="A2016" s="44">
        <v>45111</v>
      </c>
      <c r="B2016" s="32">
        <v>2023</v>
      </c>
      <c r="C2016" s="33" t="str">
        <f>VLOOKUP(D2016,'[3]CENTRO DE COSTOS'!$E:$H,4,0)</f>
        <v>REGIONALES</v>
      </c>
      <c r="D2016" s="34" t="s">
        <v>99</v>
      </c>
      <c r="E2016" s="34" t="s">
        <v>100</v>
      </c>
      <c r="F2016" s="34" t="s">
        <v>233</v>
      </c>
      <c r="G2016" s="35" t="str">
        <f>VLOOKUP(O2016,[3]Gerentes!$A:$N,4,0)</f>
        <v>FAMILIA Y COMUNIDADES</v>
      </c>
      <c r="H2016" s="35" t="str">
        <f>VLOOKUP(O2016,[3]Gerentes!$A:$N,5,0)</f>
        <v>DIRECTOR(A) DE FAMILIA Y COMUNIDADES</v>
      </c>
      <c r="I2016" s="35" t="str">
        <f>VLOOKUP(O2016,[3]Gerentes!$A:$N,10,0)</f>
        <v>6. Familia y Comunidades</v>
      </c>
      <c r="J2016" s="35" t="str">
        <f>VLOOKUP(O2016,[3]Gerentes!$A:$AB,15,0)</f>
        <v>Contratable</v>
      </c>
      <c r="K2016" s="36" t="str">
        <f t="shared" si="93"/>
        <v>Inversión</v>
      </c>
      <c r="L2016" s="37" t="s">
        <v>232</v>
      </c>
      <c r="M2016" s="38" t="str">
        <f t="shared" si="94"/>
        <v>C-4102-1500-16</v>
      </c>
      <c r="N2016" s="34">
        <v>142</v>
      </c>
      <c r="O2016" s="35" t="str">
        <f t="shared" si="95"/>
        <v>C-4102-1500-16-0-4102042-02-142</v>
      </c>
      <c r="P2016" s="32" t="s">
        <v>231</v>
      </c>
      <c r="Q2016" s="39">
        <f>VLOOKUP($O2016,[3]Gerentes!$A:$I,7,0)</f>
        <v>4102042</v>
      </c>
      <c r="R2016" s="40" t="str">
        <f>VLOOKUP($O2016,[3]Gerentes!$A:$I,8,0)</f>
        <v>SERVICIO DE ASISTENCIA TECNICA A COMUNIDADES EN TEMAS DE FORTALECIMIENTO DEL TEJIDO SOCIAL Y CONSTRUCCION DE ESCENARIOS COMUNITARIOS PROTECTORES DE DERECHOS</v>
      </c>
      <c r="S2016" s="34" t="s">
        <v>24</v>
      </c>
      <c r="T2016" s="34">
        <v>27</v>
      </c>
      <c r="U2016" s="34" t="s">
        <v>161</v>
      </c>
      <c r="V2016" s="34" t="s">
        <v>25</v>
      </c>
      <c r="W2016" s="41">
        <v>325600000</v>
      </c>
      <c r="X2016" s="41">
        <v>0</v>
      </c>
      <c r="Y2016" s="41">
        <v>0</v>
      </c>
      <c r="Z2016" s="41">
        <v>0</v>
      </c>
      <c r="AA2016" s="41">
        <v>0</v>
      </c>
      <c r="AB2016" s="42">
        <v>325600000</v>
      </c>
      <c r="AC2016" s="41">
        <v>325600000</v>
      </c>
      <c r="AD2016" s="41">
        <v>0</v>
      </c>
      <c r="AE2016" s="42">
        <v>325600000</v>
      </c>
      <c r="AF2016" s="42">
        <v>65120000</v>
      </c>
      <c r="AG2016" s="41">
        <v>65120000</v>
      </c>
      <c r="AH2016" s="41">
        <v>65120000</v>
      </c>
      <c r="AI2016" s="41">
        <v>0</v>
      </c>
      <c r="AJ2016" s="41">
        <v>0</v>
      </c>
      <c r="AK2016" s="42" t="str">
        <f>IFERROR(VLOOKUP(Exportar[[#This Row],[RUBRO]],[3]LISTAS!$A$1:$B$19,2,0),Exportar[[#This Row],[NOMBRE-Planeación_Proyecto]])</f>
        <v>6. Familia y Comunidades</v>
      </c>
      <c r="AL2016" s="41">
        <f>VLOOKUP(Exportar[[#This Row],[UNIDAD/SUB UNIDAD]],[3]!REGIONALES[[#All],[codigo_regional3]:[Columna1]],3,0)</f>
        <v>94</v>
      </c>
      <c r="AM2016" s="41">
        <f>Exportar[[#This Row],[COD]]</f>
        <v>94</v>
      </c>
      <c r="AN2016" s="41" t="str">
        <f>IFERROR(VLOOKUP(Exportar[[#This Row],[RUBRO completo]],'[3]CENTRO DE COSTOS'!$X:$X,1,0),0)</f>
        <v>C-4102-1500-16-0-4102042-02-142</v>
      </c>
      <c r="AO2016" s="43" t="str">
        <f>VLOOKUP(Exportar[[#This Row],[COD_REAL]],'[3]CENTRO DE COSTOS'!$M$4:$N$72,2,0)</f>
        <v>REGIONAL GUAINIA</v>
      </c>
    </row>
    <row r="2017" spans="1:41" x14ac:dyDescent="0.25">
      <c r="A2017" s="44">
        <v>45111</v>
      </c>
      <c r="B2017" s="32">
        <v>2023</v>
      </c>
      <c r="C2017" s="33" t="str">
        <f>VLOOKUP(D2017,'[3]CENTRO DE COSTOS'!$E:$H,4,0)</f>
        <v>REGIONALES</v>
      </c>
      <c r="D2017" s="34" t="s">
        <v>99</v>
      </c>
      <c r="E2017" s="34" t="s">
        <v>100</v>
      </c>
      <c r="F2017" s="34" t="s">
        <v>230</v>
      </c>
      <c r="G2017" s="35" t="str">
        <f>VLOOKUP(O2017,[3]Gerentes!$A:$N,4,0)</f>
        <v>INFANCIA</v>
      </c>
      <c r="H2017" s="35" t="str">
        <f>VLOOKUP(O2017,[3]Gerentes!$A:$N,5,0)</f>
        <v>DIRECTOR(A) DE INFANCIA</v>
      </c>
      <c r="I2017" s="35" t="str">
        <f>VLOOKUP(O2017,[3]Gerentes!$A:$N,10,0)</f>
        <v>7. Infancia</v>
      </c>
      <c r="J2017" s="35" t="str">
        <f>VLOOKUP(O2017,[3]Gerentes!$A:$AB,15,0)</f>
        <v>Contratable</v>
      </c>
      <c r="K2017" s="36" t="str">
        <f t="shared" si="93"/>
        <v>Inversión</v>
      </c>
      <c r="L2017" s="37" t="s">
        <v>182</v>
      </c>
      <c r="M2017" s="38" t="str">
        <f t="shared" si="94"/>
        <v>C-4102-1500-20</v>
      </c>
      <c r="N2017" s="34">
        <v>152</v>
      </c>
      <c r="O2017" s="35" t="str">
        <f t="shared" si="95"/>
        <v>C-4102-1500-20-0-4102045-02-152</v>
      </c>
      <c r="P2017" s="32" t="s">
        <v>181</v>
      </c>
      <c r="Q2017" s="39">
        <f>VLOOKUP($O2017,[3]Gerentes!$A:$I,7,0)</f>
        <v>4102045</v>
      </c>
      <c r="R2017" s="40" t="str">
        <f>VLOOKUP($O2017,[3]Gerentes!$A:$I,8,0)</f>
        <v>SERVICIOS DE EDUCACIÓN INFORMAL A NIÑOS, NIÑAS, ADOLESCENTES  Y JÓVENES PARA EL RECONOCIMIENTO DE SUS DERECHOS</v>
      </c>
      <c r="S2017" s="34" t="s">
        <v>24</v>
      </c>
      <c r="T2017" s="34">
        <v>27</v>
      </c>
      <c r="U2017" s="34" t="s">
        <v>161</v>
      </c>
      <c r="V2017" s="34" t="s">
        <v>25</v>
      </c>
      <c r="W2017" s="41">
        <v>933651175</v>
      </c>
      <c r="X2017" s="41">
        <v>0</v>
      </c>
      <c r="Y2017" s="41">
        <v>0</v>
      </c>
      <c r="Z2017" s="41">
        <v>0</v>
      </c>
      <c r="AA2017" s="41">
        <v>0</v>
      </c>
      <c r="AB2017" s="42">
        <v>933651175</v>
      </c>
      <c r="AC2017" s="41">
        <v>0</v>
      </c>
      <c r="AD2017" s="41">
        <v>933651175</v>
      </c>
      <c r="AE2017" s="42">
        <v>0</v>
      </c>
      <c r="AF2017" s="42">
        <v>0</v>
      </c>
      <c r="AG2017" s="41">
        <v>0</v>
      </c>
      <c r="AH2017" s="41">
        <v>0</v>
      </c>
      <c r="AI2017" s="41">
        <v>0</v>
      </c>
      <c r="AJ2017" s="41">
        <v>0</v>
      </c>
      <c r="AK2017" s="42" t="str">
        <f>IFERROR(VLOOKUP(Exportar[[#This Row],[RUBRO]],[3]LISTAS!$A$1:$B$19,2,0),Exportar[[#This Row],[NOMBRE-Planeación_Proyecto]])</f>
        <v>7. Infancia</v>
      </c>
      <c r="AL2017" s="41">
        <f>VLOOKUP(Exportar[[#This Row],[UNIDAD/SUB UNIDAD]],[3]!REGIONALES[[#All],[codigo_regional3]:[Columna1]],3,0)</f>
        <v>94</v>
      </c>
      <c r="AM2017" s="41">
        <f>Exportar[[#This Row],[COD]]</f>
        <v>94</v>
      </c>
      <c r="AN2017" s="41" t="str">
        <f>IFERROR(VLOOKUP(Exportar[[#This Row],[RUBRO completo]],'[3]CENTRO DE COSTOS'!$X:$X,1,0),0)</f>
        <v>C-4102-1500-20-0-4102045-02-152</v>
      </c>
      <c r="AO2017" s="43" t="str">
        <f>VLOOKUP(Exportar[[#This Row],[COD_REAL]],'[3]CENTRO DE COSTOS'!$M$4:$N$72,2,0)</f>
        <v>REGIONAL GUAINIA</v>
      </c>
    </row>
    <row r="2018" spans="1:41" x14ac:dyDescent="0.25">
      <c r="A2018" s="44">
        <v>45111</v>
      </c>
      <c r="B2018" s="32">
        <v>2023</v>
      </c>
      <c r="C2018" s="33" t="str">
        <f>VLOOKUP(D2018,'[3]CENTRO DE COSTOS'!$E:$H,4,0)</f>
        <v>REGIONALES</v>
      </c>
      <c r="D2018" s="34" t="s">
        <v>99</v>
      </c>
      <c r="E2018" s="34" t="s">
        <v>100</v>
      </c>
      <c r="F2018" s="34" t="s">
        <v>146</v>
      </c>
      <c r="G2018" s="35" t="str">
        <f>VLOOKUP(O2018,[3]Gerentes!$A:$N,4,0)</f>
        <v>ADOLESCENCIA Y JUVENTUD</v>
      </c>
      <c r="H2018" s="35" t="str">
        <f>VLOOKUP(O2018,[3]Gerentes!$A:$N,5,0)</f>
        <v xml:space="preserve">DIRECTOR(A) DE ADOLESCENCIA Y JUVENTUD </v>
      </c>
      <c r="I2018" s="35" t="str">
        <f>VLOOKUP(O2018,[3]Gerentes!$A:$N,10,0)</f>
        <v>8. Adolescencia y Juventud</v>
      </c>
      <c r="J2018" s="35" t="str">
        <f>VLOOKUP(O2018,[3]Gerentes!$A:$AB,15,0)</f>
        <v>Contratable</v>
      </c>
      <c r="K2018" s="36" t="str">
        <f t="shared" si="93"/>
        <v>Inversión</v>
      </c>
      <c r="L2018" s="37" t="s">
        <v>180</v>
      </c>
      <c r="M2018" s="38" t="str">
        <f t="shared" si="94"/>
        <v>C-4102-1500-21</v>
      </c>
      <c r="N2018" s="34">
        <v>153</v>
      </c>
      <c r="O2018" s="35" t="str">
        <f t="shared" si="95"/>
        <v>C-4102-1500-21-0-4102045-02-00-153</v>
      </c>
      <c r="P2018" s="32" t="s">
        <v>179</v>
      </c>
      <c r="Q2018" s="39">
        <f>VLOOKUP($O2018,[3]Gerentes!$A:$I,7,0)</f>
        <v>4102045</v>
      </c>
      <c r="R2018" s="40" t="str">
        <f>VLOOKUP($O2018,[3]Gerentes!$A:$I,8,0)</f>
        <v>SERVICIOS DE EDUCACIÓN INFORMAL A NIÑOS, NIÑAS, ADOLESCENTES  Y JÓVENES PARA EL RECONOCIMIENTO DE SUS DERECHOS</v>
      </c>
      <c r="S2018" s="34" t="s">
        <v>24</v>
      </c>
      <c r="T2018" s="34">
        <v>27</v>
      </c>
      <c r="U2018" s="34" t="s">
        <v>161</v>
      </c>
      <c r="V2018" s="34" t="s">
        <v>25</v>
      </c>
      <c r="W2018" s="41">
        <v>1056618600</v>
      </c>
      <c r="X2018" s="41">
        <v>0</v>
      </c>
      <c r="Y2018" s="41">
        <v>0</v>
      </c>
      <c r="Z2018" s="41">
        <v>0</v>
      </c>
      <c r="AA2018" s="41">
        <v>0</v>
      </c>
      <c r="AB2018" s="42">
        <v>1056618600</v>
      </c>
      <c r="AC2018" s="41">
        <v>0</v>
      </c>
      <c r="AD2018" s="41">
        <v>1056618600</v>
      </c>
      <c r="AE2018" s="42">
        <v>0</v>
      </c>
      <c r="AF2018" s="42">
        <v>0</v>
      </c>
      <c r="AG2018" s="41">
        <v>0</v>
      </c>
      <c r="AH2018" s="41">
        <v>0</v>
      </c>
      <c r="AI2018" s="41">
        <v>0</v>
      </c>
      <c r="AJ2018" s="41">
        <v>0</v>
      </c>
      <c r="AK2018" s="42" t="str">
        <f>IFERROR(VLOOKUP(Exportar[[#This Row],[RUBRO]],[3]LISTAS!$A$1:$B$19,2,0),Exportar[[#This Row],[NOMBRE-Planeación_Proyecto]])</f>
        <v>8. Adolescencia y Juventud</v>
      </c>
      <c r="AL2018" s="41">
        <f>VLOOKUP(Exportar[[#This Row],[UNIDAD/SUB UNIDAD]],[3]!REGIONALES[[#All],[codigo_regional3]:[Columna1]],3,0)</f>
        <v>94</v>
      </c>
      <c r="AM2018" s="41">
        <f>Exportar[[#This Row],[COD]]</f>
        <v>94</v>
      </c>
      <c r="AN2018" s="41" t="str">
        <f>IFERROR(VLOOKUP(Exportar[[#This Row],[RUBRO completo]],'[3]CENTRO DE COSTOS'!$X:$X,1,0),0)</f>
        <v>C-4102-1500-21-0-4102045-02-00-153</v>
      </c>
      <c r="AO2018" s="43" t="str">
        <f>VLOOKUP(Exportar[[#This Row],[COD_REAL]],'[3]CENTRO DE COSTOS'!$M$4:$N$72,2,0)</f>
        <v>REGIONAL GUAINIA</v>
      </c>
    </row>
    <row r="2019" spans="1:41" x14ac:dyDescent="0.25">
      <c r="A2019" s="44">
        <v>45111</v>
      </c>
      <c r="B2019" s="32">
        <v>2023</v>
      </c>
      <c r="C2019" s="33" t="str">
        <f>VLOOKUP(D2019,'[3]CENTRO DE COSTOS'!$E:$H,4,0)</f>
        <v>REGIONALES</v>
      </c>
      <c r="D2019" s="34" t="s">
        <v>99</v>
      </c>
      <c r="E2019" s="34" t="s">
        <v>100</v>
      </c>
      <c r="F2019" s="34" t="s">
        <v>229</v>
      </c>
      <c r="G2019" s="35" t="str">
        <f>VLOOKUP(O2019,[3]Gerentes!$A:$N,4,0)</f>
        <v>PRIMERA INFANCIA</v>
      </c>
      <c r="H2019" s="35" t="str">
        <f>VLOOKUP(O2019,[3]Gerentes!$A:$N,5,0)</f>
        <v>DIRECTOR(A) DE PRIMERA INFANCIA</v>
      </c>
      <c r="I2019" s="35" t="str">
        <f>VLOOKUP(O2019,[3]Gerentes!$A:$N,10,0)</f>
        <v>1. Primera Infancia</v>
      </c>
      <c r="J2019" s="35" t="str">
        <f>VLOOKUP(O2019,[3]Gerentes!$A:$AB,15,0)</f>
        <v>Contratable</v>
      </c>
      <c r="K2019" s="36" t="str">
        <f t="shared" si="93"/>
        <v>Inversión</v>
      </c>
      <c r="L2019" s="37" t="s">
        <v>228</v>
      </c>
      <c r="M2019" s="38" t="str">
        <f t="shared" si="94"/>
        <v>C-4102-1500-18</v>
      </c>
      <c r="N2019" s="34">
        <v>161</v>
      </c>
      <c r="O2019" s="35" t="str">
        <f t="shared" si="95"/>
        <v>C-4102-1500-18-0-4102001-02-161</v>
      </c>
      <c r="P2019" s="32" t="s">
        <v>227</v>
      </c>
      <c r="Q2019" s="39">
        <f>VLOOKUP($O2019,[3]Gerentes!$A:$I,7,0)</f>
        <v>4102001</v>
      </c>
      <c r="R2019" s="40" t="str">
        <f>VLOOKUP($O2019,[3]Gerentes!$A:$I,8,0)</f>
        <v>SERVICIO DE ATENCION INTEGRAL A LA PRIMERA INFANCIA</v>
      </c>
      <c r="S2019" s="34" t="s">
        <v>38</v>
      </c>
      <c r="T2019" s="34">
        <v>10</v>
      </c>
      <c r="U2019" s="34" t="s">
        <v>223</v>
      </c>
      <c r="V2019" s="34" t="s">
        <v>25</v>
      </c>
      <c r="W2019" s="41">
        <v>11305870424</v>
      </c>
      <c r="X2019" s="41">
        <v>0</v>
      </c>
      <c r="Y2019" s="41">
        <v>568624246</v>
      </c>
      <c r="Z2019" s="41">
        <v>0</v>
      </c>
      <c r="AA2019" s="41">
        <v>0</v>
      </c>
      <c r="AB2019" s="42">
        <v>10737246178</v>
      </c>
      <c r="AC2019" s="41">
        <v>10737246178</v>
      </c>
      <c r="AD2019" s="41">
        <v>0</v>
      </c>
      <c r="AE2019" s="42">
        <v>10737246178</v>
      </c>
      <c r="AF2019" s="42">
        <v>6266170967</v>
      </c>
      <c r="AG2019" s="41">
        <v>6266170967</v>
      </c>
      <c r="AH2019" s="41">
        <v>6266170967</v>
      </c>
      <c r="AI2019" s="41">
        <v>0</v>
      </c>
      <c r="AJ2019" s="41">
        <v>0</v>
      </c>
      <c r="AK2019" s="42" t="str">
        <f>IFERROR(VLOOKUP(Exportar[[#This Row],[RUBRO]],[3]LISTAS!$A$1:$B$19,2,0),Exportar[[#This Row],[NOMBRE-Planeación_Proyecto]])</f>
        <v>1. Primera Infancia</v>
      </c>
      <c r="AL2019" s="41">
        <f>VLOOKUP(Exportar[[#This Row],[UNIDAD/SUB UNIDAD]],[3]!REGIONALES[[#All],[codigo_regional3]:[Columna1]],3,0)</f>
        <v>94</v>
      </c>
      <c r="AM2019" s="41">
        <f>Exportar[[#This Row],[COD]]</f>
        <v>94</v>
      </c>
      <c r="AN2019" s="41" t="str">
        <f>IFERROR(VLOOKUP(Exportar[[#This Row],[RUBRO completo]],'[3]CENTRO DE COSTOS'!$X:$X,1,0),0)</f>
        <v>C-4102-1500-18-0-4102001-02-161</v>
      </c>
      <c r="AO2019" s="43" t="str">
        <f>VLOOKUP(Exportar[[#This Row],[COD_REAL]],'[3]CENTRO DE COSTOS'!$M$4:$N$72,2,0)</f>
        <v>REGIONAL GUAINIA</v>
      </c>
    </row>
    <row r="2020" spans="1:41" x14ac:dyDescent="0.25">
      <c r="A2020" s="44">
        <v>45111</v>
      </c>
      <c r="B2020" s="32">
        <v>2023</v>
      </c>
      <c r="C2020" s="33" t="str">
        <f>VLOOKUP(D2020,'[3]CENTRO DE COSTOS'!$E:$H,4,0)</f>
        <v>REGIONALES</v>
      </c>
      <c r="D2020" s="34" t="s">
        <v>99</v>
      </c>
      <c r="E2020" s="34" t="s">
        <v>100</v>
      </c>
      <c r="F2020" s="34" t="s">
        <v>222</v>
      </c>
      <c r="G2020" s="35" t="str">
        <f>VLOOKUP(O2020,[3]Gerentes!$A:$N,4,0)</f>
        <v>FORTALECIMIENTO</v>
      </c>
      <c r="H2020" s="35" t="str">
        <f>VLOOKUP(O2020,[3]Gerentes!$A:$N,5,0)</f>
        <v>DIRECTOR(A) ADMINISTRATIVO</v>
      </c>
      <c r="I2020" s="35" t="str">
        <f>VLOOKUP(O2020,[3]Gerentes!$A:$N,10,0)</f>
        <v>8. Fortalecimiento</v>
      </c>
      <c r="J2020" s="35" t="str">
        <f>VLOOKUP(O2020,[3]Gerentes!$A:$AB,15,0)</f>
        <v>Contratable</v>
      </c>
      <c r="K2020" s="36" t="str">
        <f t="shared" si="93"/>
        <v>Inversión</v>
      </c>
      <c r="L2020" s="37" t="s">
        <v>175</v>
      </c>
      <c r="M2020" s="38" t="str">
        <f t="shared" si="94"/>
        <v>C-4199-1500-8</v>
      </c>
      <c r="N2020" s="34">
        <v>184</v>
      </c>
      <c r="O2020" s="35" t="str">
        <f t="shared" si="95"/>
        <v>C-4199-1500-8-0-4199064-02-184</v>
      </c>
      <c r="P2020" s="32" t="s">
        <v>174</v>
      </c>
      <c r="Q2020" s="39">
        <f>VLOOKUP($O2020,[3]Gerentes!$A:$I,7,0)</f>
        <v>4199064</v>
      </c>
      <c r="R2020" s="40" t="str">
        <f>VLOOKUP($O2020,[3]Gerentes!$A:$I,8,0)</f>
        <v>SERVICIO DE IMPLEMENTACION DE SISTEMAS DE GESTION</v>
      </c>
      <c r="S2020" s="34" t="s">
        <v>24</v>
      </c>
      <c r="T2020" s="34">
        <v>27</v>
      </c>
      <c r="U2020" s="34" t="s">
        <v>161</v>
      </c>
      <c r="V2020" s="34" t="s">
        <v>25</v>
      </c>
      <c r="W2020" s="41">
        <v>20791011</v>
      </c>
      <c r="X2020" s="41">
        <v>0</v>
      </c>
      <c r="Y2020" s="41">
        <v>0</v>
      </c>
      <c r="Z2020" s="41">
        <v>0</v>
      </c>
      <c r="AA2020" s="41">
        <v>0</v>
      </c>
      <c r="AB2020" s="42">
        <v>20791011</v>
      </c>
      <c r="AC2020" s="41">
        <v>20791011</v>
      </c>
      <c r="AD2020" s="41">
        <v>0</v>
      </c>
      <c r="AE2020" s="42">
        <v>20791011</v>
      </c>
      <c r="AF2020" s="42">
        <v>10847484</v>
      </c>
      <c r="AG2020" s="41">
        <v>10847484</v>
      </c>
      <c r="AH2020" s="41">
        <v>10847484</v>
      </c>
      <c r="AI2020" s="41">
        <v>0</v>
      </c>
      <c r="AJ2020" s="41">
        <v>0</v>
      </c>
      <c r="AK2020" s="42" t="str">
        <f>IFERROR(VLOOKUP(Exportar[[#This Row],[RUBRO]],[3]LISTAS!$A$1:$B$19,2,0),Exportar[[#This Row],[NOMBRE-Planeación_Proyecto]])</f>
        <v>8. Fortalecimiento</v>
      </c>
      <c r="AL2020" s="41">
        <f>VLOOKUP(Exportar[[#This Row],[UNIDAD/SUB UNIDAD]],[3]!REGIONALES[[#All],[codigo_regional3]:[Columna1]],3,0)</f>
        <v>94</v>
      </c>
      <c r="AM2020" s="41">
        <f>Exportar[[#This Row],[COD]]</f>
        <v>94</v>
      </c>
      <c r="AN2020" s="41">
        <f>IFERROR(VLOOKUP(Exportar[[#This Row],[RUBRO completo]],'[3]CENTRO DE COSTOS'!$X:$X,1,0),0)</f>
        <v>0</v>
      </c>
      <c r="AO2020" s="43" t="str">
        <f>VLOOKUP(Exportar[[#This Row],[COD_REAL]],'[3]CENTRO DE COSTOS'!$M$4:$N$72,2,0)</f>
        <v>REGIONAL GUAINIA</v>
      </c>
    </row>
    <row r="2021" spans="1:41" x14ac:dyDescent="0.25">
      <c r="A2021" s="44">
        <v>45111</v>
      </c>
      <c r="B2021" s="32">
        <v>2023</v>
      </c>
      <c r="C2021" s="33" t="str">
        <f>VLOOKUP(D2021,'[3]CENTRO DE COSTOS'!$E:$H,4,0)</f>
        <v>REGIONALES</v>
      </c>
      <c r="D2021" s="34" t="s">
        <v>99</v>
      </c>
      <c r="E2021" s="34" t="s">
        <v>100</v>
      </c>
      <c r="F2021" s="34" t="s">
        <v>221</v>
      </c>
      <c r="G2021" s="35" t="str">
        <f>VLOOKUP(O2021,[3]Gerentes!$A:$N,4,0)</f>
        <v>FORTALECIMIENTO</v>
      </c>
      <c r="H2021" s="35" t="str">
        <f>VLOOKUP(O2021,[3]Gerentes!$A:$N,5,0)</f>
        <v>DIRECTOR(A) ADMINISTRATIVO</v>
      </c>
      <c r="I2021" s="35" t="str">
        <f>VLOOKUP(O2021,[3]Gerentes!$A:$N,10,0)</f>
        <v>8. Fortalecimiento</v>
      </c>
      <c r="J2021" s="35" t="str">
        <f>VLOOKUP(O2021,[3]Gerentes!$A:$AB,15,0)</f>
        <v>Contratable</v>
      </c>
      <c r="K2021" s="36" t="str">
        <f t="shared" si="93"/>
        <v>Inversión</v>
      </c>
      <c r="L2021" s="37" t="s">
        <v>175</v>
      </c>
      <c r="M2021" s="38" t="str">
        <f t="shared" si="94"/>
        <v>C-4199-1500-8</v>
      </c>
      <c r="N2021" s="34">
        <v>186</v>
      </c>
      <c r="O2021" s="35" t="str">
        <f t="shared" si="95"/>
        <v>C-4199-1500-8-0-4199064-02-186</v>
      </c>
      <c r="P2021" s="32" t="s">
        <v>174</v>
      </c>
      <c r="Q2021" s="39">
        <f>VLOOKUP($O2021,[3]Gerentes!$A:$I,7,0)</f>
        <v>4199064</v>
      </c>
      <c r="R2021" s="40" t="str">
        <f>VLOOKUP($O2021,[3]Gerentes!$A:$I,8,0)</f>
        <v>SERVICIO DE IMPLEMENTACION DE SISTEMAS DE GESTION</v>
      </c>
      <c r="S2021" s="34" t="s">
        <v>24</v>
      </c>
      <c r="T2021" s="34">
        <v>27</v>
      </c>
      <c r="U2021" s="34" t="s">
        <v>161</v>
      </c>
      <c r="V2021" s="34" t="s">
        <v>25</v>
      </c>
      <c r="W2021" s="41">
        <v>57104505</v>
      </c>
      <c r="X2021" s="41">
        <v>0</v>
      </c>
      <c r="Y2021" s="41">
        <v>0</v>
      </c>
      <c r="Z2021" s="41">
        <v>0</v>
      </c>
      <c r="AA2021" s="41">
        <v>0</v>
      </c>
      <c r="AB2021" s="42">
        <v>57104505</v>
      </c>
      <c r="AC2021" s="41">
        <v>31387500</v>
      </c>
      <c r="AD2021" s="41">
        <v>25717005</v>
      </c>
      <c r="AE2021" s="42">
        <v>31387500</v>
      </c>
      <c r="AF2021" s="42">
        <v>31387500</v>
      </c>
      <c r="AG2021" s="41">
        <v>31387500</v>
      </c>
      <c r="AH2021" s="41">
        <v>31387500</v>
      </c>
      <c r="AI2021" s="41">
        <v>0</v>
      </c>
      <c r="AJ2021" s="41">
        <v>0</v>
      </c>
      <c r="AK2021" s="42" t="str">
        <f>IFERROR(VLOOKUP(Exportar[[#This Row],[RUBRO]],[3]LISTAS!$A$1:$B$19,2,0),Exportar[[#This Row],[NOMBRE-Planeación_Proyecto]])</f>
        <v>8. Fortalecimiento</v>
      </c>
      <c r="AL2021" s="41">
        <f>VLOOKUP(Exportar[[#This Row],[UNIDAD/SUB UNIDAD]],[3]!REGIONALES[[#All],[codigo_regional3]:[Columna1]],3,0)</f>
        <v>94</v>
      </c>
      <c r="AM2021" s="41">
        <f>Exportar[[#This Row],[COD]]</f>
        <v>94</v>
      </c>
      <c r="AN2021" s="41">
        <f>IFERROR(VLOOKUP(Exportar[[#This Row],[RUBRO completo]],'[3]CENTRO DE COSTOS'!$X:$X,1,0),0)</f>
        <v>0</v>
      </c>
      <c r="AO2021" s="43" t="str">
        <f>VLOOKUP(Exportar[[#This Row],[COD_REAL]],'[3]CENTRO DE COSTOS'!$M$4:$N$72,2,0)</f>
        <v>REGIONAL GUAINIA</v>
      </c>
    </row>
    <row r="2022" spans="1:41" x14ac:dyDescent="0.25">
      <c r="A2022" s="44">
        <v>45111</v>
      </c>
      <c r="B2022" s="32">
        <v>2023</v>
      </c>
      <c r="C2022" s="33" t="str">
        <f>VLOOKUP(D2022,'[3]CENTRO DE COSTOS'!$E:$H,4,0)</f>
        <v>REGIONALES</v>
      </c>
      <c r="D2022" s="34" t="s">
        <v>99</v>
      </c>
      <c r="E2022" s="34" t="s">
        <v>100</v>
      </c>
      <c r="F2022" s="34" t="s">
        <v>220</v>
      </c>
      <c r="G2022" s="35" t="str">
        <f>VLOOKUP(O2022,[3]Gerentes!$A:$N,4,0)</f>
        <v>FORTALECIMIENTO</v>
      </c>
      <c r="H2022" s="35" t="str">
        <f>VLOOKUP(O2022,[3]Gerentes!$A:$N,5,0)</f>
        <v>DIRECTOR(A) DE GESTION HUMANA</v>
      </c>
      <c r="I2022" s="35" t="str">
        <f>VLOOKUP(O2022,[3]Gerentes!$A:$N,10,0)</f>
        <v>8. Fortalecimiento</v>
      </c>
      <c r="J2022" s="35" t="str">
        <f>VLOOKUP(O2022,[3]Gerentes!$A:$AB,15,0)</f>
        <v>Contratable</v>
      </c>
      <c r="K2022" s="36" t="str">
        <f t="shared" si="93"/>
        <v>Inversión</v>
      </c>
      <c r="L2022" s="37" t="s">
        <v>215</v>
      </c>
      <c r="M2022" s="38" t="str">
        <f t="shared" si="94"/>
        <v>C-4199-1500-8</v>
      </c>
      <c r="N2022" s="34">
        <v>192</v>
      </c>
      <c r="O2022" s="35" t="str">
        <f t="shared" si="95"/>
        <v>C-4199-1500-8-0-4199053-02-192</v>
      </c>
      <c r="P2022" s="32" t="s">
        <v>214</v>
      </c>
      <c r="Q2022" s="39">
        <f>VLOOKUP($O2022,[3]Gerentes!$A:$I,7,0)</f>
        <v>4199053</v>
      </c>
      <c r="R2022" s="40" t="str">
        <f>VLOOKUP($O2022,[3]Gerentes!$A:$I,8,0)</f>
        <v>DOCUMENTOS DE LINEAMIENTOS TECNICOS</v>
      </c>
      <c r="S2022" s="34" t="s">
        <v>24</v>
      </c>
      <c r="T2022" s="34">
        <v>27</v>
      </c>
      <c r="U2022" s="34" t="s">
        <v>161</v>
      </c>
      <c r="V2022" s="34" t="s">
        <v>25</v>
      </c>
      <c r="W2022" s="41">
        <v>9643119</v>
      </c>
      <c r="X2022" s="41">
        <v>0</v>
      </c>
      <c r="Y2022" s="41">
        <v>0</v>
      </c>
      <c r="Z2022" s="41">
        <v>0</v>
      </c>
      <c r="AA2022" s="41">
        <v>0</v>
      </c>
      <c r="AB2022" s="42">
        <v>9643119</v>
      </c>
      <c r="AC2022" s="41">
        <v>8904600</v>
      </c>
      <c r="AD2022" s="41">
        <v>738519</v>
      </c>
      <c r="AE2022" s="42">
        <v>8904600</v>
      </c>
      <c r="AF2022" s="42">
        <v>0</v>
      </c>
      <c r="AG2022" s="41">
        <v>0</v>
      </c>
      <c r="AH2022" s="41">
        <v>0</v>
      </c>
      <c r="AI2022" s="41">
        <v>0</v>
      </c>
      <c r="AJ2022" s="41">
        <v>0</v>
      </c>
      <c r="AK2022" s="42" t="str">
        <f>IFERROR(VLOOKUP(Exportar[[#This Row],[RUBRO]],[3]LISTAS!$A$1:$B$19,2,0),Exportar[[#This Row],[NOMBRE-Planeación_Proyecto]])</f>
        <v>8. Fortalecimiento</v>
      </c>
      <c r="AL2022" s="41">
        <f>VLOOKUP(Exportar[[#This Row],[UNIDAD/SUB UNIDAD]],[3]!REGIONALES[[#All],[codigo_regional3]:[Columna1]],3,0)</f>
        <v>94</v>
      </c>
      <c r="AM2022" s="41">
        <f>Exportar[[#This Row],[COD]]</f>
        <v>94</v>
      </c>
      <c r="AN2022" s="41">
        <f>IFERROR(VLOOKUP(Exportar[[#This Row],[RUBRO completo]],'[3]CENTRO DE COSTOS'!$X:$X,1,0),0)</f>
        <v>0</v>
      </c>
      <c r="AO2022" s="43" t="str">
        <f>VLOOKUP(Exportar[[#This Row],[COD_REAL]],'[3]CENTRO DE COSTOS'!$M$4:$N$72,2,0)</f>
        <v>REGIONAL GUAINIA</v>
      </c>
    </row>
    <row r="2023" spans="1:41" x14ac:dyDescent="0.25">
      <c r="A2023" s="44">
        <v>45111</v>
      </c>
      <c r="B2023" s="32">
        <v>2023</v>
      </c>
      <c r="C2023" s="33" t="str">
        <f>VLOOKUP(D2023,'[3]CENTRO DE COSTOS'!$E:$H,4,0)</f>
        <v>REGIONALES</v>
      </c>
      <c r="D2023" s="34" t="s">
        <v>99</v>
      </c>
      <c r="E2023" s="34" t="s">
        <v>100</v>
      </c>
      <c r="F2023" s="34" t="s">
        <v>219</v>
      </c>
      <c r="G2023" s="35" t="str">
        <f>VLOOKUP(O2023,[3]Gerentes!$A:$N,4,0)</f>
        <v>FORTALECIMIENTO</v>
      </c>
      <c r="H2023" s="35" t="str">
        <f>VLOOKUP(O2023,[3]Gerentes!$A:$N,5,0)</f>
        <v>DIRECTOR(A) ADMINISTRATIVO</v>
      </c>
      <c r="I2023" s="35" t="str">
        <f>VLOOKUP(O2023,[3]Gerentes!$A:$N,10,0)</f>
        <v>8. Fortalecimiento</v>
      </c>
      <c r="J2023" s="35" t="str">
        <f>VLOOKUP(O2023,[3]Gerentes!$A:$AB,15,0)</f>
        <v>Contratable</v>
      </c>
      <c r="K2023" s="36" t="str">
        <f t="shared" si="93"/>
        <v>Inversión</v>
      </c>
      <c r="L2023" s="37" t="s">
        <v>218</v>
      </c>
      <c r="M2023" s="38" t="str">
        <f t="shared" si="94"/>
        <v>C-4199-1500-8</v>
      </c>
      <c r="N2023" s="34">
        <v>197</v>
      </c>
      <c r="O2023" s="35" t="str">
        <f t="shared" si="95"/>
        <v>C-4199-1500-8-0-4199016-02-197</v>
      </c>
      <c r="P2023" s="32" t="s">
        <v>217</v>
      </c>
      <c r="Q2023" s="39">
        <f>VLOOKUP($O2023,[3]Gerentes!$A:$I,7,0)</f>
        <v>4199016</v>
      </c>
      <c r="R2023" s="40" t="str">
        <f>VLOOKUP($O2023,[3]Gerentes!$A:$I,8,0)</f>
        <v>SEDES MANTENIDAS</v>
      </c>
      <c r="S2023" s="34" t="s">
        <v>24</v>
      </c>
      <c r="T2023" s="34">
        <v>27</v>
      </c>
      <c r="U2023" s="34" t="s">
        <v>161</v>
      </c>
      <c r="V2023" s="34" t="s">
        <v>25</v>
      </c>
      <c r="W2023" s="41">
        <v>26259900</v>
      </c>
      <c r="X2023" s="41">
        <v>0</v>
      </c>
      <c r="Y2023" s="41">
        <v>0</v>
      </c>
      <c r="Z2023" s="41">
        <v>0</v>
      </c>
      <c r="AA2023" s="41">
        <v>0</v>
      </c>
      <c r="AB2023" s="42">
        <v>26259900</v>
      </c>
      <c r="AC2023" s="41">
        <v>26259521</v>
      </c>
      <c r="AD2023" s="41">
        <v>379</v>
      </c>
      <c r="AE2023" s="42">
        <v>4150396</v>
      </c>
      <c r="AF2023" s="42">
        <v>0</v>
      </c>
      <c r="AG2023" s="41">
        <v>0</v>
      </c>
      <c r="AH2023" s="41">
        <v>0</v>
      </c>
      <c r="AI2023" s="41">
        <v>0</v>
      </c>
      <c r="AJ2023" s="41">
        <v>0</v>
      </c>
      <c r="AK2023" s="42" t="str">
        <f>IFERROR(VLOOKUP(Exportar[[#This Row],[RUBRO]],[3]LISTAS!$A$1:$B$19,2,0),Exportar[[#This Row],[NOMBRE-Planeación_Proyecto]])</f>
        <v>8. Fortalecimiento</v>
      </c>
      <c r="AL2023" s="41">
        <f>VLOOKUP(Exportar[[#This Row],[UNIDAD/SUB UNIDAD]],[3]!REGIONALES[[#All],[codigo_regional3]:[Columna1]],3,0)</f>
        <v>94</v>
      </c>
      <c r="AM2023" s="41">
        <f>Exportar[[#This Row],[COD]]</f>
        <v>94</v>
      </c>
      <c r="AN2023" s="41">
        <f>IFERROR(VLOOKUP(Exportar[[#This Row],[RUBRO completo]],'[3]CENTRO DE COSTOS'!$X:$X,1,0),0)</f>
        <v>0</v>
      </c>
      <c r="AO2023" s="43" t="str">
        <f>VLOOKUP(Exportar[[#This Row],[COD_REAL]],'[3]CENTRO DE COSTOS'!$M$4:$N$72,2,0)</f>
        <v>REGIONAL GUAINIA</v>
      </c>
    </row>
    <row r="2024" spans="1:41" x14ac:dyDescent="0.25">
      <c r="A2024" s="44">
        <v>45111</v>
      </c>
      <c r="B2024" s="32">
        <v>2023</v>
      </c>
      <c r="C2024" s="33" t="str">
        <f>VLOOKUP(D2024,'[3]CENTRO DE COSTOS'!$E:$H,4,0)</f>
        <v>REGIONALES</v>
      </c>
      <c r="D2024" s="34" t="s">
        <v>99</v>
      </c>
      <c r="E2024" s="34" t="s">
        <v>100</v>
      </c>
      <c r="F2024" s="34" t="s">
        <v>216</v>
      </c>
      <c r="G2024" s="35" t="str">
        <f>VLOOKUP(O2024,[3]Gerentes!$A:$N,4,0)</f>
        <v>FORTALECIMIENTO</v>
      </c>
      <c r="H2024" s="35" t="str">
        <f>VLOOKUP(O2024,[3]Gerentes!$A:$N,5,0)</f>
        <v>DIRECTOR(A) ADMINISTRATIVO</v>
      </c>
      <c r="I2024" s="35" t="str">
        <f>VLOOKUP(O2024,[3]Gerentes!$A:$N,10,0)</f>
        <v>8. Fortalecimiento</v>
      </c>
      <c r="J2024" s="35" t="str">
        <f>VLOOKUP(O2024,[3]Gerentes!$A:$AB,15,0)</f>
        <v>Contratable</v>
      </c>
      <c r="K2024" s="36" t="str">
        <f t="shared" si="93"/>
        <v>Inversión</v>
      </c>
      <c r="L2024" s="37" t="s">
        <v>215</v>
      </c>
      <c r="M2024" s="38" t="str">
        <f t="shared" si="94"/>
        <v>C-4199-1500-8</v>
      </c>
      <c r="N2024" s="34">
        <v>199</v>
      </c>
      <c r="O2024" s="35" t="str">
        <f t="shared" si="95"/>
        <v>C-4199-1500-8-0-4199053-02-199</v>
      </c>
      <c r="P2024" s="32" t="s">
        <v>214</v>
      </c>
      <c r="Q2024" s="39">
        <f>VLOOKUP($O2024,[3]Gerentes!$A:$I,7,0)</f>
        <v>4199053</v>
      </c>
      <c r="R2024" s="40" t="str">
        <f>VLOOKUP($O2024,[3]Gerentes!$A:$I,8,0)</f>
        <v>DOCUMENTOS DE LINEAMIENTOS TECNICOS</v>
      </c>
      <c r="S2024" s="34" t="s">
        <v>24</v>
      </c>
      <c r="T2024" s="34">
        <v>27</v>
      </c>
      <c r="U2024" s="34" t="s">
        <v>161</v>
      </c>
      <c r="V2024" s="34" t="s">
        <v>25</v>
      </c>
      <c r="W2024" s="41">
        <v>11000000</v>
      </c>
      <c r="X2024" s="41">
        <v>0</v>
      </c>
      <c r="Y2024" s="41">
        <v>0</v>
      </c>
      <c r="Z2024" s="41">
        <v>0</v>
      </c>
      <c r="AA2024" s="41">
        <v>0</v>
      </c>
      <c r="AB2024" s="42">
        <v>11000000</v>
      </c>
      <c r="AC2024" s="41">
        <v>11000000</v>
      </c>
      <c r="AD2024" s="41">
        <v>0</v>
      </c>
      <c r="AE2024" s="42">
        <v>9000000</v>
      </c>
      <c r="AF2024" s="42">
        <v>0</v>
      </c>
      <c r="AG2024" s="41">
        <v>0</v>
      </c>
      <c r="AH2024" s="41">
        <v>0</v>
      </c>
      <c r="AI2024" s="41">
        <v>0</v>
      </c>
      <c r="AJ2024" s="41">
        <v>0</v>
      </c>
      <c r="AK2024" s="42" t="str">
        <f>IFERROR(VLOOKUP(Exportar[[#This Row],[RUBRO]],[3]LISTAS!$A$1:$B$19,2,0),Exportar[[#This Row],[NOMBRE-Planeación_Proyecto]])</f>
        <v>8. Fortalecimiento</v>
      </c>
      <c r="AL2024" s="41">
        <f>VLOOKUP(Exportar[[#This Row],[UNIDAD/SUB UNIDAD]],[3]!REGIONALES[[#All],[codigo_regional3]:[Columna1]],3,0)</f>
        <v>94</v>
      </c>
      <c r="AM2024" s="41">
        <f>Exportar[[#This Row],[COD]]</f>
        <v>94</v>
      </c>
      <c r="AN2024" s="41">
        <f>IFERROR(VLOOKUP(Exportar[[#This Row],[RUBRO completo]],'[3]CENTRO DE COSTOS'!$X:$X,1,0),0)</f>
        <v>0</v>
      </c>
      <c r="AO2024" s="43" t="str">
        <f>VLOOKUP(Exportar[[#This Row],[COD_REAL]],'[3]CENTRO DE COSTOS'!$M$4:$N$72,2,0)</f>
        <v>REGIONAL GUAINIA</v>
      </c>
    </row>
    <row r="2025" spans="1:41" x14ac:dyDescent="0.25">
      <c r="A2025" s="44">
        <v>45111</v>
      </c>
      <c r="B2025" s="32">
        <v>2023</v>
      </c>
      <c r="C2025" s="33" t="str">
        <f>VLOOKUP(D2025,'[3]CENTRO DE COSTOS'!$E:$H,4,0)</f>
        <v>REGIONALES</v>
      </c>
      <c r="D2025" s="34" t="s">
        <v>99</v>
      </c>
      <c r="E2025" s="34" t="s">
        <v>100</v>
      </c>
      <c r="F2025" s="34" t="s">
        <v>213</v>
      </c>
      <c r="G2025" s="35" t="str">
        <f>VLOOKUP(O2025,[3]Gerentes!$A:$N,4,0)</f>
        <v>FORTALECIMIENTO</v>
      </c>
      <c r="H2025" s="35" t="str">
        <f>VLOOKUP(O2025,[3]Gerentes!$A:$N,5,0)</f>
        <v>DIRECTOR(A) ADMINISTRATIVO</v>
      </c>
      <c r="I2025" s="35" t="str">
        <f>VLOOKUP(O2025,[3]Gerentes!$A:$N,10,0)</f>
        <v>8. Fortalecimiento</v>
      </c>
      <c r="J2025" s="35" t="str">
        <f>VLOOKUP(O2025,[3]Gerentes!$A:$AB,15,0)</f>
        <v>Contratable</v>
      </c>
      <c r="K2025" s="36" t="str">
        <f t="shared" si="93"/>
        <v>Inversión</v>
      </c>
      <c r="L2025" s="37" t="s">
        <v>175</v>
      </c>
      <c r="M2025" s="38" t="str">
        <f t="shared" si="94"/>
        <v>C-4199-1500-8</v>
      </c>
      <c r="N2025" s="34">
        <v>201</v>
      </c>
      <c r="O2025" s="35" t="str">
        <f t="shared" si="95"/>
        <v>C-4199-1500-8-0-4199064-02-201</v>
      </c>
      <c r="P2025" s="32" t="s">
        <v>174</v>
      </c>
      <c r="Q2025" s="39">
        <f>VLOOKUP($O2025,[3]Gerentes!$A:$I,7,0)</f>
        <v>4199064</v>
      </c>
      <c r="R2025" s="40" t="str">
        <f>VLOOKUP($O2025,[3]Gerentes!$A:$I,8,0)</f>
        <v>SERVICIO DE IMPLEMENTACION DE SISTEMAS DE GESTION</v>
      </c>
      <c r="S2025" s="34" t="s">
        <v>24</v>
      </c>
      <c r="T2025" s="34">
        <v>27</v>
      </c>
      <c r="U2025" s="34" t="s">
        <v>161</v>
      </c>
      <c r="V2025" s="34" t="s">
        <v>25</v>
      </c>
      <c r="W2025" s="41">
        <v>0</v>
      </c>
      <c r="X2025" s="41">
        <v>14487000</v>
      </c>
      <c r="Y2025" s="41">
        <v>0</v>
      </c>
      <c r="Z2025" s="41">
        <v>0</v>
      </c>
      <c r="AA2025" s="41">
        <v>0</v>
      </c>
      <c r="AB2025" s="42">
        <v>14487000</v>
      </c>
      <c r="AC2025" s="41">
        <v>14487000</v>
      </c>
      <c r="AD2025" s="41">
        <v>0</v>
      </c>
      <c r="AE2025" s="42">
        <v>14487000</v>
      </c>
      <c r="AF2025" s="42">
        <v>14487000</v>
      </c>
      <c r="AG2025" s="41">
        <v>14487000</v>
      </c>
      <c r="AH2025" s="41">
        <v>14487000</v>
      </c>
      <c r="AI2025" s="41">
        <v>0</v>
      </c>
      <c r="AJ2025" s="41">
        <v>0</v>
      </c>
      <c r="AK2025" s="42" t="str">
        <f>IFERROR(VLOOKUP(Exportar[[#This Row],[RUBRO]],[3]LISTAS!$A$1:$B$19,2,0),Exportar[[#This Row],[NOMBRE-Planeación_Proyecto]])</f>
        <v>8. Fortalecimiento</v>
      </c>
      <c r="AL2025" s="41">
        <f>VLOOKUP(Exportar[[#This Row],[UNIDAD/SUB UNIDAD]],[3]!REGIONALES[[#All],[codigo_regional3]:[Columna1]],3,0)</f>
        <v>94</v>
      </c>
      <c r="AM2025" s="41">
        <f>Exportar[[#This Row],[COD]]</f>
        <v>94</v>
      </c>
      <c r="AN2025" s="41">
        <f>IFERROR(VLOOKUP(Exportar[[#This Row],[RUBRO completo]],'[3]CENTRO DE COSTOS'!$X:$X,1,0),0)</f>
        <v>0</v>
      </c>
      <c r="AO2025" s="43" t="str">
        <f>VLOOKUP(Exportar[[#This Row],[COD_REAL]],'[3]CENTRO DE COSTOS'!$M$4:$N$72,2,0)</f>
        <v>REGIONAL GUAINIA</v>
      </c>
    </row>
    <row r="2026" spans="1:41" x14ac:dyDescent="0.25">
      <c r="A2026" s="44">
        <v>45111</v>
      </c>
      <c r="B2026" s="32">
        <v>2023</v>
      </c>
      <c r="C2026" s="33" t="str">
        <f>VLOOKUP(D2026,'[3]CENTRO DE COSTOS'!$E:$H,4,0)</f>
        <v>REGIONALES</v>
      </c>
      <c r="D2026" s="34" t="s">
        <v>99</v>
      </c>
      <c r="E2026" s="34" t="s">
        <v>100</v>
      </c>
      <c r="F2026" s="34" t="s">
        <v>208</v>
      </c>
      <c r="G2026" s="35" t="str">
        <f>VLOOKUP(O2026,[3]Gerentes!$A:$N,4,0)</f>
        <v>FUNCIONAMIENTO</v>
      </c>
      <c r="H2026" s="35" t="str">
        <f>VLOOKUP(O2026,[3]Gerentes!$A:$N,5,0)</f>
        <v>DIRECTOR(A) DE GESTION HUMANA</v>
      </c>
      <c r="I2026" s="35" t="str">
        <f>VLOOKUP(O2026,[3]Gerentes!$A:$N,10,0)</f>
        <v>1. Gestión Humana</v>
      </c>
      <c r="J2026" s="35" t="str">
        <f>VLOOKUP(O2026,[3]Gerentes!$A:$AB,15,0)</f>
        <v>Contratable</v>
      </c>
      <c r="K2026" s="36" t="str">
        <f t="shared" si="93"/>
        <v>Funcionamiento</v>
      </c>
      <c r="L2026" s="37" t="s">
        <v>212</v>
      </c>
      <c r="M2026" s="38" t="str">
        <f t="shared" si="94"/>
        <v>A-02-02</v>
      </c>
      <c r="N2026" s="34">
        <v>301</v>
      </c>
      <c r="O2026" s="35" t="str">
        <f t="shared" si="95"/>
        <v>A-02-02-01-002-008-301</v>
      </c>
      <c r="P2026" s="32" t="s">
        <v>211</v>
      </c>
      <c r="Q2026" s="39">
        <f>VLOOKUP($O2026,[3]Gerentes!$A:$I,7,0)</f>
        <v>0</v>
      </c>
      <c r="R2026" s="40">
        <f>VLOOKUP($O2026,[3]Gerentes!$A:$I,8,0)</f>
        <v>0</v>
      </c>
      <c r="S2026" s="34" t="s">
        <v>24</v>
      </c>
      <c r="T2026" s="34">
        <v>27</v>
      </c>
      <c r="U2026" s="34" t="s">
        <v>161</v>
      </c>
      <c r="V2026" s="34" t="s">
        <v>25</v>
      </c>
      <c r="W2026" s="41">
        <v>1591350</v>
      </c>
      <c r="X2026" s="41">
        <v>1284950</v>
      </c>
      <c r="Y2026" s="41">
        <v>0</v>
      </c>
      <c r="Z2026" s="41">
        <v>0</v>
      </c>
      <c r="AA2026" s="41">
        <v>0</v>
      </c>
      <c r="AB2026" s="42">
        <v>2876300</v>
      </c>
      <c r="AC2026" s="41">
        <v>2380000</v>
      </c>
      <c r="AD2026" s="41">
        <v>496300</v>
      </c>
      <c r="AE2026" s="42">
        <v>2380000</v>
      </c>
      <c r="AF2026" s="42">
        <v>0</v>
      </c>
      <c r="AG2026" s="41">
        <v>0</v>
      </c>
      <c r="AH2026" s="41">
        <v>0</v>
      </c>
      <c r="AI2026" s="41">
        <v>0</v>
      </c>
      <c r="AJ2026" s="41">
        <v>0</v>
      </c>
      <c r="AK2026" s="42" t="str">
        <f>IFERROR(VLOOKUP(Exportar[[#This Row],[RUBRO]],[3]LISTAS!$A$1:$B$19,2,0),Exportar[[#This Row],[NOMBRE-Planeación_Proyecto]])</f>
        <v>Gastos Generales</v>
      </c>
      <c r="AL2026" s="41">
        <f>VLOOKUP(Exportar[[#This Row],[UNIDAD/SUB UNIDAD]],[3]!REGIONALES[[#All],[codigo_regional3]:[Columna1]],3,0)</f>
        <v>94</v>
      </c>
      <c r="AM2026" s="41">
        <f>Exportar[[#This Row],[COD]]</f>
        <v>94</v>
      </c>
      <c r="AN2026" s="41">
        <f>IFERROR(VLOOKUP(Exportar[[#This Row],[RUBRO completo]],'[3]CENTRO DE COSTOS'!$X:$X,1,0),0)</f>
        <v>0</v>
      </c>
      <c r="AO2026" s="43" t="str">
        <f>VLOOKUP(Exportar[[#This Row],[COD_REAL]],'[3]CENTRO DE COSTOS'!$M$4:$N$72,2,0)</f>
        <v>REGIONAL GUAINIA</v>
      </c>
    </row>
    <row r="2027" spans="1:41" x14ac:dyDescent="0.25">
      <c r="A2027" s="44">
        <v>45111</v>
      </c>
      <c r="B2027" s="32">
        <v>2023</v>
      </c>
      <c r="C2027" s="33" t="str">
        <f>VLOOKUP(D2027,'[3]CENTRO DE COSTOS'!$E:$H,4,0)</f>
        <v>REGIONALES</v>
      </c>
      <c r="D2027" s="34" t="s">
        <v>99</v>
      </c>
      <c r="E2027" s="34" t="s">
        <v>100</v>
      </c>
      <c r="F2027" s="34" t="s">
        <v>208</v>
      </c>
      <c r="G2027" s="35" t="str">
        <f>VLOOKUP(O2027,[3]Gerentes!$A:$N,4,0)</f>
        <v>FUNCIONAMIENTO</v>
      </c>
      <c r="H2027" s="35" t="str">
        <f>VLOOKUP(O2027,[3]Gerentes!$A:$N,5,0)</f>
        <v>DIRECTOR(A) DE GESTION HUMANA</v>
      </c>
      <c r="I2027" s="35" t="str">
        <f>VLOOKUP(O2027,[3]Gerentes!$A:$N,10,0)</f>
        <v>1. Gestión Humana</v>
      </c>
      <c r="J2027" s="35" t="str">
        <f>VLOOKUP(O2027,[3]Gerentes!$A:$AB,15,0)</f>
        <v>Contratable</v>
      </c>
      <c r="K2027" s="36" t="str">
        <f t="shared" si="93"/>
        <v>Funcionamiento</v>
      </c>
      <c r="L2027" s="37" t="s">
        <v>245</v>
      </c>
      <c r="M2027" s="38" t="str">
        <f t="shared" si="94"/>
        <v>A-02-02</v>
      </c>
      <c r="N2027" s="34">
        <v>301</v>
      </c>
      <c r="O2027" s="35" t="str">
        <f t="shared" si="95"/>
        <v>A-02-02-02-006-003-301</v>
      </c>
      <c r="P2027" s="32" t="s">
        <v>244</v>
      </c>
      <c r="Q2027" s="39">
        <f>VLOOKUP($O2027,[3]Gerentes!$A:$I,7,0)</f>
        <v>0</v>
      </c>
      <c r="R2027" s="40">
        <f>VLOOKUP($O2027,[3]Gerentes!$A:$I,8,0)</f>
        <v>0</v>
      </c>
      <c r="S2027" s="34" t="s">
        <v>24</v>
      </c>
      <c r="T2027" s="34">
        <v>27</v>
      </c>
      <c r="U2027" s="34" t="s">
        <v>161</v>
      </c>
      <c r="V2027" s="34" t="s">
        <v>25</v>
      </c>
      <c r="W2027" s="41">
        <v>46573510</v>
      </c>
      <c r="X2027" s="41">
        <v>0</v>
      </c>
      <c r="Y2027" s="41">
        <v>0</v>
      </c>
      <c r="Z2027" s="41">
        <v>0</v>
      </c>
      <c r="AA2027" s="41">
        <v>0</v>
      </c>
      <c r="AB2027" s="42">
        <v>46573510</v>
      </c>
      <c r="AC2027" s="41">
        <v>46573510</v>
      </c>
      <c r="AD2027" s="41">
        <v>0</v>
      </c>
      <c r="AE2027" s="42">
        <v>46573510</v>
      </c>
      <c r="AF2027" s="42">
        <v>21717251</v>
      </c>
      <c r="AG2027" s="41">
        <v>21717251</v>
      </c>
      <c r="AH2027" s="41">
        <v>21717251</v>
      </c>
      <c r="AI2027" s="41">
        <v>0</v>
      </c>
      <c r="AJ2027" s="41">
        <v>0</v>
      </c>
      <c r="AK2027" s="42" t="str">
        <f>IFERROR(VLOOKUP(Exportar[[#This Row],[RUBRO]],[3]LISTAS!$A$1:$B$19,2,0),Exportar[[#This Row],[NOMBRE-Planeación_Proyecto]])</f>
        <v>Gastos Generales</v>
      </c>
      <c r="AL2027" s="41">
        <f>VLOOKUP(Exportar[[#This Row],[UNIDAD/SUB UNIDAD]],[3]!REGIONALES[[#All],[codigo_regional3]:[Columna1]],3,0)</f>
        <v>94</v>
      </c>
      <c r="AM2027" s="41">
        <f>Exportar[[#This Row],[COD]]</f>
        <v>94</v>
      </c>
      <c r="AN2027" s="41">
        <f>IFERROR(VLOOKUP(Exportar[[#This Row],[RUBRO completo]],'[3]CENTRO DE COSTOS'!$X:$X,1,0),0)</f>
        <v>0</v>
      </c>
      <c r="AO2027" s="43" t="str">
        <f>VLOOKUP(Exportar[[#This Row],[COD_REAL]],'[3]CENTRO DE COSTOS'!$M$4:$N$72,2,0)</f>
        <v>REGIONAL GUAINIA</v>
      </c>
    </row>
    <row r="2028" spans="1:41" x14ac:dyDescent="0.25">
      <c r="A2028" s="44">
        <v>45111</v>
      </c>
      <c r="B2028" s="32">
        <v>2023</v>
      </c>
      <c r="C2028" s="33" t="str">
        <f>VLOOKUP(D2028,'[3]CENTRO DE COSTOS'!$E:$H,4,0)</f>
        <v>REGIONALES</v>
      </c>
      <c r="D2028" s="34" t="s">
        <v>99</v>
      </c>
      <c r="E2028" s="34" t="s">
        <v>100</v>
      </c>
      <c r="F2028" s="34" t="s">
        <v>208</v>
      </c>
      <c r="G2028" s="35" t="str">
        <f>VLOOKUP(O2028,[3]Gerentes!$A:$N,4,0)</f>
        <v>FUNCIONAMIENTO</v>
      </c>
      <c r="H2028" s="35" t="str">
        <f>VLOOKUP(O2028,[3]Gerentes!$A:$N,5,0)</f>
        <v>DIRECTOR(A) DE GESTION HUMANA</v>
      </c>
      <c r="I2028" s="35" t="str">
        <f>VLOOKUP(O2028,[3]Gerentes!$A:$N,10,0)</f>
        <v>1. Gestión Humana</v>
      </c>
      <c r="J2028" s="35" t="str">
        <f>VLOOKUP(O2028,[3]Gerentes!$A:$AB,15,0)</f>
        <v>No Contratable</v>
      </c>
      <c r="K2028" s="36" t="str">
        <f t="shared" si="93"/>
        <v>Funcionamiento</v>
      </c>
      <c r="L2028" s="37" t="s">
        <v>210</v>
      </c>
      <c r="M2028" s="38" t="str">
        <f t="shared" si="94"/>
        <v>A-02-02</v>
      </c>
      <c r="N2028" s="34">
        <v>301</v>
      </c>
      <c r="O2028" s="35" t="str">
        <f t="shared" si="95"/>
        <v>A-02-02-02-009-006-301</v>
      </c>
      <c r="P2028" s="32" t="s">
        <v>209</v>
      </c>
      <c r="Q2028" s="39">
        <f>VLOOKUP($O2028,[3]Gerentes!$A:$I,7,0)</f>
        <v>0</v>
      </c>
      <c r="R2028" s="40">
        <f>VLOOKUP($O2028,[3]Gerentes!$A:$I,8,0)</f>
        <v>0</v>
      </c>
      <c r="S2028" s="34" t="s">
        <v>24</v>
      </c>
      <c r="T2028" s="34">
        <v>27</v>
      </c>
      <c r="U2028" s="34" t="s">
        <v>161</v>
      </c>
      <c r="V2028" s="34" t="s">
        <v>25</v>
      </c>
      <c r="W2028" s="41">
        <v>8946389</v>
      </c>
      <c r="X2028" s="41">
        <v>2345171</v>
      </c>
      <c r="Y2028" s="41">
        <v>0</v>
      </c>
      <c r="Z2028" s="41">
        <v>0</v>
      </c>
      <c r="AA2028" s="41">
        <v>0</v>
      </c>
      <c r="AB2028" s="42">
        <v>11291560</v>
      </c>
      <c r="AC2028" s="41">
        <v>11291560</v>
      </c>
      <c r="AD2028" s="41">
        <v>0</v>
      </c>
      <c r="AE2028" s="42">
        <v>0</v>
      </c>
      <c r="AF2028" s="42">
        <v>0</v>
      </c>
      <c r="AG2028" s="41">
        <v>0</v>
      </c>
      <c r="AH2028" s="41">
        <v>0</v>
      </c>
      <c r="AI2028" s="41">
        <v>0</v>
      </c>
      <c r="AJ2028" s="41">
        <v>0</v>
      </c>
      <c r="AK2028" s="42" t="str">
        <f>IFERROR(VLOOKUP(Exportar[[#This Row],[RUBRO]],[3]LISTAS!$A$1:$B$19,2,0),Exportar[[#This Row],[NOMBRE-Planeación_Proyecto]])</f>
        <v>Gastos Generales</v>
      </c>
      <c r="AL2028" s="41">
        <f>VLOOKUP(Exportar[[#This Row],[UNIDAD/SUB UNIDAD]],[3]!REGIONALES[[#All],[codigo_regional3]:[Columna1]],3,0)</f>
        <v>94</v>
      </c>
      <c r="AM2028" s="41">
        <f>Exportar[[#This Row],[COD]]</f>
        <v>94</v>
      </c>
      <c r="AN2028" s="41">
        <f>IFERROR(VLOOKUP(Exportar[[#This Row],[RUBRO completo]],'[3]CENTRO DE COSTOS'!$X:$X,1,0),0)</f>
        <v>0</v>
      </c>
      <c r="AO2028" s="43" t="str">
        <f>VLOOKUP(Exportar[[#This Row],[COD_REAL]],'[3]CENTRO DE COSTOS'!$M$4:$N$72,2,0)</f>
        <v>REGIONAL GUAINIA</v>
      </c>
    </row>
    <row r="2029" spans="1:41" x14ac:dyDescent="0.25">
      <c r="A2029" s="44">
        <v>45111</v>
      </c>
      <c r="B2029" s="32">
        <v>2023</v>
      </c>
      <c r="C2029" s="33" t="str">
        <f>VLOOKUP(D2029,'[3]CENTRO DE COSTOS'!$E:$H,4,0)</f>
        <v>REGIONALES</v>
      </c>
      <c r="D2029" s="34" t="s">
        <v>99</v>
      </c>
      <c r="E2029" s="34" t="s">
        <v>100</v>
      </c>
      <c r="F2029" s="34" t="s">
        <v>208</v>
      </c>
      <c r="G2029" s="35" t="str">
        <f>VLOOKUP(O2029,[3]Gerentes!$A:$N,4,0)</f>
        <v>FUNCIONAMIENTO</v>
      </c>
      <c r="H2029" s="35" t="str">
        <f>VLOOKUP(O2029,[3]Gerentes!$A:$N,5,0)</f>
        <v>DIRECTOR(A) DE GESTION HUMANA</v>
      </c>
      <c r="I2029" s="35" t="str">
        <f>VLOOKUP(O2029,[3]Gerentes!$A:$N,10,0)</f>
        <v>1. Gestión Humana</v>
      </c>
      <c r="J2029" s="35" t="str">
        <f>VLOOKUP(O2029,[3]Gerentes!$A:$AB,15,0)</f>
        <v>No Contratable</v>
      </c>
      <c r="K2029" s="36" t="str">
        <f t="shared" si="93"/>
        <v>Funcionamiento</v>
      </c>
      <c r="L2029" s="37" t="s">
        <v>207</v>
      </c>
      <c r="M2029" s="38" t="str">
        <f t="shared" si="94"/>
        <v>A-02-02</v>
      </c>
      <c r="N2029" s="34">
        <v>301</v>
      </c>
      <c r="O2029" s="35" t="str">
        <f t="shared" si="95"/>
        <v>A-02-02-02-010-301</v>
      </c>
      <c r="P2029" s="32" t="s">
        <v>206</v>
      </c>
      <c r="Q2029" s="39">
        <f>VLOOKUP($O2029,[3]Gerentes!$A:$I,7,0)</f>
        <v>0</v>
      </c>
      <c r="R2029" s="40">
        <f>VLOOKUP($O2029,[3]Gerentes!$A:$I,8,0)</f>
        <v>0</v>
      </c>
      <c r="S2029" s="34" t="s">
        <v>24</v>
      </c>
      <c r="T2029" s="34">
        <v>27</v>
      </c>
      <c r="U2029" s="34" t="s">
        <v>161</v>
      </c>
      <c r="V2029" s="34" t="s">
        <v>25</v>
      </c>
      <c r="W2029" s="41">
        <v>6365400</v>
      </c>
      <c r="X2029" s="41">
        <v>0</v>
      </c>
      <c r="Y2029" s="41">
        <v>0</v>
      </c>
      <c r="Z2029" s="41">
        <v>0</v>
      </c>
      <c r="AA2029" s="41">
        <v>0</v>
      </c>
      <c r="AB2029" s="42">
        <v>6365400</v>
      </c>
      <c r="AC2029" s="41">
        <v>1681103</v>
      </c>
      <c r="AD2029" s="41">
        <v>4684297</v>
      </c>
      <c r="AE2029" s="42">
        <v>1681103</v>
      </c>
      <c r="AF2029" s="42">
        <v>1681103</v>
      </c>
      <c r="AG2029" s="41">
        <v>1681103</v>
      </c>
      <c r="AH2029" s="41">
        <v>1681103</v>
      </c>
      <c r="AI2029" s="41">
        <v>0</v>
      </c>
      <c r="AJ2029" s="41">
        <v>0</v>
      </c>
      <c r="AK2029" s="42" t="str">
        <f>IFERROR(VLOOKUP(Exportar[[#This Row],[RUBRO]],[3]LISTAS!$A$1:$B$19,2,0),Exportar[[#This Row],[NOMBRE-Planeación_Proyecto]])</f>
        <v>Gastos Generales</v>
      </c>
      <c r="AL2029" s="41">
        <f>VLOOKUP(Exportar[[#This Row],[UNIDAD/SUB UNIDAD]],[3]!REGIONALES[[#All],[codigo_regional3]:[Columna1]],3,0)</f>
        <v>94</v>
      </c>
      <c r="AM2029" s="41">
        <f>Exportar[[#This Row],[COD]]</f>
        <v>94</v>
      </c>
      <c r="AN2029" s="41">
        <f>IFERROR(VLOOKUP(Exportar[[#This Row],[RUBRO completo]],'[3]CENTRO DE COSTOS'!$X:$X,1,0),0)</f>
        <v>0</v>
      </c>
      <c r="AO2029" s="43" t="str">
        <f>VLOOKUP(Exportar[[#This Row],[COD_REAL]],'[3]CENTRO DE COSTOS'!$M$4:$N$72,2,0)</f>
        <v>REGIONAL GUAINIA</v>
      </c>
    </row>
    <row r="2030" spans="1:41" x14ac:dyDescent="0.25">
      <c r="A2030" s="44">
        <v>45111</v>
      </c>
      <c r="B2030" s="32">
        <v>2023</v>
      </c>
      <c r="C2030" s="33" t="str">
        <f>VLOOKUP(D2030,'[3]CENTRO DE COSTOS'!$E:$H,4,0)</f>
        <v>REGIONALES</v>
      </c>
      <c r="D2030" s="34" t="s">
        <v>99</v>
      </c>
      <c r="E2030" s="34" t="s">
        <v>100</v>
      </c>
      <c r="F2030" s="34" t="s">
        <v>195</v>
      </c>
      <c r="G2030" s="35" t="str">
        <f>VLOOKUP(O2030,[3]Gerentes!$A:$N,4,0)</f>
        <v>FUNCIONAMIENTO</v>
      </c>
      <c r="H2030" s="35" t="str">
        <f>VLOOKUP(O2030,[3]Gerentes!$A:$N,5,0)</f>
        <v>DIRECTOR(A) ADMINISTRATIVO</v>
      </c>
      <c r="I2030" s="35" t="str">
        <f>VLOOKUP(O2030,[3]Gerentes!$A:$N,10,0)</f>
        <v>2. Administrativa</v>
      </c>
      <c r="J2030" s="35" t="str">
        <f>VLOOKUP(O2030,[3]Gerentes!$A:$AB,15,0)</f>
        <v>No Contratable</v>
      </c>
      <c r="K2030" s="36" t="str">
        <f t="shared" si="93"/>
        <v>Funcionamiento</v>
      </c>
      <c r="L2030" s="37" t="s">
        <v>205</v>
      </c>
      <c r="M2030" s="38" t="str">
        <f t="shared" si="94"/>
        <v>A-02-02</v>
      </c>
      <c r="N2030" s="34">
        <v>302</v>
      </c>
      <c r="O2030" s="35" t="str">
        <f t="shared" si="95"/>
        <v>A-02-02-01-003-003-302</v>
      </c>
      <c r="P2030" s="32" t="s">
        <v>204</v>
      </c>
      <c r="Q2030" s="39">
        <f>VLOOKUP($O2030,[3]Gerentes!$A:$I,7,0)</f>
        <v>0</v>
      </c>
      <c r="R2030" s="40">
        <f>VLOOKUP($O2030,[3]Gerentes!$A:$I,8,0)</f>
        <v>0</v>
      </c>
      <c r="S2030" s="34" t="s">
        <v>24</v>
      </c>
      <c r="T2030" s="34">
        <v>27</v>
      </c>
      <c r="U2030" s="34" t="s">
        <v>161</v>
      </c>
      <c r="V2030" s="34" t="s">
        <v>25</v>
      </c>
      <c r="W2030" s="41">
        <v>53637400</v>
      </c>
      <c r="X2030" s="41">
        <v>0</v>
      </c>
      <c r="Y2030" s="41">
        <v>0</v>
      </c>
      <c r="Z2030" s="41">
        <v>0</v>
      </c>
      <c r="AA2030" s="41">
        <v>0</v>
      </c>
      <c r="AB2030" s="42">
        <v>53637400</v>
      </c>
      <c r="AC2030" s="41">
        <v>35000000</v>
      </c>
      <c r="AD2030" s="41">
        <v>18637400</v>
      </c>
      <c r="AE2030" s="42">
        <v>20000000</v>
      </c>
      <c r="AF2030" s="42">
        <v>5113118</v>
      </c>
      <c r="AG2030" s="41">
        <v>5113118</v>
      </c>
      <c r="AH2030" s="41">
        <v>5113118</v>
      </c>
      <c r="AI2030" s="41">
        <v>0</v>
      </c>
      <c r="AJ2030" s="41">
        <v>0</v>
      </c>
      <c r="AK2030" s="42" t="str">
        <f>IFERROR(VLOOKUP(Exportar[[#This Row],[RUBRO]],[3]LISTAS!$A$1:$B$19,2,0),Exportar[[#This Row],[NOMBRE-Planeación_Proyecto]])</f>
        <v>Gastos Generales</v>
      </c>
      <c r="AL2030" s="41">
        <f>VLOOKUP(Exportar[[#This Row],[UNIDAD/SUB UNIDAD]],[3]!REGIONALES[[#All],[codigo_regional3]:[Columna1]],3,0)</f>
        <v>94</v>
      </c>
      <c r="AM2030" s="41">
        <f>Exportar[[#This Row],[COD]]</f>
        <v>94</v>
      </c>
      <c r="AN2030" s="41">
        <f>IFERROR(VLOOKUP(Exportar[[#This Row],[RUBRO completo]],'[3]CENTRO DE COSTOS'!$X:$X,1,0),0)</f>
        <v>0</v>
      </c>
      <c r="AO2030" s="43" t="str">
        <f>VLOOKUP(Exportar[[#This Row],[COD_REAL]],'[3]CENTRO DE COSTOS'!$M$4:$N$72,2,0)</f>
        <v>REGIONAL GUAINIA</v>
      </c>
    </row>
    <row r="2031" spans="1:41" x14ac:dyDescent="0.25">
      <c r="A2031" s="44">
        <v>45111</v>
      </c>
      <c r="B2031" s="32">
        <v>2023</v>
      </c>
      <c r="C2031" s="33" t="str">
        <f>VLOOKUP(D2031,'[3]CENTRO DE COSTOS'!$E:$H,4,0)</f>
        <v>REGIONALES</v>
      </c>
      <c r="D2031" s="34" t="s">
        <v>99</v>
      </c>
      <c r="E2031" s="34" t="s">
        <v>100</v>
      </c>
      <c r="F2031" s="34" t="s">
        <v>195</v>
      </c>
      <c r="G2031" s="35" t="str">
        <f>VLOOKUP(O2031,[3]Gerentes!$A:$N,4,0)</f>
        <v>FUNCIONAMIENTO</v>
      </c>
      <c r="H2031" s="35" t="str">
        <f>VLOOKUP(O2031,[3]Gerentes!$A:$N,5,0)</f>
        <v>DIRECTOR(A) ADMINISTRATIVO</v>
      </c>
      <c r="I2031" s="35" t="str">
        <f>VLOOKUP(O2031,[3]Gerentes!$A:$N,10,0)</f>
        <v>2. Administrativa</v>
      </c>
      <c r="J2031" s="35" t="str">
        <f>VLOOKUP(O2031,[3]Gerentes!$A:$AB,15,0)</f>
        <v>No Contratable</v>
      </c>
      <c r="K2031" s="36" t="str">
        <f t="shared" si="93"/>
        <v>Funcionamiento</v>
      </c>
      <c r="L2031" s="37" t="s">
        <v>203</v>
      </c>
      <c r="M2031" s="38" t="str">
        <f t="shared" si="94"/>
        <v>A-02-02</v>
      </c>
      <c r="N2031" s="34">
        <v>302</v>
      </c>
      <c r="O2031" s="35" t="str">
        <f t="shared" si="95"/>
        <v>A-02-02-02-006-009-302</v>
      </c>
      <c r="P2031" s="32" t="s">
        <v>202</v>
      </c>
      <c r="Q2031" s="39">
        <f>VLOOKUP($O2031,[3]Gerentes!$A:$I,7,0)</f>
        <v>0</v>
      </c>
      <c r="R2031" s="40">
        <f>VLOOKUP($O2031,[3]Gerentes!$A:$I,8,0)</f>
        <v>0</v>
      </c>
      <c r="S2031" s="34" t="s">
        <v>24</v>
      </c>
      <c r="T2031" s="34">
        <v>27</v>
      </c>
      <c r="U2031" s="34" t="s">
        <v>161</v>
      </c>
      <c r="V2031" s="34" t="s">
        <v>25</v>
      </c>
      <c r="W2031" s="41">
        <v>701800</v>
      </c>
      <c r="X2031" s="41">
        <v>0</v>
      </c>
      <c r="Y2031" s="41">
        <v>0</v>
      </c>
      <c r="Z2031" s="41">
        <v>0</v>
      </c>
      <c r="AA2031" s="41">
        <v>0</v>
      </c>
      <c r="AB2031" s="42">
        <v>701800</v>
      </c>
      <c r="AC2031" s="41">
        <v>701800</v>
      </c>
      <c r="AD2031" s="41">
        <v>0</v>
      </c>
      <c r="AE2031" s="42">
        <v>701800</v>
      </c>
      <c r="AF2031" s="42">
        <v>701800</v>
      </c>
      <c r="AG2031" s="41">
        <v>701800</v>
      </c>
      <c r="AH2031" s="41">
        <v>701800</v>
      </c>
      <c r="AI2031" s="41">
        <v>0</v>
      </c>
      <c r="AJ2031" s="41">
        <v>0</v>
      </c>
      <c r="AK2031" s="42" t="str">
        <f>IFERROR(VLOOKUP(Exportar[[#This Row],[RUBRO]],[3]LISTAS!$A$1:$B$19,2,0),Exportar[[#This Row],[NOMBRE-Planeación_Proyecto]])</f>
        <v>Gastos Generales</v>
      </c>
      <c r="AL2031" s="41">
        <f>VLOOKUP(Exportar[[#This Row],[UNIDAD/SUB UNIDAD]],[3]!REGIONALES[[#All],[codigo_regional3]:[Columna1]],3,0)</f>
        <v>94</v>
      </c>
      <c r="AM2031" s="41">
        <f>Exportar[[#This Row],[COD]]</f>
        <v>94</v>
      </c>
      <c r="AN2031" s="41">
        <f>IFERROR(VLOOKUP(Exportar[[#This Row],[RUBRO completo]],'[3]CENTRO DE COSTOS'!$X:$X,1,0),0)</f>
        <v>0</v>
      </c>
      <c r="AO2031" s="43" t="str">
        <f>VLOOKUP(Exportar[[#This Row],[COD_REAL]],'[3]CENTRO DE COSTOS'!$M$4:$N$72,2,0)</f>
        <v>REGIONAL GUAINIA</v>
      </c>
    </row>
    <row r="2032" spans="1:41" x14ac:dyDescent="0.25">
      <c r="A2032" s="44">
        <v>45111</v>
      </c>
      <c r="B2032" s="32">
        <v>2023</v>
      </c>
      <c r="C2032" s="33" t="str">
        <f>VLOOKUP(D2032,'[3]CENTRO DE COSTOS'!$E:$H,4,0)</f>
        <v>REGIONALES</v>
      </c>
      <c r="D2032" s="34" t="s">
        <v>99</v>
      </c>
      <c r="E2032" s="34" t="s">
        <v>100</v>
      </c>
      <c r="F2032" s="34" t="s">
        <v>195</v>
      </c>
      <c r="G2032" s="35" t="str">
        <f>VLOOKUP(O2032,[3]Gerentes!$A:$N,4,0)</f>
        <v>FUNCIONAMIENTO</v>
      </c>
      <c r="H2032" s="35" t="str">
        <f>VLOOKUP(O2032,[3]Gerentes!$A:$N,5,0)</f>
        <v>DIRECTOR(A) ADMINISTRATIVO</v>
      </c>
      <c r="I2032" s="35" t="str">
        <f>VLOOKUP(O2032,[3]Gerentes!$A:$N,10,0)</f>
        <v>2. Administrativa</v>
      </c>
      <c r="J2032" s="35" t="str">
        <f>VLOOKUP(O2032,[3]Gerentes!$A:$AB,15,0)</f>
        <v>No Contratable</v>
      </c>
      <c r="K2032" s="36" t="str">
        <f t="shared" si="93"/>
        <v>Funcionamiento</v>
      </c>
      <c r="L2032" s="37" t="s">
        <v>201</v>
      </c>
      <c r="M2032" s="38" t="str">
        <f t="shared" si="94"/>
        <v>A-02-02</v>
      </c>
      <c r="N2032" s="34">
        <v>302</v>
      </c>
      <c r="O2032" s="35" t="str">
        <f t="shared" si="95"/>
        <v>A-02-02-02-008-004-302</v>
      </c>
      <c r="P2032" s="32" t="s">
        <v>200</v>
      </c>
      <c r="Q2032" s="39">
        <f>VLOOKUP($O2032,[3]Gerentes!$A:$I,7,0)</f>
        <v>0</v>
      </c>
      <c r="R2032" s="40">
        <f>VLOOKUP($O2032,[3]Gerentes!$A:$I,8,0)</f>
        <v>0</v>
      </c>
      <c r="S2032" s="34" t="s">
        <v>24</v>
      </c>
      <c r="T2032" s="34">
        <v>27</v>
      </c>
      <c r="U2032" s="34" t="s">
        <v>161</v>
      </c>
      <c r="V2032" s="34" t="s">
        <v>25</v>
      </c>
      <c r="W2032" s="41">
        <v>572800</v>
      </c>
      <c r="X2032" s="41">
        <v>0</v>
      </c>
      <c r="Y2032" s="41">
        <v>572800</v>
      </c>
      <c r="Z2032" s="41">
        <v>0</v>
      </c>
      <c r="AA2032" s="41">
        <v>0</v>
      </c>
      <c r="AB2032" s="42">
        <v>0</v>
      </c>
      <c r="AC2032" s="41">
        <v>0</v>
      </c>
      <c r="AD2032" s="41">
        <v>0</v>
      </c>
      <c r="AE2032" s="42">
        <v>0</v>
      </c>
      <c r="AF2032" s="42">
        <v>0</v>
      </c>
      <c r="AG2032" s="41">
        <v>0</v>
      </c>
      <c r="AH2032" s="41">
        <v>0</v>
      </c>
      <c r="AI2032" s="41">
        <v>0</v>
      </c>
      <c r="AJ2032" s="41">
        <v>0</v>
      </c>
      <c r="AK2032" s="42" t="str">
        <f>IFERROR(VLOOKUP(Exportar[[#This Row],[RUBRO]],[3]LISTAS!$A$1:$B$19,2,0),Exportar[[#This Row],[NOMBRE-Planeación_Proyecto]])</f>
        <v>Gastos Generales</v>
      </c>
      <c r="AL2032" s="41">
        <f>VLOOKUP(Exportar[[#This Row],[UNIDAD/SUB UNIDAD]],[3]!REGIONALES[[#All],[codigo_regional3]:[Columna1]],3,0)</f>
        <v>94</v>
      </c>
      <c r="AM2032" s="41">
        <f>Exportar[[#This Row],[COD]]</f>
        <v>94</v>
      </c>
      <c r="AN2032" s="41">
        <f>IFERROR(VLOOKUP(Exportar[[#This Row],[RUBRO completo]],'[3]CENTRO DE COSTOS'!$X:$X,1,0),0)</f>
        <v>0</v>
      </c>
      <c r="AO2032" s="43" t="str">
        <f>VLOOKUP(Exportar[[#This Row],[COD_REAL]],'[3]CENTRO DE COSTOS'!$M$4:$N$72,2,0)</f>
        <v>REGIONAL GUAINIA</v>
      </c>
    </row>
    <row r="2033" spans="1:41" x14ac:dyDescent="0.25">
      <c r="A2033" s="44">
        <v>45111</v>
      </c>
      <c r="B2033" s="32">
        <v>2023</v>
      </c>
      <c r="C2033" s="33" t="str">
        <f>VLOOKUP(D2033,'[3]CENTRO DE COSTOS'!$E:$H,4,0)</f>
        <v>REGIONALES</v>
      </c>
      <c r="D2033" s="34" t="s">
        <v>99</v>
      </c>
      <c r="E2033" s="34" t="s">
        <v>100</v>
      </c>
      <c r="F2033" s="34" t="s">
        <v>195</v>
      </c>
      <c r="G2033" s="35" t="str">
        <f>VLOOKUP(O2033,[3]Gerentes!$A:$N,4,0)</f>
        <v>FUNCIONAMIENTO</v>
      </c>
      <c r="H2033" s="35" t="str">
        <f>VLOOKUP(O2033,[3]Gerentes!$A:$N,5,0)</f>
        <v>DIRECTOR(A) ADMINISTRATIVO</v>
      </c>
      <c r="I2033" s="35" t="str">
        <f>VLOOKUP(O2033,[3]Gerentes!$A:$N,10,0)</f>
        <v>2. Administrativa</v>
      </c>
      <c r="J2033" s="35" t="str">
        <f>VLOOKUP(O2033,[3]Gerentes!$A:$AB,15,0)</f>
        <v>No Contratable</v>
      </c>
      <c r="K2033" s="36" t="str">
        <f t="shared" si="93"/>
        <v>Funcionamiento</v>
      </c>
      <c r="L2033" s="37" t="s">
        <v>199</v>
      </c>
      <c r="M2033" s="38" t="str">
        <f t="shared" si="94"/>
        <v>A-02-02</v>
      </c>
      <c r="N2033" s="34">
        <v>302</v>
      </c>
      <c r="O2033" s="35" t="str">
        <f t="shared" si="95"/>
        <v>A-02-02-02-008-007-302</v>
      </c>
      <c r="P2033" s="32" t="s">
        <v>198</v>
      </c>
      <c r="Q2033" s="39">
        <f>VLOOKUP($O2033,[3]Gerentes!$A:$I,7,0)</f>
        <v>0</v>
      </c>
      <c r="R2033" s="40">
        <f>VLOOKUP($O2033,[3]Gerentes!$A:$I,8,0)</f>
        <v>0</v>
      </c>
      <c r="S2033" s="34" t="s">
        <v>24</v>
      </c>
      <c r="T2033" s="34">
        <v>27</v>
      </c>
      <c r="U2033" s="34" t="s">
        <v>161</v>
      </c>
      <c r="V2033" s="34" t="s">
        <v>25</v>
      </c>
      <c r="W2033" s="41">
        <v>11474100</v>
      </c>
      <c r="X2033" s="41">
        <v>0</v>
      </c>
      <c r="Y2033" s="41">
        <v>0</v>
      </c>
      <c r="Z2033" s="41">
        <v>0</v>
      </c>
      <c r="AA2033" s="41">
        <v>0</v>
      </c>
      <c r="AB2033" s="42">
        <v>11474100</v>
      </c>
      <c r="AC2033" s="41">
        <v>8880000</v>
      </c>
      <c r="AD2033" s="41">
        <v>2594100</v>
      </c>
      <c r="AE2033" s="42">
        <v>8880000</v>
      </c>
      <c r="AF2033" s="42">
        <v>0</v>
      </c>
      <c r="AG2033" s="41">
        <v>0</v>
      </c>
      <c r="AH2033" s="41">
        <v>0</v>
      </c>
      <c r="AI2033" s="41">
        <v>0</v>
      </c>
      <c r="AJ2033" s="41">
        <v>0</v>
      </c>
      <c r="AK2033" s="42" t="str">
        <f>IFERROR(VLOOKUP(Exportar[[#This Row],[RUBRO]],[3]LISTAS!$A$1:$B$19,2,0),Exportar[[#This Row],[NOMBRE-Planeación_Proyecto]])</f>
        <v>Gastos Generales</v>
      </c>
      <c r="AL2033" s="41">
        <f>VLOOKUP(Exportar[[#This Row],[UNIDAD/SUB UNIDAD]],[3]!REGIONALES[[#All],[codigo_regional3]:[Columna1]],3,0)</f>
        <v>94</v>
      </c>
      <c r="AM2033" s="41">
        <f>Exportar[[#This Row],[COD]]</f>
        <v>94</v>
      </c>
      <c r="AN2033" s="41">
        <f>IFERROR(VLOOKUP(Exportar[[#This Row],[RUBRO completo]],'[3]CENTRO DE COSTOS'!$X:$X,1,0),0)</f>
        <v>0</v>
      </c>
      <c r="AO2033" s="43" t="str">
        <f>VLOOKUP(Exportar[[#This Row],[COD_REAL]],'[3]CENTRO DE COSTOS'!$M$4:$N$72,2,0)</f>
        <v>REGIONAL GUAINIA</v>
      </c>
    </row>
    <row r="2034" spans="1:41" x14ac:dyDescent="0.25">
      <c r="A2034" s="44">
        <v>45111</v>
      </c>
      <c r="B2034" s="32">
        <v>2023</v>
      </c>
      <c r="C2034" s="33" t="str">
        <f>VLOOKUP(D2034,'[3]CENTRO DE COSTOS'!$E:$H,4,0)</f>
        <v>REGIONALES</v>
      </c>
      <c r="D2034" s="34" t="s">
        <v>99</v>
      </c>
      <c r="E2034" s="34" t="s">
        <v>100</v>
      </c>
      <c r="F2034" s="34" t="s">
        <v>195</v>
      </c>
      <c r="G2034" s="35" t="str">
        <f>VLOOKUP(O2034,[3]Gerentes!$A:$N,4,0)</f>
        <v>FUNCIONAMIENTO</v>
      </c>
      <c r="H2034" s="35" t="str">
        <f>VLOOKUP(O2034,[3]Gerentes!$A:$N,5,0)</f>
        <v>DIRECTOR(A) ADMINISTRATIVO</v>
      </c>
      <c r="I2034" s="35" t="str">
        <f>VLOOKUP(O2034,[3]Gerentes!$A:$N,10,0)</f>
        <v>2. Administrativa</v>
      </c>
      <c r="J2034" s="35" t="str">
        <f>VLOOKUP(O2034,[3]Gerentes!$A:$AB,15,0)</f>
        <v>No Contratable</v>
      </c>
      <c r="K2034" s="36" t="str">
        <f t="shared" si="93"/>
        <v>Funcionamiento</v>
      </c>
      <c r="L2034" s="37" t="s">
        <v>197</v>
      </c>
      <c r="M2034" s="38" t="str">
        <f t="shared" si="94"/>
        <v>A-02-02</v>
      </c>
      <c r="N2034" s="34">
        <v>302</v>
      </c>
      <c r="O2034" s="35" t="str">
        <f t="shared" si="95"/>
        <v>A-02-02-02-009-004-302</v>
      </c>
      <c r="P2034" s="32" t="s">
        <v>196</v>
      </c>
      <c r="Q2034" s="39">
        <f>VLOOKUP($O2034,[3]Gerentes!$A:$I,7,0)</f>
        <v>0</v>
      </c>
      <c r="R2034" s="40">
        <f>VLOOKUP($O2034,[3]Gerentes!$A:$I,8,0)</f>
        <v>0</v>
      </c>
      <c r="S2034" s="34" t="s">
        <v>24</v>
      </c>
      <c r="T2034" s="34">
        <v>27</v>
      </c>
      <c r="U2034" s="34" t="s">
        <v>161</v>
      </c>
      <c r="V2034" s="34" t="s">
        <v>25</v>
      </c>
      <c r="W2034" s="41">
        <v>30000</v>
      </c>
      <c r="X2034" s="41">
        <v>0</v>
      </c>
      <c r="Y2034" s="41">
        <v>0</v>
      </c>
      <c r="Z2034" s="41">
        <v>0</v>
      </c>
      <c r="AA2034" s="41">
        <v>0</v>
      </c>
      <c r="AB2034" s="42">
        <v>30000</v>
      </c>
      <c r="AC2034" s="41">
        <v>30000</v>
      </c>
      <c r="AD2034" s="41">
        <v>0</v>
      </c>
      <c r="AE2034" s="42">
        <v>30000</v>
      </c>
      <c r="AF2034" s="42">
        <v>30000</v>
      </c>
      <c r="AG2034" s="41">
        <v>30000</v>
      </c>
      <c r="AH2034" s="41">
        <v>30000</v>
      </c>
      <c r="AI2034" s="41">
        <v>0</v>
      </c>
      <c r="AJ2034" s="41">
        <v>0</v>
      </c>
      <c r="AK2034" s="42" t="str">
        <f>IFERROR(VLOOKUP(Exportar[[#This Row],[RUBRO]],[3]LISTAS!$A$1:$B$19,2,0),Exportar[[#This Row],[NOMBRE-Planeación_Proyecto]])</f>
        <v>Gastos Generales</v>
      </c>
      <c r="AL2034" s="41">
        <f>VLOOKUP(Exportar[[#This Row],[UNIDAD/SUB UNIDAD]],[3]!REGIONALES[[#All],[codigo_regional3]:[Columna1]],3,0)</f>
        <v>94</v>
      </c>
      <c r="AM2034" s="41">
        <f>Exportar[[#This Row],[COD]]</f>
        <v>94</v>
      </c>
      <c r="AN2034" s="41">
        <f>IFERROR(VLOOKUP(Exportar[[#This Row],[RUBRO completo]],'[3]CENTRO DE COSTOS'!$X:$X,1,0),0)</f>
        <v>0</v>
      </c>
      <c r="AO2034" s="43" t="str">
        <f>VLOOKUP(Exportar[[#This Row],[COD_REAL]],'[3]CENTRO DE COSTOS'!$M$4:$N$72,2,0)</f>
        <v>REGIONAL GUAINIA</v>
      </c>
    </row>
    <row r="2035" spans="1:41" x14ac:dyDescent="0.25">
      <c r="A2035" s="44">
        <v>45111</v>
      </c>
      <c r="B2035" s="32">
        <v>2023</v>
      </c>
      <c r="C2035" s="33" t="str">
        <f>VLOOKUP(D2035,'[3]CENTRO DE COSTOS'!$E:$H,4,0)</f>
        <v>REGIONALES</v>
      </c>
      <c r="D2035" s="34" t="s">
        <v>99</v>
      </c>
      <c r="E2035" s="34" t="s">
        <v>100</v>
      </c>
      <c r="F2035" s="34" t="s">
        <v>195</v>
      </c>
      <c r="G2035" s="35" t="str">
        <f>VLOOKUP(O2035,[3]Gerentes!$A:$N,4,0)</f>
        <v>FUNCIONAMIENTO</v>
      </c>
      <c r="H2035" s="35" t="str">
        <f>VLOOKUP(O2035,[3]Gerentes!$A:$N,5,0)</f>
        <v>DIRECTOR(A) ADMINISTRATIVO</v>
      </c>
      <c r="I2035" s="35" t="str">
        <f>VLOOKUP(O2035,[3]Gerentes!$A:$N,10,0)</f>
        <v>2. Administrativa</v>
      </c>
      <c r="J2035" s="35" t="str">
        <f>VLOOKUP(O2035,[3]Gerentes!$A:$AB,15,0)</f>
        <v>No Contratable</v>
      </c>
      <c r="K2035" s="36" t="str">
        <f t="shared" si="93"/>
        <v>Funcionamiento</v>
      </c>
      <c r="L2035" s="37" t="s">
        <v>194</v>
      </c>
      <c r="M2035" s="38" t="str">
        <f t="shared" si="94"/>
        <v>A-08-01</v>
      </c>
      <c r="N2035" s="34">
        <v>302</v>
      </c>
      <c r="O2035" s="35" t="str">
        <f t="shared" si="95"/>
        <v>A-08-01-02-001-302</v>
      </c>
      <c r="P2035" s="32" t="s">
        <v>193</v>
      </c>
      <c r="Q2035" s="39">
        <f>VLOOKUP($O2035,[3]Gerentes!$A:$I,7,0)</f>
        <v>0</v>
      </c>
      <c r="R2035" s="40">
        <f>VLOOKUP($O2035,[3]Gerentes!$A:$I,8,0)</f>
        <v>0</v>
      </c>
      <c r="S2035" s="34" t="s">
        <v>24</v>
      </c>
      <c r="T2035" s="34">
        <v>27</v>
      </c>
      <c r="U2035" s="34" t="s">
        <v>161</v>
      </c>
      <c r="V2035" s="34" t="s">
        <v>25</v>
      </c>
      <c r="W2035" s="41">
        <v>1877300</v>
      </c>
      <c r="X2035" s="41">
        <v>18542</v>
      </c>
      <c r="Y2035" s="41">
        <v>7554</v>
      </c>
      <c r="Z2035" s="41">
        <v>0</v>
      </c>
      <c r="AA2035" s="41">
        <v>0</v>
      </c>
      <c r="AB2035" s="42">
        <v>1888288</v>
      </c>
      <c r="AC2035" s="41">
        <v>1888288</v>
      </c>
      <c r="AD2035" s="41">
        <v>0</v>
      </c>
      <c r="AE2035" s="42">
        <v>1888288</v>
      </c>
      <c r="AF2035" s="42">
        <v>1888288</v>
      </c>
      <c r="AG2035" s="41">
        <v>1888288</v>
      </c>
      <c r="AH2035" s="41">
        <v>1888288</v>
      </c>
      <c r="AI2035" s="41">
        <v>0</v>
      </c>
      <c r="AJ2035" s="41">
        <v>0</v>
      </c>
      <c r="AK2035" s="42" t="str">
        <f>IFERROR(VLOOKUP(Exportar[[#This Row],[RUBRO]],[3]LISTAS!$A$1:$B$19,2,0),Exportar[[#This Row],[NOMBRE-Planeación_Proyecto]])</f>
        <v>Otros Gastos</v>
      </c>
      <c r="AL2035" s="41">
        <f>VLOOKUP(Exportar[[#This Row],[UNIDAD/SUB UNIDAD]],[3]!REGIONALES[[#All],[codigo_regional3]:[Columna1]],3,0)</f>
        <v>94</v>
      </c>
      <c r="AM2035" s="41">
        <f>Exportar[[#This Row],[COD]]</f>
        <v>94</v>
      </c>
      <c r="AN2035" s="41">
        <f>IFERROR(VLOOKUP(Exportar[[#This Row],[RUBRO completo]],'[3]CENTRO DE COSTOS'!$X:$X,1,0),0)</f>
        <v>0</v>
      </c>
      <c r="AO2035" s="43" t="str">
        <f>VLOOKUP(Exportar[[#This Row],[COD_REAL]],'[3]CENTRO DE COSTOS'!$M$4:$N$72,2,0)</f>
        <v>REGIONAL GUAINIA</v>
      </c>
    </row>
    <row r="2036" spans="1:41" x14ac:dyDescent="0.25">
      <c r="A2036" s="44">
        <v>45111</v>
      </c>
      <c r="B2036" s="32">
        <v>2023</v>
      </c>
      <c r="C2036" s="33" t="str">
        <f>VLOOKUP(D2036,'[3]CENTRO DE COSTOS'!$E:$H,4,0)</f>
        <v>REGIONALES</v>
      </c>
      <c r="D2036" s="34" t="s">
        <v>99</v>
      </c>
      <c r="E2036" s="34" t="s">
        <v>100</v>
      </c>
      <c r="F2036" s="34" t="s">
        <v>195</v>
      </c>
      <c r="G2036" s="35" t="str">
        <f>VLOOKUP(O2036,[3]Gerentes!$A:$N,4,0)</f>
        <v>FUNCIONAMIENTO</v>
      </c>
      <c r="H2036" s="35" t="str">
        <f>VLOOKUP(O2036,[3]Gerentes!$A:$N,5,0)</f>
        <v>DIRECTOR(A) ADMINISTRATIVO</v>
      </c>
      <c r="I2036" s="35" t="str">
        <f>VLOOKUP(O2036,[3]Gerentes!$A:$N,10,0)</f>
        <v>2. Administrativa</v>
      </c>
      <c r="J2036" s="35" t="str">
        <f>VLOOKUP(O2036,[3]Gerentes!$A:$AB,15,0)</f>
        <v>No Contratable</v>
      </c>
      <c r="K2036" s="36" t="str">
        <f t="shared" si="93"/>
        <v>Funcionamiento</v>
      </c>
      <c r="L2036" s="37" t="s">
        <v>241</v>
      </c>
      <c r="M2036" s="38" t="str">
        <f t="shared" si="94"/>
        <v>A-08-01</v>
      </c>
      <c r="N2036" s="34">
        <v>302</v>
      </c>
      <c r="O2036" s="35" t="str">
        <f t="shared" si="95"/>
        <v>A-08-01-02-006-302</v>
      </c>
      <c r="P2036" s="32" t="s">
        <v>240</v>
      </c>
      <c r="Q2036" s="39">
        <f>VLOOKUP($O2036,[3]Gerentes!$A:$I,7,0)</f>
        <v>0</v>
      </c>
      <c r="R2036" s="40">
        <f>VLOOKUP($O2036,[3]Gerentes!$A:$I,8,0)</f>
        <v>0</v>
      </c>
      <c r="S2036" s="34" t="s">
        <v>24</v>
      </c>
      <c r="T2036" s="34">
        <v>27</v>
      </c>
      <c r="U2036" s="34" t="s">
        <v>161</v>
      </c>
      <c r="V2036" s="34" t="s">
        <v>25</v>
      </c>
      <c r="W2036" s="41">
        <v>149300</v>
      </c>
      <c r="X2036" s="41">
        <v>5316</v>
      </c>
      <c r="Y2036" s="41">
        <v>0</v>
      </c>
      <c r="Z2036" s="41">
        <v>0</v>
      </c>
      <c r="AA2036" s="41">
        <v>0</v>
      </c>
      <c r="AB2036" s="42">
        <v>154616</v>
      </c>
      <c r="AC2036" s="41">
        <v>154616</v>
      </c>
      <c r="AD2036" s="41">
        <v>0</v>
      </c>
      <c r="AE2036" s="42">
        <v>154616</v>
      </c>
      <c r="AF2036" s="42">
        <v>154616</v>
      </c>
      <c r="AG2036" s="41">
        <v>154616</v>
      </c>
      <c r="AH2036" s="41">
        <v>154616</v>
      </c>
      <c r="AI2036" s="41">
        <v>0</v>
      </c>
      <c r="AJ2036" s="41">
        <v>0</v>
      </c>
      <c r="AK2036" s="42" t="str">
        <f>IFERROR(VLOOKUP(Exportar[[#This Row],[RUBRO]],[3]LISTAS!$A$1:$B$19,2,0),Exportar[[#This Row],[NOMBRE-Planeación_Proyecto]])</f>
        <v>Otros Gastos</v>
      </c>
      <c r="AL2036" s="41">
        <f>VLOOKUP(Exportar[[#This Row],[UNIDAD/SUB UNIDAD]],[3]!REGIONALES[[#All],[codigo_regional3]:[Columna1]],3,0)</f>
        <v>94</v>
      </c>
      <c r="AM2036" s="41">
        <f>Exportar[[#This Row],[COD]]</f>
        <v>94</v>
      </c>
      <c r="AN2036" s="41">
        <f>IFERROR(VLOOKUP(Exportar[[#This Row],[RUBRO completo]],'[3]CENTRO DE COSTOS'!$X:$X,1,0),0)</f>
        <v>0</v>
      </c>
      <c r="AO2036" s="43" t="str">
        <f>VLOOKUP(Exportar[[#This Row],[COD_REAL]],'[3]CENTRO DE COSTOS'!$M$4:$N$72,2,0)</f>
        <v>REGIONAL GUAINIA</v>
      </c>
    </row>
    <row r="2037" spans="1:41" x14ac:dyDescent="0.25">
      <c r="A2037" s="44">
        <v>45111</v>
      </c>
      <c r="B2037" s="32">
        <v>2023</v>
      </c>
      <c r="C2037" s="33" t="str">
        <f>VLOOKUP(D2037,'[3]CENTRO DE COSTOS'!$E:$H,4,0)</f>
        <v>REGIONALES</v>
      </c>
      <c r="D2037" s="34" t="s">
        <v>99</v>
      </c>
      <c r="E2037" s="34" t="s">
        <v>100</v>
      </c>
      <c r="F2037" s="34" t="s">
        <v>192</v>
      </c>
      <c r="G2037" s="35" t="str">
        <f>VLOOKUP(O2037,[3]Gerentes!$A:$N,4,0)</f>
        <v>NUTRICIÓN</v>
      </c>
      <c r="H2037" s="35" t="str">
        <f>VLOOKUP(O2037,[3]Gerentes!$A:$N,5,0)</f>
        <v>DIRECTOR(A) DE NUTRICION</v>
      </c>
      <c r="I2037" s="35" t="str">
        <f>VLOOKUP(O2037,[3]Gerentes!$A:$N,10,0)</f>
        <v>4. Nutrición</v>
      </c>
      <c r="J2037" s="35" t="str">
        <f>VLOOKUP(O2037,[3]Gerentes!$A:$AB,15,0)</f>
        <v>Contratable</v>
      </c>
      <c r="K2037" s="36" t="str">
        <f t="shared" si="93"/>
        <v>Inversión</v>
      </c>
      <c r="L2037" s="37" t="s">
        <v>189</v>
      </c>
      <c r="M2037" s="38" t="str">
        <f t="shared" si="94"/>
        <v>C-4102-1500-12</v>
      </c>
      <c r="N2037" s="34">
        <v>991</v>
      </c>
      <c r="O2037" s="35" t="str">
        <f t="shared" si="95"/>
        <v>C-4102-1500-12-0-4102016-02-991</v>
      </c>
      <c r="P2037" s="32" t="s">
        <v>188</v>
      </c>
      <c r="Q2037" s="39">
        <f>VLOOKUP($O2037,[3]Gerentes!$A:$I,7,0)</f>
        <v>4102016</v>
      </c>
      <c r="R2037" s="40" t="str">
        <f>VLOOKUP($O2037,[3]Gerentes!$A:$I,8,0)</f>
        <v>SERVICIO DE ATENCION Y PREVENCION A LA DESNUTRICION DESDE EL SECTOR INCLUSION SOCIAL</v>
      </c>
      <c r="S2037" s="34" t="s">
        <v>24</v>
      </c>
      <c r="T2037" s="34">
        <v>27</v>
      </c>
      <c r="U2037" s="34" t="s">
        <v>161</v>
      </c>
      <c r="V2037" s="34" t="s">
        <v>25</v>
      </c>
      <c r="W2037" s="41">
        <v>50850000</v>
      </c>
      <c r="X2037" s="41">
        <v>0</v>
      </c>
      <c r="Y2037" s="41">
        <v>5850000</v>
      </c>
      <c r="Z2037" s="41">
        <v>0</v>
      </c>
      <c r="AA2037" s="41">
        <v>0</v>
      </c>
      <c r="AB2037" s="42">
        <v>45000000</v>
      </c>
      <c r="AC2037" s="41">
        <v>45000000</v>
      </c>
      <c r="AD2037" s="41">
        <v>0</v>
      </c>
      <c r="AE2037" s="42">
        <v>45000000</v>
      </c>
      <c r="AF2037" s="42">
        <v>13500000</v>
      </c>
      <c r="AG2037" s="41">
        <v>13500000</v>
      </c>
      <c r="AH2037" s="41">
        <v>13500000</v>
      </c>
      <c r="AI2037" s="41">
        <v>0</v>
      </c>
      <c r="AJ2037" s="41">
        <v>0</v>
      </c>
      <c r="AK2037" s="42" t="str">
        <f>IFERROR(VLOOKUP(Exportar[[#This Row],[RUBRO]],[3]LISTAS!$A$1:$B$19,2,0),Exportar[[#This Row],[NOMBRE-Planeación_Proyecto]])</f>
        <v>4. Nutrición</v>
      </c>
      <c r="AL2037" s="41">
        <f>VLOOKUP(Exportar[[#This Row],[UNIDAD/SUB UNIDAD]],[3]!REGIONALES[[#All],[codigo_regional3]:[Columna1]],3,0)</f>
        <v>94</v>
      </c>
      <c r="AM2037" s="41">
        <f>Exportar[[#This Row],[COD]]</f>
        <v>94</v>
      </c>
      <c r="AN2037" s="41">
        <f>IFERROR(VLOOKUP(Exportar[[#This Row],[RUBRO completo]],'[3]CENTRO DE COSTOS'!$X:$X,1,0),0)</f>
        <v>0</v>
      </c>
      <c r="AO2037" s="43" t="str">
        <f>VLOOKUP(Exportar[[#This Row],[COD_REAL]],'[3]CENTRO DE COSTOS'!$M$4:$N$72,2,0)</f>
        <v>REGIONAL GUAINIA</v>
      </c>
    </row>
    <row r="2038" spans="1:41" x14ac:dyDescent="0.25">
      <c r="A2038" s="44">
        <v>45111</v>
      </c>
      <c r="B2038" s="32">
        <v>2023</v>
      </c>
      <c r="C2038" s="33" t="str">
        <f>VLOOKUP(D2038,'[3]CENTRO DE COSTOS'!$E:$H,4,0)</f>
        <v>REGIONALES</v>
      </c>
      <c r="D2038" s="34" t="s">
        <v>99</v>
      </c>
      <c r="E2038" s="34" t="s">
        <v>100</v>
      </c>
      <c r="F2038" s="34" t="s">
        <v>192</v>
      </c>
      <c r="G2038" s="35" t="str">
        <f>VLOOKUP(O2038,[3]Gerentes!$A:$N,4,0)</f>
        <v xml:space="preserve">PROTECCIÓN RESTABLECIMIENTO </v>
      </c>
      <c r="H2038" s="35" t="str">
        <f>VLOOKUP(O2038,[3]Gerentes!$A:$N,5,0)</f>
        <v>DIRECTOR(A) DE PROTECCION</v>
      </c>
      <c r="I2038" s="35" t="str">
        <f>VLOOKUP(O2038,[3]Gerentes!$A:$N,10,0)</f>
        <v>2. Protección PARD</v>
      </c>
      <c r="J2038" s="35" t="str">
        <f>VLOOKUP(O2038,[3]Gerentes!$A:$AB,15,0)</f>
        <v>Contratable</v>
      </c>
      <c r="K2038" s="36" t="str">
        <f t="shared" si="93"/>
        <v>Inversión</v>
      </c>
      <c r="L2038" s="37" t="s">
        <v>173</v>
      </c>
      <c r="M2038" s="38" t="str">
        <f t="shared" si="94"/>
        <v>C-4102-1500-14</v>
      </c>
      <c r="N2038" s="34">
        <v>991</v>
      </c>
      <c r="O2038" s="35" t="str">
        <f t="shared" si="95"/>
        <v>C-4102-1500-14-0-4102037-02-991</v>
      </c>
      <c r="P2038" s="32" t="s">
        <v>172</v>
      </c>
      <c r="Q2038" s="39">
        <f>VLOOKUP($O2038,[3]Gerentes!$A:$I,7,0)</f>
        <v>4102037</v>
      </c>
      <c r="R2038" s="40" t="str">
        <f>VLOOKUP($O2038,[3]Gerentes!$A:$I,8,0)</f>
        <v>SERVICIO DE PROTECCION PARA EL RESTABLECIMIENTO DE DERECHOS DE NIÑOS, NIÑAS, ADOLESCENTES Y JOVENES</v>
      </c>
      <c r="S2038" s="34" t="s">
        <v>24</v>
      </c>
      <c r="T2038" s="34">
        <v>21</v>
      </c>
      <c r="U2038" s="34" t="s">
        <v>185</v>
      </c>
      <c r="V2038" s="34" t="s">
        <v>25</v>
      </c>
      <c r="W2038" s="41">
        <v>534179889</v>
      </c>
      <c r="X2038" s="41">
        <v>0</v>
      </c>
      <c r="Y2038" s="41">
        <v>124081646</v>
      </c>
      <c r="Z2038" s="41">
        <v>0</v>
      </c>
      <c r="AA2038" s="41">
        <v>0</v>
      </c>
      <c r="AB2038" s="42">
        <v>410098243</v>
      </c>
      <c r="AC2038" s="41">
        <v>398970166</v>
      </c>
      <c r="AD2038" s="41">
        <v>11128077</v>
      </c>
      <c r="AE2038" s="42">
        <v>398970166</v>
      </c>
      <c r="AF2038" s="42">
        <v>127749499</v>
      </c>
      <c r="AG2038" s="41">
        <v>127749499</v>
      </c>
      <c r="AH2038" s="41">
        <v>127749499</v>
      </c>
      <c r="AI2038" s="41">
        <v>0</v>
      </c>
      <c r="AJ2038" s="41">
        <v>0</v>
      </c>
      <c r="AK2038" s="42" t="str">
        <f>IFERROR(VLOOKUP(Exportar[[#This Row],[RUBRO]],[3]LISTAS!$A$1:$B$19,2,0),Exportar[[#This Row],[NOMBRE-Planeación_Proyecto]])</f>
        <v>2. Protección PARD</v>
      </c>
      <c r="AL2038" s="41">
        <f>VLOOKUP(Exportar[[#This Row],[UNIDAD/SUB UNIDAD]],[3]!REGIONALES[[#All],[codigo_regional3]:[Columna1]],3,0)</f>
        <v>94</v>
      </c>
      <c r="AM2038" s="41">
        <f>Exportar[[#This Row],[COD]]</f>
        <v>94</v>
      </c>
      <c r="AN2038" s="41">
        <f>IFERROR(VLOOKUP(Exportar[[#This Row],[RUBRO completo]],'[3]CENTRO DE COSTOS'!$X:$X,1,0),0)</f>
        <v>0</v>
      </c>
      <c r="AO2038" s="43" t="str">
        <f>VLOOKUP(Exportar[[#This Row],[COD_REAL]],'[3]CENTRO DE COSTOS'!$M$4:$N$72,2,0)</f>
        <v>REGIONAL GUAINIA</v>
      </c>
    </row>
    <row r="2039" spans="1:41" x14ac:dyDescent="0.25">
      <c r="A2039" s="44">
        <v>45111</v>
      </c>
      <c r="B2039" s="32">
        <v>2023</v>
      </c>
      <c r="C2039" s="33" t="str">
        <f>VLOOKUP(D2039,'[3]CENTRO DE COSTOS'!$E:$H,4,0)</f>
        <v>REGIONALES</v>
      </c>
      <c r="D2039" s="34" t="s">
        <v>99</v>
      </c>
      <c r="E2039" s="34" t="s">
        <v>100</v>
      </c>
      <c r="F2039" s="34" t="s">
        <v>192</v>
      </c>
      <c r="G2039" s="35" t="str">
        <f>VLOOKUP(O2039,[3]Gerentes!$A:$N,4,0)</f>
        <v>SNBF</v>
      </c>
      <c r="H2039" s="35" t="str">
        <f>VLOOKUP(O2039,[3]Gerentes!$A:$N,5,0)</f>
        <v>DIRECTOR(A) DE SISTEMA NACIONAL DE BIENESTAR FAMILIAR</v>
      </c>
      <c r="I2039" s="35" t="str">
        <f>VLOOKUP(O2039,[3]Gerentes!$A:$N,10,0)</f>
        <v>7. SNBF</v>
      </c>
      <c r="J2039" s="35" t="str">
        <f>VLOOKUP(O2039,[3]Gerentes!$A:$AB,15,0)</f>
        <v>Contratable</v>
      </c>
      <c r="K2039" s="36" t="str">
        <f t="shared" si="93"/>
        <v>Inversión</v>
      </c>
      <c r="L2039" s="37" t="s">
        <v>168</v>
      </c>
      <c r="M2039" s="38" t="str">
        <f t="shared" si="94"/>
        <v>C-4102-1500-15</v>
      </c>
      <c r="N2039" s="34">
        <v>991</v>
      </c>
      <c r="O2039" s="35" t="str">
        <f t="shared" si="95"/>
        <v>C-4102-1500-15-0-4102024-02-991</v>
      </c>
      <c r="P2039" s="32" t="s">
        <v>167</v>
      </c>
      <c r="Q2039" s="39">
        <f>VLOOKUP($O2039,[3]Gerentes!$A:$I,7,0)</f>
        <v>4102024</v>
      </c>
      <c r="R2039" s="40" t="str">
        <f>VLOOKUP($O2039,[3]Gerentes!$A:$I,8,0)</f>
        <v>SERVICIO DE ASISTENCIA TECNICA EN EL CICLO DE POLITICAS PUBLICAS DE INFANCIA Y ADOLESCENCIA</v>
      </c>
      <c r="S2039" s="34" t="s">
        <v>24</v>
      </c>
      <c r="T2039" s="34">
        <v>27</v>
      </c>
      <c r="U2039" s="34" t="s">
        <v>161</v>
      </c>
      <c r="V2039" s="34" t="s">
        <v>25</v>
      </c>
      <c r="W2039" s="41">
        <v>51138800</v>
      </c>
      <c r="X2039" s="41">
        <v>3103800</v>
      </c>
      <c r="Y2039" s="41">
        <v>13006400</v>
      </c>
      <c r="Z2039" s="41">
        <v>0</v>
      </c>
      <c r="AA2039" s="41">
        <v>0</v>
      </c>
      <c r="AB2039" s="42">
        <v>41236200</v>
      </c>
      <c r="AC2039" s="41">
        <v>41236200</v>
      </c>
      <c r="AD2039" s="41">
        <v>0</v>
      </c>
      <c r="AE2039" s="42">
        <v>41236200</v>
      </c>
      <c r="AF2039" s="42">
        <v>10198200</v>
      </c>
      <c r="AG2039" s="41">
        <v>10198200</v>
      </c>
      <c r="AH2039" s="41">
        <v>10198200</v>
      </c>
      <c r="AI2039" s="41">
        <v>0</v>
      </c>
      <c r="AJ2039" s="41">
        <v>0</v>
      </c>
      <c r="AK2039" s="42" t="str">
        <f>IFERROR(VLOOKUP(Exportar[[#This Row],[RUBRO]],[3]LISTAS!$A$1:$B$19,2,0),Exportar[[#This Row],[NOMBRE-Planeación_Proyecto]])</f>
        <v>7. SNBF</v>
      </c>
      <c r="AL2039" s="41">
        <f>VLOOKUP(Exportar[[#This Row],[UNIDAD/SUB UNIDAD]],[3]!REGIONALES[[#All],[codigo_regional3]:[Columna1]],3,0)</f>
        <v>94</v>
      </c>
      <c r="AM2039" s="41">
        <f>Exportar[[#This Row],[COD]]</f>
        <v>94</v>
      </c>
      <c r="AN2039" s="41">
        <f>IFERROR(VLOOKUP(Exportar[[#This Row],[RUBRO completo]],'[3]CENTRO DE COSTOS'!$X:$X,1,0),0)</f>
        <v>0</v>
      </c>
      <c r="AO2039" s="43" t="str">
        <f>VLOOKUP(Exportar[[#This Row],[COD_REAL]],'[3]CENTRO DE COSTOS'!$M$4:$N$72,2,0)</f>
        <v>REGIONAL GUAINIA</v>
      </c>
    </row>
    <row r="2040" spans="1:41" x14ac:dyDescent="0.25">
      <c r="A2040" s="44">
        <v>45111</v>
      </c>
      <c r="B2040" s="32">
        <v>2023</v>
      </c>
      <c r="C2040" s="33" t="str">
        <f>VLOOKUP(D2040,'[3]CENTRO DE COSTOS'!$E:$H,4,0)</f>
        <v>REGIONALES</v>
      </c>
      <c r="D2040" s="34" t="s">
        <v>99</v>
      </c>
      <c r="E2040" s="34" t="s">
        <v>100</v>
      </c>
      <c r="F2040" s="34" t="s">
        <v>192</v>
      </c>
      <c r="G2040" s="35" t="str">
        <f>VLOOKUP(O2040,[3]Gerentes!$A:$N,4,0)</f>
        <v>FAMILIA Y COMUNIDADES</v>
      </c>
      <c r="H2040" s="35" t="str">
        <f>VLOOKUP(O2040,[3]Gerentes!$A:$N,5,0)</f>
        <v>DIRECTOR(A) DE FAMILIA Y COMUNIDADES</v>
      </c>
      <c r="I2040" s="35" t="str">
        <f>VLOOKUP(O2040,[3]Gerentes!$A:$N,10,0)</f>
        <v>6. Familia y Comunidades</v>
      </c>
      <c r="J2040" s="35" t="str">
        <f>VLOOKUP(O2040,[3]Gerentes!$A:$AB,15,0)</f>
        <v>Contratable</v>
      </c>
      <c r="K2040" s="36" t="str">
        <f t="shared" si="93"/>
        <v>Inversión</v>
      </c>
      <c r="L2040" s="37" t="s">
        <v>184</v>
      </c>
      <c r="M2040" s="38" t="str">
        <f t="shared" si="94"/>
        <v>C-4102-1500-16</v>
      </c>
      <c r="N2040" s="34">
        <v>991</v>
      </c>
      <c r="O2040" s="35" t="str">
        <f t="shared" si="95"/>
        <v>C-4102-1500-16-0-4102041-02-991</v>
      </c>
      <c r="P2040" s="32" t="s">
        <v>183</v>
      </c>
      <c r="Q2040" s="39">
        <f>VLOOKUP($O2040,[3]Gerentes!$A:$I,7,0)</f>
        <v>4102041</v>
      </c>
      <c r="R2040" s="40" t="str">
        <f>VLOOKUP($O2040,[3]Gerentes!$A:$I,8,0)</f>
        <v>SERVICIO DE ASISTENCIA TECNICA EN EL CICLO DE POLITICAS PUBLICAS DE FAMILIA Y OTRAS RELACIONADAS</v>
      </c>
      <c r="S2040" s="34" t="s">
        <v>24</v>
      </c>
      <c r="T2040" s="34">
        <v>27</v>
      </c>
      <c r="U2040" s="34" t="s">
        <v>161</v>
      </c>
      <c r="V2040" s="34" t="s">
        <v>25</v>
      </c>
      <c r="W2040" s="41">
        <v>92388266</v>
      </c>
      <c r="X2040" s="41">
        <v>0</v>
      </c>
      <c r="Y2040" s="41">
        <v>11942232</v>
      </c>
      <c r="Z2040" s="41">
        <v>0</v>
      </c>
      <c r="AA2040" s="41">
        <v>0</v>
      </c>
      <c r="AB2040" s="42">
        <v>80446034</v>
      </c>
      <c r="AC2040" s="41">
        <v>80446034</v>
      </c>
      <c r="AD2040" s="41">
        <v>0</v>
      </c>
      <c r="AE2040" s="42">
        <v>80446034</v>
      </c>
      <c r="AF2040" s="42">
        <v>25328034</v>
      </c>
      <c r="AG2040" s="41">
        <v>25328034</v>
      </c>
      <c r="AH2040" s="41">
        <v>25328034</v>
      </c>
      <c r="AI2040" s="41">
        <v>0</v>
      </c>
      <c r="AJ2040" s="41">
        <v>0</v>
      </c>
      <c r="AK2040" s="42" t="str">
        <f>IFERROR(VLOOKUP(Exportar[[#This Row],[RUBRO]],[3]LISTAS!$A$1:$B$19,2,0),Exportar[[#This Row],[NOMBRE-Planeación_Proyecto]])</f>
        <v>6. Familia y Comunidades</v>
      </c>
      <c r="AL2040" s="41">
        <f>VLOOKUP(Exportar[[#This Row],[UNIDAD/SUB UNIDAD]],[3]!REGIONALES[[#All],[codigo_regional3]:[Columna1]],3,0)</f>
        <v>94</v>
      </c>
      <c r="AM2040" s="41">
        <f>Exportar[[#This Row],[COD]]</f>
        <v>94</v>
      </c>
      <c r="AN2040" s="41">
        <f>IFERROR(VLOOKUP(Exportar[[#This Row],[RUBRO completo]],'[3]CENTRO DE COSTOS'!$X:$X,1,0),0)</f>
        <v>0</v>
      </c>
      <c r="AO2040" s="43" t="str">
        <f>VLOOKUP(Exportar[[#This Row],[COD_REAL]],'[3]CENTRO DE COSTOS'!$M$4:$N$72,2,0)</f>
        <v>REGIONAL GUAINIA</v>
      </c>
    </row>
    <row r="2041" spans="1:41" x14ac:dyDescent="0.25">
      <c r="A2041" s="44">
        <v>45111</v>
      </c>
      <c r="B2041" s="32">
        <v>2023</v>
      </c>
      <c r="C2041" s="33" t="str">
        <f>VLOOKUP(D2041,'[3]CENTRO DE COSTOS'!$E:$H,4,0)</f>
        <v>REGIONALES</v>
      </c>
      <c r="D2041" s="34" t="s">
        <v>99</v>
      </c>
      <c r="E2041" s="34" t="s">
        <v>100</v>
      </c>
      <c r="F2041" s="34" t="s">
        <v>192</v>
      </c>
      <c r="G2041" s="35" t="str">
        <f>VLOOKUP(O2041,[3]Gerentes!$A:$N,4,0)</f>
        <v>PRIMERA INFANCIA</v>
      </c>
      <c r="H2041" s="35" t="str">
        <f>VLOOKUP(O2041,[3]Gerentes!$A:$N,5,0)</f>
        <v>DIRECTOR(A) DE PRIMERA INFANCIA</v>
      </c>
      <c r="I2041" s="35" t="str">
        <f>VLOOKUP(O2041,[3]Gerentes!$A:$N,10,0)</f>
        <v>1. Primera Infancia</v>
      </c>
      <c r="J2041" s="35" t="str">
        <f>VLOOKUP(O2041,[3]Gerentes!$A:$AB,15,0)</f>
        <v>Contratable</v>
      </c>
      <c r="K2041" s="36" t="str">
        <f t="shared" si="93"/>
        <v>Inversión</v>
      </c>
      <c r="L2041" s="37" t="s">
        <v>166</v>
      </c>
      <c r="M2041" s="38" t="str">
        <f t="shared" si="94"/>
        <v>C-4102-1500-18</v>
      </c>
      <c r="N2041" s="34">
        <v>991</v>
      </c>
      <c r="O2041" s="35" t="str">
        <f t="shared" si="95"/>
        <v>C-4102-1500-18-0-4102040-02-991</v>
      </c>
      <c r="P2041" s="32" t="s">
        <v>165</v>
      </c>
      <c r="Q2041" s="39">
        <f>VLOOKUP($O2041,[3]Gerentes!$A:$I,7,0)</f>
        <v>4102040</v>
      </c>
      <c r="R2041" s="40" t="str">
        <f>VLOOKUP($O2041,[3]Gerentes!$A:$I,8,0)</f>
        <v>DOCUMENTOS METODOLOGICOS</v>
      </c>
      <c r="S2041" s="34" t="s">
        <v>24</v>
      </c>
      <c r="T2041" s="34">
        <v>27</v>
      </c>
      <c r="U2041" s="34" t="s">
        <v>161</v>
      </c>
      <c r="V2041" s="34" t="s">
        <v>25</v>
      </c>
      <c r="W2041" s="41">
        <v>408996733</v>
      </c>
      <c r="X2041" s="41">
        <v>0</v>
      </c>
      <c r="Y2041" s="41">
        <v>46493600</v>
      </c>
      <c r="Z2041" s="41">
        <v>0</v>
      </c>
      <c r="AA2041" s="41">
        <v>0</v>
      </c>
      <c r="AB2041" s="42">
        <v>362503133</v>
      </c>
      <c r="AC2041" s="41">
        <v>333733133</v>
      </c>
      <c r="AD2041" s="41">
        <v>28770000</v>
      </c>
      <c r="AE2041" s="42">
        <v>333733133</v>
      </c>
      <c r="AF2041" s="42">
        <v>123257133</v>
      </c>
      <c r="AG2041" s="41">
        <v>123257133</v>
      </c>
      <c r="AH2041" s="41">
        <v>123257133</v>
      </c>
      <c r="AI2041" s="41">
        <v>0</v>
      </c>
      <c r="AJ2041" s="41">
        <v>0</v>
      </c>
      <c r="AK2041" s="42" t="str">
        <f>IFERROR(VLOOKUP(Exportar[[#This Row],[RUBRO]],[3]LISTAS!$A$1:$B$19,2,0),Exportar[[#This Row],[NOMBRE-Planeación_Proyecto]])</f>
        <v>1. Primera Infancia</v>
      </c>
      <c r="AL2041" s="41">
        <f>VLOOKUP(Exportar[[#This Row],[UNIDAD/SUB UNIDAD]],[3]!REGIONALES[[#All],[codigo_regional3]:[Columna1]],3,0)</f>
        <v>94</v>
      </c>
      <c r="AM2041" s="41">
        <f>Exportar[[#This Row],[COD]]</f>
        <v>94</v>
      </c>
      <c r="AN2041" s="41">
        <f>IFERROR(VLOOKUP(Exportar[[#This Row],[RUBRO completo]],'[3]CENTRO DE COSTOS'!$X:$X,1,0),0)</f>
        <v>0</v>
      </c>
      <c r="AO2041" s="43" t="str">
        <f>VLOOKUP(Exportar[[#This Row],[COD_REAL]],'[3]CENTRO DE COSTOS'!$M$4:$N$72,2,0)</f>
        <v>REGIONAL GUAINIA</v>
      </c>
    </row>
    <row r="2042" spans="1:41" x14ac:dyDescent="0.25">
      <c r="A2042" s="44">
        <v>45111</v>
      </c>
      <c r="B2042" s="32">
        <v>2023</v>
      </c>
      <c r="C2042" s="33" t="str">
        <f>VLOOKUP(D2042,'[3]CENTRO DE COSTOS'!$E:$H,4,0)</f>
        <v>REGIONALES</v>
      </c>
      <c r="D2042" s="34" t="s">
        <v>99</v>
      </c>
      <c r="E2042" s="34" t="s">
        <v>100</v>
      </c>
      <c r="F2042" s="34" t="s">
        <v>192</v>
      </c>
      <c r="G2042" s="35" t="str">
        <f>VLOOKUP(O2042,[3]Gerentes!$A:$N,4,0)</f>
        <v>INFANCIA</v>
      </c>
      <c r="H2042" s="35" t="str">
        <f>VLOOKUP(O2042,[3]Gerentes!$A:$N,5,0)</f>
        <v>DIRECTOR(A) DE INFANCIA</v>
      </c>
      <c r="I2042" s="35" t="str">
        <f>VLOOKUP(O2042,[3]Gerentes!$A:$N,10,0)</f>
        <v>7. Infancia</v>
      </c>
      <c r="J2042" s="35" t="str">
        <f>VLOOKUP(O2042,[3]Gerentes!$A:$AB,15,0)</f>
        <v>Contratable</v>
      </c>
      <c r="K2042" s="36" t="str">
        <f t="shared" si="93"/>
        <v>Inversión</v>
      </c>
      <c r="L2042" s="37" t="s">
        <v>182</v>
      </c>
      <c r="M2042" s="38" t="str">
        <f t="shared" si="94"/>
        <v>C-4102-1500-20</v>
      </c>
      <c r="N2042" s="34">
        <v>991</v>
      </c>
      <c r="O2042" s="35" t="str">
        <f t="shared" si="95"/>
        <v>C-4102-1500-20-0-4102045-02-991</v>
      </c>
      <c r="P2042" s="32" t="s">
        <v>181</v>
      </c>
      <c r="Q2042" s="39">
        <f>VLOOKUP($O2042,[3]Gerentes!$A:$I,7,0)</f>
        <v>4102045</v>
      </c>
      <c r="R2042" s="40" t="str">
        <f>VLOOKUP($O2042,[3]Gerentes!$A:$I,8,0)</f>
        <v>SERVICIOS DE EDUCACIÓN INFORMAL A NIÑOS, NIÑAS, ADOLESCENTES  Y JÓVENES PARA EL RECONOCIMIENTO DE SUS DERECHOS</v>
      </c>
      <c r="S2042" s="34" t="s">
        <v>24</v>
      </c>
      <c r="T2042" s="34">
        <v>27</v>
      </c>
      <c r="U2042" s="34" t="s">
        <v>161</v>
      </c>
      <c r="V2042" s="34" t="s">
        <v>25</v>
      </c>
      <c r="W2042" s="41">
        <v>46263866</v>
      </c>
      <c r="X2042" s="41">
        <v>0</v>
      </c>
      <c r="Y2042" s="41">
        <v>5469533</v>
      </c>
      <c r="Z2042" s="41">
        <v>0</v>
      </c>
      <c r="AA2042" s="41">
        <v>0</v>
      </c>
      <c r="AB2042" s="42">
        <v>40794333</v>
      </c>
      <c r="AC2042" s="41">
        <v>40794333</v>
      </c>
      <c r="AD2042" s="41">
        <v>0</v>
      </c>
      <c r="AE2042" s="42">
        <v>40794333</v>
      </c>
      <c r="AF2042" s="42">
        <v>13424333</v>
      </c>
      <c r="AG2042" s="41">
        <v>13424333</v>
      </c>
      <c r="AH2042" s="41">
        <v>13424333</v>
      </c>
      <c r="AI2042" s="41">
        <v>0</v>
      </c>
      <c r="AJ2042" s="41">
        <v>0</v>
      </c>
      <c r="AK2042" s="42" t="str">
        <f>IFERROR(VLOOKUP(Exportar[[#This Row],[RUBRO]],[3]LISTAS!$A$1:$B$19,2,0),Exportar[[#This Row],[NOMBRE-Planeación_Proyecto]])</f>
        <v>7. Infancia</v>
      </c>
      <c r="AL2042" s="41">
        <f>VLOOKUP(Exportar[[#This Row],[UNIDAD/SUB UNIDAD]],[3]!REGIONALES[[#All],[codigo_regional3]:[Columna1]],3,0)</f>
        <v>94</v>
      </c>
      <c r="AM2042" s="41">
        <f>Exportar[[#This Row],[COD]]</f>
        <v>94</v>
      </c>
      <c r="AN2042" s="41">
        <f>IFERROR(VLOOKUP(Exportar[[#This Row],[RUBRO completo]],'[3]CENTRO DE COSTOS'!$X:$X,1,0),0)</f>
        <v>0</v>
      </c>
      <c r="AO2042" s="43" t="str">
        <f>VLOOKUP(Exportar[[#This Row],[COD_REAL]],'[3]CENTRO DE COSTOS'!$M$4:$N$72,2,0)</f>
        <v>REGIONAL GUAINIA</v>
      </c>
    </row>
    <row r="2043" spans="1:41" x14ac:dyDescent="0.25">
      <c r="A2043" s="44">
        <v>45111</v>
      </c>
      <c r="B2043" s="32">
        <v>2023</v>
      </c>
      <c r="C2043" s="33" t="str">
        <f>VLOOKUP(D2043,'[3]CENTRO DE COSTOS'!$E:$H,4,0)</f>
        <v>REGIONALES</v>
      </c>
      <c r="D2043" s="34" t="s">
        <v>99</v>
      </c>
      <c r="E2043" s="34" t="s">
        <v>100</v>
      </c>
      <c r="F2043" s="34" t="s">
        <v>192</v>
      </c>
      <c r="G2043" s="35" t="str">
        <f>VLOOKUP(O2043,[3]Gerentes!$A:$N,4,0)</f>
        <v>ADOLESCENCIA Y JUVENTUD</v>
      </c>
      <c r="H2043" s="35" t="str">
        <f>VLOOKUP(O2043,[3]Gerentes!$A:$N,5,0)</f>
        <v xml:space="preserve">DIRECTOR(A) DE ADOLESCENCIA Y JUVENTUD </v>
      </c>
      <c r="I2043" s="35" t="str">
        <f>VLOOKUP(O2043,[3]Gerentes!$A:$N,10,0)</f>
        <v>8. Adolescencia y Juventud</v>
      </c>
      <c r="J2043" s="35" t="str">
        <f>VLOOKUP(O2043,[3]Gerentes!$A:$AB,15,0)</f>
        <v>Contratable</v>
      </c>
      <c r="K2043" s="36" t="str">
        <f t="shared" si="93"/>
        <v>Inversión</v>
      </c>
      <c r="L2043" s="37" t="s">
        <v>180</v>
      </c>
      <c r="M2043" s="38" t="str">
        <f t="shared" si="94"/>
        <v>C-4102-1500-21</v>
      </c>
      <c r="N2043" s="34">
        <v>991</v>
      </c>
      <c r="O2043" s="35" t="str">
        <f t="shared" si="95"/>
        <v>C-4102-1500-21-0-4102045-02-00-991</v>
      </c>
      <c r="P2043" s="32" t="s">
        <v>179</v>
      </c>
      <c r="Q2043" s="39">
        <f>VLOOKUP($O2043,[3]Gerentes!$A:$I,7,0)</f>
        <v>4102045</v>
      </c>
      <c r="R2043" s="40" t="str">
        <f>VLOOKUP($O2043,[3]Gerentes!$A:$I,8,0)</f>
        <v>SERVICIOS DE EDUCACIÓN INFORMAL A NIÑOS, NIÑAS, ADOLESCENTES  Y JÓVENES PARA EL RECONOCIMIENTO DE SUS DERECHOS</v>
      </c>
      <c r="S2043" s="34" t="s">
        <v>24</v>
      </c>
      <c r="T2043" s="34">
        <v>27</v>
      </c>
      <c r="U2043" s="34" t="s">
        <v>161</v>
      </c>
      <c r="V2043" s="34" t="s">
        <v>25</v>
      </c>
      <c r="W2043" s="41">
        <v>92797334</v>
      </c>
      <c r="X2043" s="41">
        <v>0</v>
      </c>
      <c r="Y2043" s="41">
        <v>7950334</v>
      </c>
      <c r="Z2043" s="41">
        <v>0</v>
      </c>
      <c r="AA2043" s="41">
        <v>0</v>
      </c>
      <c r="AB2043" s="42">
        <v>84847000</v>
      </c>
      <c r="AC2043" s="41">
        <v>84847000</v>
      </c>
      <c r="AD2043" s="41">
        <v>0</v>
      </c>
      <c r="AE2043" s="42">
        <v>84847000</v>
      </c>
      <c r="AF2043" s="42">
        <v>30107000</v>
      </c>
      <c r="AG2043" s="41">
        <v>30107000</v>
      </c>
      <c r="AH2043" s="41">
        <v>30107000</v>
      </c>
      <c r="AI2043" s="41">
        <v>0</v>
      </c>
      <c r="AJ2043" s="41">
        <v>0</v>
      </c>
      <c r="AK2043" s="42" t="str">
        <f>IFERROR(VLOOKUP(Exportar[[#This Row],[RUBRO]],[3]LISTAS!$A$1:$B$19,2,0),Exportar[[#This Row],[NOMBRE-Planeación_Proyecto]])</f>
        <v>8. Adolescencia y Juventud</v>
      </c>
      <c r="AL2043" s="41">
        <f>VLOOKUP(Exportar[[#This Row],[UNIDAD/SUB UNIDAD]],[3]!REGIONALES[[#All],[codigo_regional3]:[Columna1]],3,0)</f>
        <v>94</v>
      </c>
      <c r="AM2043" s="41">
        <f>Exportar[[#This Row],[COD]]</f>
        <v>94</v>
      </c>
      <c r="AN2043" s="41">
        <f>IFERROR(VLOOKUP(Exportar[[#This Row],[RUBRO completo]],'[3]CENTRO DE COSTOS'!$X:$X,1,0),0)</f>
        <v>0</v>
      </c>
      <c r="AO2043" s="43" t="str">
        <f>VLOOKUP(Exportar[[#This Row],[COD_REAL]],'[3]CENTRO DE COSTOS'!$M$4:$N$72,2,0)</f>
        <v>REGIONAL GUAINIA</v>
      </c>
    </row>
    <row r="2044" spans="1:41" x14ac:dyDescent="0.25">
      <c r="A2044" s="44">
        <v>45111</v>
      </c>
      <c r="B2044" s="32">
        <v>2023</v>
      </c>
      <c r="C2044" s="33" t="str">
        <f>VLOOKUP(D2044,'[3]CENTRO DE COSTOS'!$E:$H,4,0)</f>
        <v>REGIONALES</v>
      </c>
      <c r="D2044" s="34" t="s">
        <v>99</v>
      </c>
      <c r="E2044" s="34" t="s">
        <v>100</v>
      </c>
      <c r="F2044" s="34" t="s">
        <v>192</v>
      </c>
      <c r="G2044" s="35" t="str">
        <f>VLOOKUP(O2044,[3]Gerentes!$A:$N,4,0)</f>
        <v>TECNOLOGÍA</v>
      </c>
      <c r="H2044" s="35" t="str">
        <f>VLOOKUP(O2044,[3]Gerentes!$A:$N,5,0)</f>
        <v>DIRECTOR(A) DE INFORMACION Y TECNOLOGIA</v>
      </c>
      <c r="I2044" s="35" t="str">
        <f>VLOOKUP(O2044,[3]Gerentes!$A:$N,10,0)</f>
        <v>9. Tecnología</v>
      </c>
      <c r="J2044" s="35" t="str">
        <f>VLOOKUP(O2044,[3]Gerentes!$A:$AB,15,0)</f>
        <v>Contratable</v>
      </c>
      <c r="K2044" s="36" t="str">
        <f t="shared" si="93"/>
        <v>Inversión</v>
      </c>
      <c r="L2044" s="37" t="s">
        <v>178</v>
      </c>
      <c r="M2044" s="38" t="str">
        <f t="shared" si="94"/>
        <v>C-4199-1500-7</v>
      </c>
      <c r="N2044" s="34">
        <v>991</v>
      </c>
      <c r="O2044" s="35" t="str">
        <f t="shared" si="95"/>
        <v>C-4199-1500-7-0-4199062-02-991</v>
      </c>
      <c r="P2044" s="32" t="s">
        <v>177</v>
      </c>
      <c r="Q2044" s="39">
        <f>VLOOKUP($O2044,[3]Gerentes!$A:$I,7,0)</f>
        <v>4199062</v>
      </c>
      <c r="R2044" s="40" t="str">
        <f>VLOOKUP($O2044,[3]Gerentes!$A:$I,8,0)</f>
        <v>SERVICIOS TECNOLOGICOS</v>
      </c>
      <c r="S2044" s="34" t="s">
        <v>24</v>
      </c>
      <c r="T2044" s="34">
        <v>27</v>
      </c>
      <c r="U2044" s="34" t="s">
        <v>161</v>
      </c>
      <c r="V2044" s="34" t="s">
        <v>25</v>
      </c>
      <c r="W2044" s="41">
        <v>59620925</v>
      </c>
      <c r="X2044" s="41">
        <v>3324325</v>
      </c>
      <c r="Y2044" s="41">
        <v>6648650</v>
      </c>
      <c r="Z2044" s="41">
        <v>0</v>
      </c>
      <c r="AA2044" s="41">
        <v>0</v>
      </c>
      <c r="AB2044" s="42">
        <v>56296600</v>
      </c>
      <c r="AC2044" s="41">
        <v>56296600</v>
      </c>
      <c r="AD2044" s="41">
        <v>0</v>
      </c>
      <c r="AE2044" s="42">
        <v>56296600</v>
      </c>
      <c r="AF2044" s="42">
        <v>21422600</v>
      </c>
      <c r="AG2044" s="41">
        <v>21422600</v>
      </c>
      <c r="AH2044" s="41">
        <v>21422600</v>
      </c>
      <c r="AI2044" s="41">
        <v>0</v>
      </c>
      <c r="AJ2044" s="41">
        <v>0</v>
      </c>
      <c r="AK2044" s="42" t="str">
        <f>IFERROR(VLOOKUP(Exportar[[#This Row],[RUBRO]],[3]LISTAS!$A$1:$B$19,2,0),Exportar[[#This Row],[NOMBRE-Planeación_Proyecto]])</f>
        <v>9. Tecnología</v>
      </c>
      <c r="AL2044" s="41">
        <f>VLOOKUP(Exportar[[#This Row],[UNIDAD/SUB UNIDAD]],[3]!REGIONALES[[#All],[codigo_regional3]:[Columna1]],3,0)</f>
        <v>94</v>
      </c>
      <c r="AM2044" s="41">
        <f>Exportar[[#This Row],[COD]]</f>
        <v>94</v>
      </c>
      <c r="AN2044" s="41">
        <f>IFERROR(VLOOKUP(Exportar[[#This Row],[RUBRO completo]],'[3]CENTRO DE COSTOS'!$X:$X,1,0),0)</f>
        <v>0</v>
      </c>
      <c r="AO2044" s="43" t="str">
        <f>VLOOKUP(Exportar[[#This Row],[COD_REAL]],'[3]CENTRO DE COSTOS'!$M$4:$N$72,2,0)</f>
        <v>REGIONAL GUAINIA</v>
      </c>
    </row>
    <row r="2045" spans="1:41" x14ac:dyDescent="0.25">
      <c r="A2045" s="44">
        <v>45111</v>
      </c>
      <c r="B2045" s="32">
        <v>2023</v>
      </c>
      <c r="C2045" s="33" t="str">
        <f>VLOOKUP(D2045,'[3]CENTRO DE COSTOS'!$E:$H,4,0)</f>
        <v>REGIONALES</v>
      </c>
      <c r="D2045" s="34" t="s">
        <v>99</v>
      </c>
      <c r="E2045" s="34" t="s">
        <v>100</v>
      </c>
      <c r="F2045" s="34" t="s">
        <v>192</v>
      </c>
      <c r="G2045" s="35" t="str">
        <f>VLOOKUP(O2045,[3]Gerentes!$A:$N,4,0)</f>
        <v>FORTALECIMIENTO</v>
      </c>
      <c r="H2045" s="35" t="str">
        <f>VLOOKUP(O2045,[3]Gerentes!$A:$N,5,0)</f>
        <v>DIRECTOR(A) DE GESTION HUMANA</v>
      </c>
      <c r="I2045" s="35" t="str">
        <f>VLOOKUP(O2045,[3]Gerentes!$A:$N,10,0)</f>
        <v>8. Fortalecimiento</v>
      </c>
      <c r="J2045" s="35" t="str">
        <f>VLOOKUP(O2045,[3]Gerentes!$A:$AB,15,0)</f>
        <v>Contratable</v>
      </c>
      <c r="K2045" s="36" t="str">
        <f t="shared" si="93"/>
        <v>Inversión</v>
      </c>
      <c r="L2045" s="37" t="s">
        <v>175</v>
      </c>
      <c r="M2045" s="38" t="str">
        <f t="shared" si="94"/>
        <v>C-4199-1500-8</v>
      </c>
      <c r="N2045" s="34">
        <v>991</v>
      </c>
      <c r="O2045" s="35" t="str">
        <f t="shared" si="95"/>
        <v>C-4199-1500-8-0-4199064-02-991</v>
      </c>
      <c r="P2045" s="32" t="s">
        <v>174</v>
      </c>
      <c r="Q2045" s="39">
        <f>VLOOKUP($O2045,[3]Gerentes!$A:$I,7,0)</f>
        <v>4199064</v>
      </c>
      <c r="R2045" s="40" t="str">
        <f>VLOOKUP($O2045,[3]Gerentes!$A:$I,8,0)</f>
        <v>SERVICIO DE IMPLEMENTACION DE SISTEMAS DE GESTION</v>
      </c>
      <c r="S2045" s="34" t="s">
        <v>24</v>
      </c>
      <c r="T2045" s="34">
        <v>27</v>
      </c>
      <c r="U2045" s="34" t="s">
        <v>161</v>
      </c>
      <c r="V2045" s="34" t="s">
        <v>25</v>
      </c>
      <c r="W2045" s="41">
        <v>480324727</v>
      </c>
      <c r="X2045" s="41">
        <v>0</v>
      </c>
      <c r="Y2045" s="41">
        <v>15897594</v>
      </c>
      <c r="Z2045" s="41">
        <v>0</v>
      </c>
      <c r="AA2045" s="41">
        <v>0</v>
      </c>
      <c r="AB2045" s="42">
        <v>464427133</v>
      </c>
      <c r="AC2045" s="41">
        <v>464427133</v>
      </c>
      <c r="AD2045" s="41">
        <v>0</v>
      </c>
      <c r="AE2045" s="42">
        <v>464427133</v>
      </c>
      <c r="AF2045" s="42">
        <v>173031133</v>
      </c>
      <c r="AG2045" s="41">
        <v>173031133</v>
      </c>
      <c r="AH2045" s="41">
        <v>173031133</v>
      </c>
      <c r="AI2045" s="41">
        <v>0</v>
      </c>
      <c r="AJ2045" s="41">
        <v>0</v>
      </c>
      <c r="AK2045" s="42" t="str">
        <f>IFERROR(VLOOKUP(Exportar[[#This Row],[RUBRO]],[3]LISTAS!$A$1:$B$19,2,0),Exportar[[#This Row],[NOMBRE-Planeación_Proyecto]])</f>
        <v>8. Fortalecimiento</v>
      </c>
      <c r="AL2045" s="41">
        <f>VLOOKUP(Exportar[[#This Row],[UNIDAD/SUB UNIDAD]],[3]!REGIONALES[[#All],[codigo_regional3]:[Columna1]],3,0)</f>
        <v>94</v>
      </c>
      <c r="AM2045" s="41">
        <f>Exportar[[#This Row],[COD]]</f>
        <v>94</v>
      </c>
      <c r="AN2045" s="41">
        <f>IFERROR(VLOOKUP(Exportar[[#This Row],[RUBRO completo]],'[3]CENTRO DE COSTOS'!$X:$X,1,0),0)</f>
        <v>0</v>
      </c>
      <c r="AO2045" s="43" t="str">
        <f>VLOOKUP(Exportar[[#This Row],[COD_REAL]],'[3]CENTRO DE COSTOS'!$M$4:$N$72,2,0)</f>
        <v>REGIONAL GUAINIA</v>
      </c>
    </row>
    <row r="2046" spans="1:41" x14ac:dyDescent="0.25">
      <c r="A2046" s="44">
        <v>45111</v>
      </c>
      <c r="B2046" s="32">
        <v>2023</v>
      </c>
      <c r="C2046" s="33" t="str">
        <f>VLOOKUP(D2046,'[3]CENTRO DE COSTOS'!$E:$H,4,0)</f>
        <v>REGIONALES</v>
      </c>
      <c r="D2046" s="34" t="s">
        <v>99</v>
      </c>
      <c r="E2046" s="34" t="s">
        <v>100</v>
      </c>
      <c r="F2046" s="34" t="s">
        <v>176</v>
      </c>
      <c r="G2046" s="35" t="str">
        <f>VLOOKUP(O2046,[3]Gerentes!$A:$N,4,0)</f>
        <v>NUTRICIÓN</v>
      </c>
      <c r="H2046" s="35" t="str">
        <f>VLOOKUP(O2046,[3]Gerentes!$A:$N,5,0)</f>
        <v>DIRECTOR(A) DE NUTRICION</v>
      </c>
      <c r="I2046" s="35" t="str">
        <f>VLOOKUP(O2046,[3]Gerentes!$A:$N,10,0)</f>
        <v>4. Nutrición</v>
      </c>
      <c r="J2046" s="35" t="str">
        <f>VLOOKUP(O2046,[3]Gerentes!$A:$AB,15,0)</f>
        <v>No Contratable</v>
      </c>
      <c r="K2046" s="36" t="str">
        <f t="shared" si="93"/>
        <v>Inversión</v>
      </c>
      <c r="L2046" s="37" t="s">
        <v>191</v>
      </c>
      <c r="M2046" s="38" t="str">
        <f t="shared" si="94"/>
        <v>C-4102-1500-12</v>
      </c>
      <c r="N2046" s="34">
        <v>992</v>
      </c>
      <c r="O2046" s="35" t="str">
        <f t="shared" si="95"/>
        <v>C-4102-1500-12-0-4102014-02-992</v>
      </c>
      <c r="P2046" s="32" t="s">
        <v>190</v>
      </c>
      <c r="Q2046" s="39">
        <f>VLOOKUP($O2046,[3]Gerentes!$A:$I,7,0)</f>
        <v>4102014</v>
      </c>
      <c r="R2046" s="40" t="str">
        <f>VLOOKUP($O2046,[3]Gerentes!$A:$I,8,0)</f>
        <v>SERVICIO DE DISTRIBUCION DE ALIMENTOS SOLIDOS DE ALTO VALOR NUTRICIONAL</v>
      </c>
      <c r="S2046" s="34" t="s">
        <v>24</v>
      </c>
      <c r="T2046" s="34">
        <v>27</v>
      </c>
      <c r="U2046" s="34" t="s">
        <v>161</v>
      </c>
      <c r="V2046" s="34" t="s">
        <v>25</v>
      </c>
      <c r="W2046" s="41">
        <v>3000000</v>
      </c>
      <c r="X2046" s="41">
        <v>0</v>
      </c>
      <c r="Y2046" s="41">
        <v>0</v>
      </c>
      <c r="Z2046" s="41">
        <v>0</v>
      </c>
      <c r="AA2046" s="41">
        <v>0</v>
      </c>
      <c r="AB2046" s="42">
        <v>3000000</v>
      </c>
      <c r="AC2046" s="41">
        <v>1156131</v>
      </c>
      <c r="AD2046" s="41">
        <v>1843869</v>
      </c>
      <c r="AE2046" s="42">
        <v>1156131</v>
      </c>
      <c r="AF2046" s="42">
        <v>0</v>
      </c>
      <c r="AG2046" s="41">
        <v>0</v>
      </c>
      <c r="AH2046" s="41">
        <v>0</v>
      </c>
      <c r="AI2046" s="41">
        <v>0</v>
      </c>
      <c r="AJ2046" s="41">
        <v>0</v>
      </c>
      <c r="AK2046" s="42" t="str">
        <f>IFERROR(VLOOKUP(Exportar[[#This Row],[RUBRO]],[3]LISTAS!$A$1:$B$19,2,0),Exportar[[#This Row],[NOMBRE-Planeación_Proyecto]])</f>
        <v>4. Nutrición</v>
      </c>
      <c r="AL2046" s="41">
        <f>VLOOKUP(Exportar[[#This Row],[UNIDAD/SUB UNIDAD]],[3]!REGIONALES[[#All],[codigo_regional3]:[Columna1]],3,0)</f>
        <v>94</v>
      </c>
      <c r="AM2046" s="41">
        <f>Exportar[[#This Row],[COD]]</f>
        <v>94</v>
      </c>
      <c r="AN2046" s="41">
        <f>IFERROR(VLOOKUP(Exportar[[#This Row],[RUBRO completo]],'[3]CENTRO DE COSTOS'!$X:$X,1,0),0)</f>
        <v>0</v>
      </c>
      <c r="AO2046" s="43" t="str">
        <f>VLOOKUP(Exportar[[#This Row],[COD_REAL]],'[3]CENTRO DE COSTOS'!$M$4:$N$72,2,0)</f>
        <v>REGIONAL GUAINIA</v>
      </c>
    </row>
    <row r="2047" spans="1:41" x14ac:dyDescent="0.25">
      <c r="A2047" s="44">
        <v>45111</v>
      </c>
      <c r="B2047" s="32">
        <v>2023</v>
      </c>
      <c r="C2047" s="33" t="str">
        <f>VLOOKUP(D2047,'[3]CENTRO DE COSTOS'!$E:$H,4,0)</f>
        <v>REGIONALES</v>
      </c>
      <c r="D2047" s="34" t="s">
        <v>99</v>
      </c>
      <c r="E2047" s="34" t="s">
        <v>100</v>
      </c>
      <c r="F2047" s="34" t="s">
        <v>176</v>
      </c>
      <c r="G2047" s="35" t="str">
        <f>VLOOKUP(O2047,[3]Gerentes!$A:$N,4,0)</f>
        <v>NUTRICIÓN</v>
      </c>
      <c r="H2047" s="35" t="str">
        <f>VLOOKUP(O2047,[3]Gerentes!$A:$N,5,0)</f>
        <v>DIRECTOR(A) DE NUTRICION</v>
      </c>
      <c r="I2047" s="35" t="str">
        <f>VLOOKUP(O2047,[3]Gerentes!$A:$N,10,0)</f>
        <v>4. Nutrición</v>
      </c>
      <c r="J2047" s="35" t="str">
        <f>VLOOKUP(O2047,[3]Gerentes!$A:$AB,15,0)</f>
        <v>No Contratable</v>
      </c>
      <c r="K2047" s="36" t="str">
        <f t="shared" si="93"/>
        <v>Inversión</v>
      </c>
      <c r="L2047" s="37" t="s">
        <v>189</v>
      </c>
      <c r="M2047" s="38" t="str">
        <f t="shared" si="94"/>
        <v>C-4102-1500-12</v>
      </c>
      <c r="N2047" s="34">
        <v>992</v>
      </c>
      <c r="O2047" s="35" t="str">
        <f t="shared" si="95"/>
        <v>C-4102-1500-12-0-4102016-02-992</v>
      </c>
      <c r="P2047" s="32" t="s">
        <v>188</v>
      </c>
      <c r="Q2047" s="39">
        <f>VLOOKUP($O2047,[3]Gerentes!$A:$I,7,0)</f>
        <v>4102016</v>
      </c>
      <c r="R2047" s="40" t="str">
        <f>VLOOKUP($O2047,[3]Gerentes!$A:$I,8,0)</f>
        <v>SERVICIO DE ATENCION Y PREVENCION A LA DESNUTRICION DESDE EL SECTOR INCLUSION SOCIAL</v>
      </c>
      <c r="S2047" s="34" t="s">
        <v>24</v>
      </c>
      <c r="T2047" s="34">
        <v>27</v>
      </c>
      <c r="U2047" s="34" t="s">
        <v>161</v>
      </c>
      <c r="V2047" s="34" t="s">
        <v>25</v>
      </c>
      <c r="W2047" s="41">
        <v>2500000</v>
      </c>
      <c r="X2047" s="41">
        <v>0</v>
      </c>
      <c r="Y2047" s="41">
        <v>0</v>
      </c>
      <c r="Z2047" s="41">
        <v>0</v>
      </c>
      <c r="AA2047" s="41">
        <v>0</v>
      </c>
      <c r="AB2047" s="42">
        <v>2500000</v>
      </c>
      <c r="AC2047" s="41">
        <v>0</v>
      </c>
      <c r="AD2047" s="41">
        <v>2500000</v>
      </c>
      <c r="AE2047" s="42">
        <v>0</v>
      </c>
      <c r="AF2047" s="42">
        <v>0</v>
      </c>
      <c r="AG2047" s="41">
        <v>0</v>
      </c>
      <c r="AH2047" s="41">
        <v>0</v>
      </c>
      <c r="AI2047" s="41">
        <v>0</v>
      </c>
      <c r="AJ2047" s="41">
        <v>0</v>
      </c>
      <c r="AK2047" s="42" t="str">
        <f>IFERROR(VLOOKUP(Exportar[[#This Row],[RUBRO]],[3]LISTAS!$A$1:$B$19,2,0),Exportar[[#This Row],[NOMBRE-Planeación_Proyecto]])</f>
        <v>4. Nutrición</v>
      </c>
      <c r="AL2047" s="41">
        <f>VLOOKUP(Exportar[[#This Row],[UNIDAD/SUB UNIDAD]],[3]!REGIONALES[[#All],[codigo_regional3]:[Columna1]],3,0)</f>
        <v>94</v>
      </c>
      <c r="AM2047" s="41">
        <f>Exportar[[#This Row],[COD]]</f>
        <v>94</v>
      </c>
      <c r="AN2047" s="41">
        <f>IFERROR(VLOOKUP(Exportar[[#This Row],[RUBRO completo]],'[3]CENTRO DE COSTOS'!$X:$X,1,0),0)</f>
        <v>0</v>
      </c>
      <c r="AO2047" s="43" t="str">
        <f>VLOOKUP(Exportar[[#This Row],[COD_REAL]],'[3]CENTRO DE COSTOS'!$M$4:$N$72,2,0)</f>
        <v>REGIONAL GUAINIA</v>
      </c>
    </row>
    <row r="2048" spans="1:41" x14ac:dyDescent="0.25">
      <c r="A2048" s="44">
        <v>45111</v>
      </c>
      <c r="B2048" s="32">
        <v>2023</v>
      </c>
      <c r="C2048" s="33" t="str">
        <f>VLOOKUP(D2048,'[3]CENTRO DE COSTOS'!$E:$H,4,0)</f>
        <v>REGIONALES</v>
      </c>
      <c r="D2048" s="34" t="s">
        <v>99</v>
      </c>
      <c r="E2048" s="34" t="s">
        <v>100</v>
      </c>
      <c r="F2048" s="34" t="s">
        <v>176</v>
      </c>
      <c r="G2048" s="35" t="str">
        <f>VLOOKUP(O2048,[3]Gerentes!$A:$N,4,0)</f>
        <v>PROTECCIÓN SRPA</v>
      </c>
      <c r="H2048" s="35" t="str">
        <f>VLOOKUP(O2048,[3]Gerentes!$A:$N,5,0)</f>
        <v>DIRECTOR(A) DE PROTECCION</v>
      </c>
      <c r="I2048" s="35" t="str">
        <f>VLOOKUP(O2048,[3]Gerentes!$A:$N,10,0)</f>
        <v>3. Protección SRPA</v>
      </c>
      <c r="J2048" s="35" t="str">
        <f>VLOOKUP(O2048,[3]Gerentes!$A:$AB,15,0)</f>
        <v>No Contratable</v>
      </c>
      <c r="K2048" s="36" t="str">
        <f t="shared" si="93"/>
        <v>Inversión</v>
      </c>
      <c r="L2048" s="37" t="s">
        <v>187</v>
      </c>
      <c r="M2048" s="38" t="str">
        <f t="shared" si="94"/>
        <v>C-4102-1500-13</v>
      </c>
      <c r="N2048" s="34">
        <v>992</v>
      </c>
      <c r="O2048" s="35" t="str">
        <f t="shared" si="95"/>
        <v>C-4102-1500-13-0-4102038-02-992</v>
      </c>
      <c r="P2048" s="32" t="s">
        <v>186</v>
      </c>
      <c r="Q2048" s="39">
        <f>VLOOKUP($O2048,[3]Gerentes!$A:$I,7,0)</f>
        <v>4102038</v>
      </c>
      <c r="R2048" s="40" t="str">
        <f>VLOOKUP($O2048,[3]Gerentes!$A:$I,8,0)</f>
        <v>SERVICIO DIRIGIDOS A LA ATENCION DE NIÑOS, NIÑAS, ADOLESCENTES Y JOVENES, CON ENFOQUE PEDAGOGICO Y RESTAURATIVO ENCAMINADOS A LA INCLUSION SOCIAL</v>
      </c>
      <c r="S2048" s="34" t="s">
        <v>24</v>
      </c>
      <c r="T2048" s="34">
        <v>27</v>
      </c>
      <c r="U2048" s="34" t="s">
        <v>161</v>
      </c>
      <c r="V2048" s="34" t="s">
        <v>25</v>
      </c>
      <c r="W2048" s="41">
        <v>1225413</v>
      </c>
      <c r="X2048" s="41">
        <v>0</v>
      </c>
      <c r="Y2048" s="41">
        <v>0</v>
      </c>
      <c r="Z2048" s="41">
        <v>0</v>
      </c>
      <c r="AA2048" s="41">
        <v>0</v>
      </c>
      <c r="AB2048" s="42">
        <v>1225413</v>
      </c>
      <c r="AC2048" s="41">
        <v>518823</v>
      </c>
      <c r="AD2048" s="41">
        <v>706590</v>
      </c>
      <c r="AE2048" s="42">
        <v>518823</v>
      </c>
      <c r="AF2048" s="42">
        <v>518823</v>
      </c>
      <c r="AG2048" s="41">
        <v>518823</v>
      </c>
      <c r="AH2048" s="41">
        <v>518823</v>
      </c>
      <c r="AI2048" s="41">
        <v>0</v>
      </c>
      <c r="AJ2048" s="41">
        <v>0</v>
      </c>
      <c r="AK2048" s="42" t="str">
        <f>IFERROR(VLOOKUP(Exportar[[#This Row],[RUBRO]],[3]LISTAS!$A$1:$B$19,2,0),Exportar[[#This Row],[NOMBRE-Planeación_Proyecto]])</f>
        <v>3. Protección SRPA</v>
      </c>
      <c r="AL2048" s="41">
        <f>VLOOKUP(Exportar[[#This Row],[UNIDAD/SUB UNIDAD]],[3]!REGIONALES[[#All],[codigo_regional3]:[Columna1]],3,0)</f>
        <v>94</v>
      </c>
      <c r="AM2048" s="41">
        <f>Exportar[[#This Row],[COD]]</f>
        <v>94</v>
      </c>
      <c r="AN2048" s="41">
        <f>IFERROR(VLOOKUP(Exportar[[#This Row],[RUBRO completo]],'[3]CENTRO DE COSTOS'!$X:$X,1,0),0)</f>
        <v>0</v>
      </c>
      <c r="AO2048" s="43" t="str">
        <f>VLOOKUP(Exportar[[#This Row],[COD_REAL]],'[3]CENTRO DE COSTOS'!$M$4:$N$72,2,0)</f>
        <v>REGIONAL GUAINIA</v>
      </c>
    </row>
    <row r="2049" spans="1:41" x14ac:dyDescent="0.25">
      <c r="A2049" s="44">
        <v>45111</v>
      </c>
      <c r="B2049" s="32">
        <v>2023</v>
      </c>
      <c r="C2049" s="33" t="str">
        <f>VLOOKUP(D2049,'[3]CENTRO DE COSTOS'!$E:$H,4,0)</f>
        <v>REGIONALES</v>
      </c>
      <c r="D2049" s="34" t="s">
        <v>99</v>
      </c>
      <c r="E2049" s="34" t="s">
        <v>100</v>
      </c>
      <c r="F2049" s="34" t="s">
        <v>176</v>
      </c>
      <c r="G2049" s="35" t="str">
        <f>VLOOKUP(O2049,[3]Gerentes!$A:$N,4,0)</f>
        <v xml:space="preserve">PROTECCIÓN RESTABLECIMIENTO </v>
      </c>
      <c r="H2049" s="35" t="str">
        <f>VLOOKUP(O2049,[3]Gerentes!$A:$N,5,0)</f>
        <v>DIRECTOR(A) DE PROTECCION</v>
      </c>
      <c r="I2049" s="35" t="str">
        <f>VLOOKUP(O2049,[3]Gerentes!$A:$N,10,0)</f>
        <v>2. Protección PARD</v>
      </c>
      <c r="J2049" s="35" t="str">
        <f>VLOOKUP(O2049,[3]Gerentes!$A:$AB,15,0)</f>
        <v>No Contratable</v>
      </c>
      <c r="K2049" s="36" t="str">
        <f t="shared" si="93"/>
        <v>Inversión</v>
      </c>
      <c r="L2049" s="37" t="s">
        <v>173</v>
      </c>
      <c r="M2049" s="38" t="str">
        <f t="shared" si="94"/>
        <v>C-4102-1500-14</v>
      </c>
      <c r="N2049" s="34">
        <v>992</v>
      </c>
      <c r="O2049" s="35" t="str">
        <f t="shared" si="95"/>
        <v>C-4102-1500-14-0-4102037-02-992</v>
      </c>
      <c r="P2049" s="32" t="s">
        <v>172</v>
      </c>
      <c r="Q2049" s="39">
        <f>VLOOKUP($O2049,[3]Gerentes!$A:$I,7,0)</f>
        <v>4102037</v>
      </c>
      <c r="R2049" s="40" t="str">
        <f>VLOOKUP($O2049,[3]Gerentes!$A:$I,8,0)</f>
        <v>SERVICIO DE PROTECCION PARA EL RESTABLECIMIENTO DE DERECHOS DE NIÑOS, NIÑAS, ADOLESCENTES Y JOVENES</v>
      </c>
      <c r="S2049" s="34" t="s">
        <v>24</v>
      </c>
      <c r="T2049" s="34">
        <v>21</v>
      </c>
      <c r="U2049" s="34" t="s">
        <v>185</v>
      </c>
      <c r="V2049" s="34" t="s">
        <v>25</v>
      </c>
      <c r="W2049" s="41">
        <v>24776188</v>
      </c>
      <c r="X2049" s="41">
        <v>40000000</v>
      </c>
      <c r="Y2049" s="41">
        <v>0</v>
      </c>
      <c r="Z2049" s="41">
        <v>0</v>
      </c>
      <c r="AA2049" s="41">
        <v>0</v>
      </c>
      <c r="AB2049" s="42">
        <v>64776188</v>
      </c>
      <c r="AC2049" s="41">
        <v>61583132</v>
      </c>
      <c r="AD2049" s="41">
        <v>3193056</v>
      </c>
      <c r="AE2049" s="42">
        <v>61351908</v>
      </c>
      <c r="AF2049" s="42">
        <v>42763011</v>
      </c>
      <c r="AG2049" s="41">
        <v>42763011</v>
      </c>
      <c r="AH2049" s="41">
        <v>42763011</v>
      </c>
      <c r="AI2049" s="41">
        <v>0</v>
      </c>
      <c r="AJ2049" s="41">
        <v>0</v>
      </c>
      <c r="AK2049" s="42" t="str">
        <f>IFERROR(VLOOKUP(Exportar[[#This Row],[RUBRO]],[3]LISTAS!$A$1:$B$19,2,0),Exportar[[#This Row],[NOMBRE-Planeación_Proyecto]])</f>
        <v>2. Protección PARD</v>
      </c>
      <c r="AL2049" s="41">
        <f>VLOOKUP(Exportar[[#This Row],[UNIDAD/SUB UNIDAD]],[3]!REGIONALES[[#All],[codigo_regional3]:[Columna1]],3,0)</f>
        <v>94</v>
      </c>
      <c r="AM2049" s="41">
        <f>Exportar[[#This Row],[COD]]</f>
        <v>94</v>
      </c>
      <c r="AN2049" s="41">
        <f>IFERROR(VLOOKUP(Exportar[[#This Row],[RUBRO completo]],'[3]CENTRO DE COSTOS'!$X:$X,1,0),0)</f>
        <v>0</v>
      </c>
      <c r="AO2049" s="43" t="str">
        <f>VLOOKUP(Exportar[[#This Row],[COD_REAL]],'[3]CENTRO DE COSTOS'!$M$4:$N$72,2,0)</f>
        <v>REGIONAL GUAINIA</v>
      </c>
    </row>
    <row r="2050" spans="1:41" x14ac:dyDescent="0.25">
      <c r="A2050" s="44">
        <v>45111</v>
      </c>
      <c r="B2050" s="32">
        <v>2023</v>
      </c>
      <c r="C2050" s="33" t="str">
        <f>VLOOKUP(D2050,'[3]CENTRO DE COSTOS'!$E:$H,4,0)</f>
        <v>REGIONALES</v>
      </c>
      <c r="D2050" s="34" t="s">
        <v>99</v>
      </c>
      <c r="E2050" s="34" t="s">
        <v>100</v>
      </c>
      <c r="F2050" s="34" t="s">
        <v>176</v>
      </c>
      <c r="G2050" s="35" t="str">
        <f>VLOOKUP(O2050,[3]Gerentes!$A:$N,4,0)</f>
        <v>SNBF</v>
      </c>
      <c r="H2050" s="35" t="str">
        <f>VLOOKUP(O2050,[3]Gerentes!$A:$N,5,0)</f>
        <v>DIRECTOR(A) DE SISTEMA NACIONAL DE BIENESTAR FAMILIAR</v>
      </c>
      <c r="I2050" s="35" t="str">
        <f>VLOOKUP(O2050,[3]Gerentes!$A:$N,10,0)</f>
        <v>7. SNBF</v>
      </c>
      <c r="J2050" s="35" t="str">
        <f>VLOOKUP(O2050,[3]Gerentes!$A:$AB,15,0)</f>
        <v>No Contratable</v>
      </c>
      <c r="K2050" s="36" t="str">
        <f t="shared" si="93"/>
        <v>Inversión</v>
      </c>
      <c r="L2050" s="37" t="s">
        <v>168</v>
      </c>
      <c r="M2050" s="38" t="str">
        <f t="shared" si="94"/>
        <v>C-4102-1500-15</v>
      </c>
      <c r="N2050" s="34">
        <v>992</v>
      </c>
      <c r="O2050" s="35" t="str">
        <f t="shared" si="95"/>
        <v>C-4102-1500-15-0-4102024-02-992</v>
      </c>
      <c r="P2050" s="32" t="s">
        <v>167</v>
      </c>
      <c r="Q2050" s="39">
        <f>VLOOKUP($O2050,[3]Gerentes!$A:$I,7,0)</f>
        <v>4102024</v>
      </c>
      <c r="R2050" s="40" t="str">
        <f>VLOOKUP($O2050,[3]Gerentes!$A:$I,8,0)</f>
        <v>SERVICIO DE ASISTENCIA TECNICA EN EL CICLO DE POLITICAS PUBLICAS DE INFANCIA Y ADOLESCENCIA</v>
      </c>
      <c r="S2050" s="34" t="s">
        <v>24</v>
      </c>
      <c r="T2050" s="34">
        <v>27</v>
      </c>
      <c r="U2050" s="34" t="s">
        <v>161</v>
      </c>
      <c r="V2050" s="34" t="s">
        <v>25</v>
      </c>
      <c r="W2050" s="41">
        <v>2000000</v>
      </c>
      <c r="X2050" s="41">
        <v>1700000</v>
      </c>
      <c r="Y2050" s="41">
        <v>0</v>
      </c>
      <c r="Z2050" s="41">
        <v>0</v>
      </c>
      <c r="AA2050" s="41">
        <v>0</v>
      </c>
      <c r="AB2050" s="42">
        <v>3700000</v>
      </c>
      <c r="AC2050" s="41">
        <v>1872809</v>
      </c>
      <c r="AD2050" s="41">
        <v>1827191</v>
      </c>
      <c r="AE2050" s="42">
        <v>1872809</v>
      </c>
      <c r="AF2050" s="42">
        <v>1872809</v>
      </c>
      <c r="AG2050" s="41">
        <v>1872809</v>
      </c>
      <c r="AH2050" s="41">
        <v>1872809</v>
      </c>
      <c r="AI2050" s="41">
        <v>0</v>
      </c>
      <c r="AJ2050" s="41">
        <v>0</v>
      </c>
      <c r="AK2050" s="42" t="str">
        <f>IFERROR(VLOOKUP(Exportar[[#This Row],[RUBRO]],[3]LISTAS!$A$1:$B$19,2,0),Exportar[[#This Row],[NOMBRE-Planeación_Proyecto]])</f>
        <v>7. SNBF</v>
      </c>
      <c r="AL2050" s="41">
        <f>VLOOKUP(Exportar[[#This Row],[UNIDAD/SUB UNIDAD]],[3]!REGIONALES[[#All],[codigo_regional3]:[Columna1]],3,0)</f>
        <v>94</v>
      </c>
      <c r="AM2050" s="41">
        <f>Exportar[[#This Row],[COD]]</f>
        <v>94</v>
      </c>
      <c r="AN2050" s="41">
        <f>IFERROR(VLOOKUP(Exportar[[#This Row],[RUBRO completo]],'[3]CENTRO DE COSTOS'!$X:$X,1,0),0)</f>
        <v>0</v>
      </c>
      <c r="AO2050" s="43" t="str">
        <f>VLOOKUP(Exportar[[#This Row],[COD_REAL]],'[3]CENTRO DE COSTOS'!$M$4:$N$72,2,0)</f>
        <v>REGIONAL GUAINIA</v>
      </c>
    </row>
    <row r="2051" spans="1:41" x14ac:dyDescent="0.25">
      <c r="A2051" s="44">
        <v>45111</v>
      </c>
      <c r="B2051" s="32">
        <v>2023</v>
      </c>
      <c r="C2051" s="33" t="str">
        <f>VLOOKUP(D2051,'[3]CENTRO DE COSTOS'!$E:$H,4,0)</f>
        <v>REGIONALES</v>
      </c>
      <c r="D2051" s="34" t="s">
        <v>99</v>
      </c>
      <c r="E2051" s="34" t="s">
        <v>100</v>
      </c>
      <c r="F2051" s="34" t="s">
        <v>176</v>
      </c>
      <c r="G2051" s="35" t="str">
        <f>VLOOKUP(O2051,[3]Gerentes!$A:$N,4,0)</f>
        <v>FAMILIA Y COMUNIDADES</v>
      </c>
      <c r="H2051" s="35" t="str">
        <f>VLOOKUP(O2051,[3]Gerentes!$A:$N,5,0)</f>
        <v>DIRECTOR(A) DE FAMILIA Y COMUNIDADES</v>
      </c>
      <c r="I2051" s="35" t="str">
        <f>VLOOKUP(O2051,[3]Gerentes!$A:$N,10,0)</f>
        <v>6. Familia y Comunidades</v>
      </c>
      <c r="J2051" s="35" t="str">
        <f>VLOOKUP(O2051,[3]Gerentes!$A:$AB,15,0)</f>
        <v>No Contratable</v>
      </c>
      <c r="K2051" s="36" t="str">
        <f t="shared" si="93"/>
        <v>Inversión</v>
      </c>
      <c r="L2051" s="37" t="s">
        <v>184</v>
      </c>
      <c r="M2051" s="38" t="str">
        <f t="shared" si="94"/>
        <v>C-4102-1500-16</v>
      </c>
      <c r="N2051" s="34">
        <v>992</v>
      </c>
      <c r="O2051" s="35" t="str">
        <f t="shared" si="95"/>
        <v>C-4102-1500-16-0-4102041-02-992</v>
      </c>
      <c r="P2051" s="32" t="s">
        <v>183</v>
      </c>
      <c r="Q2051" s="39">
        <f>VLOOKUP($O2051,[3]Gerentes!$A:$I,7,0)</f>
        <v>4102041</v>
      </c>
      <c r="R2051" s="40" t="str">
        <f>VLOOKUP($O2051,[3]Gerentes!$A:$I,8,0)</f>
        <v>SERVICIO DE ASISTENCIA TECNICA EN EL CICLO DE POLITICAS PUBLICAS DE FAMILIA Y OTRAS RELACIONADAS</v>
      </c>
      <c r="S2051" s="34" t="s">
        <v>24</v>
      </c>
      <c r="T2051" s="34">
        <v>27</v>
      </c>
      <c r="U2051" s="34" t="s">
        <v>161</v>
      </c>
      <c r="V2051" s="34" t="s">
        <v>25</v>
      </c>
      <c r="W2051" s="41">
        <v>10000000</v>
      </c>
      <c r="X2051" s="41">
        <v>0</v>
      </c>
      <c r="Y2051" s="41">
        <v>0</v>
      </c>
      <c r="Z2051" s="41">
        <v>0</v>
      </c>
      <c r="AA2051" s="41">
        <v>0</v>
      </c>
      <c r="AB2051" s="42">
        <v>10000000</v>
      </c>
      <c r="AC2051" s="41">
        <v>2230624</v>
      </c>
      <c r="AD2051" s="41">
        <v>7769376</v>
      </c>
      <c r="AE2051" s="42">
        <v>2230624</v>
      </c>
      <c r="AF2051" s="42">
        <v>1735061</v>
      </c>
      <c r="AG2051" s="41">
        <v>1735061</v>
      </c>
      <c r="AH2051" s="41">
        <v>1735061</v>
      </c>
      <c r="AI2051" s="41">
        <v>0</v>
      </c>
      <c r="AJ2051" s="41">
        <v>0</v>
      </c>
      <c r="AK2051" s="42" t="str">
        <f>IFERROR(VLOOKUP(Exportar[[#This Row],[RUBRO]],[3]LISTAS!$A$1:$B$19,2,0),Exportar[[#This Row],[NOMBRE-Planeación_Proyecto]])</f>
        <v>6. Familia y Comunidades</v>
      </c>
      <c r="AL2051" s="41">
        <f>VLOOKUP(Exportar[[#This Row],[UNIDAD/SUB UNIDAD]],[3]!REGIONALES[[#All],[codigo_regional3]:[Columna1]],3,0)</f>
        <v>94</v>
      </c>
      <c r="AM2051" s="41">
        <f>Exportar[[#This Row],[COD]]</f>
        <v>94</v>
      </c>
      <c r="AN2051" s="41">
        <f>IFERROR(VLOOKUP(Exportar[[#This Row],[RUBRO completo]],'[3]CENTRO DE COSTOS'!$X:$X,1,0),0)</f>
        <v>0</v>
      </c>
      <c r="AO2051" s="43" t="str">
        <f>VLOOKUP(Exportar[[#This Row],[COD_REAL]],'[3]CENTRO DE COSTOS'!$M$4:$N$72,2,0)</f>
        <v>REGIONAL GUAINIA</v>
      </c>
    </row>
    <row r="2052" spans="1:41" x14ac:dyDescent="0.25">
      <c r="A2052" s="44">
        <v>45111</v>
      </c>
      <c r="B2052" s="32">
        <v>2023</v>
      </c>
      <c r="C2052" s="33" t="str">
        <f>VLOOKUP(D2052,'[3]CENTRO DE COSTOS'!$E:$H,4,0)</f>
        <v>REGIONALES</v>
      </c>
      <c r="D2052" s="34" t="s">
        <v>99</v>
      </c>
      <c r="E2052" s="34" t="s">
        <v>100</v>
      </c>
      <c r="F2052" s="34" t="s">
        <v>176</v>
      </c>
      <c r="G2052" s="35" t="str">
        <f>VLOOKUP(O2052,[3]Gerentes!$A:$N,4,0)</f>
        <v>PRIMERA INFANCIA</v>
      </c>
      <c r="H2052" s="35" t="str">
        <f>VLOOKUP(O2052,[3]Gerentes!$A:$N,5,0)</f>
        <v>DIRECTOR(A) DE PRIMERA INFANCIA</v>
      </c>
      <c r="I2052" s="35" t="str">
        <f>VLOOKUP(O2052,[3]Gerentes!$A:$N,10,0)</f>
        <v>1. Primera Infancia</v>
      </c>
      <c r="J2052" s="35" t="str">
        <f>VLOOKUP(O2052,[3]Gerentes!$A:$AB,15,0)</f>
        <v>No Contratable</v>
      </c>
      <c r="K2052" s="36" t="str">
        <f t="shared" ref="K2052:K2115" si="96">IF(OR(LEFT(L2052,1)="A",LEFT(L2052,1)="B"),"Funcionamiento","Inversión")</f>
        <v>Inversión</v>
      </c>
      <c r="L2052" s="37" t="s">
        <v>166</v>
      </c>
      <c r="M2052" s="38" t="str">
        <f t="shared" ref="M2052:M2115" si="97">IF(LEFT(L2052,4)="A-01",LEFT(L2052,10),IF(LEFT(L2052,4)="A-02",LEFT(L2052,7),IF(LEFT(L2052,4)="A-03",LEFT(L2052,14),IF(LEFT(L2052,7)="A-08-01",LEFT(L2052,7),IF(LEFT(L2052,7)="A-08-04",LEFT(L2052,10),IF(AND(LEFT(LEFT(L2052,14),1)="C",RIGHT(LEFT(L2052,14),1)="-"),LEFT(L2052,13),LEFT(L2052,14)))))))</f>
        <v>C-4102-1500-18</v>
      </c>
      <c r="N2052" s="34">
        <v>992</v>
      </c>
      <c r="O2052" s="35" t="str">
        <f t="shared" ref="O2052:O2115" si="98">IF(LEN(N2052)&gt;3,L2052,L2052&amp;IF(N2052&lt;&gt;"","-"&amp;N2052,""))</f>
        <v>C-4102-1500-18-0-4102040-02-992</v>
      </c>
      <c r="P2052" s="32" t="s">
        <v>165</v>
      </c>
      <c r="Q2052" s="39">
        <f>VLOOKUP($O2052,[3]Gerentes!$A:$I,7,0)</f>
        <v>4102040</v>
      </c>
      <c r="R2052" s="40" t="str">
        <f>VLOOKUP($O2052,[3]Gerentes!$A:$I,8,0)</f>
        <v>DOCUMENTOS METODOLOGICOS</v>
      </c>
      <c r="S2052" s="34" t="s">
        <v>24</v>
      </c>
      <c r="T2052" s="34">
        <v>27</v>
      </c>
      <c r="U2052" s="34" t="s">
        <v>161</v>
      </c>
      <c r="V2052" s="34" t="s">
        <v>25</v>
      </c>
      <c r="W2052" s="41">
        <v>0</v>
      </c>
      <c r="X2052" s="41">
        <v>5396297</v>
      </c>
      <c r="Y2052" s="41">
        <v>0</v>
      </c>
      <c r="Z2052" s="41">
        <v>0</v>
      </c>
      <c r="AA2052" s="41">
        <v>0</v>
      </c>
      <c r="AB2052" s="42">
        <v>5396297</v>
      </c>
      <c r="AC2052" s="41">
        <v>4290208</v>
      </c>
      <c r="AD2052" s="41">
        <v>1106089</v>
      </c>
      <c r="AE2052" s="42">
        <v>4290208</v>
      </c>
      <c r="AF2052" s="42">
        <v>2625900</v>
      </c>
      <c r="AG2052" s="41">
        <v>2625900</v>
      </c>
      <c r="AH2052" s="41">
        <v>2625900</v>
      </c>
      <c r="AI2052" s="41">
        <v>0</v>
      </c>
      <c r="AJ2052" s="41">
        <v>0</v>
      </c>
      <c r="AK2052" s="42" t="str">
        <f>IFERROR(VLOOKUP(Exportar[[#This Row],[RUBRO]],[3]LISTAS!$A$1:$B$19,2,0),Exportar[[#This Row],[NOMBRE-Planeación_Proyecto]])</f>
        <v>1. Primera Infancia</v>
      </c>
      <c r="AL2052" s="41">
        <f>VLOOKUP(Exportar[[#This Row],[UNIDAD/SUB UNIDAD]],[3]!REGIONALES[[#All],[codigo_regional3]:[Columna1]],3,0)</f>
        <v>94</v>
      </c>
      <c r="AM2052" s="41">
        <f>Exportar[[#This Row],[COD]]</f>
        <v>94</v>
      </c>
      <c r="AN2052" s="41">
        <f>IFERROR(VLOOKUP(Exportar[[#This Row],[RUBRO completo]],'[3]CENTRO DE COSTOS'!$X:$X,1,0),0)</f>
        <v>0</v>
      </c>
      <c r="AO2052" s="43" t="str">
        <f>VLOOKUP(Exportar[[#This Row],[COD_REAL]],'[3]CENTRO DE COSTOS'!$M$4:$N$72,2,0)</f>
        <v>REGIONAL GUAINIA</v>
      </c>
    </row>
    <row r="2053" spans="1:41" x14ac:dyDescent="0.25">
      <c r="A2053" s="44">
        <v>45111</v>
      </c>
      <c r="B2053" s="32">
        <v>2023</v>
      </c>
      <c r="C2053" s="33" t="str">
        <f>VLOOKUP(D2053,'[3]CENTRO DE COSTOS'!$E:$H,4,0)</f>
        <v>REGIONALES</v>
      </c>
      <c r="D2053" s="34" t="s">
        <v>99</v>
      </c>
      <c r="E2053" s="34" t="s">
        <v>100</v>
      </c>
      <c r="F2053" s="34" t="s">
        <v>176</v>
      </c>
      <c r="G2053" s="35" t="str">
        <f>VLOOKUP(O2053,[3]Gerentes!$A:$N,4,0)</f>
        <v>PRIMERA INFANCIA</v>
      </c>
      <c r="H2053" s="35" t="str">
        <f>VLOOKUP(O2053,[3]Gerentes!$A:$N,5,0)</f>
        <v>DIRECTOR(A) DE PRIMERA INFANCIA</v>
      </c>
      <c r="I2053" s="35" t="str">
        <f>VLOOKUP(O2053,[3]Gerentes!$A:$N,10,0)</f>
        <v>1. Primera Infancia</v>
      </c>
      <c r="J2053" s="35" t="str">
        <f>VLOOKUP(O2053,[3]Gerentes!$A:$AB,15,0)</f>
        <v>No Contratable</v>
      </c>
      <c r="K2053" s="36" t="str">
        <f t="shared" si="96"/>
        <v>Inversión</v>
      </c>
      <c r="L2053" s="37" t="s">
        <v>166</v>
      </c>
      <c r="M2053" s="38" t="str">
        <f t="shared" si="97"/>
        <v>C-4102-1500-18</v>
      </c>
      <c r="N2053" s="34">
        <v>992</v>
      </c>
      <c r="O2053" s="35" t="str">
        <f t="shared" si="98"/>
        <v>C-4102-1500-18-0-4102040-02-992</v>
      </c>
      <c r="P2053" s="32" t="s">
        <v>165</v>
      </c>
      <c r="Q2053" s="39">
        <f>VLOOKUP($O2053,[3]Gerentes!$A:$I,7,0)</f>
        <v>4102040</v>
      </c>
      <c r="R2053" s="40" t="str">
        <f>VLOOKUP($O2053,[3]Gerentes!$A:$I,8,0)</f>
        <v>DOCUMENTOS METODOLOGICOS</v>
      </c>
      <c r="S2053" s="34" t="s">
        <v>24</v>
      </c>
      <c r="T2053" s="34">
        <v>20</v>
      </c>
      <c r="U2053" s="34" t="s">
        <v>392</v>
      </c>
      <c r="V2053" s="34" t="s">
        <v>25</v>
      </c>
      <c r="W2053" s="41">
        <v>4000000</v>
      </c>
      <c r="X2053" s="41">
        <v>15663340</v>
      </c>
      <c r="Y2053" s="41">
        <v>0</v>
      </c>
      <c r="Z2053" s="41">
        <v>0</v>
      </c>
      <c r="AA2053" s="41">
        <v>0</v>
      </c>
      <c r="AB2053" s="42">
        <v>19663340</v>
      </c>
      <c r="AC2053" s="41">
        <v>19653376</v>
      </c>
      <c r="AD2053" s="41">
        <v>9964</v>
      </c>
      <c r="AE2053" s="42">
        <v>19653376</v>
      </c>
      <c r="AF2053" s="42">
        <v>13974760</v>
      </c>
      <c r="AG2053" s="41">
        <v>13974760</v>
      </c>
      <c r="AH2053" s="41">
        <v>13974760</v>
      </c>
      <c r="AI2053" s="41">
        <v>0</v>
      </c>
      <c r="AJ2053" s="41">
        <v>0</v>
      </c>
      <c r="AK2053" s="42" t="str">
        <f>IFERROR(VLOOKUP(Exportar[[#This Row],[RUBRO]],[3]LISTAS!$A$1:$B$19,2,0),Exportar[[#This Row],[NOMBRE-Planeación_Proyecto]])</f>
        <v>1. Primera Infancia</v>
      </c>
      <c r="AL2053" s="41">
        <f>VLOOKUP(Exportar[[#This Row],[UNIDAD/SUB UNIDAD]],[3]!REGIONALES[[#All],[codigo_regional3]:[Columna1]],3,0)</f>
        <v>94</v>
      </c>
      <c r="AM2053" s="41">
        <f>Exportar[[#This Row],[COD]]</f>
        <v>94</v>
      </c>
      <c r="AN2053" s="41">
        <f>IFERROR(VLOOKUP(Exportar[[#This Row],[RUBRO completo]],'[3]CENTRO DE COSTOS'!$X:$X,1,0),0)</f>
        <v>0</v>
      </c>
      <c r="AO2053" s="43" t="str">
        <f>VLOOKUP(Exportar[[#This Row],[COD_REAL]],'[3]CENTRO DE COSTOS'!$M$4:$N$72,2,0)</f>
        <v>REGIONAL GUAINIA</v>
      </c>
    </row>
    <row r="2054" spans="1:41" x14ac:dyDescent="0.25">
      <c r="A2054" s="44">
        <v>45111</v>
      </c>
      <c r="B2054" s="32">
        <v>2023</v>
      </c>
      <c r="C2054" s="33" t="str">
        <f>VLOOKUP(D2054,'[3]CENTRO DE COSTOS'!$E:$H,4,0)</f>
        <v>REGIONALES</v>
      </c>
      <c r="D2054" s="34" t="s">
        <v>99</v>
      </c>
      <c r="E2054" s="34" t="s">
        <v>100</v>
      </c>
      <c r="F2054" s="34" t="s">
        <v>176</v>
      </c>
      <c r="G2054" s="35" t="str">
        <f>VLOOKUP(O2054,[3]Gerentes!$A:$N,4,0)</f>
        <v>INFANCIA</v>
      </c>
      <c r="H2054" s="35" t="str">
        <f>VLOOKUP(O2054,[3]Gerentes!$A:$N,5,0)</f>
        <v>DIRECTOR(A) DE INFANCIA</v>
      </c>
      <c r="I2054" s="35" t="str">
        <f>VLOOKUP(O2054,[3]Gerentes!$A:$N,10,0)</f>
        <v>7. Infancia</v>
      </c>
      <c r="J2054" s="35" t="str">
        <f>VLOOKUP(O2054,[3]Gerentes!$A:$AB,15,0)</f>
        <v>No Contratable</v>
      </c>
      <c r="K2054" s="36" t="str">
        <f t="shared" si="96"/>
        <v>Inversión</v>
      </c>
      <c r="L2054" s="37" t="s">
        <v>182</v>
      </c>
      <c r="M2054" s="38" t="str">
        <f t="shared" si="97"/>
        <v>C-4102-1500-20</v>
      </c>
      <c r="N2054" s="34">
        <v>992</v>
      </c>
      <c r="O2054" s="35" t="str">
        <f t="shared" si="98"/>
        <v>C-4102-1500-20-0-4102045-02-992</v>
      </c>
      <c r="P2054" s="32" t="s">
        <v>181</v>
      </c>
      <c r="Q2054" s="39">
        <f>VLOOKUP($O2054,[3]Gerentes!$A:$I,7,0)</f>
        <v>4102045</v>
      </c>
      <c r="R2054" s="40" t="str">
        <f>VLOOKUP($O2054,[3]Gerentes!$A:$I,8,0)</f>
        <v>SERVICIOS DE EDUCACIÓN INFORMAL A NIÑOS, NIÑAS, ADOLESCENTES  Y JÓVENES PARA EL RECONOCIMIENTO DE SUS DERECHOS</v>
      </c>
      <c r="S2054" s="34" t="s">
        <v>24</v>
      </c>
      <c r="T2054" s="34">
        <v>27</v>
      </c>
      <c r="U2054" s="34" t="s">
        <v>161</v>
      </c>
      <c r="V2054" s="34" t="s">
        <v>25</v>
      </c>
      <c r="W2054" s="41">
        <v>5150000</v>
      </c>
      <c r="X2054" s="41">
        <v>0</v>
      </c>
      <c r="Y2054" s="41">
        <v>0</v>
      </c>
      <c r="Z2054" s="41">
        <v>0</v>
      </c>
      <c r="AA2054" s="41">
        <v>0</v>
      </c>
      <c r="AB2054" s="42">
        <v>5150000</v>
      </c>
      <c r="AC2054" s="41">
        <v>0</v>
      </c>
      <c r="AD2054" s="41">
        <v>5150000</v>
      </c>
      <c r="AE2054" s="42">
        <v>0</v>
      </c>
      <c r="AF2054" s="42">
        <v>0</v>
      </c>
      <c r="AG2054" s="41">
        <v>0</v>
      </c>
      <c r="AH2054" s="41">
        <v>0</v>
      </c>
      <c r="AI2054" s="41">
        <v>0</v>
      </c>
      <c r="AJ2054" s="41">
        <v>0</v>
      </c>
      <c r="AK2054" s="42" t="str">
        <f>IFERROR(VLOOKUP(Exportar[[#This Row],[RUBRO]],[3]LISTAS!$A$1:$B$19,2,0),Exportar[[#This Row],[NOMBRE-Planeación_Proyecto]])</f>
        <v>7. Infancia</v>
      </c>
      <c r="AL2054" s="41">
        <f>VLOOKUP(Exportar[[#This Row],[UNIDAD/SUB UNIDAD]],[3]!REGIONALES[[#All],[codigo_regional3]:[Columna1]],3,0)</f>
        <v>94</v>
      </c>
      <c r="AM2054" s="41">
        <f>Exportar[[#This Row],[COD]]</f>
        <v>94</v>
      </c>
      <c r="AN2054" s="41">
        <f>IFERROR(VLOOKUP(Exportar[[#This Row],[RUBRO completo]],'[3]CENTRO DE COSTOS'!$X:$X,1,0),0)</f>
        <v>0</v>
      </c>
      <c r="AO2054" s="43" t="str">
        <f>VLOOKUP(Exportar[[#This Row],[COD_REAL]],'[3]CENTRO DE COSTOS'!$M$4:$N$72,2,0)</f>
        <v>REGIONAL GUAINIA</v>
      </c>
    </row>
    <row r="2055" spans="1:41" x14ac:dyDescent="0.25">
      <c r="A2055" s="44">
        <v>45111</v>
      </c>
      <c r="B2055" s="32">
        <v>2023</v>
      </c>
      <c r="C2055" s="33" t="str">
        <f>VLOOKUP(D2055,'[3]CENTRO DE COSTOS'!$E:$H,4,0)</f>
        <v>REGIONALES</v>
      </c>
      <c r="D2055" s="34" t="s">
        <v>99</v>
      </c>
      <c r="E2055" s="34" t="s">
        <v>100</v>
      </c>
      <c r="F2055" s="34" t="s">
        <v>176</v>
      </c>
      <c r="G2055" s="35" t="str">
        <f>VLOOKUP(O2055,[3]Gerentes!$A:$N,4,0)</f>
        <v>ADOLESCENCIA Y JUVENTUD</v>
      </c>
      <c r="H2055" s="35" t="str">
        <f>VLOOKUP(O2055,[3]Gerentes!$A:$N,5,0)</f>
        <v xml:space="preserve">DIRECTOR(A) DE ADOLESCENCIA Y JUVENTUD </v>
      </c>
      <c r="I2055" s="35" t="str">
        <f>VLOOKUP(O2055,[3]Gerentes!$A:$N,10,0)</f>
        <v>8. Adolescencia y Juventud</v>
      </c>
      <c r="J2055" s="35" t="str">
        <f>VLOOKUP(O2055,[3]Gerentes!$A:$AB,15,0)</f>
        <v>No Contratable</v>
      </c>
      <c r="K2055" s="36" t="str">
        <f t="shared" si="96"/>
        <v>Inversión</v>
      </c>
      <c r="L2055" s="37" t="s">
        <v>180</v>
      </c>
      <c r="M2055" s="38" t="str">
        <f t="shared" si="97"/>
        <v>C-4102-1500-21</v>
      </c>
      <c r="N2055" s="34">
        <v>992</v>
      </c>
      <c r="O2055" s="35" t="str">
        <f t="shared" si="98"/>
        <v>C-4102-1500-21-0-4102045-02-00-992</v>
      </c>
      <c r="P2055" s="32" t="s">
        <v>179</v>
      </c>
      <c r="Q2055" s="39">
        <f>VLOOKUP($O2055,[3]Gerentes!$A:$I,7,0)</f>
        <v>4102045</v>
      </c>
      <c r="R2055" s="40" t="str">
        <f>VLOOKUP($O2055,[3]Gerentes!$A:$I,8,0)</f>
        <v>SERVICIOS DE EDUCACIÓN INFORMAL A NIÑOS, NIÑAS, ADOLESCENTES  Y JÓVENES PARA EL RECONOCIMIENTO DE SUS DERECHOS</v>
      </c>
      <c r="S2055" s="34" t="s">
        <v>24</v>
      </c>
      <c r="T2055" s="34">
        <v>27</v>
      </c>
      <c r="U2055" s="34" t="s">
        <v>161</v>
      </c>
      <c r="V2055" s="34" t="s">
        <v>25</v>
      </c>
      <c r="W2055" s="41">
        <v>3000000</v>
      </c>
      <c r="X2055" s="41">
        <v>0</v>
      </c>
      <c r="Y2055" s="41">
        <v>0</v>
      </c>
      <c r="Z2055" s="41">
        <v>0</v>
      </c>
      <c r="AA2055" s="41">
        <v>0</v>
      </c>
      <c r="AB2055" s="42">
        <v>3000000</v>
      </c>
      <c r="AC2055" s="41">
        <v>1489425</v>
      </c>
      <c r="AD2055" s="41">
        <v>1510575</v>
      </c>
      <c r="AE2055" s="42">
        <v>1489425</v>
      </c>
      <c r="AF2055" s="42">
        <v>1489425</v>
      </c>
      <c r="AG2055" s="41">
        <v>1489425</v>
      </c>
      <c r="AH2055" s="41">
        <v>1489425</v>
      </c>
      <c r="AI2055" s="41">
        <v>0</v>
      </c>
      <c r="AJ2055" s="41">
        <v>0</v>
      </c>
      <c r="AK2055" s="42" t="str">
        <f>IFERROR(VLOOKUP(Exportar[[#This Row],[RUBRO]],[3]LISTAS!$A$1:$B$19,2,0),Exportar[[#This Row],[NOMBRE-Planeación_Proyecto]])</f>
        <v>8. Adolescencia y Juventud</v>
      </c>
      <c r="AL2055" s="41">
        <f>VLOOKUP(Exportar[[#This Row],[UNIDAD/SUB UNIDAD]],[3]!REGIONALES[[#All],[codigo_regional3]:[Columna1]],3,0)</f>
        <v>94</v>
      </c>
      <c r="AM2055" s="41">
        <f>Exportar[[#This Row],[COD]]</f>
        <v>94</v>
      </c>
      <c r="AN2055" s="41">
        <f>IFERROR(VLOOKUP(Exportar[[#This Row],[RUBRO completo]],'[3]CENTRO DE COSTOS'!$X:$X,1,0),0)</f>
        <v>0</v>
      </c>
      <c r="AO2055" s="43" t="str">
        <f>VLOOKUP(Exportar[[#This Row],[COD_REAL]],'[3]CENTRO DE COSTOS'!$M$4:$N$72,2,0)</f>
        <v>REGIONAL GUAINIA</v>
      </c>
    </row>
    <row r="2056" spans="1:41" x14ac:dyDescent="0.25">
      <c r="A2056" s="44">
        <v>45111</v>
      </c>
      <c r="B2056" s="32">
        <v>2023</v>
      </c>
      <c r="C2056" s="33" t="str">
        <f>VLOOKUP(D2056,'[3]CENTRO DE COSTOS'!$E:$H,4,0)</f>
        <v>REGIONALES</v>
      </c>
      <c r="D2056" s="34" t="s">
        <v>99</v>
      </c>
      <c r="E2056" s="34" t="s">
        <v>100</v>
      </c>
      <c r="F2056" s="34" t="s">
        <v>176</v>
      </c>
      <c r="G2056" s="35" t="str">
        <f>VLOOKUP(O2056,[3]Gerentes!$A:$N,4,0)</f>
        <v>TECNOLOGÍA</v>
      </c>
      <c r="H2056" s="35" t="str">
        <f>VLOOKUP(O2056,[3]Gerentes!$A:$N,5,0)</f>
        <v>DIRECTOR(A) DE INFORMACION Y TECNOLOGIA</v>
      </c>
      <c r="I2056" s="35" t="str">
        <f>VLOOKUP(O2056,[3]Gerentes!$A:$N,10,0)</f>
        <v>9. Tecnología</v>
      </c>
      <c r="J2056" s="35" t="str">
        <f>VLOOKUP(O2056,[3]Gerentes!$A:$AB,15,0)</f>
        <v>No Contratable</v>
      </c>
      <c r="K2056" s="36" t="str">
        <f t="shared" si="96"/>
        <v>Inversión</v>
      </c>
      <c r="L2056" s="37" t="s">
        <v>178</v>
      </c>
      <c r="M2056" s="38" t="str">
        <f t="shared" si="97"/>
        <v>C-4199-1500-7</v>
      </c>
      <c r="N2056" s="34">
        <v>992</v>
      </c>
      <c r="O2056" s="35" t="str">
        <f t="shared" si="98"/>
        <v>C-4199-1500-7-0-4199062-02-992</v>
      </c>
      <c r="P2056" s="32" t="s">
        <v>177</v>
      </c>
      <c r="Q2056" s="39">
        <f>VLOOKUP($O2056,[3]Gerentes!$A:$I,7,0)</f>
        <v>4199062</v>
      </c>
      <c r="R2056" s="40" t="str">
        <f>VLOOKUP($O2056,[3]Gerentes!$A:$I,8,0)</f>
        <v>SERVICIOS TECNOLOGICOS</v>
      </c>
      <c r="S2056" s="34" t="s">
        <v>24</v>
      </c>
      <c r="T2056" s="34">
        <v>27</v>
      </c>
      <c r="U2056" s="34" t="s">
        <v>161</v>
      </c>
      <c r="V2056" s="34" t="s">
        <v>25</v>
      </c>
      <c r="W2056" s="41">
        <v>876015</v>
      </c>
      <c r="X2056" s="41">
        <v>0</v>
      </c>
      <c r="Y2056" s="41">
        <v>0</v>
      </c>
      <c r="Z2056" s="41">
        <v>0</v>
      </c>
      <c r="AA2056" s="41">
        <v>0</v>
      </c>
      <c r="AB2056" s="42">
        <v>876015</v>
      </c>
      <c r="AC2056" s="41">
        <v>0</v>
      </c>
      <c r="AD2056" s="41">
        <v>876015</v>
      </c>
      <c r="AE2056" s="42">
        <v>0</v>
      </c>
      <c r="AF2056" s="42">
        <v>0</v>
      </c>
      <c r="AG2056" s="41">
        <v>0</v>
      </c>
      <c r="AH2056" s="41">
        <v>0</v>
      </c>
      <c r="AI2056" s="41">
        <v>0</v>
      </c>
      <c r="AJ2056" s="41">
        <v>0</v>
      </c>
      <c r="AK2056" s="42" t="str">
        <f>IFERROR(VLOOKUP(Exportar[[#This Row],[RUBRO]],[3]LISTAS!$A$1:$B$19,2,0),Exportar[[#This Row],[NOMBRE-Planeación_Proyecto]])</f>
        <v>9. Tecnología</v>
      </c>
      <c r="AL2056" s="41">
        <f>VLOOKUP(Exportar[[#This Row],[UNIDAD/SUB UNIDAD]],[3]!REGIONALES[[#All],[codigo_regional3]:[Columna1]],3,0)</f>
        <v>94</v>
      </c>
      <c r="AM2056" s="41">
        <f>Exportar[[#This Row],[COD]]</f>
        <v>94</v>
      </c>
      <c r="AN2056" s="41">
        <f>IFERROR(VLOOKUP(Exportar[[#This Row],[RUBRO completo]],'[3]CENTRO DE COSTOS'!$X:$X,1,0),0)</f>
        <v>0</v>
      </c>
      <c r="AO2056" s="43" t="str">
        <f>VLOOKUP(Exportar[[#This Row],[COD_REAL]],'[3]CENTRO DE COSTOS'!$M$4:$N$72,2,0)</f>
        <v>REGIONAL GUAINIA</v>
      </c>
    </row>
    <row r="2057" spans="1:41" x14ac:dyDescent="0.25">
      <c r="A2057" s="44">
        <v>45111</v>
      </c>
      <c r="B2057" s="32">
        <v>2023</v>
      </c>
      <c r="C2057" s="33" t="str">
        <f>VLOOKUP(D2057,'[3]CENTRO DE COSTOS'!$E:$H,4,0)</f>
        <v>REGIONALES</v>
      </c>
      <c r="D2057" s="34" t="s">
        <v>99</v>
      </c>
      <c r="E2057" s="34" t="s">
        <v>100</v>
      </c>
      <c r="F2057" s="34" t="s">
        <v>176</v>
      </c>
      <c r="G2057" s="35" t="str">
        <f>VLOOKUP(O2057,[3]Gerentes!$A:$N,4,0)</f>
        <v>FORTALECIMIENTO</v>
      </c>
      <c r="H2057" s="35" t="str">
        <f>VLOOKUP(O2057,[3]Gerentes!$A:$N,5,0)</f>
        <v>DIRECTOR(A) DE GESTION HUMANA</v>
      </c>
      <c r="I2057" s="35" t="str">
        <f>VLOOKUP(O2057,[3]Gerentes!$A:$N,10,0)</f>
        <v>8. Fortalecimiento</v>
      </c>
      <c r="J2057" s="35" t="str">
        <f>VLOOKUP(O2057,[3]Gerentes!$A:$AB,15,0)</f>
        <v>No Contratable</v>
      </c>
      <c r="K2057" s="36" t="str">
        <f t="shared" si="96"/>
        <v>Inversión</v>
      </c>
      <c r="L2057" s="37" t="s">
        <v>175</v>
      </c>
      <c r="M2057" s="38" t="str">
        <f t="shared" si="97"/>
        <v>C-4199-1500-8</v>
      </c>
      <c r="N2057" s="34">
        <v>992</v>
      </c>
      <c r="O2057" s="35" t="str">
        <f t="shared" si="98"/>
        <v>C-4199-1500-8-0-4199064-02-992</v>
      </c>
      <c r="P2057" s="32" t="s">
        <v>174</v>
      </c>
      <c r="Q2057" s="39">
        <f>VLOOKUP($O2057,[3]Gerentes!$A:$I,7,0)</f>
        <v>4199064</v>
      </c>
      <c r="R2057" s="40" t="str">
        <f>VLOOKUP($O2057,[3]Gerentes!$A:$I,8,0)</f>
        <v>SERVICIO DE IMPLEMENTACION DE SISTEMAS DE GESTION</v>
      </c>
      <c r="S2057" s="34" t="s">
        <v>24</v>
      </c>
      <c r="T2057" s="34">
        <v>27</v>
      </c>
      <c r="U2057" s="34" t="s">
        <v>161</v>
      </c>
      <c r="V2057" s="34" t="s">
        <v>25</v>
      </c>
      <c r="W2057" s="41">
        <v>22660000</v>
      </c>
      <c r="X2057" s="41">
        <v>0</v>
      </c>
      <c r="Y2057" s="41">
        <v>0</v>
      </c>
      <c r="Z2057" s="41">
        <v>0</v>
      </c>
      <c r="AA2057" s="41">
        <v>0</v>
      </c>
      <c r="AB2057" s="42">
        <v>22660000</v>
      </c>
      <c r="AC2057" s="41">
        <v>3349724</v>
      </c>
      <c r="AD2057" s="41">
        <v>19310276</v>
      </c>
      <c r="AE2057" s="42">
        <v>3349724</v>
      </c>
      <c r="AF2057" s="42">
        <v>3349724</v>
      </c>
      <c r="AG2057" s="41">
        <v>3349724</v>
      </c>
      <c r="AH2057" s="41">
        <v>3349724</v>
      </c>
      <c r="AI2057" s="41">
        <v>0</v>
      </c>
      <c r="AJ2057" s="41">
        <v>0</v>
      </c>
      <c r="AK2057" s="42" t="str">
        <f>IFERROR(VLOOKUP(Exportar[[#This Row],[RUBRO]],[3]LISTAS!$A$1:$B$19,2,0),Exportar[[#This Row],[NOMBRE-Planeación_Proyecto]])</f>
        <v>8. Fortalecimiento</v>
      </c>
      <c r="AL2057" s="41">
        <f>VLOOKUP(Exportar[[#This Row],[UNIDAD/SUB UNIDAD]],[3]!REGIONALES[[#All],[codigo_regional3]:[Columna1]],3,0)</f>
        <v>94</v>
      </c>
      <c r="AM2057" s="41">
        <f>Exportar[[#This Row],[COD]]</f>
        <v>94</v>
      </c>
      <c r="AN2057" s="41">
        <f>IFERROR(VLOOKUP(Exportar[[#This Row],[RUBRO completo]],'[3]CENTRO DE COSTOS'!$X:$X,1,0),0)</f>
        <v>0</v>
      </c>
      <c r="AO2057" s="43" t="str">
        <f>VLOOKUP(Exportar[[#This Row],[COD_REAL]],'[3]CENTRO DE COSTOS'!$M$4:$N$72,2,0)</f>
        <v>REGIONAL GUAINIA</v>
      </c>
    </row>
    <row r="2058" spans="1:41" x14ac:dyDescent="0.25">
      <c r="A2058" s="44">
        <v>45111</v>
      </c>
      <c r="B2058" s="32">
        <v>2023</v>
      </c>
      <c r="C2058" s="33" t="str">
        <f>VLOOKUP(D2058,'[3]CENTRO DE COSTOS'!$E:$H,4,0)</f>
        <v>REGIONALES</v>
      </c>
      <c r="D2058" s="34" t="s">
        <v>99</v>
      </c>
      <c r="E2058" s="34" t="s">
        <v>100</v>
      </c>
      <c r="F2058" s="34" t="s">
        <v>164</v>
      </c>
      <c r="G2058" s="35" t="str">
        <f>VLOOKUP(O2058,[3]Gerentes!$A:$N,4,0)</f>
        <v xml:space="preserve">PROTECCIÓN RESTABLECIMIENTO </v>
      </c>
      <c r="H2058" s="35" t="str">
        <f>VLOOKUP(O2058,[3]Gerentes!$A:$N,5,0)</f>
        <v>DIRECTOR(A) DE PROTECCION</v>
      </c>
      <c r="I2058" s="35" t="str">
        <f>VLOOKUP(O2058,[3]Gerentes!$A:$N,10,0)</f>
        <v>2. Protección PARD</v>
      </c>
      <c r="J2058" s="35" t="str">
        <f>VLOOKUP(O2058,[3]Gerentes!$A:$AB,15,0)</f>
        <v>No Contratable</v>
      </c>
      <c r="K2058" s="36" t="str">
        <f t="shared" si="96"/>
        <v>Inversión</v>
      </c>
      <c r="L2058" s="37" t="s">
        <v>173</v>
      </c>
      <c r="M2058" s="38" t="str">
        <f t="shared" si="97"/>
        <v>C-4102-1500-14</v>
      </c>
      <c r="N2058" s="34">
        <v>999</v>
      </c>
      <c r="O2058" s="35" t="str">
        <f t="shared" si="98"/>
        <v>C-4102-1500-14-0-4102037-02-999</v>
      </c>
      <c r="P2058" s="32" t="s">
        <v>172</v>
      </c>
      <c r="Q2058" s="39">
        <f>VLOOKUP($O2058,[3]Gerentes!$A:$I,7,0)</f>
        <v>4102037</v>
      </c>
      <c r="R2058" s="40" t="str">
        <f>VLOOKUP($O2058,[3]Gerentes!$A:$I,8,0)</f>
        <v>SERVICIO DE PROTECCION PARA EL RESTABLECIMIENTO DE DERECHOS DE NIÑOS, NIÑAS, ADOLESCENTES Y JOVENES</v>
      </c>
      <c r="S2058" s="34" t="s">
        <v>24</v>
      </c>
      <c r="T2058" s="34">
        <v>27</v>
      </c>
      <c r="U2058" s="34" t="s">
        <v>161</v>
      </c>
      <c r="V2058" s="34" t="s">
        <v>25</v>
      </c>
      <c r="W2058" s="41">
        <v>5000</v>
      </c>
      <c r="X2058" s="41">
        <v>0</v>
      </c>
      <c r="Y2058" s="41">
        <v>0</v>
      </c>
      <c r="Z2058" s="41">
        <v>0</v>
      </c>
      <c r="AA2058" s="41">
        <v>0</v>
      </c>
      <c r="AB2058" s="42">
        <v>5000</v>
      </c>
      <c r="AC2058" s="41">
        <v>0</v>
      </c>
      <c r="AD2058" s="41">
        <v>5000</v>
      </c>
      <c r="AE2058" s="42">
        <v>0</v>
      </c>
      <c r="AF2058" s="42">
        <v>0</v>
      </c>
      <c r="AG2058" s="41">
        <v>0</v>
      </c>
      <c r="AH2058" s="41">
        <v>0</v>
      </c>
      <c r="AI2058" s="41">
        <v>0</v>
      </c>
      <c r="AJ2058" s="41">
        <v>0</v>
      </c>
      <c r="AK2058" s="42" t="str">
        <f>IFERROR(VLOOKUP(Exportar[[#This Row],[RUBRO]],[3]LISTAS!$A$1:$B$19,2,0),Exportar[[#This Row],[NOMBRE-Planeación_Proyecto]])</f>
        <v>2. Protección PARD</v>
      </c>
      <c r="AL2058" s="41">
        <f>VLOOKUP(Exportar[[#This Row],[UNIDAD/SUB UNIDAD]],[3]!REGIONALES[[#All],[codigo_regional3]:[Columna1]],3,0)</f>
        <v>94</v>
      </c>
      <c r="AM2058" s="41">
        <f>Exportar[[#This Row],[COD]]</f>
        <v>94</v>
      </c>
      <c r="AN2058" s="41">
        <f>IFERROR(VLOOKUP(Exportar[[#This Row],[RUBRO completo]],'[3]CENTRO DE COSTOS'!$X:$X,1,0),0)</f>
        <v>0</v>
      </c>
      <c r="AO2058" s="43" t="str">
        <f>VLOOKUP(Exportar[[#This Row],[COD_REAL]],'[3]CENTRO DE COSTOS'!$M$4:$N$72,2,0)</f>
        <v>REGIONAL GUAINIA</v>
      </c>
    </row>
    <row r="2059" spans="1:41" x14ac:dyDescent="0.25">
      <c r="A2059" s="44">
        <v>45111</v>
      </c>
      <c r="B2059" s="32">
        <v>2023</v>
      </c>
      <c r="C2059" s="33" t="str">
        <f>VLOOKUP(D2059,'[3]CENTRO DE COSTOS'!$E:$H,4,0)</f>
        <v>REGIONALES</v>
      </c>
      <c r="D2059" s="34" t="s">
        <v>99</v>
      </c>
      <c r="E2059" s="34" t="s">
        <v>100</v>
      </c>
      <c r="F2059" s="34" t="s">
        <v>164</v>
      </c>
      <c r="G2059" s="35" t="str">
        <f>VLOOKUP(O2059,[3]Gerentes!$A:$N,4,0)</f>
        <v>FORTALECIMIENTO</v>
      </c>
      <c r="H2059" s="35" t="str">
        <f>VLOOKUP(O2059,[3]Gerentes!$A:$N,5,0)</f>
        <v>DIRECTOR(A) FINANCIERA</v>
      </c>
      <c r="I2059" s="35" t="str">
        <f>VLOOKUP(O2059,[3]Gerentes!$A:$N,10,0)</f>
        <v>8. Fortalecimiento</v>
      </c>
      <c r="J2059" s="35" t="str">
        <f>VLOOKUP(O2059,[3]Gerentes!$A:$AB,15,0)</f>
        <v>No Contratable</v>
      </c>
      <c r="K2059" s="36" t="str">
        <f t="shared" si="96"/>
        <v>Inversión</v>
      </c>
      <c r="L2059" s="37" t="s">
        <v>163</v>
      </c>
      <c r="M2059" s="38" t="str">
        <f t="shared" si="97"/>
        <v>C-4199-1500-8</v>
      </c>
      <c r="N2059" s="34">
        <v>999</v>
      </c>
      <c r="O2059" s="35" t="str">
        <f t="shared" si="98"/>
        <v>C-4199-1500-8-0-4199044-02-999</v>
      </c>
      <c r="P2059" s="32" t="s">
        <v>162</v>
      </c>
      <c r="Q2059" s="39">
        <f>VLOOKUP($O2059,[3]Gerentes!$A:$I,7,0)</f>
        <v>4199044</v>
      </c>
      <c r="R2059" s="40" t="str">
        <f>VLOOKUP($O2059,[3]Gerentes!$A:$I,8,0)</f>
        <v>DERECHO DE BENEFICIO FIDUCIARIO</v>
      </c>
      <c r="S2059" s="34" t="s">
        <v>24</v>
      </c>
      <c r="T2059" s="34">
        <v>27</v>
      </c>
      <c r="U2059" s="34" t="s">
        <v>161</v>
      </c>
      <c r="V2059" s="34" t="s">
        <v>25</v>
      </c>
      <c r="W2059" s="41">
        <v>0</v>
      </c>
      <c r="X2059" s="41">
        <v>68000</v>
      </c>
      <c r="Y2059" s="41">
        <v>0</v>
      </c>
      <c r="Z2059" s="41">
        <v>0</v>
      </c>
      <c r="AA2059" s="41">
        <v>0</v>
      </c>
      <c r="AB2059" s="42">
        <v>68000</v>
      </c>
      <c r="AC2059" s="41">
        <v>15692</v>
      </c>
      <c r="AD2059" s="41">
        <v>52308</v>
      </c>
      <c r="AE2059" s="42">
        <v>15692</v>
      </c>
      <c r="AF2059" s="42">
        <v>15692</v>
      </c>
      <c r="AG2059" s="41">
        <v>15692</v>
      </c>
      <c r="AH2059" s="41">
        <v>15692</v>
      </c>
      <c r="AI2059" s="41">
        <v>0</v>
      </c>
      <c r="AJ2059" s="41">
        <v>0</v>
      </c>
      <c r="AK2059" s="42" t="str">
        <f>IFERROR(VLOOKUP(Exportar[[#This Row],[RUBRO]],[3]LISTAS!$A$1:$B$19,2,0),Exportar[[#This Row],[NOMBRE-Planeación_Proyecto]])</f>
        <v>8. Fortalecimiento</v>
      </c>
      <c r="AL2059" s="41">
        <f>VLOOKUP(Exportar[[#This Row],[UNIDAD/SUB UNIDAD]],[3]!REGIONALES[[#All],[codigo_regional3]:[Columna1]],3,0)</f>
        <v>94</v>
      </c>
      <c r="AM2059" s="41">
        <f>Exportar[[#This Row],[COD]]</f>
        <v>94</v>
      </c>
      <c r="AN2059" s="41">
        <f>IFERROR(VLOOKUP(Exportar[[#This Row],[RUBRO completo]],'[3]CENTRO DE COSTOS'!$X:$X,1,0),0)</f>
        <v>0</v>
      </c>
      <c r="AO2059" s="43" t="str">
        <f>VLOOKUP(Exportar[[#This Row],[COD_REAL]],'[3]CENTRO DE COSTOS'!$M$4:$N$72,2,0)</f>
        <v>REGIONAL GUAINIA</v>
      </c>
    </row>
    <row r="2060" spans="1:41" x14ac:dyDescent="0.25">
      <c r="A2060" s="44">
        <v>45111</v>
      </c>
      <c r="B2060" s="32">
        <v>2023</v>
      </c>
      <c r="C2060" s="33" t="str">
        <f>VLOOKUP(D2060,'[3]CENTRO DE COSTOS'!$E:$H,4,0)</f>
        <v>REGIONALES</v>
      </c>
      <c r="D2060" s="34" t="s">
        <v>101</v>
      </c>
      <c r="E2060" s="34" t="s">
        <v>102</v>
      </c>
      <c r="F2060" s="34" t="s">
        <v>239</v>
      </c>
      <c r="G2060" s="35" t="str">
        <f>VLOOKUP(O2060,[3]Gerentes!$A:$N,4,0)</f>
        <v>NUTRICIÓN</v>
      </c>
      <c r="H2060" s="35" t="str">
        <f>VLOOKUP(O2060,[3]Gerentes!$A:$N,5,0)</f>
        <v>DIRECTOR(A) DE NUTRICION</v>
      </c>
      <c r="I2060" s="35" t="str">
        <f>VLOOKUP(O2060,[3]Gerentes!$A:$N,10,0)</f>
        <v>4. Nutrición</v>
      </c>
      <c r="J2060" s="35" t="str">
        <f>VLOOKUP(O2060,[3]Gerentes!$A:$AB,15,0)</f>
        <v>Contratable</v>
      </c>
      <c r="K2060" s="36" t="str">
        <f t="shared" si="96"/>
        <v>Inversión</v>
      </c>
      <c r="L2060" s="37" t="s">
        <v>189</v>
      </c>
      <c r="M2060" s="38" t="str">
        <f t="shared" si="97"/>
        <v>C-4102-1500-12</v>
      </c>
      <c r="N2060" s="34">
        <v>101</v>
      </c>
      <c r="O2060" s="35" t="str">
        <f t="shared" si="98"/>
        <v>C-4102-1500-12-0-4102016-02-101</v>
      </c>
      <c r="P2060" s="32" t="s">
        <v>188</v>
      </c>
      <c r="Q2060" s="39">
        <f>VLOOKUP($O2060,[3]Gerentes!$A:$I,7,0)</f>
        <v>4102016</v>
      </c>
      <c r="R2060" s="40" t="str">
        <f>VLOOKUP($O2060,[3]Gerentes!$A:$I,8,0)</f>
        <v>SERVICIO DE ATENCION Y PREVENCION A LA DESNUTRICION DESDE EL SECTOR INCLUSION SOCIAL</v>
      </c>
      <c r="S2060" s="34" t="s">
        <v>24</v>
      </c>
      <c r="T2060" s="34">
        <v>27</v>
      </c>
      <c r="U2060" s="34" t="s">
        <v>161</v>
      </c>
      <c r="V2060" s="34" t="s">
        <v>25</v>
      </c>
      <c r="W2060" s="41">
        <v>732191618</v>
      </c>
      <c r="X2060" s="41">
        <v>311894744</v>
      </c>
      <c r="Y2060" s="41">
        <v>0</v>
      </c>
      <c r="Z2060" s="41">
        <v>0</v>
      </c>
      <c r="AA2060" s="41">
        <v>0</v>
      </c>
      <c r="AB2060" s="42">
        <v>1044086362</v>
      </c>
      <c r="AC2060" s="41">
        <v>1044086362</v>
      </c>
      <c r="AD2060" s="41">
        <v>0</v>
      </c>
      <c r="AE2060" s="42">
        <v>1044086362</v>
      </c>
      <c r="AF2060" s="42">
        <v>399955597</v>
      </c>
      <c r="AG2060" s="41">
        <v>399955597</v>
      </c>
      <c r="AH2060" s="41">
        <v>399955597</v>
      </c>
      <c r="AI2060" s="41">
        <v>0</v>
      </c>
      <c r="AJ2060" s="41">
        <v>0</v>
      </c>
      <c r="AK2060" s="42" t="str">
        <f>IFERROR(VLOOKUP(Exportar[[#This Row],[RUBRO]],[3]LISTAS!$A$1:$B$19,2,0),Exportar[[#This Row],[NOMBRE-Planeación_Proyecto]])</f>
        <v>4. Nutrición</v>
      </c>
      <c r="AL2060" s="41">
        <f>VLOOKUP(Exportar[[#This Row],[UNIDAD/SUB UNIDAD]],[3]!REGIONALES[[#All],[codigo_regional3]:[Columna1]],3,0)</f>
        <v>95</v>
      </c>
      <c r="AM2060" s="41">
        <f>Exportar[[#This Row],[COD]]</f>
        <v>95</v>
      </c>
      <c r="AN2060" s="41" t="str">
        <f>IFERROR(VLOOKUP(Exportar[[#This Row],[RUBRO completo]],'[3]CENTRO DE COSTOS'!$X:$X,1,0),0)</f>
        <v>C-4102-1500-12-0-4102016-02-101</v>
      </c>
      <c r="AO2060" s="43" t="str">
        <f>VLOOKUP(Exportar[[#This Row],[COD_REAL]],'[3]CENTRO DE COSTOS'!$M$4:$N$72,2,0)</f>
        <v>REGIONAL GUAVIARE</v>
      </c>
    </row>
    <row r="2061" spans="1:41" x14ac:dyDescent="0.25">
      <c r="A2061" s="44">
        <v>45111</v>
      </c>
      <c r="B2061" s="32">
        <v>2023</v>
      </c>
      <c r="C2061" s="33" t="str">
        <f>VLOOKUP(D2061,'[3]CENTRO DE COSTOS'!$E:$H,4,0)</f>
        <v>REGIONALES</v>
      </c>
      <c r="D2061" s="34" t="s">
        <v>101</v>
      </c>
      <c r="E2061" s="34" t="s">
        <v>102</v>
      </c>
      <c r="F2061" s="34" t="s">
        <v>238</v>
      </c>
      <c r="G2061" s="35" t="str">
        <f>VLOOKUP(O2061,[3]Gerentes!$A:$N,4,0)</f>
        <v>NUTRICIÓN</v>
      </c>
      <c r="H2061" s="35" t="str">
        <f>VLOOKUP(O2061,[3]Gerentes!$A:$N,5,0)</f>
        <v>DIRECTOR(A) DE NUTRICION</v>
      </c>
      <c r="I2061" s="35" t="str">
        <f>VLOOKUP(O2061,[3]Gerentes!$A:$N,10,0)</f>
        <v>4. Nutrición</v>
      </c>
      <c r="J2061" s="35" t="str">
        <f>VLOOKUP(O2061,[3]Gerentes!$A:$AB,15,0)</f>
        <v>Contratable</v>
      </c>
      <c r="K2061" s="36" t="str">
        <f t="shared" si="96"/>
        <v>Inversión</v>
      </c>
      <c r="L2061" s="37" t="s">
        <v>191</v>
      </c>
      <c r="M2061" s="38" t="str">
        <f t="shared" si="97"/>
        <v>C-4102-1500-12</v>
      </c>
      <c r="N2061" s="34">
        <v>105</v>
      </c>
      <c r="O2061" s="35" t="str">
        <f t="shared" si="98"/>
        <v>C-4102-1500-12-0-4102014-02-105</v>
      </c>
      <c r="P2061" s="32" t="s">
        <v>190</v>
      </c>
      <c r="Q2061" s="39">
        <f>VLOOKUP($O2061,[3]Gerentes!$A:$I,7,0)</f>
        <v>4102014</v>
      </c>
      <c r="R2061" s="40" t="str">
        <f>VLOOKUP($O2061,[3]Gerentes!$A:$I,8,0)</f>
        <v>SERVICIO DE DISTRIBUCION DE ALIMENTOS SOLIDOS DE ALTO VALOR NUTRICIONAL</v>
      </c>
      <c r="S2061" s="34" t="s">
        <v>24</v>
      </c>
      <c r="T2061" s="34">
        <v>27</v>
      </c>
      <c r="U2061" s="34" t="s">
        <v>161</v>
      </c>
      <c r="V2061" s="34" t="s">
        <v>25</v>
      </c>
      <c r="W2061" s="41">
        <v>38757333</v>
      </c>
      <c r="X2061" s="41">
        <v>0</v>
      </c>
      <c r="Y2061" s="41">
        <v>1352000</v>
      </c>
      <c r="Z2061" s="41">
        <v>0</v>
      </c>
      <c r="AA2061" s="41">
        <v>0</v>
      </c>
      <c r="AB2061" s="42">
        <v>37405333</v>
      </c>
      <c r="AC2061" s="41">
        <v>37405333</v>
      </c>
      <c r="AD2061" s="41">
        <v>0</v>
      </c>
      <c r="AE2061" s="42">
        <v>37405333</v>
      </c>
      <c r="AF2061" s="42">
        <v>13745333</v>
      </c>
      <c r="AG2061" s="41">
        <v>13745333</v>
      </c>
      <c r="AH2061" s="41">
        <v>13745333</v>
      </c>
      <c r="AI2061" s="41">
        <v>0</v>
      </c>
      <c r="AJ2061" s="41">
        <v>0</v>
      </c>
      <c r="AK2061" s="42" t="str">
        <f>IFERROR(VLOOKUP(Exportar[[#This Row],[RUBRO]],[3]LISTAS!$A$1:$B$19,2,0),Exportar[[#This Row],[NOMBRE-Planeación_Proyecto]])</f>
        <v>4. Nutrición</v>
      </c>
      <c r="AL2061" s="41">
        <f>VLOOKUP(Exportar[[#This Row],[UNIDAD/SUB UNIDAD]],[3]!REGIONALES[[#All],[codigo_regional3]:[Columna1]],3,0)</f>
        <v>95</v>
      </c>
      <c r="AM2061" s="41">
        <f>Exportar[[#This Row],[COD]]</f>
        <v>95</v>
      </c>
      <c r="AN2061" s="41">
        <f>IFERROR(VLOOKUP(Exportar[[#This Row],[RUBRO completo]],'[3]CENTRO DE COSTOS'!$X:$X,1,0),0)</f>
        <v>0</v>
      </c>
      <c r="AO2061" s="43" t="str">
        <f>VLOOKUP(Exportar[[#This Row],[COD_REAL]],'[3]CENTRO DE COSTOS'!$M$4:$N$72,2,0)</f>
        <v>REGIONAL GUAVIARE</v>
      </c>
    </row>
    <row r="2062" spans="1:41" x14ac:dyDescent="0.25">
      <c r="A2062" s="44">
        <v>45111</v>
      </c>
      <c r="B2062" s="32">
        <v>2023</v>
      </c>
      <c r="C2062" s="33" t="str">
        <f>VLOOKUP(D2062,'[3]CENTRO DE COSTOS'!$E:$H,4,0)</f>
        <v>REGIONALES</v>
      </c>
      <c r="D2062" s="34" t="s">
        <v>101</v>
      </c>
      <c r="E2062" s="34" t="s">
        <v>102</v>
      </c>
      <c r="F2062" s="34" t="s">
        <v>243</v>
      </c>
      <c r="G2062" s="35" t="str">
        <f>VLOOKUP(O2062,[3]Gerentes!$A:$N,4,0)</f>
        <v>PROTECCIÓN SRPA</v>
      </c>
      <c r="H2062" s="35" t="str">
        <f>VLOOKUP(O2062,[3]Gerentes!$A:$N,5,0)</f>
        <v>DIRECTOR(A) DE PROTECCION</v>
      </c>
      <c r="I2062" s="35" t="str">
        <f>VLOOKUP(O2062,[3]Gerentes!$A:$N,10,0)</f>
        <v>3. Protección SRPA</v>
      </c>
      <c r="J2062" s="35" t="str">
        <f>VLOOKUP(O2062,[3]Gerentes!$A:$AB,15,0)</f>
        <v>Contratable</v>
      </c>
      <c r="K2062" s="36" t="str">
        <f t="shared" si="96"/>
        <v>Inversión</v>
      </c>
      <c r="L2062" s="37" t="s">
        <v>187</v>
      </c>
      <c r="M2062" s="38" t="str">
        <f t="shared" si="97"/>
        <v>C-4102-1500-13</v>
      </c>
      <c r="N2062" s="34">
        <v>111</v>
      </c>
      <c r="O2062" s="35" t="str">
        <f t="shared" si="98"/>
        <v>C-4102-1500-13-0-4102038-02-111</v>
      </c>
      <c r="P2062" s="32" t="s">
        <v>186</v>
      </c>
      <c r="Q2062" s="39">
        <f>VLOOKUP($O2062,[3]Gerentes!$A:$I,7,0)</f>
        <v>4102038</v>
      </c>
      <c r="R2062" s="40" t="str">
        <f>VLOOKUP($O2062,[3]Gerentes!$A:$I,8,0)</f>
        <v>SERVICIO DIRIGIDOS A LA ATENCION DE NIÑOS, NIÑAS, ADOLESCENTES Y JOVENES, CON ENFOQUE PEDAGOGICO Y RESTAURATIVO ENCAMINADOS A LA INCLUSION SOCIAL</v>
      </c>
      <c r="S2062" s="34" t="s">
        <v>24</v>
      </c>
      <c r="T2062" s="34">
        <v>27</v>
      </c>
      <c r="U2062" s="34" t="s">
        <v>161</v>
      </c>
      <c r="V2062" s="34" t="s">
        <v>25</v>
      </c>
      <c r="W2062" s="41">
        <v>4251864</v>
      </c>
      <c r="X2062" s="41">
        <v>3610000</v>
      </c>
      <c r="Y2062" s="41">
        <v>0</v>
      </c>
      <c r="Z2062" s="41">
        <v>0</v>
      </c>
      <c r="AA2062" s="41">
        <v>0</v>
      </c>
      <c r="AB2062" s="42">
        <v>7861864</v>
      </c>
      <c r="AC2062" s="41">
        <v>7861864</v>
      </c>
      <c r="AD2062" s="41">
        <v>0</v>
      </c>
      <c r="AE2062" s="42">
        <v>7857967</v>
      </c>
      <c r="AF2062" s="42">
        <v>7857967</v>
      </c>
      <c r="AG2062" s="41">
        <v>7857967</v>
      </c>
      <c r="AH2062" s="41">
        <v>7857967</v>
      </c>
      <c r="AI2062" s="41">
        <v>0</v>
      </c>
      <c r="AJ2062" s="41">
        <v>0</v>
      </c>
      <c r="AK2062" s="42" t="str">
        <f>IFERROR(VLOOKUP(Exportar[[#This Row],[RUBRO]],[3]LISTAS!$A$1:$B$19,2,0),Exportar[[#This Row],[NOMBRE-Planeación_Proyecto]])</f>
        <v>3. Protección SRPA</v>
      </c>
      <c r="AL2062" s="41">
        <f>VLOOKUP(Exportar[[#This Row],[UNIDAD/SUB UNIDAD]],[3]!REGIONALES[[#All],[codigo_regional3]:[Columna1]],3,0)</f>
        <v>95</v>
      </c>
      <c r="AM2062" s="41">
        <f>Exportar[[#This Row],[COD]]</f>
        <v>95</v>
      </c>
      <c r="AN2062" s="41">
        <f>IFERROR(VLOOKUP(Exportar[[#This Row],[RUBRO completo]],'[3]CENTRO DE COSTOS'!$X:$X,1,0),0)</f>
        <v>0</v>
      </c>
      <c r="AO2062" s="43" t="str">
        <f>VLOOKUP(Exportar[[#This Row],[COD_REAL]],'[3]CENTRO DE COSTOS'!$M$4:$N$72,2,0)</f>
        <v>REGIONAL GUAVIARE</v>
      </c>
    </row>
    <row r="2063" spans="1:41" x14ac:dyDescent="0.25">
      <c r="A2063" s="44">
        <v>45111</v>
      </c>
      <c r="B2063" s="32">
        <v>2023</v>
      </c>
      <c r="C2063" s="33" t="str">
        <f>VLOOKUP(D2063,'[3]CENTRO DE COSTOS'!$E:$H,4,0)</f>
        <v>REGIONALES</v>
      </c>
      <c r="D2063" s="34" t="s">
        <v>101</v>
      </c>
      <c r="E2063" s="34" t="s">
        <v>102</v>
      </c>
      <c r="F2063" s="34" t="s">
        <v>243</v>
      </c>
      <c r="G2063" s="35" t="str">
        <f>VLOOKUP(O2063,[3]Gerentes!$A:$N,4,0)</f>
        <v xml:space="preserve">PROTECCIÓN RESTABLECIMIENTO </v>
      </c>
      <c r="H2063" s="35" t="str">
        <f>VLOOKUP(O2063,[3]Gerentes!$A:$N,5,0)</f>
        <v>DIRECTOR(A) DE PROTECCION</v>
      </c>
      <c r="I2063" s="35" t="str">
        <f>VLOOKUP(O2063,[3]Gerentes!$A:$N,10,0)</f>
        <v>2. Protección PARD</v>
      </c>
      <c r="J2063" s="35" t="str">
        <f>VLOOKUP(O2063,[3]Gerentes!$A:$AB,15,0)</f>
        <v>Contratable</v>
      </c>
      <c r="K2063" s="36" t="str">
        <f t="shared" si="96"/>
        <v>Inversión</v>
      </c>
      <c r="L2063" s="37" t="s">
        <v>173</v>
      </c>
      <c r="M2063" s="38" t="str">
        <f t="shared" si="97"/>
        <v>C-4102-1500-14</v>
      </c>
      <c r="N2063" s="34">
        <v>111</v>
      </c>
      <c r="O2063" s="35" t="str">
        <f t="shared" si="98"/>
        <v>C-4102-1500-14-0-4102037-02-111</v>
      </c>
      <c r="P2063" s="32" t="s">
        <v>172</v>
      </c>
      <c r="Q2063" s="39">
        <f>VLOOKUP($O2063,[3]Gerentes!$A:$I,7,0)</f>
        <v>4102037</v>
      </c>
      <c r="R2063" s="40" t="str">
        <f>VLOOKUP($O2063,[3]Gerentes!$A:$I,8,0)</f>
        <v>SERVICIO DE PROTECCION PARA EL RESTABLECIMIENTO DE DERECHOS DE NIÑOS, NIÑAS, ADOLESCENTES Y JOVENES</v>
      </c>
      <c r="S2063" s="34" t="s">
        <v>24</v>
      </c>
      <c r="T2063" s="34">
        <v>21</v>
      </c>
      <c r="U2063" s="34" t="s">
        <v>185</v>
      </c>
      <c r="V2063" s="34" t="s">
        <v>25</v>
      </c>
      <c r="W2063" s="41">
        <v>15856028</v>
      </c>
      <c r="X2063" s="41">
        <v>0</v>
      </c>
      <c r="Y2063" s="41">
        <v>0</v>
      </c>
      <c r="Z2063" s="41">
        <v>0</v>
      </c>
      <c r="AA2063" s="41">
        <v>0</v>
      </c>
      <c r="AB2063" s="42">
        <v>15856028</v>
      </c>
      <c r="AC2063" s="41">
        <v>15856028</v>
      </c>
      <c r="AD2063" s="41">
        <v>0</v>
      </c>
      <c r="AE2063" s="42">
        <v>8346370</v>
      </c>
      <c r="AF2063" s="42">
        <v>8346370</v>
      </c>
      <c r="AG2063" s="41">
        <v>8346370</v>
      </c>
      <c r="AH2063" s="41">
        <v>8346370</v>
      </c>
      <c r="AI2063" s="41">
        <v>0</v>
      </c>
      <c r="AJ2063" s="41">
        <v>0</v>
      </c>
      <c r="AK2063" s="42" t="str">
        <f>IFERROR(VLOOKUP(Exportar[[#This Row],[RUBRO]],[3]LISTAS!$A$1:$B$19,2,0),Exportar[[#This Row],[NOMBRE-Planeación_Proyecto]])</f>
        <v>2. Protección PARD</v>
      </c>
      <c r="AL2063" s="41">
        <f>VLOOKUP(Exportar[[#This Row],[UNIDAD/SUB UNIDAD]],[3]!REGIONALES[[#All],[codigo_regional3]:[Columna1]],3,0)</f>
        <v>95</v>
      </c>
      <c r="AM2063" s="41">
        <f>Exportar[[#This Row],[COD]]</f>
        <v>95</v>
      </c>
      <c r="AN2063" s="41">
        <f>IFERROR(VLOOKUP(Exportar[[#This Row],[RUBRO completo]],'[3]CENTRO DE COSTOS'!$X:$X,1,0),0)</f>
        <v>0</v>
      </c>
      <c r="AO2063" s="43" t="str">
        <f>VLOOKUP(Exportar[[#This Row],[COD_REAL]],'[3]CENTRO DE COSTOS'!$M$4:$N$72,2,0)</f>
        <v>REGIONAL GUAVIARE</v>
      </c>
    </row>
    <row r="2064" spans="1:41" x14ac:dyDescent="0.25">
      <c r="A2064" s="44">
        <v>45111</v>
      </c>
      <c r="B2064" s="32">
        <v>2023</v>
      </c>
      <c r="C2064" s="33" t="str">
        <f>VLOOKUP(D2064,'[3]CENTRO DE COSTOS'!$E:$H,4,0)</f>
        <v>REGIONALES</v>
      </c>
      <c r="D2064" s="34" t="s">
        <v>101</v>
      </c>
      <c r="E2064" s="34" t="s">
        <v>102</v>
      </c>
      <c r="F2064" s="34" t="s">
        <v>237</v>
      </c>
      <c r="G2064" s="35" t="str">
        <f>VLOOKUP(O2064,[3]Gerentes!$A:$N,4,0)</f>
        <v>PROTECCIÓN SRPA</v>
      </c>
      <c r="H2064" s="35" t="str">
        <f>VLOOKUP(O2064,[3]Gerentes!$A:$N,5,0)</f>
        <v>DIRECTOR(A) DE PROTECCION</v>
      </c>
      <c r="I2064" s="35" t="str">
        <f>VLOOKUP(O2064,[3]Gerentes!$A:$N,10,0)</f>
        <v>3. Protección SRPA</v>
      </c>
      <c r="J2064" s="35" t="str">
        <f>VLOOKUP(O2064,[3]Gerentes!$A:$AB,15,0)</f>
        <v>No Contratable</v>
      </c>
      <c r="K2064" s="36" t="str">
        <f t="shared" si="96"/>
        <v>Inversión</v>
      </c>
      <c r="L2064" s="37" t="s">
        <v>187</v>
      </c>
      <c r="M2064" s="38" t="str">
        <f t="shared" si="97"/>
        <v>C-4102-1500-13</v>
      </c>
      <c r="N2064" s="34">
        <v>112</v>
      </c>
      <c r="O2064" s="35" t="str">
        <f t="shared" si="98"/>
        <v>C-4102-1500-13-0-4102038-02-112</v>
      </c>
      <c r="P2064" s="32" t="s">
        <v>186</v>
      </c>
      <c r="Q2064" s="39">
        <f>VLOOKUP($O2064,[3]Gerentes!$A:$I,7,0)</f>
        <v>4102038</v>
      </c>
      <c r="R2064" s="40" t="str">
        <f>VLOOKUP($O2064,[3]Gerentes!$A:$I,8,0)</f>
        <v>SERVICIO DIRIGIDOS A LA ATENCION DE NIÑOS, NIÑAS, ADOLESCENTES Y JOVENES, CON ENFOQUE PEDAGOGICO Y RESTAURATIVO ENCAMINADOS A LA INCLUSION SOCIAL</v>
      </c>
      <c r="S2064" s="34" t="s">
        <v>38</v>
      </c>
      <c r="T2064" s="34">
        <v>16</v>
      </c>
      <c r="U2064" s="34" t="s">
        <v>249</v>
      </c>
      <c r="V2064" s="34" t="s">
        <v>25</v>
      </c>
      <c r="W2064" s="41">
        <v>1000000</v>
      </c>
      <c r="X2064" s="41">
        <v>0</v>
      </c>
      <c r="Y2064" s="41">
        <v>0</v>
      </c>
      <c r="Z2064" s="41">
        <v>0</v>
      </c>
      <c r="AA2064" s="41">
        <v>0</v>
      </c>
      <c r="AB2064" s="42">
        <v>1000000</v>
      </c>
      <c r="AC2064" s="41">
        <v>1000000</v>
      </c>
      <c r="AD2064" s="41">
        <v>0</v>
      </c>
      <c r="AE2064" s="42">
        <v>168666</v>
      </c>
      <c r="AF2064" s="42">
        <v>168666</v>
      </c>
      <c r="AG2064" s="41">
        <v>168666</v>
      </c>
      <c r="AH2064" s="41">
        <v>168666</v>
      </c>
      <c r="AI2064" s="41">
        <v>0</v>
      </c>
      <c r="AJ2064" s="41">
        <v>0</v>
      </c>
      <c r="AK2064" s="42" t="str">
        <f>IFERROR(VLOOKUP(Exportar[[#This Row],[RUBRO]],[3]LISTAS!$A$1:$B$19,2,0),Exportar[[#This Row],[NOMBRE-Planeación_Proyecto]])</f>
        <v>3. Protección SRPA</v>
      </c>
      <c r="AL2064" s="41">
        <f>VLOOKUP(Exportar[[#This Row],[UNIDAD/SUB UNIDAD]],[3]!REGIONALES[[#All],[codigo_regional3]:[Columna1]],3,0)</f>
        <v>95</v>
      </c>
      <c r="AM2064" s="41">
        <f>Exportar[[#This Row],[COD]]</f>
        <v>95</v>
      </c>
      <c r="AN2064" s="41">
        <f>IFERROR(VLOOKUP(Exportar[[#This Row],[RUBRO completo]],'[3]CENTRO DE COSTOS'!$X:$X,1,0),0)</f>
        <v>0</v>
      </c>
      <c r="AO2064" s="43" t="str">
        <f>VLOOKUP(Exportar[[#This Row],[COD_REAL]],'[3]CENTRO DE COSTOS'!$M$4:$N$72,2,0)</f>
        <v>REGIONAL GUAVIARE</v>
      </c>
    </row>
    <row r="2065" spans="1:41" x14ac:dyDescent="0.25">
      <c r="A2065" s="44">
        <v>45111</v>
      </c>
      <c r="B2065" s="32">
        <v>2023</v>
      </c>
      <c r="C2065" s="33" t="str">
        <f>VLOOKUP(D2065,'[3]CENTRO DE COSTOS'!$E:$H,4,0)</f>
        <v>REGIONALES</v>
      </c>
      <c r="D2065" s="34" t="s">
        <v>101</v>
      </c>
      <c r="E2065" s="34" t="s">
        <v>102</v>
      </c>
      <c r="F2065" s="34" t="s">
        <v>237</v>
      </c>
      <c r="G2065" s="35" t="str">
        <f>VLOOKUP(O2065,[3]Gerentes!$A:$N,4,0)</f>
        <v xml:space="preserve">PROTECCIÓN RESTABLECIMIENTO </v>
      </c>
      <c r="H2065" s="35" t="str">
        <f>VLOOKUP(O2065,[3]Gerentes!$A:$N,5,0)</f>
        <v>DIRECTOR(A) DE PROTECCION</v>
      </c>
      <c r="I2065" s="35" t="str">
        <f>VLOOKUP(O2065,[3]Gerentes!$A:$N,10,0)</f>
        <v>2. Protección PARD</v>
      </c>
      <c r="J2065" s="35" t="str">
        <f>VLOOKUP(O2065,[3]Gerentes!$A:$AB,15,0)</f>
        <v>No Contratable</v>
      </c>
      <c r="K2065" s="36" t="str">
        <f t="shared" si="96"/>
        <v>Inversión</v>
      </c>
      <c r="L2065" s="37" t="s">
        <v>173</v>
      </c>
      <c r="M2065" s="38" t="str">
        <f t="shared" si="97"/>
        <v>C-4102-1500-14</v>
      </c>
      <c r="N2065" s="34">
        <v>112</v>
      </c>
      <c r="O2065" s="35" t="str">
        <f t="shared" si="98"/>
        <v>C-4102-1500-14-0-4102037-02-112</v>
      </c>
      <c r="P2065" s="32" t="s">
        <v>172</v>
      </c>
      <c r="Q2065" s="39">
        <f>VLOOKUP($O2065,[3]Gerentes!$A:$I,7,0)</f>
        <v>4102037</v>
      </c>
      <c r="R2065" s="40" t="str">
        <f>VLOOKUP($O2065,[3]Gerentes!$A:$I,8,0)</f>
        <v>SERVICIO DE PROTECCION PARA EL RESTABLECIMIENTO DE DERECHOS DE NIÑOS, NIÑAS, ADOLESCENTES Y JOVENES</v>
      </c>
      <c r="S2065" s="34" t="s">
        <v>24</v>
      </c>
      <c r="T2065" s="34">
        <v>27</v>
      </c>
      <c r="U2065" s="34" t="s">
        <v>161</v>
      </c>
      <c r="V2065" s="34" t="s">
        <v>25</v>
      </c>
      <c r="W2065" s="41">
        <v>8000000</v>
      </c>
      <c r="X2065" s="41">
        <v>3000000</v>
      </c>
      <c r="Y2065" s="41">
        <v>0</v>
      </c>
      <c r="Z2065" s="41">
        <v>0</v>
      </c>
      <c r="AA2065" s="41">
        <v>0</v>
      </c>
      <c r="AB2065" s="42">
        <v>11000000</v>
      </c>
      <c r="AC2065" s="41">
        <v>11000000</v>
      </c>
      <c r="AD2065" s="41">
        <v>0</v>
      </c>
      <c r="AE2065" s="42">
        <v>10967813</v>
      </c>
      <c r="AF2065" s="42">
        <v>10759942</v>
      </c>
      <c r="AG2065" s="41">
        <v>10759942</v>
      </c>
      <c r="AH2065" s="41">
        <v>10759942</v>
      </c>
      <c r="AI2065" s="41">
        <v>0</v>
      </c>
      <c r="AJ2065" s="41">
        <v>0</v>
      </c>
      <c r="AK2065" s="42" t="str">
        <f>IFERROR(VLOOKUP(Exportar[[#This Row],[RUBRO]],[3]LISTAS!$A$1:$B$19,2,0),Exportar[[#This Row],[NOMBRE-Planeación_Proyecto]])</f>
        <v>2. Protección PARD</v>
      </c>
      <c r="AL2065" s="41">
        <f>VLOOKUP(Exportar[[#This Row],[UNIDAD/SUB UNIDAD]],[3]!REGIONALES[[#All],[codigo_regional3]:[Columna1]],3,0)</f>
        <v>95</v>
      </c>
      <c r="AM2065" s="41">
        <f>Exportar[[#This Row],[COD]]</f>
        <v>95</v>
      </c>
      <c r="AN2065" s="41">
        <f>IFERROR(VLOOKUP(Exportar[[#This Row],[RUBRO completo]],'[3]CENTRO DE COSTOS'!$X:$X,1,0),0)</f>
        <v>0</v>
      </c>
      <c r="AO2065" s="43" t="str">
        <f>VLOOKUP(Exportar[[#This Row],[COD_REAL]],'[3]CENTRO DE COSTOS'!$M$4:$N$72,2,0)</f>
        <v>REGIONAL GUAVIARE</v>
      </c>
    </row>
    <row r="2066" spans="1:41" x14ac:dyDescent="0.25">
      <c r="A2066" s="44">
        <v>45111</v>
      </c>
      <c r="B2066" s="32">
        <v>2023</v>
      </c>
      <c r="C2066" s="33" t="str">
        <f>VLOOKUP(D2066,'[3]CENTRO DE COSTOS'!$E:$H,4,0)</f>
        <v>REGIONALES</v>
      </c>
      <c r="D2066" s="34" t="s">
        <v>101</v>
      </c>
      <c r="E2066" s="34" t="s">
        <v>102</v>
      </c>
      <c r="F2066" s="34" t="s">
        <v>237</v>
      </c>
      <c r="G2066" s="35" t="str">
        <f>VLOOKUP(O2066,[3]Gerentes!$A:$N,4,0)</f>
        <v xml:space="preserve">PROTECCIÓN RESTABLECIMIENTO </v>
      </c>
      <c r="H2066" s="35" t="str">
        <f>VLOOKUP(O2066,[3]Gerentes!$A:$N,5,0)</f>
        <v>DIRECTOR(A) DE PROTECCION</v>
      </c>
      <c r="I2066" s="35" t="str">
        <f>VLOOKUP(O2066,[3]Gerentes!$A:$N,10,0)</f>
        <v>2. Protección PARD</v>
      </c>
      <c r="J2066" s="35" t="str">
        <f>VLOOKUP(O2066,[3]Gerentes!$A:$AB,15,0)</f>
        <v>No Contratable</v>
      </c>
      <c r="K2066" s="36" t="str">
        <f t="shared" si="96"/>
        <v>Inversión</v>
      </c>
      <c r="L2066" s="37" t="s">
        <v>173</v>
      </c>
      <c r="M2066" s="38" t="str">
        <f t="shared" si="97"/>
        <v>C-4102-1500-14</v>
      </c>
      <c r="N2066" s="34">
        <v>112</v>
      </c>
      <c r="O2066" s="35" t="str">
        <f t="shared" si="98"/>
        <v>C-4102-1500-14-0-4102037-02-112</v>
      </c>
      <c r="P2066" s="32" t="s">
        <v>172</v>
      </c>
      <c r="Q2066" s="39">
        <f>VLOOKUP($O2066,[3]Gerentes!$A:$I,7,0)</f>
        <v>4102037</v>
      </c>
      <c r="R2066" s="40" t="str">
        <f>VLOOKUP($O2066,[3]Gerentes!$A:$I,8,0)</f>
        <v>SERVICIO DE PROTECCION PARA EL RESTABLECIMIENTO DE DERECHOS DE NIÑOS, NIÑAS, ADOLESCENTES Y JOVENES</v>
      </c>
      <c r="S2066" s="34" t="s">
        <v>24</v>
      </c>
      <c r="T2066" s="34">
        <v>21</v>
      </c>
      <c r="U2066" s="34" t="s">
        <v>185</v>
      </c>
      <c r="V2066" s="34" t="s">
        <v>25</v>
      </c>
      <c r="W2066" s="41">
        <v>0</v>
      </c>
      <c r="X2066" s="41">
        <v>8000000</v>
      </c>
      <c r="Y2066" s="41">
        <v>0</v>
      </c>
      <c r="Z2066" s="41">
        <v>0</v>
      </c>
      <c r="AA2066" s="41">
        <v>0</v>
      </c>
      <c r="AB2066" s="42">
        <v>8000000</v>
      </c>
      <c r="AC2066" s="41">
        <v>8000000</v>
      </c>
      <c r="AD2066" s="41">
        <v>0</v>
      </c>
      <c r="AE2066" s="42">
        <v>1971119</v>
      </c>
      <c r="AF2066" s="42">
        <v>895805</v>
      </c>
      <c r="AG2066" s="41">
        <v>895805</v>
      </c>
      <c r="AH2066" s="41">
        <v>895805</v>
      </c>
      <c r="AI2066" s="41">
        <v>0</v>
      </c>
      <c r="AJ2066" s="41">
        <v>0</v>
      </c>
      <c r="AK2066" s="42" t="str">
        <f>IFERROR(VLOOKUP(Exportar[[#This Row],[RUBRO]],[3]LISTAS!$A$1:$B$19,2,0),Exportar[[#This Row],[NOMBRE-Planeación_Proyecto]])</f>
        <v>2. Protección PARD</v>
      </c>
      <c r="AL2066" s="41">
        <f>VLOOKUP(Exportar[[#This Row],[UNIDAD/SUB UNIDAD]],[3]!REGIONALES[[#All],[codigo_regional3]:[Columna1]],3,0)</f>
        <v>95</v>
      </c>
      <c r="AM2066" s="41">
        <f>Exportar[[#This Row],[COD]]</f>
        <v>95</v>
      </c>
      <c r="AN2066" s="41">
        <f>IFERROR(VLOOKUP(Exportar[[#This Row],[RUBRO completo]],'[3]CENTRO DE COSTOS'!$X:$X,1,0),0)</f>
        <v>0</v>
      </c>
      <c r="AO2066" s="43" t="str">
        <f>VLOOKUP(Exportar[[#This Row],[COD_REAL]],'[3]CENTRO DE COSTOS'!$M$4:$N$72,2,0)</f>
        <v>REGIONAL GUAVIARE</v>
      </c>
    </row>
    <row r="2067" spans="1:41" x14ac:dyDescent="0.25">
      <c r="A2067" s="44">
        <v>45111</v>
      </c>
      <c r="B2067" s="32">
        <v>2023</v>
      </c>
      <c r="C2067" s="33" t="str">
        <f>VLOOKUP(D2067,'[3]CENTRO DE COSTOS'!$E:$H,4,0)</f>
        <v>REGIONALES</v>
      </c>
      <c r="D2067" s="34" t="s">
        <v>101</v>
      </c>
      <c r="E2067" s="34" t="s">
        <v>102</v>
      </c>
      <c r="F2067" s="34" t="s">
        <v>430</v>
      </c>
      <c r="G2067" s="35" t="str">
        <f>VLOOKUP(O2067,[3]Gerentes!$A:$N,4,0)</f>
        <v xml:space="preserve">PROTECCIÓN RESTABLECIMIENTO </v>
      </c>
      <c r="H2067" s="35" t="str">
        <f>VLOOKUP(O2067,[3]Gerentes!$A:$N,5,0)</f>
        <v>DIRECTOR(A) DE PROTECCION</v>
      </c>
      <c r="I2067" s="35" t="str">
        <f>VLOOKUP(O2067,[3]Gerentes!$A:$N,10,0)</f>
        <v>2. Protección PARD</v>
      </c>
      <c r="J2067" s="35" t="str">
        <f>VLOOKUP(O2067,[3]Gerentes!$A:$AB,15,0)</f>
        <v>Contratable</v>
      </c>
      <c r="K2067" s="36" t="str">
        <f t="shared" si="96"/>
        <v>Inversión</v>
      </c>
      <c r="L2067" s="37" t="s">
        <v>173</v>
      </c>
      <c r="M2067" s="38" t="str">
        <f t="shared" si="97"/>
        <v>C-4102-1500-14</v>
      </c>
      <c r="N2067" s="34">
        <v>122</v>
      </c>
      <c r="O2067" s="35" t="str">
        <f t="shared" si="98"/>
        <v>C-4102-1500-14-0-4102037-02-122</v>
      </c>
      <c r="P2067" s="32" t="s">
        <v>172</v>
      </c>
      <c r="Q2067" s="39">
        <f>VLOOKUP($O2067,[3]Gerentes!$A:$I,7,0)</f>
        <v>4102037</v>
      </c>
      <c r="R2067" s="40" t="str">
        <f>VLOOKUP($O2067,[3]Gerentes!$A:$I,8,0)</f>
        <v>SERVICIO DE PROTECCION PARA EL RESTABLECIMIENTO DE DERECHOS DE NIÑOS, NIÑAS, ADOLESCENTES Y JOVENES</v>
      </c>
      <c r="S2067" s="34" t="s">
        <v>24</v>
      </c>
      <c r="T2067" s="34">
        <v>27</v>
      </c>
      <c r="U2067" s="34" t="s">
        <v>161</v>
      </c>
      <c r="V2067" s="34" t="s">
        <v>25</v>
      </c>
      <c r="W2067" s="41">
        <v>79838400</v>
      </c>
      <c r="X2067" s="41">
        <v>0</v>
      </c>
      <c r="Y2067" s="41">
        <v>7944649</v>
      </c>
      <c r="Z2067" s="41">
        <v>0</v>
      </c>
      <c r="AA2067" s="41">
        <v>0</v>
      </c>
      <c r="AB2067" s="42">
        <v>71893751</v>
      </c>
      <c r="AC2067" s="41">
        <v>38854689</v>
      </c>
      <c r="AD2067" s="41">
        <v>33039062</v>
      </c>
      <c r="AE2067" s="42">
        <v>38854689</v>
      </c>
      <c r="AF2067" s="42">
        <v>24097162</v>
      </c>
      <c r="AG2067" s="41">
        <v>24097162</v>
      </c>
      <c r="AH2067" s="41">
        <v>24097162</v>
      </c>
      <c r="AI2067" s="41">
        <v>0</v>
      </c>
      <c r="AJ2067" s="41">
        <v>0</v>
      </c>
      <c r="AK2067" s="42" t="str">
        <f>IFERROR(VLOOKUP(Exportar[[#This Row],[RUBRO]],[3]LISTAS!$A$1:$B$19,2,0),Exportar[[#This Row],[NOMBRE-Planeación_Proyecto]])</f>
        <v>2. Protección PARD</v>
      </c>
      <c r="AL2067" s="41">
        <f>VLOOKUP(Exportar[[#This Row],[UNIDAD/SUB UNIDAD]],[3]!REGIONALES[[#All],[codigo_regional3]:[Columna1]],3,0)</f>
        <v>95</v>
      </c>
      <c r="AM2067" s="41">
        <f>Exportar[[#This Row],[COD]]</f>
        <v>95</v>
      </c>
      <c r="AN2067" s="41" t="str">
        <f>IFERROR(VLOOKUP(Exportar[[#This Row],[RUBRO completo]],'[3]CENTRO DE COSTOS'!$X:$X,1,0),0)</f>
        <v>C-4102-1500-14-0-4102037-02-122</v>
      </c>
      <c r="AO2067" s="43" t="str">
        <f>VLOOKUP(Exportar[[#This Row],[COD_REAL]],'[3]CENTRO DE COSTOS'!$M$4:$N$72,2,0)</f>
        <v>REGIONAL GUAVIARE</v>
      </c>
    </row>
    <row r="2068" spans="1:41" x14ac:dyDescent="0.25">
      <c r="A2068" s="44">
        <v>45111</v>
      </c>
      <c r="B2068" s="32">
        <v>2023</v>
      </c>
      <c r="C2068" s="33" t="str">
        <f>VLOOKUP(D2068,'[3]CENTRO DE COSTOS'!$E:$H,4,0)</f>
        <v>REGIONALES</v>
      </c>
      <c r="D2068" s="34" t="s">
        <v>101</v>
      </c>
      <c r="E2068" s="34" t="s">
        <v>102</v>
      </c>
      <c r="F2068" s="34" t="s">
        <v>428</v>
      </c>
      <c r="G2068" s="35" t="str">
        <f>VLOOKUP(O2068,[3]Gerentes!$A:$N,4,0)</f>
        <v xml:space="preserve">PROTECCIÓN RESTABLECIMIENTO </v>
      </c>
      <c r="H2068" s="35" t="str">
        <f>VLOOKUP(O2068,[3]Gerentes!$A:$N,5,0)</f>
        <v>DIRECTOR(A) DE PROTECCION</v>
      </c>
      <c r="I2068" s="35" t="str">
        <f>VLOOKUP(O2068,[3]Gerentes!$A:$N,10,0)</f>
        <v>2. Protección PARD</v>
      </c>
      <c r="J2068" s="35" t="str">
        <f>VLOOKUP(O2068,[3]Gerentes!$A:$AB,15,0)</f>
        <v>Contratable</v>
      </c>
      <c r="K2068" s="36" t="str">
        <f t="shared" si="96"/>
        <v>Inversión</v>
      </c>
      <c r="L2068" s="37" t="s">
        <v>173</v>
      </c>
      <c r="M2068" s="38" t="str">
        <f t="shared" si="97"/>
        <v>C-4102-1500-14</v>
      </c>
      <c r="N2068" s="34">
        <v>123</v>
      </c>
      <c r="O2068" s="35" t="str">
        <f t="shared" si="98"/>
        <v>C-4102-1500-14-0-4102037-02-123</v>
      </c>
      <c r="P2068" s="32" t="s">
        <v>172</v>
      </c>
      <c r="Q2068" s="39">
        <f>VLOOKUP($O2068,[3]Gerentes!$A:$I,7,0)</f>
        <v>4102037</v>
      </c>
      <c r="R2068" s="40" t="str">
        <f>VLOOKUP($O2068,[3]Gerentes!$A:$I,8,0)</f>
        <v>SERVICIO DE PROTECCION PARA EL RESTABLECIMIENTO DE DERECHOS DE NIÑOS, NIÑAS, ADOLESCENTES Y JOVENES</v>
      </c>
      <c r="S2068" s="34" t="s">
        <v>24</v>
      </c>
      <c r="T2068" s="34">
        <v>27</v>
      </c>
      <c r="U2068" s="34" t="s">
        <v>161</v>
      </c>
      <c r="V2068" s="34" t="s">
        <v>25</v>
      </c>
      <c r="W2068" s="41">
        <v>947487550</v>
      </c>
      <c r="X2068" s="41">
        <v>0</v>
      </c>
      <c r="Y2068" s="41">
        <v>42879549</v>
      </c>
      <c r="Z2068" s="41">
        <v>0</v>
      </c>
      <c r="AA2068" s="41">
        <v>0</v>
      </c>
      <c r="AB2068" s="42">
        <v>904608001</v>
      </c>
      <c r="AC2068" s="41">
        <v>878944290</v>
      </c>
      <c r="AD2068" s="41">
        <v>25663711</v>
      </c>
      <c r="AE2068" s="42">
        <v>878944290</v>
      </c>
      <c r="AF2068" s="42">
        <v>410311575</v>
      </c>
      <c r="AG2068" s="41">
        <v>410311575</v>
      </c>
      <c r="AH2068" s="41">
        <v>410311575</v>
      </c>
      <c r="AI2068" s="41">
        <v>0</v>
      </c>
      <c r="AJ2068" s="41">
        <v>0</v>
      </c>
      <c r="AK2068" s="42" t="str">
        <f>IFERROR(VLOOKUP(Exportar[[#This Row],[RUBRO]],[3]LISTAS!$A$1:$B$19,2,0),Exportar[[#This Row],[NOMBRE-Planeación_Proyecto]])</f>
        <v>2. Protección PARD</v>
      </c>
      <c r="AL2068" s="41">
        <f>VLOOKUP(Exportar[[#This Row],[UNIDAD/SUB UNIDAD]],[3]!REGIONALES[[#All],[codigo_regional3]:[Columna1]],3,0)</f>
        <v>95</v>
      </c>
      <c r="AM2068" s="41">
        <f>Exportar[[#This Row],[COD]]</f>
        <v>95</v>
      </c>
      <c r="AN2068" s="41" t="str">
        <f>IFERROR(VLOOKUP(Exportar[[#This Row],[RUBRO completo]],'[3]CENTRO DE COSTOS'!$X:$X,1,0),0)</f>
        <v>C-4102-1500-14-0-4102037-02-123</v>
      </c>
      <c r="AO2068" s="43" t="str">
        <f>VLOOKUP(Exportar[[#This Row],[COD_REAL]],'[3]CENTRO DE COSTOS'!$M$4:$N$72,2,0)</f>
        <v>REGIONAL GUAVIARE</v>
      </c>
    </row>
    <row r="2069" spans="1:41" x14ac:dyDescent="0.25">
      <c r="A2069" s="44">
        <v>45111</v>
      </c>
      <c r="B2069" s="32">
        <v>2023</v>
      </c>
      <c r="C2069" s="33" t="str">
        <f>VLOOKUP(D2069,'[3]CENTRO DE COSTOS'!$E:$H,4,0)</f>
        <v>REGIONALES</v>
      </c>
      <c r="D2069" s="34" t="s">
        <v>101</v>
      </c>
      <c r="E2069" s="34" t="s">
        <v>102</v>
      </c>
      <c r="F2069" s="34" t="s">
        <v>242</v>
      </c>
      <c r="G2069" s="35" t="str">
        <f>VLOOKUP(O2069,[3]Gerentes!$A:$N,4,0)</f>
        <v xml:space="preserve">PROTECCIÓN RESTABLECIMIENTO </v>
      </c>
      <c r="H2069" s="35" t="str">
        <f>VLOOKUP(O2069,[3]Gerentes!$A:$N,5,0)</f>
        <v>DIRECTOR(A) DE PROTECCION</v>
      </c>
      <c r="I2069" s="35" t="str">
        <f>VLOOKUP(O2069,[3]Gerentes!$A:$N,10,0)</f>
        <v>2. Protección PARD</v>
      </c>
      <c r="J2069" s="35" t="str">
        <f>VLOOKUP(O2069,[3]Gerentes!$A:$AB,15,0)</f>
        <v>Contratable</v>
      </c>
      <c r="K2069" s="36" t="str">
        <f t="shared" si="96"/>
        <v>Inversión</v>
      </c>
      <c r="L2069" s="37" t="s">
        <v>173</v>
      </c>
      <c r="M2069" s="38" t="str">
        <f t="shared" si="97"/>
        <v>C-4102-1500-14</v>
      </c>
      <c r="N2069" s="34">
        <v>124</v>
      </c>
      <c r="O2069" s="35" t="str">
        <f t="shared" si="98"/>
        <v>C-4102-1500-14-0-4102037-02-124</v>
      </c>
      <c r="P2069" s="32" t="s">
        <v>172</v>
      </c>
      <c r="Q2069" s="39">
        <f>VLOOKUP($O2069,[3]Gerentes!$A:$I,7,0)</f>
        <v>4102037</v>
      </c>
      <c r="R2069" s="40" t="str">
        <f>VLOOKUP($O2069,[3]Gerentes!$A:$I,8,0)</f>
        <v>SERVICIO DE PROTECCION PARA EL RESTABLECIMIENTO DE DERECHOS DE NIÑOS, NIÑAS, ADOLESCENTES Y JOVENES</v>
      </c>
      <c r="S2069" s="34" t="s">
        <v>24</v>
      </c>
      <c r="T2069" s="34">
        <v>27</v>
      </c>
      <c r="U2069" s="34" t="s">
        <v>161</v>
      </c>
      <c r="V2069" s="34" t="s">
        <v>25</v>
      </c>
      <c r="W2069" s="41">
        <v>97280080</v>
      </c>
      <c r="X2069" s="41">
        <v>0</v>
      </c>
      <c r="Y2069" s="41">
        <v>11710047</v>
      </c>
      <c r="Z2069" s="41">
        <v>0</v>
      </c>
      <c r="AA2069" s="41">
        <v>0</v>
      </c>
      <c r="AB2069" s="42">
        <v>85570033</v>
      </c>
      <c r="AC2069" s="41">
        <v>49065440</v>
      </c>
      <c r="AD2069" s="41">
        <v>36504593</v>
      </c>
      <c r="AE2069" s="42">
        <v>49042102</v>
      </c>
      <c r="AF2069" s="42">
        <v>30687037</v>
      </c>
      <c r="AG2069" s="41">
        <v>30687037</v>
      </c>
      <c r="AH2069" s="41">
        <v>30687037</v>
      </c>
      <c r="AI2069" s="41">
        <v>0</v>
      </c>
      <c r="AJ2069" s="41">
        <v>0</v>
      </c>
      <c r="AK2069" s="42" t="str">
        <f>IFERROR(VLOOKUP(Exportar[[#This Row],[RUBRO]],[3]LISTAS!$A$1:$B$19,2,0),Exportar[[#This Row],[NOMBRE-Planeación_Proyecto]])</f>
        <v>2. Protección PARD</v>
      </c>
      <c r="AL2069" s="41">
        <f>VLOOKUP(Exportar[[#This Row],[UNIDAD/SUB UNIDAD]],[3]!REGIONALES[[#All],[codigo_regional3]:[Columna1]],3,0)</f>
        <v>95</v>
      </c>
      <c r="AM2069" s="41">
        <f>Exportar[[#This Row],[COD]]</f>
        <v>95</v>
      </c>
      <c r="AN2069" s="41" t="str">
        <f>IFERROR(VLOOKUP(Exportar[[#This Row],[RUBRO completo]],'[3]CENTRO DE COSTOS'!$X:$X,1,0),0)</f>
        <v>C-4102-1500-14-0-4102037-02-124</v>
      </c>
      <c r="AO2069" s="43" t="str">
        <f>VLOOKUP(Exportar[[#This Row],[COD_REAL]],'[3]CENTRO DE COSTOS'!$M$4:$N$72,2,0)</f>
        <v>REGIONAL GUAVIARE</v>
      </c>
    </row>
    <row r="2070" spans="1:41" x14ac:dyDescent="0.25">
      <c r="A2070" s="44">
        <v>45111</v>
      </c>
      <c r="B2070" s="32">
        <v>2023</v>
      </c>
      <c r="C2070" s="33" t="str">
        <f>VLOOKUP(D2070,'[3]CENTRO DE COSTOS'!$E:$H,4,0)</f>
        <v>REGIONALES</v>
      </c>
      <c r="D2070" s="34" t="s">
        <v>101</v>
      </c>
      <c r="E2070" s="34" t="s">
        <v>102</v>
      </c>
      <c r="F2070" s="34" t="s">
        <v>233</v>
      </c>
      <c r="G2070" s="35" t="str">
        <f>VLOOKUP(O2070,[3]Gerentes!$A:$N,4,0)</f>
        <v>FAMILIA Y COMUNIDADES</v>
      </c>
      <c r="H2070" s="35" t="str">
        <f>VLOOKUP(O2070,[3]Gerentes!$A:$N,5,0)</f>
        <v>DIRECTOR(A) DE FAMILIA Y COMUNIDADES</v>
      </c>
      <c r="I2070" s="35" t="str">
        <f>VLOOKUP(O2070,[3]Gerentes!$A:$N,10,0)</f>
        <v>6. Familia y Comunidades</v>
      </c>
      <c r="J2070" s="35" t="str">
        <f>VLOOKUP(O2070,[3]Gerentes!$A:$AB,15,0)</f>
        <v>Contratable</v>
      </c>
      <c r="K2070" s="36" t="str">
        <f t="shared" si="96"/>
        <v>Inversión</v>
      </c>
      <c r="L2070" s="37" t="s">
        <v>232</v>
      </c>
      <c r="M2070" s="38" t="str">
        <f t="shared" si="97"/>
        <v>C-4102-1500-16</v>
      </c>
      <c r="N2070" s="34">
        <v>142</v>
      </c>
      <c r="O2070" s="35" t="str">
        <f t="shared" si="98"/>
        <v>C-4102-1500-16-0-4102042-02-142</v>
      </c>
      <c r="P2070" s="32" t="s">
        <v>231</v>
      </c>
      <c r="Q2070" s="39">
        <f>VLOOKUP($O2070,[3]Gerentes!$A:$I,7,0)</f>
        <v>4102042</v>
      </c>
      <c r="R2070" s="40" t="str">
        <f>VLOOKUP($O2070,[3]Gerentes!$A:$I,8,0)</f>
        <v>SERVICIO DE ASISTENCIA TECNICA A COMUNIDADES EN TEMAS DE FORTALECIMIENTO DEL TEJIDO SOCIAL Y CONSTRUCCION DE ESCENARIOS COMUNITARIOS PROTECTORES DE DERECHOS</v>
      </c>
      <c r="S2070" s="34" t="s">
        <v>24</v>
      </c>
      <c r="T2070" s="34">
        <v>27</v>
      </c>
      <c r="U2070" s="34" t="s">
        <v>161</v>
      </c>
      <c r="V2070" s="34" t="s">
        <v>25</v>
      </c>
      <c r="W2070" s="41">
        <v>601800000</v>
      </c>
      <c r="X2070" s="41">
        <v>0</v>
      </c>
      <c r="Y2070" s="41">
        <v>0</v>
      </c>
      <c r="Z2070" s="41">
        <v>0</v>
      </c>
      <c r="AA2070" s="41">
        <v>0</v>
      </c>
      <c r="AB2070" s="42">
        <v>601800000</v>
      </c>
      <c r="AC2070" s="41">
        <v>601800000</v>
      </c>
      <c r="AD2070" s="41">
        <v>0</v>
      </c>
      <c r="AE2070" s="42">
        <v>601800000</v>
      </c>
      <c r="AF2070" s="42">
        <v>120360000</v>
      </c>
      <c r="AG2070" s="41">
        <v>120360000</v>
      </c>
      <c r="AH2070" s="41">
        <v>120360000</v>
      </c>
      <c r="AI2070" s="41">
        <v>0</v>
      </c>
      <c r="AJ2070" s="41">
        <v>0</v>
      </c>
      <c r="AK2070" s="42" t="str">
        <f>IFERROR(VLOOKUP(Exportar[[#This Row],[RUBRO]],[3]LISTAS!$A$1:$B$19,2,0),Exportar[[#This Row],[NOMBRE-Planeación_Proyecto]])</f>
        <v>6. Familia y Comunidades</v>
      </c>
      <c r="AL2070" s="41">
        <f>VLOOKUP(Exportar[[#This Row],[UNIDAD/SUB UNIDAD]],[3]!REGIONALES[[#All],[codigo_regional3]:[Columna1]],3,0)</f>
        <v>95</v>
      </c>
      <c r="AM2070" s="41">
        <f>Exportar[[#This Row],[COD]]</f>
        <v>95</v>
      </c>
      <c r="AN2070" s="41" t="str">
        <f>IFERROR(VLOOKUP(Exportar[[#This Row],[RUBRO completo]],'[3]CENTRO DE COSTOS'!$X:$X,1,0),0)</f>
        <v>C-4102-1500-16-0-4102042-02-142</v>
      </c>
      <c r="AO2070" s="43" t="str">
        <f>VLOOKUP(Exportar[[#This Row],[COD_REAL]],'[3]CENTRO DE COSTOS'!$M$4:$N$72,2,0)</f>
        <v>REGIONAL GUAVIARE</v>
      </c>
    </row>
    <row r="2071" spans="1:41" x14ac:dyDescent="0.25">
      <c r="A2071" s="44">
        <v>45111</v>
      </c>
      <c r="B2071" s="32">
        <v>2023</v>
      </c>
      <c r="C2071" s="33" t="str">
        <f>VLOOKUP(D2071,'[3]CENTRO DE COSTOS'!$E:$H,4,0)</f>
        <v>REGIONALES</v>
      </c>
      <c r="D2071" s="34" t="s">
        <v>101</v>
      </c>
      <c r="E2071" s="34" t="s">
        <v>102</v>
      </c>
      <c r="F2071" s="34" t="s">
        <v>230</v>
      </c>
      <c r="G2071" s="35" t="str">
        <f>VLOOKUP(O2071,[3]Gerentes!$A:$N,4,0)</f>
        <v>INFANCIA</v>
      </c>
      <c r="H2071" s="35" t="str">
        <f>VLOOKUP(O2071,[3]Gerentes!$A:$N,5,0)</f>
        <v>DIRECTOR(A) DE INFANCIA</v>
      </c>
      <c r="I2071" s="35" t="str">
        <f>VLOOKUP(O2071,[3]Gerentes!$A:$N,10,0)</f>
        <v>7. Infancia</v>
      </c>
      <c r="J2071" s="35" t="str">
        <f>VLOOKUP(O2071,[3]Gerentes!$A:$AB,15,0)</f>
        <v>Contratable</v>
      </c>
      <c r="K2071" s="36" t="str">
        <f t="shared" si="96"/>
        <v>Inversión</v>
      </c>
      <c r="L2071" s="37" t="s">
        <v>182</v>
      </c>
      <c r="M2071" s="38" t="str">
        <f t="shared" si="97"/>
        <v>C-4102-1500-20</v>
      </c>
      <c r="N2071" s="34">
        <v>152</v>
      </c>
      <c r="O2071" s="35" t="str">
        <f t="shared" si="98"/>
        <v>C-4102-1500-20-0-4102045-02-152</v>
      </c>
      <c r="P2071" s="32" t="s">
        <v>181</v>
      </c>
      <c r="Q2071" s="39">
        <f>VLOOKUP($O2071,[3]Gerentes!$A:$I,7,0)</f>
        <v>4102045</v>
      </c>
      <c r="R2071" s="40" t="str">
        <f>VLOOKUP($O2071,[3]Gerentes!$A:$I,8,0)</f>
        <v>SERVICIOS DE EDUCACIÓN INFORMAL A NIÑOS, NIÑAS, ADOLESCENTES  Y JÓVENES PARA EL RECONOCIMIENTO DE SUS DERECHOS</v>
      </c>
      <c r="S2071" s="34" t="s">
        <v>24</v>
      </c>
      <c r="T2071" s="34">
        <v>27</v>
      </c>
      <c r="U2071" s="34" t="s">
        <v>161</v>
      </c>
      <c r="V2071" s="34" t="s">
        <v>25</v>
      </c>
      <c r="W2071" s="41">
        <v>1577140800</v>
      </c>
      <c r="X2071" s="41">
        <v>0</v>
      </c>
      <c r="Y2071" s="41">
        <v>0</v>
      </c>
      <c r="Z2071" s="41">
        <v>0</v>
      </c>
      <c r="AA2071" s="41">
        <v>0</v>
      </c>
      <c r="AB2071" s="42">
        <v>1577140800</v>
      </c>
      <c r="AC2071" s="41">
        <v>0</v>
      </c>
      <c r="AD2071" s="41">
        <v>1577140800</v>
      </c>
      <c r="AE2071" s="42">
        <v>0</v>
      </c>
      <c r="AF2071" s="42">
        <v>0</v>
      </c>
      <c r="AG2071" s="41">
        <v>0</v>
      </c>
      <c r="AH2071" s="41">
        <v>0</v>
      </c>
      <c r="AI2071" s="41">
        <v>0</v>
      </c>
      <c r="AJ2071" s="41">
        <v>0</v>
      </c>
      <c r="AK2071" s="42" t="str">
        <f>IFERROR(VLOOKUP(Exportar[[#This Row],[RUBRO]],[3]LISTAS!$A$1:$B$19,2,0),Exportar[[#This Row],[NOMBRE-Planeación_Proyecto]])</f>
        <v>7. Infancia</v>
      </c>
      <c r="AL2071" s="41">
        <f>VLOOKUP(Exportar[[#This Row],[UNIDAD/SUB UNIDAD]],[3]!REGIONALES[[#All],[codigo_regional3]:[Columna1]],3,0)</f>
        <v>95</v>
      </c>
      <c r="AM2071" s="41">
        <f>Exportar[[#This Row],[COD]]</f>
        <v>95</v>
      </c>
      <c r="AN2071" s="41" t="str">
        <f>IFERROR(VLOOKUP(Exportar[[#This Row],[RUBRO completo]],'[3]CENTRO DE COSTOS'!$X:$X,1,0),0)</f>
        <v>C-4102-1500-20-0-4102045-02-152</v>
      </c>
      <c r="AO2071" s="43" t="str">
        <f>VLOOKUP(Exportar[[#This Row],[COD_REAL]],'[3]CENTRO DE COSTOS'!$M$4:$N$72,2,0)</f>
        <v>REGIONAL GUAVIARE</v>
      </c>
    </row>
    <row r="2072" spans="1:41" x14ac:dyDescent="0.25">
      <c r="A2072" s="44">
        <v>45111</v>
      </c>
      <c r="B2072" s="32">
        <v>2023</v>
      </c>
      <c r="C2072" s="33" t="str">
        <f>VLOOKUP(D2072,'[3]CENTRO DE COSTOS'!$E:$H,4,0)</f>
        <v>REGIONALES</v>
      </c>
      <c r="D2072" s="34" t="s">
        <v>101</v>
      </c>
      <c r="E2072" s="34" t="s">
        <v>102</v>
      </c>
      <c r="F2072" s="34" t="s">
        <v>146</v>
      </c>
      <c r="G2072" s="35" t="str">
        <f>VLOOKUP(O2072,[3]Gerentes!$A:$N,4,0)</f>
        <v>ADOLESCENCIA Y JUVENTUD</v>
      </c>
      <c r="H2072" s="35" t="str">
        <f>VLOOKUP(O2072,[3]Gerentes!$A:$N,5,0)</f>
        <v xml:space="preserve">DIRECTOR(A) DE ADOLESCENCIA Y JUVENTUD </v>
      </c>
      <c r="I2072" s="35" t="str">
        <f>VLOOKUP(O2072,[3]Gerentes!$A:$N,10,0)</f>
        <v>8. Adolescencia y Juventud</v>
      </c>
      <c r="J2072" s="35" t="str">
        <f>VLOOKUP(O2072,[3]Gerentes!$A:$AB,15,0)</f>
        <v>Contratable</v>
      </c>
      <c r="K2072" s="36" t="str">
        <f t="shared" si="96"/>
        <v>Inversión</v>
      </c>
      <c r="L2072" s="37" t="s">
        <v>180</v>
      </c>
      <c r="M2072" s="38" t="str">
        <f t="shared" si="97"/>
        <v>C-4102-1500-21</v>
      </c>
      <c r="N2072" s="34">
        <v>153</v>
      </c>
      <c r="O2072" s="35" t="str">
        <f t="shared" si="98"/>
        <v>C-4102-1500-21-0-4102045-02-00-153</v>
      </c>
      <c r="P2072" s="32" t="s">
        <v>179</v>
      </c>
      <c r="Q2072" s="39">
        <f>VLOOKUP($O2072,[3]Gerentes!$A:$I,7,0)</f>
        <v>4102045</v>
      </c>
      <c r="R2072" s="40" t="str">
        <f>VLOOKUP($O2072,[3]Gerentes!$A:$I,8,0)</f>
        <v>SERVICIOS DE EDUCACIÓN INFORMAL A NIÑOS, NIÑAS, ADOLESCENTES  Y JÓVENES PARA EL RECONOCIMIENTO DE SUS DERECHOS</v>
      </c>
      <c r="S2072" s="34" t="s">
        <v>24</v>
      </c>
      <c r="T2072" s="34">
        <v>27</v>
      </c>
      <c r="U2072" s="34" t="s">
        <v>161</v>
      </c>
      <c r="V2072" s="34" t="s">
        <v>25</v>
      </c>
      <c r="W2072" s="41">
        <v>1478370120</v>
      </c>
      <c r="X2072" s="41">
        <v>0</v>
      </c>
      <c r="Y2072" s="41">
        <v>0</v>
      </c>
      <c r="Z2072" s="41">
        <v>0</v>
      </c>
      <c r="AA2072" s="41">
        <v>0</v>
      </c>
      <c r="AB2072" s="42">
        <v>1478370120</v>
      </c>
      <c r="AC2072" s="41">
        <v>0</v>
      </c>
      <c r="AD2072" s="41">
        <v>1478370120</v>
      </c>
      <c r="AE2072" s="42">
        <v>0</v>
      </c>
      <c r="AF2072" s="42">
        <v>0</v>
      </c>
      <c r="AG2072" s="41">
        <v>0</v>
      </c>
      <c r="AH2072" s="41">
        <v>0</v>
      </c>
      <c r="AI2072" s="41">
        <v>0</v>
      </c>
      <c r="AJ2072" s="41">
        <v>0</v>
      </c>
      <c r="AK2072" s="42" t="str">
        <f>IFERROR(VLOOKUP(Exportar[[#This Row],[RUBRO]],[3]LISTAS!$A$1:$B$19,2,0),Exportar[[#This Row],[NOMBRE-Planeación_Proyecto]])</f>
        <v>8. Adolescencia y Juventud</v>
      </c>
      <c r="AL2072" s="41">
        <f>VLOOKUP(Exportar[[#This Row],[UNIDAD/SUB UNIDAD]],[3]!REGIONALES[[#All],[codigo_regional3]:[Columna1]],3,0)</f>
        <v>95</v>
      </c>
      <c r="AM2072" s="41">
        <f>Exportar[[#This Row],[COD]]</f>
        <v>95</v>
      </c>
      <c r="AN2072" s="41" t="str">
        <f>IFERROR(VLOOKUP(Exportar[[#This Row],[RUBRO completo]],'[3]CENTRO DE COSTOS'!$X:$X,1,0),0)</f>
        <v>C-4102-1500-21-0-4102045-02-00-153</v>
      </c>
      <c r="AO2072" s="43" t="str">
        <f>VLOOKUP(Exportar[[#This Row],[COD_REAL]],'[3]CENTRO DE COSTOS'!$M$4:$N$72,2,0)</f>
        <v>REGIONAL GUAVIARE</v>
      </c>
    </row>
    <row r="2073" spans="1:41" x14ac:dyDescent="0.25">
      <c r="A2073" s="44">
        <v>45111</v>
      </c>
      <c r="B2073" s="32">
        <v>2023</v>
      </c>
      <c r="C2073" s="33" t="str">
        <f>VLOOKUP(D2073,'[3]CENTRO DE COSTOS'!$E:$H,4,0)</f>
        <v>REGIONALES</v>
      </c>
      <c r="D2073" s="34" t="s">
        <v>101</v>
      </c>
      <c r="E2073" s="34" t="s">
        <v>102</v>
      </c>
      <c r="F2073" s="34" t="s">
        <v>229</v>
      </c>
      <c r="G2073" s="35" t="str">
        <f>VLOOKUP(O2073,[3]Gerentes!$A:$N,4,0)</f>
        <v>PRIMERA INFANCIA</v>
      </c>
      <c r="H2073" s="35" t="str">
        <f>VLOOKUP(O2073,[3]Gerentes!$A:$N,5,0)</f>
        <v>DIRECTOR(A) DE PRIMERA INFANCIA</v>
      </c>
      <c r="I2073" s="35" t="str">
        <f>VLOOKUP(O2073,[3]Gerentes!$A:$N,10,0)</f>
        <v>1. Primera Infancia</v>
      </c>
      <c r="J2073" s="35" t="str">
        <f>VLOOKUP(O2073,[3]Gerentes!$A:$AB,15,0)</f>
        <v>Contratable</v>
      </c>
      <c r="K2073" s="36" t="str">
        <f t="shared" si="96"/>
        <v>Inversión</v>
      </c>
      <c r="L2073" s="37" t="s">
        <v>228</v>
      </c>
      <c r="M2073" s="38" t="str">
        <f t="shared" si="97"/>
        <v>C-4102-1500-18</v>
      </c>
      <c r="N2073" s="34">
        <v>161</v>
      </c>
      <c r="O2073" s="35" t="str">
        <f t="shared" si="98"/>
        <v>C-4102-1500-18-0-4102001-02-161</v>
      </c>
      <c r="P2073" s="32" t="s">
        <v>227</v>
      </c>
      <c r="Q2073" s="39">
        <f>VLOOKUP($O2073,[3]Gerentes!$A:$I,7,0)</f>
        <v>4102001</v>
      </c>
      <c r="R2073" s="40" t="str">
        <f>VLOOKUP($O2073,[3]Gerentes!$A:$I,8,0)</f>
        <v>SERVICIO DE ATENCION INTEGRAL A LA PRIMERA INFANCIA</v>
      </c>
      <c r="S2073" s="34" t="s">
        <v>38</v>
      </c>
      <c r="T2073" s="34">
        <v>10</v>
      </c>
      <c r="U2073" s="34" t="s">
        <v>223</v>
      </c>
      <c r="V2073" s="34" t="s">
        <v>25</v>
      </c>
      <c r="W2073" s="41">
        <v>13276680964</v>
      </c>
      <c r="X2073" s="41">
        <v>1051085622</v>
      </c>
      <c r="Y2073" s="41">
        <v>0</v>
      </c>
      <c r="Z2073" s="41">
        <v>0</v>
      </c>
      <c r="AA2073" s="41">
        <v>0</v>
      </c>
      <c r="AB2073" s="42">
        <v>14327766586</v>
      </c>
      <c r="AC2073" s="41">
        <v>14327766586</v>
      </c>
      <c r="AD2073" s="41">
        <v>0</v>
      </c>
      <c r="AE2073" s="42">
        <v>14327766586</v>
      </c>
      <c r="AF2073" s="42">
        <v>9436426329</v>
      </c>
      <c r="AG2073" s="41">
        <v>9436426329</v>
      </c>
      <c r="AH2073" s="41">
        <v>9436426329</v>
      </c>
      <c r="AI2073" s="41">
        <v>0</v>
      </c>
      <c r="AJ2073" s="41">
        <v>0</v>
      </c>
      <c r="AK2073" s="42" t="str">
        <f>IFERROR(VLOOKUP(Exportar[[#This Row],[RUBRO]],[3]LISTAS!$A$1:$B$19,2,0),Exportar[[#This Row],[NOMBRE-Planeación_Proyecto]])</f>
        <v>1. Primera Infancia</v>
      </c>
      <c r="AL2073" s="41">
        <f>VLOOKUP(Exportar[[#This Row],[UNIDAD/SUB UNIDAD]],[3]!REGIONALES[[#All],[codigo_regional3]:[Columna1]],3,0)</f>
        <v>95</v>
      </c>
      <c r="AM2073" s="41">
        <f>Exportar[[#This Row],[COD]]</f>
        <v>95</v>
      </c>
      <c r="AN2073" s="41" t="str">
        <f>IFERROR(VLOOKUP(Exportar[[#This Row],[RUBRO completo]],'[3]CENTRO DE COSTOS'!$X:$X,1,0),0)</f>
        <v>C-4102-1500-18-0-4102001-02-161</v>
      </c>
      <c r="AO2073" s="43" t="str">
        <f>VLOOKUP(Exportar[[#This Row],[COD_REAL]],'[3]CENTRO DE COSTOS'!$M$4:$N$72,2,0)</f>
        <v>REGIONAL GUAVIARE</v>
      </c>
    </row>
    <row r="2074" spans="1:41" x14ac:dyDescent="0.25">
      <c r="A2074" s="44">
        <v>45111</v>
      </c>
      <c r="B2074" s="32">
        <v>2023</v>
      </c>
      <c r="C2074" s="33" t="str">
        <f>VLOOKUP(D2074,'[3]CENTRO DE COSTOS'!$E:$H,4,0)</f>
        <v>REGIONALES</v>
      </c>
      <c r="D2074" s="34" t="s">
        <v>101</v>
      </c>
      <c r="E2074" s="34" t="s">
        <v>102</v>
      </c>
      <c r="F2074" s="34" t="s">
        <v>226</v>
      </c>
      <c r="G2074" s="35" t="str">
        <f>VLOOKUP(O2074,[3]Gerentes!$A:$N,4,0)</f>
        <v>PRIMERA INFANCIA</v>
      </c>
      <c r="H2074" s="35" t="str">
        <f>VLOOKUP(O2074,[3]Gerentes!$A:$N,5,0)</f>
        <v>DIRECTOR(A) DE PRIMERA INFANCIA</v>
      </c>
      <c r="I2074" s="35" t="str">
        <f>VLOOKUP(O2074,[3]Gerentes!$A:$N,10,0)</f>
        <v>1. Primera Infancia</v>
      </c>
      <c r="J2074" s="35" t="str">
        <f>VLOOKUP(O2074,[3]Gerentes!$A:$AB,15,0)</f>
        <v>Contratable</v>
      </c>
      <c r="K2074" s="36" t="str">
        <f t="shared" si="96"/>
        <v>Inversión</v>
      </c>
      <c r="L2074" s="37" t="s">
        <v>225</v>
      </c>
      <c r="M2074" s="38" t="str">
        <f t="shared" si="97"/>
        <v>C-4102-1500-18</v>
      </c>
      <c r="N2074" s="34">
        <v>162</v>
      </c>
      <c r="O2074" s="35" t="str">
        <f t="shared" si="98"/>
        <v>C-4102-1500-18-0-4102002-02-162</v>
      </c>
      <c r="P2074" s="32" t="s">
        <v>224</v>
      </c>
      <c r="Q2074" s="39">
        <f>VLOOKUP($O2074,[3]Gerentes!$A:$I,7,0)</f>
        <v>4102002</v>
      </c>
      <c r="R2074" s="40" t="str">
        <f>VLOOKUP($O2074,[3]Gerentes!$A:$I,8,0)</f>
        <v>SERVICIO DE ATENCION TRADICIONAL A LA PRIMERA INFANCIA</v>
      </c>
      <c r="S2074" s="34" t="s">
        <v>38</v>
      </c>
      <c r="T2074" s="34">
        <v>10</v>
      </c>
      <c r="U2074" s="34" t="s">
        <v>223</v>
      </c>
      <c r="V2074" s="34" t="s">
        <v>25</v>
      </c>
      <c r="W2074" s="41">
        <v>656822232</v>
      </c>
      <c r="X2074" s="41">
        <v>60345104</v>
      </c>
      <c r="Y2074" s="41">
        <v>0</v>
      </c>
      <c r="Z2074" s="41">
        <v>0</v>
      </c>
      <c r="AA2074" s="41">
        <v>0</v>
      </c>
      <c r="AB2074" s="42">
        <v>717167336</v>
      </c>
      <c r="AC2074" s="41">
        <v>717167336</v>
      </c>
      <c r="AD2074" s="41">
        <v>0</v>
      </c>
      <c r="AE2074" s="42">
        <v>717167336</v>
      </c>
      <c r="AF2074" s="42">
        <v>414266057</v>
      </c>
      <c r="AG2074" s="41">
        <v>414266057</v>
      </c>
      <c r="AH2074" s="41">
        <v>414266057</v>
      </c>
      <c r="AI2074" s="41">
        <v>0</v>
      </c>
      <c r="AJ2074" s="41">
        <v>0</v>
      </c>
      <c r="AK2074" s="42" t="str">
        <f>IFERROR(VLOOKUP(Exportar[[#This Row],[RUBRO]],[3]LISTAS!$A$1:$B$19,2,0),Exportar[[#This Row],[NOMBRE-Planeación_Proyecto]])</f>
        <v>1. Primera Infancia</v>
      </c>
      <c r="AL2074" s="41">
        <f>VLOOKUP(Exportar[[#This Row],[UNIDAD/SUB UNIDAD]],[3]!REGIONALES[[#All],[codigo_regional3]:[Columna1]],3,0)</f>
        <v>95</v>
      </c>
      <c r="AM2074" s="41">
        <f>Exportar[[#This Row],[COD]]</f>
        <v>95</v>
      </c>
      <c r="AN2074" s="41" t="str">
        <f>IFERROR(VLOOKUP(Exportar[[#This Row],[RUBRO completo]],'[3]CENTRO DE COSTOS'!$X:$X,1,0),0)</f>
        <v>C-4102-1500-18-0-4102002-02-162</v>
      </c>
      <c r="AO2074" s="43" t="str">
        <f>VLOOKUP(Exportar[[#This Row],[COD_REAL]],'[3]CENTRO DE COSTOS'!$M$4:$N$72,2,0)</f>
        <v>REGIONAL GUAVIARE</v>
      </c>
    </row>
    <row r="2075" spans="1:41" x14ac:dyDescent="0.25">
      <c r="A2075" s="44">
        <v>45111</v>
      </c>
      <c r="B2075" s="32">
        <v>2023</v>
      </c>
      <c r="C2075" s="33" t="str">
        <f>VLOOKUP(D2075,'[3]CENTRO DE COSTOS'!$E:$H,4,0)</f>
        <v>REGIONALES</v>
      </c>
      <c r="D2075" s="34" t="s">
        <v>101</v>
      </c>
      <c r="E2075" s="34" t="s">
        <v>102</v>
      </c>
      <c r="F2075" s="34" t="s">
        <v>222</v>
      </c>
      <c r="G2075" s="35" t="str">
        <f>VLOOKUP(O2075,[3]Gerentes!$A:$N,4,0)</f>
        <v>FORTALECIMIENTO</v>
      </c>
      <c r="H2075" s="35" t="str">
        <f>VLOOKUP(O2075,[3]Gerentes!$A:$N,5,0)</f>
        <v>DIRECTOR(A) ADMINISTRATIVO</v>
      </c>
      <c r="I2075" s="35" t="str">
        <f>VLOOKUP(O2075,[3]Gerentes!$A:$N,10,0)</f>
        <v>8. Fortalecimiento</v>
      </c>
      <c r="J2075" s="35" t="str">
        <f>VLOOKUP(O2075,[3]Gerentes!$A:$AB,15,0)</f>
        <v>Contratable</v>
      </c>
      <c r="K2075" s="36" t="str">
        <f t="shared" si="96"/>
        <v>Inversión</v>
      </c>
      <c r="L2075" s="37" t="s">
        <v>175</v>
      </c>
      <c r="M2075" s="38" t="str">
        <f t="shared" si="97"/>
        <v>C-4199-1500-8</v>
      </c>
      <c r="N2075" s="34">
        <v>184</v>
      </c>
      <c r="O2075" s="35" t="str">
        <f t="shared" si="98"/>
        <v>C-4199-1500-8-0-4199064-02-184</v>
      </c>
      <c r="P2075" s="32" t="s">
        <v>174</v>
      </c>
      <c r="Q2075" s="39">
        <f>VLOOKUP($O2075,[3]Gerentes!$A:$I,7,0)</f>
        <v>4199064</v>
      </c>
      <c r="R2075" s="40" t="str">
        <f>VLOOKUP($O2075,[3]Gerentes!$A:$I,8,0)</f>
        <v>SERVICIO DE IMPLEMENTACION DE SISTEMAS DE GESTION</v>
      </c>
      <c r="S2075" s="34" t="s">
        <v>24</v>
      </c>
      <c r="T2075" s="34">
        <v>27</v>
      </c>
      <c r="U2075" s="34" t="s">
        <v>161</v>
      </c>
      <c r="V2075" s="34" t="s">
        <v>25</v>
      </c>
      <c r="W2075" s="41">
        <v>8332751</v>
      </c>
      <c r="X2075" s="41">
        <v>0</v>
      </c>
      <c r="Y2075" s="41">
        <v>0</v>
      </c>
      <c r="Z2075" s="41">
        <v>0</v>
      </c>
      <c r="AA2075" s="41">
        <v>0</v>
      </c>
      <c r="AB2075" s="42">
        <v>8332751</v>
      </c>
      <c r="AC2075" s="41">
        <v>8332751</v>
      </c>
      <c r="AD2075" s="41">
        <v>0</v>
      </c>
      <c r="AE2075" s="42">
        <v>8332751</v>
      </c>
      <c r="AF2075" s="42">
        <v>2898348</v>
      </c>
      <c r="AG2075" s="41">
        <v>2898348</v>
      </c>
      <c r="AH2075" s="41">
        <v>2898348</v>
      </c>
      <c r="AI2075" s="41">
        <v>0</v>
      </c>
      <c r="AJ2075" s="41">
        <v>0</v>
      </c>
      <c r="AK2075" s="42" t="str">
        <f>IFERROR(VLOOKUP(Exportar[[#This Row],[RUBRO]],[3]LISTAS!$A$1:$B$19,2,0),Exportar[[#This Row],[NOMBRE-Planeación_Proyecto]])</f>
        <v>8. Fortalecimiento</v>
      </c>
      <c r="AL2075" s="41">
        <f>VLOOKUP(Exportar[[#This Row],[UNIDAD/SUB UNIDAD]],[3]!REGIONALES[[#All],[codigo_regional3]:[Columna1]],3,0)</f>
        <v>95</v>
      </c>
      <c r="AM2075" s="41">
        <f>Exportar[[#This Row],[COD]]</f>
        <v>95</v>
      </c>
      <c r="AN2075" s="41">
        <f>IFERROR(VLOOKUP(Exportar[[#This Row],[RUBRO completo]],'[3]CENTRO DE COSTOS'!$X:$X,1,0),0)</f>
        <v>0</v>
      </c>
      <c r="AO2075" s="43" t="str">
        <f>VLOOKUP(Exportar[[#This Row],[COD_REAL]],'[3]CENTRO DE COSTOS'!$M$4:$N$72,2,0)</f>
        <v>REGIONAL GUAVIARE</v>
      </c>
    </row>
    <row r="2076" spans="1:41" x14ac:dyDescent="0.25">
      <c r="A2076" s="44">
        <v>45111</v>
      </c>
      <c r="B2076" s="32">
        <v>2023</v>
      </c>
      <c r="C2076" s="33" t="str">
        <f>VLOOKUP(D2076,'[3]CENTRO DE COSTOS'!$E:$H,4,0)</f>
        <v>REGIONALES</v>
      </c>
      <c r="D2076" s="34" t="s">
        <v>101</v>
      </c>
      <c r="E2076" s="34" t="s">
        <v>102</v>
      </c>
      <c r="F2076" s="34" t="s">
        <v>221</v>
      </c>
      <c r="G2076" s="35" t="str">
        <f>VLOOKUP(O2076,[3]Gerentes!$A:$N,4,0)</f>
        <v>FORTALECIMIENTO</v>
      </c>
      <c r="H2076" s="35" t="str">
        <f>VLOOKUP(O2076,[3]Gerentes!$A:$N,5,0)</f>
        <v>DIRECTOR(A) ADMINISTRATIVO</v>
      </c>
      <c r="I2076" s="35" t="str">
        <f>VLOOKUP(O2076,[3]Gerentes!$A:$N,10,0)</f>
        <v>8. Fortalecimiento</v>
      </c>
      <c r="J2076" s="35" t="str">
        <f>VLOOKUP(O2076,[3]Gerentes!$A:$AB,15,0)</f>
        <v>Contratable</v>
      </c>
      <c r="K2076" s="36" t="str">
        <f t="shared" si="96"/>
        <v>Inversión</v>
      </c>
      <c r="L2076" s="37" t="s">
        <v>175</v>
      </c>
      <c r="M2076" s="38" t="str">
        <f t="shared" si="97"/>
        <v>C-4199-1500-8</v>
      </c>
      <c r="N2076" s="34">
        <v>186</v>
      </c>
      <c r="O2076" s="35" t="str">
        <f t="shared" si="98"/>
        <v>C-4199-1500-8-0-4199064-02-186</v>
      </c>
      <c r="P2076" s="32" t="s">
        <v>174</v>
      </c>
      <c r="Q2076" s="39">
        <f>VLOOKUP($O2076,[3]Gerentes!$A:$I,7,0)</f>
        <v>4199064</v>
      </c>
      <c r="R2076" s="40" t="str">
        <f>VLOOKUP($O2076,[3]Gerentes!$A:$I,8,0)</f>
        <v>SERVICIO DE IMPLEMENTACION DE SISTEMAS DE GESTION</v>
      </c>
      <c r="S2076" s="34" t="s">
        <v>24</v>
      </c>
      <c r="T2076" s="34">
        <v>27</v>
      </c>
      <c r="U2076" s="34" t="s">
        <v>161</v>
      </c>
      <c r="V2076" s="34" t="s">
        <v>25</v>
      </c>
      <c r="W2076" s="41">
        <v>61788985</v>
      </c>
      <c r="X2076" s="41">
        <v>0</v>
      </c>
      <c r="Y2076" s="41">
        <v>0</v>
      </c>
      <c r="Z2076" s="41">
        <v>0</v>
      </c>
      <c r="AA2076" s="41">
        <v>0</v>
      </c>
      <c r="AB2076" s="42">
        <v>61788985</v>
      </c>
      <c r="AC2076" s="41">
        <v>61788985</v>
      </c>
      <c r="AD2076" s="41">
        <v>0</v>
      </c>
      <c r="AE2076" s="42">
        <v>36616782.159999996</v>
      </c>
      <c r="AF2076" s="42">
        <v>36616782.159999996</v>
      </c>
      <c r="AG2076" s="41">
        <v>36616782.159999996</v>
      </c>
      <c r="AH2076" s="41">
        <v>36616782.159999996</v>
      </c>
      <c r="AI2076" s="41">
        <v>0</v>
      </c>
      <c r="AJ2076" s="41">
        <v>0</v>
      </c>
      <c r="AK2076" s="42" t="str">
        <f>IFERROR(VLOOKUP(Exportar[[#This Row],[RUBRO]],[3]LISTAS!$A$1:$B$19,2,0),Exportar[[#This Row],[NOMBRE-Planeación_Proyecto]])</f>
        <v>8. Fortalecimiento</v>
      </c>
      <c r="AL2076" s="41">
        <f>VLOOKUP(Exportar[[#This Row],[UNIDAD/SUB UNIDAD]],[3]!REGIONALES[[#All],[codigo_regional3]:[Columna1]],3,0)</f>
        <v>95</v>
      </c>
      <c r="AM2076" s="41">
        <f>Exportar[[#This Row],[COD]]</f>
        <v>95</v>
      </c>
      <c r="AN2076" s="41">
        <f>IFERROR(VLOOKUP(Exportar[[#This Row],[RUBRO completo]],'[3]CENTRO DE COSTOS'!$X:$X,1,0),0)</f>
        <v>0</v>
      </c>
      <c r="AO2076" s="43" t="str">
        <f>VLOOKUP(Exportar[[#This Row],[COD_REAL]],'[3]CENTRO DE COSTOS'!$M$4:$N$72,2,0)</f>
        <v>REGIONAL GUAVIARE</v>
      </c>
    </row>
    <row r="2077" spans="1:41" x14ac:dyDescent="0.25">
      <c r="A2077" s="44">
        <v>45111</v>
      </c>
      <c r="B2077" s="32">
        <v>2023</v>
      </c>
      <c r="C2077" s="33" t="str">
        <f>VLOOKUP(D2077,'[3]CENTRO DE COSTOS'!$E:$H,4,0)</f>
        <v>REGIONALES</v>
      </c>
      <c r="D2077" s="34" t="s">
        <v>101</v>
      </c>
      <c r="E2077" s="34" t="s">
        <v>102</v>
      </c>
      <c r="F2077" s="34" t="s">
        <v>220</v>
      </c>
      <c r="G2077" s="35" t="str">
        <f>VLOOKUP(O2077,[3]Gerentes!$A:$N,4,0)</f>
        <v>FORTALECIMIENTO</v>
      </c>
      <c r="H2077" s="35" t="str">
        <f>VLOOKUP(O2077,[3]Gerentes!$A:$N,5,0)</f>
        <v>DIRECTOR(A) DE GESTION HUMANA</v>
      </c>
      <c r="I2077" s="35" t="str">
        <f>VLOOKUP(O2077,[3]Gerentes!$A:$N,10,0)</f>
        <v>8. Fortalecimiento</v>
      </c>
      <c r="J2077" s="35" t="str">
        <f>VLOOKUP(O2077,[3]Gerentes!$A:$AB,15,0)</f>
        <v>Contratable</v>
      </c>
      <c r="K2077" s="36" t="str">
        <f t="shared" si="96"/>
        <v>Inversión</v>
      </c>
      <c r="L2077" s="37" t="s">
        <v>215</v>
      </c>
      <c r="M2077" s="38" t="str">
        <f t="shared" si="97"/>
        <v>C-4199-1500-8</v>
      </c>
      <c r="N2077" s="34">
        <v>192</v>
      </c>
      <c r="O2077" s="35" t="str">
        <f t="shared" si="98"/>
        <v>C-4199-1500-8-0-4199053-02-192</v>
      </c>
      <c r="P2077" s="32" t="s">
        <v>214</v>
      </c>
      <c r="Q2077" s="39">
        <f>VLOOKUP($O2077,[3]Gerentes!$A:$I,7,0)</f>
        <v>4199053</v>
      </c>
      <c r="R2077" s="40" t="str">
        <f>VLOOKUP($O2077,[3]Gerentes!$A:$I,8,0)</f>
        <v>DOCUMENTOS DE LINEAMIENTOS TECNICOS</v>
      </c>
      <c r="S2077" s="34" t="s">
        <v>24</v>
      </c>
      <c r="T2077" s="34">
        <v>27</v>
      </c>
      <c r="U2077" s="34" t="s">
        <v>161</v>
      </c>
      <c r="V2077" s="34" t="s">
        <v>25</v>
      </c>
      <c r="W2077" s="41">
        <v>5922500</v>
      </c>
      <c r="X2077" s="41">
        <v>0</v>
      </c>
      <c r="Y2077" s="41">
        <v>0</v>
      </c>
      <c r="Z2077" s="41">
        <v>0</v>
      </c>
      <c r="AA2077" s="41">
        <v>0</v>
      </c>
      <c r="AB2077" s="42">
        <v>5922500</v>
      </c>
      <c r="AC2077" s="41">
        <v>5922500</v>
      </c>
      <c r="AD2077" s="41">
        <v>0</v>
      </c>
      <c r="AE2077" s="42">
        <v>5922500</v>
      </c>
      <c r="AF2077" s="42">
        <v>0</v>
      </c>
      <c r="AG2077" s="41">
        <v>0</v>
      </c>
      <c r="AH2077" s="41">
        <v>0</v>
      </c>
      <c r="AI2077" s="41">
        <v>0</v>
      </c>
      <c r="AJ2077" s="41">
        <v>0</v>
      </c>
      <c r="AK2077" s="42" t="str">
        <f>IFERROR(VLOOKUP(Exportar[[#This Row],[RUBRO]],[3]LISTAS!$A$1:$B$19,2,0),Exportar[[#This Row],[NOMBRE-Planeación_Proyecto]])</f>
        <v>8. Fortalecimiento</v>
      </c>
      <c r="AL2077" s="41">
        <f>VLOOKUP(Exportar[[#This Row],[UNIDAD/SUB UNIDAD]],[3]!REGIONALES[[#All],[codigo_regional3]:[Columna1]],3,0)</f>
        <v>95</v>
      </c>
      <c r="AM2077" s="41">
        <f>Exportar[[#This Row],[COD]]</f>
        <v>95</v>
      </c>
      <c r="AN2077" s="41">
        <f>IFERROR(VLOOKUP(Exportar[[#This Row],[RUBRO completo]],'[3]CENTRO DE COSTOS'!$X:$X,1,0),0)</f>
        <v>0</v>
      </c>
      <c r="AO2077" s="43" t="str">
        <f>VLOOKUP(Exportar[[#This Row],[COD_REAL]],'[3]CENTRO DE COSTOS'!$M$4:$N$72,2,0)</f>
        <v>REGIONAL GUAVIARE</v>
      </c>
    </row>
    <row r="2078" spans="1:41" x14ac:dyDescent="0.25">
      <c r="A2078" s="44">
        <v>45111</v>
      </c>
      <c r="B2078" s="32">
        <v>2023</v>
      </c>
      <c r="C2078" s="33" t="str">
        <f>VLOOKUP(D2078,'[3]CENTRO DE COSTOS'!$E:$H,4,0)</f>
        <v>REGIONALES</v>
      </c>
      <c r="D2078" s="34" t="s">
        <v>101</v>
      </c>
      <c r="E2078" s="34" t="s">
        <v>102</v>
      </c>
      <c r="F2078" s="34" t="s">
        <v>219</v>
      </c>
      <c r="G2078" s="35" t="str">
        <f>VLOOKUP(O2078,[3]Gerentes!$A:$N,4,0)</f>
        <v>FORTALECIMIENTO</v>
      </c>
      <c r="H2078" s="35" t="str">
        <f>VLOOKUP(O2078,[3]Gerentes!$A:$N,5,0)</f>
        <v>DIRECTOR(A) ADMINISTRATIVO</v>
      </c>
      <c r="I2078" s="35" t="str">
        <f>VLOOKUP(O2078,[3]Gerentes!$A:$N,10,0)</f>
        <v>8. Fortalecimiento</v>
      </c>
      <c r="J2078" s="35" t="str">
        <f>VLOOKUP(O2078,[3]Gerentes!$A:$AB,15,0)</f>
        <v>Contratable</v>
      </c>
      <c r="K2078" s="36" t="str">
        <f t="shared" si="96"/>
        <v>Inversión</v>
      </c>
      <c r="L2078" s="37" t="s">
        <v>218</v>
      </c>
      <c r="M2078" s="38" t="str">
        <f t="shared" si="97"/>
        <v>C-4199-1500-8</v>
      </c>
      <c r="N2078" s="34">
        <v>197</v>
      </c>
      <c r="O2078" s="35" t="str">
        <f t="shared" si="98"/>
        <v>C-4199-1500-8-0-4199016-02-197</v>
      </c>
      <c r="P2078" s="32" t="s">
        <v>217</v>
      </c>
      <c r="Q2078" s="39">
        <f>VLOOKUP($O2078,[3]Gerentes!$A:$I,7,0)</f>
        <v>4199016</v>
      </c>
      <c r="R2078" s="40" t="str">
        <f>VLOOKUP($O2078,[3]Gerentes!$A:$I,8,0)</f>
        <v>SEDES MANTENIDAS</v>
      </c>
      <c r="S2078" s="34" t="s">
        <v>24</v>
      </c>
      <c r="T2078" s="34">
        <v>27</v>
      </c>
      <c r="U2078" s="34" t="s">
        <v>161</v>
      </c>
      <c r="V2078" s="34" t="s">
        <v>25</v>
      </c>
      <c r="W2078" s="41">
        <v>41564092</v>
      </c>
      <c r="X2078" s="41">
        <v>0</v>
      </c>
      <c r="Y2078" s="41">
        <v>0</v>
      </c>
      <c r="Z2078" s="41">
        <v>0</v>
      </c>
      <c r="AA2078" s="41">
        <v>0</v>
      </c>
      <c r="AB2078" s="42">
        <v>41564092</v>
      </c>
      <c r="AC2078" s="41">
        <v>41564092</v>
      </c>
      <c r="AD2078" s="41">
        <v>0</v>
      </c>
      <c r="AE2078" s="42">
        <v>0</v>
      </c>
      <c r="AF2078" s="42">
        <v>0</v>
      </c>
      <c r="AG2078" s="41">
        <v>0</v>
      </c>
      <c r="AH2078" s="41">
        <v>0</v>
      </c>
      <c r="AI2078" s="41">
        <v>0</v>
      </c>
      <c r="AJ2078" s="41">
        <v>0</v>
      </c>
      <c r="AK2078" s="42" t="str">
        <f>IFERROR(VLOOKUP(Exportar[[#This Row],[RUBRO]],[3]LISTAS!$A$1:$B$19,2,0),Exportar[[#This Row],[NOMBRE-Planeación_Proyecto]])</f>
        <v>8. Fortalecimiento</v>
      </c>
      <c r="AL2078" s="41">
        <f>VLOOKUP(Exportar[[#This Row],[UNIDAD/SUB UNIDAD]],[3]!REGIONALES[[#All],[codigo_regional3]:[Columna1]],3,0)</f>
        <v>95</v>
      </c>
      <c r="AM2078" s="41">
        <f>Exportar[[#This Row],[COD]]</f>
        <v>95</v>
      </c>
      <c r="AN2078" s="41">
        <f>IFERROR(VLOOKUP(Exportar[[#This Row],[RUBRO completo]],'[3]CENTRO DE COSTOS'!$X:$X,1,0),0)</f>
        <v>0</v>
      </c>
      <c r="AO2078" s="43" t="str">
        <f>VLOOKUP(Exportar[[#This Row],[COD_REAL]],'[3]CENTRO DE COSTOS'!$M$4:$N$72,2,0)</f>
        <v>REGIONAL GUAVIARE</v>
      </c>
    </row>
    <row r="2079" spans="1:41" x14ac:dyDescent="0.25">
      <c r="A2079" s="44">
        <v>45111</v>
      </c>
      <c r="B2079" s="32">
        <v>2023</v>
      </c>
      <c r="C2079" s="33" t="str">
        <f>VLOOKUP(D2079,'[3]CENTRO DE COSTOS'!$E:$H,4,0)</f>
        <v>REGIONALES</v>
      </c>
      <c r="D2079" s="34" t="s">
        <v>101</v>
      </c>
      <c r="E2079" s="34" t="s">
        <v>102</v>
      </c>
      <c r="F2079" s="34" t="s">
        <v>216</v>
      </c>
      <c r="G2079" s="35" t="str">
        <f>VLOOKUP(O2079,[3]Gerentes!$A:$N,4,0)</f>
        <v>FORTALECIMIENTO</v>
      </c>
      <c r="H2079" s="35" t="str">
        <f>VLOOKUP(O2079,[3]Gerentes!$A:$N,5,0)</f>
        <v>DIRECTOR(A) ADMINISTRATIVO</v>
      </c>
      <c r="I2079" s="35" t="str">
        <f>VLOOKUP(O2079,[3]Gerentes!$A:$N,10,0)</f>
        <v>8. Fortalecimiento</v>
      </c>
      <c r="J2079" s="35" t="str">
        <f>VLOOKUP(O2079,[3]Gerentes!$A:$AB,15,0)</f>
        <v>Contratable</v>
      </c>
      <c r="K2079" s="36" t="str">
        <f t="shared" si="96"/>
        <v>Inversión</v>
      </c>
      <c r="L2079" s="37" t="s">
        <v>215</v>
      </c>
      <c r="M2079" s="38" t="str">
        <f t="shared" si="97"/>
        <v>C-4199-1500-8</v>
      </c>
      <c r="N2079" s="34">
        <v>199</v>
      </c>
      <c r="O2079" s="35" t="str">
        <f t="shared" si="98"/>
        <v>C-4199-1500-8-0-4199053-02-199</v>
      </c>
      <c r="P2079" s="32" t="s">
        <v>214</v>
      </c>
      <c r="Q2079" s="39">
        <f>VLOOKUP($O2079,[3]Gerentes!$A:$I,7,0)</f>
        <v>4199053</v>
      </c>
      <c r="R2079" s="40" t="str">
        <f>VLOOKUP($O2079,[3]Gerentes!$A:$I,8,0)</f>
        <v>DOCUMENTOS DE LINEAMIENTOS TECNICOS</v>
      </c>
      <c r="S2079" s="34" t="s">
        <v>24</v>
      </c>
      <c r="T2079" s="34">
        <v>27</v>
      </c>
      <c r="U2079" s="34" t="s">
        <v>161</v>
      </c>
      <c r="V2079" s="34" t="s">
        <v>25</v>
      </c>
      <c r="W2079" s="41">
        <v>14000000</v>
      </c>
      <c r="X2079" s="41">
        <v>0</v>
      </c>
      <c r="Y2079" s="41">
        <v>0</v>
      </c>
      <c r="Z2079" s="41">
        <v>0</v>
      </c>
      <c r="AA2079" s="41">
        <v>0</v>
      </c>
      <c r="AB2079" s="42">
        <v>14000000</v>
      </c>
      <c r="AC2079" s="41">
        <v>14000000</v>
      </c>
      <c r="AD2079" s="41">
        <v>0</v>
      </c>
      <c r="AE2079" s="42">
        <v>0</v>
      </c>
      <c r="AF2079" s="42">
        <v>0</v>
      </c>
      <c r="AG2079" s="41">
        <v>0</v>
      </c>
      <c r="AH2079" s="41">
        <v>0</v>
      </c>
      <c r="AI2079" s="41">
        <v>0</v>
      </c>
      <c r="AJ2079" s="41">
        <v>0</v>
      </c>
      <c r="AK2079" s="42" t="str">
        <f>IFERROR(VLOOKUP(Exportar[[#This Row],[RUBRO]],[3]LISTAS!$A$1:$B$19,2,0),Exportar[[#This Row],[NOMBRE-Planeación_Proyecto]])</f>
        <v>8. Fortalecimiento</v>
      </c>
      <c r="AL2079" s="41">
        <f>VLOOKUP(Exportar[[#This Row],[UNIDAD/SUB UNIDAD]],[3]!REGIONALES[[#All],[codigo_regional3]:[Columna1]],3,0)</f>
        <v>95</v>
      </c>
      <c r="AM2079" s="41">
        <f>Exportar[[#This Row],[COD]]</f>
        <v>95</v>
      </c>
      <c r="AN2079" s="41">
        <f>IFERROR(VLOOKUP(Exportar[[#This Row],[RUBRO completo]],'[3]CENTRO DE COSTOS'!$X:$X,1,0),0)</f>
        <v>0</v>
      </c>
      <c r="AO2079" s="43" t="str">
        <f>VLOOKUP(Exportar[[#This Row],[COD_REAL]],'[3]CENTRO DE COSTOS'!$M$4:$N$72,2,0)</f>
        <v>REGIONAL GUAVIARE</v>
      </c>
    </row>
    <row r="2080" spans="1:41" x14ac:dyDescent="0.25">
      <c r="A2080" s="44">
        <v>45111</v>
      </c>
      <c r="B2080" s="32">
        <v>2023</v>
      </c>
      <c r="C2080" s="33" t="str">
        <f>VLOOKUP(D2080,'[3]CENTRO DE COSTOS'!$E:$H,4,0)</f>
        <v>REGIONALES</v>
      </c>
      <c r="D2080" s="34" t="s">
        <v>101</v>
      </c>
      <c r="E2080" s="34" t="s">
        <v>102</v>
      </c>
      <c r="F2080" s="34" t="s">
        <v>213</v>
      </c>
      <c r="G2080" s="35" t="str">
        <f>VLOOKUP(O2080,[3]Gerentes!$A:$N,4,0)</f>
        <v>FORTALECIMIENTO</v>
      </c>
      <c r="H2080" s="35" t="str">
        <f>VLOOKUP(O2080,[3]Gerentes!$A:$N,5,0)</f>
        <v>DIRECTOR(A) ADMINISTRATIVO</v>
      </c>
      <c r="I2080" s="35" t="str">
        <f>VLOOKUP(O2080,[3]Gerentes!$A:$N,10,0)</f>
        <v>8. Fortalecimiento</v>
      </c>
      <c r="J2080" s="35" t="str">
        <f>VLOOKUP(O2080,[3]Gerentes!$A:$AB,15,0)</f>
        <v>Contratable</v>
      </c>
      <c r="K2080" s="36" t="str">
        <f t="shared" si="96"/>
        <v>Inversión</v>
      </c>
      <c r="L2080" s="37" t="s">
        <v>175</v>
      </c>
      <c r="M2080" s="38" t="str">
        <f t="shared" si="97"/>
        <v>C-4199-1500-8</v>
      </c>
      <c r="N2080" s="34">
        <v>201</v>
      </c>
      <c r="O2080" s="35" t="str">
        <f t="shared" si="98"/>
        <v>C-4199-1500-8-0-4199064-02-201</v>
      </c>
      <c r="P2080" s="32" t="s">
        <v>174</v>
      </c>
      <c r="Q2080" s="39">
        <f>VLOOKUP($O2080,[3]Gerentes!$A:$I,7,0)</f>
        <v>4199064</v>
      </c>
      <c r="R2080" s="40" t="str">
        <f>VLOOKUP($O2080,[3]Gerentes!$A:$I,8,0)</f>
        <v>SERVICIO DE IMPLEMENTACION DE SISTEMAS DE GESTION</v>
      </c>
      <c r="S2080" s="34" t="s">
        <v>24</v>
      </c>
      <c r="T2080" s="34">
        <v>27</v>
      </c>
      <c r="U2080" s="34" t="s">
        <v>161</v>
      </c>
      <c r="V2080" s="34" t="s">
        <v>25</v>
      </c>
      <c r="W2080" s="41">
        <v>0</v>
      </c>
      <c r="X2080" s="41">
        <v>31636362</v>
      </c>
      <c r="Y2080" s="41">
        <v>219276</v>
      </c>
      <c r="Z2080" s="41">
        <v>0</v>
      </c>
      <c r="AA2080" s="41">
        <v>0</v>
      </c>
      <c r="AB2080" s="42">
        <v>31417086</v>
      </c>
      <c r="AC2080" s="41">
        <v>31417086</v>
      </c>
      <c r="AD2080" s="41">
        <v>0</v>
      </c>
      <c r="AE2080" s="42">
        <v>31417086</v>
      </c>
      <c r="AF2080" s="42">
        <v>31417086</v>
      </c>
      <c r="AG2080" s="41">
        <v>31417086</v>
      </c>
      <c r="AH2080" s="41">
        <v>31417086</v>
      </c>
      <c r="AI2080" s="41">
        <v>0</v>
      </c>
      <c r="AJ2080" s="41">
        <v>0</v>
      </c>
      <c r="AK2080" s="42" t="str">
        <f>IFERROR(VLOOKUP(Exportar[[#This Row],[RUBRO]],[3]LISTAS!$A$1:$B$19,2,0),Exportar[[#This Row],[NOMBRE-Planeación_Proyecto]])</f>
        <v>8. Fortalecimiento</v>
      </c>
      <c r="AL2080" s="41">
        <f>VLOOKUP(Exportar[[#This Row],[UNIDAD/SUB UNIDAD]],[3]!REGIONALES[[#All],[codigo_regional3]:[Columna1]],3,0)</f>
        <v>95</v>
      </c>
      <c r="AM2080" s="41">
        <f>Exportar[[#This Row],[COD]]</f>
        <v>95</v>
      </c>
      <c r="AN2080" s="41">
        <f>IFERROR(VLOOKUP(Exportar[[#This Row],[RUBRO completo]],'[3]CENTRO DE COSTOS'!$X:$X,1,0),0)</f>
        <v>0</v>
      </c>
      <c r="AO2080" s="43" t="str">
        <f>VLOOKUP(Exportar[[#This Row],[COD_REAL]],'[3]CENTRO DE COSTOS'!$M$4:$N$72,2,0)</f>
        <v>REGIONAL GUAVIARE</v>
      </c>
    </row>
    <row r="2081" spans="1:41" x14ac:dyDescent="0.25">
      <c r="A2081" s="44">
        <v>45111</v>
      </c>
      <c r="B2081" s="32">
        <v>2023</v>
      </c>
      <c r="C2081" s="33" t="str">
        <f>VLOOKUP(D2081,'[3]CENTRO DE COSTOS'!$E:$H,4,0)</f>
        <v>REGIONALES</v>
      </c>
      <c r="D2081" s="34" t="s">
        <v>101</v>
      </c>
      <c r="E2081" s="34" t="s">
        <v>102</v>
      </c>
      <c r="F2081" s="34" t="s">
        <v>208</v>
      </c>
      <c r="G2081" s="35" t="str">
        <f>VLOOKUP(O2081,[3]Gerentes!$A:$N,4,0)</f>
        <v>FUNCIONAMIENTO</v>
      </c>
      <c r="H2081" s="35" t="str">
        <f>VLOOKUP(O2081,[3]Gerentes!$A:$N,5,0)</f>
        <v>DIRECTOR(A) DE GESTION HUMANA</v>
      </c>
      <c r="I2081" s="35" t="str">
        <f>VLOOKUP(O2081,[3]Gerentes!$A:$N,10,0)</f>
        <v>1. Gestión Humana</v>
      </c>
      <c r="J2081" s="35" t="str">
        <f>VLOOKUP(O2081,[3]Gerentes!$A:$AB,15,0)</f>
        <v>Contratable</v>
      </c>
      <c r="K2081" s="36" t="str">
        <f t="shared" si="96"/>
        <v>Funcionamiento</v>
      </c>
      <c r="L2081" s="37" t="s">
        <v>212</v>
      </c>
      <c r="M2081" s="38" t="str">
        <f t="shared" si="97"/>
        <v>A-02-02</v>
      </c>
      <c r="N2081" s="34">
        <v>301</v>
      </c>
      <c r="O2081" s="35" t="str">
        <f t="shared" si="98"/>
        <v>A-02-02-01-002-008-301</v>
      </c>
      <c r="P2081" s="32" t="s">
        <v>211</v>
      </c>
      <c r="Q2081" s="39">
        <f>VLOOKUP($O2081,[3]Gerentes!$A:$I,7,0)</f>
        <v>0</v>
      </c>
      <c r="R2081" s="40">
        <f>VLOOKUP($O2081,[3]Gerentes!$A:$I,8,0)</f>
        <v>0</v>
      </c>
      <c r="S2081" s="34" t="s">
        <v>24</v>
      </c>
      <c r="T2081" s="34">
        <v>27</v>
      </c>
      <c r="U2081" s="34" t="s">
        <v>161</v>
      </c>
      <c r="V2081" s="34" t="s">
        <v>25</v>
      </c>
      <c r="W2081" s="41">
        <v>6365400</v>
      </c>
      <c r="X2081" s="41">
        <v>0</v>
      </c>
      <c r="Y2081" s="41">
        <v>0</v>
      </c>
      <c r="Z2081" s="41">
        <v>0</v>
      </c>
      <c r="AA2081" s="41">
        <v>0</v>
      </c>
      <c r="AB2081" s="42">
        <v>6365400</v>
      </c>
      <c r="AC2081" s="41">
        <v>6034998</v>
      </c>
      <c r="AD2081" s="41">
        <v>330402</v>
      </c>
      <c r="AE2081" s="42">
        <v>0</v>
      </c>
      <c r="AF2081" s="42">
        <v>0</v>
      </c>
      <c r="AG2081" s="41">
        <v>0</v>
      </c>
      <c r="AH2081" s="41">
        <v>0</v>
      </c>
      <c r="AI2081" s="41">
        <v>0</v>
      </c>
      <c r="AJ2081" s="41">
        <v>0</v>
      </c>
      <c r="AK2081" s="42" t="str">
        <f>IFERROR(VLOOKUP(Exportar[[#This Row],[RUBRO]],[3]LISTAS!$A$1:$B$19,2,0),Exportar[[#This Row],[NOMBRE-Planeación_Proyecto]])</f>
        <v>Gastos Generales</v>
      </c>
      <c r="AL2081" s="41">
        <f>VLOOKUP(Exportar[[#This Row],[UNIDAD/SUB UNIDAD]],[3]!REGIONALES[[#All],[codigo_regional3]:[Columna1]],3,0)</f>
        <v>95</v>
      </c>
      <c r="AM2081" s="41">
        <f>Exportar[[#This Row],[COD]]</f>
        <v>95</v>
      </c>
      <c r="AN2081" s="41">
        <f>IFERROR(VLOOKUP(Exportar[[#This Row],[RUBRO completo]],'[3]CENTRO DE COSTOS'!$X:$X,1,0),0)</f>
        <v>0</v>
      </c>
      <c r="AO2081" s="43" t="str">
        <f>VLOOKUP(Exportar[[#This Row],[COD_REAL]],'[3]CENTRO DE COSTOS'!$M$4:$N$72,2,0)</f>
        <v>REGIONAL GUAVIARE</v>
      </c>
    </row>
    <row r="2082" spans="1:41" x14ac:dyDescent="0.25">
      <c r="A2082" s="44">
        <v>45111</v>
      </c>
      <c r="B2082" s="32">
        <v>2023</v>
      </c>
      <c r="C2082" s="33" t="str">
        <f>VLOOKUP(D2082,'[3]CENTRO DE COSTOS'!$E:$H,4,0)</f>
        <v>REGIONALES</v>
      </c>
      <c r="D2082" s="34" t="s">
        <v>101</v>
      </c>
      <c r="E2082" s="34" t="s">
        <v>102</v>
      </c>
      <c r="F2082" s="34" t="s">
        <v>208</v>
      </c>
      <c r="G2082" s="35" t="str">
        <f>VLOOKUP(O2082,[3]Gerentes!$A:$N,4,0)</f>
        <v>FUNCIONAMIENTO</v>
      </c>
      <c r="H2082" s="35" t="str">
        <f>VLOOKUP(O2082,[3]Gerentes!$A:$N,5,0)</f>
        <v>DIRECTOR(A) DE GESTION HUMANA</v>
      </c>
      <c r="I2082" s="35" t="str">
        <f>VLOOKUP(O2082,[3]Gerentes!$A:$N,10,0)</f>
        <v>1. Gestión Humana</v>
      </c>
      <c r="J2082" s="35" t="str">
        <f>VLOOKUP(O2082,[3]Gerentes!$A:$AB,15,0)</f>
        <v>No Contratable</v>
      </c>
      <c r="K2082" s="36" t="str">
        <f t="shared" si="96"/>
        <v>Funcionamiento</v>
      </c>
      <c r="L2082" s="37" t="s">
        <v>210</v>
      </c>
      <c r="M2082" s="38" t="str">
        <f t="shared" si="97"/>
        <v>A-02-02</v>
      </c>
      <c r="N2082" s="34">
        <v>301</v>
      </c>
      <c r="O2082" s="35" t="str">
        <f t="shared" si="98"/>
        <v>A-02-02-02-009-006-301</v>
      </c>
      <c r="P2082" s="32" t="s">
        <v>209</v>
      </c>
      <c r="Q2082" s="39">
        <f>VLOOKUP($O2082,[3]Gerentes!$A:$I,7,0)</f>
        <v>0</v>
      </c>
      <c r="R2082" s="40">
        <f>VLOOKUP($O2082,[3]Gerentes!$A:$I,8,0)</f>
        <v>0</v>
      </c>
      <c r="S2082" s="34" t="s">
        <v>24</v>
      </c>
      <c r="T2082" s="34">
        <v>27</v>
      </c>
      <c r="U2082" s="34" t="s">
        <v>161</v>
      </c>
      <c r="V2082" s="34" t="s">
        <v>25</v>
      </c>
      <c r="W2082" s="41">
        <v>12013725</v>
      </c>
      <c r="X2082" s="41">
        <v>3149229</v>
      </c>
      <c r="Y2082" s="41">
        <v>0</v>
      </c>
      <c r="Z2082" s="41">
        <v>0</v>
      </c>
      <c r="AA2082" s="41">
        <v>0</v>
      </c>
      <c r="AB2082" s="42">
        <v>15162954</v>
      </c>
      <c r="AC2082" s="41">
        <v>0</v>
      </c>
      <c r="AD2082" s="41">
        <v>15162954</v>
      </c>
      <c r="AE2082" s="42">
        <v>0</v>
      </c>
      <c r="AF2082" s="42">
        <v>0</v>
      </c>
      <c r="AG2082" s="41">
        <v>0</v>
      </c>
      <c r="AH2082" s="41">
        <v>0</v>
      </c>
      <c r="AI2082" s="41">
        <v>0</v>
      </c>
      <c r="AJ2082" s="41">
        <v>0</v>
      </c>
      <c r="AK2082" s="42" t="str">
        <f>IFERROR(VLOOKUP(Exportar[[#This Row],[RUBRO]],[3]LISTAS!$A$1:$B$19,2,0),Exportar[[#This Row],[NOMBRE-Planeación_Proyecto]])</f>
        <v>Gastos Generales</v>
      </c>
      <c r="AL2082" s="41">
        <f>VLOOKUP(Exportar[[#This Row],[UNIDAD/SUB UNIDAD]],[3]!REGIONALES[[#All],[codigo_regional3]:[Columna1]],3,0)</f>
        <v>95</v>
      </c>
      <c r="AM2082" s="41">
        <f>Exportar[[#This Row],[COD]]</f>
        <v>95</v>
      </c>
      <c r="AN2082" s="41">
        <f>IFERROR(VLOOKUP(Exportar[[#This Row],[RUBRO completo]],'[3]CENTRO DE COSTOS'!$X:$X,1,0),0)</f>
        <v>0</v>
      </c>
      <c r="AO2082" s="43" t="str">
        <f>VLOOKUP(Exportar[[#This Row],[COD_REAL]],'[3]CENTRO DE COSTOS'!$M$4:$N$72,2,0)</f>
        <v>REGIONAL GUAVIARE</v>
      </c>
    </row>
    <row r="2083" spans="1:41" x14ac:dyDescent="0.25">
      <c r="A2083" s="44">
        <v>45111</v>
      </c>
      <c r="B2083" s="32">
        <v>2023</v>
      </c>
      <c r="C2083" s="33" t="str">
        <f>VLOOKUP(D2083,'[3]CENTRO DE COSTOS'!$E:$H,4,0)</f>
        <v>REGIONALES</v>
      </c>
      <c r="D2083" s="34" t="s">
        <v>101</v>
      </c>
      <c r="E2083" s="34" t="s">
        <v>102</v>
      </c>
      <c r="F2083" s="34" t="s">
        <v>208</v>
      </c>
      <c r="G2083" s="35" t="str">
        <f>VLOOKUP(O2083,[3]Gerentes!$A:$N,4,0)</f>
        <v>FUNCIONAMIENTO</v>
      </c>
      <c r="H2083" s="35" t="str">
        <f>VLOOKUP(O2083,[3]Gerentes!$A:$N,5,0)</f>
        <v>DIRECTOR(A) DE GESTION HUMANA</v>
      </c>
      <c r="I2083" s="35" t="str">
        <f>VLOOKUP(O2083,[3]Gerentes!$A:$N,10,0)</f>
        <v>1. Gestión Humana</v>
      </c>
      <c r="J2083" s="35" t="str">
        <f>VLOOKUP(O2083,[3]Gerentes!$A:$AB,15,0)</f>
        <v>No Contratable</v>
      </c>
      <c r="K2083" s="36" t="str">
        <f t="shared" si="96"/>
        <v>Funcionamiento</v>
      </c>
      <c r="L2083" s="37" t="s">
        <v>207</v>
      </c>
      <c r="M2083" s="38" t="str">
        <f t="shared" si="97"/>
        <v>A-02-02</v>
      </c>
      <c r="N2083" s="34">
        <v>301</v>
      </c>
      <c r="O2083" s="35" t="str">
        <f t="shared" si="98"/>
        <v>A-02-02-02-010-301</v>
      </c>
      <c r="P2083" s="32" t="s">
        <v>206</v>
      </c>
      <c r="Q2083" s="39">
        <f>VLOOKUP($O2083,[3]Gerentes!$A:$I,7,0)</f>
        <v>0</v>
      </c>
      <c r="R2083" s="40">
        <f>VLOOKUP($O2083,[3]Gerentes!$A:$I,8,0)</f>
        <v>0</v>
      </c>
      <c r="S2083" s="34" t="s">
        <v>24</v>
      </c>
      <c r="T2083" s="34">
        <v>27</v>
      </c>
      <c r="U2083" s="34" t="s">
        <v>161</v>
      </c>
      <c r="V2083" s="34" t="s">
        <v>25</v>
      </c>
      <c r="W2083" s="41">
        <v>6365400</v>
      </c>
      <c r="X2083" s="41">
        <v>0</v>
      </c>
      <c r="Y2083" s="41">
        <v>0</v>
      </c>
      <c r="Z2083" s="41">
        <v>0</v>
      </c>
      <c r="AA2083" s="41">
        <v>0</v>
      </c>
      <c r="AB2083" s="42">
        <v>6365400</v>
      </c>
      <c r="AC2083" s="41">
        <v>6365400</v>
      </c>
      <c r="AD2083" s="41">
        <v>0</v>
      </c>
      <c r="AE2083" s="42">
        <v>838897</v>
      </c>
      <c r="AF2083" s="42">
        <v>708823</v>
      </c>
      <c r="AG2083" s="41">
        <v>708823</v>
      </c>
      <c r="AH2083" s="41">
        <v>708823</v>
      </c>
      <c r="AI2083" s="41">
        <v>0</v>
      </c>
      <c r="AJ2083" s="41">
        <v>0</v>
      </c>
      <c r="AK2083" s="42" t="str">
        <f>IFERROR(VLOOKUP(Exportar[[#This Row],[RUBRO]],[3]LISTAS!$A$1:$B$19,2,0),Exportar[[#This Row],[NOMBRE-Planeación_Proyecto]])</f>
        <v>Gastos Generales</v>
      </c>
      <c r="AL2083" s="41">
        <f>VLOOKUP(Exportar[[#This Row],[UNIDAD/SUB UNIDAD]],[3]!REGIONALES[[#All],[codigo_regional3]:[Columna1]],3,0)</f>
        <v>95</v>
      </c>
      <c r="AM2083" s="41">
        <f>Exportar[[#This Row],[COD]]</f>
        <v>95</v>
      </c>
      <c r="AN2083" s="41">
        <f>IFERROR(VLOOKUP(Exportar[[#This Row],[RUBRO completo]],'[3]CENTRO DE COSTOS'!$X:$X,1,0),0)</f>
        <v>0</v>
      </c>
      <c r="AO2083" s="43" t="str">
        <f>VLOOKUP(Exportar[[#This Row],[COD_REAL]],'[3]CENTRO DE COSTOS'!$M$4:$N$72,2,0)</f>
        <v>REGIONAL GUAVIARE</v>
      </c>
    </row>
    <row r="2084" spans="1:41" x14ac:dyDescent="0.25">
      <c r="A2084" s="44">
        <v>45111</v>
      </c>
      <c r="B2084" s="32">
        <v>2023</v>
      </c>
      <c r="C2084" s="33" t="str">
        <f>VLOOKUP(D2084,'[3]CENTRO DE COSTOS'!$E:$H,4,0)</f>
        <v>REGIONALES</v>
      </c>
      <c r="D2084" s="34" t="s">
        <v>101</v>
      </c>
      <c r="E2084" s="34" t="s">
        <v>102</v>
      </c>
      <c r="F2084" s="34" t="s">
        <v>195</v>
      </c>
      <c r="G2084" s="35" t="str">
        <f>VLOOKUP(O2084,[3]Gerentes!$A:$N,4,0)</f>
        <v>FUNCIONAMIENTO</v>
      </c>
      <c r="H2084" s="35" t="str">
        <f>VLOOKUP(O2084,[3]Gerentes!$A:$N,5,0)</f>
        <v>DIRECTOR(A) ADMINISTRATIVO</v>
      </c>
      <c r="I2084" s="35" t="str">
        <f>VLOOKUP(O2084,[3]Gerentes!$A:$N,10,0)</f>
        <v>2. Administrativa</v>
      </c>
      <c r="J2084" s="35" t="str">
        <f>VLOOKUP(O2084,[3]Gerentes!$A:$AB,15,0)</f>
        <v>No Contratable</v>
      </c>
      <c r="K2084" s="36" t="str">
        <f t="shared" si="96"/>
        <v>Funcionamiento</v>
      </c>
      <c r="L2084" s="37" t="s">
        <v>203</v>
      </c>
      <c r="M2084" s="38" t="str">
        <f t="shared" si="97"/>
        <v>A-02-02</v>
      </c>
      <c r="N2084" s="34">
        <v>302</v>
      </c>
      <c r="O2084" s="35" t="str">
        <f t="shared" si="98"/>
        <v>A-02-02-02-006-009-302</v>
      </c>
      <c r="P2084" s="32" t="s">
        <v>202</v>
      </c>
      <c r="Q2084" s="39">
        <f>VLOOKUP($O2084,[3]Gerentes!$A:$I,7,0)</f>
        <v>0</v>
      </c>
      <c r="R2084" s="40">
        <f>VLOOKUP($O2084,[3]Gerentes!$A:$I,8,0)</f>
        <v>0</v>
      </c>
      <c r="S2084" s="34" t="s">
        <v>24</v>
      </c>
      <c r="T2084" s="34">
        <v>27</v>
      </c>
      <c r="U2084" s="34" t="s">
        <v>161</v>
      </c>
      <c r="V2084" s="34" t="s">
        <v>25</v>
      </c>
      <c r="W2084" s="41">
        <v>711800</v>
      </c>
      <c r="X2084" s="41">
        <v>0</v>
      </c>
      <c r="Y2084" s="41">
        <v>0</v>
      </c>
      <c r="Z2084" s="41">
        <v>0</v>
      </c>
      <c r="AA2084" s="41">
        <v>0</v>
      </c>
      <c r="AB2084" s="42">
        <v>711800</v>
      </c>
      <c r="AC2084" s="41">
        <v>711800</v>
      </c>
      <c r="AD2084" s="41">
        <v>0</v>
      </c>
      <c r="AE2084" s="42">
        <v>605957</v>
      </c>
      <c r="AF2084" s="42">
        <v>605957</v>
      </c>
      <c r="AG2084" s="41">
        <v>605957</v>
      </c>
      <c r="AH2084" s="41">
        <v>605957</v>
      </c>
      <c r="AI2084" s="41">
        <v>0</v>
      </c>
      <c r="AJ2084" s="41">
        <v>0</v>
      </c>
      <c r="AK2084" s="42" t="str">
        <f>IFERROR(VLOOKUP(Exportar[[#This Row],[RUBRO]],[3]LISTAS!$A$1:$B$19,2,0),Exportar[[#This Row],[NOMBRE-Planeación_Proyecto]])</f>
        <v>Gastos Generales</v>
      </c>
      <c r="AL2084" s="41">
        <f>VLOOKUP(Exportar[[#This Row],[UNIDAD/SUB UNIDAD]],[3]!REGIONALES[[#All],[codigo_regional3]:[Columna1]],3,0)</f>
        <v>95</v>
      </c>
      <c r="AM2084" s="41">
        <f>Exportar[[#This Row],[COD]]</f>
        <v>95</v>
      </c>
      <c r="AN2084" s="41">
        <f>IFERROR(VLOOKUP(Exportar[[#This Row],[RUBRO completo]],'[3]CENTRO DE COSTOS'!$X:$X,1,0),0)</f>
        <v>0</v>
      </c>
      <c r="AO2084" s="43" t="str">
        <f>VLOOKUP(Exportar[[#This Row],[COD_REAL]],'[3]CENTRO DE COSTOS'!$M$4:$N$72,2,0)</f>
        <v>REGIONAL GUAVIARE</v>
      </c>
    </row>
    <row r="2085" spans="1:41" x14ac:dyDescent="0.25">
      <c r="A2085" s="44">
        <v>45111</v>
      </c>
      <c r="B2085" s="32">
        <v>2023</v>
      </c>
      <c r="C2085" s="33" t="str">
        <f>VLOOKUP(D2085,'[3]CENTRO DE COSTOS'!$E:$H,4,0)</f>
        <v>REGIONALES</v>
      </c>
      <c r="D2085" s="34" t="s">
        <v>101</v>
      </c>
      <c r="E2085" s="34" t="s">
        <v>102</v>
      </c>
      <c r="F2085" s="34" t="s">
        <v>195</v>
      </c>
      <c r="G2085" s="35" t="str">
        <f>VLOOKUP(O2085,[3]Gerentes!$A:$N,4,0)</f>
        <v>FUNCIONAMIENTO</v>
      </c>
      <c r="H2085" s="35" t="str">
        <f>VLOOKUP(O2085,[3]Gerentes!$A:$N,5,0)</f>
        <v>DIRECTOR(A) ADMINISTRATIVO</v>
      </c>
      <c r="I2085" s="35" t="str">
        <f>VLOOKUP(O2085,[3]Gerentes!$A:$N,10,0)</f>
        <v>2. Administrativa</v>
      </c>
      <c r="J2085" s="35" t="str">
        <f>VLOOKUP(O2085,[3]Gerentes!$A:$AB,15,0)</f>
        <v>No Contratable</v>
      </c>
      <c r="K2085" s="36" t="str">
        <f t="shared" si="96"/>
        <v>Funcionamiento</v>
      </c>
      <c r="L2085" s="37" t="s">
        <v>199</v>
      </c>
      <c r="M2085" s="38" t="str">
        <f t="shared" si="97"/>
        <v>A-02-02</v>
      </c>
      <c r="N2085" s="34">
        <v>302</v>
      </c>
      <c r="O2085" s="35" t="str">
        <f t="shared" si="98"/>
        <v>A-02-02-02-008-007-302</v>
      </c>
      <c r="P2085" s="32" t="s">
        <v>198</v>
      </c>
      <c r="Q2085" s="39">
        <f>VLOOKUP($O2085,[3]Gerentes!$A:$I,7,0)</f>
        <v>0</v>
      </c>
      <c r="R2085" s="40">
        <f>VLOOKUP($O2085,[3]Gerentes!$A:$I,8,0)</f>
        <v>0</v>
      </c>
      <c r="S2085" s="34" t="s">
        <v>24</v>
      </c>
      <c r="T2085" s="34">
        <v>27</v>
      </c>
      <c r="U2085" s="34" t="s">
        <v>161</v>
      </c>
      <c r="V2085" s="34" t="s">
        <v>25</v>
      </c>
      <c r="W2085" s="41">
        <v>190700</v>
      </c>
      <c r="X2085" s="41">
        <v>0</v>
      </c>
      <c r="Y2085" s="41">
        <v>0</v>
      </c>
      <c r="Z2085" s="41">
        <v>0</v>
      </c>
      <c r="AA2085" s="41">
        <v>0</v>
      </c>
      <c r="AB2085" s="42">
        <v>190700</v>
      </c>
      <c r="AC2085" s="41">
        <v>0</v>
      </c>
      <c r="AD2085" s="41">
        <v>190700</v>
      </c>
      <c r="AE2085" s="42">
        <v>0</v>
      </c>
      <c r="AF2085" s="42">
        <v>0</v>
      </c>
      <c r="AG2085" s="41">
        <v>0</v>
      </c>
      <c r="AH2085" s="41">
        <v>0</v>
      </c>
      <c r="AI2085" s="41">
        <v>0</v>
      </c>
      <c r="AJ2085" s="41">
        <v>0</v>
      </c>
      <c r="AK2085" s="42" t="str">
        <f>IFERROR(VLOOKUP(Exportar[[#This Row],[RUBRO]],[3]LISTAS!$A$1:$B$19,2,0),Exportar[[#This Row],[NOMBRE-Planeación_Proyecto]])</f>
        <v>Gastos Generales</v>
      </c>
      <c r="AL2085" s="41">
        <f>VLOOKUP(Exportar[[#This Row],[UNIDAD/SUB UNIDAD]],[3]!REGIONALES[[#All],[codigo_regional3]:[Columna1]],3,0)</f>
        <v>95</v>
      </c>
      <c r="AM2085" s="41">
        <f>Exportar[[#This Row],[COD]]</f>
        <v>95</v>
      </c>
      <c r="AN2085" s="41">
        <f>IFERROR(VLOOKUP(Exportar[[#This Row],[RUBRO completo]],'[3]CENTRO DE COSTOS'!$X:$X,1,0),0)</f>
        <v>0</v>
      </c>
      <c r="AO2085" s="43" t="str">
        <f>VLOOKUP(Exportar[[#This Row],[COD_REAL]],'[3]CENTRO DE COSTOS'!$M$4:$N$72,2,0)</f>
        <v>REGIONAL GUAVIARE</v>
      </c>
    </row>
    <row r="2086" spans="1:41" x14ac:dyDescent="0.25">
      <c r="A2086" s="44">
        <v>45111</v>
      </c>
      <c r="B2086" s="32">
        <v>2023</v>
      </c>
      <c r="C2086" s="33" t="str">
        <f>VLOOKUP(D2086,'[3]CENTRO DE COSTOS'!$E:$H,4,0)</f>
        <v>REGIONALES</v>
      </c>
      <c r="D2086" s="34" t="s">
        <v>101</v>
      </c>
      <c r="E2086" s="34" t="s">
        <v>102</v>
      </c>
      <c r="F2086" s="34" t="s">
        <v>195</v>
      </c>
      <c r="G2086" s="35" t="str">
        <f>VLOOKUP(O2086,[3]Gerentes!$A:$N,4,0)</f>
        <v>FUNCIONAMIENTO</v>
      </c>
      <c r="H2086" s="35" t="str">
        <f>VLOOKUP(O2086,[3]Gerentes!$A:$N,5,0)</f>
        <v>DIRECTOR(A) ADMINISTRATIVO</v>
      </c>
      <c r="I2086" s="35" t="str">
        <f>VLOOKUP(O2086,[3]Gerentes!$A:$N,10,0)</f>
        <v>2. Administrativa</v>
      </c>
      <c r="J2086" s="35" t="str">
        <f>VLOOKUP(O2086,[3]Gerentes!$A:$AB,15,0)</f>
        <v>No Contratable</v>
      </c>
      <c r="K2086" s="36" t="str">
        <f t="shared" si="96"/>
        <v>Funcionamiento</v>
      </c>
      <c r="L2086" s="37" t="s">
        <v>197</v>
      </c>
      <c r="M2086" s="38" t="str">
        <f t="shared" si="97"/>
        <v>A-02-02</v>
      </c>
      <c r="N2086" s="34">
        <v>302</v>
      </c>
      <c r="O2086" s="35" t="str">
        <f t="shared" si="98"/>
        <v>A-02-02-02-009-004-302</v>
      </c>
      <c r="P2086" s="32" t="s">
        <v>196</v>
      </c>
      <c r="Q2086" s="39">
        <f>VLOOKUP($O2086,[3]Gerentes!$A:$I,7,0)</f>
        <v>0</v>
      </c>
      <c r="R2086" s="40">
        <f>VLOOKUP($O2086,[3]Gerentes!$A:$I,8,0)</f>
        <v>0</v>
      </c>
      <c r="S2086" s="34" t="s">
        <v>24</v>
      </c>
      <c r="T2086" s="34">
        <v>27</v>
      </c>
      <c r="U2086" s="34" t="s">
        <v>161</v>
      </c>
      <c r="V2086" s="34" t="s">
        <v>25</v>
      </c>
      <c r="W2086" s="41">
        <v>33400</v>
      </c>
      <c r="X2086" s="41">
        <v>0</v>
      </c>
      <c r="Y2086" s="41">
        <v>0</v>
      </c>
      <c r="Z2086" s="41">
        <v>0</v>
      </c>
      <c r="AA2086" s="41">
        <v>0</v>
      </c>
      <c r="AB2086" s="42">
        <v>33400</v>
      </c>
      <c r="AC2086" s="41">
        <v>33400</v>
      </c>
      <c r="AD2086" s="41">
        <v>0</v>
      </c>
      <c r="AE2086" s="42">
        <v>33400</v>
      </c>
      <c r="AF2086" s="42">
        <v>33400</v>
      </c>
      <c r="AG2086" s="41">
        <v>33400</v>
      </c>
      <c r="AH2086" s="41">
        <v>33400</v>
      </c>
      <c r="AI2086" s="41">
        <v>0</v>
      </c>
      <c r="AJ2086" s="41">
        <v>0</v>
      </c>
      <c r="AK2086" s="42" t="str">
        <f>IFERROR(VLOOKUP(Exportar[[#This Row],[RUBRO]],[3]LISTAS!$A$1:$B$19,2,0),Exportar[[#This Row],[NOMBRE-Planeación_Proyecto]])</f>
        <v>Gastos Generales</v>
      </c>
      <c r="AL2086" s="41">
        <f>VLOOKUP(Exportar[[#This Row],[UNIDAD/SUB UNIDAD]],[3]!REGIONALES[[#All],[codigo_regional3]:[Columna1]],3,0)</f>
        <v>95</v>
      </c>
      <c r="AM2086" s="41">
        <f>Exportar[[#This Row],[COD]]</f>
        <v>95</v>
      </c>
      <c r="AN2086" s="41">
        <f>IFERROR(VLOOKUP(Exportar[[#This Row],[RUBRO completo]],'[3]CENTRO DE COSTOS'!$X:$X,1,0),0)</f>
        <v>0</v>
      </c>
      <c r="AO2086" s="43" t="str">
        <f>VLOOKUP(Exportar[[#This Row],[COD_REAL]],'[3]CENTRO DE COSTOS'!$M$4:$N$72,2,0)</f>
        <v>REGIONAL GUAVIARE</v>
      </c>
    </row>
    <row r="2087" spans="1:41" x14ac:dyDescent="0.25">
      <c r="A2087" s="44">
        <v>45111</v>
      </c>
      <c r="B2087" s="32">
        <v>2023</v>
      </c>
      <c r="C2087" s="33" t="str">
        <f>VLOOKUP(D2087,'[3]CENTRO DE COSTOS'!$E:$H,4,0)</f>
        <v>REGIONALES</v>
      </c>
      <c r="D2087" s="34" t="s">
        <v>101</v>
      </c>
      <c r="E2087" s="34" t="s">
        <v>102</v>
      </c>
      <c r="F2087" s="34" t="s">
        <v>195</v>
      </c>
      <c r="G2087" s="35" t="str">
        <f>VLOOKUP(O2087,[3]Gerentes!$A:$N,4,0)</f>
        <v>FUNCIONAMIENTO</v>
      </c>
      <c r="H2087" s="35" t="str">
        <f>VLOOKUP(O2087,[3]Gerentes!$A:$N,5,0)</f>
        <v>DIRECTOR(A) ADMINISTRATIVO</v>
      </c>
      <c r="I2087" s="35" t="str">
        <f>VLOOKUP(O2087,[3]Gerentes!$A:$N,10,0)</f>
        <v>2. Administrativa</v>
      </c>
      <c r="J2087" s="35" t="str">
        <f>VLOOKUP(O2087,[3]Gerentes!$A:$AB,15,0)</f>
        <v>No Contratable</v>
      </c>
      <c r="K2087" s="36" t="str">
        <f t="shared" si="96"/>
        <v>Funcionamiento</v>
      </c>
      <c r="L2087" s="37" t="s">
        <v>194</v>
      </c>
      <c r="M2087" s="38" t="str">
        <f t="shared" si="97"/>
        <v>A-08-01</v>
      </c>
      <c r="N2087" s="34">
        <v>302</v>
      </c>
      <c r="O2087" s="35" t="str">
        <f t="shared" si="98"/>
        <v>A-08-01-02-001-302</v>
      </c>
      <c r="P2087" s="32" t="s">
        <v>193</v>
      </c>
      <c r="Q2087" s="39">
        <f>VLOOKUP($O2087,[3]Gerentes!$A:$I,7,0)</f>
        <v>0</v>
      </c>
      <c r="R2087" s="40">
        <f>VLOOKUP($O2087,[3]Gerentes!$A:$I,8,0)</f>
        <v>0</v>
      </c>
      <c r="S2087" s="34" t="s">
        <v>24</v>
      </c>
      <c r="T2087" s="34">
        <v>27</v>
      </c>
      <c r="U2087" s="34" t="s">
        <v>161</v>
      </c>
      <c r="V2087" s="34" t="s">
        <v>25</v>
      </c>
      <c r="W2087" s="41">
        <v>2050000</v>
      </c>
      <c r="X2087" s="41">
        <v>0</v>
      </c>
      <c r="Y2087" s="41">
        <v>0</v>
      </c>
      <c r="Z2087" s="41">
        <v>0</v>
      </c>
      <c r="AA2087" s="41">
        <v>0</v>
      </c>
      <c r="AB2087" s="42">
        <v>2050000</v>
      </c>
      <c r="AC2087" s="41">
        <v>1926482</v>
      </c>
      <c r="AD2087" s="41">
        <v>123518</v>
      </c>
      <c r="AE2087" s="42">
        <v>1926482</v>
      </c>
      <c r="AF2087" s="42">
        <v>1926482</v>
      </c>
      <c r="AG2087" s="41">
        <v>1926482</v>
      </c>
      <c r="AH2087" s="41">
        <v>1926482</v>
      </c>
      <c r="AI2087" s="41">
        <v>0</v>
      </c>
      <c r="AJ2087" s="41">
        <v>0</v>
      </c>
      <c r="AK2087" s="42" t="str">
        <f>IFERROR(VLOOKUP(Exportar[[#This Row],[RUBRO]],[3]LISTAS!$A$1:$B$19,2,0),Exportar[[#This Row],[NOMBRE-Planeación_Proyecto]])</f>
        <v>Otros Gastos</v>
      </c>
      <c r="AL2087" s="41">
        <f>VLOOKUP(Exportar[[#This Row],[UNIDAD/SUB UNIDAD]],[3]!REGIONALES[[#All],[codigo_regional3]:[Columna1]],3,0)</f>
        <v>95</v>
      </c>
      <c r="AM2087" s="41">
        <f>Exportar[[#This Row],[COD]]</f>
        <v>95</v>
      </c>
      <c r="AN2087" s="41">
        <f>IFERROR(VLOOKUP(Exportar[[#This Row],[RUBRO completo]],'[3]CENTRO DE COSTOS'!$X:$X,1,0),0)</f>
        <v>0</v>
      </c>
      <c r="AO2087" s="43" t="str">
        <f>VLOOKUP(Exportar[[#This Row],[COD_REAL]],'[3]CENTRO DE COSTOS'!$M$4:$N$72,2,0)</f>
        <v>REGIONAL GUAVIARE</v>
      </c>
    </row>
    <row r="2088" spans="1:41" x14ac:dyDescent="0.25">
      <c r="A2088" s="44">
        <v>45111</v>
      </c>
      <c r="B2088" s="32">
        <v>2023</v>
      </c>
      <c r="C2088" s="33" t="str">
        <f>VLOOKUP(D2088,'[3]CENTRO DE COSTOS'!$E:$H,4,0)</f>
        <v>REGIONALES</v>
      </c>
      <c r="D2088" s="34" t="s">
        <v>101</v>
      </c>
      <c r="E2088" s="34" t="s">
        <v>102</v>
      </c>
      <c r="F2088" s="34" t="s">
        <v>195</v>
      </c>
      <c r="G2088" s="35" t="str">
        <f>VLOOKUP(O2088,[3]Gerentes!$A:$N,4,0)</f>
        <v>FUNCIONAMIENTO</v>
      </c>
      <c r="H2088" s="35" t="str">
        <f>VLOOKUP(O2088,[3]Gerentes!$A:$N,5,0)</f>
        <v>DIRECTOR(A) ADMINISTRATIVO</v>
      </c>
      <c r="I2088" s="35" t="str">
        <f>VLOOKUP(O2088,[3]Gerentes!$A:$N,10,0)</f>
        <v>2. Administrativa</v>
      </c>
      <c r="J2088" s="35" t="str">
        <f>VLOOKUP(O2088,[3]Gerentes!$A:$AB,15,0)</f>
        <v>No Contratable</v>
      </c>
      <c r="K2088" s="36" t="str">
        <f t="shared" si="96"/>
        <v>Funcionamiento</v>
      </c>
      <c r="L2088" s="37" t="s">
        <v>241</v>
      </c>
      <c r="M2088" s="38" t="str">
        <f t="shared" si="97"/>
        <v>A-08-01</v>
      </c>
      <c r="N2088" s="34">
        <v>302</v>
      </c>
      <c r="O2088" s="35" t="str">
        <f t="shared" si="98"/>
        <v>A-08-01-02-006-302</v>
      </c>
      <c r="P2088" s="32" t="s">
        <v>240</v>
      </c>
      <c r="Q2088" s="39">
        <f>VLOOKUP($O2088,[3]Gerentes!$A:$I,7,0)</f>
        <v>0</v>
      </c>
      <c r="R2088" s="40">
        <f>VLOOKUP($O2088,[3]Gerentes!$A:$I,8,0)</f>
        <v>0</v>
      </c>
      <c r="S2088" s="34" t="s">
        <v>24</v>
      </c>
      <c r="T2088" s="34">
        <v>27</v>
      </c>
      <c r="U2088" s="34" t="s">
        <v>161</v>
      </c>
      <c r="V2088" s="34" t="s">
        <v>25</v>
      </c>
      <c r="W2088" s="41">
        <v>8500</v>
      </c>
      <c r="X2088" s="41">
        <v>0</v>
      </c>
      <c r="Y2088" s="41">
        <v>0</v>
      </c>
      <c r="Z2088" s="41">
        <v>0</v>
      </c>
      <c r="AA2088" s="41">
        <v>0</v>
      </c>
      <c r="AB2088" s="42">
        <v>8500</v>
      </c>
      <c r="AC2088" s="41">
        <v>0</v>
      </c>
      <c r="AD2088" s="41">
        <v>8500</v>
      </c>
      <c r="AE2088" s="42">
        <v>0</v>
      </c>
      <c r="AF2088" s="42">
        <v>0</v>
      </c>
      <c r="AG2088" s="41">
        <v>0</v>
      </c>
      <c r="AH2088" s="41">
        <v>0</v>
      </c>
      <c r="AI2088" s="41">
        <v>0</v>
      </c>
      <c r="AJ2088" s="41">
        <v>0</v>
      </c>
      <c r="AK2088" s="42" t="str">
        <f>IFERROR(VLOOKUP(Exportar[[#This Row],[RUBRO]],[3]LISTAS!$A$1:$B$19,2,0),Exportar[[#This Row],[NOMBRE-Planeación_Proyecto]])</f>
        <v>Otros Gastos</v>
      </c>
      <c r="AL2088" s="41">
        <f>VLOOKUP(Exportar[[#This Row],[UNIDAD/SUB UNIDAD]],[3]!REGIONALES[[#All],[codigo_regional3]:[Columna1]],3,0)</f>
        <v>95</v>
      </c>
      <c r="AM2088" s="41">
        <f>Exportar[[#This Row],[COD]]</f>
        <v>95</v>
      </c>
      <c r="AN2088" s="41">
        <f>IFERROR(VLOOKUP(Exportar[[#This Row],[RUBRO completo]],'[3]CENTRO DE COSTOS'!$X:$X,1,0),0)</f>
        <v>0</v>
      </c>
      <c r="AO2088" s="43" t="str">
        <f>VLOOKUP(Exportar[[#This Row],[COD_REAL]],'[3]CENTRO DE COSTOS'!$M$4:$N$72,2,0)</f>
        <v>REGIONAL GUAVIARE</v>
      </c>
    </row>
    <row r="2089" spans="1:41" x14ac:dyDescent="0.25">
      <c r="A2089" s="44">
        <v>45111</v>
      </c>
      <c r="B2089" s="32">
        <v>2023</v>
      </c>
      <c r="C2089" s="33" t="str">
        <f>VLOOKUP(D2089,'[3]CENTRO DE COSTOS'!$E:$H,4,0)</f>
        <v>REGIONALES</v>
      </c>
      <c r="D2089" s="34" t="s">
        <v>101</v>
      </c>
      <c r="E2089" s="34" t="s">
        <v>102</v>
      </c>
      <c r="F2089" s="34" t="s">
        <v>192</v>
      </c>
      <c r="G2089" s="35" t="str">
        <f>VLOOKUP(O2089,[3]Gerentes!$A:$N,4,0)</f>
        <v>NUTRICIÓN</v>
      </c>
      <c r="H2089" s="35" t="str">
        <f>VLOOKUP(O2089,[3]Gerentes!$A:$N,5,0)</f>
        <v>DIRECTOR(A) DE NUTRICION</v>
      </c>
      <c r="I2089" s="35" t="str">
        <f>VLOOKUP(O2089,[3]Gerentes!$A:$N,10,0)</f>
        <v>4. Nutrición</v>
      </c>
      <c r="J2089" s="35" t="str">
        <f>VLOOKUP(O2089,[3]Gerentes!$A:$AB,15,0)</f>
        <v>Contratable</v>
      </c>
      <c r="K2089" s="36" t="str">
        <f t="shared" si="96"/>
        <v>Inversión</v>
      </c>
      <c r="L2089" s="37" t="s">
        <v>189</v>
      </c>
      <c r="M2089" s="38" t="str">
        <f t="shared" si="97"/>
        <v>C-4102-1500-12</v>
      </c>
      <c r="N2089" s="34">
        <v>991</v>
      </c>
      <c r="O2089" s="35" t="str">
        <f t="shared" si="98"/>
        <v>C-4102-1500-12-0-4102016-02-991</v>
      </c>
      <c r="P2089" s="32" t="s">
        <v>188</v>
      </c>
      <c r="Q2089" s="39">
        <f>VLOOKUP($O2089,[3]Gerentes!$A:$I,7,0)</f>
        <v>4102016</v>
      </c>
      <c r="R2089" s="40" t="str">
        <f>VLOOKUP($O2089,[3]Gerentes!$A:$I,8,0)</f>
        <v>SERVICIO DE ATENCION Y PREVENCION A LA DESNUTRICION DESDE EL SECTOR INCLUSION SOCIAL</v>
      </c>
      <c r="S2089" s="34" t="s">
        <v>24</v>
      </c>
      <c r="T2089" s="34">
        <v>27</v>
      </c>
      <c r="U2089" s="34" t="s">
        <v>161</v>
      </c>
      <c r="V2089" s="34" t="s">
        <v>25</v>
      </c>
      <c r="W2089" s="41">
        <v>42736267</v>
      </c>
      <c r="X2089" s="41">
        <v>0</v>
      </c>
      <c r="Y2089" s="41">
        <v>3602767</v>
      </c>
      <c r="Z2089" s="41">
        <v>0</v>
      </c>
      <c r="AA2089" s="41">
        <v>0</v>
      </c>
      <c r="AB2089" s="42">
        <v>39133500</v>
      </c>
      <c r="AC2089" s="41">
        <v>39133500</v>
      </c>
      <c r="AD2089" s="41">
        <v>0</v>
      </c>
      <c r="AE2089" s="42">
        <v>39133500</v>
      </c>
      <c r="AF2089" s="42">
        <v>13044500</v>
      </c>
      <c r="AG2089" s="41">
        <v>13044500</v>
      </c>
      <c r="AH2089" s="41">
        <v>13044500</v>
      </c>
      <c r="AI2089" s="41">
        <v>0</v>
      </c>
      <c r="AJ2089" s="41">
        <v>0</v>
      </c>
      <c r="AK2089" s="42" t="str">
        <f>IFERROR(VLOOKUP(Exportar[[#This Row],[RUBRO]],[3]LISTAS!$A$1:$B$19,2,0),Exportar[[#This Row],[NOMBRE-Planeación_Proyecto]])</f>
        <v>4. Nutrición</v>
      </c>
      <c r="AL2089" s="41">
        <f>VLOOKUP(Exportar[[#This Row],[UNIDAD/SUB UNIDAD]],[3]!REGIONALES[[#All],[codigo_regional3]:[Columna1]],3,0)</f>
        <v>95</v>
      </c>
      <c r="AM2089" s="41">
        <f>Exportar[[#This Row],[COD]]</f>
        <v>95</v>
      </c>
      <c r="AN2089" s="41">
        <f>IFERROR(VLOOKUP(Exportar[[#This Row],[RUBRO completo]],'[3]CENTRO DE COSTOS'!$X:$X,1,0),0)</f>
        <v>0</v>
      </c>
      <c r="AO2089" s="43" t="str">
        <f>VLOOKUP(Exportar[[#This Row],[COD_REAL]],'[3]CENTRO DE COSTOS'!$M$4:$N$72,2,0)</f>
        <v>REGIONAL GUAVIARE</v>
      </c>
    </row>
    <row r="2090" spans="1:41" x14ac:dyDescent="0.25">
      <c r="A2090" s="44">
        <v>45111</v>
      </c>
      <c r="B2090" s="32">
        <v>2023</v>
      </c>
      <c r="C2090" s="33" t="str">
        <f>VLOOKUP(D2090,'[3]CENTRO DE COSTOS'!$E:$H,4,0)</f>
        <v>REGIONALES</v>
      </c>
      <c r="D2090" s="34" t="s">
        <v>101</v>
      </c>
      <c r="E2090" s="34" t="s">
        <v>102</v>
      </c>
      <c r="F2090" s="34" t="s">
        <v>192</v>
      </c>
      <c r="G2090" s="35" t="str">
        <f>VLOOKUP(O2090,[3]Gerentes!$A:$N,4,0)</f>
        <v>PROTECCIÓN SRPA</v>
      </c>
      <c r="H2090" s="35" t="str">
        <f>VLOOKUP(O2090,[3]Gerentes!$A:$N,5,0)</f>
        <v>DIRECTOR(A) DE PROTECCION</v>
      </c>
      <c r="I2090" s="35" t="str">
        <f>VLOOKUP(O2090,[3]Gerentes!$A:$N,10,0)</f>
        <v>3. Protección SRPA</v>
      </c>
      <c r="J2090" s="35" t="str">
        <f>VLOOKUP(O2090,[3]Gerentes!$A:$AB,15,0)</f>
        <v>Contratable</v>
      </c>
      <c r="K2090" s="36" t="str">
        <f t="shared" si="96"/>
        <v>Inversión</v>
      </c>
      <c r="L2090" s="37" t="s">
        <v>187</v>
      </c>
      <c r="M2090" s="38" t="str">
        <f t="shared" si="97"/>
        <v>C-4102-1500-13</v>
      </c>
      <c r="N2090" s="34">
        <v>991</v>
      </c>
      <c r="O2090" s="35" t="str">
        <f t="shared" si="98"/>
        <v>C-4102-1500-13-0-4102038-02-991</v>
      </c>
      <c r="P2090" s="32" t="s">
        <v>186</v>
      </c>
      <c r="Q2090" s="39">
        <f>VLOOKUP($O2090,[3]Gerentes!$A:$I,7,0)</f>
        <v>4102038</v>
      </c>
      <c r="R2090" s="40" t="str">
        <f>VLOOKUP($O2090,[3]Gerentes!$A:$I,8,0)</f>
        <v>SERVICIO DIRIGIDOS A LA ATENCION DE NIÑOS, NIÑAS, ADOLESCENTES Y JOVENES, CON ENFOQUE PEDAGOGICO Y RESTAURATIVO ENCAMINADOS A LA INCLUSION SOCIAL</v>
      </c>
      <c r="S2090" s="34" t="s">
        <v>24</v>
      </c>
      <c r="T2090" s="34">
        <v>27</v>
      </c>
      <c r="U2090" s="34" t="s">
        <v>161</v>
      </c>
      <c r="V2090" s="34" t="s">
        <v>25</v>
      </c>
      <c r="W2090" s="41">
        <v>147692344</v>
      </c>
      <c r="X2090" s="41">
        <v>0</v>
      </c>
      <c r="Y2090" s="41">
        <v>0</v>
      </c>
      <c r="Z2090" s="41">
        <v>0</v>
      </c>
      <c r="AA2090" s="41">
        <v>0</v>
      </c>
      <c r="AB2090" s="42">
        <v>147692344</v>
      </c>
      <c r="AC2090" s="41">
        <v>147677099</v>
      </c>
      <c r="AD2090" s="41">
        <v>15245</v>
      </c>
      <c r="AE2090" s="42">
        <v>147677099</v>
      </c>
      <c r="AF2090" s="42">
        <v>59041266</v>
      </c>
      <c r="AG2090" s="41">
        <v>59041266</v>
      </c>
      <c r="AH2090" s="41">
        <v>59041266</v>
      </c>
      <c r="AI2090" s="41">
        <v>0</v>
      </c>
      <c r="AJ2090" s="41">
        <v>0</v>
      </c>
      <c r="AK2090" s="42" t="str">
        <f>IFERROR(VLOOKUP(Exportar[[#This Row],[RUBRO]],[3]LISTAS!$A$1:$B$19,2,0),Exportar[[#This Row],[NOMBRE-Planeación_Proyecto]])</f>
        <v>3. Protección SRPA</v>
      </c>
      <c r="AL2090" s="41">
        <f>VLOOKUP(Exportar[[#This Row],[UNIDAD/SUB UNIDAD]],[3]!REGIONALES[[#All],[codigo_regional3]:[Columna1]],3,0)</f>
        <v>95</v>
      </c>
      <c r="AM2090" s="41">
        <f>Exportar[[#This Row],[COD]]</f>
        <v>95</v>
      </c>
      <c r="AN2090" s="41">
        <f>IFERROR(VLOOKUP(Exportar[[#This Row],[RUBRO completo]],'[3]CENTRO DE COSTOS'!$X:$X,1,0),0)</f>
        <v>0</v>
      </c>
      <c r="AO2090" s="43" t="str">
        <f>VLOOKUP(Exportar[[#This Row],[COD_REAL]],'[3]CENTRO DE COSTOS'!$M$4:$N$72,2,0)</f>
        <v>REGIONAL GUAVIARE</v>
      </c>
    </row>
    <row r="2091" spans="1:41" x14ac:dyDescent="0.25">
      <c r="A2091" s="44">
        <v>45111</v>
      </c>
      <c r="B2091" s="32">
        <v>2023</v>
      </c>
      <c r="C2091" s="33" t="str">
        <f>VLOOKUP(D2091,'[3]CENTRO DE COSTOS'!$E:$H,4,0)</f>
        <v>REGIONALES</v>
      </c>
      <c r="D2091" s="34" t="s">
        <v>101</v>
      </c>
      <c r="E2091" s="34" t="s">
        <v>102</v>
      </c>
      <c r="F2091" s="34" t="s">
        <v>192</v>
      </c>
      <c r="G2091" s="35" t="str">
        <f>VLOOKUP(O2091,[3]Gerentes!$A:$N,4,0)</f>
        <v xml:space="preserve">PROTECCIÓN RESTABLECIMIENTO </v>
      </c>
      <c r="H2091" s="35" t="str">
        <f>VLOOKUP(O2091,[3]Gerentes!$A:$N,5,0)</f>
        <v>DIRECTOR(A) DE PROTECCION</v>
      </c>
      <c r="I2091" s="35" t="str">
        <f>VLOOKUP(O2091,[3]Gerentes!$A:$N,10,0)</f>
        <v>2. Protección PARD</v>
      </c>
      <c r="J2091" s="35" t="str">
        <f>VLOOKUP(O2091,[3]Gerentes!$A:$AB,15,0)</f>
        <v>Contratable</v>
      </c>
      <c r="K2091" s="36" t="str">
        <f t="shared" si="96"/>
        <v>Inversión</v>
      </c>
      <c r="L2091" s="37" t="s">
        <v>173</v>
      </c>
      <c r="M2091" s="38" t="str">
        <f t="shared" si="97"/>
        <v>C-4102-1500-14</v>
      </c>
      <c r="N2091" s="34">
        <v>991</v>
      </c>
      <c r="O2091" s="35" t="str">
        <f t="shared" si="98"/>
        <v>C-4102-1500-14-0-4102037-02-991</v>
      </c>
      <c r="P2091" s="32" t="s">
        <v>172</v>
      </c>
      <c r="Q2091" s="39">
        <f>VLOOKUP($O2091,[3]Gerentes!$A:$I,7,0)</f>
        <v>4102037</v>
      </c>
      <c r="R2091" s="40" t="str">
        <f>VLOOKUP($O2091,[3]Gerentes!$A:$I,8,0)</f>
        <v>SERVICIO DE PROTECCION PARA EL RESTABLECIMIENTO DE DERECHOS DE NIÑOS, NIÑAS, ADOLESCENTES Y JOVENES</v>
      </c>
      <c r="S2091" s="34" t="s">
        <v>24</v>
      </c>
      <c r="T2091" s="34">
        <v>21</v>
      </c>
      <c r="U2091" s="34" t="s">
        <v>185</v>
      </c>
      <c r="V2091" s="34" t="s">
        <v>25</v>
      </c>
      <c r="W2091" s="41">
        <v>742192897</v>
      </c>
      <c r="X2091" s="41">
        <v>384667920</v>
      </c>
      <c r="Y2091" s="41">
        <v>0</v>
      </c>
      <c r="Z2091" s="41">
        <v>0</v>
      </c>
      <c r="AA2091" s="41">
        <v>0</v>
      </c>
      <c r="AB2091" s="42">
        <v>1126860817</v>
      </c>
      <c r="AC2091" s="41">
        <v>1070509300</v>
      </c>
      <c r="AD2091" s="41">
        <v>56351517</v>
      </c>
      <c r="AE2091" s="42">
        <v>1022736433</v>
      </c>
      <c r="AF2091" s="42">
        <v>328268600</v>
      </c>
      <c r="AG2091" s="41">
        <v>328268600</v>
      </c>
      <c r="AH2091" s="41">
        <v>328268600</v>
      </c>
      <c r="AI2091" s="41">
        <v>0</v>
      </c>
      <c r="AJ2091" s="41">
        <v>0</v>
      </c>
      <c r="AK2091" s="42" t="str">
        <f>IFERROR(VLOOKUP(Exportar[[#This Row],[RUBRO]],[3]LISTAS!$A$1:$B$19,2,0),Exportar[[#This Row],[NOMBRE-Planeación_Proyecto]])</f>
        <v>2. Protección PARD</v>
      </c>
      <c r="AL2091" s="41">
        <f>VLOOKUP(Exportar[[#This Row],[UNIDAD/SUB UNIDAD]],[3]!REGIONALES[[#All],[codigo_regional3]:[Columna1]],3,0)</f>
        <v>95</v>
      </c>
      <c r="AM2091" s="41">
        <f>Exportar[[#This Row],[COD]]</f>
        <v>95</v>
      </c>
      <c r="AN2091" s="41">
        <f>IFERROR(VLOOKUP(Exportar[[#This Row],[RUBRO completo]],'[3]CENTRO DE COSTOS'!$X:$X,1,0),0)</f>
        <v>0</v>
      </c>
      <c r="AO2091" s="43" t="str">
        <f>VLOOKUP(Exportar[[#This Row],[COD_REAL]],'[3]CENTRO DE COSTOS'!$M$4:$N$72,2,0)</f>
        <v>REGIONAL GUAVIARE</v>
      </c>
    </row>
    <row r="2092" spans="1:41" x14ac:dyDescent="0.25">
      <c r="A2092" s="44">
        <v>45111</v>
      </c>
      <c r="B2092" s="32">
        <v>2023</v>
      </c>
      <c r="C2092" s="33" t="str">
        <f>VLOOKUP(D2092,'[3]CENTRO DE COSTOS'!$E:$H,4,0)</f>
        <v>REGIONALES</v>
      </c>
      <c r="D2092" s="34" t="s">
        <v>101</v>
      </c>
      <c r="E2092" s="34" t="s">
        <v>102</v>
      </c>
      <c r="F2092" s="34" t="s">
        <v>192</v>
      </c>
      <c r="G2092" s="35" t="str">
        <f>VLOOKUP(O2092,[3]Gerentes!$A:$N,4,0)</f>
        <v>SNBF</v>
      </c>
      <c r="H2092" s="35" t="str">
        <f>VLOOKUP(O2092,[3]Gerentes!$A:$N,5,0)</f>
        <v>DIRECTOR(A) DE SISTEMA NACIONAL DE BIENESTAR FAMILIAR</v>
      </c>
      <c r="I2092" s="35" t="str">
        <f>VLOOKUP(O2092,[3]Gerentes!$A:$N,10,0)</f>
        <v>7. SNBF</v>
      </c>
      <c r="J2092" s="35" t="str">
        <f>VLOOKUP(O2092,[3]Gerentes!$A:$AB,15,0)</f>
        <v>Contratable</v>
      </c>
      <c r="K2092" s="36" t="str">
        <f t="shared" si="96"/>
        <v>Inversión</v>
      </c>
      <c r="L2092" s="37" t="s">
        <v>168</v>
      </c>
      <c r="M2092" s="38" t="str">
        <f t="shared" si="97"/>
        <v>C-4102-1500-15</v>
      </c>
      <c r="N2092" s="34">
        <v>991</v>
      </c>
      <c r="O2092" s="35" t="str">
        <f t="shared" si="98"/>
        <v>C-4102-1500-15-0-4102024-02-991</v>
      </c>
      <c r="P2092" s="32" t="s">
        <v>167</v>
      </c>
      <c r="Q2092" s="39">
        <f>VLOOKUP($O2092,[3]Gerentes!$A:$I,7,0)</f>
        <v>4102024</v>
      </c>
      <c r="R2092" s="40" t="str">
        <f>VLOOKUP($O2092,[3]Gerentes!$A:$I,8,0)</f>
        <v>SERVICIO DE ASISTENCIA TECNICA EN EL CICLO DE POLITICAS PUBLICAS DE INFANCIA Y ADOLESCENCIA</v>
      </c>
      <c r="S2092" s="34" t="s">
        <v>24</v>
      </c>
      <c r="T2092" s="34">
        <v>27</v>
      </c>
      <c r="U2092" s="34" t="s">
        <v>161</v>
      </c>
      <c r="V2092" s="34" t="s">
        <v>25</v>
      </c>
      <c r="W2092" s="41">
        <v>91585800</v>
      </c>
      <c r="X2092" s="41">
        <v>147800</v>
      </c>
      <c r="Y2092" s="41">
        <v>295600</v>
      </c>
      <c r="Z2092" s="41">
        <v>0</v>
      </c>
      <c r="AA2092" s="41">
        <v>0</v>
      </c>
      <c r="AB2092" s="42">
        <v>91438000</v>
      </c>
      <c r="AC2092" s="41">
        <v>91438000</v>
      </c>
      <c r="AD2092" s="41">
        <v>0</v>
      </c>
      <c r="AE2092" s="42">
        <v>91438000</v>
      </c>
      <c r="AF2092" s="42">
        <v>34661000</v>
      </c>
      <c r="AG2092" s="41">
        <v>34661000</v>
      </c>
      <c r="AH2092" s="41">
        <v>34661000</v>
      </c>
      <c r="AI2092" s="41">
        <v>0</v>
      </c>
      <c r="AJ2092" s="41">
        <v>0</v>
      </c>
      <c r="AK2092" s="42" t="str">
        <f>IFERROR(VLOOKUP(Exportar[[#This Row],[RUBRO]],[3]LISTAS!$A$1:$B$19,2,0),Exportar[[#This Row],[NOMBRE-Planeación_Proyecto]])</f>
        <v>7. SNBF</v>
      </c>
      <c r="AL2092" s="41">
        <f>VLOOKUP(Exportar[[#This Row],[UNIDAD/SUB UNIDAD]],[3]!REGIONALES[[#All],[codigo_regional3]:[Columna1]],3,0)</f>
        <v>95</v>
      </c>
      <c r="AM2092" s="41">
        <f>Exportar[[#This Row],[COD]]</f>
        <v>95</v>
      </c>
      <c r="AN2092" s="41">
        <f>IFERROR(VLOOKUP(Exportar[[#This Row],[RUBRO completo]],'[3]CENTRO DE COSTOS'!$X:$X,1,0),0)</f>
        <v>0</v>
      </c>
      <c r="AO2092" s="43" t="str">
        <f>VLOOKUP(Exportar[[#This Row],[COD_REAL]],'[3]CENTRO DE COSTOS'!$M$4:$N$72,2,0)</f>
        <v>REGIONAL GUAVIARE</v>
      </c>
    </row>
    <row r="2093" spans="1:41" x14ac:dyDescent="0.25">
      <c r="A2093" s="44">
        <v>45111</v>
      </c>
      <c r="B2093" s="32">
        <v>2023</v>
      </c>
      <c r="C2093" s="33" t="str">
        <f>VLOOKUP(D2093,'[3]CENTRO DE COSTOS'!$E:$H,4,0)</f>
        <v>REGIONALES</v>
      </c>
      <c r="D2093" s="34" t="s">
        <v>101</v>
      </c>
      <c r="E2093" s="34" t="s">
        <v>102</v>
      </c>
      <c r="F2093" s="34" t="s">
        <v>192</v>
      </c>
      <c r="G2093" s="35" t="str">
        <f>VLOOKUP(O2093,[3]Gerentes!$A:$N,4,0)</f>
        <v>FAMILIA Y COMUNIDADES</v>
      </c>
      <c r="H2093" s="35" t="str">
        <f>VLOOKUP(O2093,[3]Gerentes!$A:$N,5,0)</f>
        <v>DIRECTOR(A) DE FAMILIA Y COMUNIDADES</v>
      </c>
      <c r="I2093" s="35" t="str">
        <f>VLOOKUP(O2093,[3]Gerentes!$A:$N,10,0)</f>
        <v>6. Familia y Comunidades</v>
      </c>
      <c r="J2093" s="35" t="str">
        <f>VLOOKUP(O2093,[3]Gerentes!$A:$AB,15,0)</f>
        <v>Contratable</v>
      </c>
      <c r="K2093" s="36" t="str">
        <f t="shared" si="96"/>
        <v>Inversión</v>
      </c>
      <c r="L2093" s="37" t="s">
        <v>184</v>
      </c>
      <c r="M2093" s="38" t="str">
        <f t="shared" si="97"/>
        <v>C-4102-1500-16</v>
      </c>
      <c r="N2093" s="34">
        <v>991</v>
      </c>
      <c r="O2093" s="35" t="str">
        <f t="shared" si="98"/>
        <v>C-4102-1500-16-0-4102041-02-991</v>
      </c>
      <c r="P2093" s="32" t="s">
        <v>183</v>
      </c>
      <c r="Q2093" s="39">
        <f>VLOOKUP($O2093,[3]Gerentes!$A:$I,7,0)</f>
        <v>4102041</v>
      </c>
      <c r="R2093" s="40" t="str">
        <f>VLOOKUP($O2093,[3]Gerentes!$A:$I,8,0)</f>
        <v>SERVICIO DE ASISTENCIA TECNICA EN EL CICLO DE POLITICAS PUBLICAS DE FAMILIA Y OTRAS RELACIONADAS</v>
      </c>
      <c r="S2093" s="34" t="s">
        <v>24</v>
      </c>
      <c r="T2093" s="34">
        <v>27</v>
      </c>
      <c r="U2093" s="34" t="s">
        <v>161</v>
      </c>
      <c r="V2093" s="34" t="s">
        <v>25</v>
      </c>
      <c r="W2093" s="41">
        <v>92388266</v>
      </c>
      <c r="X2093" s="41">
        <v>0</v>
      </c>
      <c r="Y2093" s="41">
        <v>1968499</v>
      </c>
      <c r="Z2093" s="41">
        <v>0</v>
      </c>
      <c r="AA2093" s="41">
        <v>0</v>
      </c>
      <c r="AB2093" s="42">
        <v>90419767</v>
      </c>
      <c r="AC2093" s="41">
        <v>90419767</v>
      </c>
      <c r="AD2093" s="41">
        <v>0</v>
      </c>
      <c r="AE2093" s="42">
        <v>90419767</v>
      </c>
      <c r="AF2093" s="42">
        <v>35301767</v>
      </c>
      <c r="AG2093" s="41">
        <v>35301767</v>
      </c>
      <c r="AH2093" s="41">
        <v>35301767</v>
      </c>
      <c r="AI2093" s="41">
        <v>0</v>
      </c>
      <c r="AJ2093" s="41">
        <v>0</v>
      </c>
      <c r="AK2093" s="42" t="str">
        <f>IFERROR(VLOOKUP(Exportar[[#This Row],[RUBRO]],[3]LISTAS!$A$1:$B$19,2,0),Exportar[[#This Row],[NOMBRE-Planeación_Proyecto]])</f>
        <v>6. Familia y Comunidades</v>
      </c>
      <c r="AL2093" s="41">
        <f>VLOOKUP(Exportar[[#This Row],[UNIDAD/SUB UNIDAD]],[3]!REGIONALES[[#All],[codigo_regional3]:[Columna1]],3,0)</f>
        <v>95</v>
      </c>
      <c r="AM2093" s="41">
        <f>Exportar[[#This Row],[COD]]</f>
        <v>95</v>
      </c>
      <c r="AN2093" s="41">
        <f>IFERROR(VLOOKUP(Exportar[[#This Row],[RUBRO completo]],'[3]CENTRO DE COSTOS'!$X:$X,1,0),0)</f>
        <v>0</v>
      </c>
      <c r="AO2093" s="43" t="str">
        <f>VLOOKUP(Exportar[[#This Row],[COD_REAL]],'[3]CENTRO DE COSTOS'!$M$4:$N$72,2,0)</f>
        <v>REGIONAL GUAVIARE</v>
      </c>
    </row>
    <row r="2094" spans="1:41" x14ac:dyDescent="0.25">
      <c r="A2094" s="44">
        <v>45111</v>
      </c>
      <c r="B2094" s="32">
        <v>2023</v>
      </c>
      <c r="C2094" s="33" t="str">
        <f>VLOOKUP(D2094,'[3]CENTRO DE COSTOS'!$E:$H,4,0)</f>
        <v>REGIONALES</v>
      </c>
      <c r="D2094" s="34" t="s">
        <v>101</v>
      </c>
      <c r="E2094" s="34" t="s">
        <v>102</v>
      </c>
      <c r="F2094" s="34" t="s">
        <v>192</v>
      </c>
      <c r="G2094" s="35" t="str">
        <f>VLOOKUP(O2094,[3]Gerentes!$A:$N,4,0)</f>
        <v>PRIMERA INFANCIA</v>
      </c>
      <c r="H2094" s="35" t="str">
        <f>VLOOKUP(O2094,[3]Gerentes!$A:$N,5,0)</f>
        <v>DIRECTOR(A) DE PRIMERA INFANCIA</v>
      </c>
      <c r="I2094" s="35" t="str">
        <f>VLOOKUP(O2094,[3]Gerentes!$A:$N,10,0)</f>
        <v>1. Primera Infancia</v>
      </c>
      <c r="J2094" s="35" t="str">
        <f>VLOOKUP(O2094,[3]Gerentes!$A:$AB,15,0)</f>
        <v>Contratable</v>
      </c>
      <c r="K2094" s="36" t="str">
        <f t="shared" si="96"/>
        <v>Inversión</v>
      </c>
      <c r="L2094" s="37" t="s">
        <v>166</v>
      </c>
      <c r="M2094" s="38" t="str">
        <f t="shared" si="97"/>
        <v>C-4102-1500-18</v>
      </c>
      <c r="N2094" s="34">
        <v>991</v>
      </c>
      <c r="O2094" s="35" t="str">
        <f t="shared" si="98"/>
        <v>C-4102-1500-18-0-4102040-02-991</v>
      </c>
      <c r="P2094" s="32" t="s">
        <v>165</v>
      </c>
      <c r="Q2094" s="39">
        <f>VLOOKUP($O2094,[3]Gerentes!$A:$I,7,0)</f>
        <v>4102040</v>
      </c>
      <c r="R2094" s="40" t="str">
        <f>VLOOKUP($O2094,[3]Gerentes!$A:$I,8,0)</f>
        <v>DOCUMENTOS METODOLOGICOS</v>
      </c>
      <c r="S2094" s="34" t="s">
        <v>24</v>
      </c>
      <c r="T2094" s="34">
        <v>27</v>
      </c>
      <c r="U2094" s="34" t="s">
        <v>161</v>
      </c>
      <c r="V2094" s="34" t="s">
        <v>25</v>
      </c>
      <c r="W2094" s="41">
        <v>458179733</v>
      </c>
      <c r="X2094" s="41">
        <v>0</v>
      </c>
      <c r="Y2094" s="41">
        <v>24047200</v>
      </c>
      <c r="Z2094" s="41">
        <v>0</v>
      </c>
      <c r="AA2094" s="41">
        <v>0</v>
      </c>
      <c r="AB2094" s="42">
        <v>434132533</v>
      </c>
      <c r="AC2094" s="41">
        <v>434132533</v>
      </c>
      <c r="AD2094" s="41">
        <v>0</v>
      </c>
      <c r="AE2094" s="42">
        <v>434132533</v>
      </c>
      <c r="AF2094" s="42">
        <v>166116533</v>
      </c>
      <c r="AG2094" s="41">
        <v>166116533</v>
      </c>
      <c r="AH2094" s="41">
        <v>166116533</v>
      </c>
      <c r="AI2094" s="41">
        <v>0</v>
      </c>
      <c r="AJ2094" s="41">
        <v>0</v>
      </c>
      <c r="AK2094" s="42" t="str">
        <f>IFERROR(VLOOKUP(Exportar[[#This Row],[RUBRO]],[3]LISTAS!$A$1:$B$19,2,0),Exportar[[#This Row],[NOMBRE-Planeación_Proyecto]])</f>
        <v>1. Primera Infancia</v>
      </c>
      <c r="AL2094" s="41">
        <f>VLOOKUP(Exportar[[#This Row],[UNIDAD/SUB UNIDAD]],[3]!REGIONALES[[#All],[codigo_regional3]:[Columna1]],3,0)</f>
        <v>95</v>
      </c>
      <c r="AM2094" s="41">
        <f>Exportar[[#This Row],[COD]]</f>
        <v>95</v>
      </c>
      <c r="AN2094" s="41">
        <f>IFERROR(VLOOKUP(Exportar[[#This Row],[RUBRO completo]],'[3]CENTRO DE COSTOS'!$X:$X,1,0),0)</f>
        <v>0</v>
      </c>
      <c r="AO2094" s="43" t="str">
        <f>VLOOKUP(Exportar[[#This Row],[COD_REAL]],'[3]CENTRO DE COSTOS'!$M$4:$N$72,2,0)</f>
        <v>REGIONAL GUAVIARE</v>
      </c>
    </row>
    <row r="2095" spans="1:41" x14ac:dyDescent="0.25">
      <c r="A2095" s="44">
        <v>45111</v>
      </c>
      <c r="B2095" s="32">
        <v>2023</v>
      </c>
      <c r="C2095" s="33" t="str">
        <f>VLOOKUP(D2095,'[3]CENTRO DE COSTOS'!$E:$H,4,0)</f>
        <v>REGIONALES</v>
      </c>
      <c r="D2095" s="34" t="s">
        <v>101</v>
      </c>
      <c r="E2095" s="34" t="s">
        <v>102</v>
      </c>
      <c r="F2095" s="34" t="s">
        <v>192</v>
      </c>
      <c r="G2095" s="35" t="str">
        <f>VLOOKUP(O2095,[3]Gerentes!$A:$N,4,0)</f>
        <v>INFANCIA</v>
      </c>
      <c r="H2095" s="35" t="str">
        <f>VLOOKUP(O2095,[3]Gerentes!$A:$N,5,0)</f>
        <v>DIRECTOR(A) DE INFANCIA</v>
      </c>
      <c r="I2095" s="35" t="str">
        <f>VLOOKUP(O2095,[3]Gerentes!$A:$N,10,0)</f>
        <v>7. Infancia</v>
      </c>
      <c r="J2095" s="35" t="str">
        <f>VLOOKUP(O2095,[3]Gerentes!$A:$AB,15,0)</f>
        <v>Contratable</v>
      </c>
      <c r="K2095" s="36" t="str">
        <f t="shared" si="96"/>
        <v>Inversión</v>
      </c>
      <c r="L2095" s="37" t="s">
        <v>182</v>
      </c>
      <c r="M2095" s="38" t="str">
        <f t="shared" si="97"/>
        <v>C-4102-1500-20</v>
      </c>
      <c r="N2095" s="34">
        <v>991</v>
      </c>
      <c r="O2095" s="35" t="str">
        <f t="shared" si="98"/>
        <v>C-4102-1500-20-0-4102045-02-991</v>
      </c>
      <c r="P2095" s="32" t="s">
        <v>181</v>
      </c>
      <c r="Q2095" s="39">
        <f>VLOOKUP($O2095,[3]Gerentes!$A:$I,7,0)</f>
        <v>4102045</v>
      </c>
      <c r="R2095" s="40" t="str">
        <f>VLOOKUP($O2095,[3]Gerentes!$A:$I,8,0)</f>
        <v>SERVICIOS DE EDUCACIÓN INFORMAL A NIÑOS, NIÑAS, ADOLESCENTES  Y JÓVENES PARA EL RECONOCIMIENTO DE SUS DERECHOS</v>
      </c>
      <c r="S2095" s="34" t="s">
        <v>24</v>
      </c>
      <c r="T2095" s="34">
        <v>27</v>
      </c>
      <c r="U2095" s="34" t="s">
        <v>161</v>
      </c>
      <c r="V2095" s="34" t="s">
        <v>25</v>
      </c>
      <c r="W2095" s="41">
        <v>46263866</v>
      </c>
      <c r="X2095" s="41">
        <v>0</v>
      </c>
      <c r="Y2095" s="41">
        <v>2993199</v>
      </c>
      <c r="Z2095" s="41">
        <v>0</v>
      </c>
      <c r="AA2095" s="41">
        <v>0</v>
      </c>
      <c r="AB2095" s="42">
        <v>43270667</v>
      </c>
      <c r="AC2095" s="41">
        <v>43270667</v>
      </c>
      <c r="AD2095" s="41">
        <v>0</v>
      </c>
      <c r="AE2095" s="42">
        <v>43270667</v>
      </c>
      <c r="AF2095" s="42">
        <v>15900667</v>
      </c>
      <c r="AG2095" s="41">
        <v>15900667</v>
      </c>
      <c r="AH2095" s="41">
        <v>15900667</v>
      </c>
      <c r="AI2095" s="41">
        <v>0</v>
      </c>
      <c r="AJ2095" s="41">
        <v>0</v>
      </c>
      <c r="AK2095" s="42" t="str">
        <f>IFERROR(VLOOKUP(Exportar[[#This Row],[RUBRO]],[3]LISTAS!$A$1:$B$19,2,0),Exportar[[#This Row],[NOMBRE-Planeación_Proyecto]])</f>
        <v>7. Infancia</v>
      </c>
      <c r="AL2095" s="41">
        <f>VLOOKUP(Exportar[[#This Row],[UNIDAD/SUB UNIDAD]],[3]!REGIONALES[[#All],[codigo_regional3]:[Columna1]],3,0)</f>
        <v>95</v>
      </c>
      <c r="AM2095" s="41">
        <f>Exportar[[#This Row],[COD]]</f>
        <v>95</v>
      </c>
      <c r="AN2095" s="41">
        <f>IFERROR(VLOOKUP(Exportar[[#This Row],[RUBRO completo]],'[3]CENTRO DE COSTOS'!$X:$X,1,0),0)</f>
        <v>0</v>
      </c>
      <c r="AO2095" s="43" t="str">
        <f>VLOOKUP(Exportar[[#This Row],[COD_REAL]],'[3]CENTRO DE COSTOS'!$M$4:$N$72,2,0)</f>
        <v>REGIONAL GUAVIARE</v>
      </c>
    </row>
    <row r="2096" spans="1:41" x14ac:dyDescent="0.25">
      <c r="A2096" s="44">
        <v>45111</v>
      </c>
      <c r="B2096" s="32">
        <v>2023</v>
      </c>
      <c r="C2096" s="33" t="str">
        <f>VLOOKUP(D2096,'[3]CENTRO DE COSTOS'!$E:$H,4,0)</f>
        <v>REGIONALES</v>
      </c>
      <c r="D2096" s="34" t="s">
        <v>101</v>
      </c>
      <c r="E2096" s="34" t="s">
        <v>102</v>
      </c>
      <c r="F2096" s="34" t="s">
        <v>192</v>
      </c>
      <c r="G2096" s="35" t="str">
        <f>VLOOKUP(O2096,[3]Gerentes!$A:$N,4,0)</f>
        <v>ADOLESCENCIA Y JUVENTUD</v>
      </c>
      <c r="H2096" s="35" t="str">
        <f>VLOOKUP(O2096,[3]Gerentes!$A:$N,5,0)</f>
        <v xml:space="preserve">DIRECTOR(A) DE ADOLESCENCIA Y JUVENTUD </v>
      </c>
      <c r="I2096" s="35" t="str">
        <f>VLOOKUP(O2096,[3]Gerentes!$A:$N,10,0)</f>
        <v>8. Adolescencia y Juventud</v>
      </c>
      <c r="J2096" s="35" t="str">
        <f>VLOOKUP(O2096,[3]Gerentes!$A:$AB,15,0)</f>
        <v>Contratable</v>
      </c>
      <c r="K2096" s="36" t="str">
        <f t="shared" si="96"/>
        <v>Inversión</v>
      </c>
      <c r="L2096" s="37" t="s">
        <v>180</v>
      </c>
      <c r="M2096" s="38" t="str">
        <f t="shared" si="97"/>
        <v>C-4102-1500-21</v>
      </c>
      <c r="N2096" s="34">
        <v>991</v>
      </c>
      <c r="O2096" s="35" t="str">
        <f t="shared" si="98"/>
        <v>C-4102-1500-21-0-4102045-02-00-991</v>
      </c>
      <c r="P2096" s="32" t="s">
        <v>179</v>
      </c>
      <c r="Q2096" s="39">
        <f>VLOOKUP($O2096,[3]Gerentes!$A:$I,7,0)</f>
        <v>4102045</v>
      </c>
      <c r="R2096" s="40" t="str">
        <f>VLOOKUP($O2096,[3]Gerentes!$A:$I,8,0)</f>
        <v>SERVICIOS DE EDUCACIÓN INFORMAL A NIÑOS, NIÑAS, ADOLESCENTES  Y JÓVENES PARA EL RECONOCIMIENTO DE SUS DERECHOS</v>
      </c>
      <c r="S2096" s="34" t="s">
        <v>24</v>
      </c>
      <c r="T2096" s="34">
        <v>27</v>
      </c>
      <c r="U2096" s="34" t="s">
        <v>161</v>
      </c>
      <c r="V2096" s="34" t="s">
        <v>25</v>
      </c>
      <c r="W2096" s="41">
        <v>92797334</v>
      </c>
      <c r="X2096" s="41">
        <v>0</v>
      </c>
      <c r="Y2096" s="41">
        <v>4952667</v>
      </c>
      <c r="Z2096" s="41">
        <v>0</v>
      </c>
      <c r="AA2096" s="41">
        <v>0</v>
      </c>
      <c r="AB2096" s="42">
        <v>87844667</v>
      </c>
      <c r="AC2096" s="41">
        <v>87844667</v>
      </c>
      <c r="AD2096" s="41">
        <v>0</v>
      </c>
      <c r="AE2096" s="42">
        <v>87844667</v>
      </c>
      <c r="AF2096" s="42">
        <v>33104667</v>
      </c>
      <c r="AG2096" s="41">
        <v>33104667</v>
      </c>
      <c r="AH2096" s="41">
        <v>33104667</v>
      </c>
      <c r="AI2096" s="41">
        <v>0</v>
      </c>
      <c r="AJ2096" s="41">
        <v>0</v>
      </c>
      <c r="AK2096" s="42" t="str">
        <f>IFERROR(VLOOKUP(Exportar[[#This Row],[RUBRO]],[3]LISTAS!$A$1:$B$19,2,0),Exportar[[#This Row],[NOMBRE-Planeación_Proyecto]])</f>
        <v>8. Adolescencia y Juventud</v>
      </c>
      <c r="AL2096" s="41">
        <f>VLOOKUP(Exportar[[#This Row],[UNIDAD/SUB UNIDAD]],[3]!REGIONALES[[#All],[codigo_regional3]:[Columna1]],3,0)</f>
        <v>95</v>
      </c>
      <c r="AM2096" s="41">
        <f>Exportar[[#This Row],[COD]]</f>
        <v>95</v>
      </c>
      <c r="AN2096" s="41">
        <f>IFERROR(VLOOKUP(Exportar[[#This Row],[RUBRO completo]],'[3]CENTRO DE COSTOS'!$X:$X,1,0),0)</f>
        <v>0</v>
      </c>
      <c r="AO2096" s="43" t="str">
        <f>VLOOKUP(Exportar[[#This Row],[COD_REAL]],'[3]CENTRO DE COSTOS'!$M$4:$N$72,2,0)</f>
        <v>REGIONAL GUAVIARE</v>
      </c>
    </row>
    <row r="2097" spans="1:41" x14ac:dyDescent="0.25">
      <c r="A2097" s="44">
        <v>45111</v>
      </c>
      <c r="B2097" s="32">
        <v>2023</v>
      </c>
      <c r="C2097" s="33" t="str">
        <f>VLOOKUP(D2097,'[3]CENTRO DE COSTOS'!$E:$H,4,0)</f>
        <v>REGIONALES</v>
      </c>
      <c r="D2097" s="34" t="s">
        <v>101</v>
      </c>
      <c r="E2097" s="34" t="s">
        <v>102</v>
      </c>
      <c r="F2097" s="34" t="s">
        <v>192</v>
      </c>
      <c r="G2097" s="35" t="str">
        <f>VLOOKUP(O2097,[3]Gerentes!$A:$N,4,0)</f>
        <v>TECNOLOGÍA</v>
      </c>
      <c r="H2097" s="35" t="str">
        <f>VLOOKUP(O2097,[3]Gerentes!$A:$N,5,0)</f>
        <v>DIRECTOR(A) DE INFORMACION Y TECNOLOGIA</v>
      </c>
      <c r="I2097" s="35" t="str">
        <f>VLOOKUP(O2097,[3]Gerentes!$A:$N,10,0)</f>
        <v>9. Tecnología</v>
      </c>
      <c r="J2097" s="35" t="str">
        <f>VLOOKUP(O2097,[3]Gerentes!$A:$AB,15,0)</f>
        <v>Contratable</v>
      </c>
      <c r="K2097" s="36" t="str">
        <f t="shared" si="96"/>
        <v>Inversión</v>
      </c>
      <c r="L2097" s="37" t="s">
        <v>178</v>
      </c>
      <c r="M2097" s="38" t="str">
        <f t="shared" si="97"/>
        <v>C-4199-1500-7</v>
      </c>
      <c r="N2097" s="34">
        <v>991</v>
      </c>
      <c r="O2097" s="35" t="str">
        <f t="shared" si="98"/>
        <v>C-4199-1500-7-0-4199062-02-991</v>
      </c>
      <c r="P2097" s="32" t="s">
        <v>177</v>
      </c>
      <c r="Q2097" s="39">
        <f>VLOOKUP($O2097,[3]Gerentes!$A:$I,7,0)</f>
        <v>4199062</v>
      </c>
      <c r="R2097" s="40" t="str">
        <f>VLOOKUP($O2097,[3]Gerentes!$A:$I,8,0)</f>
        <v>SERVICIOS TECNOLOGICOS</v>
      </c>
      <c r="S2097" s="34" t="s">
        <v>24</v>
      </c>
      <c r="T2097" s="34">
        <v>27</v>
      </c>
      <c r="U2097" s="34" t="s">
        <v>161</v>
      </c>
      <c r="V2097" s="34" t="s">
        <v>25</v>
      </c>
      <c r="W2097" s="41">
        <v>59620925</v>
      </c>
      <c r="X2097" s="41">
        <v>0</v>
      </c>
      <c r="Y2097" s="41">
        <v>0</v>
      </c>
      <c r="Z2097" s="41">
        <v>0</v>
      </c>
      <c r="AA2097" s="41">
        <v>0</v>
      </c>
      <c r="AB2097" s="42">
        <v>59620925</v>
      </c>
      <c r="AC2097" s="41">
        <v>57293000</v>
      </c>
      <c r="AD2097" s="41">
        <v>2327925</v>
      </c>
      <c r="AE2097" s="42">
        <v>57293000</v>
      </c>
      <c r="AF2097" s="42">
        <v>22419000</v>
      </c>
      <c r="AG2097" s="41">
        <v>22419000</v>
      </c>
      <c r="AH2097" s="41">
        <v>22419000</v>
      </c>
      <c r="AI2097" s="41">
        <v>0</v>
      </c>
      <c r="AJ2097" s="41">
        <v>0</v>
      </c>
      <c r="AK2097" s="42" t="str">
        <f>IFERROR(VLOOKUP(Exportar[[#This Row],[RUBRO]],[3]LISTAS!$A$1:$B$19,2,0),Exportar[[#This Row],[NOMBRE-Planeación_Proyecto]])</f>
        <v>9. Tecnología</v>
      </c>
      <c r="AL2097" s="41">
        <f>VLOOKUP(Exportar[[#This Row],[UNIDAD/SUB UNIDAD]],[3]!REGIONALES[[#All],[codigo_regional3]:[Columna1]],3,0)</f>
        <v>95</v>
      </c>
      <c r="AM2097" s="41">
        <f>Exportar[[#This Row],[COD]]</f>
        <v>95</v>
      </c>
      <c r="AN2097" s="41">
        <f>IFERROR(VLOOKUP(Exportar[[#This Row],[RUBRO completo]],'[3]CENTRO DE COSTOS'!$X:$X,1,0),0)</f>
        <v>0</v>
      </c>
      <c r="AO2097" s="43" t="str">
        <f>VLOOKUP(Exportar[[#This Row],[COD_REAL]],'[3]CENTRO DE COSTOS'!$M$4:$N$72,2,0)</f>
        <v>REGIONAL GUAVIARE</v>
      </c>
    </row>
    <row r="2098" spans="1:41" x14ac:dyDescent="0.25">
      <c r="A2098" s="44">
        <v>45111</v>
      </c>
      <c r="B2098" s="32">
        <v>2023</v>
      </c>
      <c r="C2098" s="33" t="str">
        <f>VLOOKUP(D2098,'[3]CENTRO DE COSTOS'!$E:$H,4,0)</f>
        <v>REGIONALES</v>
      </c>
      <c r="D2098" s="34" t="s">
        <v>101</v>
      </c>
      <c r="E2098" s="34" t="s">
        <v>102</v>
      </c>
      <c r="F2098" s="34" t="s">
        <v>192</v>
      </c>
      <c r="G2098" s="35" t="str">
        <f>VLOOKUP(O2098,[3]Gerentes!$A:$N,4,0)</f>
        <v>FORTALECIMIENTO</v>
      </c>
      <c r="H2098" s="35" t="str">
        <f>VLOOKUP(O2098,[3]Gerentes!$A:$N,5,0)</f>
        <v>DIRECTOR(A) DE GESTION HUMANA</v>
      </c>
      <c r="I2098" s="35" t="str">
        <f>VLOOKUP(O2098,[3]Gerentes!$A:$N,10,0)</f>
        <v>8. Fortalecimiento</v>
      </c>
      <c r="J2098" s="35" t="str">
        <f>VLOOKUP(O2098,[3]Gerentes!$A:$AB,15,0)</f>
        <v>Contratable</v>
      </c>
      <c r="K2098" s="36" t="str">
        <f t="shared" si="96"/>
        <v>Inversión</v>
      </c>
      <c r="L2098" s="37" t="s">
        <v>175</v>
      </c>
      <c r="M2098" s="38" t="str">
        <f t="shared" si="97"/>
        <v>C-4199-1500-8</v>
      </c>
      <c r="N2098" s="34">
        <v>991</v>
      </c>
      <c r="O2098" s="35" t="str">
        <f t="shared" si="98"/>
        <v>C-4199-1500-8-0-4199064-02-991</v>
      </c>
      <c r="P2098" s="32" t="s">
        <v>174</v>
      </c>
      <c r="Q2098" s="39">
        <f>VLOOKUP($O2098,[3]Gerentes!$A:$I,7,0)</f>
        <v>4199064</v>
      </c>
      <c r="R2098" s="40" t="str">
        <f>VLOOKUP($O2098,[3]Gerentes!$A:$I,8,0)</f>
        <v>SERVICIO DE IMPLEMENTACION DE SISTEMAS DE GESTION</v>
      </c>
      <c r="S2098" s="34" t="s">
        <v>24</v>
      </c>
      <c r="T2098" s="34">
        <v>27</v>
      </c>
      <c r="U2098" s="34" t="s">
        <v>161</v>
      </c>
      <c r="V2098" s="34" t="s">
        <v>25</v>
      </c>
      <c r="W2098" s="41">
        <v>427332956</v>
      </c>
      <c r="X2098" s="41">
        <v>0</v>
      </c>
      <c r="Y2098" s="41">
        <v>15898590</v>
      </c>
      <c r="Z2098" s="41">
        <v>0</v>
      </c>
      <c r="AA2098" s="41">
        <v>0</v>
      </c>
      <c r="AB2098" s="42">
        <v>411434366</v>
      </c>
      <c r="AC2098" s="41">
        <v>411434366</v>
      </c>
      <c r="AD2098" s="41">
        <v>0</v>
      </c>
      <c r="AE2098" s="42">
        <v>411434366</v>
      </c>
      <c r="AF2098" s="42">
        <v>151414866</v>
      </c>
      <c r="AG2098" s="41">
        <v>151414866</v>
      </c>
      <c r="AH2098" s="41">
        <v>151414866</v>
      </c>
      <c r="AI2098" s="41">
        <v>0</v>
      </c>
      <c r="AJ2098" s="41">
        <v>0</v>
      </c>
      <c r="AK2098" s="42" t="str">
        <f>IFERROR(VLOOKUP(Exportar[[#This Row],[RUBRO]],[3]LISTAS!$A$1:$B$19,2,0),Exportar[[#This Row],[NOMBRE-Planeación_Proyecto]])</f>
        <v>8. Fortalecimiento</v>
      </c>
      <c r="AL2098" s="41">
        <f>VLOOKUP(Exportar[[#This Row],[UNIDAD/SUB UNIDAD]],[3]!REGIONALES[[#All],[codigo_regional3]:[Columna1]],3,0)</f>
        <v>95</v>
      </c>
      <c r="AM2098" s="41">
        <f>Exportar[[#This Row],[COD]]</f>
        <v>95</v>
      </c>
      <c r="AN2098" s="41">
        <f>IFERROR(VLOOKUP(Exportar[[#This Row],[RUBRO completo]],'[3]CENTRO DE COSTOS'!$X:$X,1,0),0)</f>
        <v>0</v>
      </c>
      <c r="AO2098" s="43" t="str">
        <f>VLOOKUP(Exportar[[#This Row],[COD_REAL]],'[3]CENTRO DE COSTOS'!$M$4:$N$72,2,0)</f>
        <v>REGIONAL GUAVIARE</v>
      </c>
    </row>
    <row r="2099" spans="1:41" x14ac:dyDescent="0.25">
      <c r="A2099" s="44">
        <v>45111</v>
      </c>
      <c r="B2099" s="32">
        <v>2023</v>
      </c>
      <c r="C2099" s="33" t="str">
        <f>VLOOKUP(D2099,'[3]CENTRO DE COSTOS'!$E:$H,4,0)</f>
        <v>REGIONALES</v>
      </c>
      <c r="D2099" s="34" t="s">
        <v>101</v>
      </c>
      <c r="E2099" s="34" t="s">
        <v>102</v>
      </c>
      <c r="F2099" s="34" t="s">
        <v>176</v>
      </c>
      <c r="G2099" s="35" t="str">
        <f>VLOOKUP(O2099,[3]Gerentes!$A:$N,4,0)</f>
        <v>NUTRICIÓN</v>
      </c>
      <c r="H2099" s="35" t="str">
        <f>VLOOKUP(O2099,[3]Gerentes!$A:$N,5,0)</f>
        <v>DIRECTOR(A) DE NUTRICION</v>
      </c>
      <c r="I2099" s="35" t="str">
        <f>VLOOKUP(O2099,[3]Gerentes!$A:$N,10,0)</f>
        <v>4. Nutrición</v>
      </c>
      <c r="J2099" s="35" t="str">
        <f>VLOOKUP(O2099,[3]Gerentes!$A:$AB,15,0)</f>
        <v>No Contratable</v>
      </c>
      <c r="K2099" s="36" t="str">
        <f t="shared" si="96"/>
        <v>Inversión</v>
      </c>
      <c r="L2099" s="37" t="s">
        <v>191</v>
      </c>
      <c r="M2099" s="38" t="str">
        <f t="shared" si="97"/>
        <v>C-4102-1500-12</v>
      </c>
      <c r="N2099" s="34">
        <v>992</v>
      </c>
      <c r="O2099" s="35" t="str">
        <f t="shared" si="98"/>
        <v>C-4102-1500-12-0-4102014-02-992</v>
      </c>
      <c r="P2099" s="32" t="s">
        <v>190</v>
      </c>
      <c r="Q2099" s="39">
        <f>VLOOKUP($O2099,[3]Gerentes!$A:$I,7,0)</f>
        <v>4102014</v>
      </c>
      <c r="R2099" s="40" t="str">
        <f>VLOOKUP($O2099,[3]Gerentes!$A:$I,8,0)</f>
        <v>SERVICIO DE DISTRIBUCION DE ALIMENTOS SOLIDOS DE ALTO VALOR NUTRICIONAL</v>
      </c>
      <c r="S2099" s="34" t="s">
        <v>24</v>
      </c>
      <c r="T2099" s="34">
        <v>27</v>
      </c>
      <c r="U2099" s="34" t="s">
        <v>161</v>
      </c>
      <c r="V2099" s="34" t="s">
        <v>25</v>
      </c>
      <c r="W2099" s="41">
        <v>500000</v>
      </c>
      <c r="X2099" s="41">
        <v>600000</v>
      </c>
      <c r="Y2099" s="41">
        <v>0</v>
      </c>
      <c r="Z2099" s="41">
        <v>0</v>
      </c>
      <c r="AA2099" s="41">
        <v>0</v>
      </c>
      <c r="AB2099" s="42">
        <v>1100000</v>
      </c>
      <c r="AC2099" s="41">
        <v>500000</v>
      </c>
      <c r="AD2099" s="41">
        <v>600000</v>
      </c>
      <c r="AE2099" s="42">
        <v>57647</v>
      </c>
      <c r="AF2099" s="42">
        <v>57647</v>
      </c>
      <c r="AG2099" s="41">
        <v>57647</v>
      </c>
      <c r="AH2099" s="41">
        <v>57647</v>
      </c>
      <c r="AI2099" s="41">
        <v>0</v>
      </c>
      <c r="AJ2099" s="41">
        <v>0</v>
      </c>
      <c r="AK2099" s="42" t="str">
        <f>IFERROR(VLOOKUP(Exportar[[#This Row],[RUBRO]],[3]LISTAS!$A$1:$B$19,2,0),Exportar[[#This Row],[NOMBRE-Planeación_Proyecto]])</f>
        <v>4. Nutrición</v>
      </c>
      <c r="AL2099" s="41">
        <f>VLOOKUP(Exportar[[#This Row],[UNIDAD/SUB UNIDAD]],[3]!REGIONALES[[#All],[codigo_regional3]:[Columna1]],3,0)</f>
        <v>95</v>
      </c>
      <c r="AM2099" s="41">
        <f>Exportar[[#This Row],[COD]]</f>
        <v>95</v>
      </c>
      <c r="AN2099" s="41">
        <f>IFERROR(VLOOKUP(Exportar[[#This Row],[RUBRO completo]],'[3]CENTRO DE COSTOS'!$X:$X,1,0),0)</f>
        <v>0</v>
      </c>
      <c r="AO2099" s="43" t="str">
        <f>VLOOKUP(Exportar[[#This Row],[COD_REAL]],'[3]CENTRO DE COSTOS'!$M$4:$N$72,2,0)</f>
        <v>REGIONAL GUAVIARE</v>
      </c>
    </row>
    <row r="2100" spans="1:41" x14ac:dyDescent="0.25">
      <c r="A2100" s="44">
        <v>45111</v>
      </c>
      <c r="B2100" s="32">
        <v>2023</v>
      </c>
      <c r="C2100" s="33" t="str">
        <f>VLOOKUP(D2100,'[3]CENTRO DE COSTOS'!$E:$H,4,0)</f>
        <v>REGIONALES</v>
      </c>
      <c r="D2100" s="34" t="s">
        <v>101</v>
      </c>
      <c r="E2100" s="34" t="s">
        <v>102</v>
      </c>
      <c r="F2100" s="34" t="s">
        <v>176</v>
      </c>
      <c r="G2100" s="35" t="str">
        <f>VLOOKUP(O2100,[3]Gerentes!$A:$N,4,0)</f>
        <v>NUTRICIÓN</v>
      </c>
      <c r="H2100" s="35" t="str">
        <f>VLOOKUP(O2100,[3]Gerentes!$A:$N,5,0)</f>
        <v>DIRECTOR(A) DE NUTRICION</v>
      </c>
      <c r="I2100" s="35" t="str">
        <f>VLOOKUP(O2100,[3]Gerentes!$A:$N,10,0)</f>
        <v>4. Nutrición</v>
      </c>
      <c r="J2100" s="35" t="str">
        <f>VLOOKUP(O2100,[3]Gerentes!$A:$AB,15,0)</f>
        <v>No Contratable</v>
      </c>
      <c r="K2100" s="36" t="str">
        <f t="shared" si="96"/>
        <v>Inversión</v>
      </c>
      <c r="L2100" s="37" t="s">
        <v>189</v>
      </c>
      <c r="M2100" s="38" t="str">
        <f t="shared" si="97"/>
        <v>C-4102-1500-12</v>
      </c>
      <c r="N2100" s="34">
        <v>992</v>
      </c>
      <c r="O2100" s="35" t="str">
        <f t="shared" si="98"/>
        <v>C-4102-1500-12-0-4102016-02-992</v>
      </c>
      <c r="P2100" s="32" t="s">
        <v>188</v>
      </c>
      <c r="Q2100" s="39">
        <f>VLOOKUP($O2100,[3]Gerentes!$A:$I,7,0)</f>
        <v>4102016</v>
      </c>
      <c r="R2100" s="40" t="str">
        <f>VLOOKUP($O2100,[3]Gerentes!$A:$I,8,0)</f>
        <v>SERVICIO DE ATENCION Y PREVENCION A LA DESNUTRICION DESDE EL SECTOR INCLUSION SOCIAL</v>
      </c>
      <c r="S2100" s="34" t="s">
        <v>24</v>
      </c>
      <c r="T2100" s="34">
        <v>27</v>
      </c>
      <c r="U2100" s="34" t="s">
        <v>161</v>
      </c>
      <c r="V2100" s="34" t="s">
        <v>25</v>
      </c>
      <c r="W2100" s="41">
        <v>2000000</v>
      </c>
      <c r="X2100" s="41">
        <v>0</v>
      </c>
      <c r="Y2100" s="41">
        <v>0</v>
      </c>
      <c r="Z2100" s="41">
        <v>0</v>
      </c>
      <c r="AA2100" s="41">
        <v>0</v>
      </c>
      <c r="AB2100" s="42">
        <v>2000000</v>
      </c>
      <c r="AC2100" s="41">
        <v>2000000</v>
      </c>
      <c r="AD2100" s="41">
        <v>0</v>
      </c>
      <c r="AE2100" s="42">
        <v>488256</v>
      </c>
      <c r="AF2100" s="42">
        <v>422181</v>
      </c>
      <c r="AG2100" s="41">
        <v>422181</v>
      </c>
      <c r="AH2100" s="41">
        <v>422181</v>
      </c>
      <c r="AI2100" s="41">
        <v>0</v>
      </c>
      <c r="AJ2100" s="41">
        <v>0</v>
      </c>
      <c r="AK2100" s="42" t="str">
        <f>IFERROR(VLOOKUP(Exportar[[#This Row],[RUBRO]],[3]LISTAS!$A$1:$B$19,2,0),Exportar[[#This Row],[NOMBRE-Planeación_Proyecto]])</f>
        <v>4. Nutrición</v>
      </c>
      <c r="AL2100" s="41">
        <f>VLOOKUP(Exportar[[#This Row],[UNIDAD/SUB UNIDAD]],[3]!REGIONALES[[#All],[codigo_regional3]:[Columna1]],3,0)</f>
        <v>95</v>
      </c>
      <c r="AM2100" s="41">
        <f>Exportar[[#This Row],[COD]]</f>
        <v>95</v>
      </c>
      <c r="AN2100" s="41">
        <f>IFERROR(VLOOKUP(Exportar[[#This Row],[RUBRO completo]],'[3]CENTRO DE COSTOS'!$X:$X,1,0),0)</f>
        <v>0</v>
      </c>
      <c r="AO2100" s="43" t="str">
        <f>VLOOKUP(Exportar[[#This Row],[COD_REAL]],'[3]CENTRO DE COSTOS'!$M$4:$N$72,2,0)</f>
        <v>REGIONAL GUAVIARE</v>
      </c>
    </row>
    <row r="2101" spans="1:41" x14ac:dyDescent="0.25">
      <c r="A2101" s="44">
        <v>45111</v>
      </c>
      <c r="B2101" s="32">
        <v>2023</v>
      </c>
      <c r="C2101" s="33" t="str">
        <f>VLOOKUP(D2101,'[3]CENTRO DE COSTOS'!$E:$H,4,0)</f>
        <v>REGIONALES</v>
      </c>
      <c r="D2101" s="34" t="s">
        <v>101</v>
      </c>
      <c r="E2101" s="34" t="s">
        <v>102</v>
      </c>
      <c r="F2101" s="34" t="s">
        <v>176</v>
      </c>
      <c r="G2101" s="35" t="str">
        <f>VLOOKUP(O2101,[3]Gerentes!$A:$N,4,0)</f>
        <v>PROTECCIÓN SRPA</v>
      </c>
      <c r="H2101" s="35" t="str">
        <f>VLOOKUP(O2101,[3]Gerentes!$A:$N,5,0)</f>
        <v>DIRECTOR(A) DE PROTECCION</v>
      </c>
      <c r="I2101" s="35" t="str">
        <f>VLOOKUP(O2101,[3]Gerentes!$A:$N,10,0)</f>
        <v>3. Protección SRPA</v>
      </c>
      <c r="J2101" s="35" t="str">
        <f>VLOOKUP(O2101,[3]Gerentes!$A:$AB,15,0)</f>
        <v>No Contratable</v>
      </c>
      <c r="K2101" s="36" t="str">
        <f t="shared" si="96"/>
        <v>Inversión</v>
      </c>
      <c r="L2101" s="37" t="s">
        <v>187</v>
      </c>
      <c r="M2101" s="38" t="str">
        <f t="shared" si="97"/>
        <v>C-4102-1500-13</v>
      </c>
      <c r="N2101" s="34">
        <v>992</v>
      </c>
      <c r="O2101" s="35" t="str">
        <f t="shared" si="98"/>
        <v>C-4102-1500-13-0-4102038-02-992</v>
      </c>
      <c r="P2101" s="32" t="s">
        <v>186</v>
      </c>
      <c r="Q2101" s="39">
        <f>VLOOKUP($O2101,[3]Gerentes!$A:$I,7,0)</f>
        <v>4102038</v>
      </c>
      <c r="R2101" s="40" t="str">
        <f>VLOOKUP($O2101,[3]Gerentes!$A:$I,8,0)</f>
        <v>SERVICIO DIRIGIDOS A LA ATENCION DE NIÑOS, NIÑAS, ADOLESCENTES Y JOVENES, CON ENFOQUE PEDAGOGICO Y RESTAURATIVO ENCAMINADOS A LA INCLUSION SOCIAL</v>
      </c>
      <c r="S2101" s="34" t="s">
        <v>24</v>
      </c>
      <c r="T2101" s="34">
        <v>27</v>
      </c>
      <c r="U2101" s="34" t="s">
        <v>161</v>
      </c>
      <c r="V2101" s="34" t="s">
        <v>25</v>
      </c>
      <c r="W2101" s="41">
        <v>6534971</v>
      </c>
      <c r="X2101" s="41">
        <v>0</v>
      </c>
      <c r="Y2101" s="41">
        <v>0</v>
      </c>
      <c r="Z2101" s="41">
        <v>0</v>
      </c>
      <c r="AA2101" s="41">
        <v>0</v>
      </c>
      <c r="AB2101" s="42">
        <v>6534971</v>
      </c>
      <c r="AC2101" s="41">
        <v>6534971</v>
      </c>
      <c r="AD2101" s="41">
        <v>0</v>
      </c>
      <c r="AE2101" s="42">
        <v>3611617</v>
      </c>
      <c r="AF2101" s="42">
        <v>2424849</v>
      </c>
      <c r="AG2101" s="41">
        <v>2424849</v>
      </c>
      <c r="AH2101" s="41">
        <v>2424849</v>
      </c>
      <c r="AI2101" s="41">
        <v>0</v>
      </c>
      <c r="AJ2101" s="41">
        <v>0</v>
      </c>
      <c r="AK2101" s="42" t="str">
        <f>IFERROR(VLOOKUP(Exportar[[#This Row],[RUBRO]],[3]LISTAS!$A$1:$B$19,2,0),Exportar[[#This Row],[NOMBRE-Planeación_Proyecto]])</f>
        <v>3. Protección SRPA</v>
      </c>
      <c r="AL2101" s="41">
        <f>VLOOKUP(Exportar[[#This Row],[UNIDAD/SUB UNIDAD]],[3]!REGIONALES[[#All],[codigo_regional3]:[Columna1]],3,0)</f>
        <v>95</v>
      </c>
      <c r="AM2101" s="41">
        <f>Exportar[[#This Row],[COD]]</f>
        <v>95</v>
      </c>
      <c r="AN2101" s="41">
        <f>IFERROR(VLOOKUP(Exportar[[#This Row],[RUBRO completo]],'[3]CENTRO DE COSTOS'!$X:$X,1,0),0)</f>
        <v>0</v>
      </c>
      <c r="AO2101" s="43" t="str">
        <f>VLOOKUP(Exportar[[#This Row],[COD_REAL]],'[3]CENTRO DE COSTOS'!$M$4:$N$72,2,0)</f>
        <v>REGIONAL GUAVIARE</v>
      </c>
    </row>
    <row r="2102" spans="1:41" x14ac:dyDescent="0.25">
      <c r="A2102" s="44">
        <v>45111</v>
      </c>
      <c r="B2102" s="32">
        <v>2023</v>
      </c>
      <c r="C2102" s="33" t="str">
        <f>VLOOKUP(D2102,'[3]CENTRO DE COSTOS'!$E:$H,4,0)</f>
        <v>REGIONALES</v>
      </c>
      <c r="D2102" s="34" t="s">
        <v>101</v>
      </c>
      <c r="E2102" s="34" t="s">
        <v>102</v>
      </c>
      <c r="F2102" s="34" t="s">
        <v>176</v>
      </c>
      <c r="G2102" s="35" t="str">
        <f>VLOOKUP(O2102,[3]Gerentes!$A:$N,4,0)</f>
        <v xml:space="preserve">PROTECCIÓN RESTABLECIMIENTO </v>
      </c>
      <c r="H2102" s="35" t="str">
        <f>VLOOKUP(O2102,[3]Gerentes!$A:$N,5,0)</f>
        <v>DIRECTOR(A) DE PROTECCION</v>
      </c>
      <c r="I2102" s="35" t="str">
        <f>VLOOKUP(O2102,[3]Gerentes!$A:$N,10,0)</f>
        <v>2. Protección PARD</v>
      </c>
      <c r="J2102" s="35" t="str">
        <f>VLOOKUP(O2102,[3]Gerentes!$A:$AB,15,0)</f>
        <v>No Contratable</v>
      </c>
      <c r="K2102" s="36" t="str">
        <f t="shared" si="96"/>
        <v>Inversión</v>
      </c>
      <c r="L2102" s="37" t="s">
        <v>173</v>
      </c>
      <c r="M2102" s="38" t="str">
        <f t="shared" si="97"/>
        <v>C-4102-1500-14</v>
      </c>
      <c r="N2102" s="34">
        <v>992</v>
      </c>
      <c r="O2102" s="35" t="str">
        <f t="shared" si="98"/>
        <v>C-4102-1500-14-0-4102037-02-992</v>
      </c>
      <c r="P2102" s="32" t="s">
        <v>172</v>
      </c>
      <c r="Q2102" s="39">
        <f>VLOOKUP($O2102,[3]Gerentes!$A:$I,7,0)</f>
        <v>4102037</v>
      </c>
      <c r="R2102" s="40" t="str">
        <f>VLOOKUP($O2102,[3]Gerentes!$A:$I,8,0)</f>
        <v>SERVICIO DE PROTECCION PARA EL RESTABLECIMIENTO DE DERECHOS DE NIÑOS, NIÑAS, ADOLESCENTES Y JOVENES</v>
      </c>
      <c r="S2102" s="34" t="s">
        <v>24</v>
      </c>
      <c r="T2102" s="34">
        <v>21</v>
      </c>
      <c r="U2102" s="34" t="s">
        <v>185</v>
      </c>
      <c r="V2102" s="34" t="s">
        <v>25</v>
      </c>
      <c r="W2102" s="41">
        <v>35490691</v>
      </c>
      <c r="X2102" s="41">
        <v>75000000</v>
      </c>
      <c r="Y2102" s="41">
        <v>0</v>
      </c>
      <c r="Z2102" s="41">
        <v>0</v>
      </c>
      <c r="AA2102" s="41">
        <v>0</v>
      </c>
      <c r="AB2102" s="42">
        <v>110490691</v>
      </c>
      <c r="AC2102" s="41">
        <v>65490691</v>
      </c>
      <c r="AD2102" s="41">
        <v>45000000</v>
      </c>
      <c r="AE2102" s="42">
        <v>64596063</v>
      </c>
      <c r="AF2102" s="42">
        <v>60781984</v>
      </c>
      <c r="AG2102" s="41">
        <v>60781984</v>
      </c>
      <c r="AH2102" s="41">
        <v>60781984</v>
      </c>
      <c r="AI2102" s="41">
        <v>0</v>
      </c>
      <c r="AJ2102" s="41">
        <v>0</v>
      </c>
      <c r="AK2102" s="42" t="str">
        <f>IFERROR(VLOOKUP(Exportar[[#This Row],[RUBRO]],[3]LISTAS!$A$1:$B$19,2,0),Exportar[[#This Row],[NOMBRE-Planeación_Proyecto]])</f>
        <v>2. Protección PARD</v>
      </c>
      <c r="AL2102" s="41">
        <f>VLOOKUP(Exportar[[#This Row],[UNIDAD/SUB UNIDAD]],[3]!REGIONALES[[#All],[codigo_regional3]:[Columna1]],3,0)</f>
        <v>95</v>
      </c>
      <c r="AM2102" s="41">
        <f>Exportar[[#This Row],[COD]]</f>
        <v>95</v>
      </c>
      <c r="AN2102" s="41">
        <f>IFERROR(VLOOKUP(Exportar[[#This Row],[RUBRO completo]],'[3]CENTRO DE COSTOS'!$X:$X,1,0),0)</f>
        <v>0</v>
      </c>
      <c r="AO2102" s="43" t="str">
        <f>VLOOKUP(Exportar[[#This Row],[COD_REAL]],'[3]CENTRO DE COSTOS'!$M$4:$N$72,2,0)</f>
        <v>REGIONAL GUAVIARE</v>
      </c>
    </row>
    <row r="2103" spans="1:41" x14ac:dyDescent="0.25">
      <c r="A2103" s="44">
        <v>45111</v>
      </c>
      <c r="B2103" s="32">
        <v>2023</v>
      </c>
      <c r="C2103" s="33" t="str">
        <f>VLOOKUP(D2103,'[3]CENTRO DE COSTOS'!$E:$H,4,0)</f>
        <v>REGIONALES</v>
      </c>
      <c r="D2103" s="34" t="s">
        <v>101</v>
      </c>
      <c r="E2103" s="34" t="s">
        <v>102</v>
      </c>
      <c r="F2103" s="34" t="s">
        <v>176</v>
      </c>
      <c r="G2103" s="35" t="str">
        <f>VLOOKUP(O2103,[3]Gerentes!$A:$N,4,0)</f>
        <v>SNBF</v>
      </c>
      <c r="H2103" s="35" t="str">
        <f>VLOOKUP(O2103,[3]Gerentes!$A:$N,5,0)</f>
        <v>DIRECTOR(A) DE SISTEMA NACIONAL DE BIENESTAR FAMILIAR</v>
      </c>
      <c r="I2103" s="35" t="str">
        <f>VLOOKUP(O2103,[3]Gerentes!$A:$N,10,0)</f>
        <v>7. SNBF</v>
      </c>
      <c r="J2103" s="35" t="str">
        <f>VLOOKUP(O2103,[3]Gerentes!$A:$AB,15,0)</f>
        <v>No Contratable</v>
      </c>
      <c r="K2103" s="36" t="str">
        <f t="shared" si="96"/>
        <v>Inversión</v>
      </c>
      <c r="L2103" s="37" t="s">
        <v>168</v>
      </c>
      <c r="M2103" s="38" t="str">
        <f t="shared" si="97"/>
        <v>C-4102-1500-15</v>
      </c>
      <c r="N2103" s="34">
        <v>992</v>
      </c>
      <c r="O2103" s="35" t="str">
        <f t="shared" si="98"/>
        <v>C-4102-1500-15-0-4102024-02-992</v>
      </c>
      <c r="P2103" s="32" t="s">
        <v>167</v>
      </c>
      <c r="Q2103" s="39">
        <f>VLOOKUP($O2103,[3]Gerentes!$A:$I,7,0)</f>
        <v>4102024</v>
      </c>
      <c r="R2103" s="40" t="str">
        <f>VLOOKUP($O2103,[3]Gerentes!$A:$I,8,0)</f>
        <v>SERVICIO DE ASISTENCIA TECNICA EN EL CICLO DE POLITICAS PUBLICAS DE INFANCIA Y ADOLESCENCIA</v>
      </c>
      <c r="S2103" s="34" t="s">
        <v>24</v>
      </c>
      <c r="T2103" s="34">
        <v>27</v>
      </c>
      <c r="U2103" s="34" t="s">
        <v>161</v>
      </c>
      <c r="V2103" s="34" t="s">
        <v>25</v>
      </c>
      <c r="W2103" s="41">
        <v>3000000</v>
      </c>
      <c r="X2103" s="41">
        <v>4901812</v>
      </c>
      <c r="Y2103" s="41">
        <v>0</v>
      </c>
      <c r="Z2103" s="41">
        <v>0</v>
      </c>
      <c r="AA2103" s="41">
        <v>0</v>
      </c>
      <c r="AB2103" s="42">
        <v>7901812</v>
      </c>
      <c r="AC2103" s="41">
        <v>7000000</v>
      </c>
      <c r="AD2103" s="41">
        <v>901812</v>
      </c>
      <c r="AE2103" s="42">
        <v>6215555</v>
      </c>
      <c r="AF2103" s="42">
        <v>6149358</v>
      </c>
      <c r="AG2103" s="41">
        <v>6149358</v>
      </c>
      <c r="AH2103" s="41">
        <v>6149358</v>
      </c>
      <c r="AI2103" s="41">
        <v>0</v>
      </c>
      <c r="AJ2103" s="41">
        <v>0</v>
      </c>
      <c r="AK2103" s="42" t="str">
        <f>IFERROR(VLOOKUP(Exportar[[#This Row],[RUBRO]],[3]LISTAS!$A$1:$B$19,2,0),Exportar[[#This Row],[NOMBRE-Planeación_Proyecto]])</f>
        <v>7. SNBF</v>
      </c>
      <c r="AL2103" s="41">
        <f>VLOOKUP(Exportar[[#This Row],[UNIDAD/SUB UNIDAD]],[3]!REGIONALES[[#All],[codigo_regional3]:[Columna1]],3,0)</f>
        <v>95</v>
      </c>
      <c r="AM2103" s="41">
        <f>Exportar[[#This Row],[COD]]</f>
        <v>95</v>
      </c>
      <c r="AN2103" s="41">
        <f>IFERROR(VLOOKUP(Exportar[[#This Row],[RUBRO completo]],'[3]CENTRO DE COSTOS'!$X:$X,1,0),0)</f>
        <v>0</v>
      </c>
      <c r="AO2103" s="43" t="str">
        <f>VLOOKUP(Exportar[[#This Row],[COD_REAL]],'[3]CENTRO DE COSTOS'!$M$4:$N$72,2,0)</f>
        <v>REGIONAL GUAVIARE</v>
      </c>
    </row>
    <row r="2104" spans="1:41" x14ac:dyDescent="0.25">
      <c r="A2104" s="44">
        <v>45111</v>
      </c>
      <c r="B2104" s="32">
        <v>2023</v>
      </c>
      <c r="C2104" s="33" t="str">
        <f>VLOOKUP(D2104,'[3]CENTRO DE COSTOS'!$E:$H,4,0)</f>
        <v>REGIONALES</v>
      </c>
      <c r="D2104" s="34" t="s">
        <v>101</v>
      </c>
      <c r="E2104" s="34" t="s">
        <v>102</v>
      </c>
      <c r="F2104" s="34" t="s">
        <v>176</v>
      </c>
      <c r="G2104" s="35" t="str">
        <f>VLOOKUP(O2104,[3]Gerentes!$A:$N,4,0)</f>
        <v>FAMILIA Y COMUNIDADES</v>
      </c>
      <c r="H2104" s="35" t="str">
        <f>VLOOKUP(O2104,[3]Gerentes!$A:$N,5,0)</f>
        <v>DIRECTOR(A) DE FAMILIA Y COMUNIDADES</v>
      </c>
      <c r="I2104" s="35" t="str">
        <f>VLOOKUP(O2104,[3]Gerentes!$A:$N,10,0)</f>
        <v>6. Familia y Comunidades</v>
      </c>
      <c r="J2104" s="35" t="str">
        <f>VLOOKUP(O2104,[3]Gerentes!$A:$AB,15,0)</f>
        <v>No Contratable</v>
      </c>
      <c r="K2104" s="36" t="str">
        <f t="shared" si="96"/>
        <v>Inversión</v>
      </c>
      <c r="L2104" s="37" t="s">
        <v>184</v>
      </c>
      <c r="M2104" s="38" t="str">
        <f t="shared" si="97"/>
        <v>C-4102-1500-16</v>
      </c>
      <c r="N2104" s="34">
        <v>992</v>
      </c>
      <c r="O2104" s="35" t="str">
        <f t="shared" si="98"/>
        <v>C-4102-1500-16-0-4102041-02-992</v>
      </c>
      <c r="P2104" s="32" t="s">
        <v>183</v>
      </c>
      <c r="Q2104" s="39">
        <f>VLOOKUP($O2104,[3]Gerentes!$A:$I,7,0)</f>
        <v>4102041</v>
      </c>
      <c r="R2104" s="40" t="str">
        <f>VLOOKUP($O2104,[3]Gerentes!$A:$I,8,0)</f>
        <v>SERVICIO DE ASISTENCIA TECNICA EN EL CICLO DE POLITICAS PUBLICAS DE FAMILIA Y OTRAS RELACIONADAS</v>
      </c>
      <c r="S2104" s="34" t="s">
        <v>24</v>
      </c>
      <c r="T2104" s="34">
        <v>27</v>
      </c>
      <c r="U2104" s="34" t="s">
        <v>161</v>
      </c>
      <c r="V2104" s="34" t="s">
        <v>25</v>
      </c>
      <c r="W2104" s="41">
        <v>16000000</v>
      </c>
      <c r="X2104" s="41">
        <v>0</v>
      </c>
      <c r="Y2104" s="41">
        <v>0</v>
      </c>
      <c r="Z2104" s="41">
        <v>0</v>
      </c>
      <c r="AA2104" s="41">
        <v>0</v>
      </c>
      <c r="AB2104" s="42">
        <v>16000000</v>
      </c>
      <c r="AC2104" s="41">
        <v>16000000</v>
      </c>
      <c r="AD2104" s="41">
        <v>0</v>
      </c>
      <c r="AE2104" s="42">
        <v>637671</v>
      </c>
      <c r="AF2104" s="42">
        <v>637671</v>
      </c>
      <c r="AG2104" s="41">
        <v>637671</v>
      </c>
      <c r="AH2104" s="41">
        <v>637671</v>
      </c>
      <c r="AI2104" s="41">
        <v>0</v>
      </c>
      <c r="AJ2104" s="41">
        <v>0</v>
      </c>
      <c r="AK2104" s="42" t="str">
        <f>IFERROR(VLOOKUP(Exportar[[#This Row],[RUBRO]],[3]LISTAS!$A$1:$B$19,2,0),Exportar[[#This Row],[NOMBRE-Planeación_Proyecto]])</f>
        <v>6. Familia y Comunidades</v>
      </c>
      <c r="AL2104" s="41">
        <f>VLOOKUP(Exportar[[#This Row],[UNIDAD/SUB UNIDAD]],[3]!REGIONALES[[#All],[codigo_regional3]:[Columna1]],3,0)</f>
        <v>95</v>
      </c>
      <c r="AM2104" s="41">
        <f>Exportar[[#This Row],[COD]]</f>
        <v>95</v>
      </c>
      <c r="AN2104" s="41">
        <f>IFERROR(VLOOKUP(Exportar[[#This Row],[RUBRO completo]],'[3]CENTRO DE COSTOS'!$X:$X,1,0),0)</f>
        <v>0</v>
      </c>
      <c r="AO2104" s="43" t="str">
        <f>VLOOKUP(Exportar[[#This Row],[COD_REAL]],'[3]CENTRO DE COSTOS'!$M$4:$N$72,2,0)</f>
        <v>REGIONAL GUAVIARE</v>
      </c>
    </row>
    <row r="2105" spans="1:41" x14ac:dyDescent="0.25">
      <c r="A2105" s="44">
        <v>45111</v>
      </c>
      <c r="B2105" s="32">
        <v>2023</v>
      </c>
      <c r="C2105" s="33" t="str">
        <f>VLOOKUP(D2105,'[3]CENTRO DE COSTOS'!$E:$H,4,0)</f>
        <v>REGIONALES</v>
      </c>
      <c r="D2105" s="34" t="s">
        <v>101</v>
      </c>
      <c r="E2105" s="34" t="s">
        <v>102</v>
      </c>
      <c r="F2105" s="34" t="s">
        <v>176</v>
      </c>
      <c r="G2105" s="35" t="str">
        <f>VLOOKUP(O2105,[3]Gerentes!$A:$N,4,0)</f>
        <v>PRIMERA INFANCIA</v>
      </c>
      <c r="H2105" s="35" t="str">
        <f>VLOOKUP(O2105,[3]Gerentes!$A:$N,5,0)</f>
        <v>DIRECTOR(A) DE PRIMERA INFANCIA</v>
      </c>
      <c r="I2105" s="35" t="str">
        <f>VLOOKUP(O2105,[3]Gerentes!$A:$N,10,0)</f>
        <v>1. Primera Infancia</v>
      </c>
      <c r="J2105" s="35" t="str">
        <f>VLOOKUP(O2105,[3]Gerentes!$A:$AB,15,0)</f>
        <v>No Contratable</v>
      </c>
      <c r="K2105" s="36" t="str">
        <f t="shared" si="96"/>
        <v>Inversión</v>
      </c>
      <c r="L2105" s="37" t="s">
        <v>166</v>
      </c>
      <c r="M2105" s="38" t="str">
        <f t="shared" si="97"/>
        <v>C-4102-1500-18</v>
      </c>
      <c r="N2105" s="34">
        <v>992</v>
      </c>
      <c r="O2105" s="35" t="str">
        <f t="shared" si="98"/>
        <v>C-4102-1500-18-0-4102040-02-992</v>
      </c>
      <c r="P2105" s="32" t="s">
        <v>165</v>
      </c>
      <c r="Q2105" s="39">
        <f>VLOOKUP($O2105,[3]Gerentes!$A:$I,7,0)</f>
        <v>4102040</v>
      </c>
      <c r="R2105" s="40" t="str">
        <f>VLOOKUP($O2105,[3]Gerentes!$A:$I,8,0)</f>
        <v>DOCUMENTOS METODOLOGICOS</v>
      </c>
      <c r="S2105" s="34" t="s">
        <v>24</v>
      </c>
      <c r="T2105" s="34">
        <v>20</v>
      </c>
      <c r="U2105" s="34" t="s">
        <v>392</v>
      </c>
      <c r="V2105" s="34" t="s">
        <v>25</v>
      </c>
      <c r="W2105" s="41">
        <v>4000000</v>
      </c>
      <c r="X2105" s="41">
        <v>2896461</v>
      </c>
      <c r="Y2105" s="41">
        <v>0</v>
      </c>
      <c r="Z2105" s="41">
        <v>0</v>
      </c>
      <c r="AA2105" s="41">
        <v>0</v>
      </c>
      <c r="AB2105" s="42">
        <v>6896461</v>
      </c>
      <c r="AC2105" s="41">
        <v>6896461</v>
      </c>
      <c r="AD2105" s="41">
        <v>0</v>
      </c>
      <c r="AE2105" s="42">
        <v>5047912</v>
      </c>
      <c r="AF2105" s="42">
        <v>4052637</v>
      </c>
      <c r="AG2105" s="41">
        <v>4052637</v>
      </c>
      <c r="AH2105" s="41">
        <v>4052637</v>
      </c>
      <c r="AI2105" s="41">
        <v>0</v>
      </c>
      <c r="AJ2105" s="41">
        <v>0</v>
      </c>
      <c r="AK2105" s="42" t="str">
        <f>IFERROR(VLOOKUP(Exportar[[#This Row],[RUBRO]],[3]LISTAS!$A$1:$B$19,2,0),Exportar[[#This Row],[NOMBRE-Planeación_Proyecto]])</f>
        <v>1. Primera Infancia</v>
      </c>
      <c r="AL2105" s="41">
        <f>VLOOKUP(Exportar[[#This Row],[UNIDAD/SUB UNIDAD]],[3]!REGIONALES[[#All],[codigo_regional3]:[Columna1]],3,0)</f>
        <v>95</v>
      </c>
      <c r="AM2105" s="41">
        <f>Exportar[[#This Row],[COD]]</f>
        <v>95</v>
      </c>
      <c r="AN2105" s="41">
        <f>IFERROR(VLOOKUP(Exportar[[#This Row],[RUBRO completo]],'[3]CENTRO DE COSTOS'!$X:$X,1,0),0)</f>
        <v>0</v>
      </c>
      <c r="AO2105" s="43" t="str">
        <f>VLOOKUP(Exportar[[#This Row],[COD_REAL]],'[3]CENTRO DE COSTOS'!$M$4:$N$72,2,0)</f>
        <v>REGIONAL GUAVIARE</v>
      </c>
    </row>
    <row r="2106" spans="1:41" x14ac:dyDescent="0.25">
      <c r="A2106" s="44">
        <v>45111</v>
      </c>
      <c r="B2106" s="32">
        <v>2023</v>
      </c>
      <c r="C2106" s="33" t="str">
        <f>VLOOKUP(D2106,'[3]CENTRO DE COSTOS'!$E:$H,4,0)</f>
        <v>REGIONALES</v>
      </c>
      <c r="D2106" s="34" t="s">
        <v>101</v>
      </c>
      <c r="E2106" s="34" t="s">
        <v>102</v>
      </c>
      <c r="F2106" s="34" t="s">
        <v>176</v>
      </c>
      <c r="G2106" s="35" t="str">
        <f>VLOOKUP(O2106,[3]Gerentes!$A:$N,4,0)</f>
        <v>INFANCIA</v>
      </c>
      <c r="H2106" s="35" t="str">
        <f>VLOOKUP(O2106,[3]Gerentes!$A:$N,5,0)</f>
        <v>DIRECTOR(A) DE INFANCIA</v>
      </c>
      <c r="I2106" s="35" t="str">
        <f>VLOOKUP(O2106,[3]Gerentes!$A:$N,10,0)</f>
        <v>7. Infancia</v>
      </c>
      <c r="J2106" s="35" t="str">
        <f>VLOOKUP(O2106,[3]Gerentes!$A:$AB,15,0)</f>
        <v>No Contratable</v>
      </c>
      <c r="K2106" s="36" t="str">
        <f t="shared" si="96"/>
        <v>Inversión</v>
      </c>
      <c r="L2106" s="37" t="s">
        <v>182</v>
      </c>
      <c r="M2106" s="38" t="str">
        <f t="shared" si="97"/>
        <v>C-4102-1500-20</v>
      </c>
      <c r="N2106" s="34">
        <v>992</v>
      </c>
      <c r="O2106" s="35" t="str">
        <f t="shared" si="98"/>
        <v>C-4102-1500-20-0-4102045-02-992</v>
      </c>
      <c r="P2106" s="32" t="s">
        <v>181</v>
      </c>
      <c r="Q2106" s="39">
        <f>VLOOKUP($O2106,[3]Gerentes!$A:$I,7,0)</f>
        <v>4102045</v>
      </c>
      <c r="R2106" s="40" t="str">
        <f>VLOOKUP($O2106,[3]Gerentes!$A:$I,8,0)</f>
        <v>SERVICIOS DE EDUCACIÓN INFORMAL A NIÑOS, NIÑAS, ADOLESCENTES  Y JÓVENES PARA EL RECONOCIMIENTO DE SUS DERECHOS</v>
      </c>
      <c r="S2106" s="34" t="s">
        <v>24</v>
      </c>
      <c r="T2106" s="34">
        <v>27</v>
      </c>
      <c r="U2106" s="34" t="s">
        <v>161</v>
      </c>
      <c r="V2106" s="34" t="s">
        <v>25</v>
      </c>
      <c r="W2106" s="41">
        <v>5150000</v>
      </c>
      <c r="X2106" s="41">
        <v>0</v>
      </c>
      <c r="Y2106" s="41">
        <v>0</v>
      </c>
      <c r="Z2106" s="41">
        <v>0</v>
      </c>
      <c r="AA2106" s="41">
        <v>0</v>
      </c>
      <c r="AB2106" s="42">
        <v>5150000</v>
      </c>
      <c r="AC2106" s="41">
        <v>5150000</v>
      </c>
      <c r="AD2106" s="41">
        <v>0</v>
      </c>
      <c r="AE2106" s="42">
        <v>695065</v>
      </c>
      <c r="AF2106" s="42">
        <v>695065</v>
      </c>
      <c r="AG2106" s="41">
        <v>695065</v>
      </c>
      <c r="AH2106" s="41">
        <v>695065</v>
      </c>
      <c r="AI2106" s="41">
        <v>0</v>
      </c>
      <c r="AJ2106" s="41">
        <v>0</v>
      </c>
      <c r="AK2106" s="42" t="str">
        <f>IFERROR(VLOOKUP(Exportar[[#This Row],[RUBRO]],[3]LISTAS!$A$1:$B$19,2,0),Exportar[[#This Row],[NOMBRE-Planeación_Proyecto]])</f>
        <v>7. Infancia</v>
      </c>
      <c r="AL2106" s="41">
        <f>VLOOKUP(Exportar[[#This Row],[UNIDAD/SUB UNIDAD]],[3]!REGIONALES[[#All],[codigo_regional3]:[Columna1]],3,0)</f>
        <v>95</v>
      </c>
      <c r="AM2106" s="41">
        <f>Exportar[[#This Row],[COD]]</f>
        <v>95</v>
      </c>
      <c r="AN2106" s="41">
        <f>IFERROR(VLOOKUP(Exportar[[#This Row],[RUBRO completo]],'[3]CENTRO DE COSTOS'!$X:$X,1,0),0)</f>
        <v>0</v>
      </c>
      <c r="AO2106" s="43" t="str">
        <f>VLOOKUP(Exportar[[#This Row],[COD_REAL]],'[3]CENTRO DE COSTOS'!$M$4:$N$72,2,0)</f>
        <v>REGIONAL GUAVIARE</v>
      </c>
    </row>
    <row r="2107" spans="1:41" x14ac:dyDescent="0.25">
      <c r="A2107" s="44">
        <v>45111</v>
      </c>
      <c r="B2107" s="32">
        <v>2023</v>
      </c>
      <c r="C2107" s="33" t="str">
        <f>VLOOKUP(D2107,'[3]CENTRO DE COSTOS'!$E:$H,4,0)</f>
        <v>REGIONALES</v>
      </c>
      <c r="D2107" s="34" t="s">
        <v>101</v>
      </c>
      <c r="E2107" s="34" t="s">
        <v>102</v>
      </c>
      <c r="F2107" s="34" t="s">
        <v>176</v>
      </c>
      <c r="G2107" s="35" t="str">
        <f>VLOOKUP(O2107,[3]Gerentes!$A:$N,4,0)</f>
        <v>ADOLESCENCIA Y JUVENTUD</v>
      </c>
      <c r="H2107" s="35" t="str">
        <f>VLOOKUP(O2107,[3]Gerentes!$A:$N,5,0)</f>
        <v xml:space="preserve">DIRECTOR(A) DE ADOLESCENCIA Y JUVENTUD </v>
      </c>
      <c r="I2107" s="35" t="str">
        <f>VLOOKUP(O2107,[3]Gerentes!$A:$N,10,0)</f>
        <v>8. Adolescencia y Juventud</v>
      </c>
      <c r="J2107" s="35" t="str">
        <f>VLOOKUP(O2107,[3]Gerentes!$A:$AB,15,0)</f>
        <v>No Contratable</v>
      </c>
      <c r="K2107" s="36" t="str">
        <f t="shared" si="96"/>
        <v>Inversión</v>
      </c>
      <c r="L2107" s="37" t="s">
        <v>180</v>
      </c>
      <c r="M2107" s="38" t="str">
        <f t="shared" si="97"/>
        <v>C-4102-1500-21</v>
      </c>
      <c r="N2107" s="34">
        <v>992</v>
      </c>
      <c r="O2107" s="35" t="str">
        <f t="shared" si="98"/>
        <v>C-4102-1500-21-0-4102045-02-00-992</v>
      </c>
      <c r="P2107" s="32" t="s">
        <v>179</v>
      </c>
      <c r="Q2107" s="39">
        <f>VLOOKUP($O2107,[3]Gerentes!$A:$I,7,0)</f>
        <v>4102045</v>
      </c>
      <c r="R2107" s="40" t="str">
        <f>VLOOKUP($O2107,[3]Gerentes!$A:$I,8,0)</f>
        <v>SERVICIOS DE EDUCACIÓN INFORMAL A NIÑOS, NIÑAS, ADOLESCENTES  Y JÓVENES PARA EL RECONOCIMIENTO DE SUS DERECHOS</v>
      </c>
      <c r="S2107" s="34" t="s">
        <v>24</v>
      </c>
      <c r="T2107" s="34">
        <v>27</v>
      </c>
      <c r="U2107" s="34" t="s">
        <v>161</v>
      </c>
      <c r="V2107" s="34" t="s">
        <v>25</v>
      </c>
      <c r="W2107" s="41">
        <v>3000000</v>
      </c>
      <c r="X2107" s="41">
        <v>0</v>
      </c>
      <c r="Y2107" s="41">
        <v>0</v>
      </c>
      <c r="Z2107" s="41">
        <v>0</v>
      </c>
      <c r="AA2107" s="41">
        <v>0</v>
      </c>
      <c r="AB2107" s="42">
        <v>3000000</v>
      </c>
      <c r="AC2107" s="41">
        <v>3000000</v>
      </c>
      <c r="AD2107" s="41">
        <v>0</v>
      </c>
      <c r="AE2107" s="42">
        <v>2283785</v>
      </c>
      <c r="AF2107" s="42">
        <v>2085195</v>
      </c>
      <c r="AG2107" s="41">
        <v>2085195</v>
      </c>
      <c r="AH2107" s="41">
        <v>2085195</v>
      </c>
      <c r="AI2107" s="41">
        <v>0</v>
      </c>
      <c r="AJ2107" s="41">
        <v>0</v>
      </c>
      <c r="AK2107" s="42" t="str">
        <f>IFERROR(VLOOKUP(Exportar[[#This Row],[RUBRO]],[3]LISTAS!$A$1:$B$19,2,0),Exportar[[#This Row],[NOMBRE-Planeación_Proyecto]])</f>
        <v>8. Adolescencia y Juventud</v>
      </c>
      <c r="AL2107" s="41">
        <f>VLOOKUP(Exportar[[#This Row],[UNIDAD/SUB UNIDAD]],[3]!REGIONALES[[#All],[codigo_regional3]:[Columna1]],3,0)</f>
        <v>95</v>
      </c>
      <c r="AM2107" s="41">
        <f>Exportar[[#This Row],[COD]]</f>
        <v>95</v>
      </c>
      <c r="AN2107" s="41">
        <f>IFERROR(VLOOKUP(Exportar[[#This Row],[RUBRO completo]],'[3]CENTRO DE COSTOS'!$X:$X,1,0),0)</f>
        <v>0</v>
      </c>
      <c r="AO2107" s="43" t="str">
        <f>VLOOKUP(Exportar[[#This Row],[COD_REAL]],'[3]CENTRO DE COSTOS'!$M$4:$N$72,2,0)</f>
        <v>REGIONAL GUAVIARE</v>
      </c>
    </row>
    <row r="2108" spans="1:41" x14ac:dyDescent="0.25">
      <c r="A2108" s="44">
        <v>45111</v>
      </c>
      <c r="B2108" s="32">
        <v>2023</v>
      </c>
      <c r="C2108" s="33" t="str">
        <f>VLOOKUP(D2108,'[3]CENTRO DE COSTOS'!$E:$H,4,0)</f>
        <v>REGIONALES</v>
      </c>
      <c r="D2108" s="34" t="s">
        <v>101</v>
      </c>
      <c r="E2108" s="34" t="s">
        <v>102</v>
      </c>
      <c r="F2108" s="34" t="s">
        <v>176</v>
      </c>
      <c r="G2108" s="35" t="str">
        <f>VLOOKUP(O2108,[3]Gerentes!$A:$N,4,0)</f>
        <v>TECNOLOGÍA</v>
      </c>
      <c r="H2108" s="35" t="str">
        <f>VLOOKUP(O2108,[3]Gerentes!$A:$N,5,0)</f>
        <v>DIRECTOR(A) DE INFORMACION Y TECNOLOGIA</v>
      </c>
      <c r="I2108" s="35" t="str">
        <f>VLOOKUP(O2108,[3]Gerentes!$A:$N,10,0)</f>
        <v>9. Tecnología</v>
      </c>
      <c r="J2108" s="35" t="str">
        <f>VLOOKUP(O2108,[3]Gerentes!$A:$AB,15,0)</f>
        <v>No Contratable</v>
      </c>
      <c r="K2108" s="36" t="str">
        <f t="shared" si="96"/>
        <v>Inversión</v>
      </c>
      <c r="L2108" s="37" t="s">
        <v>178</v>
      </c>
      <c r="M2108" s="38" t="str">
        <f t="shared" si="97"/>
        <v>C-4199-1500-7</v>
      </c>
      <c r="N2108" s="34">
        <v>992</v>
      </c>
      <c r="O2108" s="35" t="str">
        <f t="shared" si="98"/>
        <v>C-4199-1500-7-0-4199062-02-992</v>
      </c>
      <c r="P2108" s="32" t="s">
        <v>177</v>
      </c>
      <c r="Q2108" s="39">
        <f>VLOOKUP($O2108,[3]Gerentes!$A:$I,7,0)</f>
        <v>4199062</v>
      </c>
      <c r="R2108" s="40" t="str">
        <f>VLOOKUP($O2108,[3]Gerentes!$A:$I,8,0)</f>
        <v>SERVICIOS TECNOLOGICOS</v>
      </c>
      <c r="S2108" s="34" t="s">
        <v>24</v>
      </c>
      <c r="T2108" s="34">
        <v>27</v>
      </c>
      <c r="U2108" s="34" t="s">
        <v>161</v>
      </c>
      <c r="V2108" s="34" t="s">
        <v>25</v>
      </c>
      <c r="W2108" s="41">
        <v>2482043</v>
      </c>
      <c r="X2108" s="41">
        <v>0</v>
      </c>
      <c r="Y2108" s="41">
        <v>0</v>
      </c>
      <c r="Z2108" s="41">
        <v>0</v>
      </c>
      <c r="AA2108" s="41">
        <v>0</v>
      </c>
      <c r="AB2108" s="42">
        <v>2482043</v>
      </c>
      <c r="AC2108" s="41">
        <v>2482043</v>
      </c>
      <c r="AD2108" s="41">
        <v>0</v>
      </c>
      <c r="AE2108" s="42">
        <v>597726</v>
      </c>
      <c r="AF2108" s="42">
        <v>597726</v>
      </c>
      <c r="AG2108" s="41">
        <v>597726</v>
      </c>
      <c r="AH2108" s="41">
        <v>597726</v>
      </c>
      <c r="AI2108" s="41">
        <v>0</v>
      </c>
      <c r="AJ2108" s="41">
        <v>0</v>
      </c>
      <c r="AK2108" s="42" t="str">
        <f>IFERROR(VLOOKUP(Exportar[[#This Row],[RUBRO]],[3]LISTAS!$A$1:$B$19,2,0),Exportar[[#This Row],[NOMBRE-Planeación_Proyecto]])</f>
        <v>9. Tecnología</v>
      </c>
      <c r="AL2108" s="41">
        <f>VLOOKUP(Exportar[[#This Row],[UNIDAD/SUB UNIDAD]],[3]!REGIONALES[[#All],[codigo_regional3]:[Columna1]],3,0)</f>
        <v>95</v>
      </c>
      <c r="AM2108" s="41">
        <f>Exportar[[#This Row],[COD]]</f>
        <v>95</v>
      </c>
      <c r="AN2108" s="41">
        <f>IFERROR(VLOOKUP(Exportar[[#This Row],[RUBRO completo]],'[3]CENTRO DE COSTOS'!$X:$X,1,0),0)</f>
        <v>0</v>
      </c>
      <c r="AO2108" s="43" t="str">
        <f>VLOOKUP(Exportar[[#This Row],[COD_REAL]],'[3]CENTRO DE COSTOS'!$M$4:$N$72,2,0)</f>
        <v>REGIONAL GUAVIARE</v>
      </c>
    </row>
    <row r="2109" spans="1:41" x14ac:dyDescent="0.25">
      <c r="A2109" s="44">
        <v>45111</v>
      </c>
      <c r="B2109" s="32">
        <v>2023</v>
      </c>
      <c r="C2109" s="33" t="str">
        <f>VLOOKUP(D2109,'[3]CENTRO DE COSTOS'!$E:$H,4,0)</f>
        <v>REGIONALES</v>
      </c>
      <c r="D2109" s="34" t="s">
        <v>101</v>
      </c>
      <c r="E2109" s="34" t="s">
        <v>102</v>
      </c>
      <c r="F2109" s="34" t="s">
        <v>176</v>
      </c>
      <c r="G2109" s="35" t="str">
        <f>VLOOKUP(O2109,[3]Gerentes!$A:$N,4,0)</f>
        <v>FORTALECIMIENTO</v>
      </c>
      <c r="H2109" s="35" t="str">
        <f>VLOOKUP(O2109,[3]Gerentes!$A:$N,5,0)</f>
        <v>DIRECTOR(A) DE GESTION HUMANA</v>
      </c>
      <c r="I2109" s="35" t="str">
        <f>VLOOKUP(O2109,[3]Gerentes!$A:$N,10,0)</f>
        <v>8. Fortalecimiento</v>
      </c>
      <c r="J2109" s="35" t="str">
        <f>VLOOKUP(O2109,[3]Gerentes!$A:$AB,15,0)</f>
        <v>No Contratable</v>
      </c>
      <c r="K2109" s="36" t="str">
        <f t="shared" si="96"/>
        <v>Inversión</v>
      </c>
      <c r="L2109" s="37" t="s">
        <v>175</v>
      </c>
      <c r="M2109" s="38" t="str">
        <f t="shared" si="97"/>
        <v>C-4199-1500-8</v>
      </c>
      <c r="N2109" s="34">
        <v>992</v>
      </c>
      <c r="O2109" s="35" t="str">
        <f t="shared" si="98"/>
        <v>C-4199-1500-8-0-4199064-02-992</v>
      </c>
      <c r="P2109" s="32" t="s">
        <v>174</v>
      </c>
      <c r="Q2109" s="39">
        <f>VLOOKUP($O2109,[3]Gerentes!$A:$I,7,0)</f>
        <v>4199064</v>
      </c>
      <c r="R2109" s="40" t="str">
        <f>VLOOKUP($O2109,[3]Gerentes!$A:$I,8,0)</f>
        <v>SERVICIO DE IMPLEMENTACION DE SISTEMAS DE GESTION</v>
      </c>
      <c r="S2109" s="34" t="s">
        <v>24</v>
      </c>
      <c r="T2109" s="34">
        <v>27</v>
      </c>
      <c r="U2109" s="34" t="s">
        <v>161</v>
      </c>
      <c r="V2109" s="34" t="s">
        <v>25</v>
      </c>
      <c r="W2109" s="41">
        <v>25750000</v>
      </c>
      <c r="X2109" s="41">
        <v>0</v>
      </c>
      <c r="Y2109" s="41">
        <v>0</v>
      </c>
      <c r="Z2109" s="41">
        <v>0</v>
      </c>
      <c r="AA2109" s="41">
        <v>0</v>
      </c>
      <c r="AB2109" s="42">
        <v>25750000</v>
      </c>
      <c r="AC2109" s="41">
        <v>25750000</v>
      </c>
      <c r="AD2109" s="41">
        <v>0</v>
      </c>
      <c r="AE2109" s="42">
        <v>4355623</v>
      </c>
      <c r="AF2109" s="42">
        <v>3757897</v>
      </c>
      <c r="AG2109" s="41">
        <v>3228325</v>
      </c>
      <c r="AH2109" s="41">
        <v>3228325</v>
      </c>
      <c r="AI2109" s="41">
        <v>0</v>
      </c>
      <c r="AJ2109" s="41">
        <v>0</v>
      </c>
      <c r="AK2109" s="42" t="str">
        <f>IFERROR(VLOOKUP(Exportar[[#This Row],[RUBRO]],[3]LISTAS!$A$1:$B$19,2,0),Exportar[[#This Row],[NOMBRE-Planeación_Proyecto]])</f>
        <v>8. Fortalecimiento</v>
      </c>
      <c r="AL2109" s="41">
        <f>VLOOKUP(Exportar[[#This Row],[UNIDAD/SUB UNIDAD]],[3]!REGIONALES[[#All],[codigo_regional3]:[Columna1]],3,0)</f>
        <v>95</v>
      </c>
      <c r="AM2109" s="41">
        <f>Exportar[[#This Row],[COD]]</f>
        <v>95</v>
      </c>
      <c r="AN2109" s="41">
        <f>IFERROR(VLOOKUP(Exportar[[#This Row],[RUBRO completo]],'[3]CENTRO DE COSTOS'!$X:$X,1,0),0)</f>
        <v>0</v>
      </c>
      <c r="AO2109" s="43" t="str">
        <f>VLOOKUP(Exportar[[#This Row],[COD_REAL]],'[3]CENTRO DE COSTOS'!$M$4:$N$72,2,0)</f>
        <v>REGIONAL GUAVIARE</v>
      </c>
    </row>
    <row r="2110" spans="1:41" x14ac:dyDescent="0.25">
      <c r="A2110" s="44">
        <v>45111</v>
      </c>
      <c r="B2110" s="32">
        <v>2023</v>
      </c>
      <c r="C2110" s="33" t="str">
        <f>VLOOKUP(D2110,'[3]CENTRO DE COSTOS'!$E:$H,4,0)</f>
        <v>REGIONALES</v>
      </c>
      <c r="D2110" s="34" t="s">
        <v>101</v>
      </c>
      <c r="E2110" s="34" t="s">
        <v>102</v>
      </c>
      <c r="F2110" s="34" t="s">
        <v>164</v>
      </c>
      <c r="G2110" s="35" t="str">
        <f>VLOOKUP(O2110,[3]Gerentes!$A:$N,4,0)</f>
        <v xml:space="preserve">PROTECCIÓN RESTABLECIMIENTO </v>
      </c>
      <c r="H2110" s="35" t="str">
        <f>VLOOKUP(O2110,[3]Gerentes!$A:$N,5,0)</f>
        <v>DIRECTOR(A) DE PROTECCION</v>
      </c>
      <c r="I2110" s="35" t="str">
        <f>VLOOKUP(O2110,[3]Gerentes!$A:$N,10,0)</f>
        <v>2. Protección PARD</v>
      </c>
      <c r="J2110" s="35" t="str">
        <f>VLOOKUP(O2110,[3]Gerentes!$A:$AB,15,0)</f>
        <v>No Contratable</v>
      </c>
      <c r="K2110" s="36" t="str">
        <f t="shared" si="96"/>
        <v>Inversión</v>
      </c>
      <c r="L2110" s="37" t="s">
        <v>173</v>
      </c>
      <c r="M2110" s="38" t="str">
        <f t="shared" si="97"/>
        <v>C-4102-1500-14</v>
      </c>
      <c r="N2110" s="34">
        <v>999</v>
      </c>
      <c r="O2110" s="35" t="str">
        <f t="shared" si="98"/>
        <v>C-4102-1500-14-0-4102037-02-999</v>
      </c>
      <c r="P2110" s="32" t="s">
        <v>172</v>
      </c>
      <c r="Q2110" s="39">
        <f>VLOOKUP($O2110,[3]Gerentes!$A:$I,7,0)</f>
        <v>4102037</v>
      </c>
      <c r="R2110" s="40" t="str">
        <f>VLOOKUP($O2110,[3]Gerentes!$A:$I,8,0)</f>
        <v>SERVICIO DE PROTECCION PARA EL RESTABLECIMIENTO DE DERECHOS DE NIÑOS, NIÑAS, ADOLESCENTES Y JOVENES</v>
      </c>
      <c r="S2110" s="34" t="s">
        <v>24</v>
      </c>
      <c r="T2110" s="34">
        <v>27</v>
      </c>
      <c r="U2110" s="34" t="s">
        <v>161</v>
      </c>
      <c r="V2110" s="34" t="s">
        <v>25</v>
      </c>
      <c r="W2110" s="41">
        <v>5000</v>
      </c>
      <c r="X2110" s="41">
        <v>0</v>
      </c>
      <c r="Y2110" s="41">
        <v>0</v>
      </c>
      <c r="Z2110" s="41">
        <v>0</v>
      </c>
      <c r="AA2110" s="41">
        <v>0</v>
      </c>
      <c r="AB2110" s="42">
        <v>5000</v>
      </c>
      <c r="AC2110" s="41">
        <v>5000</v>
      </c>
      <c r="AD2110" s="41">
        <v>0</v>
      </c>
      <c r="AE2110" s="42">
        <v>4410.1400000000003</v>
      </c>
      <c r="AF2110" s="42">
        <v>4410.1400000000003</v>
      </c>
      <c r="AG2110" s="41">
        <v>4410.1400000000003</v>
      </c>
      <c r="AH2110" s="41">
        <v>4410.1400000000003</v>
      </c>
      <c r="AI2110" s="41">
        <v>0</v>
      </c>
      <c r="AJ2110" s="41">
        <v>0</v>
      </c>
      <c r="AK2110" s="42" t="str">
        <f>IFERROR(VLOOKUP(Exportar[[#This Row],[RUBRO]],[3]LISTAS!$A$1:$B$19,2,0),Exportar[[#This Row],[NOMBRE-Planeación_Proyecto]])</f>
        <v>2. Protección PARD</v>
      </c>
      <c r="AL2110" s="41">
        <f>VLOOKUP(Exportar[[#This Row],[UNIDAD/SUB UNIDAD]],[3]!REGIONALES[[#All],[codigo_regional3]:[Columna1]],3,0)</f>
        <v>95</v>
      </c>
      <c r="AM2110" s="41">
        <f>Exportar[[#This Row],[COD]]</f>
        <v>95</v>
      </c>
      <c r="AN2110" s="41">
        <f>IFERROR(VLOOKUP(Exportar[[#This Row],[RUBRO completo]],'[3]CENTRO DE COSTOS'!$X:$X,1,0),0)</f>
        <v>0</v>
      </c>
      <c r="AO2110" s="43" t="str">
        <f>VLOOKUP(Exportar[[#This Row],[COD_REAL]],'[3]CENTRO DE COSTOS'!$M$4:$N$72,2,0)</f>
        <v>REGIONAL GUAVIARE</v>
      </c>
    </row>
    <row r="2111" spans="1:41" x14ac:dyDescent="0.25">
      <c r="A2111" s="44">
        <v>45111</v>
      </c>
      <c r="B2111" s="32">
        <v>2023</v>
      </c>
      <c r="C2111" s="33" t="str">
        <f>VLOOKUP(D2111,'[3]CENTRO DE COSTOS'!$E:$H,4,0)</f>
        <v>REGIONALES</v>
      </c>
      <c r="D2111" s="34" t="s">
        <v>101</v>
      </c>
      <c r="E2111" s="34" t="s">
        <v>102</v>
      </c>
      <c r="F2111" s="34" t="s">
        <v>164</v>
      </c>
      <c r="G2111" s="35" t="str">
        <f>VLOOKUP(O2111,[3]Gerentes!$A:$N,4,0)</f>
        <v>FORTALECIMIENTO</v>
      </c>
      <c r="H2111" s="35" t="str">
        <f>VLOOKUP(O2111,[3]Gerentes!$A:$N,5,0)</f>
        <v>DIRECTOR(A) FINANCIERA</v>
      </c>
      <c r="I2111" s="35" t="str">
        <f>VLOOKUP(O2111,[3]Gerentes!$A:$N,10,0)</f>
        <v>8. Fortalecimiento</v>
      </c>
      <c r="J2111" s="35" t="str">
        <f>VLOOKUP(O2111,[3]Gerentes!$A:$AB,15,0)</f>
        <v>No Contratable</v>
      </c>
      <c r="K2111" s="36" t="str">
        <f t="shared" si="96"/>
        <v>Inversión</v>
      </c>
      <c r="L2111" s="37" t="s">
        <v>163</v>
      </c>
      <c r="M2111" s="38" t="str">
        <f t="shared" si="97"/>
        <v>C-4199-1500-8</v>
      </c>
      <c r="N2111" s="34">
        <v>999</v>
      </c>
      <c r="O2111" s="35" t="str">
        <f t="shared" si="98"/>
        <v>C-4199-1500-8-0-4199044-02-999</v>
      </c>
      <c r="P2111" s="32" t="s">
        <v>162</v>
      </c>
      <c r="Q2111" s="39">
        <f>VLOOKUP($O2111,[3]Gerentes!$A:$I,7,0)</f>
        <v>4199044</v>
      </c>
      <c r="R2111" s="40" t="str">
        <f>VLOOKUP($O2111,[3]Gerentes!$A:$I,8,0)</f>
        <v>DERECHO DE BENEFICIO FIDUCIARIO</v>
      </c>
      <c r="S2111" s="34" t="s">
        <v>24</v>
      </c>
      <c r="T2111" s="34">
        <v>27</v>
      </c>
      <c r="U2111" s="34" t="s">
        <v>161</v>
      </c>
      <c r="V2111" s="34" t="s">
        <v>25</v>
      </c>
      <c r="W2111" s="41">
        <v>0</v>
      </c>
      <c r="X2111" s="41">
        <v>12000</v>
      </c>
      <c r="Y2111" s="41">
        <v>0</v>
      </c>
      <c r="Z2111" s="41">
        <v>0</v>
      </c>
      <c r="AA2111" s="41">
        <v>0</v>
      </c>
      <c r="AB2111" s="42">
        <v>12000</v>
      </c>
      <c r="AC2111" s="41">
        <v>12000</v>
      </c>
      <c r="AD2111" s="41">
        <v>0</v>
      </c>
      <c r="AE2111" s="42">
        <v>7370.5</v>
      </c>
      <c r="AF2111" s="42">
        <v>7370.5</v>
      </c>
      <c r="AG2111" s="41">
        <v>7370.5</v>
      </c>
      <c r="AH2111" s="41">
        <v>7370.5</v>
      </c>
      <c r="AI2111" s="41">
        <v>0</v>
      </c>
      <c r="AJ2111" s="41">
        <v>0</v>
      </c>
      <c r="AK2111" s="42" t="str">
        <f>IFERROR(VLOOKUP(Exportar[[#This Row],[RUBRO]],[3]LISTAS!$A$1:$B$19,2,0),Exportar[[#This Row],[NOMBRE-Planeación_Proyecto]])</f>
        <v>8. Fortalecimiento</v>
      </c>
      <c r="AL2111" s="41">
        <f>VLOOKUP(Exportar[[#This Row],[UNIDAD/SUB UNIDAD]],[3]!REGIONALES[[#All],[codigo_regional3]:[Columna1]],3,0)</f>
        <v>95</v>
      </c>
      <c r="AM2111" s="41">
        <f>Exportar[[#This Row],[COD]]</f>
        <v>95</v>
      </c>
      <c r="AN2111" s="41">
        <f>IFERROR(VLOOKUP(Exportar[[#This Row],[RUBRO completo]],'[3]CENTRO DE COSTOS'!$X:$X,1,0),0)</f>
        <v>0</v>
      </c>
      <c r="AO2111" s="43" t="str">
        <f>VLOOKUP(Exportar[[#This Row],[COD_REAL]],'[3]CENTRO DE COSTOS'!$M$4:$N$72,2,0)</f>
        <v>REGIONAL GUAVIARE</v>
      </c>
    </row>
    <row r="2112" spans="1:41" x14ac:dyDescent="0.25">
      <c r="A2112" s="44">
        <v>45111</v>
      </c>
      <c r="B2112" s="32">
        <v>2023</v>
      </c>
      <c r="C2112" s="33" t="str">
        <f>VLOOKUP(D2112,'[3]CENTRO DE COSTOS'!$E:$H,4,0)</f>
        <v>REGIONALES</v>
      </c>
      <c r="D2112" s="34" t="s">
        <v>103</v>
      </c>
      <c r="E2112" s="34" t="s">
        <v>104</v>
      </c>
      <c r="F2112" s="34" t="s">
        <v>239</v>
      </c>
      <c r="G2112" s="35" t="str">
        <f>VLOOKUP(O2112,[3]Gerentes!$A:$N,4,0)</f>
        <v>NUTRICIÓN</v>
      </c>
      <c r="H2112" s="35" t="str">
        <f>VLOOKUP(O2112,[3]Gerentes!$A:$N,5,0)</f>
        <v>DIRECTOR(A) DE NUTRICION</v>
      </c>
      <c r="I2112" s="35" t="str">
        <f>VLOOKUP(O2112,[3]Gerentes!$A:$N,10,0)</f>
        <v>4. Nutrición</v>
      </c>
      <c r="J2112" s="35" t="str">
        <f>VLOOKUP(O2112,[3]Gerentes!$A:$AB,15,0)</f>
        <v>Contratable</v>
      </c>
      <c r="K2112" s="36" t="str">
        <f t="shared" si="96"/>
        <v>Inversión</v>
      </c>
      <c r="L2112" s="37" t="s">
        <v>189</v>
      </c>
      <c r="M2112" s="38" t="str">
        <f t="shared" si="97"/>
        <v>C-4102-1500-12</v>
      </c>
      <c r="N2112" s="34">
        <v>101</v>
      </c>
      <c r="O2112" s="35" t="str">
        <f t="shared" si="98"/>
        <v>C-4102-1500-12-0-4102016-02-101</v>
      </c>
      <c r="P2112" s="32" t="s">
        <v>188</v>
      </c>
      <c r="Q2112" s="39">
        <f>VLOOKUP($O2112,[3]Gerentes!$A:$I,7,0)</f>
        <v>4102016</v>
      </c>
      <c r="R2112" s="40" t="str">
        <f>VLOOKUP($O2112,[3]Gerentes!$A:$I,8,0)</f>
        <v>SERVICIO DE ATENCION Y PREVENCION A LA DESNUTRICION DESDE EL SECTOR INCLUSION SOCIAL</v>
      </c>
      <c r="S2112" s="34" t="s">
        <v>24</v>
      </c>
      <c r="T2112" s="34">
        <v>27</v>
      </c>
      <c r="U2112" s="34" t="s">
        <v>161</v>
      </c>
      <c r="V2112" s="34" t="s">
        <v>25</v>
      </c>
      <c r="W2112" s="41">
        <v>2822926797</v>
      </c>
      <c r="X2112" s="41">
        <v>106912067</v>
      </c>
      <c r="Y2112" s="41">
        <v>53369929</v>
      </c>
      <c r="Z2112" s="41">
        <v>0</v>
      </c>
      <c r="AA2112" s="41">
        <v>0</v>
      </c>
      <c r="AB2112" s="42">
        <v>2876468935</v>
      </c>
      <c r="AC2112" s="41">
        <v>2876468935</v>
      </c>
      <c r="AD2112" s="41">
        <v>0</v>
      </c>
      <c r="AE2112" s="42">
        <v>2876468935</v>
      </c>
      <c r="AF2112" s="42">
        <v>1108325439</v>
      </c>
      <c r="AG2112" s="41">
        <v>1108325439</v>
      </c>
      <c r="AH2112" s="41">
        <v>1108325439</v>
      </c>
      <c r="AI2112" s="41">
        <v>0</v>
      </c>
      <c r="AJ2112" s="41">
        <v>0</v>
      </c>
      <c r="AK2112" s="42" t="str">
        <f>IFERROR(VLOOKUP(Exportar[[#This Row],[RUBRO]],[3]LISTAS!$A$1:$B$19,2,0),Exportar[[#This Row],[NOMBRE-Planeación_Proyecto]])</f>
        <v>4. Nutrición</v>
      </c>
      <c r="AL2112" s="41">
        <f>VLOOKUP(Exportar[[#This Row],[UNIDAD/SUB UNIDAD]],[3]!REGIONALES[[#All],[codigo_regional3]:[Columna1]],3,0)</f>
        <v>97</v>
      </c>
      <c r="AM2112" s="41">
        <f>Exportar[[#This Row],[COD]]</f>
        <v>97</v>
      </c>
      <c r="AN2112" s="41" t="str">
        <f>IFERROR(VLOOKUP(Exportar[[#This Row],[RUBRO completo]],'[3]CENTRO DE COSTOS'!$X:$X,1,0),0)</f>
        <v>C-4102-1500-12-0-4102016-02-101</v>
      </c>
      <c r="AO2112" s="43" t="str">
        <f>VLOOKUP(Exportar[[#This Row],[COD_REAL]],'[3]CENTRO DE COSTOS'!$M$4:$N$72,2,0)</f>
        <v>REGIONAL VAUPÉS</v>
      </c>
    </row>
    <row r="2113" spans="1:41" x14ac:dyDescent="0.25">
      <c r="A2113" s="44">
        <v>45111</v>
      </c>
      <c r="B2113" s="32">
        <v>2023</v>
      </c>
      <c r="C2113" s="33" t="str">
        <f>VLOOKUP(D2113,'[3]CENTRO DE COSTOS'!$E:$H,4,0)</f>
        <v>REGIONALES</v>
      </c>
      <c r="D2113" s="34" t="s">
        <v>103</v>
      </c>
      <c r="E2113" s="34" t="s">
        <v>104</v>
      </c>
      <c r="F2113" s="34" t="s">
        <v>238</v>
      </c>
      <c r="G2113" s="35" t="str">
        <f>VLOOKUP(O2113,[3]Gerentes!$A:$N,4,0)</f>
        <v>NUTRICIÓN</v>
      </c>
      <c r="H2113" s="35" t="str">
        <f>VLOOKUP(O2113,[3]Gerentes!$A:$N,5,0)</f>
        <v>DIRECTOR(A) DE NUTRICION</v>
      </c>
      <c r="I2113" s="35" t="str">
        <f>VLOOKUP(O2113,[3]Gerentes!$A:$N,10,0)</f>
        <v>4. Nutrición</v>
      </c>
      <c r="J2113" s="35" t="str">
        <f>VLOOKUP(O2113,[3]Gerentes!$A:$AB,15,0)</f>
        <v>Contratable</v>
      </c>
      <c r="K2113" s="36" t="str">
        <f t="shared" si="96"/>
        <v>Inversión</v>
      </c>
      <c r="L2113" s="37" t="s">
        <v>191</v>
      </c>
      <c r="M2113" s="38" t="str">
        <f t="shared" si="97"/>
        <v>C-4102-1500-12</v>
      </c>
      <c r="N2113" s="34">
        <v>105</v>
      </c>
      <c r="O2113" s="35" t="str">
        <f t="shared" si="98"/>
        <v>C-4102-1500-12-0-4102014-02-105</v>
      </c>
      <c r="P2113" s="32" t="s">
        <v>190</v>
      </c>
      <c r="Q2113" s="39">
        <f>VLOOKUP($O2113,[3]Gerentes!$A:$I,7,0)</f>
        <v>4102014</v>
      </c>
      <c r="R2113" s="40" t="str">
        <f>VLOOKUP($O2113,[3]Gerentes!$A:$I,8,0)</f>
        <v>SERVICIO DE DISTRIBUCION DE ALIMENTOS SOLIDOS DE ALTO VALOR NUTRICIONAL</v>
      </c>
      <c r="S2113" s="34" t="s">
        <v>24</v>
      </c>
      <c r="T2113" s="34">
        <v>27</v>
      </c>
      <c r="U2113" s="34" t="s">
        <v>161</v>
      </c>
      <c r="V2113" s="34" t="s">
        <v>25</v>
      </c>
      <c r="W2113" s="41">
        <v>34620133</v>
      </c>
      <c r="X2113" s="41">
        <v>0</v>
      </c>
      <c r="Y2113" s="41">
        <v>0</v>
      </c>
      <c r="Z2113" s="41">
        <v>0</v>
      </c>
      <c r="AA2113" s="41">
        <v>0</v>
      </c>
      <c r="AB2113" s="42">
        <v>34620133</v>
      </c>
      <c r="AC2113" s="41">
        <v>34014533</v>
      </c>
      <c r="AD2113" s="41">
        <v>605600</v>
      </c>
      <c r="AE2113" s="42">
        <v>34014533</v>
      </c>
      <c r="AF2113" s="42">
        <v>12818533</v>
      </c>
      <c r="AG2113" s="41">
        <v>12818533</v>
      </c>
      <c r="AH2113" s="41">
        <v>12818533</v>
      </c>
      <c r="AI2113" s="41">
        <v>0</v>
      </c>
      <c r="AJ2113" s="41">
        <v>0</v>
      </c>
      <c r="AK2113" s="42" t="str">
        <f>IFERROR(VLOOKUP(Exportar[[#This Row],[RUBRO]],[3]LISTAS!$A$1:$B$19,2,0),Exportar[[#This Row],[NOMBRE-Planeación_Proyecto]])</f>
        <v>4. Nutrición</v>
      </c>
      <c r="AL2113" s="41">
        <f>VLOOKUP(Exportar[[#This Row],[UNIDAD/SUB UNIDAD]],[3]!REGIONALES[[#All],[codigo_regional3]:[Columna1]],3,0)</f>
        <v>97</v>
      </c>
      <c r="AM2113" s="41">
        <f>Exportar[[#This Row],[COD]]</f>
        <v>97</v>
      </c>
      <c r="AN2113" s="41">
        <f>IFERROR(VLOOKUP(Exportar[[#This Row],[RUBRO completo]],'[3]CENTRO DE COSTOS'!$X:$X,1,0),0)</f>
        <v>0</v>
      </c>
      <c r="AO2113" s="43" t="str">
        <f>VLOOKUP(Exportar[[#This Row],[COD_REAL]],'[3]CENTRO DE COSTOS'!$M$4:$N$72,2,0)</f>
        <v>REGIONAL VAUPÉS</v>
      </c>
    </row>
    <row r="2114" spans="1:41" x14ac:dyDescent="0.25">
      <c r="A2114" s="44">
        <v>45111</v>
      </c>
      <c r="B2114" s="32">
        <v>2023</v>
      </c>
      <c r="C2114" s="33" t="str">
        <f>VLOOKUP(D2114,'[3]CENTRO DE COSTOS'!$E:$H,4,0)</f>
        <v>REGIONALES</v>
      </c>
      <c r="D2114" s="34" t="s">
        <v>103</v>
      </c>
      <c r="E2114" s="34" t="s">
        <v>104</v>
      </c>
      <c r="F2114" s="34" t="s">
        <v>243</v>
      </c>
      <c r="G2114" s="35" t="str">
        <f>VLOOKUP(O2114,[3]Gerentes!$A:$N,4,0)</f>
        <v>PROTECCIÓN SRPA</v>
      </c>
      <c r="H2114" s="35" t="str">
        <f>VLOOKUP(O2114,[3]Gerentes!$A:$N,5,0)</f>
        <v>DIRECTOR(A) DE PROTECCION</v>
      </c>
      <c r="I2114" s="35" t="str">
        <f>VLOOKUP(O2114,[3]Gerentes!$A:$N,10,0)</f>
        <v>3. Protección SRPA</v>
      </c>
      <c r="J2114" s="35" t="str">
        <f>VLOOKUP(O2114,[3]Gerentes!$A:$AB,15,0)</f>
        <v>Contratable</v>
      </c>
      <c r="K2114" s="36" t="str">
        <f t="shared" si="96"/>
        <v>Inversión</v>
      </c>
      <c r="L2114" s="37" t="s">
        <v>187</v>
      </c>
      <c r="M2114" s="38" t="str">
        <f t="shared" si="97"/>
        <v>C-4102-1500-13</v>
      </c>
      <c r="N2114" s="34">
        <v>111</v>
      </c>
      <c r="O2114" s="35" t="str">
        <f t="shared" si="98"/>
        <v>C-4102-1500-13-0-4102038-02-111</v>
      </c>
      <c r="P2114" s="32" t="s">
        <v>186</v>
      </c>
      <c r="Q2114" s="39">
        <f>VLOOKUP($O2114,[3]Gerentes!$A:$I,7,0)</f>
        <v>4102038</v>
      </c>
      <c r="R2114" s="40" t="str">
        <f>VLOOKUP($O2114,[3]Gerentes!$A:$I,8,0)</f>
        <v>SERVICIO DIRIGIDOS A LA ATENCION DE NIÑOS, NIÑAS, ADOLESCENTES Y JOVENES, CON ENFOQUE PEDAGOGICO Y RESTAURATIVO ENCAMINADOS A LA INCLUSION SOCIAL</v>
      </c>
      <c r="S2114" s="34" t="s">
        <v>24</v>
      </c>
      <c r="T2114" s="34">
        <v>27</v>
      </c>
      <c r="U2114" s="34" t="s">
        <v>161</v>
      </c>
      <c r="V2114" s="34" t="s">
        <v>25</v>
      </c>
      <c r="W2114" s="41">
        <v>879042</v>
      </c>
      <c r="X2114" s="41">
        <v>4520000</v>
      </c>
      <c r="Y2114" s="41">
        <v>0</v>
      </c>
      <c r="Z2114" s="41">
        <v>0</v>
      </c>
      <c r="AA2114" s="41">
        <v>0</v>
      </c>
      <c r="AB2114" s="42">
        <v>5399042</v>
      </c>
      <c r="AC2114" s="41">
        <v>2200000</v>
      </c>
      <c r="AD2114" s="41">
        <v>3199042</v>
      </c>
      <c r="AE2114" s="42">
        <v>2200000</v>
      </c>
      <c r="AF2114" s="42">
        <v>2200000</v>
      </c>
      <c r="AG2114" s="41">
        <v>2200000</v>
      </c>
      <c r="AH2114" s="41">
        <v>2200000</v>
      </c>
      <c r="AI2114" s="41">
        <v>0</v>
      </c>
      <c r="AJ2114" s="41">
        <v>0</v>
      </c>
      <c r="AK2114" s="42" t="str">
        <f>IFERROR(VLOOKUP(Exportar[[#This Row],[RUBRO]],[3]LISTAS!$A$1:$B$19,2,0),Exportar[[#This Row],[NOMBRE-Planeación_Proyecto]])</f>
        <v>3. Protección SRPA</v>
      </c>
      <c r="AL2114" s="41">
        <f>VLOOKUP(Exportar[[#This Row],[UNIDAD/SUB UNIDAD]],[3]!REGIONALES[[#All],[codigo_regional3]:[Columna1]],3,0)</f>
        <v>97</v>
      </c>
      <c r="AM2114" s="41">
        <f>Exportar[[#This Row],[COD]]</f>
        <v>97</v>
      </c>
      <c r="AN2114" s="41">
        <f>IFERROR(VLOOKUP(Exportar[[#This Row],[RUBRO completo]],'[3]CENTRO DE COSTOS'!$X:$X,1,0),0)</f>
        <v>0</v>
      </c>
      <c r="AO2114" s="43" t="str">
        <f>VLOOKUP(Exportar[[#This Row],[COD_REAL]],'[3]CENTRO DE COSTOS'!$M$4:$N$72,2,0)</f>
        <v>REGIONAL VAUPÉS</v>
      </c>
    </row>
    <row r="2115" spans="1:41" x14ac:dyDescent="0.25">
      <c r="A2115" s="44">
        <v>45111</v>
      </c>
      <c r="B2115" s="32">
        <v>2023</v>
      </c>
      <c r="C2115" s="33" t="str">
        <f>VLOOKUP(D2115,'[3]CENTRO DE COSTOS'!$E:$H,4,0)</f>
        <v>REGIONALES</v>
      </c>
      <c r="D2115" s="34" t="s">
        <v>103</v>
      </c>
      <c r="E2115" s="34" t="s">
        <v>104</v>
      </c>
      <c r="F2115" s="34" t="s">
        <v>237</v>
      </c>
      <c r="G2115" s="35" t="str">
        <f>VLOOKUP(O2115,[3]Gerentes!$A:$N,4,0)</f>
        <v xml:space="preserve">PROTECCIÓN RESTABLECIMIENTO </v>
      </c>
      <c r="H2115" s="35" t="str">
        <f>VLOOKUP(O2115,[3]Gerentes!$A:$N,5,0)</f>
        <v>DIRECTOR(A) DE PROTECCION</v>
      </c>
      <c r="I2115" s="35" t="str">
        <f>VLOOKUP(O2115,[3]Gerentes!$A:$N,10,0)</f>
        <v>2. Protección PARD</v>
      </c>
      <c r="J2115" s="35" t="str">
        <f>VLOOKUP(O2115,[3]Gerentes!$A:$AB,15,0)</f>
        <v>No Contratable</v>
      </c>
      <c r="K2115" s="36" t="str">
        <f t="shared" si="96"/>
        <v>Inversión</v>
      </c>
      <c r="L2115" s="37" t="s">
        <v>173</v>
      </c>
      <c r="M2115" s="38" t="str">
        <f t="shared" si="97"/>
        <v>C-4102-1500-14</v>
      </c>
      <c r="N2115" s="34">
        <v>112</v>
      </c>
      <c r="O2115" s="35" t="str">
        <f t="shared" si="98"/>
        <v>C-4102-1500-14-0-4102037-02-112</v>
      </c>
      <c r="P2115" s="32" t="s">
        <v>172</v>
      </c>
      <c r="Q2115" s="39">
        <f>VLOOKUP($O2115,[3]Gerentes!$A:$I,7,0)</f>
        <v>4102037</v>
      </c>
      <c r="R2115" s="40" t="str">
        <f>VLOOKUP($O2115,[3]Gerentes!$A:$I,8,0)</f>
        <v>SERVICIO DE PROTECCION PARA EL RESTABLECIMIENTO DE DERECHOS DE NIÑOS, NIÑAS, ADOLESCENTES Y JOVENES</v>
      </c>
      <c r="S2115" s="34" t="s">
        <v>24</v>
      </c>
      <c r="T2115" s="34">
        <v>27</v>
      </c>
      <c r="U2115" s="34" t="s">
        <v>161</v>
      </c>
      <c r="V2115" s="34" t="s">
        <v>25</v>
      </c>
      <c r="W2115" s="41">
        <v>5000000</v>
      </c>
      <c r="X2115" s="41">
        <v>0</v>
      </c>
      <c r="Y2115" s="41">
        <v>0</v>
      </c>
      <c r="Z2115" s="41">
        <v>0</v>
      </c>
      <c r="AA2115" s="41">
        <v>0</v>
      </c>
      <c r="AB2115" s="42">
        <v>5000000</v>
      </c>
      <c r="AC2115" s="41">
        <v>5000000</v>
      </c>
      <c r="AD2115" s="41">
        <v>0</v>
      </c>
      <c r="AE2115" s="42">
        <v>4117000</v>
      </c>
      <c r="AF2115" s="42">
        <v>1937537</v>
      </c>
      <c r="AG2115" s="41">
        <v>1937537</v>
      </c>
      <c r="AH2115" s="41">
        <v>1937537</v>
      </c>
      <c r="AI2115" s="41">
        <v>0</v>
      </c>
      <c r="AJ2115" s="41">
        <v>0</v>
      </c>
      <c r="AK2115" s="42" t="str">
        <f>IFERROR(VLOOKUP(Exportar[[#This Row],[RUBRO]],[3]LISTAS!$A$1:$B$19,2,0),Exportar[[#This Row],[NOMBRE-Planeación_Proyecto]])</f>
        <v>2. Protección PARD</v>
      </c>
      <c r="AL2115" s="41">
        <f>VLOOKUP(Exportar[[#This Row],[UNIDAD/SUB UNIDAD]],[3]!REGIONALES[[#All],[codigo_regional3]:[Columna1]],3,0)</f>
        <v>97</v>
      </c>
      <c r="AM2115" s="41">
        <f>Exportar[[#This Row],[COD]]</f>
        <v>97</v>
      </c>
      <c r="AN2115" s="41">
        <f>IFERROR(VLOOKUP(Exportar[[#This Row],[RUBRO completo]],'[3]CENTRO DE COSTOS'!$X:$X,1,0),0)</f>
        <v>0</v>
      </c>
      <c r="AO2115" s="43" t="str">
        <f>VLOOKUP(Exportar[[#This Row],[COD_REAL]],'[3]CENTRO DE COSTOS'!$M$4:$N$72,2,0)</f>
        <v>REGIONAL VAUPÉS</v>
      </c>
    </row>
    <row r="2116" spans="1:41" x14ac:dyDescent="0.25">
      <c r="A2116" s="44">
        <v>45111</v>
      </c>
      <c r="B2116" s="32">
        <v>2023</v>
      </c>
      <c r="C2116" s="33" t="str">
        <f>VLOOKUP(D2116,'[3]CENTRO DE COSTOS'!$E:$H,4,0)</f>
        <v>REGIONALES</v>
      </c>
      <c r="D2116" s="34" t="s">
        <v>103</v>
      </c>
      <c r="E2116" s="34" t="s">
        <v>104</v>
      </c>
      <c r="F2116" s="34" t="s">
        <v>393</v>
      </c>
      <c r="G2116" s="35" t="str">
        <f>VLOOKUP(O2116,[3]Gerentes!$A:$N,4,0)</f>
        <v xml:space="preserve">PROTECCIÓN RESTABLECIMIENTO </v>
      </c>
      <c r="H2116" s="35" t="str">
        <f>VLOOKUP(O2116,[3]Gerentes!$A:$N,5,0)</f>
        <v>DIRECTOR(A) ADMINISTRATIVO</v>
      </c>
      <c r="I2116" s="35" t="str">
        <f>VLOOKUP(O2116,[3]Gerentes!$A:$N,10,0)</f>
        <v>2. Protección PARD</v>
      </c>
      <c r="J2116" s="35" t="str">
        <f>VLOOKUP(O2116,[3]Gerentes!$A:$AB,15,0)</f>
        <v>Contratable</v>
      </c>
      <c r="K2116" s="36" t="str">
        <f t="shared" ref="K2116:K2179" si="99">IF(OR(LEFT(L2116,1)="A",LEFT(L2116,1)="B"),"Funcionamiento","Inversión")</f>
        <v>Inversión</v>
      </c>
      <c r="L2116" s="37" t="s">
        <v>173</v>
      </c>
      <c r="M2116" s="38" t="str">
        <f t="shared" ref="M2116:M2179" si="100">IF(LEFT(L2116,4)="A-01",LEFT(L2116,10),IF(LEFT(L2116,4)="A-02",LEFT(L2116,7),IF(LEFT(L2116,4)="A-03",LEFT(L2116,14),IF(LEFT(L2116,7)="A-08-01",LEFT(L2116,7),IF(LEFT(L2116,7)="A-08-04",LEFT(L2116,10),IF(AND(LEFT(LEFT(L2116,14),1)="C",RIGHT(LEFT(L2116,14),1)="-"),LEFT(L2116,13),LEFT(L2116,14)))))))</f>
        <v>C-4102-1500-14</v>
      </c>
      <c r="N2116" s="34">
        <v>114</v>
      </c>
      <c r="O2116" s="35" t="str">
        <f t="shared" ref="O2116:O2179" si="101">IF(LEN(N2116)&gt;3,L2116,L2116&amp;IF(N2116&lt;&gt;"","-"&amp;N2116,""))</f>
        <v>C-4102-1500-14-0-4102037-02-114</v>
      </c>
      <c r="P2116" s="32" t="s">
        <v>172</v>
      </c>
      <c r="Q2116" s="39">
        <f>VLOOKUP($O2116,[3]Gerentes!$A:$I,7,0)</f>
        <v>4102037</v>
      </c>
      <c r="R2116" s="40" t="str">
        <f>VLOOKUP($O2116,[3]Gerentes!$A:$I,8,0)</f>
        <v>SERVICIO DE PROTECCION PARA EL RESTABLECIMIENTO DE DERECHOS DE NIÑOS, NIÑAS, ADOLESCENTES Y JOVENES</v>
      </c>
      <c r="S2116" s="34" t="s">
        <v>24</v>
      </c>
      <c r="T2116" s="34">
        <v>21</v>
      </c>
      <c r="U2116" s="34" t="s">
        <v>185</v>
      </c>
      <c r="V2116" s="34" t="s">
        <v>25</v>
      </c>
      <c r="W2116" s="41">
        <v>0</v>
      </c>
      <c r="X2116" s="41">
        <v>22600000</v>
      </c>
      <c r="Y2116" s="41">
        <v>0</v>
      </c>
      <c r="Z2116" s="41">
        <v>0</v>
      </c>
      <c r="AA2116" s="41">
        <v>0</v>
      </c>
      <c r="AB2116" s="42">
        <v>22600000</v>
      </c>
      <c r="AC2116" s="41">
        <v>0</v>
      </c>
      <c r="AD2116" s="41">
        <v>22600000</v>
      </c>
      <c r="AE2116" s="42">
        <v>0</v>
      </c>
      <c r="AF2116" s="42">
        <v>0</v>
      </c>
      <c r="AG2116" s="41">
        <v>0</v>
      </c>
      <c r="AH2116" s="41">
        <v>0</v>
      </c>
      <c r="AI2116" s="41">
        <v>0</v>
      </c>
      <c r="AJ2116" s="41">
        <v>0</v>
      </c>
      <c r="AK2116" s="42" t="str">
        <f>IFERROR(VLOOKUP(Exportar[[#This Row],[RUBRO]],[3]LISTAS!$A$1:$B$19,2,0),Exportar[[#This Row],[NOMBRE-Planeación_Proyecto]])</f>
        <v>2. Protección PARD</v>
      </c>
      <c r="AL2116" s="41">
        <f>VLOOKUP(Exportar[[#This Row],[UNIDAD/SUB UNIDAD]],[3]!REGIONALES[[#All],[codigo_regional3]:[Columna1]],3,0)</f>
        <v>97</v>
      </c>
      <c r="AM2116" s="41">
        <f>Exportar[[#This Row],[COD]]</f>
        <v>97</v>
      </c>
      <c r="AN2116" s="41">
        <f>IFERROR(VLOOKUP(Exportar[[#This Row],[RUBRO completo]],'[3]CENTRO DE COSTOS'!$X:$X,1,0),0)</f>
        <v>0</v>
      </c>
      <c r="AO2116" s="43" t="str">
        <f>VLOOKUP(Exportar[[#This Row],[COD_REAL]],'[3]CENTRO DE COSTOS'!$M$4:$N$72,2,0)</f>
        <v>REGIONAL VAUPÉS</v>
      </c>
    </row>
    <row r="2117" spans="1:41" x14ac:dyDescent="0.25">
      <c r="A2117" s="44">
        <v>45111</v>
      </c>
      <c r="B2117" s="32">
        <v>2023</v>
      </c>
      <c r="C2117" s="33" t="str">
        <f>VLOOKUP(D2117,'[3]CENTRO DE COSTOS'!$E:$H,4,0)</f>
        <v>REGIONALES</v>
      </c>
      <c r="D2117" s="34" t="s">
        <v>103</v>
      </c>
      <c r="E2117" s="34" t="s">
        <v>104</v>
      </c>
      <c r="F2117" s="34" t="s">
        <v>430</v>
      </c>
      <c r="G2117" s="35" t="str">
        <f>VLOOKUP(O2117,[3]Gerentes!$A:$N,4,0)</f>
        <v xml:space="preserve">PROTECCIÓN RESTABLECIMIENTO </v>
      </c>
      <c r="H2117" s="35" t="str">
        <f>VLOOKUP(O2117,[3]Gerentes!$A:$N,5,0)</f>
        <v>DIRECTOR(A) DE PROTECCION</v>
      </c>
      <c r="I2117" s="35" t="str">
        <f>VLOOKUP(O2117,[3]Gerentes!$A:$N,10,0)</f>
        <v>2. Protección PARD</v>
      </c>
      <c r="J2117" s="35" t="str">
        <f>VLOOKUP(O2117,[3]Gerentes!$A:$AB,15,0)</f>
        <v>Contratable</v>
      </c>
      <c r="K2117" s="36" t="str">
        <f t="shared" si="99"/>
        <v>Inversión</v>
      </c>
      <c r="L2117" s="37" t="s">
        <v>173</v>
      </c>
      <c r="M2117" s="38" t="str">
        <f t="shared" si="100"/>
        <v>C-4102-1500-14</v>
      </c>
      <c r="N2117" s="34">
        <v>122</v>
      </c>
      <c r="O2117" s="35" t="str">
        <f t="shared" si="101"/>
        <v>C-4102-1500-14-0-4102037-02-122</v>
      </c>
      <c r="P2117" s="32" t="s">
        <v>172</v>
      </c>
      <c r="Q2117" s="39">
        <f>VLOOKUP($O2117,[3]Gerentes!$A:$I,7,0)</f>
        <v>4102037</v>
      </c>
      <c r="R2117" s="40" t="str">
        <f>VLOOKUP($O2117,[3]Gerentes!$A:$I,8,0)</f>
        <v>SERVICIO DE PROTECCION PARA EL RESTABLECIMIENTO DE DERECHOS DE NIÑOS, NIÑAS, ADOLESCENTES Y JOVENES</v>
      </c>
      <c r="S2117" s="34" t="s">
        <v>24</v>
      </c>
      <c r="T2117" s="34">
        <v>27</v>
      </c>
      <c r="U2117" s="34" t="s">
        <v>161</v>
      </c>
      <c r="V2117" s="34" t="s">
        <v>25</v>
      </c>
      <c r="W2117" s="41">
        <v>39919200</v>
      </c>
      <c r="X2117" s="41">
        <v>0</v>
      </c>
      <c r="Y2117" s="41">
        <v>0</v>
      </c>
      <c r="Z2117" s="41">
        <v>0</v>
      </c>
      <c r="AA2117" s="41">
        <v>0</v>
      </c>
      <c r="AB2117" s="42">
        <v>39919200</v>
      </c>
      <c r="AC2117" s="41">
        <v>15705872</v>
      </c>
      <c r="AD2117" s="41">
        <v>24213328</v>
      </c>
      <c r="AE2117" s="42">
        <v>15705872</v>
      </c>
      <c r="AF2117" s="42">
        <v>3998400</v>
      </c>
      <c r="AG2117" s="41">
        <v>3998400</v>
      </c>
      <c r="AH2117" s="41">
        <v>3998400</v>
      </c>
      <c r="AI2117" s="41">
        <v>0</v>
      </c>
      <c r="AJ2117" s="41">
        <v>0</v>
      </c>
      <c r="AK2117" s="42" t="str">
        <f>IFERROR(VLOOKUP(Exportar[[#This Row],[RUBRO]],[3]LISTAS!$A$1:$B$19,2,0),Exportar[[#This Row],[NOMBRE-Planeación_Proyecto]])</f>
        <v>2. Protección PARD</v>
      </c>
      <c r="AL2117" s="41">
        <f>VLOOKUP(Exportar[[#This Row],[UNIDAD/SUB UNIDAD]],[3]!REGIONALES[[#All],[codigo_regional3]:[Columna1]],3,0)</f>
        <v>97</v>
      </c>
      <c r="AM2117" s="41">
        <f>Exportar[[#This Row],[COD]]</f>
        <v>97</v>
      </c>
      <c r="AN2117" s="41" t="str">
        <f>IFERROR(VLOOKUP(Exportar[[#This Row],[RUBRO completo]],'[3]CENTRO DE COSTOS'!$X:$X,1,0),0)</f>
        <v>C-4102-1500-14-0-4102037-02-122</v>
      </c>
      <c r="AO2117" s="43" t="str">
        <f>VLOOKUP(Exportar[[#This Row],[COD_REAL]],'[3]CENTRO DE COSTOS'!$M$4:$N$72,2,0)</f>
        <v>REGIONAL VAUPÉS</v>
      </c>
    </row>
    <row r="2118" spans="1:41" x14ac:dyDescent="0.25">
      <c r="A2118" s="44">
        <v>45111</v>
      </c>
      <c r="B2118" s="32">
        <v>2023</v>
      </c>
      <c r="C2118" s="33" t="str">
        <f>VLOOKUP(D2118,'[3]CENTRO DE COSTOS'!$E:$H,4,0)</f>
        <v>REGIONALES</v>
      </c>
      <c r="D2118" s="34" t="s">
        <v>103</v>
      </c>
      <c r="E2118" s="34" t="s">
        <v>104</v>
      </c>
      <c r="F2118" s="34" t="s">
        <v>428</v>
      </c>
      <c r="G2118" s="35" t="str">
        <f>VLOOKUP(O2118,[3]Gerentes!$A:$N,4,0)</f>
        <v xml:space="preserve">PROTECCIÓN RESTABLECIMIENTO </v>
      </c>
      <c r="H2118" s="35" t="str">
        <f>VLOOKUP(O2118,[3]Gerentes!$A:$N,5,0)</f>
        <v>DIRECTOR(A) DE PROTECCION</v>
      </c>
      <c r="I2118" s="35" t="str">
        <f>VLOOKUP(O2118,[3]Gerentes!$A:$N,10,0)</f>
        <v>2. Protección PARD</v>
      </c>
      <c r="J2118" s="35" t="str">
        <f>VLOOKUP(O2118,[3]Gerentes!$A:$AB,15,0)</f>
        <v>Contratable</v>
      </c>
      <c r="K2118" s="36" t="str">
        <f t="shared" si="99"/>
        <v>Inversión</v>
      </c>
      <c r="L2118" s="37" t="s">
        <v>173</v>
      </c>
      <c r="M2118" s="38" t="str">
        <f t="shared" si="100"/>
        <v>C-4102-1500-14</v>
      </c>
      <c r="N2118" s="34">
        <v>123</v>
      </c>
      <c r="O2118" s="35" t="str">
        <f t="shared" si="101"/>
        <v>C-4102-1500-14-0-4102037-02-123</v>
      </c>
      <c r="P2118" s="32" t="s">
        <v>172</v>
      </c>
      <c r="Q2118" s="39">
        <f>VLOOKUP($O2118,[3]Gerentes!$A:$I,7,0)</f>
        <v>4102037</v>
      </c>
      <c r="R2118" s="40" t="str">
        <f>VLOOKUP($O2118,[3]Gerentes!$A:$I,8,0)</f>
        <v>SERVICIO DE PROTECCION PARA EL RESTABLECIMIENTO DE DERECHOS DE NIÑOS, NIÑAS, ADOLESCENTES Y JOVENES</v>
      </c>
      <c r="S2118" s="34" t="s">
        <v>24</v>
      </c>
      <c r="T2118" s="34">
        <v>27</v>
      </c>
      <c r="U2118" s="34" t="s">
        <v>161</v>
      </c>
      <c r="V2118" s="34" t="s">
        <v>25</v>
      </c>
      <c r="W2118" s="41">
        <v>472853850</v>
      </c>
      <c r="X2118" s="41">
        <v>0</v>
      </c>
      <c r="Y2118" s="41">
        <v>0</v>
      </c>
      <c r="Z2118" s="41">
        <v>0</v>
      </c>
      <c r="AA2118" s="41">
        <v>0</v>
      </c>
      <c r="AB2118" s="42">
        <v>472853850</v>
      </c>
      <c r="AC2118" s="41">
        <v>412279080</v>
      </c>
      <c r="AD2118" s="41">
        <v>60574770</v>
      </c>
      <c r="AE2118" s="42">
        <v>347881080</v>
      </c>
      <c r="AF2118" s="42">
        <v>123562967</v>
      </c>
      <c r="AG2118" s="41">
        <v>123562967</v>
      </c>
      <c r="AH2118" s="41">
        <v>123562967</v>
      </c>
      <c r="AI2118" s="41">
        <v>0</v>
      </c>
      <c r="AJ2118" s="41">
        <v>0</v>
      </c>
      <c r="AK2118" s="42" t="str">
        <f>IFERROR(VLOOKUP(Exportar[[#This Row],[RUBRO]],[3]LISTAS!$A$1:$B$19,2,0),Exportar[[#This Row],[NOMBRE-Planeación_Proyecto]])</f>
        <v>2. Protección PARD</v>
      </c>
      <c r="AL2118" s="41">
        <f>VLOOKUP(Exportar[[#This Row],[UNIDAD/SUB UNIDAD]],[3]!REGIONALES[[#All],[codigo_regional3]:[Columna1]],3,0)</f>
        <v>97</v>
      </c>
      <c r="AM2118" s="41">
        <f>Exportar[[#This Row],[COD]]</f>
        <v>97</v>
      </c>
      <c r="AN2118" s="41" t="str">
        <f>IFERROR(VLOOKUP(Exportar[[#This Row],[RUBRO completo]],'[3]CENTRO DE COSTOS'!$X:$X,1,0),0)</f>
        <v>C-4102-1500-14-0-4102037-02-123</v>
      </c>
      <c r="AO2118" s="43" t="str">
        <f>VLOOKUP(Exportar[[#This Row],[COD_REAL]],'[3]CENTRO DE COSTOS'!$M$4:$N$72,2,0)</f>
        <v>REGIONAL VAUPÉS</v>
      </c>
    </row>
    <row r="2119" spans="1:41" x14ac:dyDescent="0.25">
      <c r="A2119" s="44">
        <v>45111</v>
      </c>
      <c r="B2119" s="32">
        <v>2023</v>
      </c>
      <c r="C2119" s="33" t="str">
        <f>VLOOKUP(D2119,'[3]CENTRO DE COSTOS'!$E:$H,4,0)</f>
        <v>REGIONALES</v>
      </c>
      <c r="D2119" s="34" t="s">
        <v>103</v>
      </c>
      <c r="E2119" s="34" t="s">
        <v>104</v>
      </c>
      <c r="F2119" s="34" t="s">
        <v>233</v>
      </c>
      <c r="G2119" s="35" t="str">
        <f>VLOOKUP(O2119,[3]Gerentes!$A:$N,4,0)</f>
        <v>FAMILIA Y COMUNIDADES</v>
      </c>
      <c r="H2119" s="35" t="str">
        <f>VLOOKUP(O2119,[3]Gerentes!$A:$N,5,0)</f>
        <v>DIRECTOR(A) DE FAMILIA Y COMUNIDADES</v>
      </c>
      <c r="I2119" s="35" t="str">
        <f>VLOOKUP(O2119,[3]Gerentes!$A:$N,10,0)</f>
        <v>6. Familia y Comunidades</v>
      </c>
      <c r="J2119" s="35" t="str">
        <f>VLOOKUP(O2119,[3]Gerentes!$A:$AB,15,0)</f>
        <v>Contratable</v>
      </c>
      <c r="K2119" s="36" t="str">
        <f t="shared" si="99"/>
        <v>Inversión</v>
      </c>
      <c r="L2119" s="37" t="s">
        <v>232</v>
      </c>
      <c r="M2119" s="38" t="str">
        <f t="shared" si="100"/>
        <v>C-4102-1500-16</v>
      </c>
      <c r="N2119" s="34">
        <v>142</v>
      </c>
      <c r="O2119" s="35" t="str">
        <f t="shared" si="101"/>
        <v>C-4102-1500-16-0-4102042-02-142</v>
      </c>
      <c r="P2119" s="32" t="s">
        <v>231</v>
      </c>
      <c r="Q2119" s="39">
        <f>VLOOKUP($O2119,[3]Gerentes!$A:$I,7,0)</f>
        <v>4102042</v>
      </c>
      <c r="R2119" s="40" t="str">
        <f>VLOOKUP($O2119,[3]Gerentes!$A:$I,8,0)</f>
        <v>SERVICIO DE ASISTENCIA TECNICA A COMUNIDADES EN TEMAS DE FORTALECIMIENTO DEL TEJIDO SOCIAL Y CONSTRUCCION DE ESCENARIOS COMUNITARIOS PROTECTORES DE DERECHOS</v>
      </c>
      <c r="S2119" s="34" t="s">
        <v>24</v>
      </c>
      <c r="T2119" s="34">
        <v>27</v>
      </c>
      <c r="U2119" s="34" t="s">
        <v>161</v>
      </c>
      <c r="V2119" s="34" t="s">
        <v>25</v>
      </c>
      <c r="W2119" s="41">
        <v>1072000000</v>
      </c>
      <c r="X2119" s="41">
        <v>0</v>
      </c>
      <c r="Y2119" s="41">
        <v>0</v>
      </c>
      <c r="Z2119" s="41">
        <v>0</v>
      </c>
      <c r="AA2119" s="41">
        <v>0</v>
      </c>
      <c r="AB2119" s="42">
        <v>1072000000</v>
      </c>
      <c r="AC2119" s="41">
        <v>1072000000</v>
      </c>
      <c r="AD2119" s="41">
        <v>0</v>
      </c>
      <c r="AE2119" s="42">
        <v>1072000000</v>
      </c>
      <c r="AF2119" s="42">
        <v>214400000</v>
      </c>
      <c r="AG2119" s="41">
        <v>214400000</v>
      </c>
      <c r="AH2119" s="41">
        <v>214400000</v>
      </c>
      <c r="AI2119" s="41">
        <v>0</v>
      </c>
      <c r="AJ2119" s="41">
        <v>0</v>
      </c>
      <c r="AK2119" s="42" t="str">
        <f>IFERROR(VLOOKUP(Exportar[[#This Row],[RUBRO]],[3]LISTAS!$A$1:$B$19,2,0),Exportar[[#This Row],[NOMBRE-Planeación_Proyecto]])</f>
        <v>6. Familia y Comunidades</v>
      </c>
      <c r="AL2119" s="41">
        <f>VLOOKUP(Exportar[[#This Row],[UNIDAD/SUB UNIDAD]],[3]!REGIONALES[[#All],[codigo_regional3]:[Columna1]],3,0)</f>
        <v>97</v>
      </c>
      <c r="AM2119" s="41">
        <f>Exportar[[#This Row],[COD]]</f>
        <v>97</v>
      </c>
      <c r="AN2119" s="41" t="str">
        <f>IFERROR(VLOOKUP(Exportar[[#This Row],[RUBRO completo]],'[3]CENTRO DE COSTOS'!$X:$X,1,0),0)</f>
        <v>C-4102-1500-16-0-4102042-02-142</v>
      </c>
      <c r="AO2119" s="43" t="str">
        <f>VLOOKUP(Exportar[[#This Row],[COD_REAL]],'[3]CENTRO DE COSTOS'!$M$4:$N$72,2,0)</f>
        <v>REGIONAL VAUPÉS</v>
      </c>
    </row>
    <row r="2120" spans="1:41" x14ac:dyDescent="0.25">
      <c r="A2120" s="44">
        <v>45111</v>
      </c>
      <c r="B2120" s="32">
        <v>2023</v>
      </c>
      <c r="C2120" s="33" t="str">
        <f>VLOOKUP(D2120,'[3]CENTRO DE COSTOS'!$E:$H,4,0)</f>
        <v>REGIONALES</v>
      </c>
      <c r="D2120" s="34" t="s">
        <v>103</v>
      </c>
      <c r="E2120" s="34" t="s">
        <v>104</v>
      </c>
      <c r="F2120" s="34" t="s">
        <v>230</v>
      </c>
      <c r="G2120" s="35" t="str">
        <f>VLOOKUP(O2120,[3]Gerentes!$A:$N,4,0)</f>
        <v>INFANCIA</v>
      </c>
      <c r="H2120" s="35" t="str">
        <f>VLOOKUP(O2120,[3]Gerentes!$A:$N,5,0)</f>
        <v>DIRECTOR(A) DE INFANCIA</v>
      </c>
      <c r="I2120" s="35" t="str">
        <f>VLOOKUP(O2120,[3]Gerentes!$A:$N,10,0)</f>
        <v>7. Infancia</v>
      </c>
      <c r="J2120" s="35" t="str">
        <f>VLOOKUP(O2120,[3]Gerentes!$A:$AB,15,0)</f>
        <v>Contratable</v>
      </c>
      <c r="K2120" s="36" t="str">
        <f t="shared" si="99"/>
        <v>Inversión</v>
      </c>
      <c r="L2120" s="37" t="s">
        <v>182</v>
      </c>
      <c r="M2120" s="38" t="str">
        <f t="shared" si="100"/>
        <v>C-4102-1500-20</v>
      </c>
      <c r="N2120" s="34">
        <v>152</v>
      </c>
      <c r="O2120" s="35" t="str">
        <f t="shared" si="101"/>
        <v>C-4102-1500-20-0-4102045-02-152</v>
      </c>
      <c r="P2120" s="32" t="s">
        <v>181</v>
      </c>
      <c r="Q2120" s="39">
        <f>VLOOKUP($O2120,[3]Gerentes!$A:$I,7,0)</f>
        <v>4102045</v>
      </c>
      <c r="R2120" s="40" t="str">
        <f>VLOOKUP($O2120,[3]Gerentes!$A:$I,8,0)</f>
        <v>SERVICIOS DE EDUCACIÓN INFORMAL A NIÑOS, NIÑAS, ADOLESCENTES  Y JÓVENES PARA EL RECONOCIMIENTO DE SUS DERECHOS</v>
      </c>
      <c r="S2120" s="34" t="s">
        <v>24</v>
      </c>
      <c r="T2120" s="34">
        <v>27</v>
      </c>
      <c r="U2120" s="34" t="s">
        <v>161</v>
      </c>
      <c r="V2120" s="34" t="s">
        <v>25</v>
      </c>
      <c r="W2120" s="41">
        <v>1335738750</v>
      </c>
      <c r="X2120" s="41">
        <v>0</v>
      </c>
      <c r="Y2120" s="41">
        <v>0</v>
      </c>
      <c r="Z2120" s="41">
        <v>0</v>
      </c>
      <c r="AA2120" s="41">
        <v>0</v>
      </c>
      <c r="AB2120" s="42">
        <v>1335738750</v>
      </c>
      <c r="AC2120" s="41">
        <v>0</v>
      </c>
      <c r="AD2120" s="41">
        <v>1335738750</v>
      </c>
      <c r="AE2120" s="42">
        <v>0</v>
      </c>
      <c r="AF2120" s="42">
        <v>0</v>
      </c>
      <c r="AG2120" s="41">
        <v>0</v>
      </c>
      <c r="AH2120" s="41">
        <v>0</v>
      </c>
      <c r="AI2120" s="41">
        <v>0</v>
      </c>
      <c r="AJ2120" s="41">
        <v>0</v>
      </c>
      <c r="AK2120" s="42" t="str">
        <f>IFERROR(VLOOKUP(Exportar[[#This Row],[RUBRO]],[3]LISTAS!$A$1:$B$19,2,0),Exportar[[#This Row],[NOMBRE-Planeación_Proyecto]])</f>
        <v>7. Infancia</v>
      </c>
      <c r="AL2120" s="41">
        <f>VLOOKUP(Exportar[[#This Row],[UNIDAD/SUB UNIDAD]],[3]!REGIONALES[[#All],[codigo_regional3]:[Columna1]],3,0)</f>
        <v>97</v>
      </c>
      <c r="AM2120" s="41">
        <f>Exportar[[#This Row],[COD]]</f>
        <v>97</v>
      </c>
      <c r="AN2120" s="41" t="str">
        <f>IFERROR(VLOOKUP(Exportar[[#This Row],[RUBRO completo]],'[3]CENTRO DE COSTOS'!$X:$X,1,0),0)</f>
        <v>C-4102-1500-20-0-4102045-02-152</v>
      </c>
      <c r="AO2120" s="43" t="str">
        <f>VLOOKUP(Exportar[[#This Row],[COD_REAL]],'[3]CENTRO DE COSTOS'!$M$4:$N$72,2,0)</f>
        <v>REGIONAL VAUPÉS</v>
      </c>
    </row>
    <row r="2121" spans="1:41" x14ac:dyDescent="0.25">
      <c r="A2121" s="44">
        <v>45111</v>
      </c>
      <c r="B2121" s="32">
        <v>2023</v>
      </c>
      <c r="C2121" s="33" t="str">
        <f>VLOOKUP(D2121,'[3]CENTRO DE COSTOS'!$E:$H,4,0)</f>
        <v>REGIONALES</v>
      </c>
      <c r="D2121" s="34" t="s">
        <v>103</v>
      </c>
      <c r="E2121" s="34" t="s">
        <v>104</v>
      </c>
      <c r="F2121" s="34" t="s">
        <v>146</v>
      </c>
      <c r="G2121" s="35" t="str">
        <f>VLOOKUP(O2121,[3]Gerentes!$A:$N,4,0)</f>
        <v>ADOLESCENCIA Y JUVENTUD</v>
      </c>
      <c r="H2121" s="35" t="str">
        <f>VLOOKUP(O2121,[3]Gerentes!$A:$N,5,0)</f>
        <v xml:space="preserve">DIRECTOR(A) DE ADOLESCENCIA Y JUVENTUD </v>
      </c>
      <c r="I2121" s="35" t="str">
        <f>VLOOKUP(O2121,[3]Gerentes!$A:$N,10,0)</f>
        <v>8. Adolescencia y Juventud</v>
      </c>
      <c r="J2121" s="35" t="str">
        <f>VLOOKUP(O2121,[3]Gerentes!$A:$AB,15,0)</f>
        <v>Contratable</v>
      </c>
      <c r="K2121" s="36" t="str">
        <f t="shared" si="99"/>
        <v>Inversión</v>
      </c>
      <c r="L2121" s="37" t="s">
        <v>180</v>
      </c>
      <c r="M2121" s="38" t="str">
        <f t="shared" si="100"/>
        <v>C-4102-1500-21</v>
      </c>
      <c r="N2121" s="34">
        <v>153</v>
      </c>
      <c r="O2121" s="35" t="str">
        <f t="shared" si="101"/>
        <v>C-4102-1500-21-0-4102045-02-00-153</v>
      </c>
      <c r="P2121" s="32" t="s">
        <v>179</v>
      </c>
      <c r="Q2121" s="39">
        <f>VLOOKUP($O2121,[3]Gerentes!$A:$I,7,0)</f>
        <v>4102045</v>
      </c>
      <c r="R2121" s="40" t="str">
        <f>VLOOKUP($O2121,[3]Gerentes!$A:$I,8,0)</f>
        <v>SERVICIOS DE EDUCACIÓN INFORMAL A NIÑOS, NIÑAS, ADOLESCENTES  Y JÓVENES PARA EL RECONOCIMIENTO DE SUS DERECHOS</v>
      </c>
      <c r="S2121" s="34" t="s">
        <v>24</v>
      </c>
      <c r="T2121" s="34">
        <v>27</v>
      </c>
      <c r="U2121" s="34" t="s">
        <v>161</v>
      </c>
      <c r="V2121" s="34" t="s">
        <v>25</v>
      </c>
      <c r="W2121" s="41">
        <v>1120159080</v>
      </c>
      <c r="X2121" s="41">
        <v>0</v>
      </c>
      <c r="Y2121" s="41">
        <v>0</v>
      </c>
      <c r="Z2121" s="41">
        <v>0</v>
      </c>
      <c r="AA2121" s="41">
        <v>0</v>
      </c>
      <c r="AB2121" s="42">
        <v>1120159080</v>
      </c>
      <c r="AC2121" s="41">
        <v>0</v>
      </c>
      <c r="AD2121" s="41">
        <v>1120159080</v>
      </c>
      <c r="AE2121" s="42">
        <v>0</v>
      </c>
      <c r="AF2121" s="42">
        <v>0</v>
      </c>
      <c r="AG2121" s="41">
        <v>0</v>
      </c>
      <c r="AH2121" s="41">
        <v>0</v>
      </c>
      <c r="AI2121" s="41">
        <v>0</v>
      </c>
      <c r="AJ2121" s="41">
        <v>0</v>
      </c>
      <c r="AK2121" s="42" t="str">
        <f>IFERROR(VLOOKUP(Exportar[[#This Row],[RUBRO]],[3]LISTAS!$A$1:$B$19,2,0),Exportar[[#This Row],[NOMBRE-Planeación_Proyecto]])</f>
        <v>8. Adolescencia y Juventud</v>
      </c>
      <c r="AL2121" s="41">
        <f>VLOOKUP(Exportar[[#This Row],[UNIDAD/SUB UNIDAD]],[3]!REGIONALES[[#All],[codigo_regional3]:[Columna1]],3,0)</f>
        <v>97</v>
      </c>
      <c r="AM2121" s="41">
        <f>Exportar[[#This Row],[COD]]</f>
        <v>97</v>
      </c>
      <c r="AN2121" s="41" t="str">
        <f>IFERROR(VLOOKUP(Exportar[[#This Row],[RUBRO completo]],'[3]CENTRO DE COSTOS'!$X:$X,1,0),0)</f>
        <v>C-4102-1500-21-0-4102045-02-00-153</v>
      </c>
      <c r="AO2121" s="43" t="str">
        <f>VLOOKUP(Exportar[[#This Row],[COD_REAL]],'[3]CENTRO DE COSTOS'!$M$4:$N$72,2,0)</f>
        <v>REGIONAL VAUPÉS</v>
      </c>
    </row>
    <row r="2122" spans="1:41" x14ac:dyDescent="0.25">
      <c r="A2122" s="44">
        <v>45111</v>
      </c>
      <c r="B2122" s="32">
        <v>2023</v>
      </c>
      <c r="C2122" s="33" t="str">
        <f>VLOOKUP(D2122,'[3]CENTRO DE COSTOS'!$E:$H,4,0)</f>
        <v>REGIONALES</v>
      </c>
      <c r="D2122" s="34" t="s">
        <v>103</v>
      </c>
      <c r="E2122" s="34" t="s">
        <v>104</v>
      </c>
      <c r="F2122" s="34" t="s">
        <v>229</v>
      </c>
      <c r="G2122" s="35" t="str">
        <f>VLOOKUP(O2122,[3]Gerentes!$A:$N,4,0)</f>
        <v>PRIMERA INFANCIA</v>
      </c>
      <c r="H2122" s="35" t="str">
        <f>VLOOKUP(O2122,[3]Gerentes!$A:$N,5,0)</f>
        <v>DIRECTOR(A) DE PRIMERA INFANCIA</v>
      </c>
      <c r="I2122" s="35" t="str">
        <f>VLOOKUP(O2122,[3]Gerentes!$A:$N,10,0)</f>
        <v>1. Primera Infancia</v>
      </c>
      <c r="J2122" s="35" t="str">
        <f>VLOOKUP(O2122,[3]Gerentes!$A:$AB,15,0)</f>
        <v>Contratable</v>
      </c>
      <c r="K2122" s="36" t="str">
        <f t="shared" si="99"/>
        <v>Inversión</v>
      </c>
      <c r="L2122" s="37" t="s">
        <v>228</v>
      </c>
      <c r="M2122" s="38" t="str">
        <f t="shared" si="100"/>
        <v>C-4102-1500-18</v>
      </c>
      <c r="N2122" s="34">
        <v>161</v>
      </c>
      <c r="O2122" s="35" t="str">
        <f t="shared" si="101"/>
        <v>C-4102-1500-18-0-4102001-02-161</v>
      </c>
      <c r="P2122" s="32" t="s">
        <v>227</v>
      </c>
      <c r="Q2122" s="39">
        <f>VLOOKUP($O2122,[3]Gerentes!$A:$I,7,0)</f>
        <v>4102001</v>
      </c>
      <c r="R2122" s="40" t="str">
        <f>VLOOKUP($O2122,[3]Gerentes!$A:$I,8,0)</f>
        <v>SERVICIO DE ATENCION INTEGRAL A LA PRIMERA INFANCIA</v>
      </c>
      <c r="S2122" s="34" t="s">
        <v>38</v>
      </c>
      <c r="T2122" s="34">
        <v>10</v>
      </c>
      <c r="U2122" s="34" t="s">
        <v>223</v>
      </c>
      <c r="V2122" s="34" t="s">
        <v>25</v>
      </c>
      <c r="W2122" s="41">
        <v>3683865995</v>
      </c>
      <c r="X2122" s="41">
        <v>368984883</v>
      </c>
      <c r="Y2122" s="41">
        <v>0</v>
      </c>
      <c r="Z2122" s="41">
        <v>0</v>
      </c>
      <c r="AA2122" s="41">
        <v>0</v>
      </c>
      <c r="AB2122" s="42">
        <v>4052850878</v>
      </c>
      <c r="AC2122" s="41">
        <v>4052850878</v>
      </c>
      <c r="AD2122" s="41">
        <v>0</v>
      </c>
      <c r="AE2122" s="42">
        <v>4052850878</v>
      </c>
      <c r="AF2122" s="42">
        <v>2677084160</v>
      </c>
      <c r="AG2122" s="41">
        <v>2677084160</v>
      </c>
      <c r="AH2122" s="41">
        <v>2677084160</v>
      </c>
      <c r="AI2122" s="41">
        <v>0</v>
      </c>
      <c r="AJ2122" s="41">
        <v>0</v>
      </c>
      <c r="AK2122" s="42" t="str">
        <f>IFERROR(VLOOKUP(Exportar[[#This Row],[RUBRO]],[3]LISTAS!$A$1:$B$19,2,0),Exportar[[#This Row],[NOMBRE-Planeación_Proyecto]])</f>
        <v>1. Primera Infancia</v>
      </c>
      <c r="AL2122" s="41">
        <f>VLOOKUP(Exportar[[#This Row],[UNIDAD/SUB UNIDAD]],[3]!REGIONALES[[#All],[codigo_regional3]:[Columna1]],3,0)</f>
        <v>97</v>
      </c>
      <c r="AM2122" s="41">
        <f>Exportar[[#This Row],[COD]]</f>
        <v>97</v>
      </c>
      <c r="AN2122" s="41" t="str">
        <f>IFERROR(VLOOKUP(Exportar[[#This Row],[RUBRO completo]],'[3]CENTRO DE COSTOS'!$X:$X,1,0),0)</f>
        <v>C-4102-1500-18-0-4102001-02-161</v>
      </c>
      <c r="AO2122" s="43" t="str">
        <f>VLOOKUP(Exportar[[#This Row],[COD_REAL]],'[3]CENTRO DE COSTOS'!$M$4:$N$72,2,0)</f>
        <v>REGIONAL VAUPÉS</v>
      </c>
    </row>
    <row r="2123" spans="1:41" x14ac:dyDescent="0.25">
      <c r="A2123" s="44">
        <v>45111</v>
      </c>
      <c r="B2123" s="32">
        <v>2023</v>
      </c>
      <c r="C2123" s="33" t="str">
        <f>VLOOKUP(D2123,'[3]CENTRO DE COSTOS'!$E:$H,4,0)</f>
        <v>REGIONALES</v>
      </c>
      <c r="D2123" s="34" t="s">
        <v>103</v>
      </c>
      <c r="E2123" s="34" t="s">
        <v>104</v>
      </c>
      <c r="F2123" s="34" t="s">
        <v>226</v>
      </c>
      <c r="G2123" s="35" t="str">
        <f>VLOOKUP(O2123,[3]Gerentes!$A:$N,4,0)</f>
        <v>PRIMERA INFANCIA</v>
      </c>
      <c r="H2123" s="35" t="str">
        <f>VLOOKUP(O2123,[3]Gerentes!$A:$N,5,0)</f>
        <v>DIRECTOR(A) DE PRIMERA INFANCIA</v>
      </c>
      <c r="I2123" s="35" t="str">
        <f>VLOOKUP(O2123,[3]Gerentes!$A:$N,10,0)</f>
        <v>1. Primera Infancia</v>
      </c>
      <c r="J2123" s="35" t="str">
        <f>VLOOKUP(O2123,[3]Gerentes!$A:$AB,15,0)</f>
        <v>Contratable</v>
      </c>
      <c r="K2123" s="36" t="str">
        <f t="shared" si="99"/>
        <v>Inversión</v>
      </c>
      <c r="L2123" s="37" t="s">
        <v>225</v>
      </c>
      <c r="M2123" s="38" t="str">
        <f t="shared" si="100"/>
        <v>C-4102-1500-18</v>
      </c>
      <c r="N2123" s="34">
        <v>162</v>
      </c>
      <c r="O2123" s="35" t="str">
        <f t="shared" si="101"/>
        <v>C-4102-1500-18-0-4102002-02-162</v>
      </c>
      <c r="P2123" s="32" t="s">
        <v>224</v>
      </c>
      <c r="Q2123" s="39">
        <f>VLOOKUP($O2123,[3]Gerentes!$A:$I,7,0)</f>
        <v>4102002</v>
      </c>
      <c r="R2123" s="40" t="str">
        <f>VLOOKUP($O2123,[3]Gerentes!$A:$I,8,0)</f>
        <v>SERVICIO DE ATENCION TRADICIONAL A LA PRIMERA INFANCIA</v>
      </c>
      <c r="S2123" s="34" t="s">
        <v>38</v>
      </c>
      <c r="T2123" s="34">
        <v>10</v>
      </c>
      <c r="U2123" s="34" t="s">
        <v>223</v>
      </c>
      <c r="V2123" s="34" t="s">
        <v>25</v>
      </c>
      <c r="W2123" s="41">
        <v>969025640</v>
      </c>
      <c r="X2123" s="41">
        <v>171469323</v>
      </c>
      <c r="Y2123" s="41">
        <v>0</v>
      </c>
      <c r="Z2123" s="41">
        <v>0</v>
      </c>
      <c r="AA2123" s="41">
        <v>0</v>
      </c>
      <c r="AB2123" s="42">
        <v>1140494963</v>
      </c>
      <c r="AC2123" s="41">
        <v>1140494963</v>
      </c>
      <c r="AD2123" s="41">
        <v>0</v>
      </c>
      <c r="AE2123" s="42">
        <v>915394652</v>
      </c>
      <c r="AF2123" s="42">
        <v>549236790</v>
      </c>
      <c r="AG2123" s="41">
        <v>549236790</v>
      </c>
      <c r="AH2123" s="41">
        <v>549236790</v>
      </c>
      <c r="AI2123" s="41">
        <v>0</v>
      </c>
      <c r="AJ2123" s="41">
        <v>0</v>
      </c>
      <c r="AK2123" s="42" t="str">
        <f>IFERROR(VLOOKUP(Exportar[[#This Row],[RUBRO]],[3]LISTAS!$A$1:$B$19,2,0),Exportar[[#This Row],[NOMBRE-Planeación_Proyecto]])</f>
        <v>1. Primera Infancia</v>
      </c>
      <c r="AL2123" s="41">
        <f>VLOOKUP(Exportar[[#This Row],[UNIDAD/SUB UNIDAD]],[3]!REGIONALES[[#All],[codigo_regional3]:[Columna1]],3,0)</f>
        <v>97</v>
      </c>
      <c r="AM2123" s="41">
        <f>Exportar[[#This Row],[COD]]</f>
        <v>97</v>
      </c>
      <c r="AN2123" s="41" t="str">
        <f>IFERROR(VLOOKUP(Exportar[[#This Row],[RUBRO completo]],'[3]CENTRO DE COSTOS'!$X:$X,1,0),0)</f>
        <v>C-4102-1500-18-0-4102002-02-162</v>
      </c>
      <c r="AO2123" s="43" t="str">
        <f>VLOOKUP(Exportar[[#This Row],[COD_REAL]],'[3]CENTRO DE COSTOS'!$M$4:$N$72,2,0)</f>
        <v>REGIONAL VAUPÉS</v>
      </c>
    </row>
    <row r="2124" spans="1:41" x14ac:dyDescent="0.25">
      <c r="A2124" s="44">
        <v>45111</v>
      </c>
      <c r="B2124" s="32">
        <v>2023</v>
      </c>
      <c r="C2124" s="33" t="str">
        <f>VLOOKUP(D2124,'[3]CENTRO DE COSTOS'!$E:$H,4,0)</f>
        <v>REGIONALES</v>
      </c>
      <c r="D2124" s="34" t="s">
        <v>103</v>
      </c>
      <c r="E2124" s="34" t="s">
        <v>104</v>
      </c>
      <c r="F2124" s="34" t="s">
        <v>222</v>
      </c>
      <c r="G2124" s="35" t="str">
        <f>VLOOKUP(O2124,[3]Gerentes!$A:$N,4,0)</f>
        <v>FORTALECIMIENTO</v>
      </c>
      <c r="H2124" s="35" t="str">
        <f>VLOOKUP(O2124,[3]Gerentes!$A:$N,5,0)</f>
        <v>DIRECTOR(A) ADMINISTRATIVO</v>
      </c>
      <c r="I2124" s="35" t="str">
        <f>VLOOKUP(O2124,[3]Gerentes!$A:$N,10,0)</f>
        <v>8. Fortalecimiento</v>
      </c>
      <c r="J2124" s="35" t="str">
        <f>VLOOKUP(O2124,[3]Gerentes!$A:$AB,15,0)</f>
        <v>Contratable</v>
      </c>
      <c r="K2124" s="36" t="str">
        <f t="shared" si="99"/>
        <v>Inversión</v>
      </c>
      <c r="L2124" s="37" t="s">
        <v>175</v>
      </c>
      <c r="M2124" s="38" t="str">
        <f t="shared" si="100"/>
        <v>C-4199-1500-8</v>
      </c>
      <c r="N2124" s="34">
        <v>184</v>
      </c>
      <c r="O2124" s="35" t="str">
        <f t="shared" si="101"/>
        <v>C-4199-1500-8-0-4199064-02-184</v>
      </c>
      <c r="P2124" s="32" t="s">
        <v>174</v>
      </c>
      <c r="Q2124" s="39">
        <f>VLOOKUP($O2124,[3]Gerentes!$A:$I,7,0)</f>
        <v>4199064</v>
      </c>
      <c r="R2124" s="40" t="str">
        <f>VLOOKUP($O2124,[3]Gerentes!$A:$I,8,0)</f>
        <v>SERVICIO DE IMPLEMENTACION DE SISTEMAS DE GESTION</v>
      </c>
      <c r="S2124" s="34" t="s">
        <v>24</v>
      </c>
      <c r="T2124" s="34">
        <v>27</v>
      </c>
      <c r="U2124" s="34" t="s">
        <v>161</v>
      </c>
      <c r="V2124" s="34" t="s">
        <v>25</v>
      </c>
      <c r="W2124" s="41">
        <v>33344216</v>
      </c>
      <c r="X2124" s="41">
        <v>0</v>
      </c>
      <c r="Y2124" s="41">
        <v>0</v>
      </c>
      <c r="Z2124" s="41">
        <v>0</v>
      </c>
      <c r="AA2124" s="41">
        <v>0</v>
      </c>
      <c r="AB2124" s="42">
        <v>33344216</v>
      </c>
      <c r="AC2124" s="41">
        <v>33344216</v>
      </c>
      <c r="AD2124" s="41">
        <v>0</v>
      </c>
      <c r="AE2124" s="42">
        <v>33344216</v>
      </c>
      <c r="AF2124" s="42">
        <v>24000000</v>
      </c>
      <c r="AG2124" s="41">
        <v>24000000</v>
      </c>
      <c r="AH2124" s="41">
        <v>24000000</v>
      </c>
      <c r="AI2124" s="41">
        <v>0</v>
      </c>
      <c r="AJ2124" s="41">
        <v>0</v>
      </c>
      <c r="AK2124" s="42" t="str">
        <f>IFERROR(VLOOKUP(Exportar[[#This Row],[RUBRO]],[3]LISTAS!$A$1:$B$19,2,0),Exportar[[#This Row],[NOMBRE-Planeación_Proyecto]])</f>
        <v>8. Fortalecimiento</v>
      </c>
      <c r="AL2124" s="41">
        <f>VLOOKUP(Exportar[[#This Row],[UNIDAD/SUB UNIDAD]],[3]!REGIONALES[[#All],[codigo_regional3]:[Columna1]],3,0)</f>
        <v>97</v>
      </c>
      <c r="AM2124" s="41">
        <f>Exportar[[#This Row],[COD]]</f>
        <v>97</v>
      </c>
      <c r="AN2124" s="41">
        <f>IFERROR(VLOOKUP(Exportar[[#This Row],[RUBRO completo]],'[3]CENTRO DE COSTOS'!$X:$X,1,0),0)</f>
        <v>0</v>
      </c>
      <c r="AO2124" s="43" t="str">
        <f>VLOOKUP(Exportar[[#This Row],[COD_REAL]],'[3]CENTRO DE COSTOS'!$M$4:$N$72,2,0)</f>
        <v>REGIONAL VAUPÉS</v>
      </c>
    </row>
    <row r="2125" spans="1:41" x14ac:dyDescent="0.25">
      <c r="A2125" s="44">
        <v>45111</v>
      </c>
      <c r="B2125" s="32">
        <v>2023</v>
      </c>
      <c r="C2125" s="33" t="str">
        <f>VLOOKUP(D2125,'[3]CENTRO DE COSTOS'!$E:$H,4,0)</f>
        <v>REGIONALES</v>
      </c>
      <c r="D2125" s="34" t="s">
        <v>103</v>
      </c>
      <c r="E2125" s="34" t="s">
        <v>104</v>
      </c>
      <c r="F2125" s="34" t="s">
        <v>221</v>
      </c>
      <c r="G2125" s="35" t="str">
        <f>VLOOKUP(O2125,[3]Gerentes!$A:$N,4,0)</f>
        <v>FORTALECIMIENTO</v>
      </c>
      <c r="H2125" s="35" t="str">
        <f>VLOOKUP(O2125,[3]Gerentes!$A:$N,5,0)</f>
        <v>DIRECTOR(A) ADMINISTRATIVO</v>
      </c>
      <c r="I2125" s="35" t="str">
        <f>VLOOKUP(O2125,[3]Gerentes!$A:$N,10,0)</f>
        <v>8. Fortalecimiento</v>
      </c>
      <c r="J2125" s="35" t="str">
        <f>VLOOKUP(O2125,[3]Gerentes!$A:$AB,15,0)</f>
        <v>Contratable</v>
      </c>
      <c r="K2125" s="36" t="str">
        <f t="shared" si="99"/>
        <v>Inversión</v>
      </c>
      <c r="L2125" s="37" t="s">
        <v>175</v>
      </c>
      <c r="M2125" s="38" t="str">
        <f t="shared" si="100"/>
        <v>C-4199-1500-8</v>
      </c>
      <c r="N2125" s="34">
        <v>186</v>
      </c>
      <c r="O2125" s="35" t="str">
        <f t="shared" si="101"/>
        <v>C-4199-1500-8-0-4199064-02-186</v>
      </c>
      <c r="P2125" s="32" t="s">
        <v>174</v>
      </c>
      <c r="Q2125" s="39">
        <f>VLOOKUP($O2125,[3]Gerentes!$A:$I,7,0)</f>
        <v>4199064</v>
      </c>
      <c r="R2125" s="40" t="str">
        <f>VLOOKUP($O2125,[3]Gerentes!$A:$I,8,0)</f>
        <v>SERVICIO DE IMPLEMENTACION DE SISTEMAS DE GESTION</v>
      </c>
      <c r="S2125" s="34" t="s">
        <v>24</v>
      </c>
      <c r="T2125" s="34">
        <v>27</v>
      </c>
      <c r="U2125" s="34" t="s">
        <v>161</v>
      </c>
      <c r="V2125" s="34" t="s">
        <v>25</v>
      </c>
      <c r="W2125" s="41">
        <v>2904842</v>
      </c>
      <c r="X2125" s="41">
        <v>0</v>
      </c>
      <c r="Y2125" s="41">
        <v>0</v>
      </c>
      <c r="Z2125" s="41">
        <v>0</v>
      </c>
      <c r="AA2125" s="41">
        <v>0</v>
      </c>
      <c r="AB2125" s="42">
        <v>2904842</v>
      </c>
      <c r="AC2125" s="41">
        <v>2904842</v>
      </c>
      <c r="AD2125" s="41">
        <v>0</v>
      </c>
      <c r="AE2125" s="42">
        <v>1621692</v>
      </c>
      <c r="AF2125" s="42">
        <v>1621692</v>
      </c>
      <c r="AG2125" s="41">
        <v>1621692</v>
      </c>
      <c r="AH2125" s="41">
        <v>1621692</v>
      </c>
      <c r="AI2125" s="41">
        <v>0</v>
      </c>
      <c r="AJ2125" s="41">
        <v>0</v>
      </c>
      <c r="AK2125" s="42" t="str">
        <f>IFERROR(VLOOKUP(Exportar[[#This Row],[RUBRO]],[3]LISTAS!$A$1:$B$19,2,0),Exportar[[#This Row],[NOMBRE-Planeación_Proyecto]])</f>
        <v>8. Fortalecimiento</v>
      </c>
      <c r="AL2125" s="41">
        <f>VLOOKUP(Exportar[[#This Row],[UNIDAD/SUB UNIDAD]],[3]!REGIONALES[[#All],[codigo_regional3]:[Columna1]],3,0)</f>
        <v>97</v>
      </c>
      <c r="AM2125" s="41">
        <f>Exportar[[#This Row],[COD]]</f>
        <v>97</v>
      </c>
      <c r="AN2125" s="41">
        <f>IFERROR(VLOOKUP(Exportar[[#This Row],[RUBRO completo]],'[3]CENTRO DE COSTOS'!$X:$X,1,0),0)</f>
        <v>0</v>
      </c>
      <c r="AO2125" s="43" t="str">
        <f>VLOOKUP(Exportar[[#This Row],[COD_REAL]],'[3]CENTRO DE COSTOS'!$M$4:$N$72,2,0)</f>
        <v>REGIONAL VAUPÉS</v>
      </c>
    </row>
    <row r="2126" spans="1:41" x14ac:dyDescent="0.25">
      <c r="A2126" s="44">
        <v>45111</v>
      </c>
      <c r="B2126" s="32">
        <v>2023</v>
      </c>
      <c r="C2126" s="33" t="str">
        <f>VLOOKUP(D2126,'[3]CENTRO DE COSTOS'!$E:$H,4,0)</f>
        <v>REGIONALES</v>
      </c>
      <c r="D2126" s="34" t="s">
        <v>103</v>
      </c>
      <c r="E2126" s="34" t="s">
        <v>104</v>
      </c>
      <c r="F2126" s="34" t="s">
        <v>219</v>
      </c>
      <c r="G2126" s="35" t="str">
        <f>VLOOKUP(O2126,[3]Gerentes!$A:$N,4,0)</f>
        <v>FORTALECIMIENTO</v>
      </c>
      <c r="H2126" s="35" t="str">
        <f>VLOOKUP(O2126,[3]Gerentes!$A:$N,5,0)</f>
        <v>DIRECTOR(A) ADMINISTRATIVO</v>
      </c>
      <c r="I2126" s="35" t="str">
        <f>VLOOKUP(O2126,[3]Gerentes!$A:$N,10,0)</f>
        <v>8. Fortalecimiento</v>
      </c>
      <c r="J2126" s="35" t="str">
        <f>VLOOKUP(O2126,[3]Gerentes!$A:$AB,15,0)</f>
        <v>Contratable</v>
      </c>
      <c r="K2126" s="36" t="str">
        <f t="shared" si="99"/>
        <v>Inversión</v>
      </c>
      <c r="L2126" s="37" t="s">
        <v>218</v>
      </c>
      <c r="M2126" s="38" t="str">
        <f t="shared" si="100"/>
        <v>C-4199-1500-8</v>
      </c>
      <c r="N2126" s="34">
        <v>197</v>
      </c>
      <c r="O2126" s="35" t="str">
        <f t="shared" si="101"/>
        <v>C-4199-1500-8-0-4199016-02-197</v>
      </c>
      <c r="P2126" s="32" t="s">
        <v>217</v>
      </c>
      <c r="Q2126" s="39">
        <f>VLOOKUP($O2126,[3]Gerentes!$A:$I,7,0)</f>
        <v>4199016</v>
      </c>
      <c r="R2126" s="40" t="str">
        <f>VLOOKUP($O2126,[3]Gerentes!$A:$I,8,0)</f>
        <v>SEDES MANTENIDAS</v>
      </c>
      <c r="S2126" s="34" t="s">
        <v>24</v>
      </c>
      <c r="T2126" s="34">
        <v>27</v>
      </c>
      <c r="U2126" s="34" t="s">
        <v>161</v>
      </c>
      <c r="V2126" s="34" t="s">
        <v>25</v>
      </c>
      <c r="W2126" s="41">
        <v>43978891</v>
      </c>
      <c r="X2126" s="41">
        <v>0</v>
      </c>
      <c r="Y2126" s="41">
        <v>0</v>
      </c>
      <c r="Z2126" s="41">
        <v>0</v>
      </c>
      <c r="AA2126" s="41">
        <v>0</v>
      </c>
      <c r="AB2126" s="42">
        <v>43978891</v>
      </c>
      <c r="AC2126" s="41">
        <v>30453000</v>
      </c>
      <c r="AD2126" s="41">
        <v>13525891</v>
      </c>
      <c r="AE2126" s="42">
        <v>0</v>
      </c>
      <c r="AF2126" s="42">
        <v>0</v>
      </c>
      <c r="AG2126" s="41">
        <v>0</v>
      </c>
      <c r="AH2126" s="41">
        <v>0</v>
      </c>
      <c r="AI2126" s="41">
        <v>0</v>
      </c>
      <c r="AJ2126" s="41">
        <v>0</v>
      </c>
      <c r="AK2126" s="42" t="str">
        <f>IFERROR(VLOOKUP(Exportar[[#This Row],[RUBRO]],[3]LISTAS!$A$1:$B$19,2,0),Exportar[[#This Row],[NOMBRE-Planeación_Proyecto]])</f>
        <v>8. Fortalecimiento</v>
      </c>
      <c r="AL2126" s="41">
        <f>VLOOKUP(Exportar[[#This Row],[UNIDAD/SUB UNIDAD]],[3]!REGIONALES[[#All],[codigo_regional3]:[Columna1]],3,0)</f>
        <v>97</v>
      </c>
      <c r="AM2126" s="41">
        <f>Exportar[[#This Row],[COD]]</f>
        <v>97</v>
      </c>
      <c r="AN2126" s="41">
        <f>IFERROR(VLOOKUP(Exportar[[#This Row],[RUBRO completo]],'[3]CENTRO DE COSTOS'!$X:$X,1,0),0)</f>
        <v>0</v>
      </c>
      <c r="AO2126" s="43" t="str">
        <f>VLOOKUP(Exportar[[#This Row],[COD_REAL]],'[3]CENTRO DE COSTOS'!$M$4:$N$72,2,0)</f>
        <v>REGIONAL VAUPÉS</v>
      </c>
    </row>
    <row r="2127" spans="1:41" x14ac:dyDescent="0.25">
      <c r="A2127" s="44">
        <v>45111</v>
      </c>
      <c r="B2127" s="32">
        <v>2023</v>
      </c>
      <c r="C2127" s="33" t="str">
        <f>VLOOKUP(D2127,'[3]CENTRO DE COSTOS'!$E:$H,4,0)</f>
        <v>REGIONALES</v>
      </c>
      <c r="D2127" s="34" t="s">
        <v>103</v>
      </c>
      <c r="E2127" s="34" t="s">
        <v>104</v>
      </c>
      <c r="F2127" s="34" t="s">
        <v>216</v>
      </c>
      <c r="G2127" s="35" t="str">
        <f>VLOOKUP(O2127,[3]Gerentes!$A:$N,4,0)</f>
        <v>FORTALECIMIENTO</v>
      </c>
      <c r="H2127" s="35" t="str">
        <f>VLOOKUP(O2127,[3]Gerentes!$A:$N,5,0)</f>
        <v>DIRECTOR(A) ADMINISTRATIVO</v>
      </c>
      <c r="I2127" s="35" t="str">
        <f>VLOOKUP(O2127,[3]Gerentes!$A:$N,10,0)</f>
        <v>8. Fortalecimiento</v>
      </c>
      <c r="J2127" s="35" t="str">
        <f>VLOOKUP(O2127,[3]Gerentes!$A:$AB,15,0)</f>
        <v>Contratable</v>
      </c>
      <c r="K2127" s="36" t="str">
        <f t="shared" si="99"/>
        <v>Inversión</v>
      </c>
      <c r="L2127" s="37" t="s">
        <v>215</v>
      </c>
      <c r="M2127" s="38" t="str">
        <f t="shared" si="100"/>
        <v>C-4199-1500-8</v>
      </c>
      <c r="N2127" s="34">
        <v>199</v>
      </c>
      <c r="O2127" s="35" t="str">
        <f t="shared" si="101"/>
        <v>C-4199-1500-8-0-4199053-02-199</v>
      </c>
      <c r="P2127" s="32" t="s">
        <v>214</v>
      </c>
      <c r="Q2127" s="39">
        <f>VLOOKUP($O2127,[3]Gerentes!$A:$I,7,0)</f>
        <v>4199053</v>
      </c>
      <c r="R2127" s="40" t="str">
        <f>VLOOKUP($O2127,[3]Gerentes!$A:$I,8,0)</f>
        <v>DOCUMENTOS DE LINEAMIENTOS TECNICOS</v>
      </c>
      <c r="S2127" s="34" t="s">
        <v>24</v>
      </c>
      <c r="T2127" s="34">
        <v>27</v>
      </c>
      <c r="U2127" s="34" t="s">
        <v>161</v>
      </c>
      <c r="V2127" s="34" t="s">
        <v>25</v>
      </c>
      <c r="W2127" s="41">
        <v>7000000</v>
      </c>
      <c r="X2127" s="41">
        <v>0</v>
      </c>
      <c r="Y2127" s="41">
        <v>0</v>
      </c>
      <c r="Z2127" s="41">
        <v>0</v>
      </c>
      <c r="AA2127" s="41">
        <v>0</v>
      </c>
      <c r="AB2127" s="42">
        <v>7000000</v>
      </c>
      <c r="AC2127" s="41">
        <v>0</v>
      </c>
      <c r="AD2127" s="41">
        <v>7000000</v>
      </c>
      <c r="AE2127" s="42">
        <v>0</v>
      </c>
      <c r="AF2127" s="42">
        <v>0</v>
      </c>
      <c r="AG2127" s="41">
        <v>0</v>
      </c>
      <c r="AH2127" s="41">
        <v>0</v>
      </c>
      <c r="AI2127" s="41">
        <v>0</v>
      </c>
      <c r="AJ2127" s="41">
        <v>0</v>
      </c>
      <c r="AK2127" s="42" t="str">
        <f>IFERROR(VLOOKUP(Exportar[[#This Row],[RUBRO]],[3]LISTAS!$A$1:$B$19,2,0),Exportar[[#This Row],[NOMBRE-Planeación_Proyecto]])</f>
        <v>8. Fortalecimiento</v>
      </c>
      <c r="AL2127" s="41">
        <f>VLOOKUP(Exportar[[#This Row],[UNIDAD/SUB UNIDAD]],[3]!REGIONALES[[#All],[codigo_regional3]:[Columna1]],3,0)</f>
        <v>97</v>
      </c>
      <c r="AM2127" s="41">
        <f>Exportar[[#This Row],[COD]]</f>
        <v>97</v>
      </c>
      <c r="AN2127" s="41">
        <f>IFERROR(VLOOKUP(Exportar[[#This Row],[RUBRO completo]],'[3]CENTRO DE COSTOS'!$X:$X,1,0),0)</f>
        <v>0</v>
      </c>
      <c r="AO2127" s="43" t="str">
        <f>VLOOKUP(Exportar[[#This Row],[COD_REAL]],'[3]CENTRO DE COSTOS'!$M$4:$N$72,2,0)</f>
        <v>REGIONAL VAUPÉS</v>
      </c>
    </row>
    <row r="2128" spans="1:41" x14ac:dyDescent="0.25">
      <c r="A2128" s="44">
        <v>45111</v>
      </c>
      <c r="B2128" s="32">
        <v>2023</v>
      </c>
      <c r="C2128" s="33" t="str">
        <f>VLOOKUP(D2128,'[3]CENTRO DE COSTOS'!$E:$H,4,0)</f>
        <v>REGIONALES</v>
      </c>
      <c r="D2128" s="34" t="s">
        <v>103</v>
      </c>
      <c r="E2128" s="34" t="s">
        <v>104</v>
      </c>
      <c r="F2128" s="34" t="s">
        <v>213</v>
      </c>
      <c r="G2128" s="35" t="str">
        <f>VLOOKUP(O2128,[3]Gerentes!$A:$N,4,0)</f>
        <v>FORTALECIMIENTO</v>
      </c>
      <c r="H2128" s="35" t="str">
        <f>VLOOKUP(O2128,[3]Gerentes!$A:$N,5,0)</f>
        <v>DIRECTOR(A) ADMINISTRATIVO</v>
      </c>
      <c r="I2128" s="35" t="str">
        <f>VLOOKUP(O2128,[3]Gerentes!$A:$N,10,0)</f>
        <v>8. Fortalecimiento</v>
      </c>
      <c r="J2128" s="35" t="str">
        <f>VLOOKUP(O2128,[3]Gerentes!$A:$AB,15,0)</f>
        <v>Contratable</v>
      </c>
      <c r="K2128" s="36" t="str">
        <f t="shared" si="99"/>
        <v>Inversión</v>
      </c>
      <c r="L2128" s="37" t="s">
        <v>175</v>
      </c>
      <c r="M2128" s="38" t="str">
        <f t="shared" si="100"/>
        <v>C-4199-1500-8</v>
      </c>
      <c r="N2128" s="34">
        <v>201</v>
      </c>
      <c r="O2128" s="35" t="str">
        <f t="shared" si="101"/>
        <v>C-4199-1500-8-0-4199064-02-201</v>
      </c>
      <c r="P2128" s="32" t="s">
        <v>174</v>
      </c>
      <c r="Q2128" s="39">
        <f>VLOOKUP($O2128,[3]Gerentes!$A:$I,7,0)</f>
        <v>4199064</v>
      </c>
      <c r="R2128" s="40" t="str">
        <f>VLOOKUP($O2128,[3]Gerentes!$A:$I,8,0)</f>
        <v>SERVICIO DE IMPLEMENTACION DE SISTEMAS DE GESTION</v>
      </c>
      <c r="S2128" s="34" t="s">
        <v>24</v>
      </c>
      <c r="T2128" s="34">
        <v>27</v>
      </c>
      <c r="U2128" s="34" t="s">
        <v>161</v>
      </c>
      <c r="V2128" s="34" t="s">
        <v>25</v>
      </c>
      <c r="W2128" s="41">
        <v>60000000</v>
      </c>
      <c r="X2128" s="41">
        <v>23437107</v>
      </c>
      <c r="Y2128" s="41">
        <v>0</v>
      </c>
      <c r="Z2128" s="41">
        <v>0</v>
      </c>
      <c r="AA2128" s="41">
        <v>0</v>
      </c>
      <c r="AB2128" s="42">
        <v>83437107</v>
      </c>
      <c r="AC2128" s="41">
        <v>23436321</v>
      </c>
      <c r="AD2128" s="41">
        <v>60000786</v>
      </c>
      <c r="AE2128" s="42">
        <v>23436321</v>
      </c>
      <c r="AF2128" s="42">
        <v>23436321</v>
      </c>
      <c r="AG2128" s="41">
        <v>23436321</v>
      </c>
      <c r="AH2128" s="41">
        <v>23436321</v>
      </c>
      <c r="AI2128" s="41">
        <v>0</v>
      </c>
      <c r="AJ2128" s="41">
        <v>0</v>
      </c>
      <c r="AK2128" s="42" t="str">
        <f>IFERROR(VLOOKUP(Exportar[[#This Row],[RUBRO]],[3]LISTAS!$A$1:$B$19,2,0),Exportar[[#This Row],[NOMBRE-Planeación_Proyecto]])</f>
        <v>8. Fortalecimiento</v>
      </c>
      <c r="AL2128" s="41">
        <f>VLOOKUP(Exportar[[#This Row],[UNIDAD/SUB UNIDAD]],[3]!REGIONALES[[#All],[codigo_regional3]:[Columna1]],3,0)</f>
        <v>97</v>
      </c>
      <c r="AM2128" s="41">
        <f>Exportar[[#This Row],[COD]]</f>
        <v>97</v>
      </c>
      <c r="AN2128" s="41">
        <f>IFERROR(VLOOKUP(Exportar[[#This Row],[RUBRO completo]],'[3]CENTRO DE COSTOS'!$X:$X,1,0),0)</f>
        <v>0</v>
      </c>
      <c r="AO2128" s="43" t="str">
        <f>VLOOKUP(Exportar[[#This Row],[COD_REAL]],'[3]CENTRO DE COSTOS'!$M$4:$N$72,2,0)</f>
        <v>REGIONAL VAUPÉS</v>
      </c>
    </row>
    <row r="2129" spans="1:41" x14ac:dyDescent="0.25">
      <c r="A2129" s="44">
        <v>45111</v>
      </c>
      <c r="B2129" s="32">
        <v>2023</v>
      </c>
      <c r="C2129" s="33" t="str">
        <f>VLOOKUP(D2129,'[3]CENTRO DE COSTOS'!$E:$H,4,0)</f>
        <v>REGIONALES</v>
      </c>
      <c r="D2129" s="34" t="s">
        <v>103</v>
      </c>
      <c r="E2129" s="34" t="s">
        <v>104</v>
      </c>
      <c r="F2129" s="34" t="s">
        <v>208</v>
      </c>
      <c r="G2129" s="35" t="str">
        <f>VLOOKUP(O2129,[3]Gerentes!$A:$N,4,0)</f>
        <v>FUNCIONAMIENTO</v>
      </c>
      <c r="H2129" s="35" t="str">
        <f>VLOOKUP(O2129,[3]Gerentes!$A:$N,5,0)</f>
        <v>DIRECTOR(A) DE GESTION HUMANA</v>
      </c>
      <c r="I2129" s="35" t="str">
        <f>VLOOKUP(O2129,[3]Gerentes!$A:$N,10,0)</f>
        <v>1. Gestión Humana</v>
      </c>
      <c r="J2129" s="35" t="str">
        <f>VLOOKUP(O2129,[3]Gerentes!$A:$AB,15,0)</f>
        <v>Contratable</v>
      </c>
      <c r="K2129" s="36" t="str">
        <f t="shared" si="99"/>
        <v>Funcionamiento</v>
      </c>
      <c r="L2129" s="37" t="s">
        <v>212</v>
      </c>
      <c r="M2129" s="38" t="str">
        <f t="shared" si="100"/>
        <v>A-02-02</v>
      </c>
      <c r="N2129" s="34">
        <v>301</v>
      </c>
      <c r="O2129" s="35" t="str">
        <f t="shared" si="101"/>
        <v>A-02-02-01-002-008-301</v>
      </c>
      <c r="P2129" s="32" t="s">
        <v>211</v>
      </c>
      <c r="Q2129" s="39">
        <f>VLOOKUP($O2129,[3]Gerentes!$A:$I,7,0)</f>
        <v>0</v>
      </c>
      <c r="R2129" s="40">
        <f>VLOOKUP($O2129,[3]Gerentes!$A:$I,8,0)</f>
        <v>0</v>
      </c>
      <c r="S2129" s="34" t="s">
        <v>24</v>
      </c>
      <c r="T2129" s="34">
        <v>27</v>
      </c>
      <c r="U2129" s="34" t="s">
        <v>161</v>
      </c>
      <c r="V2129" s="34" t="s">
        <v>25</v>
      </c>
      <c r="W2129" s="41">
        <v>2546160</v>
      </c>
      <c r="X2129" s="41">
        <v>0</v>
      </c>
      <c r="Y2129" s="41">
        <v>0</v>
      </c>
      <c r="Z2129" s="41">
        <v>0</v>
      </c>
      <c r="AA2129" s="41">
        <v>0</v>
      </c>
      <c r="AB2129" s="42">
        <v>2546160</v>
      </c>
      <c r="AC2129" s="41">
        <v>2546160</v>
      </c>
      <c r="AD2129" s="41">
        <v>0</v>
      </c>
      <c r="AE2129" s="42">
        <v>0</v>
      </c>
      <c r="AF2129" s="42">
        <v>0</v>
      </c>
      <c r="AG2129" s="41">
        <v>0</v>
      </c>
      <c r="AH2129" s="41">
        <v>0</v>
      </c>
      <c r="AI2129" s="41">
        <v>0</v>
      </c>
      <c r="AJ2129" s="41">
        <v>0</v>
      </c>
      <c r="AK2129" s="42" t="str">
        <f>IFERROR(VLOOKUP(Exportar[[#This Row],[RUBRO]],[3]LISTAS!$A$1:$B$19,2,0),Exportar[[#This Row],[NOMBRE-Planeación_Proyecto]])</f>
        <v>Gastos Generales</v>
      </c>
      <c r="AL2129" s="41">
        <f>VLOOKUP(Exportar[[#This Row],[UNIDAD/SUB UNIDAD]],[3]!REGIONALES[[#All],[codigo_regional3]:[Columna1]],3,0)</f>
        <v>97</v>
      </c>
      <c r="AM2129" s="41">
        <f>Exportar[[#This Row],[COD]]</f>
        <v>97</v>
      </c>
      <c r="AN2129" s="41">
        <f>IFERROR(VLOOKUP(Exportar[[#This Row],[RUBRO completo]],'[3]CENTRO DE COSTOS'!$X:$X,1,0),0)</f>
        <v>0</v>
      </c>
      <c r="AO2129" s="43" t="str">
        <f>VLOOKUP(Exportar[[#This Row],[COD_REAL]],'[3]CENTRO DE COSTOS'!$M$4:$N$72,2,0)</f>
        <v>REGIONAL VAUPÉS</v>
      </c>
    </row>
    <row r="2130" spans="1:41" x14ac:dyDescent="0.25">
      <c r="A2130" s="44">
        <v>45111</v>
      </c>
      <c r="B2130" s="32">
        <v>2023</v>
      </c>
      <c r="C2130" s="33" t="str">
        <f>VLOOKUP(D2130,'[3]CENTRO DE COSTOS'!$E:$H,4,0)</f>
        <v>REGIONALES</v>
      </c>
      <c r="D2130" s="34" t="s">
        <v>103</v>
      </c>
      <c r="E2130" s="34" t="s">
        <v>104</v>
      </c>
      <c r="F2130" s="34" t="s">
        <v>208</v>
      </c>
      <c r="G2130" s="35" t="str">
        <f>VLOOKUP(O2130,[3]Gerentes!$A:$N,4,0)</f>
        <v>FUNCIONAMIENTO</v>
      </c>
      <c r="H2130" s="35" t="str">
        <f>VLOOKUP(O2130,[3]Gerentes!$A:$N,5,0)</f>
        <v>DIRECTOR(A) DE GESTION HUMANA</v>
      </c>
      <c r="I2130" s="35" t="str">
        <f>VLOOKUP(O2130,[3]Gerentes!$A:$N,10,0)</f>
        <v>1. Gestión Humana</v>
      </c>
      <c r="J2130" s="35" t="str">
        <f>VLOOKUP(O2130,[3]Gerentes!$A:$AB,15,0)</f>
        <v>No Contratable</v>
      </c>
      <c r="K2130" s="36" t="str">
        <f t="shared" si="99"/>
        <v>Funcionamiento</v>
      </c>
      <c r="L2130" s="37" t="s">
        <v>210</v>
      </c>
      <c r="M2130" s="38" t="str">
        <f t="shared" si="100"/>
        <v>A-02-02</v>
      </c>
      <c r="N2130" s="34">
        <v>301</v>
      </c>
      <c r="O2130" s="35" t="str">
        <f t="shared" si="101"/>
        <v>A-02-02-02-009-006-301</v>
      </c>
      <c r="P2130" s="32" t="s">
        <v>209</v>
      </c>
      <c r="Q2130" s="39">
        <f>VLOOKUP($O2130,[3]Gerentes!$A:$I,7,0)</f>
        <v>0</v>
      </c>
      <c r="R2130" s="40">
        <f>VLOOKUP($O2130,[3]Gerentes!$A:$I,8,0)</f>
        <v>0</v>
      </c>
      <c r="S2130" s="34" t="s">
        <v>24</v>
      </c>
      <c r="T2130" s="34">
        <v>27</v>
      </c>
      <c r="U2130" s="34" t="s">
        <v>161</v>
      </c>
      <c r="V2130" s="34" t="s">
        <v>25</v>
      </c>
      <c r="W2130" s="41">
        <v>8179558</v>
      </c>
      <c r="X2130" s="41">
        <v>2144155</v>
      </c>
      <c r="Y2130" s="41">
        <v>0</v>
      </c>
      <c r="Z2130" s="41">
        <v>0</v>
      </c>
      <c r="AA2130" s="41">
        <v>0</v>
      </c>
      <c r="AB2130" s="42">
        <v>10323713</v>
      </c>
      <c r="AC2130" s="41">
        <v>10323713</v>
      </c>
      <c r="AD2130" s="41">
        <v>0</v>
      </c>
      <c r="AE2130" s="42">
        <v>0</v>
      </c>
      <c r="AF2130" s="42">
        <v>0</v>
      </c>
      <c r="AG2130" s="41">
        <v>0</v>
      </c>
      <c r="AH2130" s="41">
        <v>0</v>
      </c>
      <c r="AI2130" s="41">
        <v>0</v>
      </c>
      <c r="AJ2130" s="41">
        <v>0</v>
      </c>
      <c r="AK2130" s="42" t="str">
        <f>IFERROR(VLOOKUP(Exportar[[#This Row],[RUBRO]],[3]LISTAS!$A$1:$B$19,2,0),Exportar[[#This Row],[NOMBRE-Planeación_Proyecto]])</f>
        <v>Gastos Generales</v>
      </c>
      <c r="AL2130" s="41">
        <f>VLOOKUP(Exportar[[#This Row],[UNIDAD/SUB UNIDAD]],[3]!REGIONALES[[#All],[codigo_regional3]:[Columna1]],3,0)</f>
        <v>97</v>
      </c>
      <c r="AM2130" s="41">
        <f>Exportar[[#This Row],[COD]]</f>
        <v>97</v>
      </c>
      <c r="AN2130" s="41">
        <f>IFERROR(VLOOKUP(Exportar[[#This Row],[RUBRO completo]],'[3]CENTRO DE COSTOS'!$X:$X,1,0),0)</f>
        <v>0</v>
      </c>
      <c r="AO2130" s="43" t="str">
        <f>VLOOKUP(Exportar[[#This Row],[COD_REAL]],'[3]CENTRO DE COSTOS'!$M$4:$N$72,2,0)</f>
        <v>REGIONAL VAUPÉS</v>
      </c>
    </row>
    <row r="2131" spans="1:41" x14ac:dyDescent="0.25">
      <c r="A2131" s="44">
        <v>45111</v>
      </c>
      <c r="B2131" s="32">
        <v>2023</v>
      </c>
      <c r="C2131" s="33" t="str">
        <f>VLOOKUP(D2131,'[3]CENTRO DE COSTOS'!$E:$H,4,0)</f>
        <v>REGIONALES</v>
      </c>
      <c r="D2131" s="34" t="s">
        <v>103</v>
      </c>
      <c r="E2131" s="34" t="s">
        <v>104</v>
      </c>
      <c r="F2131" s="34" t="s">
        <v>208</v>
      </c>
      <c r="G2131" s="35" t="str">
        <f>VLOOKUP(O2131,[3]Gerentes!$A:$N,4,0)</f>
        <v>FUNCIONAMIENTO</v>
      </c>
      <c r="H2131" s="35" t="str">
        <f>VLOOKUP(O2131,[3]Gerentes!$A:$N,5,0)</f>
        <v>DIRECTOR(A) DE GESTION HUMANA</v>
      </c>
      <c r="I2131" s="35" t="str">
        <f>VLOOKUP(O2131,[3]Gerentes!$A:$N,10,0)</f>
        <v>1. Gestión Humana</v>
      </c>
      <c r="J2131" s="35" t="str">
        <f>VLOOKUP(O2131,[3]Gerentes!$A:$AB,15,0)</f>
        <v>No Contratable</v>
      </c>
      <c r="K2131" s="36" t="str">
        <f t="shared" si="99"/>
        <v>Funcionamiento</v>
      </c>
      <c r="L2131" s="37" t="s">
        <v>207</v>
      </c>
      <c r="M2131" s="38" t="str">
        <f t="shared" si="100"/>
        <v>A-02-02</v>
      </c>
      <c r="N2131" s="34">
        <v>301</v>
      </c>
      <c r="O2131" s="35" t="str">
        <f t="shared" si="101"/>
        <v>A-02-02-02-010-301</v>
      </c>
      <c r="P2131" s="32" t="s">
        <v>206</v>
      </c>
      <c r="Q2131" s="39">
        <f>VLOOKUP($O2131,[3]Gerentes!$A:$I,7,0)</f>
        <v>0</v>
      </c>
      <c r="R2131" s="40">
        <f>VLOOKUP($O2131,[3]Gerentes!$A:$I,8,0)</f>
        <v>0</v>
      </c>
      <c r="S2131" s="34" t="s">
        <v>24</v>
      </c>
      <c r="T2131" s="34">
        <v>27</v>
      </c>
      <c r="U2131" s="34" t="s">
        <v>161</v>
      </c>
      <c r="V2131" s="34" t="s">
        <v>25</v>
      </c>
      <c r="W2131" s="41">
        <v>6365400</v>
      </c>
      <c r="X2131" s="41">
        <v>0</v>
      </c>
      <c r="Y2131" s="41">
        <v>0</v>
      </c>
      <c r="Z2131" s="41">
        <v>0</v>
      </c>
      <c r="AA2131" s="41">
        <v>0</v>
      </c>
      <c r="AB2131" s="42">
        <v>6365400</v>
      </c>
      <c r="AC2131" s="41">
        <v>6365400</v>
      </c>
      <c r="AD2131" s="41">
        <v>0</v>
      </c>
      <c r="AE2131" s="42">
        <v>0</v>
      </c>
      <c r="AF2131" s="42">
        <v>0</v>
      </c>
      <c r="AG2131" s="41">
        <v>0</v>
      </c>
      <c r="AH2131" s="41">
        <v>0</v>
      </c>
      <c r="AI2131" s="41">
        <v>0</v>
      </c>
      <c r="AJ2131" s="41">
        <v>0</v>
      </c>
      <c r="AK2131" s="42" t="str">
        <f>IFERROR(VLOOKUP(Exportar[[#This Row],[RUBRO]],[3]LISTAS!$A$1:$B$19,2,0),Exportar[[#This Row],[NOMBRE-Planeación_Proyecto]])</f>
        <v>Gastos Generales</v>
      </c>
      <c r="AL2131" s="41">
        <f>VLOOKUP(Exportar[[#This Row],[UNIDAD/SUB UNIDAD]],[3]!REGIONALES[[#All],[codigo_regional3]:[Columna1]],3,0)</f>
        <v>97</v>
      </c>
      <c r="AM2131" s="41">
        <f>Exportar[[#This Row],[COD]]</f>
        <v>97</v>
      </c>
      <c r="AN2131" s="41">
        <f>IFERROR(VLOOKUP(Exportar[[#This Row],[RUBRO completo]],'[3]CENTRO DE COSTOS'!$X:$X,1,0),0)</f>
        <v>0</v>
      </c>
      <c r="AO2131" s="43" t="str">
        <f>VLOOKUP(Exportar[[#This Row],[COD_REAL]],'[3]CENTRO DE COSTOS'!$M$4:$N$72,2,0)</f>
        <v>REGIONAL VAUPÉS</v>
      </c>
    </row>
    <row r="2132" spans="1:41" x14ac:dyDescent="0.25">
      <c r="A2132" s="44">
        <v>45111</v>
      </c>
      <c r="B2132" s="32">
        <v>2023</v>
      </c>
      <c r="C2132" s="33" t="str">
        <f>VLOOKUP(D2132,'[3]CENTRO DE COSTOS'!$E:$H,4,0)</f>
        <v>REGIONALES</v>
      </c>
      <c r="D2132" s="34" t="s">
        <v>103</v>
      </c>
      <c r="E2132" s="34" t="s">
        <v>104</v>
      </c>
      <c r="F2132" s="34" t="s">
        <v>195</v>
      </c>
      <c r="G2132" s="35" t="str">
        <f>VLOOKUP(O2132,[3]Gerentes!$A:$N,4,0)</f>
        <v>FUNCIONAMIENTO</v>
      </c>
      <c r="H2132" s="35" t="str">
        <f>VLOOKUP(O2132,[3]Gerentes!$A:$N,5,0)</f>
        <v>DIRECTOR(A) ADMINISTRATIVO</v>
      </c>
      <c r="I2132" s="35" t="str">
        <f>VLOOKUP(O2132,[3]Gerentes!$A:$N,10,0)</f>
        <v>2. Administrativa</v>
      </c>
      <c r="J2132" s="35" t="str">
        <f>VLOOKUP(O2132,[3]Gerentes!$A:$AB,15,0)</f>
        <v>No Contratable</v>
      </c>
      <c r="K2132" s="36" t="str">
        <f t="shared" si="99"/>
        <v>Funcionamiento</v>
      </c>
      <c r="L2132" s="37" t="s">
        <v>205</v>
      </c>
      <c r="M2132" s="38" t="str">
        <f t="shared" si="100"/>
        <v>A-02-02</v>
      </c>
      <c r="N2132" s="34">
        <v>302</v>
      </c>
      <c r="O2132" s="35" t="str">
        <f t="shared" si="101"/>
        <v>A-02-02-01-003-003-302</v>
      </c>
      <c r="P2132" s="32" t="s">
        <v>204</v>
      </c>
      <c r="Q2132" s="39">
        <f>VLOOKUP($O2132,[3]Gerentes!$A:$I,7,0)</f>
        <v>0</v>
      </c>
      <c r="R2132" s="40">
        <f>VLOOKUP($O2132,[3]Gerentes!$A:$I,8,0)</f>
        <v>0</v>
      </c>
      <c r="S2132" s="34" t="s">
        <v>24</v>
      </c>
      <c r="T2132" s="34">
        <v>27</v>
      </c>
      <c r="U2132" s="34" t="s">
        <v>161</v>
      </c>
      <c r="V2132" s="34" t="s">
        <v>25</v>
      </c>
      <c r="W2132" s="41">
        <v>9910100</v>
      </c>
      <c r="X2132" s="41">
        <v>0</v>
      </c>
      <c r="Y2132" s="41">
        <v>4100</v>
      </c>
      <c r="Z2132" s="41">
        <v>0</v>
      </c>
      <c r="AA2132" s="41">
        <v>0</v>
      </c>
      <c r="AB2132" s="42">
        <v>9906000</v>
      </c>
      <c r="AC2132" s="41">
        <v>9906000</v>
      </c>
      <c r="AD2132" s="41">
        <v>0</v>
      </c>
      <c r="AE2132" s="42">
        <v>9906000</v>
      </c>
      <c r="AF2132" s="42">
        <v>0</v>
      </c>
      <c r="AG2132" s="41">
        <v>0</v>
      </c>
      <c r="AH2132" s="41">
        <v>0</v>
      </c>
      <c r="AI2132" s="41">
        <v>0</v>
      </c>
      <c r="AJ2132" s="41">
        <v>0</v>
      </c>
      <c r="AK2132" s="42" t="str">
        <f>IFERROR(VLOOKUP(Exportar[[#This Row],[RUBRO]],[3]LISTAS!$A$1:$B$19,2,0),Exportar[[#This Row],[NOMBRE-Planeación_Proyecto]])</f>
        <v>Gastos Generales</v>
      </c>
      <c r="AL2132" s="41">
        <f>VLOOKUP(Exportar[[#This Row],[UNIDAD/SUB UNIDAD]],[3]!REGIONALES[[#All],[codigo_regional3]:[Columna1]],3,0)</f>
        <v>97</v>
      </c>
      <c r="AM2132" s="41">
        <f>Exportar[[#This Row],[COD]]</f>
        <v>97</v>
      </c>
      <c r="AN2132" s="41">
        <f>IFERROR(VLOOKUP(Exportar[[#This Row],[RUBRO completo]],'[3]CENTRO DE COSTOS'!$X:$X,1,0),0)</f>
        <v>0</v>
      </c>
      <c r="AO2132" s="43" t="str">
        <f>VLOOKUP(Exportar[[#This Row],[COD_REAL]],'[3]CENTRO DE COSTOS'!$M$4:$N$72,2,0)</f>
        <v>REGIONAL VAUPÉS</v>
      </c>
    </row>
    <row r="2133" spans="1:41" x14ac:dyDescent="0.25">
      <c r="A2133" s="44">
        <v>45111</v>
      </c>
      <c r="B2133" s="32">
        <v>2023</v>
      </c>
      <c r="C2133" s="33" t="str">
        <f>VLOOKUP(D2133,'[3]CENTRO DE COSTOS'!$E:$H,4,0)</f>
        <v>REGIONALES</v>
      </c>
      <c r="D2133" s="34" t="s">
        <v>103</v>
      </c>
      <c r="E2133" s="34" t="s">
        <v>104</v>
      </c>
      <c r="F2133" s="34" t="s">
        <v>195</v>
      </c>
      <c r="G2133" s="35" t="str">
        <f>VLOOKUP(O2133,[3]Gerentes!$A:$N,4,0)</f>
        <v>FUNCIONAMIENTO</v>
      </c>
      <c r="H2133" s="35" t="str">
        <f>VLOOKUP(O2133,[3]Gerentes!$A:$N,5,0)</f>
        <v>DIRECTOR(A) ADMINISTRATIVO</v>
      </c>
      <c r="I2133" s="35" t="str">
        <f>VLOOKUP(O2133,[3]Gerentes!$A:$N,10,0)</f>
        <v>2. Administrativa</v>
      </c>
      <c r="J2133" s="35" t="str">
        <f>VLOOKUP(O2133,[3]Gerentes!$A:$AB,15,0)</f>
        <v>No Contratable</v>
      </c>
      <c r="K2133" s="36" t="str">
        <f t="shared" si="99"/>
        <v>Funcionamiento</v>
      </c>
      <c r="L2133" s="37" t="s">
        <v>203</v>
      </c>
      <c r="M2133" s="38" t="str">
        <f t="shared" si="100"/>
        <v>A-02-02</v>
      </c>
      <c r="N2133" s="34">
        <v>302</v>
      </c>
      <c r="O2133" s="35" t="str">
        <f t="shared" si="101"/>
        <v>A-02-02-02-006-009-302</v>
      </c>
      <c r="P2133" s="32" t="s">
        <v>202</v>
      </c>
      <c r="Q2133" s="39">
        <f>VLOOKUP($O2133,[3]Gerentes!$A:$I,7,0)</f>
        <v>0</v>
      </c>
      <c r="R2133" s="40">
        <f>VLOOKUP($O2133,[3]Gerentes!$A:$I,8,0)</f>
        <v>0</v>
      </c>
      <c r="S2133" s="34" t="s">
        <v>24</v>
      </c>
      <c r="T2133" s="34">
        <v>27</v>
      </c>
      <c r="U2133" s="34" t="s">
        <v>161</v>
      </c>
      <c r="V2133" s="34" t="s">
        <v>25</v>
      </c>
      <c r="W2133" s="41">
        <v>26400</v>
      </c>
      <c r="X2133" s="41">
        <v>0</v>
      </c>
      <c r="Y2133" s="41">
        <v>0</v>
      </c>
      <c r="Z2133" s="41">
        <v>0</v>
      </c>
      <c r="AA2133" s="41">
        <v>0</v>
      </c>
      <c r="AB2133" s="42">
        <v>26400</v>
      </c>
      <c r="AC2133" s="41">
        <v>26400</v>
      </c>
      <c r="AD2133" s="41">
        <v>0</v>
      </c>
      <c r="AE2133" s="42">
        <v>26400</v>
      </c>
      <c r="AF2133" s="42">
        <v>26400</v>
      </c>
      <c r="AG2133" s="41">
        <v>26400</v>
      </c>
      <c r="AH2133" s="41">
        <v>26400</v>
      </c>
      <c r="AI2133" s="41">
        <v>0</v>
      </c>
      <c r="AJ2133" s="41">
        <v>0</v>
      </c>
      <c r="AK2133" s="42" t="str">
        <f>IFERROR(VLOOKUP(Exportar[[#This Row],[RUBRO]],[3]LISTAS!$A$1:$B$19,2,0),Exportar[[#This Row],[NOMBRE-Planeación_Proyecto]])</f>
        <v>Gastos Generales</v>
      </c>
      <c r="AL2133" s="41">
        <f>VLOOKUP(Exportar[[#This Row],[UNIDAD/SUB UNIDAD]],[3]!REGIONALES[[#All],[codigo_regional3]:[Columna1]],3,0)</f>
        <v>97</v>
      </c>
      <c r="AM2133" s="41">
        <f>Exportar[[#This Row],[COD]]</f>
        <v>97</v>
      </c>
      <c r="AN2133" s="41">
        <f>IFERROR(VLOOKUP(Exportar[[#This Row],[RUBRO completo]],'[3]CENTRO DE COSTOS'!$X:$X,1,0),0)</f>
        <v>0</v>
      </c>
      <c r="AO2133" s="43" t="str">
        <f>VLOOKUP(Exportar[[#This Row],[COD_REAL]],'[3]CENTRO DE COSTOS'!$M$4:$N$72,2,0)</f>
        <v>REGIONAL VAUPÉS</v>
      </c>
    </row>
    <row r="2134" spans="1:41" x14ac:dyDescent="0.25">
      <c r="A2134" s="44">
        <v>45111</v>
      </c>
      <c r="B2134" s="32">
        <v>2023</v>
      </c>
      <c r="C2134" s="33" t="str">
        <f>VLOOKUP(D2134,'[3]CENTRO DE COSTOS'!$E:$H,4,0)</f>
        <v>REGIONALES</v>
      </c>
      <c r="D2134" s="34" t="s">
        <v>103</v>
      </c>
      <c r="E2134" s="34" t="s">
        <v>104</v>
      </c>
      <c r="F2134" s="34" t="s">
        <v>195</v>
      </c>
      <c r="G2134" s="35" t="str">
        <f>VLOOKUP(O2134,[3]Gerentes!$A:$N,4,0)</f>
        <v>FUNCIONAMIENTO</v>
      </c>
      <c r="H2134" s="35" t="str">
        <f>VLOOKUP(O2134,[3]Gerentes!$A:$N,5,0)</f>
        <v>DIRECTOR(A) ADMINISTRATIVO</v>
      </c>
      <c r="I2134" s="35" t="str">
        <f>VLOOKUP(O2134,[3]Gerentes!$A:$N,10,0)</f>
        <v>2. Administrativa</v>
      </c>
      <c r="J2134" s="35" t="str">
        <f>VLOOKUP(O2134,[3]Gerentes!$A:$AB,15,0)</f>
        <v>Contratable</v>
      </c>
      <c r="K2134" s="36" t="str">
        <f t="shared" si="99"/>
        <v>Funcionamiento</v>
      </c>
      <c r="L2134" s="37" t="s">
        <v>299</v>
      </c>
      <c r="M2134" s="38" t="str">
        <f t="shared" si="100"/>
        <v>A-02-02</v>
      </c>
      <c r="N2134" s="34">
        <v>302</v>
      </c>
      <c r="O2134" s="35" t="str">
        <f t="shared" si="101"/>
        <v>A-02-02-02-008-005-302</v>
      </c>
      <c r="P2134" s="32" t="s">
        <v>298</v>
      </c>
      <c r="Q2134" s="39">
        <f>VLOOKUP($O2134,[3]Gerentes!$A:$I,7,0)</f>
        <v>0</v>
      </c>
      <c r="R2134" s="40">
        <f>VLOOKUP($O2134,[3]Gerentes!$A:$I,8,0)</f>
        <v>0</v>
      </c>
      <c r="S2134" s="34" t="s">
        <v>24</v>
      </c>
      <c r="T2134" s="34">
        <v>27</v>
      </c>
      <c r="U2134" s="34" t="s">
        <v>161</v>
      </c>
      <c r="V2134" s="34" t="s">
        <v>25</v>
      </c>
      <c r="W2134" s="41">
        <v>0</v>
      </c>
      <c r="X2134" s="41">
        <v>24000</v>
      </c>
      <c r="Y2134" s="41">
        <v>0</v>
      </c>
      <c r="Z2134" s="41">
        <v>0</v>
      </c>
      <c r="AA2134" s="41">
        <v>0</v>
      </c>
      <c r="AB2134" s="42">
        <v>24000</v>
      </c>
      <c r="AC2134" s="41">
        <v>24000</v>
      </c>
      <c r="AD2134" s="41">
        <v>0</v>
      </c>
      <c r="AE2134" s="42">
        <v>7664</v>
      </c>
      <c r="AF2134" s="42">
        <v>7664</v>
      </c>
      <c r="AG2134" s="41">
        <v>7664</v>
      </c>
      <c r="AH2134" s="41">
        <v>7664</v>
      </c>
      <c r="AI2134" s="41">
        <v>0</v>
      </c>
      <c r="AJ2134" s="41">
        <v>0</v>
      </c>
      <c r="AK2134" s="42" t="str">
        <f>IFERROR(VLOOKUP(Exportar[[#This Row],[RUBRO]],[3]LISTAS!$A$1:$B$19,2,0),Exportar[[#This Row],[NOMBRE-Planeación_Proyecto]])</f>
        <v>Gastos Generales</v>
      </c>
      <c r="AL2134" s="41">
        <f>VLOOKUP(Exportar[[#This Row],[UNIDAD/SUB UNIDAD]],[3]!REGIONALES[[#All],[codigo_regional3]:[Columna1]],3,0)</f>
        <v>97</v>
      </c>
      <c r="AM2134" s="41">
        <f>Exportar[[#This Row],[COD]]</f>
        <v>97</v>
      </c>
      <c r="AN2134" s="41">
        <f>IFERROR(VLOOKUP(Exportar[[#This Row],[RUBRO completo]],'[3]CENTRO DE COSTOS'!$X:$X,1,0),0)</f>
        <v>0</v>
      </c>
      <c r="AO2134" s="43" t="str">
        <f>VLOOKUP(Exportar[[#This Row],[COD_REAL]],'[3]CENTRO DE COSTOS'!$M$4:$N$72,2,0)</f>
        <v>REGIONAL VAUPÉS</v>
      </c>
    </row>
    <row r="2135" spans="1:41" x14ac:dyDescent="0.25">
      <c r="A2135" s="44">
        <v>45111</v>
      </c>
      <c r="B2135" s="32">
        <v>2023</v>
      </c>
      <c r="C2135" s="33" t="str">
        <f>VLOOKUP(D2135,'[3]CENTRO DE COSTOS'!$E:$H,4,0)</f>
        <v>REGIONALES</v>
      </c>
      <c r="D2135" s="34" t="s">
        <v>103</v>
      </c>
      <c r="E2135" s="34" t="s">
        <v>104</v>
      </c>
      <c r="F2135" s="34" t="s">
        <v>195</v>
      </c>
      <c r="G2135" s="35" t="str">
        <f>VLOOKUP(O2135,[3]Gerentes!$A:$N,4,0)</f>
        <v>FUNCIONAMIENTO</v>
      </c>
      <c r="H2135" s="35" t="str">
        <f>VLOOKUP(O2135,[3]Gerentes!$A:$N,5,0)</f>
        <v>DIRECTOR(A) ADMINISTRATIVO</v>
      </c>
      <c r="I2135" s="35" t="str">
        <f>VLOOKUP(O2135,[3]Gerentes!$A:$N,10,0)</f>
        <v>2. Administrativa</v>
      </c>
      <c r="J2135" s="35" t="str">
        <f>VLOOKUP(O2135,[3]Gerentes!$A:$AB,15,0)</f>
        <v>No Contratable</v>
      </c>
      <c r="K2135" s="36" t="str">
        <f t="shared" si="99"/>
        <v>Funcionamiento</v>
      </c>
      <c r="L2135" s="37" t="s">
        <v>199</v>
      </c>
      <c r="M2135" s="38" t="str">
        <f t="shared" si="100"/>
        <v>A-02-02</v>
      </c>
      <c r="N2135" s="34">
        <v>302</v>
      </c>
      <c r="O2135" s="35" t="str">
        <f t="shared" si="101"/>
        <v>A-02-02-02-008-007-302</v>
      </c>
      <c r="P2135" s="32" t="s">
        <v>198</v>
      </c>
      <c r="Q2135" s="39">
        <f>VLOOKUP($O2135,[3]Gerentes!$A:$I,7,0)</f>
        <v>0</v>
      </c>
      <c r="R2135" s="40">
        <f>VLOOKUP($O2135,[3]Gerentes!$A:$I,8,0)</f>
        <v>0</v>
      </c>
      <c r="S2135" s="34" t="s">
        <v>24</v>
      </c>
      <c r="T2135" s="34">
        <v>27</v>
      </c>
      <c r="U2135" s="34" t="s">
        <v>161</v>
      </c>
      <c r="V2135" s="34" t="s">
        <v>25</v>
      </c>
      <c r="W2135" s="41">
        <v>3429900</v>
      </c>
      <c r="X2135" s="41">
        <v>0</v>
      </c>
      <c r="Y2135" s="41">
        <v>0</v>
      </c>
      <c r="Z2135" s="41">
        <v>0</v>
      </c>
      <c r="AA2135" s="41">
        <v>0</v>
      </c>
      <c r="AB2135" s="42">
        <v>3429900</v>
      </c>
      <c r="AC2135" s="41">
        <v>0</v>
      </c>
      <c r="AD2135" s="41">
        <v>3429900</v>
      </c>
      <c r="AE2135" s="42">
        <v>0</v>
      </c>
      <c r="AF2135" s="42">
        <v>0</v>
      </c>
      <c r="AG2135" s="41">
        <v>0</v>
      </c>
      <c r="AH2135" s="41">
        <v>0</v>
      </c>
      <c r="AI2135" s="41">
        <v>0</v>
      </c>
      <c r="AJ2135" s="41">
        <v>0</v>
      </c>
      <c r="AK2135" s="42" t="str">
        <f>IFERROR(VLOOKUP(Exportar[[#This Row],[RUBRO]],[3]LISTAS!$A$1:$B$19,2,0),Exportar[[#This Row],[NOMBRE-Planeación_Proyecto]])</f>
        <v>Gastos Generales</v>
      </c>
      <c r="AL2135" s="41">
        <f>VLOOKUP(Exportar[[#This Row],[UNIDAD/SUB UNIDAD]],[3]!REGIONALES[[#All],[codigo_regional3]:[Columna1]],3,0)</f>
        <v>97</v>
      </c>
      <c r="AM2135" s="41">
        <f>Exportar[[#This Row],[COD]]</f>
        <v>97</v>
      </c>
      <c r="AN2135" s="41">
        <f>IFERROR(VLOOKUP(Exportar[[#This Row],[RUBRO completo]],'[3]CENTRO DE COSTOS'!$X:$X,1,0),0)</f>
        <v>0</v>
      </c>
      <c r="AO2135" s="43" t="str">
        <f>VLOOKUP(Exportar[[#This Row],[COD_REAL]],'[3]CENTRO DE COSTOS'!$M$4:$N$72,2,0)</f>
        <v>REGIONAL VAUPÉS</v>
      </c>
    </row>
    <row r="2136" spans="1:41" x14ac:dyDescent="0.25">
      <c r="A2136" s="44">
        <v>45111</v>
      </c>
      <c r="B2136" s="32">
        <v>2023</v>
      </c>
      <c r="C2136" s="33" t="str">
        <f>VLOOKUP(D2136,'[3]CENTRO DE COSTOS'!$E:$H,4,0)</f>
        <v>REGIONALES</v>
      </c>
      <c r="D2136" s="34" t="s">
        <v>103</v>
      </c>
      <c r="E2136" s="34" t="s">
        <v>104</v>
      </c>
      <c r="F2136" s="34" t="s">
        <v>195</v>
      </c>
      <c r="G2136" s="35" t="str">
        <f>VLOOKUP(O2136,[3]Gerentes!$A:$N,4,0)</f>
        <v>FUNCIONAMIENTO</v>
      </c>
      <c r="H2136" s="35" t="str">
        <f>VLOOKUP(O2136,[3]Gerentes!$A:$N,5,0)</f>
        <v>DIRECTOR(A) ADMINISTRATIVO</v>
      </c>
      <c r="I2136" s="35" t="str">
        <f>VLOOKUP(O2136,[3]Gerentes!$A:$N,10,0)</f>
        <v>2. Administrativa</v>
      </c>
      <c r="J2136" s="35" t="str">
        <f>VLOOKUP(O2136,[3]Gerentes!$A:$AB,15,0)</f>
        <v>No Contratable</v>
      </c>
      <c r="K2136" s="36" t="str">
        <f t="shared" si="99"/>
        <v>Funcionamiento</v>
      </c>
      <c r="L2136" s="37" t="s">
        <v>197</v>
      </c>
      <c r="M2136" s="38" t="str">
        <f t="shared" si="100"/>
        <v>A-02-02</v>
      </c>
      <c r="N2136" s="34">
        <v>302</v>
      </c>
      <c r="O2136" s="35" t="str">
        <f t="shared" si="101"/>
        <v>A-02-02-02-009-004-302</v>
      </c>
      <c r="P2136" s="32" t="s">
        <v>196</v>
      </c>
      <c r="Q2136" s="39">
        <f>VLOOKUP($O2136,[3]Gerentes!$A:$I,7,0)</f>
        <v>0</v>
      </c>
      <c r="R2136" s="40">
        <f>VLOOKUP($O2136,[3]Gerentes!$A:$I,8,0)</f>
        <v>0</v>
      </c>
      <c r="S2136" s="34" t="s">
        <v>24</v>
      </c>
      <c r="T2136" s="34">
        <v>27</v>
      </c>
      <c r="U2136" s="34" t="s">
        <v>161</v>
      </c>
      <c r="V2136" s="34" t="s">
        <v>25</v>
      </c>
      <c r="W2136" s="41">
        <v>16800</v>
      </c>
      <c r="X2136" s="41">
        <v>0</v>
      </c>
      <c r="Y2136" s="41">
        <v>0</v>
      </c>
      <c r="Z2136" s="41">
        <v>0</v>
      </c>
      <c r="AA2136" s="41">
        <v>0</v>
      </c>
      <c r="AB2136" s="42">
        <v>16800</v>
      </c>
      <c r="AC2136" s="41">
        <v>16800</v>
      </c>
      <c r="AD2136" s="41">
        <v>0</v>
      </c>
      <c r="AE2136" s="42">
        <v>16800</v>
      </c>
      <c r="AF2136" s="42">
        <v>16800</v>
      </c>
      <c r="AG2136" s="41">
        <v>16800</v>
      </c>
      <c r="AH2136" s="41">
        <v>16800</v>
      </c>
      <c r="AI2136" s="41">
        <v>0</v>
      </c>
      <c r="AJ2136" s="41">
        <v>0</v>
      </c>
      <c r="AK2136" s="42" t="str">
        <f>IFERROR(VLOOKUP(Exportar[[#This Row],[RUBRO]],[3]LISTAS!$A$1:$B$19,2,0),Exportar[[#This Row],[NOMBRE-Planeación_Proyecto]])</f>
        <v>Gastos Generales</v>
      </c>
      <c r="AL2136" s="41">
        <f>VLOOKUP(Exportar[[#This Row],[UNIDAD/SUB UNIDAD]],[3]!REGIONALES[[#All],[codigo_regional3]:[Columna1]],3,0)</f>
        <v>97</v>
      </c>
      <c r="AM2136" s="41">
        <f>Exportar[[#This Row],[COD]]</f>
        <v>97</v>
      </c>
      <c r="AN2136" s="41">
        <f>IFERROR(VLOOKUP(Exportar[[#This Row],[RUBRO completo]],'[3]CENTRO DE COSTOS'!$X:$X,1,0),0)</f>
        <v>0</v>
      </c>
      <c r="AO2136" s="43" t="str">
        <f>VLOOKUP(Exportar[[#This Row],[COD_REAL]],'[3]CENTRO DE COSTOS'!$M$4:$N$72,2,0)</f>
        <v>REGIONAL VAUPÉS</v>
      </c>
    </row>
    <row r="2137" spans="1:41" x14ac:dyDescent="0.25">
      <c r="A2137" s="44">
        <v>45111</v>
      </c>
      <c r="B2137" s="32">
        <v>2023</v>
      </c>
      <c r="C2137" s="33" t="str">
        <f>VLOOKUP(D2137,'[3]CENTRO DE COSTOS'!$E:$H,4,0)</f>
        <v>REGIONALES</v>
      </c>
      <c r="D2137" s="34" t="s">
        <v>103</v>
      </c>
      <c r="E2137" s="34" t="s">
        <v>104</v>
      </c>
      <c r="F2137" s="34" t="s">
        <v>195</v>
      </c>
      <c r="G2137" s="35" t="str">
        <f>VLOOKUP(O2137,[3]Gerentes!$A:$N,4,0)</f>
        <v>FUNCIONAMIENTO</v>
      </c>
      <c r="H2137" s="35" t="str">
        <f>VLOOKUP(O2137,[3]Gerentes!$A:$N,5,0)</f>
        <v>DIRECTOR(A) ADMINISTRATIVO</v>
      </c>
      <c r="I2137" s="35" t="str">
        <f>VLOOKUP(O2137,[3]Gerentes!$A:$N,10,0)</f>
        <v>2. Administrativa</v>
      </c>
      <c r="J2137" s="35" t="str">
        <f>VLOOKUP(O2137,[3]Gerentes!$A:$AB,15,0)</f>
        <v>No Contratable</v>
      </c>
      <c r="K2137" s="36" t="str">
        <f t="shared" si="99"/>
        <v>Funcionamiento</v>
      </c>
      <c r="L2137" s="37" t="s">
        <v>194</v>
      </c>
      <c r="M2137" s="38" t="str">
        <f t="shared" si="100"/>
        <v>A-08-01</v>
      </c>
      <c r="N2137" s="34">
        <v>302</v>
      </c>
      <c r="O2137" s="35" t="str">
        <f t="shared" si="101"/>
        <v>A-08-01-02-001-302</v>
      </c>
      <c r="P2137" s="32" t="s">
        <v>193</v>
      </c>
      <c r="Q2137" s="39">
        <f>VLOOKUP($O2137,[3]Gerentes!$A:$I,7,0)</f>
        <v>0</v>
      </c>
      <c r="R2137" s="40">
        <f>VLOOKUP($O2137,[3]Gerentes!$A:$I,8,0)</f>
        <v>0</v>
      </c>
      <c r="S2137" s="34" t="s">
        <v>24</v>
      </c>
      <c r="T2137" s="34">
        <v>27</v>
      </c>
      <c r="U2137" s="34" t="s">
        <v>161</v>
      </c>
      <c r="V2137" s="34" t="s">
        <v>25</v>
      </c>
      <c r="W2137" s="41">
        <v>653300</v>
      </c>
      <c r="X2137" s="41">
        <v>0</v>
      </c>
      <c r="Y2137" s="41">
        <v>99900</v>
      </c>
      <c r="Z2137" s="41">
        <v>0</v>
      </c>
      <c r="AA2137" s="41">
        <v>0</v>
      </c>
      <c r="AB2137" s="42">
        <v>553400</v>
      </c>
      <c r="AC2137" s="41">
        <v>553400</v>
      </c>
      <c r="AD2137" s="41">
        <v>0</v>
      </c>
      <c r="AE2137" s="42">
        <v>553400</v>
      </c>
      <c r="AF2137" s="42">
        <v>553400</v>
      </c>
      <c r="AG2137" s="41">
        <v>553400</v>
      </c>
      <c r="AH2137" s="41">
        <v>553400</v>
      </c>
      <c r="AI2137" s="41">
        <v>0</v>
      </c>
      <c r="AJ2137" s="41">
        <v>0</v>
      </c>
      <c r="AK2137" s="42" t="str">
        <f>IFERROR(VLOOKUP(Exportar[[#This Row],[RUBRO]],[3]LISTAS!$A$1:$B$19,2,0),Exportar[[#This Row],[NOMBRE-Planeación_Proyecto]])</f>
        <v>Otros Gastos</v>
      </c>
      <c r="AL2137" s="41">
        <f>VLOOKUP(Exportar[[#This Row],[UNIDAD/SUB UNIDAD]],[3]!REGIONALES[[#All],[codigo_regional3]:[Columna1]],3,0)</f>
        <v>97</v>
      </c>
      <c r="AM2137" s="41">
        <f>Exportar[[#This Row],[COD]]</f>
        <v>97</v>
      </c>
      <c r="AN2137" s="41">
        <f>IFERROR(VLOOKUP(Exportar[[#This Row],[RUBRO completo]],'[3]CENTRO DE COSTOS'!$X:$X,1,0),0)</f>
        <v>0</v>
      </c>
      <c r="AO2137" s="43" t="str">
        <f>VLOOKUP(Exportar[[#This Row],[COD_REAL]],'[3]CENTRO DE COSTOS'!$M$4:$N$72,2,0)</f>
        <v>REGIONAL VAUPÉS</v>
      </c>
    </row>
    <row r="2138" spans="1:41" x14ac:dyDescent="0.25">
      <c r="A2138" s="44">
        <v>45111</v>
      </c>
      <c r="B2138" s="32">
        <v>2023</v>
      </c>
      <c r="C2138" s="33" t="str">
        <f>VLOOKUP(D2138,'[3]CENTRO DE COSTOS'!$E:$H,4,0)</f>
        <v>REGIONALES</v>
      </c>
      <c r="D2138" s="34" t="s">
        <v>103</v>
      </c>
      <c r="E2138" s="34" t="s">
        <v>104</v>
      </c>
      <c r="F2138" s="34" t="s">
        <v>192</v>
      </c>
      <c r="G2138" s="35" t="str">
        <f>VLOOKUP(O2138,[3]Gerentes!$A:$N,4,0)</f>
        <v>NUTRICIÓN</v>
      </c>
      <c r="H2138" s="35" t="str">
        <f>VLOOKUP(O2138,[3]Gerentes!$A:$N,5,0)</f>
        <v>DIRECTOR(A) DE NUTRICION</v>
      </c>
      <c r="I2138" s="35" t="str">
        <f>VLOOKUP(O2138,[3]Gerentes!$A:$N,10,0)</f>
        <v>4. Nutrición</v>
      </c>
      <c r="J2138" s="35" t="str">
        <f>VLOOKUP(O2138,[3]Gerentes!$A:$AB,15,0)</f>
        <v>Contratable</v>
      </c>
      <c r="K2138" s="36" t="str">
        <f t="shared" si="99"/>
        <v>Inversión</v>
      </c>
      <c r="L2138" s="37" t="s">
        <v>189</v>
      </c>
      <c r="M2138" s="38" t="str">
        <f t="shared" si="100"/>
        <v>C-4102-1500-12</v>
      </c>
      <c r="N2138" s="34">
        <v>991</v>
      </c>
      <c r="O2138" s="35" t="str">
        <f t="shared" si="101"/>
        <v>C-4102-1500-12-0-4102016-02-991</v>
      </c>
      <c r="P2138" s="32" t="s">
        <v>188</v>
      </c>
      <c r="Q2138" s="39">
        <f>VLOOKUP($O2138,[3]Gerentes!$A:$I,7,0)</f>
        <v>4102016</v>
      </c>
      <c r="R2138" s="40" t="str">
        <f>VLOOKUP($O2138,[3]Gerentes!$A:$I,8,0)</f>
        <v>SERVICIO DE ATENCION Y PREVENCION A LA DESNUTRICION DESDE EL SECTOR INCLUSION SOCIAL</v>
      </c>
      <c r="S2138" s="34" t="s">
        <v>24</v>
      </c>
      <c r="T2138" s="34">
        <v>27</v>
      </c>
      <c r="U2138" s="34" t="s">
        <v>161</v>
      </c>
      <c r="V2138" s="34" t="s">
        <v>25</v>
      </c>
      <c r="W2138" s="41">
        <v>52500000</v>
      </c>
      <c r="X2138" s="41">
        <v>0</v>
      </c>
      <c r="Y2138" s="41">
        <v>0</v>
      </c>
      <c r="Z2138" s="41">
        <v>0</v>
      </c>
      <c r="AA2138" s="41">
        <v>0</v>
      </c>
      <c r="AB2138" s="42">
        <v>52500000</v>
      </c>
      <c r="AC2138" s="41">
        <v>51300000</v>
      </c>
      <c r="AD2138" s="41">
        <v>1200000</v>
      </c>
      <c r="AE2138" s="42">
        <v>51300000</v>
      </c>
      <c r="AF2138" s="42">
        <v>19800000</v>
      </c>
      <c r="AG2138" s="41">
        <v>19800000</v>
      </c>
      <c r="AH2138" s="41">
        <v>19800000</v>
      </c>
      <c r="AI2138" s="41">
        <v>0</v>
      </c>
      <c r="AJ2138" s="41">
        <v>0</v>
      </c>
      <c r="AK2138" s="42" t="str">
        <f>IFERROR(VLOOKUP(Exportar[[#This Row],[RUBRO]],[3]LISTAS!$A$1:$B$19,2,0),Exportar[[#This Row],[NOMBRE-Planeación_Proyecto]])</f>
        <v>4. Nutrición</v>
      </c>
      <c r="AL2138" s="41">
        <f>VLOOKUP(Exportar[[#This Row],[UNIDAD/SUB UNIDAD]],[3]!REGIONALES[[#All],[codigo_regional3]:[Columna1]],3,0)</f>
        <v>97</v>
      </c>
      <c r="AM2138" s="41">
        <f>Exportar[[#This Row],[COD]]</f>
        <v>97</v>
      </c>
      <c r="AN2138" s="41">
        <f>IFERROR(VLOOKUP(Exportar[[#This Row],[RUBRO completo]],'[3]CENTRO DE COSTOS'!$X:$X,1,0),0)</f>
        <v>0</v>
      </c>
      <c r="AO2138" s="43" t="str">
        <f>VLOOKUP(Exportar[[#This Row],[COD_REAL]],'[3]CENTRO DE COSTOS'!$M$4:$N$72,2,0)</f>
        <v>REGIONAL VAUPÉS</v>
      </c>
    </row>
    <row r="2139" spans="1:41" x14ac:dyDescent="0.25">
      <c r="A2139" s="44">
        <v>45111</v>
      </c>
      <c r="B2139" s="32">
        <v>2023</v>
      </c>
      <c r="C2139" s="33" t="str">
        <f>VLOOKUP(D2139,'[3]CENTRO DE COSTOS'!$E:$H,4,0)</f>
        <v>REGIONALES</v>
      </c>
      <c r="D2139" s="34" t="s">
        <v>103</v>
      </c>
      <c r="E2139" s="34" t="s">
        <v>104</v>
      </c>
      <c r="F2139" s="34" t="s">
        <v>192</v>
      </c>
      <c r="G2139" s="35" t="str">
        <f>VLOOKUP(O2139,[3]Gerentes!$A:$N,4,0)</f>
        <v>PROTECCIÓN SRPA</v>
      </c>
      <c r="H2139" s="35" t="str">
        <f>VLOOKUP(O2139,[3]Gerentes!$A:$N,5,0)</f>
        <v>DIRECTOR(A) DE PROTECCION</v>
      </c>
      <c r="I2139" s="35" t="str">
        <f>VLOOKUP(O2139,[3]Gerentes!$A:$N,10,0)</f>
        <v>3. Protección SRPA</v>
      </c>
      <c r="J2139" s="35" t="str">
        <f>VLOOKUP(O2139,[3]Gerentes!$A:$AB,15,0)</f>
        <v>Contratable</v>
      </c>
      <c r="K2139" s="36" t="str">
        <f t="shared" si="99"/>
        <v>Inversión</v>
      </c>
      <c r="L2139" s="37" t="s">
        <v>187</v>
      </c>
      <c r="M2139" s="38" t="str">
        <f t="shared" si="100"/>
        <v>C-4102-1500-13</v>
      </c>
      <c r="N2139" s="34">
        <v>991</v>
      </c>
      <c r="O2139" s="35" t="str">
        <f t="shared" si="101"/>
        <v>C-4102-1500-13-0-4102038-02-991</v>
      </c>
      <c r="P2139" s="32" t="s">
        <v>186</v>
      </c>
      <c r="Q2139" s="39">
        <f>VLOOKUP($O2139,[3]Gerentes!$A:$I,7,0)</f>
        <v>4102038</v>
      </c>
      <c r="R2139" s="40" t="str">
        <f>VLOOKUP($O2139,[3]Gerentes!$A:$I,8,0)</f>
        <v>SERVICIO DIRIGIDOS A LA ATENCION DE NIÑOS, NIÑAS, ADOLESCENTES Y JOVENES, CON ENFOQUE PEDAGOGICO Y RESTAURATIVO ENCAMINADOS A LA INCLUSION SOCIAL</v>
      </c>
      <c r="S2139" s="34" t="s">
        <v>24</v>
      </c>
      <c r="T2139" s="34">
        <v>27</v>
      </c>
      <c r="U2139" s="34" t="s">
        <v>161</v>
      </c>
      <c r="V2139" s="34" t="s">
        <v>25</v>
      </c>
      <c r="W2139" s="41">
        <v>49749000</v>
      </c>
      <c r="X2139" s="41">
        <v>0</v>
      </c>
      <c r="Y2139" s="41">
        <v>0</v>
      </c>
      <c r="Z2139" s="41">
        <v>0</v>
      </c>
      <c r="AA2139" s="41">
        <v>0</v>
      </c>
      <c r="AB2139" s="42">
        <v>49749000</v>
      </c>
      <c r="AC2139" s="41">
        <v>49316400</v>
      </c>
      <c r="AD2139" s="41">
        <v>432600</v>
      </c>
      <c r="AE2139" s="42">
        <v>49316400</v>
      </c>
      <c r="AF2139" s="42">
        <v>19034400</v>
      </c>
      <c r="AG2139" s="41">
        <v>19034400</v>
      </c>
      <c r="AH2139" s="41">
        <v>19034400</v>
      </c>
      <c r="AI2139" s="41">
        <v>0</v>
      </c>
      <c r="AJ2139" s="41">
        <v>0</v>
      </c>
      <c r="AK2139" s="42" t="str">
        <f>IFERROR(VLOOKUP(Exportar[[#This Row],[RUBRO]],[3]LISTAS!$A$1:$B$19,2,0),Exportar[[#This Row],[NOMBRE-Planeación_Proyecto]])</f>
        <v>3. Protección SRPA</v>
      </c>
      <c r="AL2139" s="41">
        <f>VLOOKUP(Exportar[[#This Row],[UNIDAD/SUB UNIDAD]],[3]!REGIONALES[[#All],[codigo_regional3]:[Columna1]],3,0)</f>
        <v>97</v>
      </c>
      <c r="AM2139" s="41">
        <f>Exportar[[#This Row],[COD]]</f>
        <v>97</v>
      </c>
      <c r="AN2139" s="41">
        <f>IFERROR(VLOOKUP(Exportar[[#This Row],[RUBRO completo]],'[3]CENTRO DE COSTOS'!$X:$X,1,0),0)</f>
        <v>0</v>
      </c>
      <c r="AO2139" s="43" t="str">
        <f>VLOOKUP(Exportar[[#This Row],[COD_REAL]],'[3]CENTRO DE COSTOS'!$M$4:$N$72,2,0)</f>
        <v>REGIONAL VAUPÉS</v>
      </c>
    </row>
    <row r="2140" spans="1:41" x14ac:dyDescent="0.25">
      <c r="A2140" s="44">
        <v>45111</v>
      </c>
      <c r="B2140" s="32">
        <v>2023</v>
      </c>
      <c r="C2140" s="33" t="str">
        <f>VLOOKUP(D2140,'[3]CENTRO DE COSTOS'!$E:$H,4,0)</f>
        <v>REGIONALES</v>
      </c>
      <c r="D2140" s="34" t="s">
        <v>103</v>
      </c>
      <c r="E2140" s="34" t="s">
        <v>104</v>
      </c>
      <c r="F2140" s="34" t="s">
        <v>192</v>
      </c>
      <c r="G2140" s="35" t="str">
        <f>VLOOKUP(O2140,[3]Gerentes!$A:$N,4,0)</f>
        <v xml:space="preserve">PROTECCIÓN RESTABLECIMIENTO </v>
      </c>
      <c r="H2140" s="35" t="str">
        <f>VLOOKUP(O2140,[3]Gerentes!$A:$N,5,0)</f>
        <v>DIRECTOR(A) DE PROTECCION</v>
      </c>
      <c r="I2140" s="35" t="str">
        <f>VLOOKUP(O2140,[3]Gerentes!$A:$N,10,0)</f>
        <v>2. Protección PARD</v>
      </c>
      <c r="J2140" s="35" t="str">
        <f>VLOOKUP(O2140,[3]Gerentes!$A:$AB,15,0)</f>
        <v>Contratable</v>
      </c>
      <c r="K2140" s="36" t="str">
        <f t="shared" si="99"/>
        <v>Inversión</v>
      </c>
      <c r="L2140" s="37" t="s">
        <v>173</v>
      </c>
      <c r="M2140" s="38" t="str">
        <f t="shared" si="100"/>
        <v>C-4102-1500-14</v>
      </c>
      <c r="N2140" s="34">
        <v>991</v>
      </c>
      <c r="O2140" s="35" t="str">
        <f t="shared" si="101"/>
        <v>C-4102-1500-14-0-4102037-02-991</v>
      </c>
      <c r="P2140" s="32" t="s">
        <v>172</v>
      </c>
      <c r="Q2140" s="39">
        <f>VLOOKUP($O2140,[3]Gerentes!$A:$I,7,0)</f>
        <v>4102037</v>
      </c>
      <c r="R2140" s="40" t="str">
        <f>VLOOKUP($O2140,[3]Gerentes!$A:$I,8,0)</f>
        <v>SERVICIO DE PROTECCION PARA EL RESTABLECIMIENTO DE DERECHOS DE NIÑOS, NIÑAS, ADOLESCENTES Y JOVENES</v>
      </c>
      <c r="S2140" s="34" t="s">
        <v>24</v>
      </c>
      <c r="T2140" s="34">
        <v>21</v>
      </c>
      <c r="U2140" s="34" t="s">
        <v>185</v>
      </c>
      <c r="V2140" s="34" t="s">
        <v>25</v>
      </c>
      <c r="W2140" s="41">
        <v>546368394</v>
      </c>
      <c r="X2140" s="41">
        <v>0</v>
      </c>
      <c r="Y2140" s="41">
        <v>0</v>
      </c>
      <c r="Z2140" s="41">
        <v>0</v>
      </c>
      <c r="AA2140" s="41">
        <v>0</v>
      </c>
      <c r="AB2140" s="42">
        <v>546368394</v>
      </c>
      <c r="AC2140" s="41">
        <v>500919100</v>
      </c>
      <c r="AD2140" s="41">
        <v>45449294</v>
      </c>
      <c r="AE2140" s="42">
        <v>500919100</v>
      </c>
      <c r="AF2140" s="42">
        <v>194728533</v>
      </c>
      <c r="AG2140" s="41">
        <v>194728533</v>
      </c>
      <c r="AH2140" s="41">
        <v>194728533</v>
      </c>
      <c r="AI2140" s="41">
        <v>0</v>
      </c>
      <c r="AJ2140" s="41">
        <v>0</v>
      </c>
      <c r="AK2140" s="42" t="str">
        <f>IFERROR(VLOOKUP(Exportar[[#This Row],[RUBRO]],[3]LISTAS!$A$1:$B$19,2,0),Exportar[[#This Row],[NOMBRE-Planeación_Proyecto]])</f>
        <v>2. Protección PARD</v>
      </c>
      <c r="AL2140" s="41">
        <f>VLOOKUP(Exportar[[#This Row],[UNIDAD/SUB UNIDAD]],[3]!REGIONALES[[#All],[codigo_regional3]:[Columna1]],3,0)</f>
        <v>97</v>
      </c>
      <c r="AM2140" s="41">
        <f>Exportar[[#This Row],[COD]]</f>
        <v>97</v>
      </c>
      <c r="AN2140" s="41">
        <f>IFERROR(VLOOKUP(Exportar[[#This Row],[RUBRO completo]],'[3]CENTRO DE COSTOS'!$X:$X,1,0),0)</f>
        <v>0</v>
      </c>
      <c r="AO2140" s="43" t="str">
        <f>VLOOKUP(Exportar[[#This Row],[COD_REAL]],'[3]CENTRO DE COSTOS'!$M$4:$N$72,2,0)</f>
        <v>REGIONAL VAUPÉS</v>
      </c>
    </row>
    <row r="2141" spans="1:41" x14ac:dyDescent="0.25">
      <c r="A2141" s="44">
        <v>45111</v>
      </c>
      <c r="B2141" s="32">
        <v>2023</v>
      </c>
      <c r="C2141" s="33" t="str">
        <f>VLOOKUP(D2141,'[3]CENTRO DE COSTOS'!$E:$H,4,0)</f>
        <v>REGIONALES</v>
      </c>
      <c r="D2141" s="34" t="s">
        <v>103</v>
      </c>
      <c r="E2141" s="34" t="s">
        <v>104</v>
      </c>
      <c r="F2141" s="34" t="s">
        <v>192</v>
      </c>
      <c r="G2141" s="35" t="str">
        <f>VLOOKUP(O2141,[3]Gerentes!$A:$N,4,0)</f>
        <v>SNBF</v>
      </c>
      <c r="H2141" s="35" t="str">
        <f>VLOOKUP(O2141,[3]Gerentes!$A:$N,5,0)</f>
        <v>DIRECTOR(A) DE SISTEMA NACIONAL DE BIENESTAR FAMILIAR</v>
      </c>
      <c r="I2141" s="35" t="str">
        <f>VLOOKUP(O2141,[3]Gerentes!$A:$N,10,0)</f>
        <v>7. SNBF</v>
      </c>
      <c r="J2141" s="35" t="str">
        <f>VLOOKUP(O2141,[3]Gerentes!$A:$AB,15,0)</f>
        <v>Contratable</v>
      </c>
      <c r="K2141" s="36" t="str">
        <f t="shared" si="99"/>
        <v>Inversión</v>
      </c>
      <c r="L2141" s="37" t="s">
        <v>168</v>
      </c>
      <c r="M2141" s="38" t="str">
        <f t="shared" si="100"/>
        <v>C-4102-1500-15</v>
      </c>
      <c r="N2141" s="34">
        <v>991</v>
      </c>
      <c r="O2141" s="35" t="str">
        <f t="shared" si="101"/>
        <v>C-4102-1500-15-0-4102024-02-991</v>
      </c>
      <c r="P2141" s="32" t="s">
        <v>167</v>
      </c>
      <c r="Q2141" s="39">
        <f>VLOOKUP($O2141,[3]Gerentes!$A:$I,7,0)</f>
        <v>4102024</v>
      </c>
      <c r="R2141" s="40" t="str">
        <f>VLOOKUP($O2141,[3]Gerentes!$A:$I,8,0)</f>
        <v>SERVICIO DE ASISTENCIA TECNICA EN EL CICLO DE POLITICAS PUBLICAS DE INFANCIA Y ADOLESCENCIA</v>
      </c>
      <c r="S2141" s="34" t="s">
        <v>24</v>
      </c>
      <c r="T2141" s="34">
        <v>27</v>
      </c>
      <c r="U2141" s="34" t="s">
        <v>161</v>
      </c>
      <c r="V2141" s="34" t="s">
        <v>25</v>
      </c>
      <c r="W2141" s="41">
        <v>51138800</v>
      </c>
      <c r="X2141" s="41">
        <v>0</v>
      </c>
      <c r="Y2141" s="41">
        <v>1182400</v>
      </c>
      <c r="Z2141" s="41">
        <v>0</v>
      </c>
      <c r="AA2141" s="41">
        <v>0</v>
      </c>
      <c r="AB2141" s="42">
        <v>49956400</v>
      </c>
      <c r="AC2141" s="41">
        <v>49956400</v>
      </c>
      <c r="AD2141" s="41">
        <v>0</v>
      </c>
      <c r="AE2141" s="42">
        <v>49956400</v>
      </c>
      <c r="AF2141" s="42">
        <v>18918400</v>
      </c>
      <c r="AG2141" s="41">
        <v>18918400</v>
      </c>
      <c r="AH2141" s="41">
        <v>18918400</v>
      </c>
      <c r="AI2141" s="41">
        <v>0</v>
      </c>
      <c r="AJ2141" s="41">
        <v>0</v>
      </c>
      <c r="AK2141" s="42" t="str">
        <f>IFERROR(VLOOKUP(Exportar[[#This Row],[RUBRO]],[3]LISTAS!$A$1:$B$19,2,0),Exportar[[#This Row],[NOMBRE-Planeación_Proyecto]])</f>
        <v>7. SNBF</v>
      </c>
      <c r="AL2141" s="41">
        <f>VLOOKUP(Exportar[[#This Row],[UNIDAD/SUB UNIDAD]],[3]!REGIONALES[[#All],[codigo_regional3]:[Columna1]],3,0)</f>
        <v>97</v>
      </c>
      <c r="AM2141" s="41">
        <f>Exportar[[#This Row],[COD]]</f>
        <v>97</v>
      </c>
      <c r="AN2141" s="41">
        <f>IFERROR(VLOOKUP(Exportar[[#This Row],[RUBRO completo]],'[3]CENTRO DE COSTOS'!$X:$X,1,0),0)</f>
        <v>0</v>
      </c>
      <c r="AO2141" s="43" t="str">
        <f>VLOOKUP(Exportar[[#This Row],[COD_REAL]],'[3]CENTRO DE COSTOS'!$M$4:$N$72,2,0)</f>
        <v>REGIONAL VAUPÉS</v>
      </c>
    </row>
    <row r="2142" spans="1:41" x14ac:dyDescent="0.25">
      <c r="A2142" s="44">
        <v>45111</v>
      </c>
      <c r="B2142" s="32">
        <v>2023</v>
      </c>
      <c r="C2142" s="33" t="str">
        <f>VLOOKUP(D2142,'[3]CENTRO DE COSTOS'!$E:$H,4,0)</f>
        <v>REGIONALES</v>
      </c>
      <c r="D2142" s="34" t="s">
        <v>103</v>
      </c>
      <c r="E2142" s="34" t="s">
        <v>104</v>
      </c>
      <c r="F2142" s="34" t="s">
        <v>192</v>
      </c>
      <c r="G2142" s="35" t="str">
        <f>VLOOKUP(O2142,[3]Gerentes!$A:$N,4,0)</f>
        <v>FAMILIA Y COMUNIDADES</v>
      </c>
      <c r="H2142" s="35" t="str">
        <f>VLOOKUP(O2142,[3]Gerentes!$A:$N,5,0)</f>
        <v>DIRECTOR(A) DE FAMILIA Y COMUNIDADES</v>
      </c>
      <c r="I2142" s="35" t="str">
        <f>VLOOKUP(O2142,[3]Gerentes!$A:$N,10,0)</f>
        <v>6. Familia y Comunidades</v>
      </c>
      <c r="J2142" s="35" t="str">
        <f>VLOOKUP(O2142,[3]Gerentes!$A:$AB,15,0)</f>
        <v>Contratable</v>
      </c>
      <c r="K2142" s="36" t="str">
        <f t="shared" si="99"/>
        <v>Inversión</v>
      </c>
      <c r="L2142" s="37" t="s">
        <v>184</v>
      </c>
      <c r="M2142" s="38" t="str">
        <f t="shared" si="100"/>
        <v>C-4102-1500-16</v>
      </c>
      <c r="N2142" s="34">
        <v>991</v>
      </c>
      <c r="O2142" s="35" t="str">
        <f t="shared" si="101"/>
        <v>C-4102-1500-16-0-4102041-02-991</v>
      </c>
      <c r="P2142" s="32" t="s">
        <v>183</v>
      </c>
      <c r="Q2142" s="39">
        <f>VLOOKUP($O2142,[3]Gerentes!$A:$I,7,0)</f>
        <v>4102041</v>
      </c>
      <c r="R2142" s="40" t="str">
        <f>VLOOKUP($O2142,[3]Gerentes!$A:$I,8,0)</f>
        <v>SERVICIO DE ASISTENCIA TECNICA EN EL CICLO DE POLITICAS PUBLICAS DE FAMILIA Y OTRAS RELACIONADAS</v>
      </c>
      <c r="S2142" s="34" t="s">
        <v>24</v>
      </c>
      <c r="T2142" s="34">
        <v>27</v>
      </c>
      <c r="U2142" s="34" t="s">
        <v>161</v>
      </c>
      <c r="V2142" s="34" t="s">
        <v>25</v>
      </c>
      <c r="W2142" s="41">
        <v>92388266</v>
      </c>
      <c r="X2142" s="41">
        <v>0</v>
      </c>
      <c r="Y2142" s="41">
        <v>0</v>
      </c>
      <c r="Z2142" s="41">
        <v>0</v>
      </c>
      <c r="AA2142" s="41">
        <v>0</v>
      </c>
      <c r="AB2142" s="42">
        <v>92388266</v>
      </c>
      <c r="AC2142" s="41">
        <v>90157300</v>
      </c>
      <c r="AD2142" s="41">
        <v>2230966</v>
      </c>
      <c r="AE2142" s="42">
        <v>90157300</v>
      </c>
      <c r="AF2142" s="42">
        <v>35039300</v>
      </c>
      <c r="AG2142" s="41">
        <v>35039300</v>
      </c>
      <c r="AH2142" s="41">
        <v>35039300</v>
      </c>
      <c r="AI2142" s="41">
        <v>0</v>
      </c>
      <c r="AJ2142" s="41">
        <v>0</v>
      </c>
      <c r="AK2142" s="42" t="str">
        <f>IFERROR(VLOOKUP(Exportar[[#This Row],[RUBRO]],[3]LISTAS!$A$1:$B$19,2,0),Exportar[[#This Row],[NOMBRE-Planeación_Proyecto]])</f>
        <v>6. Familia y Comunidades</v>
      </c>
      <c r="AL2142" s="41">
        <f>VLOOKUP(Exportar[[#This Row],[UNIDAD/SUB UNIDAD]],[3]!REGIONALES[[#All],[codigo_regional3]:[Columna1]],3,0)</f>
        <v>97</v>
      </c>
      <c r="AM2142" s="41">
        <f>Exportar[[#This Row],[COD]]</f>
        <v>97</v>
      </c>
      <c r="AN2142" s="41">
        <f>IFERROR(VLOOKUP(Exportar[[#This Row],[RUBRO completo]],'[3]CENTRO DE COSTOS'!$X:$X,1,0),0)</f>
        <v>0</v>
      </c>
      <c r="AO2142" s="43" t="str">
        <f>VLOOKUP(Exportar[[#This Row],[COD_REAL]],'[3]CENTRO DE COSTOS'!$M$4:$N$72,2,0)</f>
        <v>REGIONAL VAUPÉS</v>
      </c>
    </row>
    <row r="2143" spans="1:41" x14ac:dyDescent="0.25">
      <c r="A2143" s="44">
        <v>45111</v>
      </c>
      <c r="B2143" s="32">
        <v>2023</v>
      </c>
      <c r="C2143" s="33" t="str">
        <f>VLOOKUP(D2143,'[3]CENTRO DE COSTOS'!$E:$H,4,0)</f>
        <v>REGIONALES</v>
      </c>
      <c r="D2143" s="34" t="s">
        <v>103</v>
      </c>
      <c r="E2143" s="34" t="s">
        <v>104</v>
      </c>
      <c r="F2143" s="34" t="s">
        <v>192</v>
      </c>
      <c r="G2143" s="35" t="str">
        <f>VLOOKUP(O2143,[3]Gerentes!$A:$N,4,0)</f>
        <v>PRIMERA INFANCIA</v>
      </c>
      <c r="H2143" s="35" t="str">
        <f>VLOOKUP(O2143,[3]Gerentes!$A:$N,5,0)</f>
        <v>DIRECTOR(A) DE PRIMERA INFANCIA</v>
      </c>
      <c r="I2143" s="35" t="str">
        <f>VLOOKUP(O2143,[3]Gerentes!$A:$N,10,0)</f>
        <v>1. Primera Infancia</v>
      </c>
      <c r="J2143" s="35" t="str">
        <f>VLOOKUP(O2143,[3]Gerentes!$A:$AB,15,0)</f>
        <v>Contratable</v>
      </c>
      <c r="K2143" s="36" t="str">
        <f t="shared" si="99"/>
        <v>Inversión</v>
      </c>
      <c r="L2143" s="37" t="s">
        <v>166</v>
      </c>
      <c r="M2143" s="38" t="str">
        <f t="shared" si="100"/>
        <v>C-4102-1500-18</v>
      </c>
      <c r="N2143" s="34">
        <v>991</v>
      </c>
      <c r="O2143" s="35" t="str">
        <f t="shared" si="101"/>
        <v>C-4102-1500-18-0-4102040-02-991</v>
      </c>
      <c r="P2143" s="32" t="s">
        <v>165</v>
      </c>
      <c r="Q2143" s="39">
        <f>VLOOKUP($O2143,[3]Gerentes!$A:$I,7,0)</f>
        <v>4102040</v>
      </c>
      <c r="R2143" s="40" t="str">
        <f>VLOOKUP($O2143,[3]Gerentes!$A:$I,8,0)</f>
        <v>DOCUMENTOS METODOLOGICOS</v>
      </c>
      <c r="S2143" s="34" t="s">
        <v>24</v>
      </c>
      <c r="T2143" s="34">
        <v>27</v>
      </c>
      <c r="U2143" s="34" t="s">
        <v>161</v>
      </c>
      <c r="V2143" s="34" t="s">
        <v>25</v>
      </c>
      <c r="W2143" s="41">
        <v>481442933</v>
      </c>
      <c r="X2143" s="41">
        <v>0</v>
      </c>
      <c r="Y2143" s="41">
        <v>0</v>
      </c>
      <c r="Z2143" s="41">
        <v>0</v>
      </c>
      <c r="AA2143" s="41">
        <v>0</v>
      </c>
      <c r="AB2143" s="42">
        <v>481442933</v>
      </c>
      <c r="AC2143" s="41">
        <v>459679433</v>
      </c>
      <c r="AD2143" s="41">
        <v>21763500</v>
      </c>
      <c r="AE2143" s="42">
        <v>459679433</v>
      </c>
      <c r="AF2143" s="42">
        <v>178055433</v>
      </c>
      <c r="AG2143" s="41">
        <v>178055433</v>
      </c>
      <c r="AH2143" s="41">
        <v>178055433</v>
      </c>
      <c r="AI2143" s="41">
        <v>0</v>
      </c>
      <c r="AJ2143" s="41">
        <v>0</v>
      </c>
      <c r="AK2143" s="42" t="str">
        <f>IFERROR(VLOOKUP(Exportar[[#This Row],[RUBRO]],[3]LISTAS!$A$1:$B$19,2,0),Exportar[[#This Row],[NOMBRE-Planeación_Proyecto]])</f>
        <v>1. Primera Infancia</v>
      </c>
      <c r="AL2143" s="41">
        <f>VLOOKUP(Exportar[[#This Row],[UNIDAD/SUB UNIDAD]],[3]!REGIONALES[[#All],[codigo_regional3]:[Columna1]],3,0)</f>
        <v>97</v>
      </c>
      <c r="AM2143" s="41">
        <f>Exportar[[#This Row],[COD]]</f>
        <v>97</v>
      </c>
      <c r="AN2143" s="41">
        <f>IFERROR(VLOOKUP(Exportar[[#This Row],[RUBRO completo]],'[3]CENTRO DE COSTOS'!$X:$X,1,0),0)</f>
        <v>0</v>
      </c>
      <c r="AO2143" s="43" t="str">
        <f>VLOOKUP(Exportar[[#This Row],[COD_REAL]],'[3]CENTRO DE COSTOS'!$M$4:$N$72,2,0)</f>
        <v>REGIONAL VAUPÉS</v>
      </c>
    </row>
    <row r="2144" spans="1:41" x14ac:dyDescent="0.25">
      <c r="A2144" s="44">
        <v>45111</v>
      </c>
      <c r="B2144" s="32">
        <v>2023</v>
      </c>
      <c r="C2144" s="33" t="str">
        <f>VLOOKUP(D2144,'[3]CENTRO DE COSTOS'!$E:$H,4,0)</f>
        <v>REGIONALES</v>
      </c>
      <c r="D2144" s="34" t="s">
        <v>103</v>
      </c>
      <c r="E2144" s="34" t="s">
        <v>104</v>
      </c>
      <c r="F2144" s="34" t="s">
        <v>192</v>
      </c>
      <c r="G2144" s="35" t="str">
        <f>VLOOKUP(O2144,[3]Gerentes!$A:$N,4,0)</f>
        <v>INFANCIA</v>
      </c>
      <c r="H2144" s="35" t="str">
        <f>VLOOKUP(O2144,[3]Gerentes!$A:$N,5,0)</f>
        <v>DIRECTOR(A) DE INFANCIA</v>
      </c>
      <c r="I2144" s="35" t="str">
        <f>VLOOKUP(O2144,[3]Gerentes!$A:$N,10,0)</f>
        <v>7. Infancia</v>
      </c>
      <c r="J2144" s="35" t="str">
        <f>VLOOKUP(O2144,[3]Gerentes!$A:$AB,15,0)</f>
        <v>Contratable</v>
      </c>
      <c r="K2144" s="36" t="str">
        <f t="shared" si="99"/>
        <v>Inversión</v>
      </c>
      <c r="L2144" s="37" t="s">
        <v>182</v>
      </c>
      <c r="M2144" s="38" t="str">
        <f t="shared" si="100"/>
        <v>C-4102-1500-20</v>
      </c>
      <c r="N2144" s="34">
        <v>991</v>
      </c>
      <c r="O2144" s="35" t="str">
        <f t="shared" si="101"/>
        <v>C-4102-1500-20-0-4102045-02-991</v>
      </c>
      <c r="P2144" s="32" t="s">
        <v>181</v>
      </c>
      <c r="Q2144" s="39">
        <f>VLOOKUP($O2144,[3]Gerentes!$A:$I,7,0)</f>
        <v>4102045</v>
      </c>
      <c r="R2144" s="40" t="str">
        <f>VLOOKUP($O2144,[3]Gerentes!$A:$I,8,0)</f>
        <v>SERVICIOS DE EDUCACIÓN INFORMAL A NIÑOS, NIÑAS, ADOLESCENTES  Y JÓVENES PARA EL RECONOCIMIENTO DE SUS DERECHOS</v>
      </c>
      <c r="S2144" s="34" t="s">
        <v>24</v>
      </c>
      <c r="T2144" s="34">
        <v>27</v>
      </c>
      <c r="U2144" s="34" t="s">
        <v>161</v>
      </c>
      <c r="V2144" s="34" t="s">
        <v>25</v>
      </c>
      <c r="W2144" s="41">
        <v>46263866</v>
      </c>
      <c r="X2144" s="41">
        <v>0</v>
      </c>
      <c r="Y2144" s="41">
        <v>0</v>
      </c>
      <c r="Z2144" s="41">
        <v>0</v>
      </c>
      <c r="AA2144" s="41">
        <v>0</v>
      </c>
      <c r="AB2144" s="42">
        <v>46263866</v>
      </c>
      <c r="AC2144" s="41">
        <v>44569691</v>
      </c>
      <c r="AD2144" s="41">
        <v>1694175</v>
      </c>
      <c r="AE2144" s="42">
        <v>44569691</v>
      </c>
      <c r="AF2144" s="42">
        <v>17202337</v>
      </c>
      <c r="AG2144" s="41">
        <v>17202337</v>
      </c>
      <c r="AH2144" s="41">
        <v>17202337</v>
      </c>
      <c r="AI2144" s="41">
        <v>0</v>
      </c>
      <c r="AJ2144" s="41">
        <v>0</v>
      </c>
      <c r="AK2144" s="42" t="str">
        <f>IFERROR(VLOOKUP(Exportar[[#This Row],[RUBRO]],[3]LISTAS!$A$1:$B$19,2,0),Exportar[[#This Row],[NOMBRE-Planeación_Proyecto]])</f>
        <v>7. Infancia</v>
      </c>
      <c r="AL2144" s="41">
        <f>VLOOKUP(Exportar[[#This Row],[UNIDAD/SUB UNIDAD]],[3]!REGIONALES[[#All],[codigo_regional3]:[Columna1]],3,0)</f>
        <v>97</v>
      </c>
      <c r="AM2144" s="41">
        <f>Exportar[[#This Row],[COD]]</f>
        <v>97</v>
      </c>
      <c r="AN2144" s="41">
        <f>IFERROR(VLOOKUP(Exportar[[#This Row],[RUBRO completo]],'[3]CENTRO DE COSTOS'!$X:$X,1,0),0)</f>
        <v>0</v>
      </c>
      <c r="AO2144" s="43" t="str">
        <f>VLOOKUP(Exportar[[#This Row],[COD_REAL]],'[3]CENTRO DE COSTOS'!$M$4:$N$72,2,0)</f>
        <v>REGIONAL VAUPÉS</v>
      </c>
    </row>
    <row r="2145" spans="1:41" x14ac:dyDescent="0.25">
      <c r="A2145" s="44">
        <v>45111</v>
      </c>
      <c r="B2145" s="32">
        <v>2023</v>
      </c>
      <c r="C2145" s="33" t="str">
        <f>VLOOKUP(D2145,'[3]CENTRO DE COSTOS'!$E:$H,4,0)</f>
        <v>REGIONALES</v>
      </c>
      <c r="D2145" s="34" t="s">
        <v>103</v>
      </c>
      <c r="E2145" s="34" t="s">
        <v>104</v>
      </c>
      <c r="F2145" s="34" t="s">
        <v>192</v>
      </c>
      <c r="G2145" s="35" t="str">
        <f>VLOOKUP(O2145,[3]Gerentes!$A:$N,4,0)</f>
        <v>ADOLESCENCIA Y JUVENTUD</v>
      </c>
      <c r="H2145" s="35" t="str">
        <f>VLOOKUP(O2145,[3]Gerentes!$A:$N,5,0)</f>
        <v xml:space="preserve">DIRECTOR(A) DE ADOLESCENCIA Y JUVENTUD </v>
      </c>
      <c r="I2145" s="35" t="str">
        <f>VLOOKUP(O2145,[3]Gerentes!$A:$N,10,0)</f>
        <v>8. Adolescencia y Juventud</v>
      </c>
      <c r="J2145" s="35" t="str">
        <f>VLOOKUP(O2145,[3]Gerentes!$A:$AB,15,0)</f>
        <v>Contratable</v>
      </c>
      <c r="K2145" s="36" t="str">
        <f t="shared" si="99"/>
        <v>Inversión</v>
      </c>
      <c r="L2145" s="37" t="s">
        <v>180</v>
      </c>
      <c r="M2145" s="38" t="str">
        <f t="shared" si="100"/>
        <v>C-4102-1500-21</v>
      </c>
      <c r="N2145" s="34">
        <v>991</v>
      </c>
      <c r="O2145" s="35" t="str">
        <f t="shared" si="101"/>
        <v>C-4102-1500-21-0-4102045-02-00-991</v>
      </c>
      <c r="P2145" s="32" t="s">
        <v>179</v>
      </c>
      <c r="Q2145" s="39">
        <f>VLOOKUP($O2145,[3]Gerentes!$A:$I,7,0)</f>
        <v>4102045</v>
      </c>
      <c r="R2145" s="40" t="str">
        <f>VLOOKUP($O2145,[3]Gerentes!$A:$I,8,0)</f>
        <v>SERVICIOS DE EDUCACIÓN INFORMAL A NIÑOS, NIÑAS, ADOLESCENTES  Y JÓVENES PARA EL RECONOCIMIENTO DE SUS DERECHOS</v>
      </c>
      <c r="S2145" s="34" t="s">
        <v>24</v>
      </c>
      <c r="T2145" s="34">
        <v>27</v>
      </c>
      <c r="U2145" s="34" t="s">
        <v>161</v>
      </c>
      <c r="V2145" s="34" t="s">
        <v>25</v>
      </c>
      <c r="W2145" s="41">
        <v>92797334</v>
      </c>
      <c r="X2145" s="41">
        <v>0</v>
      </c>
      <c r="Y2145" s="41">
        <v>0</v>
      </c>
      <c r="Z2145" s="41">
        <v>0</v>
      </c>
      <c r="AA2145" s="41">
        <v>0</v>
      </c>
      <c r="AB2145" s="42">
        <v>92797334</v>
      </c>
      <c r="AC2145" s="41">
        <v>90740000</v>
      </c>
      <c r="AD2145" s="41">
        <v>2057334</v>
      </c>
      <c r="AE2145" s="42">
        <v>90740000</v>
      </c>
      <c r="AF2145" s="42">
        <v>36140000</v>
      </c>
      <c r="AG2145" s="41">
        <v>36140000</v>
      </c>
      <c r="AH2145" s="41">
        <v>36140000</v>
      </c>
      <c r="AI2145" s="41">
        <v>0</v>
      </c>
      <c r="AJ2145" s="41">
        <v>0</v>
      </c>
      <c r="AK2145" s="42" t="str">
        <f>IFERROR(VLOOKUP(Exportar[[#This Row],[RUBRO]],[3]LISTAS!$A$1:$B$19,2,0),Exportar[[#This Row],[NOMBRE-Planeación_Proyecto]])</f>
        <v>8. Adolescencia y Juventud</v>
      </c>
      <c r="AL2145" s="41">
        <f>VLOOKUP(Exportar[[#This Row],[UNIDAD/SUB UNIDAD]],[3]!REGIONALES[[#All],[codigo_regional3]:[Columna1]],3,0)</f>
        <v>97</v>
      </c>
      <c r="AM2145" s="41">
        <f>Exportar[[#This Row],[COD]]</f>
        <v>97</v>
      </c>
      <c r="AN2145" s="41">
        <f>IFERROR(VLOOKUP(Exportar[[#This Row],[RUBRO completo]],'[3]CENTRO DE COSTOS'!$X:$X,1,0),0)</f>
        <v>0</v>
      </c>
      <c r="AO2145" s="43" t="str">
        <f>VLOOKUP(Exportar[[#This Row],[COD_REAL]],'[3]CENTRO DE COSTOS'!$M$4:$N$72,2,0)</f>
        <v>REGIONAL VAUPÉS</v>
      </c>
    </row>
    <row r="2146" spans="1:41" x14ac:dyDescent="0.25">
      <c r="A2146" s="44">
        <v>45111</v>
      </c>
      <c r="B2146" s="32">
        <v>2023</v>
      </c>
      <c r="C2146" s="33" t="str">
        <f>VLOOKUP(D2146,'[3]CENTRO DE COSTOS'!$E:$H,4,0)</f>
        <v>REGIONALES</v>
      </c>
      <c r="D2146" s="34" t="s">
        <v>103</v>
      </c>
      <c r="E2146" s="34" t="s">
        <v>104</v>
      </c>
      <c r="F2146" s="34" t="s">
        <v>192</v>
      </c>
      <c r="G2146" s="35" t="str">
        <f>VLOOKUP(O2146,[3]Gerentes!$A:$N,4,0)</f>
        <v>TECNOLOGÍA</v>
      </c>
      <c r="H2146" s="35" t="str">
        <f>VLOOKUP(O2146,[3]Gerentes!$A:$N,5,0)</f>
        <v>DIRECTOR(A) DE INFORMACION Y TECNOLOGIA</v>
      </c>
      <c r="I2146" s="35" t="str">
        <f>VLOOKUP(O2146,[3]Gerentes!$A:$N,10,0)</f>
        <v>9. Tecnología</v>
      </c>
      <c r="J2146" s="35" t="str">
        <f>VLOOKUP(O2146,[3]Gerentes!$A:$AB,15,0)</f>
        <v>Contratable</v>
      </c>
      <c r="K2146" s="36" t="str">
        <f t="shared" si="99"/>
        <v>Inversión</v>
      </c>
      <c r="L2146" s="37" t="s">
        <v>178</v>
      </c>
      <c r="M2146" s="38" t="str">
        <f t="shared" si="100"/>
        <v>C-4199-1500-7</v>
      </c>
      <c r="N2146" s="34">
        <v>991</v>
      </c>
      <c r="O2146" s="35" t="str">
        <f t="shared" si="101"/>
        <v>C-4199-1500-7-0-4199062-02-991</v>
      </c>
      <c r="P2146" s="32" t="s">
        <v>177</v>
      </c>
      <c r="Q2146" s="39">
        <f>VLOOKUP($O2146,[3]Gerentes!$A:$I,7,0)</f>
        <v>4199062</v>
      </c>
      <c r="R2146" s="40" t="str">
        <f>VLOOKUP($O2146,[3]Gerentes!$A:$I,8,0)</f>
        <v>SERVICIOS TECNOLOGICOS</v>
      </c>
      <c r="S2146" s="34" t="s">
        <v>24</v>
      </c>
      <c r="T2146" s="34">
        <v>27</v>
      </c>
      <c r="U2146" s="34" t="s">
        <v>161</v>
      </c>
      <c r="V2146" s="34" t="s">
        <v>25</v>
      </c>
      <c r="W2146" s="41">
        <v>59620925</v>
      </c>
      <c r="X2146" s="41">
        <v>0</v>
      </c>
      <c r="Y2146" s="41">
        <v>0</v>
      </c>
      <c r="Z2146" s="41">
        <v>0</v>
      </c>
      <c r="AA2146" s="41">
        <v>0</v>
      </c>
      <c r="AB2146" s="42">
        <v>59620925</v>
      </c>
      <c r="AC2146" s="41">
        <v>57960175</v>
      </c>
      <c r="AD2146" s="41">
        <v>1660750</v>
      </c>
      <c r="AE2146" s="42">
        <v>57960175</v>
      </c>
      <c r="AF2146" s="42">
        <v>23084425</v>
      </c>
      <c r="AG2146" s="41">
        <v>23084425</v>
      </c>
      <c r="AH2146" s="41">
        <v>23084425</v>
      </c>
      <c r="AI2146" s="41">
        <v>0</v>
      </c>
      <c r="AJ2146" s="41">
        <v>0</v>
      </c>
      <c r="AK2146" s="42" t="str">
        <f>IFERROR(VLOOKUP(Exportar[[#This Row],[RUBRO]],[3]LISTAS!$A$1:$B$19,2,0),Exportar[[#This Row],[NOMBRE-Planeación_Proyecto]])</f>
        <v>9. Tecnología</v>
      </c>
      <c r="AL2146" s="41">
        <f>VLOOKUP(Exportar[[#This Row],[UNIDAD/SUB UNIDAD]],[3]!REGIONALES[[#All],[codigo_regional3]:[Columna1]],3,0)</f>
        <v>97</v>
      </c>
      <c r="AM2146" s="41">
        <f>Exportar[[#This Row],[COD]]</f>
        <v>97</v>
      </c>
      <c r="AN2146" s="41">
        <f>IFERROR(VLOOKUP(Exportar[[#This Row],[RUBRO completo]],'[3]CENTRO DE COSTOS'!$X:$X,1,0),0)</f>
        <v>0</v>
      </c>
      <c r="AO2146" s="43" t="str">
        <f>VLOOKUP(Exportar[[#This Row],[COD_REAL]],'[3]CENTRO DE COSTOS'!$M$4:$N$72,2,0)</f>
        <v>REGIONAL VAUPÉS</v>
      </c>
    </row>
    <row r="2147" spans="1:41" x14ac:dyDescent="0.25">
      <c r="A2147" s="44">
        <v>45111</v>
      </c>
      <c r="B2147" s="32">
        <v>2023</v>
      </c>
      <c r="C2147" s="33" t="str">
        <f>VLOOKUP(D2147,'[3]CENTRO DE COSTOS'!$E:$H,4,0)</f>
        <v>REGIONALES</v>
      </c>
      <c r="D2147" s="34" t="s">
        <v>103</v>
      </c>
      <c r="E2147" s="34" t="s">
        <v>104</v>
      </c>
      <c r="F2147" s="34" t="s">
        <v>192</v>
      </c>
      <c r="G2147" s="35" t="str">
        <f>VLOOKUP(O2147,[3]Gerentes!$A:$N,4,0)</f>
        <v>FORTALECIMIENTO</v>
      </c>
      <c r="H2147" s="35" t="str">
        <f>VLOOKUP(O2147,[3]Gerentes!$A:$N,5,0)</f>
        <v>DIRECTOR(A) DE GESTION HUMANA</v>
      </c>
      <c r="I2147" s="35" t="str">
        <f>VLOOKUP(O2147,[3]Gerentes!$A:$N,10,0)</f>
        <v>8. Fortalecimiento</v>
      </c>
      <c r="J2147" s="35" t="str">
        <f>VLOOKUP(O2147,[3]Gerentes!$A:$AB,15,0)</f>
        <v>Contratable</v>
      </c>
      <c r="K2147" s="36" t="str">
        <f t="shared" si="99"/>
        <v>Inversión</v>
      </c>
      <c r="L2147" s="37" t="s">
        <v>175</v>
      </c>
      <c r="M2147" s="38" t="str">
        <f t="shared" si="100"/>
        <v>C-4199-1500-8</v>
      </c>
      <c r="N2147" s="34">
        <v>991</v>
      </c>
      <c r="O2147" s="35" t="str">
        <f t="shared" si="101"/>
        <v>C-4199-1500-8-0-4199064-02-991</v>
      </c>
      <c r="P2147" s="32" t="s">
        <v>174</v>
      </c>
      <c r="Q2147" s="39">
        <f>VLOOKUP($O2147,[3]Gerentes!$A:$I,7,0)</f>
        <v>4199064</v>
      </c>
      <c r="R2147" s="40" t="str">
        <f>VLOOKUP($O2147,[3]Gerentes!$A:$I,8,0)</f>
        <v>SERVICIO DE IMPLEMENTACION DE SISTEMAS DE GESTION</v>
      </c>
      <c r="S2147" s="34" t="s">
        <v>24</v>
      </c>
      <c r="T2147" s="34">
        <v>27</v>
      </c>
      <c r="U2147" s="34" t="s">
        <v>161</v>
      </c>
      <c r="V2147" s="34" t="s">
        <v>25</v>
      </c>
      <c r="W2147" s="41">
        <v>563190776</v>
      </c>
      <c r="X2147" s="41">
        <v>92945433</v>
      </c>
      <c r="Y2147" s="41">
        <v>0</v>
      </c>
      <c r="Z2147" s="41">
        <v>0</v>
      </c>
      <c r="AA2147" s="41">
        <v>0</v>
      </c>
      <c r="AB2147" s="42">
        <v>656136209</v>
      </c>
      <c r="AC2147" s="41">
        <v>544304266</v>
      </c>
      <c r="AD2147" s="41">
        <v>111831943</v>
      </c>
      <c r="AE2147" s="42">
        <v>538911331</v>
      </c>
      <c r="AF2147" s="42">
        <v>210509266</v>
      </c>
      <c r="AG2147" s="41">
        <v>210509266</v>
      </c>
      <c r="AH2147" s="41">
        <v>210509266</v>
      </c>
      <c r="AI2147" s="41">
        <v>0</v>
      </c>
      <c r="AJ2147" s="41">
        <v>0</v>
      </c>
      <c r="AK2147" s="42" t="str">
        <f>IFERROR(VLOOKUP(Exportar[[#This Row],[RUBRO]],[3]LISTAS!$A$1:$B$19,2,0),Exportar[[#This Row],[NOMBRE-Planeación_Proyecto]])</f>
        <v>8. Fortalecimiento</v>
      </c>
      <c r="AL2147" s="41">
        <f>VLOOKUP(Exportar[[#This Row],[UNIDAD/SUB UNIDAD]],[3]!REGIONALES[[#All],[codigo_regional3]:[Columna1]],3,0)</f>
        <v>97</v>
      </c>
      <c r="AM2147" s="41">
        <f>Exportar[[#This Row],[COD]]</f>
        <v>97</v>
      </c>
      <c r="AN2147" s="41">
        <f>IFERROR(VLOOKUP(Exportar[[#This Row],[RUBRO completo]],'[3]CENTRO DE COSTOS'!$X:$X,1,0),0)</f>
        <v>0</v>
      </c>
      <c r="AO2147" s="43" t="str">
        <f>VLOOKUP(Exportar[[#This Row],[COD_REAL]],'[3]CENTRO DE COSTOS'!$M$4:$N$72,2,0)</f>
        <v>REGIONAL VAUPÉS</v>
      </c>
    </row>
    <row r="2148" spans="1:41" x14ac:dyDescent="0.25">
      <c r="A2148" s="44">
        <v>45111</v>
      </c>
      <c r="B2148" s="32">
        <v>2023</v>
      </c>
      <c r="C2148" s="33" t="str">
        <f>VLOOKUP(D2148,'[3]CENTRO DE COSTOS'!$E:$H,4,0)</f>
        <v>REGIONALES</v>
      </c>
      <c r="D2148" s="34" t="s">
        <v>103</v>
      </c>
      <c r="E2148" s="34" t="s">
        <v>104</v>
      </c>
      <c r="F2148" s="34" t="s">
        <v>176</v>
      </c>
      <c r="G2148" s="35" t="str">
        <f>VLOOKUP(O2148,[3]Gerentes!$A:$N,4,0)</f>
        <v>NUTRICIÓN</v>
      </c>
      <c r="H2148" s="35" t="str">
        <f>VLOOKUP(O2148,[3]Gerentes!$A:$N,5,0)</f>
        <v>DIRECTOR(A) DE NUTRICION</v>
      </c>
      <c r="I2148" s="35" t="str">
        <f>VLOOKUP(O2148,[3]Gerentes!$A:$N,10,0)</f>
        <v>4. Nutrición</v>
      </c>
      <c r="J2148" s="35" t="str">
        <f>VLOOKUP(O2148,[3]Gerentes!$A:$AB,15,0)</f>
        <v>No Contratable</v>
      </c>
      <c r="K2148" s="36" t="str">
        <f t="shared" si="99"/>
        <v>Inversión</v>
      </c>
      <c r="L2148" s="37" t="s">
        <v>191</v>
      </c>
      <c r="M2148" s="38" t="str">
        <f t="shared" si="100"/>
        <v>C-4102-1500-12</v>
      </c>
      <c r="N2148" s="34">
        <v>992</v>
      </c>
      <c r="O2148" s="35" t="str">
        <f t="shared" si="101"/>
        <v>C-4102-1500-12-0-4102014-02-992</v>
      </c>
      <c r="P2148" s="32" t="s">
        <v>190</v>
      </c>
      <c r="Q2148" s="39">
        <f>VLOOKUP($O2148,[3]Gerentes!$A:$I,7,0)</f>
        <v>4102014</v>
      </c>
      <c r="R2148" s="40" t="str">
        <f>VLOOKUP($O2148,[3]Gerentes!$A:$I,8,0)</f>
        <v>SERVICIO DE DISTRIBUCION DE ALIMENTOS SOLIDOS DE ALTO VALOR NUTRICIONAL</v>
      </c>
      <c r="S2148" s="34" t="s">
        <v>24</v>
      </c>
      <c r="T2148" s="34">
        <v>27</v>
      </c>
      <c r="U2148" s="34" t="s">
        <v>161</v>
      </c>
      <c r="V2148" s="34" t="s">
        <v>25</v>
      </c>
      <c r="W2148" s="41">
        <v>500000</v>
      </c>
      <c r="X2148" s="41">
        <v>0</v>
      </c>
      <c r="Y2148" s="41">
        <v>0</v>
      </c>
      <c r="Z2148" s="41">
        <v>0</v>
      </c>
      <c r="AA2148" s="41">
        <v>0</v>
      </c>
      <c r="AB2148" s="42">
        <v>500000</v>
      </c>
      <c r="AC2148" s="41">
        <v>500000</v>
      </c>
      <c r="AD2148" s="41">
        <v>0</v>
      </c>
      <c r="AE2148" s="42">
        <v>0</v>
      </c>
      <c r="AF2148" s="42">
        <v>0</v>
      </c>
      <c r="AG2148" s="41">
        <v>0</v>
      </c>
      <c r="AH2148" s="41">
        <v>0</v>
      </c>
      <c r="AI2148" s="41">
        <v>0</v>
      </c>
      <c r="AJ2148" s="41">
        <v>0</v>
      </c>
      <c r="AK2148" s="42" t="str">
        <f>IFERROR(VLOOKUP(Exportar[[#This Row],[RUBRO]],[3]LISTAS!$A$1:$B$19,2,0),Exportar[[#This Row],[NOMBRE-Planeación_Proyecto]])</f>
        <v>4. Nutrición</v>
      </c>
      <c r="AL2148" s="41">
        <f>VLOOKUP(Exportar[[#This Row],[UNIDAD/SUB UNIDAD]],[3]!REGIONALES[[#All],[codigo_regional3]:[Columna1]],3,0)</f>
        <v>97</v>
      </c>
      <c r="AM2148" s="41">
        <f>Exportar[[#This Row],[COD]]</f>
        <v>97</v>
      </c>
      <c r="AN2148" s="41">
        <f>IFERROR(VLOOKUP(Exportar[[#This Row],[RUBRO completo]],'[3]CENTRO DE COSTOS'!$X:$X,1,0),0)</f>
        <v>0</v>
      </c>
      <c r="AO2148" s="43" t="str">
        <f>VLOOKUP(Exportar[[#This Row],[COD_REAL]],'[3]CENTRO DE COSTOS'!$M$4:$N$72,2,0)</f>
        <v>REGIONAL VAUPÉS</v>
      </c>
    </row>
    <row r="2149" spans="1:41" x14ac:dyDescent="0.25">
      <c r="A2149" s="44">
        <v>45111</v>
      </c>
      <c r="B2149" s="32">
        <v>2023</v>
      </c>
      <c r="C2149" s="33" t="str">
        <f>VLOOKUP(D2149,'[3]CENTRO DE COSTOS'!$E:$H,4,0)</f>
        <v>REGIONALES</v>
      </c>
      <c r="D2149" s="34" t="s">
        <v>103</v>
      </c>
      <c r="E2149" s="34" t="s">
        <v>104</v>
      </c>
      <c r="F2149" s="34" t="s">
        <v>176</v>
      </c>
      <c r="G2149" s="35" t="str">
        <f>VLOOKUP(O2149,[3]Gerentes!$A:$N,4,0)</f>
        <v>NUTRICIÓN</v>
      </c>
      <c r="H2149" s="35" t="str">
        <f>VLOOKUP(O2149,[3]Gerentes!$A:$N,5,0)</f>
        <v>DIRECTOR(A) DE NUTRICION</v>
      </c>
      <c r="I2149" s="35" t="str">
        <f>VLOOKUP(O2149,[3]Gerentes!$A:$N,10,0)</f>
        <v>4. Nutrición</v>
      </c>
      <c r="J2149" s="35" t="str">
        <f>VLOOKUP(O2149,[3]Gerentes!$A:$AB,15,0)</f>
        <v>No Contratable</v>
      </c>
      <c r="K2149" s="36" t="str">
        <f t="shared" si="99"/>
        <v>Inversión</v>
      </c>
      <c r="L2149" s="37" t="s">
        <v>189</v>
      </c>
      <c r="M2149" s="38" t="str">
        <f t="shared" si="100"/>
        <v>C-4102-1500-12</v>
      </c>
      <c r="N2149" s="34">
        <v>992</v>
      </c>
      <c r="O2149" s="35" t="str">
        <f t="shared" si="101"/>
        <v>C-4102-1500-12-0-4102016-02-992</v>
      </c>
      <c r="P2149" s="32" t="s">
        <v>188</v>
      </c>
      <c r="Q2149" s="39">
        <f>VLOOKUP($O2149,[3]Gerentes!$A:$I,7,0)</f>
        <v>4102016</v>
      </c>
      <c r="R2149" s="40" t="str">
        <f>VLOOKUP($O2149,[3]Gerentes!$A:$I,8,0)</f>
        <v>SERVICIO DE ATENCION Y PREVENCION A LA DESNUTRICION DESDE EL SECTOR INCLUSION SOCIAL</v>
      </c>
      <c r="S2149" s="34" t="s">
        <v>24</v>
      </c>
      <c r="T2149" s="34">
        <v>27</v>
      </c>
      <c r="U2149" s="34" t="s">
        <v>161</v>
      </c>
      <c r="V2149" s="34" t="s">
        <v>25</v>
      </c>
      <c r="W2149" s="41">
        <v>1500000</v>
      </c>
      <c r="X2149" s="41">
        <v>0</v>
      </c>
      <c r="Y2149" s="41">
        <v>0</v>
      </c>
      <c r="Z2149" s="41">
        <v>0</v>
      </c>
      <c r="AA2149" s="41">
        <v>0</v>
      </c>
      <c r="AB2149" s="42">
        <v>1500000</v>
      </c>
      <c r="AC2149" s="41">
        <v>1500000</v>
      </c>
      <c r="AD2149" s="41">
        <v>0</v>
      </c>
      <c r="AE2149" s="42">
        <v>0</v>
      </c>
      <c r="AF2149" s="42">
        <v>0</v>
      </c>
      <c r="AG2149" s="41">
        <v>0</v>
      </c>
      <c r="AH2149" s="41">
        <v>0</v>
      </c>
      <c r="AI2149" s="41">
        <v>0</v>
      </c>
      <c r="AJ2149" s="41">
        <v>0</v>
      </c>
      <c r="AK2149" s="42" t="str">
        <f>IFERROR(VLOOKUP(Exportar[[#This Row],[RUBRO]],[3]LISTAS!$A$1:$B$19,2,0),Exportar[[#This Row],[NOMBRE-Planeación_Proyecto]])</f>
        <v>4. Nutrición</v>
      </c>
      <c r="AL2149" s="41">
        <f>VLOOKUP(Exportar[[#This Row],[UNIDAD/SUB UNIDAD]],[3]!REGIONALES[[#All],[codigo_regional3]:[Columna1]],3,0)</f>
        <v>97</v>
      </c>
      <c r="AM2149" s="41">
        <f>Exportar[[#This Row],[COD]]</f>
        <v>97</v>
      </c>
      <c r="AN2149" s="41">
        <f>IFERROR(VLOOKUP(Exportar[[#This Row],[RUBRO completo]],'[3]CENTRO DE COSTOS'!$X:$X,1,0),0)</f>
        <v>0</v>
      </c>
      <c r="AO2149" s="43" t="str">
        <f>VLOOKUP(Exportar[[#This Row],[COD_REAL]],'[3]CENTRO DE COSTOS'!$M$4:$N$72,2,0)</f>
        <v>REGIONAL VAUPÉS</v>
      </c>
    </row>
    <row r="2150" spans="1:41" x14ac:dyDescent="0.25">
      <c r="A2150" s="44">
        <v>45111</v>
      </c>
      <c r="B2150" s="32">
        <v>2023</v>
      </c>
      <c r="C2150" s="33" t="str">
        <f>VLOOKUP(D2150,'[3]CENTRO DE COSTOS'!$E:$H,4,0)</f>
        <v>REGIONALES</v>
      </c>
      <c r="D2150" s="34" t="s">
        <v>103</v>
      </c>
      <c r="E2150" s="34" t="s">
        <v>104</v>
      </c>
      <c r="F2150" s="34" t="s">
        <v>176</v>
      </c>
      <c r="G2150" s="35" t="str">
        <f>VLOOKUP(O2150,[3]Gerentes!$A:$N,4,0)</f>
        <v>PROTECCIÓN SRPA</v>
      </c>
      <c r="H2150" s="35" t="str">
        <f>VLOOKUP(O2150,[3]Gerentes!$A:$N,5,0)</f>
        <v>DIRECTOR(A) DE PROTECCION</v>
      </c>
      <c r="I2150" s="35" t="str">
        <f>VLOOKUP(O2150,[3]Gerentes!$A:$N,10,0)</f>
        <v>3. Protección SRPA</v>
      </c>
      <c r="J2150" s="35" t="str">
        <f>VLOOKUP(O2150,[3]Gerentes!$A:$AB,15,0)</f>
        <v>No Contratable</v>
      </c>
      <c r="K2150" s="36" t="str">
        <f t="shared" si="99"/>
        <v>Inversión</v>
      </c>
      <c r="L2150" s="37" t="s">
        <v>187</v>
      </c>
      <c r="M2150" s="38" t="str">
        <f t="shared" si="100"/>
        <v>C-4102-1500-13</v>
      </c>
      <c r="N2150" s="34">
        <v>992</v>
      </c>
      <c r="O2150" s="35" t="str">
        <f t="shared" si="101"/>
        <v>C-4102-1500-13-0-4102038-02-992</v>
      </c>
      <c r="P2150" s="32" t="s">
        <v>186</v>
      </c>
      <c r="Q2150" s="39">
        <f>VLOOKUP($O2150,[3]Gerentes!$A:$I,7,0)</f>
        <v>4102038</v>
      </c>
      <c r="R2150" s="40" t="str">
        <f>VLOOKUP($O2150,[3]Gerentes!$A:$I,8,0)</f>
        <v>SERVICIO DIRIGIDOS A LA ATENCION DE NIÑOS, NIÑAS, ADOLESCENTES Y JOVENES, CON ENFOQUE PEDAGOGICO Y RESTAURATIVO ENCAMINADOS A LA INCLUSION SOCIAL</v>
      </c>
      <c r="S2150" s="34" t="s">
        <v>24</v>
      </c>
      <c r="T2150" s="34">
        <v>27</v>
      </c>
      <c r="U2150" s="34" t="s">
        <v>161</v>
      </c>
      <c r="V2150" s="34" t="s">
        <v>25</v>
      </c>
      <c r="W2150" s="41">
        <v>3402087</v>
      </c>
      <c r="X2150" s="41">
        <v>0</v>
      </c>
      <c r="Y2150" s="41">
        <v>0</v>
      </c>
      <c r="Z2150" s="41">
        <v>0</v>
      </c>
      <c r="AA2150" s="41">
        <v>0</v>
      </c>
      <c r="AB2150" s="42">
        <v>3402087</v>
      </c>
      <c r="AC2150" s="41">
        <v>3402087</v>
      </c>
      <c r="AD2150" s="41">
        <v>0</v>
      </c>
      <c r="AE2150" s="42">
        <v>569060</v>
      </c>
      <c r="AF2150" s="42">
        <v>0</v>
      </c>
      <c r="AG2150" s="41">
        <v>0</v>
      </c>
      <c r="AH2150" s="41">
        <v>0</v>
      </c>
      <c r="AI2150" s="41">
        <v>0</v>
      </c>
      <c r="AJ2150" s="41">
        <v>0</v>
      </c>
      <c r="AK2150" s="42" t="str">
        <f>IFERROR(VLOOKUP(Exportar[[#This Row],[RUBRO]],[3]LISTAS!$A$1:$B$19,2,0),Exportar[[#This Row],[NOMBRE-Planeación_Proyecto]])</f>
        <v>3. Protección SRPA</v>
      </c>
      <c r="AL2150" s="41">
        <f>VLOOKUP(Exportar[[#This Row],[UNIDAD/SUB UNIDAD]],[3]!REGIONALES[[#All],[codigo_regional3]:[Columna1]],3,0)</f>
        <v>97</v>
      </c>
      <c r="AM2150" s="41">
        <f>Exportar[[#This Row],[COD]]</f>
        <v>97</v>
      </c>
      <c r="AN2150" s="41">
        <f>IFERROR(VLOOKUP(Exportar[[#This Row],[RUBRO completo]],'[3]CENTRO DE COSTOS'!$X:$X,1,0),0)</f>
        <v>0</v>
      </c>
      <c r="AO2150" s="43" t="str">
        <f>VLOOKUP(Exportar[[#This Row],[COD_REAL]],'[3]CENTRO DE COSTOS'!$M$4:$N$72,2,0)</f>
        <v>REGIONAL VAUPÉS</v>
      </c>
    </row>
    <row r="2151" spans="1:41" x14ac:dyDescent="0.25">
      <c r="A2151" s="44">
        <v>45111</v>
      </c>
      <c r="B2151" s="32">
        <v>2023</v>
      </c>
      <c r="C2151" s="33" t="str">
        <f>VLOOKUP(D2151,'[3]CENTRO DE COSTOS'!$E:$H,4,0)</f>
        <v>REGIONALES</v>
      </c>
      <c r="D2151" s="34" t="s">
        <v>103</v>
      </c>
      <c r="E2151" s="34" t="s">
        <v>104</v>
      </c>
      <c r="F2151" s="34" t="s">
        <v>176</v>
      </c>
      <c r="G2151" s="35" t="str">
        <f>VLOOKUP(O2151,[3]Gerentes!$A:$N,4,0)</f>
        <v xml:space="preserve">PROTECCIÓN RESTABLECIMIENTO </v>
      </c>
      <c r="H2151" s="35" t="str">
        <f>VLOOKUP(O2151,[3]Gerentes!$A:$N,5,0)</f>
        <v>DIRECTOR(A) DE PROTECCION</v>
      </c>
      <c r="I2151" s="35" t="str">
        <f>VLOOKUP(O2151,[3]Gerentes!$A:$N,10,0)</f>
        <v>2. Protección PARD</v>
      </c>
      <c r="J2151" s="35" t="str">
        <f>VLOOKUP(O2151,[3]Gerentes!$A:$AB,15,0)</f>
        <v>No Contratable</v>
      </c>
      <c r="K2151" s="36" t="str">
        <f t="shared" si="99"/>
        <v>Inversión</v>
      </c>
      <c r="L2151" s="37" t="s">
        <v>173</v>
      </c>
      <c r="M2151" s="38" t="str">
        <f t="shared" si="100"/>
        <v>C-4102-1500-14</v>
      </c>
      <c r="N2151" s="34">
        <v>992</v>
      </c>
      <c r="O2151" s="35" t="str">
        <f t="shared" si="101"/>
        <v>C-4102-1500-14-0-4102037-02-992</v>
      </c>
      <c r="P2151" s="32" t="s">
        <v>172</v>
      </c>
      <c r="Q2151" s="39">
        <f>VLOOKUP($O2151,[3]Gerentes!$A:$I,7,0)</f>
        <v>4102037</v>
      </c>
      <c r="R2151" s="40" t="str">
        <f>VLOOKUP($O2151,[3]Gerentes!$A:$I,8,0)</f>
        <v>SERVICIO DE PROTECCION PARA EL RESTABLECIMIENTO DE DERECHOS DE NIÑOS, NIÑAS, ADOLESCENTES Y JOVENES</v>
      </c>
      <c r="S2151" s="34" t="s">
        <v>24</v>
      </c>
      <c r="T2151" s="34">
        <v>21</v>
      </c>
      <c r="U2151" s="34" t="s">
        <v>185</v>
      </c>
      <c r="V2151" s="34" t="s">
        <v>25</v>
      </c>
      <c r="W2151" s="41">
        <v>41472150</v>
      </c>
      <c r="X2151" s="41">
        <v>60000000</v>
      </c>
      <c r="Y2151" s="41">
        <v>0</v>
      </c>
      <c r="Z2151" s="41">
        <v>0</v>
      </c>
      <c r="AA2151" s="41">
        <v>0</v>
      </c>
      <c r="AB2151" s="42">
        <v>101472150</v>
      </c>
      <c r="AC2151" s="41">
        <v>101472150</v>
      </c>
      <c r="AD2151" s="41">
        <v>0</v>
      </c>
      <c r="AE2151" s="42">
        <v>48548060</v>
      </c>
      <c r="AF2151" s="42">
        <v>42284852</v>
      </c>
      <c r="AG2151" s="41">
        <v>42284852</v>
      </c>
      <c r="AH2151" s="41">
        <v>42284852</v>
      </c>
      <c r="AI2151" s="41">
        <v>0</v>
      </c>
      <c r="AJ2151" s="41">
        <v>0</v>
      </c>
      <c r="AK2151" s="42" t="str">
        <f>IFERROR(VLOOKUP(Exportar[[#This Row],[RUBRO]],[3]LISTAS!$A$1:$B$19,2,0),Exportar[[#This Row],[NOMBRE-Planeación_Proyecto]])</f>
        <v>2. Protección PARD</v>
      </c>
      <c r="AL2151" s="41">
        <f>VLOOKUP(Exportar[[#This Row],[UNIDAD/SUB UNIDAD]],[3]!REGIONALES[[#All],[codigo_regional3]:[Columna1]],3,0)</f>
        <v>97</v>
      </c>
      <c r="AM2151" s="41">
        <f>Exportar[[#This Row],[COD]]</f>
        <v>97</v>
      </c>
      <c r="AN2151" s="41">
        <f>IFERROR(VLOOKUP(Exportar[[#This Row],[RUBRO completo]],'[3]CENTRO DE COSTOS'!$X:$X,1,0),0)</f>
        <v>0</v>
      </c>
      <c r="AO2151" s="43" t="str">
        <f>VLOOKUP(Exportar[[#This Row],[COD_REAL]],'[3]CENTRO DE COSTOS'!$M$4:$N$72,2,0)</f>
        <v>REGIONAL VAUPÉS</v>
      </c>
    </row>
    <row r="2152" spans="1:41" x14ac:dyDescent="0.25">
      <c r="A2152" s="44">
        <v>45111</v>
      </c>
      <c r="B2152" s="32">
        <v>2023</v>
      </c>
      <c r="C2152" s="33" t="str">
        <f>VLOOKUP(D2152,'[3]CENTRO DE COSTOS'!$E:$H,4,0)</f>
        <v>REGIONALES</v>
      </c>
      <c r="D2152" s="34" t="s">
        <v>103</v>
      </c>
      <c r="E2152" s="34" t="s">
        <v>104</v>
      </c>
      <c r="F2152" s="34" t="s">
        <v>176</v>
      </c>
      <c r="G2152" s="35" t="str">
        <f>VLOOKUP(O2152,[3]Gerentes!$A:$N,4,0)</f>
        <v>SNBF</v>
      </c>
      <c r="H2152" s="35" t="str">
        <f>VLOOKUP(O2152,[3]Gerentes!$A:$N,5,0)</f>
        <v>DIRECTOR(A) DE SISTEMA NACIONAL DE BIENESTAR FAMILIAR</v>
      </c>
      <c r="I2152" s="35" t="str">
        <f>VLOOKUP(O2152,[3]Gerentes!$A:$N,10,0)</f>
        <v>7. SNBF</v>
      </c>
      <c r="J2152" s="35" t="str">
        <f>VLOOKUP(O2152,[3]Gerentes!$A:$AB,15,0)</f>
        <v>No Contratable</v>
      </c>
      <c r="K2152" s="36" t="str">
        <f t="shared" si="99"/>
        <v>Inversión</v>
      </c>
      <c r="L2152" s="37" t="s">
        <v>168</v>
      </c>
      <c r="M2152" s="38" t="str">
        <f t="shared" si="100"/>
        <v>C-4102-1500-15</v>
      </c>
      <c r="N2152" s="34">
        <v>992</v>
      </c>
      <c r="O2152" s="35" t="str">
        <f t="shared" si="101"/>
        <v>C-4102-1500-15-0-4102024-02-992</v>
      </c>
      <c r="P2152" s="32" t="s">
        <v>167</v>
      </c>
      <c r="Q2152" s="39">
        <f>VLOOKUP($O2152,[3]Gerentes!$A:$I,7,0)</f>
        <v>4102024</v>
      </c>
      <c r="R2152" s="40" t="str">
        <f>VLOOKUP($O2152,[3]Gerentes!$A:$I,8,0)</f>
        <v>SERVICIO DE ASISTENCIA TECNICA EN EL CICLO DE POLITICAS PUBLICAS DE INFANCIA Y ADOLESCENCIA</v>
      </c>
      <c r="S2152" s="34" t="s">
        <v>24</v>
      </c>
      <c r="T2152" s="34">
        <v>27</v>
      </c>
      <c r="U2152" s="34" t="s">
        <v>161</v>
      </c>
      <c r="V2152" s="34" t="s">
        <v>25</v>
      </c>
      <c r="W2152" s="41">
        <v>1000000</v>
      </c>
      <c r="X2152" s="41">
        <v>0</v>
      </c>
      <c r="Y2152" s="41">
        <v>0</v>
      </c>
      <c r="Z2152" s="41">
        <v>0</v>
      </c>
      <c r="AA2152" s="41">
        <v>0</v>
      </c>
      <c r="AB2152" s="42">
        <v>1000000</v>
      </c>
      <c r="AC2152" s="41">
        <v>1000000</v>
      </c>
      <c r="AD2152" s="41">
        <v>0</v>
      </c>
      <c r="AE2152" s="42">
        <v>0</v>
      </c>
      <c r="AF2152" s="42">
        <v>0</v>
      </c>
      <c r="AG2152" s="41">
        <v>0</v>
      </c>
      <c r="AH2152" s="41">
        <v>0</v>
      </c>
      <c r="AI2152" s="41">
        <v>0</v>
      </c>
      <c r="AJ2152" s="41">
        <v>0</v>
      </c>
      <c r="AK2152" s="42" t="str">
        <f>IFERROR(VLOOKUP(Exportar[[#This Row],[RUBRO]],[3]LISTAS!$A$1:$B$19,2,0),Exportar[[#This Row],[NOMBRE-Planeación_Proyecto]])</f>
        <v>7. SNBF</v>
      </c>
      <c r="AL2152" s="41">
        <f>VLOOKUP(Exportar[[#This Row],[UNIDAD/SUB UNIDAD]],[3]!REGIONALES[[#All],[codigo_regional3]:[Columna1]],3,0)</f>
        <v>97</v>
      </c>
      <c r="AM2152" s="41">
        <f>Exportar[[#This Row],[COD]]</f>
        <v>97</v>
      </c>
      <c r="AN2152" s="41">
        <f>IFERROR(VLOOKUP(Exportar[[#This Row],[RUBRO completo]],'[3]CENTRO DE COSTOS'!$X:$X,1,0),0)</f>
        <v>0</v>
      </c>
      <c r="AO2152" s="43" t="str">
        <f>VLOOKUP(Exportar[[#This Row],[COD_REAL]],'[3]CENTRO DE COSTOS'!$M$4:$N$72,2,0)</f>
        <v>REGIONAL VAUPÉS</v>
      </c>
    </row>
    <row r="2153" spans="1:41" x14ac:dyDescent="0.25">
      <c r="A2153" s="44">
        <v>45111</v>
      </c>
      <c r="B2153" s="32">
        <v>2023</v>
      </c>
      <c r="C2153" s="33" t="str">
        <f>VLOOKUP(D2153,'[3]CENTRO DE COSTOS'!$E:$H,4,0)</f>
        <v>REGIONALES</v>
      </c>
      <c r="D2153" s="34" t="s">
        <v>103</v>
      </c>
      <c r="E2153" s="34" t="s">
        <v>104</v>
      </c>
      <c r="F2153" s="34" t="s">
        <v>176</v>
      </c>
      <c r="G2153" s="35" t="str">
        <f>VLOOKUP(O2153,[3]Gerentes!$A:$N,4,0)</f>
        <v>FAMILIA Y COMUNIDADES</v>
      </c>
      <c r="H2153" s="35" t="str">
        <f>VLOOKUP(O2153,[3]Gerentes!$A:$N,5,0)</f>
        <v>DIRECTOR(A) DE FAMILIA Y COMUNIDADES</v>
      </c>
      <c r="I2153" s="35" t="str">
        <f>VLOOKUP(O2153,[3]Gerentes!$A:$N,10,0)</f>
        <v>6. Familia y Comunidades</v>
      </c>
      <c r="J2153" s="35" t="str">
        <f>VLOOKUP(O2153,[3]Gerentes!$A:$AB,15,0)</f>
        <v>No Contratable</v>
      </c>
      <c r="K2153" s="36" t="str">
        <f t="shared" si="99"/>
        <v>Inversión</v>
      </c>
      <c r="L2153" s="37" t="s">
        <v>184</v>
      </c>
      <c r="M2153" s="38" t="str">
        <f t="shared" si="100"/>
        <v>C-4102-1500-16</v>
      </c>
      <c r="N2153" s="34">
        <v>992</v>
      </c>
      <c r="O2153" s="35" t="str">
        <f t="shared" si="101"/>
        <v>C-4102-1500-16-0-4102041-02-992</v>
      </c>
      <c r="P2153" s="32" t="s">
        <v>183</v>
      </c>
      <c r="Q2153" s="39">
        <f>VLOOKUP($O2153,[3]Gerentes!$A:$I,7,0)</f>
        <v>4102041</v>
      </c>
      <c r="R2153" s="40" t="str">
        <f>VLOOKUP($O2153,[3]Gerentes!$A:$I,8,0)</f>
        <v>SERVICIO DE ASISTENCIA TECNICA EN EL CICLO DE POLITICAS PUBLICAS DE FAMILIA Y OTRAS RELACIONADAS</v>
      </c>
      <c r="S2153" s="34" t="s">
        <v>24</v>
      </c>
      <c r="T2153" s="34">
        <v>27</v>
      </c>
      <c r="U2153" s="34" t="s">
        <v>161</v>
      </c>
      <c r="V2153" s="34" t="s">
        <v>25</v>
      </c>
      <c r="W2153" s="41">
        <v>16000000</v>
      </c>
      <c r="X2153" s="41">
        <v>0</v>
      </c>
      <c r="Y2153" s="41">
        <v>0</v>
      </c>
      <c r="Z2153" s="41">
        <v>0</v>
      </c>
      <c r="AA2153" s="41">
        <v>0</v>
      </c>
      <c r="AB2153" s="42">
        <v>16000000</v>
      </c>
      <c r="AC2153" s="41">
        <v>16000000</v>
      </c>
      <c r="AD2153" s="41">
        <v>0</v>
      </c>
      <c r="AE2153" s="42">
        <v>50000</v>
      </c>
      <c r="AF2153" s="42">
        <v>50000</v>
      </c>
      <c r="AG2153" s="41">
        <v>50000</v>
      </c>
      <c r="AH2153" s="41">
        <v>50000</v>
      </c>
      <c r="AI2153" s="41">
        <v>0</v>
      </c>
      <c r="AJ2153" s="41">
        <v>0</v>
      </c>
      <c r="AK2153" s="42" t="str">
        <f>IFERROR(VLOOKUP(Exportar[[#This Row],[RUBRO]],[3]LISTAS!$A$1:$B$19,2,0),Exportar[[#This Row],[NOMBRE-Planeación_Proyecto]])</f>
        <v>6. Familia y Comunidades</v>
      </c>
      <c r="AL2153" s="41">
        <f>VLOOKUP(Exportar[[#This Row],[UNIDAD/SUB UNIDAD]],[3]!REGIONALES[[#All],[codigo_regional3]:[Columna1]],3,0)</f>
        <v>97</v>
      </c>
      <c r="AM2153" s="41">
        <f>Exportar[[#This Row],[COD]]</f>
        <v>97</v>
      </c>
      <c r="AN2153" s="41">
        <f>IFERROR(VLOOKUP(Exportar[[#This Row],[RUBRO completo]],'[3]CENTRO DE COSTOS'!$X:$X,1,0),0)</f>
        <v>0</v>
      </c>
      <c r="AO2153" s="43" t="str">
        <f>VLOOKUP(Exportar[[#This Row],[COD_REAL]],'[3]CENTRO DE COSTOS'!$M$4:$N$72,2,0)</f>
        <v>REGIONAL VAUPÉS</v>
      </c>
    </row>
    <row r="2154" spans="1:41" x14ac:dyDescent="0.25">
      <c r="A2154" s="44">
        <v>45111</v>
      </c>
      <c r="B2154" s="32">
        <v>2023</v>
      </c>
      <c r="C2154" s="33" t="str">
        <f>VLOOKUP(D2154,'[3]CENTRO DE COSTOS'!$E:$H,4,0)</f>
        <v>REGIONALES</v>
      </c>
      <c r="D2154" s="34" t="s">
        <v>103</v>
      </c>
      <c r="E2154" s="34" t="s">
        <v>104</v>
      </c>
      <c r="F2154" s="34" t="s">
        <v>176</v>
      </c>
      <c r="G2154" s="35" t="str">
        <f>VLOOKUP(O2154,[3]Gerentes!$A:$N,4,0)</f>
        <v>PRIMERA INFANCIA</v>
      </c>
      <c r="H2154" s="35" t="str">
        <f>VLOOKUP(O2154,[3]Gerentes!$A:$N,5,0)</f>
        <v>DIRECTOR(A) DE PRIMERA INFANCIA</v>
      </c>
      <c r="I2154" s="35" t="str">
        <f>VLOOKUP(O2154,[3]Gerentes!$A:$N,10,0)</f>
        <v>1. Primera Infancia</v>
      </c>
      <c r="J2154" s="35" t="str">
        <f>VLOOKUP(O2154,[3]Gerentes!$A:$AB,15,0)</f>
        <v>No Contratable</v>
      </c>
      <c r="K2154" s="36" t="str">
        <f t="shared" si="99"/>
        <v>Inversión</v>
      </c>
      <c r="L2154" s="37" t="s">
        <v>166</v>
      </c>
      <c r="M2154" s="38" t="str">
        <f t="shared" si="100"/>
        <v>C-4102-1500-18</v>
      </c>
      <c r="N2154" s="34">
        <v>992</v>
      </c>
      <c r="O2154" s="35" t="str">
        <f t="shared" si="101"/>
        <v>C-4102-1500-18-0-4102040-02-992</v>
      </c>
      <c r="P2154" s="32" t="s">
        <v>165</v>
      </c>
      <c r="Q2154" s="39">
        <f>VLOOKUP($O2154,[3]Gerentes!$A:$I,7,0)</f>
        <v>4102040</v>
      </c>
      <c r="R2154" s="40" t="str">
        <f>VLOOKUP($O2154,[3]Gerentes!$A:$I,8,0)</f>
        <v>DOCUMENTOS METODOLOGICOS</v>
      </c>
      <c r="S2154" s="34" t="s">
        <v>24</v>
      </c>
      <c r="T2154" s="34">
        <v>27</v>
      </c>
      <c r="U2154" s="34" t="s">
        <v>161</v>
      </c>
      <c r="V2154" s="34" t="s">
        <v>25</v>
      </c>
      <c r="W2154" s="41">
        <v>0</v>
      </c>
      <c r="X2154" s="41">
        <v>5755795</v>
      </c>
      <c r="Y2154" s="41">
        <v>0</v>
      </c>
      <c r="Z2154" s="41">
        <v>0</v>
      </c>
      <c r="AA2154" s="41">
        <v>0</v>
      </c>
      <c r="AB2154" s="42">
        <v>5755795</v>
      </c>
      <c r="AC2154" s="41">
        <v>5755795</v>
      </c>
      <c r="AD2154" s="41">
        <v>0</v>
      </c>
      <c r="AE2154" s="42">
        <v>4622630</v>
      </c>
      <c r="AF2154" s="42">
        <v>2620318</v>
      </c>
      <c r="AG2154" s="41">
        <v>2620318</v>
      </c>
      <c r="AH2154" s="41">
        <v>2620318</v>
      </c>
      <c r="AI2154" s="41">
        <v>0</v>
      </c>
      <c r="AJ2154" s="41">
        <v>0</v>
      </c>
      <c r="AK2154" s="42" t="str">
        <f>IFERROR(VLOOKUP(Exportar[[#This Row],[RUBRO]],[3]LISTAS!$A$1:$B$19,2,0),Exportar[[#This Row],[NOMBRE-Planeación_Proyecto]])</f>
        <v>1. Primera Infancia</v>
      </c>
      <c r="AL2154" s="41">
        <f>VLOOKUP(Exportar[[#This Row],[UNIDAD/SUB UNIDAD]],[3]!REGIONALES[[#All],[codigo_regional3]:[Columna1]],3,0)</f>
        <v>97</v>
      </c>
      <c r="AM2154" s="41">
        <f>Exportar[[#This Row],[COD]]</f>
        <v>97</v>
      </c>
      <c r="AN2154" s="41">
        <f>IFERROR(VLOOKUP(Exportar[[#This Row],[RUBRO completo]],'[3]CENTRO DE COSTOS'!$X:$X,1,0),0)</f>
        <v>0</v>
      </c>
      <c r="AO2154" s="43" t="str">
        <f>VLOOKUP(Exportar[[#This Row],[COD_REAL]],'[3]CENTRO DE COSTOS'!$M$4:$N$72,2,0)</f>
        <v>REGIONAL VAUPÉS</v>
      </c>
    </row>
    <row r="2155" spans="1:41" x14ac:dyDescent="0.25">
      <c r="A2155" s="44">
        <v>45111</v>
      </c>
      <c r="B2155" s="32">
        <v>2023</v>
      </c>
      <c r="C2155" s="33" t="str">
        <f>VLOOKUP(D2155,'[3]CENTRO DE COSTOS'!$E:$H,4,0)</f>
        <v>REGIONALES</v>
      </c>
      <c r="D2155" s="34" t="s">
        <v>103</v>
      </c>
      <c r="E2155" s="34" t="s">
        <v>104</v>
      </c>
      <c r="F2155" s="34" t="s">
        <v>176</v>
      </c>
      <c r="G2155" s="35" t="str">
        <f>VLOOKUP(O2155,[3]Gerentes!$A:$N,4,0)</f>
        <v>PRIMERA INFANCIA</v>
      </c>
      <c r="H2155" s="35" t="str">
        <f>VLOOKUP(O2155,[3]Gerentes!$A:$N,5,0)</f>
        <v>DIRECTOR(A) DE PRIMERA INFANCIA</v>
      </c>
      <c r="I2155" s="35" t="str">
        <f>VLOOKUP(O2155,[3]Gerentes!$A:$N,10,0)</f>
        <v>1. Primera Infancia</v>
      </c>
      <c r="J2155" s="35" t="str">
        <f>VLOOKUP(O2155,[3]Gerentes!$A:$AB,15,0)</f>
        <v>No Contratable</v>
      </c>
      <c r="K2155" s="36" t="str">
        <f t="shared" si="99"/>
        <v>Inversión</v>
      </c>
      <c r="L2155" s="37" t="s">
        <v>166</v>
      </c>
      <c r="M2155" s="38" t="str">
        <f t="shared" si="100"/>
        <v>C-4102-1500-18</v>
      </c>
      <c r="N2155" s="34">
        <v>992</v>
      </c>
      <c r="O2155" s="35" t="str">
        <f t="shared" si="101"/>
        <v>C-4102-1500-18-0-4102040-02-992</v>
      </c>
      <c r="P2155" s="32" t="s">
        <v>165</v>
      </c>
      <c r="Q2155" s="39">
        <f>VLOOKUP($O2155,[3]Gerentes!$A:$I,7,0)</f>
        <v>4102040</v>
      </c>
      <c r="R2155" s="40" t="str">
        <f>VLOOKUP($O2155,[3]Gerentes!$A:$I,8,0)</f>
        <v>DOCUMENTOS METODOLOGICOS</v>
      </c>
      <c r="S2155" s="34" t="s">
        <v>24</v>
      </c>
      <c r="T2155" s="34">
        <v>20</v>
      </c>
      <c r="U2155" s="34" t="s">
        <v>392</v>
      </c>
      <c r="V2155" s="34" t="s">
        <v>25</v>
      </c>
      <c r="W2155" s="41">
        <v>4000000</v>
      </c>
      <c r="X2155" s="41">
        <v>5668930</v>
      </c>
      <c r="Y2155" s="41">
        <v>0</v>
      </c>
      <c r="Z2155" s="41">
        <v>0</v>
      </c>
      <c r="AA2155" s="41">
        <v>0</v>
      </c>
      <c r="AB2155" s="42">
        <v>9668930</v>
      </c>
      <c r="AC2155" s="41">
        <v>4000000</v>
      </c>
      <c r="AD2155" s="41">
        <v>5668930</v>
      </c>
      <c r="AE2155" s="42">
        <v>3262978</v>
      </c>
      <c r="AF2155" s="42">
        <v>2200728</v>
      </c>
      <c r="AG2155" s="41">
        <v>2200728</v>
      </c>
      <c r="AH2155" s="41">
        <v>2200728</v>
      </c>
      <c r="AI2155" s="41">
        <v>0</v>
      </c>
      <c r="AJ2155" s="41">
        <v>0</v>
      </c>
      <c r="AK2155" s="42" t="str">
        <f>IFERROR(VLOOKUP(Exportar[[#This Row],[RUBRO]],[3]LISTAS!$A$1:$B$19,2,0),Exportar[[#This Row],[NOMBRE-Planeación_Proyecto]])</f>
        <v>1. Primera Infancia</v>
      </c>
      <c r="AL2155" s="41">
        <f>VLOOKUP(Exportar[[#This Row],[UNIDAD/SUB UNIDAD]],[3]!REGIONALES[[#All],[codigo_regional3]:[Columna1]],3,0)</f>
        <v>97</v>
      </c>
      <c r="AM2155" s="41">
        <f>Exportar[[#This Row],[COD]]</f>
        <v>97</v>
      </c>
      <c r="AN2155" s="41">
        <f>IFERROR(VLOOKUP(Exportar[[#This Row],[RUBRO completo]],'[3]CENTRO DE COSTOS'!$X:$X,1,0),0)</f>
        <v>0</v>
      </c>
      <c r="AO2155" s="43" t="str">
        <f>VLOOKUP(Exportar[[#This Row],[COD_REAL]],'[3]CENTRO DE COSTOS'!$M$4:$N$72,2,0)</f>
        <v>REGIONAL VAUPÉS</v>
      </c>
    </row>
    <row r="2156" spans="1:41" x14ac:dyDescent="0.25">
      <c r="A2156" s="44">
        <v>45111</v>
      </c>
      <c r="B2156" s="32">
        <v>2023</v>
      </c>
      <c r="C2156" s="33" t="str">
        <f>VLOOKUP(D2156,'[3]CENTRO DE COSTOS'!$E:$H,4,0)</f>
        <v>REGIONALES</v>
      </c>
      <c r="D2156" s="34" t="s">
        <v>103</v>
      </c>
      <c r="E2156" s="34" t="s">
        <v>104</v>
      </c>
      <c r="F2156" s="34" t="s">
        <v>176</v>
      </c>
      <c r="G2156" s="35" t="str">
        <f>VLOOKUP(O2156,[3]Gerentes!$A:$N,4,0)</f>
        <v>INFANCIA</v>
      </c>
      <c r="H2156" s="35" t="str">
        <f>VLOOKUP(O2156,[3]Gerentes!$A:$N,5,0)</f>
        <v>DIRECTOR(A) DE INFANCIA</v>
      </c>
      <c r="I2156" s="35" t="str">
        <f>VLOOKUP(O2156,[3]Gerentes!$A:$N,10,0)</f>
        <v>7. Infancia</v>
      </c>
      <c r="J2156" s="35" t="str">
        <f>VLOOKUP(O2156,[3]Gerentes!$A:$AB,15,0)</f>
        <v>No Contratable</v>
      </c>
      <c r="K2156" s="36" t="str">
        <f t="shared" si="99"/>
        <v>Inversión</v>
      </c>
      <c r="L2156" s="37" t="s">
        <v>182</v>
      </c>
      <c r="M2156" s="38" t="str">
        <f t="shared" si="100"/>
        <v>C-4102-1500-20</v>
      </c>
      <c r="N2156" s="34">
        <v>992</v>
      </c>
      <c r="O2156" s="35" t="str">
        <f t="shared" si="101"/>
        <v>C-4102-1500-20-0-4102045-02-992</v>
      </c>
      <c r="P2156" s="32" t="s">
        <v>181</v>
      </c>
      <c r="Q2156" s="39">
        <f>VLOOKUP($O2156,[3]Gerentes!$A:$I,7,0)</f>
        <v>4102045</v>
      </c>
      <c r="R2156" s="40" t="str">
        <f>VLOOKUP($O2156,[3]Gerentes!$A:$I,8,0)</f>
        <v>SERVICIOS DE EDUCACIÓN INFORMAL A NIÑOS, NIÑAS, ADOLESCENTES  Y JÓVENES PARA EL RECONOCIMIENTO DE SUS DERECHOS</v>
      </c>
      <c r="S2156" s="34" t="s">
        <v>24</v>
      </c>
      <c r="T2156" s="34">
        <v>27</v>
      </c>
      <c r="U2156" s="34" t="s">
        <v>161</v>
      </c>
      <c r="V2156" s="34" t="s">
        <v>25</v>
      </c>
      <c r="W2156" s="41">
        <v>5150000</v>
      </c>
      <c r="X2156" s="41">
        <v>0</v>
      </c>
      <c r="Y2156" s="41">
        <v>0</v>
      </c>
      <c r="Z2156" s="41">
        <v>0</v>
      </c>
      <c r="AA2156" s="41">
        <v>0</v>
      </c>
      <c r="AB2156" s="42">
        <v>5150000</v>
      </c>
      <c r="AC2156" s="41">
        <v>5150000</v>
      </c>
      <c r="AD2156" s="41">
        <v>0</v>
      </c>
      <c r="AE2156" s="42">
        <v>0</v>
      </c>
      <c r="AF2156" s="42">
        <v>0</v>
      </c>
      <c r="AG2156" s="41">
        <v>0</v>
      </c>
      <c r="AH2156" s="41">
        <v>0</v>
      </c>
      <c r="AI2156" s="41">
        <v>0</v>
      </c>
      <c r="AJ2156" s="41">
        <v>0</v>
      </c>
      <c r="AK2156" s="42" t="str">
        <f>IFERROR(VLOOKUP(Exportar[[#This Row],[RUBRO]],[3]LISTAS!$A$1:$B$19,2,0),Exportar[[#This Row],[NOMBRE-Planeación_Proyecto]])</f>
        <v>7. Infancia</v>
      </c>
      <c r="AL2156" s="41">
        <f>VLOOKUP(Exportar[[#This Row],[UNIDAD/SUB UNIDAD]],[3]!REGIONALES[[#All],[codigo_regional3]:[Columna1]],3,0)</f>
        <v>97</v>
      </c>
      <c r="AM2156" s="41">
        <f>Exportar[[#This Row],[COD]]</f>
        <v>97</v>
      </c>
      <c r="AN2156" s="41">
        <f>IFERROR(VLOOKUP(Exportar[[#This Row],[RUBRO completo]],'[3]CENTRO DE COSTOS'!$X:$X,1,0),0)</f>
        <v>0</v>
      </c>
      <c r="AO2156" s="43" t="str">
        <f>VLOOKUP(Exportar[[#This Row],[COD_REAL]],'[3]CENTRO DE COSTOS'!$M$4:$N$72,2,0)</f>
        <v>REGIONAL VAUPÉS</v>
      </c>
    </row>
    <row r="2157" spans="1:41" x14ac:dyDescent="0.25">
      <c r="A2157" s="44">
        <v>45111</v>
      </c>
      <c r="B2157" s="32">
        <v>2023</v>
      </c>
      <c r="C2157" s="33" t="str">
        <f>VLOOKUP(D2157,'[3]CENTRO DE COSTOS'!$E:$H,4,0)</f>
        <v>REGIONALES</v>
      </c>
      <c r="D2157" s="34" t="s">
        <v>103</v>
      </c>
      <c r="E2157" s="34" t="s">
        <v>104</v>
      </c>
      <c r="F2157" s="34" t="s">
        <v>176</v>
      </c>
      <c r="G2157" s="35" t="str">
        <f>VLOOKUP(O2157,[3]Gerentes!$A:$N,4,0)</f>
        <v>ADOLESCENCIA Y JUVENTUD</v>
      </c>
      <c r="H2157" s="35" t="str">
        <f>VLOOKUP(O2157,[3]Gerentes!$A:$N,5,0)</f>
        <v xml:space="preserve">DIRECTOR(A) DE ADOLESCENCIA Y JUVENTUD </v>
      </c>
      <c r="I2157" s="35" t="str">
        <f>VLOOKUP(O2157,[3]Gerentes!$A:$N,10,0)</f>
        <v>8. Adolescencia y Juventud</v>
      </c>
      <c r="J2157" s="35" t="str">
        <f>VLOOKUP(O2157,[3]Gerentes!$A:$AB,15,0)</f>
        <v>No Contratable</v>
      </c>
      <c r="K2157" s="36" t="str">
        <f t="shared" si="99"/>
        <v>Inversión</v>
      </c>
      <c r="L2157" s="37" t="s">
        <v>180</v>
      </c>
      <c r="M2157" s="38" t="str">
        <f t="shared" si="100"/>
        <v>C-4102-1500-21</v>
      </c>
      <c r="N2157" s="34">
        <v>992</v>
      </c>
      <c r="O2157" s="35" t="str">
        <f t="shared" si="101"/>
        <v>C-4102-1500-21-0-4102045-02-00-992</v>
      </c>
      <c r="P2157" s="32" t="s">
        <v>179</v>
      </c>
      <c r="Q2157" s="39">
        <f>VLOOKUP($O2157,[3]Gerentes!$A:$I,7,0)</f>
        <v>4102045</v>
      </c>
      <c r="R2157" s="40" t="str">
        <f>VLOOKUP($O2157,[3]Gerentes!$A:$I,8,0)</f>
        <v>SERVICIOS DE EDUCACIÓN INFORMAL A NIÑOS, NIÑAS, ADOLESCENTES  Y JÓVENES PARA EL RECONOCIMIENTO DE SUS DERECHOS</v>
      </c>
      <c r="S2157" s="34" t="s">
        <v>24</v>
      </c>
      <c r="T2157" s="34">
        <v>27</v>
      </c>
      <c r="U2157" s="34" t="s">
        <v>161</v>
      </c>
      <c r="V2157" s="34" t="s">
        <v>25</v>
      </c>
      <c r="W2157" s="41">
        <v>3000000</v>
      </c>
      <c r="X2157" s="41">
        <v>0</v>
      </c>
      <c r="Y2157" s="41">
        <v>0</v>
      </c>
      <c r="Z2157" s="41">
        <v>0</v>
      </c>
      <c r="AA2157" s="41">
        <v>0</v>
      </c>
      <c r="AB2157" s="42">
        <v>3000000</v>
      </c>
      <c r="AC2157" s="41">
        <v>3000000</v>
      </c>
      <c r="AD2157" s="41">
        <v>0</v>
      </c>
      <c r="AE2157" s="42">
        <v>132394</v>
      </c>
      <c r="AF2157" s="42">
        <v>132394</v>
      </c>
      <c r="AG2157" s="41">
        <v>132394</v>
      </c>
      <c r="AH2157" s="41">
        <v>132394</v>
      </c>
      <c r="AI2157" s="41">
        <v>0</v>
      </c>
      <c r="AJ2157" s="41">
        <v>0</v>
      </c>
      <c r="AK2157" s="42" t="str">
        <f>IFERROR(VLOOKUP(Exportar[[#This Row],[RUBRO]],[3]LISTAS!$A$1:$B$19,2,0),Exportar[[#This Row],[NOMBRE-Planeación_Proyecto]])</f>
        <v>8. Adolescencia y Juventud</v>
      </c>
      <c r="AL2157" s="41">
        <f>VLOOKUP(Exportar[[#This Row],[UNIDAD/SUB UNIDAD]],[3]!REGIONALES[[#All],[codigo_regional3]:[Columna1]],3,0)</f>
        <v>97</v>
      </c>
      <c r="AM2157" s="41">
        <f>Exportar[[#This Row],[COD]]</f>
        <v>97</v>
      </c>
      <c r="AN2157" s="41">
        <f>IFERROR(VLOOKUP(Exportar[[#This Row],[RUBRO completo]],'[3]CENTRO DE COSTOS'!$X:$X,1,0),0)</f>
        <v>0</v>
      </c>
      <c r="AO2157" s="43" t="str">
        <f>VLOOKUP(Exportar[[#This Row],[COD_REAL]],'[3]CENTRO DE COSTOS'!$M$4:$N$72,2,0)</f>
        <v>REGIONAL VAUPÉS</v>
      </c>
    </row>
    <row r="2158" spans="1:41" x14ac:dyDescent="0.25">
      <c r="A2158" s="44">
        <v>45111</v>
      </c>
      <c r="B2158" s="32">
        <v>2023</v>
      </c>
      <c r="C2158" s="33" t="str">
        <f>VLOOKUP(D2158,'[3]CENTRO DE COSTOS'!$E:$H,4,0)</f>
        <v>REGIONALES</v>
      </c>
      <c r="D2158" s="34" t="s">
        <v>103</v>
      </c>
      <c r="E2158" s="34" t="s">
        <v>104</v>
      </c>
      <c r="F2158" s="34" t="s">
        <v>176</v>
      </c>
      <c r="G2158" s="35" t="str">
        <f>VLOOKUP(O2158,[3]Gerentes!$A:$N,4,0)</f>
        <v>TECNOLOGÍA</v>
      </c>
      <c r="H2158" s="35" t="str">
        <f>VLOOKUP(O2158,[3]Gerentes!$A:$N,5,0)</f>
        <v>DIRECTOR(A) DE INFORMACION Y TECNOLOGIA</v>
      </c>
      <c r="I2158" s="35" t="str">
        <f>VLOOKUP(O2158,[3]Gerentes!$A:$N,10,0)</f>
        <v>9. Tecnología</v>
      </c>
      <c r="J2158" s="35" t="str">
        <f>VLOOKUP(O2158,[3]Gerentes!$A:$AB,15,0)</f>
        <v>No Contratable</v>
      </c>
      <c r="K2158" s="36" t="str">
        <f t="shared" si="99"/>
        <v>Inversión</v>
      </c>
      <c r="L2158" s="37" t="s">
        <v>178</v>
      </c>
      <c r="M2158" s="38" t="str">
        <f t="shared" si="100"/>
        <v>C-4199-1500-7</v>
      </c>
      <c r="N2158" s="34">
        <v>992</v>
      </c>
      <c r="O2158" s="35" t="str">
        <f t="shared" si="101"/>
        <v>C-4199-1500-7-0-4199062-02-992</v>
      </c>
      <c r="P2158" s="32" t="s">
        <v>177</v>
      </c>
      <c r="Q2158" s="39">
        <f>VLOOKUP($O2158,[3]Gerentes!$A:$I,7,0)</f>
        <v>4199062</v>
      </c>
      <c r="R2158" s="40" t="str">
        <f>VLOOKUP($O2158,[3]Gerentes!$A:$I,8,0)</f>
        <v>SERVICIOS TECNOLOGICOS</v>
      </c>
      <c r="S2158" s="34" t="s">
        <v>24</v>
      </c>
      <c r="T2158" s="34">
        <v>27</v>
      </c>
      <c r="U2158" s="34" t="s">
        <v>161</v>
      </c>
      <c r="V2158" s="34" t="s">
        <v>25</v>
      </c>
      <c r="W2158" s="41">
        <v>1560605</v>
      </c>
      <c r="X2158" s="41">
        <v>0</v>
      </c>
      <c r="Y2158" s="41">
        <v>0</v>
      </c>
      <c r="Z2158" s="41">
        <v>0</v>
      </c>
      <c r="AA2158" s="41">
        <v>0</v>
      </c>
      <c r="AB2158" s="42">
        <v>1560605</v>
      </c>
      <c r="AC2158" s="41">
        <v>1560605</v>
      </c>
      <c r="AD2158" s="41">
        <v>0</v>
      </c>
      <c r="AE2158" s="42">
        <v>0</v>
      </c>
      <c r="AF2158" s="42">
        <v>0</v>
      </c>
      <c r="AG2158" s="41">
        <v>0</v>
      </c>
      <c r="AH2158" s="41">
        <v>0</v>
      </c>
      <c r="AI2158" s="41">
        <v>0</v>
      </c>
      <c r="AJ2158" s="41">
        <v>0</v>
      </c>
      <c r="AK2158" s="42" t="str">
        <f>IFERROR(VLOOKUP(Exportar[[#This Row],[RUBRO]],[3]LISTAS!$A$1:$B$19,2,0),Exportar[[#This Row],[NOMBRE-Planeación_Proyecto]])</f>
        <v>9. Tecnología</v>
      </c>
      <c r="AL2158" s="41">
        <f>VLOOKUP(Exportar[[#This Row],[UNIDAD/SUB UNIDAD]],[3]!REGIONALES[[#All],[codigo_regional3]:[Columna1]],3,0)</f>
        <v>97</v>
      </c>
      <c r="AM2158" s="41">
        <f>Exportar[[#This Row],[COD]]</f>
        <v>97</v>
      </c>
      <c r="AN2158" s="41">
        <f>IFERROR(VLOOKUP(Exportar[[#This Row],[RUBRO completo]],'[3]CENTRO DE COSTOS'!$X:$X,1,0),0)</f>
        <v>0</v>
      </c>
      <c r="AO2158" s="43" t="str">
        <f>VLOOKUP(Exportar[[#This Row],[COD_REAL]],'[3]CENTRO DE COSTOS'!$M$4:$N$72,2,0)</f>
        <v>REGIONAL VAUPÉS</v>
      </c>
    </row>
    <row r="2159" spans="1:41" x14ac:dyDescent="0.25">
      <c r="A2159" s="44">
        <v>45111</v>
      </c>
      <c r="B2159" s="32">
        <v>2023</v>
      </c>
      <c r="C2159" s="33" t="str">
        <f>VLOOKUP(D2159,'[3]CENTRO DE COSTOS'!$E:$H,4,0)</f>
        <v>REGIONALES</v>
      </c>
      <c r="D2159" s="34" t="s">
        <v>103</v>
      </c>
      <c r="E2159" s="34" t="s">
        <v>104</v>
      </c>
      <c r="F2159" s="34" t="s">
        <v>176</v>
      </c>
      <c r="G2159" s="35" t="str">
        <f>VLOOKUP(O2159,[3]Gerentes!$A:$N,4,0)</f>
        <v>FORTALECIMIENTO</v>
      </c>
      <c r="H2159" s="35" t="str">
        <f>VLOOKUP(O2159,[3]Gerentes!$A:$N,5,0)</f>
        <v>DIRECTOR(A) DE GESTION HUMANA</v>
      </c>
      <c r="I2159" s="35" t="str">
        <f>VLOOKUP(O2159,[3]Gerentes!$A:$N,10,0)</f>
        <v>8. Fortalecimiento</v>
      </c>
      <c r="J2159" s="35" t="str">
        <f>VLOOKUP(O2159,[3]Gerentes!$A:$AB,15,0)</f>
        <v>No Contratable</v>
      </c>
      <c r="K2159" s="36" t="str">
        <f t="shared" si="99"/>
        <v>Inversión</v>
      </c>
      <c r="L2159" s="37" t="s">
        <v>175</v>
      </c>
      <c r="M2159" s="38" t="str">
        <f t="shared" si="100"/>
        <v>C-4199-1500-8</v>
      </c>
      <c r="N2159" s="34">
        <v>992</v>
      </c>
      <c r="O2159" s="35" t="str">
        <f t="shared" si="101"/>
        <v>C-4199-1500-8-0-4199064-02-992</v>
      </c>
      <c r="P2159" s="32" t="s">
        <v>174</v>
      </c>
      <c r="Q2159" s="39">
        <f>VLOOKUP($O2159,[3]Gerentes!$A:$I,7,0)</f>
        <v>4199064</v>
      </c>
      <c r="R2159" s="40" t="str">
        <f>VLOOKUP($O2159,[3]Gerentes!$A:$I,8,0)</f>
        <v>SERVICIO DE IMPLEMENTACION DE SISTEMAS DE GESTION</v>
      </c>
      <c r="S2159" s="34" t="s">
        <v>24</v>
      </c>
      <c r="T2159" s="34">
        <v>27</v>
      </c>
      <c r="U2159" s="34" t="s">
        <v>161</v>
      </c>
      <c r="V2159" s="34" t="s">
        <v>25</v>
      </c>
      <c r="W2159" s="41">
        <v>25750000</v>
      </c>
      <c r="X2159" s="41">
        <v>0</v>
      </c>
      <c r="Y2159" s="41">
        <v>0</v>
      </c>
      <c r="Z2159" s="41">
        <v>0</v>
      </c>
      <c r="AA2159" s="41">
        <v>0</v>
      </c>
      <c r="AB2159" s="42">
        <v>25750000</v>
      </c>
      <c r="AC2159" s="41">
        <v>25750000</v>
      </c>
      <c r="AD2159" s="41">
        <v>0</v>
      </c>
      <c r="AE2159" s="42">
        <v>0</v>
      </c>
      <c r="AF2159" s="42">
        <v>0</v>
      </c>
      <c r="AG2159" s="41">
        <v>0</v>
      </c>
      <c r="AH2159" s="41">
        <v>0</v>
      </c>
      <c r="AI2159" s="41">
        <v>0</v>
      </c>
      <c r="AJ2159" s="41">
        <v>0</v>
      </c>
      <c r="AK2159" s="42" t="str">
        <f>IFERROR(VLOOKUP(Exportar[[#This Row],[RUBRO]],[3]LISTAS!$A$1:$B$19,2,0),Exportar[[#This Row],[NOMBRE-Planeación_Proyecto]])</f>
        <v>8. Fortalecimiento</v>
      </c>
      <c r="AL2159" s="41">
        <f>VLOOKUP(Exportar[[#This Row],[UNIDAD/SUB UNIDAD]],[3]!REGIONALES[[#All],[codigo_regional3]:[Columna1]],3,0)</f>
        <v>97</v>
      </c>
      <c r="AM2159" s="41">
        <f>Exportar[[#This Row],[COD]]</f>
        <v>97</v>
      </c>
      <c r="AN2159" s="41">
        <f>IFERROR(VLOOKUP(Exportar[[#This Row],[RUBRO completo]],'[3]CENTRO DE COSTOS'!$X:$X,1,0),0)</f>
        <v>0</v>
      </c>
      <c r="AO2159" s="43" t="str">
        <f>VLOOKUP(Exportar[[#This Row],[COD_REAL]],'[3]CENTRO DE COSTOS'!$M$4:$N$72,2,0)</f>
        <v>REGIONAL VAUPÉS</v>
      </c>
    </row>
    <row r="2160" spans="1:41" x14ac:dyDescent="0.25">
      <c r="A2160" s="44">
        <v>45111</v>
      </c>
      <c r="B2160" s="32">
        <v>2023</v>
      </c>
      <c r="C2160" s="33" t="str">
        <f>VLOOKUP(D2160,'[3]CENTRO DE COSTOS'!$E:$H,4,0)</f>
        <v>REGIONALES</v>
      </c>
      <c r="D2160" s="34" t="s">
        <v>103</v>
      </c>
      <c r="E2160" s="34" t="s">
        <v>104</v>
      </c>
      <c r="F2160" s="34" t="s">
        <v>171</v>
      </c>
      <c r="G2160" s="35" t="str">
        <f>VLOOKUP(O2160,[3]Gerentes!$A:$N,4,0)</f>
        <v xml:space="preserve">PROTECCIÓN RESTABLECIMIENTO </v>
      </c>
      <c r="H2160" s="35" t="str">
        <f>VLOOKUP(O2160,[3]Gerentes!$A:$N,5,0)</f>
        <v>DIRECTOR(A) ADMINISTRATIVO</v>
      </c>
      <c r="I2160" s="35" t="str">
        <f>VLOOKUP(O2160,[3]Gerentes!$A:$N,10,0)</f>
        <v>2. Protección PARD</v>
      </c>
      <c r="J2160" s="35" t="str">
        <f>VLOOKUP(O2160,[3]Gerentes!$A:$AB,15,0)</f>
        <v>Contratable</v>
      </c>
      <c r="K2160" s="36" t="str">
        <f t="shared" si="99"/>
        <v>Inversión</v>
      </c>
      <c r="L2160" s="37" t="s">
        <v>173</v>
      </c>
      <c r="M2160" s="38" t="str">
        <f t="shared" si="100"/>
        <v>C-4102-1500-14</v>
      </c>
      <c r="N2160" s="34">
        <v>998</v>
      </c>
      <c r="O2160" s="35" t="str">
        <f t="shared" si="101"/>
        <v>C-4102-1500-14-0-4102037-02-998</v>
      </c>
      <c r="P2160" s="32" t="s">
        <v>172</v>
      </c>
      <c r="Q2160" s="39">
        <f>VLOOKUP($O2160,[3]Gerentes!$A:$I,7,0)</f>
        <v>4102037</v>
      </c>
      <c r="R2160" s="40" t="str">
        <f>VLOOKUP($O2160,[3]Gerentes!$A:$I,8,0)</f>
        <v>SERVICIO DE PROTECCION PARA EL RESTABLECIMIENTO DE DERECHOS DE NIÑOS, NIÑAS, ADOLESCENTES Y JOVENES</v>
      </c>
      <c r="S2160" s="34" t="s">
        <v>24</v>
      </c>
      <c r="T2160" s="34">
        <v>21</v>
      </c>
      <c r="U2160" s="34" t="s">
        <v>185</v>
      </c>
      <c r="V2160" s="34" t="s">
        <v>25</v>
      </c>
      <c r="W2160" s="41">
        <v>336000000</v>
      </c>
      <c r="X2160" s="41">
        <v>0</v>
      </c>
      <c r="Y2160" s="41">
        <v>0</v>
      </c>
      <c r="Z2160" s="41">
        <v>0</v>
      </c>
      <c r="AA2160" s="41">
        <v>0</v>
      </c>
      <c r="AB2160" s="42">
        <v>336000000</v>
      </c>
      <c r="AC2160" s="41">
        <v>336000000</v>
      </c>
      <c r="AD2160" s="41">
        <v>0</v>
      </c>
      <c r="AE2160" s="42">
        <v>336000000</v>
      </c>
      <c r="AF2160" s="42">
        <v>18204372</v>
      </c>
      <c r="AG2160" s="41">
        <v>18204372</v>
      </c>
      <c r="AH2160" s="41">
        <v>18204372</v>
      </c>
      <c r="AI2160" s="41">
        <v>0</v>
      </c>
      <c r="AJ2160" s="41">
        <v>0</v>
      </c>
      <c r="AK2160" s="42" t="str">
        <f>IFERROR(VLOOKUP(Exportar[[#This Row],[RUBRO]],[3]LISTAS!$A$1:$B$19,2,0),Exportar[[#This Row],[NOMBRE-Planeación_Proyecto]])</f>
        <v>2. Protección PARD</v>
      </c>
      <c r="AL2160" s="41">
        <f>VLOOKUP(Exportar[[#This Row],[UNIDAD/SUB UNIDAD]],[3]!REGIONALES[[#All],[codigo_regional3]:[Columna1]],3,0)</f>
        <v>97</v>
      </c>
      <c r="AM2160" s="41">
        <f>Exportar[[#This Row],[COD]]</f>
        <v>97</v>
      </c>
      <c r="AN2160" s="41">
        <f>IFERROR(VLOOKUP(Exportar[[#This Row],[RUBRO completo]],'[3]CENTRO DE COSTOS'!$X:$X,1,0),0)</f>
        <v>0</v>
      </c>
      <c r="AO2160" s="43" t="str">
        <f>VLOOKUP(Exportar[[#This Row],[COD_REAL]],'[3]CENTRO DE COSTOS'!$M$4:$N$72,2,0)</f>
        <v>REGIONAL VAUPÉS</v>
      </c>
    </row>
    <row r="2161" spans="1:41" x14ac:dyDescent="0.25">
      <c r="A2161" s="44">
        <v>45111</v>
      </c>
      <c r="B2161" s="32">
        <v>2023</v>
      </c>
      <c r="C2161" s="33" t="str">
        <f>VLOOKUP(D2161,'[3]CENTRO DE COSTOS'!$E:$H,4,0)</f>
        <v>REGIONALES</v>
      </c>
      <c r="D2161" s="34" t="s">
        <v>103</v>
      </c>
      <c r="E2161" s="34" t="s">
        <v>104</v>
      </c>
      <c r="F2161" s="34" t="s">
        <v>171</v>
      </c>
      <c r="G2161" s="35" t="str">
        <f>VLOOKUP(O2161,[3]Gerentes!$A:$N,4,0)</f>
        <v>PRIMERA INFANCIA</v>
      </c>
      <c r="H2161" s="35" t="str">
        <f>VLOOKUP(O2161,[3]Gerentes!$A:$N,5,0)</f>
        <v>DIRECTOR(A) ADMINISTRATIVO</v>
      </c>
      <c r="I2161" s="35" t="str">
        <f>VLOOKUP(O2161,[3]Gerentes!$A:$N,10,0)</f>
        <v>1. Primera Infancia</v>
      </c>
      <c r="J2161" s="35" t="str">
        <f>VLOOKUP(O2161,[3]Gerentes!$A:$AB,15,0)</f>
        <v>Contratable</v>
      </c>
      <c r="K2161" s="36" t="str">
        <f t="shared" si="99"/>
        <v>Inversión</v>
      </c>
      <c r="L2161" s="37" t="s">
        <v>170</v>
      </c>
      <c r="M2161" s="38" t="str">
        <f t="shared" si="100"/>
        <v>C-4102-1500-18</v>
      </c>
      <c r="N2161" s="34">
        <v>998</v>
      </c>
      <c r="O2161" s="35" t="str">
        <f t="shared" si="101"/>
        <v>C-4102-1500-18-0-4102005-02-998</v>
      </c>
      <c r="P2161" s="32" t="s">
        <v>169</v>
      </c>
      <c r="Q2161" s="39">
        <f>VLOOKUP($O2161,[3]Gerentes!$A:$I,7,0)</f>
        <v>4102005</v>
      </c>
      <c r="R2161" s="40" t="str">
        <f>VLOOKUP($O2161,[3]Gerentes!$A:$I,8,0)</f>
        <v>EDIFICACIONES DE ATENCION A LA PRIMERA INFANCIA ADECUADAS</v>
      </c>
      <c r="S2161" s="34" t="s">
        <v>38</v>
      </c>
      <c r="T2161" s="34">
        <v>10</v>
      </c>
      <c r="U2161" s="34" t="s">
        <v>223</v>
      </c>
      <c r="V2161" s="34" t="s">
        <v>25</v>
      </c>
      <c r="W2161" s="41">
        <v>93009000</v>
      </c>
      <c r="X2161" s="41">
        <v>0</v>
      </c>
      <c r="Y2161" s="41">
        <v>0</v>
      </c>
      <c r="Z2161" s="41">
        <v>0</v>
      </c>
      <c r="AA2161" s="41">
        <v>0</v>
      </c>
      <c r="AB2161" s="42">
        <v>93009000</v>
      </c>
      <c r="AC2161" s="41">
        <v>93009000</v>
      </c>
      <c r="AD2161" s="41">
        <v>0</v>
      </c>
      <c r="AE2161" s="42">
        <v>93009000</v>
      </c>
      <c r="AF2161" s="42">
        <v>10287347</v>
      </c>
      <c r="AG2161" s="41">
        <v>10287347</v>
      </c>
      <c r="AH2161" s="41">
        <v>10287347</v>
      </c>
      <c r="AI2161" s="41">
        <v>0</v>
      </c>
      <c r="AJ2161" s="41">
        <v>0</v>
      </c>
      <c r="AK2161" s="42" t="str">
        <f>IFERROR(VLOOKUP(Exportar[[#This Row],[RUBRO]],[3]LISTAS!$A$1:$B$19,2,0),Exportar[[#This Row],[NOMBRE-Planeación_Proyecto]])</f>
        <v>1. Primera Infancia</v>
      </c>
      <c r="AL2161" s="41">
        <f>VLOOKUP(Exportar[[#This Row],[UNIDAD/SUB UNIDAD]],[3]!REGIONALES[[#All],[codigo_regional3]:[Columna1]],3,0)</f>
        <v>97</v>
      </c>
      <c r="AM2161" s="41">
        <f>Exportar[[#This Row],[COD]]</f>
        <v>97</v>
      </c>
      <c r="AN2161" s="41">
        <f>IFERROR(VLOOKUP(Exportar[[#This Row],[RUBRO completo]],'[3]CENTRO DE COSTOS'!$X:$X,1,0),0)</f>
        <v>0</v>
      </c>
      <c r="AO2161" s="43" t="str">
        <f>VLOOKUP(Exportar[[#This Row],[COD_REAL]],'[3]CENTRO DE COSTOS'!$M$4:$N$72,2,0)</f>
        <v>REGIONAL VAUPÉS</v>
      </c>
    </row>
    <row r="2162" spans="1:41" x14ac:dyDescent="0.25">
      <c r="A2162" s="44">
        <v>45111</v>
      </c>
      <c r="B2162" s="32">
        <v>2023</v>
      </c>
      <c r="C2162" s="33" t="str">
        <f>VLOOKUP(D2162,'[3]CENTRO DE COSTOS'!$E:$H,4,0)</f>
        <v>REGIONALES</v>
      </c>
      <c r="D2162" s="34" t="s">
        <v>103</v>
      </c>
      <c r="E2162" s="34" t="s">
        <v>104</v>
      </c>
      <c r="F2162" s="34" t="s">
        <v>164</v>
      </c>
      <c r="G2162" s="35" t="str">
        <f>VLOOKUP(O2162,[3]Gerentes!$A:$N,4,0)</f>
        <v xml:space="preserve">PROTECCIÓN RESTABLECIMIENTO </v>
      </c>
      <c r="H2162" s="35" t="str">
        <f>VLOOKUP(O2162,[3]Gerentes!$A:$N,5,0)</f>
        <v>DIRECTOR(A) DE PROTECCION</v>
      </c>
      <c r="I2162" s="35" t="str">
        <f>VLOOKUP(O2162,[3]Gerentes!$A:$N,10,0)</f>
        <v>2. Protección PARD</v>
      </c>
      <c r="J2162" s="35" t="str">
        <f>VLOOKUP(O2162,[3]Gerentes!$A:$AB,15,0)</f>
        <v>No Contratable</v>
      </c>
      <c r="K2162" s="36" t="str">
        <f t="shared" si="99"/>
        <v>Inversión</v>
      </c>
      <c r="L2162" s="37" t="s">
        <v>173</v>
      </c>
      <c r="M2162" s="38" t="str">
        <f t="shared" si="100"/>
        <v>C-4102-1500-14</v>
      </c>
      <c r="N2162" s="34">
        <v>999</v>
      </c>
      <c r="O2162" s="35" t="str">
        <f t="shared" si="101"/>
        <v>C-4102-1500-14-0-4102037-02-999</v>
      </c>
      <c r="P2162" s="32" t="s">
        <v>172</v>
      </c>
      <c r="Q2162" s="39">
        <f>VLOOKUP($O2162,[3]Gerentes!$A:$I,7,0)</f>
        <v>4102037</v>
      </c>
      <c r="R2162" s="40" t="str">
        <f>VLOOKUP($O2162,[3]Gerentes!$A:$I,8,0)</f>
        <v>SERVICIO DE PROTECCION PARA EL RESTABLECIMIENTO DE DERECHOS DE NIÑOS, NIÑAS, ADOLESCENTES Y JOVENES</v>
      </c>
      <c r="S2162" s="34" t="s">
        <v>24</v>
      </c>
      <c r="T2162" s="34">
        <v>27</v>
      </c>
      <c r="U2162" s="34" t="s">
        <v>161</v>
      </c>
      <c r="V2162" s="34" t="s">
        <v>25</v>
      </c>
      <c r="W2162" s="41">
        <v>5000</v>
      </c>
      <c r="X2162" s="41">
        <v>0</v>
      </c>
      <c r="Y2162" s="41">
        <v>0</v>
      </c>
      <c r="Z2162" s="41">
        <v>0</v>
      </c>
      <c r="AA2162" s="41">
        <v>0</v>
      </c>
      <c r="AB2162" s="42">
        <v>5000</v>
      </c>
      <c r="AC2162" s="41">
        <v>0</v>
      </c>
      <c r="AD2162" s="41">
        <v>5000</v>
      </c>
      <c r="AE2162" s="42">
        <v>0</v>
      </c>
      <c r="AF2162" s="42">
        <v>0</v>
      </c>
      <c r="AG2162" s="41">
        <v>0</v>
      </c>
      <c r="AH2162" s="41">
        <v>0</v>
      </c>
      <c r="AI2162" s="41">
        <v>0</v>
      </c>
      <c r="AJ2162" s="41">
        <v>0</v>
      </c>
      <c r="AK2162" s="42" t="str">
        <f>IFERROR(VLOOKUP(Exportar[[#This Row],[RUBRO]],[3]LISTAS!$A$1:$B$19,2,0),Exportar[[#This Row],[NOMBRE-Planeación_Proyecto]])</f>
        <v>2. Protección PARD</v>
      </c>
      <c r="AL2162" s="41">
        <f>VLOOKUP(Exportar[[#This Row],[UNIDAD/SUB UNIDAD]],[3]!REGIONALES[[#All],[codigo_regional3]:[Columna1]],3,0)</f>
        <v>97</v>
      </c>
      <c r="AM2162" s="41">
        <f>Exportar[[#This Row],[COD]]</f>
        <v>97</v>
      </c>
      <c r="AN2162" s="41">
        <f>IFERROR(VLOOKUP(Exportar[[#This Row],[RUBRO completo]],'[3]CENTRO DE COSTOS'!$X:$X,1,0),0)</f>
        <v>0</v>
      </c>
      <c r="AO2162" s="43" t="str">
        <f>VLOOKUP(Exportar[[#This Row],[COD_REAL]],'[3]CENTRO DE COSTOS'!$M$4:$N$72,2,0)</f>
        <v>REGIONAL VAUPÉS</v>
      </c>
    </row>
    <row r="2163" spans="1:41" x14ac:dyDescent="0.25">
      <c r="A2163" s="44">
        <v>45111</v>
      </c>
      <c r="B2163" s="32">
        <v>2023</v>
      </c>
      <c r="C2163" s="33" t="str">
        <f>VLOOKUP(D2163,'[3]CENTRO DE COSTOS'!$E:$H,4,0)</f>
        <v>REGIONALES</v>
      </c>
      <c r="D2163" s="34" t="s">
        <v>103</v>
      </c>
      <c r="E2163" s="34" t="s">
        <v>104</v>
      </c>
      <c r="F2163" s="34" t="s">
        <v>164</v>
      </c>
      <c r="G2163" s="35" t="str">
        <f>VLOOKUP(O2163,[3]Gerentes!$A:$N,4,0)</f>
        <v>FORTALECIMIENTO</v>
      </c>
      <c r="H2163" s="35" t="str">
        <f>VLOOKUP(O2163,[3]Gerentes!$A:$N,5,0)</f>
        <v>DIRECTOR(A) FINANCIERA</v>
      </c>
      <c r="I2163" s="35" t="str">
        <f>VLOOKUP(O2163,[3]Gerentes!$A:$N,10,0)</f>
        <v>8. Fortalecimiento</v>
      </c>
      <c r="J2163" s="35" t="str">
        <f>VLOOKUP(O2163,[3]Gerentes!$A:$AB,15,0)</f>
        <v>No Contratable</v>
      </c>
      <c r="K2163" s="36" t="str">
        <f t="shared" si="99"/>
        <v>Inversión</v>
      </c>
      <c r="L2163" s="37" t="s">
        <v>163</v>
      </c>
      <c r="M2163" s="38" t="str">
        <f t="shared" si="100"/>
        <v>C-4199-1500-8</v>
      </c>
      <c r="N2163" s="34">
        <v>999</v>
      </c>
      <c r="O2163" s="35" t="str">
        <f t="shared" si="101"/>
        <v>C-4199-1500-8-0-4199044-02-999</v>
      </c>
      <c r="P2163" s="32" t="s">
        <v>162</v>
      </c>
      <c r="Q2163" s="39">
        <f>VLOOKUP($O2163,[3]Gerentes!$A:$I,7,0)</f>
        <v>4199044</v>
      </c>
      <c r="R2163" s="40" t="str">
        <f>VLOOKUP($O2163,[3]Gerentes!$A:$I,8,0)</f>
        <v>DERECHO DE BENEFICIO FIDUCIARIO</v>
      </c>
      <c r="S2163" s="34" t="s">
        <v>24</v>
      </c>
      <c r="T2163" s="34">
        <v>27</v>
      </c>
      <c r="U2163" s="34" t="s">
        <v>161</v>
      </c>
      <c r="V2163" s="34" t="s">
        <v>25</v>
      </c>
      <c r="W2163" s="41">
        <v>0</v>
      </c>
      <c r="X2163" s="41">
        <v>24000</v>
      </c>
      <c r="Y2163" s="41">
        <v>0</v>
      </c>
      <c r="Z2163" s="41">
        <v>0</v>
      </c>
      <c r="AA2163" s="41">
        <v>0</v>
      </c>
      <c r="AB2163" s="42">
        <v>24000</v>
      </c>
      <c r="AC2163" s="41">
        <v>24000</v>
      </c>
      <c r="AD2163" s="41">
        <v>0</v>
      </c>
      <c r="AE2163" s="42">
        <v>7664</v>
      </c>
      <c r="AF2163" s="42">
        <v>7664</v>
      </c>
      <c r="AG2163" s="41">
        <v>7664</v>
      </c>
      <c r="AH2163" s="41">
        <v>7664</v>
      </c>
      <c r="AI2163" s="41">
        <v>0</v>
      </c>
      <c r="AJ2163" s="41">
        <v>0</v>
      </c>
      <c r="AK2163" s="42" t="str">
        <f>IFERROR(VLOOKUP(Exportar[[#This Row],[RUBRO]],[3]LISTAS!$A$1:$B$19,2,0),Exportar[[#This Row],[NOMBRE-Planeación_Proyecto]])</f>
        <v>8. Fortalecimiento</v>
      </c>
      <c r="AL2163" s="41">
        <f>VLOOKUP(Exportar[[#This Row],[UNIDAD/SUB UNIDAD]],[3]!REGIONALES[[#All],[codigo_regional3]:[Columna1]],3,0)</f>
        <v>97</v>
      </c>
      <c r="AM2163" s="41">
        <f>Exportar[[#This Row],[COD]]</f>
        <v>97</v>
      </c>
      <c r="AN2163" s="41">
        <f>IFERROR(VLOOKUP(Exportar[[#This Row],[RUBRO completo]],'[3]CENTRO DE COSTOS'!$X:$X,1,0),0)</f>
        <v>0</v>
      </c>
      <c r="AO2163" s="43" t="str">
        <f>VLOOKUP(Exportar[[#This Row],[COD_REAL]],'[3]CENTRO DE COSTOS'!$M$4:$N$72,2,0)</f>
        <v>REGIONAL VAUPÉS</v>
      </c>
    </row>
    <row r="2164" spans="1:41" x14ac:dyDescent="0.25">
      <c r="A2164" s="44">
        <v>45111</v>
      </c>
      <c r="B2164" s="32">
        <v>2023</v>
      </c>
      <c r="C2164" s="33" t="str">
        <f>VLOOKUP(D2164,'[3]CENTRO DE COSTOS'!$E:$H,4,0)</f>
        <v>REGIONALES</v>
      </c>
      <c r="D2164" s="34" t="s">
        <v>105</v>
      </c>
      <c r="E2164" s="34" t="s">
        <v>106</v>
      </c>
      <c r="F2164" s="34" t="s">
        <v>239</v>
      </c>
      <c r="G2164" s="35" t="str">
        <f>VLOOKUP(O2164,[3]Gerentes!$A:$N,4,0)</f>
        <v>NUTRICIÓN</v>
      </c>
      <c r="H2164" s="35" t="str">
        <f>VLOOKUP(O2164,[3]Gerentes!$A:$N,5,0)</f>
        <v>DIRECTOR(A) DE NUTRICION</v>
      </c>
      <c r="I2164" s="35" t="str">
        <f>VLOOKUP(O2164,[3]Gerentes!$A:$N,10,0)</f>
        <v>4. Nutrición</v>
      </c>
      <c r="J2164" s="35" t="str">
        <f>VLOOKUP(O2164,[3]Gerentes!$A:$AB,15,0)</f>
        <v>Contratable</v>
      </c>
      <c r="K2164" s="36" t="str">
        <f t="shared" si="99"/>
        <v>Inversión</v>
      </c>
      <c r="L2164" s="37" t="s">
        <v>189</v>
      </c>
      <c r="M2164" s="38" t="str">
        <f t="shared" si="100"/>
        <v>C-4102-1500-12</v>
      </c>
      <c r="N2164" s="34">
        <v>101</v>
      </c>
      <c r="O2164" s="35" t="str">
        <f t="shared" si="101"/>
        <v>C-4102-1500-12-0-4102016-02-101</v>
      </c>
      <c r="P2164" s="32" t="s">
        <v>188</v>
      </c>
      <c r="Q2164" s="39">
        <f>VLOOKUP($O2164,[3]Gerentes!$A:$I,7,0)</f>
        <v>4102016</v>
      </c>
      <c r="R2164" s="40" t="str">
        <f>VLOOKUP($O2164,[3]Gerentes!$A:$I,8,0)</f>
        <v>SERVICIO DE ATENCION Y PREVENCION A LA DESNUTRICION DESDE EL SECTOR INCLUSION SOCIAL</v>
      </c>
      <c r="S2164" s="34" t="s">
        <v>24</v>
      </c>
      <c r="T2164" s="34">
        <v>27</v>
      </c>
      <c r="U2164" s="34" t="s">
        <v>161</v>
      </c>
      <c r="V2164" s="34" t="s">
        <v>25</v>
      </c>
      <c r="W2164" s="41">
        <v>6740995222</v>
      </c>
      <c r="X2164" s="41">
        <v>121715756</v>
      </c>
      <c r="Y2164" s="41">
        <v>110581921</v>
      </c>
      <c r="Z2164" s="41">
        <v>0</v>
      </c>
      <c r="AA2164" s="41">
        <v>0</v>
      </c>
      <c r="AB2164" s="42">
        <v>6752129057</v>
      </c>
      <c r="AC2164" s="41">
        <v>6752129057</v>
      </c>
      <c r="AD2164" s="41">
        <v>0</v>
      </c>
      <c r="AE2164" s="42">
        <v>6752129057</v>
      </c>
      <c r="AF2164" s="42">
        <v>2672069041</v>
      </c>
      <c r="AG2164" s="41">
        <v>2672069041</v>
      </c>
      <c r="AH2164" s="41">
        <v>2672069041</v>
      </c>
      <c r="AI2164" s="41">
        <v>0</v>
      </c>
      <c r="AJ2164" s="41">
        <v>0</v>
      </c>
      <c r="AK2164" s="42" t="str">
        <f>IFERROR(VLOOKUP(Exportar[[#This Row],[RUBRO]],[3]LISTAS!$A$1:$B$19,2,0),Exportar[[#This Row],[NOMBRE-Planeación_Proyecto]])</f>
        <v>4. Nutrición</v>
      </c>
      <c r="AL2164" s="41">
        <f>VLOOKUP(Exportar[[#This Row],[UNIDAD/SUB UNIDAD]],[3]!REGIONALES[[#All],[codigo_regional3]:[Columna1]],3,0)</f>
        <v>99</v>
      </c>
      <c r="AM2164" s="41">
        <f>Exportar[[#This Row],[COD]]</f>
        <v>99</v>
      </c>
      <c r="AN2164" s="41" t="str">
        <f>IFERROR(VLOOKUP(Exportar[[#This Row],[RUBRO completo]],'[3]CENTRO DE COSTOS'!$X:$X,1,0),0)</f>
        <v>C-4102-1500-12-0-4102016-02-101</v>
      </c>
      <c r="AO2164" s="43" t="str">
        <f>VLOOKUP(Exportar[[#This Row],[COD_REAL]],'[3]CENTRO DE COSTOS'!$M$4:$N$72,2,0)</f>
        <v>REGIONAL VICHADA</v>
      </c>
    </row>
    <row r="2165" spans="1:41" x14ac:dyDescent="0.25">
      <c r="A2165" s="44">
        <v>45111</v>
      </c>
      <c r="B2165" s="32">
        <v>2023</v>
      </c>
      <c r="C2165" s="33" t="str">
        <f>VLOOKUP(D2165,'[3]CENTRO DE COSTOS'!$E:$H,4,0)</f>
        <v>REGIONALES</v>
      </c>
      <c r="D2165" s="34" t="s">
        <v>105</v>
      </c>
      <c r="E2165" s="34" t="s">
        <v>106</v>
      </c>
      <c r="F2165" s="34" t="s">
        <v>238</v>
      </c>
      <c r="G2165" s="35" t="str">
        <f>VLOOKUP(O2165,[3]Gerentes!$A:$N,4,0)</f>
        <v>NUTRICIÓN</v>
      </c>
      <c r="H2165" s="35" t="str">
        <f>VLOOKUP(O2165,[3]Gerentes!$A:$N,5,0)</f>
        <v>DIRECTOR(A) DE NUTRICION</v>
      </c>
      <c r="I2165" s="35" t="str">
        <f>VLOOKUP(O2165,[3]Gerentes!$A:$N,10,0)</f>
        <v>4. Nutrición</v>
      </c>
      <c r="J2165" s="35" t="str">
        <f>VLOOKUP(O2165,[3]Gerentes!$A:$AB,15,0)</f>
        <v>Contratable</v>
      </c>
      <c r="K2165" s="36" t="str">
        <f t="shared" si="99"/>
        <v>Inversión</v>
      </c>
      <c r="L2165" s="37" t="s">
        <v>191</v>
      </c>
      <c r="M2165" s="38" t="str">
        <f t="shared" si="100"/>
        <v>C-4102-1500-12</v>
      </c>
      <c r="N2165" s="34">
        <v>105</v>
      </c>
      <c r="O2165" s="35" t="str">
        <f t="shared" si="101"/>
        <v>C-4102-1500-12-0-4102014-02-105</v>
      </c>
      <c r="P2165" s="32" t="s">
        <v>190</v>
      </c>
      <c r="Q2165" s="39">
        <f>VLOOKUP($O2165,[3]Gerentes!$A:$I,7,0)</f>
        <v>4102014</v>
      </c>
      <c r="R2165" s="40" t="str">
        <f>VLOOKUP($O2165,[3]Gerentes!$A:$I,8,0)</f>
        <v>SERVICIO DE DISTRIBUCION DE ALIMENTOS SOLIDOS DE ALTO VALOR NUTRICIONAL</v>
      </c>
      <c r="S2165" s="34" t="s">
        <v>24</v>
      </c>
      <c r="T2165" s="34">
        <v>27</v>
      </c>
      <c r="U2165" s="34" t="s">
        <v>161</v>
      </c>
      <c r="V2165" s="34" t="s">
        <v>25</v>
      </c>
      <c r="W2165" s="41">
        <v>85221200</v>
      </c>
      <c r="X2165" s="41">
        <v>0</v>
      </c>
      <c r="Y2165" s="41">
        <v>0</v>
      </c>
      <c r="Z2165" s="41">
        <v>0</v>
      </c>
      <c r="AA2165" s="41">
        <v>0</v>
      </c>
      <c r="AB2165" s="42">
        <v>85221200</v>
      </c>
      <c r="AC2165" s="41">
        <v>81076200</v>
      </c>
      <c r="AD2165" s="41">
        <v>4145000</v>
      </c>
      <c r="AE2165" s="42">
        <v>81076200</v>
      </c>
      <c r="AF2165" s="42">
        <v>28849200</v>
      </c>
      <c r="AG2165" s="41">
        <v>28849200</v>
      </c>
      <c r="AH2165" s="41">
        <v>28849200</v>
      </c>
      <c r="AI2165" s="41">
        <v>0</v>
      </c>
      <c r="AJ2165" s="41">
        <v>0</v>
      </c>
      <c r="AK2165" s="42" t="str">
        <f>IFERROR(VLOOKUP(Exportar[[#This Row],[RUBRO]],[3]LISTAS!$A$1:$B$19,2,0),Exportar[[#This Row],[NOMBRE-Planeación_Proyecto]])</f>
        <v>4. Nutrición</v>
      </c>
      <c r="AL2165" s="41">
        <f>VLOOKUP(Exportar[[#This Row],[UNIDAD/SUB UNIDAD]],[3]!REGIONALES[[#All],[codigo_regional3]:[Columna1]],3,0)</f>
        <v>99</v>
      </c>
      <c r="AM2165" s="41">
        <f>Exportar[[#This Row],[COD]]</f>
        <v>99</v>
      </c>
      <c r="AN2165" s="41">
        <f>IFERROR(VLOOKUP(Exportar[[#This Row],[RUBRO completo]],'[3]CENTRO DE COSTOS'!$X:$X,1,0),0)</f>
        <v>0</v>
      </c>
      <c r="AO2165" s="43" t="str">
        <f>VLOOKUP(Exportar[[#This Row],[COD_REAL]],'[3]CENTRO DE COSTOS'!$M$4:$N$72,2,0)</f>
        <v>REGIONAL VICHADA</v>
      </c>
    </row>
    <row r="2166" spans="1:41" x14ac:dyDescent="0.25">
      <c r="A2166" s="44">
        <v>45111</v>
      </c>
      <c r="B2166" s="32">
        <v>2023</v>
      </c>
      <c r="C2166" s="33" t="str">
        <f>VLOOKUP(D2166,'[3]CENTRO DE COSTOS'!$E:$H,4,0)</f>
        <v>REGIONALES</v>
      </c>
      <c r="D2166" s="34" t="s">
        <v>105</v>
      </c>
      <c r="E2166" s="34" t="s">
        <v>106</v>
      </c>
      <c r="F2166" s="34" t="s">
        <v>243</v>
      </c>
      <c r="G2166" s="35" t="str">
        <f>VLOOKUP(O2166,[3]Gerentes!$A:$N,4,0)</f>
        <v xml:space="preserve">PROTECCIÓN RESTABLECIMIENTO </v>
      </c>
      <c r="H2166" s="35" t="str">
        <f>VLOOKUP(O2166,[3]Gerentes!$A:$N,5,0)</f>
        <v>DIRECTOR(A) DE PROTECCION</v>
      </c>
      <c r="I2166" s="35" t="str">
        <f>VLOOKUP(O2166,[3]Gerentes!$A:$N,10,0)</f>
        <v>2. Protección PARD</v>
      </c>
      <c r="J2166" s="35" t="str">
        <f>VLOOKUP(O2166,[3]Gerentes!$A:$AB,15,0)</f>
        <v>Contratable</v>
      </c>
      <c r="K2166" s="36" t="str">
        <f t="shared" si="99"/>
        <v>Inversión</v>
      </c>
      <c r="L2166" s="37" t="s">
        <v>173</v>
      </c>
      <c r="M2166" s="38" t="str">
        <f t="shared" si="100"/>
        <v>C-4102-1500-14</v>
      </c>
      <c r="N2166" s="34">
        <v>111</v>
      </c>
      <c r="O2166" s="35" t="str">
        <f t="shared" si="101"/>
        <v>C-4102-1500-14-0-4102037-02-111</v>
      </c>
      <c r="P2166" s="32" t="s">
        <v>172</v>
      </c>
      <c r="Q2166" s="39">
        <f>VLOOKUP($O2166,[3]Gerentes!$A:$I,7,0)</f>
        <v>4102037</v>
      </c>
      <c r="R2166" s="40" t="str">
        <f>VLOOKUP($O2166,[3]Gerentes!$A:$I,8,0)</f>
        <v>SERVICIO DE PROTECCION PARA EL RESTABLECIMIENTO DE DERECHOS DE NIÑOS, NIÑAS, ADOLESCENTES Y JOVENES</v>
      </c>
      <c r="S2166" s="34" t="s">
        <v>24</v>
      </c>
      <c r="T2166" s="34">
        <v>21</v>
      </c>
      <c r="U2166" s="34" t="s">
        <v>185</v>
      </c>
      <c r="V2166" s="34" t="s">
        <v>25</v>
      </c>
      <c r="W2166" s="41">
        <v>3897745</v>
      </c>
      <c r="X2166" s="41">
        <v>0</v>
      </c>
      <c r="Y2166" s="41">
        <v>0</v>
      </c>
      <c r="Z2166" s="41">
        <v>0</v>
      </c>
      <c r="AA2166" s="41">
        <v>0</v>
      </c>
      <c r="AB2166" s="42">
        <v>3897745</v>
      </c>
      <c r="AC2166" s="41">
        <v>3897745</v>
      </c>
      <c r="AD2166" s="41">
        <v>0</v>
      </c>
      <c r="AE2166" s="42">
        <v>0</v>
      </c>
      <c r="AF2166" s="42">
        <v>0</v>
      </c>
      <c r="AG2166" s="41">
        <v>0</v>
      </c>
      <c r="AH2166" s="41">
        <v>0</v>
      </c>
      <c r="AI2166" s="41">
        <v>0</v>
      </c>
      <c r="AJ2166" s="41">
        <v>0</v>
      </c>
      <c r="AK2166" s="42" t="str">
        <f>IFERROR(VLOOKUP(Exportar[[#This Row],[RUBRO]],[3]LISTAS!$A$1:$B$19,2,0),Exportar[[#This Row],[NOMBRE-Planeación_Proyecto]])</f>
        <v>2. Protección PARD</v>
      </c>
      <c r="AL2166" s="41">
        <f>VLOOKUP(Exportar[[#This Row],[UNIDAD/SUB UNIDAD]],[3]!REGIONALES[[#All],[codigo_regional3]:[Columna1]],3,0)</f>
        <v>99</v>
      </c>
      <c r="AM2166" s="41">
        <f>Exportar[[#This Row],[COD]]</f>
        <v>99</v>
      </c>
      <c r="AN2166" s="41">
        <f>IFERROR(VLOOKUP(Exportar[[#This Row],[RUBRO completo]],'[3]CENTRO DE COSTOS'!$X:$X,1,0),0)</f>
        <v>0</v>
      </c>
      <c r="AO2166" s="43" t="str">
        <f>VLOOKUP(Exportar[[#This Row],[COD_REAL]],'[3]CENTRO DE COSTOS'!$M$4:$N$72,2,0)</f>
        <v>REGIONAL VICHADA</v>
      </c>
    </row>
    <row r="2167" spans="1:41" x14ac:dyDescent="0.25">
      <c r="A2167" s="44">
        <v>45111</v>
      </c>
      <c r="B2167" s="32">
        <v>2023</v>
      </c>
      <c r="C2167" s="33" t="str">
        <f>VLOOKUP(D2167,'[3]CENTRO DE COSTOS'!$E:$H,4,0)</f>
        <v>REGIONALES</v>
      </c>
      <c r="D2167" s="34" t="s">
        <v>105</v>
      </c>
      <c r="E2167" s="34" t="s">
        <v>106</v>
      </c>
      <c r="F2167" s="34" t="s">
        <v>237</v>
      </c>
      <c r="G2167" s="35" t="str">
        <f>VLOOKUP(O2167,[3]Gerentes!$A:$N,4,0)</f>
        <v xml:space="preserve">PROTECCIÓN RESTABLECIMIENTO </v>
      </c>
      <c r="H2167" s="35" t="str">
        <f>VLOOKUP(O2167,[3]Gerentes!$A:$N,5,0)</f>
        <v>DIRECTOR(A) DE PROTECCION</v>
      </c>
      <c r="I2167" s="35" t="str">
        <f>VLOOKUP(O2167,[3]Gerentes!$A:$N,10,0)</f>
        <v>2. Protección PARD</v>
      </c>
      <c r="J2167" s="35" t="str">
        <f>VLOOKUP(O2167,[3]Gerentes!$A:$AB,15,0)</f>
        <v>No Contratable</v>
      </c>
      <c r="K2167" s="36" t="str">
        <f t="shared" si="99"/>
        <v>Inversión</v>
      </c>
      <c r="L2167" s="37" t="s">
        <v>173</v>
      </c>
      <c r="M2167" s="38" t="str">
        <f t="shared" si="100"/>
        <v>C-4102-1500-14</v>
      </c>
      <c r="N2167" s="34">
        <v>112</v>
      </c>
      <c r="O2167" s="35" t="str">
        <f t="shared" si="101"/>
        <v>C-4102-1500-14-0-4102037-02-112</v>
      </c>
      <c r="P2167" s="32" t="s">
        <v>172</v>
      </c>
      <c r="Q2167" s="39">
        <f>VLOOKUP($O2167,[3]Gerentes!$A:$I,7,0)</f>
        <v>4102037</v>
      </c>
      <c r="R2167" s="40" t="str">
        <f>VLOOKUP($O2167,[3]Gerentes!$A:$I,8,0)</f>
        <v>SERVICIO DE PROTECCION PARA EL RESTABLECIMIENTO DE DERECHOS DE NIÑOS, NIÑAS, ADOLESCENTES Y JOVENES</v>
      </c>
      <c r="S2167" s="34" t="s">
        <v>24</v>
      </c>
      <c r="T2167" s="34">
        <v>27</v>
      </c>
      <c r="U2167" s="34" t="s">
        <v>161</v>
      </c>
      <c r="V2167" s="34" t="s">
        <v>25</v>
      </c>
      <c r="W2167" s="41">
        <v>8000000</v>
      </c>
      <c r="X2167" s="41">
        <v>15000000</v>
      </c>
      <c r="Y2167" s="41">
        <v>0</v>
      </c>
      <c r="Z2167" s="41">
        <v>0</v>
      </c>
      <c r="AA2167" s="41">
        <v>0</v>
      </c>
      <c r="AB2167" s="42">
        <v>23000000</v>
      </c>
      <c r="AC2167" s="41">
        <v>23000000</v>
      </c>
      <c r="AD2167" s="41">
        <v>0</v>
      </c>
      <c r="AE2167" s="42">
        <v>9508809</v>
      </c>
      <c r="AF2167" s="42">
        <v>9508809</v>
      </c>
      <c r="AG2167" s="41">
        <v>9508809</v>
      </c>
      <c r="AH2167" s="41">
        <v>9508809</v>
      </c>
      <c r="AI2167" s="41">
        <v>0</v>
      </c>
      <c r="AJ2167" s="41">
        <v>0</v>
      </c>
      <c r="AK2167" s="42" t="str">
        <f>IFERROR(VLOOKUP(Exportar[[#This Row],[RUBRO]],[3]LISTAS!$A$1:$B$19,2,0),Exportar[[#This Row],[NOMBRE-Planeación_Proyecto]])</f>
        <v>2. Protección PARD</v>
      </c>
      <c r="AL2167" s="41">
        <f>VLOOKUP(Exportar[[#This Row],[UNIDAD/SUB UNIDAD]],[3]!REGIONALES[[#All],[codigo_regional3]:[Columna1]],3,0)</f>
        <v>99</v>
      </c>
      <c r="AM2167" s="41">
        <f>Exportar[[#This Row],[COD]]</f>
        <v>99</v>
      </c>
      <c r="AN2167" s="41">
        <f>IFERROR(VLOOKUP(Exportar[[#This Row],[RUBRO completo]],'[3]CENTRO DE COSTOS'!$X:$X,1,0),0)</f>
        <v>0</v>
      </c>
      <c r="AO2167" s="43" t="str">
        <f>VLOOKUP(Exportar[[#This Row],[COD_REAL]],'[3]CENTRO DE COSTOS'!$M$4:$N$72,2,0)</f>
        <v>REGIONAL VICHADA</v>
      </c>
    </row>
    <row r="2168" spans="1:41" x14ac:dyDescent="0.25">
      <c r="A2168" s="44">
        <v>45111</v>
      </c>
      <c r="B2168" s="32">
        <v>2023</v>
      </c>
      <c r="C2168" s="33" t="str">
        <f>VLOOKUP(D2168,'[3]CENTRO DE COSTOS'!$E:$H,4,0)</f>
        <v>REGIONALES</v>
      </c>
      <c r="D2168" s="34" t="s">
        <v>105</v>
      </c>
      <c r="E2168" s="34" t="s">
        <v>106</v>
      </c>
      <c r="F2168" s="34" t="s">
        <v>393</v>
      </c>
      <c r="G2168" s="35" t="str">
        <f>VLOOKUP(O2168,[3]Gerentes!$A:$N,4,0)</f>
        <v xml:space="preserve">PROTECCIÓN RESTABLECIMIENTO </v>
      </c>
      <c r="H2168" s="35" t="str">
        <f>VLOOKUP(O2168,[3]Gerentes!$A:$N,5,0)</f>
        <v>DIRECTOR(A) ADMINISTRATIVO</v>
      </c>
      <c r="I2168" s="35" t="str">
        <f>VLOOKUP(O2168,[3]Gerentes!$A:$N,10,0)</f>
        <v>2. Protección PARD</v>
      </c>
      <c r="J2168" s="35" t="str">
        <f>VLOOKUP(O2168,[3]Gerentes!$A:$AB,15,0)</f>
        <v>Contratable</v>
      </c>
      <c r="K2168" s="36" t="str">
        <f t="shared" si="99"/>
        <v>Inversión</v>
      </c>
      <c r="L2168" s="37" t="s">
        <v>173</v>
      </c>
      <c r="M2168" s="38" t="str">
        <f t="shared" si="100"/>
        <v>C-4102-1500-14</v>
      </c>
      <c r="N2168" s="34">
        <v>114</v>
      </c>
      <c r="O2168" s="35" t="str">
        <f t="shared" si="101"/>
        <v>C-4102-1500-14-0-4102037-02-114</v>
      </c>
      <c r="P2168" s="32" t="s">
        <v>172</v>
      </c>
      <c r="Q2168" s="39">
        <f>VLOOKUP($O2168,[3]Gerentes!$A:$I,7,0)</f>
        <v>4102037</v>
      </c>
      <c r="R2168" s="40" t="str">
        <f>VLOOKUP($O2168,[3]Gerentes!$A:$I,8,0)</f>
        <v>SERVICIO DE PROTECCION PARA EL RESTABLECIMIENTO DE DERECHOS DE NIÑOS, NIÑAS, ADOLESCENTES Y JOVENES</v>
      </c>
      <c r="S2168" s="34" t="s">
        <v>24</v>
      </c>
      <c r="T2168" s="34">
        <v>21</v>
      </c>
      <c r="U2168" s="34" t="s">
        <v>185</v>
      </c>
      <c r="V2168" s="34" t="s">
        <v>25</v>
      </c>
      <c r="W2168" s="41">
        <v>0</v>
      </c>
      <c r="X2168" s="41">
        <v>43420000</v>
      </c>
      <c r="Y2168" s="41">
        <v>0</v>
      </c>
      <c r="Z2168" s="41">
        <v>0</v>
      </c>
      <c r="AA2168" s="41">
        <v>0</v>
      </c>
      <c r="AB2168" s="42">
        <v>43420000</v>
      </c>
      <c r="AC2168" s="41">
        <v>43420000</v>
      </c>
      <c r="AD2168" s="41">
        <v>0</v>
      </c>
      <c r="AE2168" s="42">
        <v>0</v>
      </c>
      <c r="AF2168" s="42">
        <v>0</v>
      </c>
      <c r="AG2168" s="41">
        <v>0</v>
      </c>
      <c r="AH2168" s="41">
        <v>0</v>
      </c>
      <c r="AI2168" s="41">
        <v>0</v>
      </c>
      <c r="AJ2168" s="41">
        <v>0</v>
      </c>
      <c r="AK2168" s="42" t="str">
        <f>IFERROR(VLOOKUP(Exportar[[#This Row],[RUBRO]],[3]LISTAS!$A$1:$B$19,2,0),Exportar[[#This Row],[NOMBRE-Planeación_Proyecto]])</f>
        <v>2. Protección PARD</v>
      </c>
      <c r="AL2168" s="41">
        <f>VLOOKUP(Exportar[[#This Row],[UNIDAD/SUB UNIDAD]],[3]!REGIONALES[[#All],[codigo_regional3]:[Columna1]],3,0)</f>
        <v>99</v>
      </c>
      <c r="AM2168" s="41">
        <f>Exportar[[#This Row],[COD]]</f>
        <v>99</v>
      </c>
      <c r="AN2168" s="41">
        <f>IFERROR(VLOOKUP(Exportar[[#This Row],[RUBRO completo]],'[3]CENTRO DE COSTOS'!$X:$X,1,0),0)</f>
        <v>0</v>
      </c>
      <c r="AO2168" s="43" t="str">
        <f>VLOOKUP(Exportar[[#This Row],[COD_REAL]],'[3]CENTRO DE COSTOS'!$M$4:$N$72,2,0)</f>
        <v>REGIONAL VICHADA</v>
      </c>
    </row>
    <row r="2169" spans="1:41" x14ac:dyDescent="0.25">
      <c r="A2169" s="44">
        <v>45111</v>
      </c>
      <c r="B2169" s="32">
        <v>2023</v>
      </c>
      <c r="C2169" s="33" t="str">
        <f>VLOOKUP(D2169,'[3]CENTRO DE COSTOS'!$E:$H,4,0)</f>
        <v>REGIONALES</v>
      </c>
      <c r="D2169" s="34" t="s">
        <v>105</v>
      </c>
      <c r="E2169" s="34" t="s">
        <v>106</v>
      </c>
      <c r="F2169" s="34" t="s">
        <v>430</v>
      </c>
      <c r="G2169" s="35" t="str">
        <f>VLOOKUP(O2169,[3]Gerentes!$A:$N,4,0)</f>
        <v xml:space="preserve">PROTECCIÓN RESTABLECIMIENTO </v>
      </c>
      <c r="H2169" s="35" t="str">
        <f>VLOOKUP(O2169,[3]Gerentes!$A:$N,5,0)</f>
        <v>DIRECTOR(A) DE PROTECCION</v>
      </c>
      <c r="I2169" s="35" t="str">
        <f>VLOOKUP(O2169,[3]Gerentes!$A:$N,10,0)</f>
        <v>2. Protección PARD</v>
      </c>
      <c r="J2169" s="35" t="str">
        <f>VLOOKUP(O2169,[3]Gerentes!$A:$AB,15,0)</f>
        <v>Contratable</v>
      </c>
      <c r="K2169" s="36" t="str">
        <f t="shared" si="99"/>
        <v>Inversión</v>
      </c>
      <c r="L2169" s="37" t="s">
        <v>173</v>
      </c>
      <c r="M2169" s="38" t="str">
        <f t="shared" si="100"/>
        <v>C-4102-1500-14</v>
      </c>
      <c r="N2169" s="34">
        <v>122</v>
      </c>
      <c r="O2169" s="35" t="str">
        <f t="shared" si="101"/>
        <v>C-4102-1500-14-0-4102037-02-122</v>
      </c>
      <c r="P2169" s="32" t="s">
        <v>172</v>
      </c>
      <c r="Q2169" s="39">
        <f>VLOOKUP($O2169,[3]Gerentes!$A:$I,7,0)</f>
        <v>4102037</v>
      </c>
      <c r="R2169" s="40" t="str">
        <f>VLOOKUP($O2169,[3]Gerentes!$A:$I,8,0)</f>
        <v>SERVICIO DE PROTECCION PARA EL RESTABLECIMIENTO DE DERECHOS DE NIÑOS, NIÑAS, ADOLESCENTES Y JOVENES</v>
      </c>
      <c r="S2169" s="34" t="s">
        <v>24</v>
      </c>
      <c r="T2169" s="34">
        <v>27</v>
      </c>
      <c r="U2169" s="34" t="s">
        <v>161</v>
      </c>
      <c r="V2169" s="34" t="s">
        <v>25</v>
      </c>
      <c r="W2169" s="41">
        <v>31935360</v>
      </c>
      <c r="X2169" s="41">
        <v>0</v>
      </c>
      <c r="Y2169" s="41">
        <v>0</v>
      </c>
      <c r="Z2169" s="41">
        <v>0</v>
      </c>
      <c r="AA2169" s="41">
        <v>0</v>
      </c>
      <c r="AB2169" s="42">
        <v>31935360</v>
      </c>
      <c r="AC2169" s="41">
        <v>31935360</v>
      </c>
      <c r="AD2169" s="41">
        <v>0</v>
      </c>
      <c r="AE2169" s="42">
        <v>22866335</v>
      </c>
      <c r="AF2169" s="42">
        <v>9580608</v>
      </c>
      <c r="AG2169" s="41">
        <v>9580608</v>
      </c>
      <c r="AH2169" s="41">
        <v>9580608</v>
      </c>
      <c r="AI2169" s="41">
        <v>0</v>
      </c>
      <c r="AJ2169" s="41">
        <v>0</v>
      </c>
      <c r="AK2169" s="42" t="str">
        <f>IFERROR(VLOOKUP(Exportar[[#This Row],[RUBRO]],[3]LISTAS!$A$1:$B$19,2,0),Exportar[[#This Row],[NOMBRE-Planeación_Proyecto]])</f>
        <v>2. Protección PARD</v>
      </c>
      <c r="AL2169" s="41">
        <f>VLOOKUP(Exportar[[#This Row],[UNIDAD/SUB UNIDAD]],[3]!REGIONALES[[#All],[codigo_regional3]:[Columna1]],3,0)</f>
        <v>99</v>
      </c>
      <c r="AM2169" s="41">
        <f>Exportar[[#This Row],[COD]]</f>
        <v>99</v>
      </c>
      <c r="AN2169" s="41" t="str">
        <f>IFERROR(VLOOKUP(Exportar[[#This Row],[RUBRO completo]],'[3]CENTRO DE COSTOS'!$X:$X,1,0),0)</f>
        <v>C-4102-1500-14-0-4102037-02-122</v>
      </c>
      <c r="AO2169" s="43" t="str">
        <f>VLOOKUP(Exportar[[#This Row],[COD_REAL]],'[3]CENTRO DE COSTOS'!$M$4:$N$72,2,0)</f>
        <v>REGIONAL VICHADA</v>
      </c>
    </row>
    <row r="2170" spans="1:41" x14ac:dyDescent="0.25">
      <c r="A2170" s="44">
        <v>45111</v>
      </c>
      <c r="B2170" s="32">
        <v>2023</v>
      </c>
      <c r="C2170" s="33" t="str">
        <f>VLOOKUP(D2170,'[3]CENTRO DE COSTOS'!$E:$H,4,0)</f>
        <v>REGIONALES</v>
      </c>
      <c r="D2170" s="34" t="s">
        <v>105</v>
      </c>
      <c r="E2170" s="34" t="s">
        <v>106</v>
      </c>
      <c r="F2170" s="34" t="s">
        <v>428</v>
      </c>
      <c r="G2170" s="35" t="str">
        <f>VLOOKUP(O2170,[3]Gerentes!$A:$N,4,0)</f>
        <v xml:space="preserve">PROTECCIÓN RESTABLECIMIENTO </v>
      </c>
      <c r="H2170" s="35" t="str">
        <f>VLOOKUP(O2170,[3]Gerentes!$A:$N,5,0)</f>
        <v>DIRECTOR(A) DE PROTECCION</v>
      </c>
      <c r="I2170" s="35" t="str">
        <f>VLOOKUP(O2170,[3]Gerentes!$A:$N,10,0)</f>
        <v>2. Protección PARD</v>
      </c>
      <c r="J2170" s="35" t="str">
        <f>VLOOKUP(O2170,[3]Gerentes!$A:$AB,15,0)</f>
        <v>Contratable</v>
      </c>
      <c r="K2170" s="36" t="str">
        <f t="shared" si="99"/>
        <v>Inversión</v>
      </c>
      <c r="L2170" s="37" t="s">
        <v>173</v>
      </c>
      <c r="M2170" s="38" t="str">
        <f t="shared" si="100"/>
        <v>C-4102-1500-14</v>
      </c>
      <c r="N2170" s="34">
        <v>123</v>
      </c>
      <c r="O2170" s="35" t="str">
        <f t="shared" si="101"/>
        <v>C-4102-1500-14-0-4102037-02-123</v>
      </c>
      <c r="P2170" s="32" t="s">
        <v>172</v>
      </c>
      <c r="Q2170" s="39">
        <f>VLOOKUP($O2170,[3]Gerentes!$A:$I,7,0)</f>
        <v>4102037</v>
      </c>
      <c r="R2170" s="40" t="str">
        <f>VLOOKUP($O2170,[3]Gerentes!$A:$I,8,0)</f>
        <v>SERVICIO DE PROTECCION PARA EL RESTABLECIMIENTO DE DERECHOS DE NIÑOS, NIÑAS, ADOLESCENTES Y JOVENES</v>
      </c>
      <c r="S2170" s="34" t="s">
        <v>24</v>
      </c>
      <c r="T2170" s="34">
        <v>27</v>
      </c>
      <c r="U2170" s="34" t="s">
        <v>161</v>
      </c>
      <c r="V2170" s="34" t="s">
        <v>25</v>
      </c>
      <c r="W2170" s="41">
        <v>1080808800</v>
      </c>
      <c r="X2170" s="41">
        <v>0</v>
      </c>
      <c r="Y2170" s="41">
        <v>0</v>
      </c>
      <c r="Z2170" s="41">
        <v>0</v>
      </c>
      <c r="AA2170" s="41">
        <v>0</v>
      </c>
      <c r="AB2170" s="42">
        <v>1080808800</v>
      </c>
      <c r="AC2170" s="41">
        <v>1080808800</v>
      </c>
      <c r="AD2170" s="41">
        <v>0</v>
      </c>
      <c r="AE2170" s="42">
        <v>995620475</v>
      </c>
      <c r="AF2170" s="42">
        <v>408634011</v>
      </c>
      <c r="AG2170" s="41">
        <v>408634011</v>
      </c>
      <c r="AH2170" s="41">
        <v>408634011</v>
      </c>
      <c r="AI2170" s="41">
        <v>0</v>
      </c>
      <c r="AJ2170" s="41">
        <v>0</v>
      </c>
      <c r="AK2170" s="42" t="str">
        <f>IFERROR(VLOOKUP(Exportar[[#This Row],[RUBRO]],[3]LISTAS!$A$1:$B$19,2,0),Exportar[[#This Row],[NOMBRE-Planeación_Proyecto]])</f>
        <v>2. Protección PARD</v>
      </c>
      <c r="AL2170" s="41">
        <f>VLOOKUP(Exportar[[#This Row],[UNIDAD/SUB UNIDAD]],[3]!REGIONALES[[#All],[codigo_regional3]:[Columna1]],3,0)</f>
        <v>99</v>
      </c>
      <c r="AM2170" s="41">
        <f>Exportar[[#This Row],[COD]]</f>
        <v>99</v>
      </c>
      <c r="AN2170" s="41" t="str">
        <f>IFERROR(VLOOKUP(Exportar[[#This Row],[RUBRO completo]],'[3]CENTRO DE COSTOS'!$X:$X,1,0),0)</f>
        <v>C-4102-1500-14-0-4102037-02-123</v>
      </c>
      <c r="AO2170" s="43" t="str">
        <f>VLOOKUP(Exportar[[#This Row],[COD_REAL]],'[3]CENTRO DE COSTOS'!$M$4:$N$72,2,0)</f>
        <v>REGIONAL VICHADA</v>
      </c>
    </row>
    <row r="2171" spans="1:41" x14ac:dyDescent="0.25">
      <c r="A2171" s="44">
        <v>45111</v>
      </c>
      <c r="B2171" s="32">
        <v>2023</v>
      </c>
      <c r="C2171" s="33" t="str">
        <f>VLOOKUP(D2171,'[3]CENTRO DE COSTOS'!$E:$H,4,0)</f>
        <v>REGIONALES</v>
      </c>
      <c r="D2171" s="34" t="s">
        <v>105</v>
      </c>
      <c r="E2171" s="34" t="s">
        <v>106</v>
      </c>
      <c r="F2171" s="34" t="s">
        <v>233</v>
      </c>
      <c r="G2171" s="35" t="str">
        <f>VLOOKUP(O2171,[3]Gerentes!$A:$N,4,0)</f>
        <v>FAMILIA Y COMUNIDADES</v>
      </c>
      <c r="H2171" s="35" t="str">
        <f>VLOOKUP(O2171,[3]Gerentes!$A:$N,5,0)</f>
        <v>DIRECTOR(A) DE FAMILIA Y COMUNIDADES</v>
      </c>
      <c r="I2171" s="35" t="str">
        <f>VLOOKUP(O2171,[3]Gerentes!$A:$N,10,0)</f>
        <v>6. Familia y Comunidades</v>
      </c>
      <c r="J2171" s="35" t="str">
        <f>VLOOKUP(O2171,[3]Gerentes!$A:$AB,15,0)</f>
        <v>Contratable</v>
      </c>
      <c r="K2171" s="36" t="str">
        <f t="shared" si="99"/>
        <v>Inversión</v>
      </c>
      <c r="L2171" s="37" t="s">
        <v>232</v>
      </c>
      <c r="M2171" s="38" t="str">
        <f t="shared" si="100"/>
        <v>C-4102-1500-16</v>
      </c>
      <c r="N2171" s="34">
        <v>142</v>
      </c>
      <c r="O2171" s="35" t="str">
        <f t="shared" si="101"/>
        <v>C-4102-1500-16-0-4102042-02-142</v>
      </c>
      <c r="P2171" s="32" t="s">
        <v>231</v>
      </c>
      <c r="Q2171" s="39">
        <f>VLOOKUP($O2171,[3]Gerentes!$A:$I,7,0)</f>
        <v>4102042</v>
      </c>
      <c r="R2171" s="40" t="str">
        <f>VLOOKUP($O2171,[3]Gerentes!$A:$I,8,0)</f>
        <v>SERVICIO DE ASISTENCIA TECNICA A COMUNIDADES EN TEMAS DE FORTALECIMIENTO DEL TEJIDO SOCIAL Y CONSTRUCCION DE ESCENARIOS COMUNITARIOS PROTECTORES DE DERECHOS</v>
      </c>
      <c r="S2171" s="34" t="s">
        <v>24</v>
      </c>
      <c r="T2171" s="34">
        <v>27</v>
      </c>
      <c r="U2171" s="34" t="s">
        <v>161</v>
      </c>
      <c r="V2171" s="34" t="s">
        <v>25</v>
      </c>
      <c r="W2171" s="41">
        <v>1200000000</v>
      </c>
      <c r="X2171" s="41">
        <v>0</v>
      </c>
      <c r="Y2171" s="41">
        <v>0</v>
      </c>
      <c r="Z2171" s="41">
        <v>0</v>
      </c>
      <c r="AA2171" s="41">
        <v>0</v>
      </c>
      <c r="AB2171" s="42">
        <v>1200000000</v>
      </c>
      <c r="AC2171" s="41">
        <v>1200000000</v>
      </c>
      <c r="AD2171" s="41">
        <v>0</v>
      </c>
      <c r="AE2171" s="42">
        <v>1200000000</v>
      </c>
      <c r="AF2171" s="42">
        <v>240000000</v>
      </c>
      <c r="AG2171" s="41">
        <v>240000000</v>
      </c>
      <c r="AH2171" s="41">
        <v>240000000</v>
      </c>
      <c r="AI2171" s="41">
        <v>0</v>
      </c>
      <c r="AJ2171" s="41">
        <v>0</v>
      </c>
      <c r="AK2171" s="42" t="str">
        <f>IFERROR(VLOOKUP(Exportar[[#This Row],[RUBRO]],[3]LISTAS!$A$1:$B$19,2,0),Exportar[[#This Row],[NOMBRE-Planeación_Proyecto]])</f>
        <v>6. Familia y Comunidades</v>
      </c>
      <c r="AL2171" s="41">
        <f>VLOOKUP(Exportar[[#This Row],[UNIDAD/SUB UNIDAD]],[3]!REGIONALES[[#All],[codigo_regional3]:[Columna1]],3,0)</f>
        <v>99</v>
      </c>
      <c r="AM2171" s="41">
        <f>Exportar[[#This Row],[COD]]</f>
        <v>99</v>
      </c>
      <c r="AN2171" s="41" t="str">
        <f>IFERROR(VLOOKUP(Exportar[[#This Row],[RUBRO completo]],'[3]CENTRO DE COSTOS'!$X:$X,1,0),0)</f>
        <v>C-4102-1500-16-0-4102042-02-142</v>
      </c>
      <c r="AO2171" s="43" t="str">
        <f>VLOOKUP(Exportar[[#This Row],[COD_REAL]],'[3]CENTRO DE COSTOS'!$M$4:$N$72,2,0)</f>
        <v>REGIONAL VICHADA</v>
      </c>
    </row>
    <row r="2172" spans="1:41" x14ac:dyDescent="0.25">
      <c r="A2172" s="44">
        <v>45111</v>
      </c>
      <c r="B2172" s="32">
        <v>2023</v>
      </c>
      <c r="C2172" s="33" t="str">
        <f>VLOOKUP(D2172,'[3]CENTRO DE COSTOS'!$E:$H,4,0)</f>
        <v>REGIONALES</v>
      </c>
      <c r="D2172" s="34" t="s">
        <v>105</v>
      </c>
      <c r="E2172" s="34" t="s">
        <v>106</v>
      </c>
      <c r="F2172" s="34" t="s">
        <v>230</v>
      </c>
      <c r="G2172" s="35" t="str">
        <f>VLOOKUP(O2172,[3]Gerentes!$A:$N,4,0)</f>
        <v>INFANCIA</v>
      </c>
      <c r="H2172" s="35" t="str">
        <f>VLOOKUP(O2172,[3]Gerentes!$A:$N,5,0)</f>
        <v>DIRECTOR(A) DE INFANCIA</v>
      </c>
      <c r="I2172" s="35" t="str">
        <f>VLOOKUP(O2172,[3]Gerentes!$A:$N,10,0)</f>
        <v>7. Infancia</v>
      </c>
      <c r="J2172" s="35" t="str">
        <f>VLOOKUP(O2172,[3]Gerentes!$A:$AB,15,0)</f>
        <v>Contratable</v>
      </c>
      <c r="K2172" s="36" t="str">
        <f t="shared" si="99"/>
        <v>Inversión</v>
      </c>
      <c r="L2172" s="37" t="s">
        <v>182</v>
      </c>
      <c r="M2172" s="38" t="str">
        <f t="shared" si="100"/>
        <v>C-4102-1500-20</v>
      </c>
      <c r="N2172" s="34">
        <v>152</v>
      </c>
      <c r="O2172" s="35" t="str">
        <f t="shared" si="101"/>
        <v>C-4102-1500-20-0-4102045-02-152</v>
      </c>
      <c r="P2172" s="32" t="s">
        <v>181</v>
      </c>
      <c r="Q2172" s="39">
        <f>VLOOKUP($O2172,[3]Gerentes!$A:$I,7,0)</f>
        <v>4102045</v>
      </c>
      <c r="R2172" s="40" t="str">
        <f>VLOOKUP($O2172,[3]Gerentes!$A:$I,8,0)</f>
        <v>SERVICIOS DE EDUCACIÓN INFORMAL A NIÑOS, NIÑAS, ADOLESCENTES  Y JÓVENES PARA EL RECONOCIMIENTO DE SUS DERECHOS</v>
      </c>
      <c r="S2172" s="34" t="s">
        <v>24</v>
      </c>
      <c r="T2172" s="34">
        <v>27</v>
      </c>
      <c r="U2172" s="34" t="s">
        <v>161</v>
      </c>
      <c r="V2172" s="34" t="s">
        <v>25</v>
      </c>
      <c r="W2172" s="41">
        <v>1114787900</v>
      </c>
      <c r="X2172" s="41">
        <v>0</v>
      </c>
      <c r="Y2172" s="41">
        <v>0</v>
      </c>
      <c r="Z2172" s="41">
        <v>0</v>
      </c>
      <c r="AA2172" s="41">
        <v>0</v>
      </c>
      <c r="AB2172" s="42">
        <v>1114787900</v>
      </c>
      <c r="AC2172" s="41">
        <v>1114787900</v>
      </c>
      <c r="AD2172" s="41">
        <v>0</v>
      </c>
      <c r="AE2172" s="42">
        <v>0</v>
      </c>
      <c r="AF2172" s="42">
        <v>0</v>
      </c>
      <c r="AG2172" s="41">
        <v>0</v>
      </c>
      <c r="AH2172" s="41">
        <v>0</v>
      </c>
      <c r="AI2172" s="41">
        <v>0</v>
      </c>
      <c r="AJ2172" s="41">
        <v>0</v>
      </c>
      <c r="AK2172" s="42" t="str">
        <f>IFERROR(VLOOKUP(Exportar[[#This Row],[RUBRO]],[3]LISTAS!$A$1:$B$19,2,0),Exportar[[#This Row],[NOMBRE-Planeación_Proyecto]])</f>
        <v>7. Infancia</v>
      </c>
      <c r="AL2172" s="41">
        <f>VLOOKUP(Exportar[[#This Row],[UNIDAD/SUB UNIDAD]],[3]!REGIONALES[[#All],[codigo_regional3]:[Columna1]],3,0)</f>
        <v>99</v>
      </c>
      <c r="AM2172" s="41">
        <f>Exportar[[#This Row],[COD]]</f>
        <v>99</v>
      </c>
      <c r="AN2172" s="41" t="str">
        <f>IFERROR(VLOOKUP(Exportar[[#This Row],[RUBRO completo]],'[3]CENTRO DE COSTOS'!$X:$X,1,0),0)</f>
        <v>C-4102-1500-20-0-4102045-02-152</v>
      </c>
      <c r="AO2172" s="43" t="str">
        <f>VLOOKUP(Exportar[[#This Row],[COD_REAL]],'[3]CENTRO DE COSTOS'!$M$4:$N$72,2,0)</f>
        <v>REGIONAL VICHADA</v>
      </c>
    </row>
    <row r="2173" spans="1:41" x14ac:dyDescent="0.25">
      <c r="A2173" s="44">
        <v>45111</v>
      </c>
      <c r="B2173" s="32">
        <v>2023</v>
      </c>
      <c r="C2173" s="33" t="str">
        <f>VLOOKUP(D2173,'[3]CENTRO DE COSTOS'!$E:$H,4,0)</f>
        <v>REGIONALES</v>
      </c>
      <c r="D2173" s="34" t="s">
        <v>105</v>
      </c>
      <c r="E2173" s="34" t="s">
        <v>106</v>
      </c>
      <c r="F2173" s="34" t="s">
        <v>146</v>
      </c>
      <c r="G2173" s="35" t="str">
        <f>VLOOKUP(O2173,[3]Gerentes!$A:$N,4,0)</f>
        <v>ADOLESCENCIA Y JUVENTUD</v>
      </c>
      <c r="H2173" s="35" t="str">
        <f>VLOOKUP(O2173,[3]Gerentes!$A:$N,5,0)</f>
        <v xml:space="preserve">DIRECTOR(A) DE ADOLESCENCIA Y JUVENTUD </v>
      </c>
      <c r="I2173" s="35" t="str">
        <f>VLOOKUP(O2173,[3]Gerentes!$A:$N,10,0)</f>
        <v>8. Adolescencia y Juventud</v>
      </c>
      <c r="J2173" s="35" t="str">
        <f>VLOOKUP(O2173,[3]Gerentes!$A:$AB,15,0)</f>
        <v>Contratable</v>
      </c>
      <c r="K2173" s="36" t="str">
        <f t="shared" si="99"/>
        <v>Inversión</v>
      </c>
      <c r="L2173" s="37" t="s">
        <v>180</v>
      </c>
      <c r="M2173" s="38" t="str">
        <f t="shared" si="100"/>
        <v>C-4102-1500-21</v>
      </c>
      <c r="N2173" s="34">
        <v>153</v>
      </c>
      <c r="O2173" s="35" t="str">
        <f t="shared" si="101"/>
        <v>C-4102-1500-21-0-4102045-02-00-153</v>
      </c>
      <c r="P2173" s="32" t="s">
        <v>179</v>
      </c>
      <c r="Q2173" s="39">
        <f>VLOOKUP($O2173,[3]Gerentes!$A:$I,7,0)</f>
        <v>4102045</v>
      </c>
      <c r="R2173" s="40" t="str">
        <f>VLOOKUP($O2173,[3]Gerentes!$A:$I,8,0)</f>
        <v>SERVICIOS DE EDUCACIÓN INFORMAL A NIÑOS, NIÑAS, ADOLESCENTES  Y JÓVENES PARA EL RECONOCIMIENTO DE SUS DERECHOS</v>
      </c>
      <c r="S2173" s="34" t="s">
        <v>24</v>
      </c>
      <c r="T2173" s="34">
        <v>27</v>
      </c>
      <c r="U2173" s="34" t="s">
        <v>161</v>
      </c>
      <c r="V2173" s="34" t="s">
        <v>25</v>
      </c>
      <c r="W2173" s="41">
        <v>1335593940</v>
      </c>
      <c r="X2173" s="41">
        <v>0</v>
      </c>
      <c r="Y2173" s="41">
        <v>0</v>
      </c>
      <c r="Z2173" s="41">
        <v>0</v>
      </c>
      <c r="AA2173" s="41">
        <v>0</v>
      </c>
      <c r="AB2173" s="42">
        <v>1335593940</v>
      </c>
      <c r="AC2173" s="41">
        <v>1335593940</v>
      </c>
      <c r="AD2173" s="41">
        <v>0</v>
      </c>
      <c r="AE2173" s="42">
        <v>0</v>
      </c>
      <c r="AF2173" s="42">
        <v>0</v>
      </c>
      <c r="AG2173" s="41">
        <v>0</v>
      </c>
      <c r="AH2173" s="41">
        <v>0</v>
      </c>
      <c r="AI2173" s="41">
        <v>0</v>
      </c>
      <c r="AJ2173" s="41">
        <v>0</v>
      </c>
      <c r="AK2173" s="42" t="str">
        <f>IFERROR(VLOOKUP(Exportar[[#This Row],[RUBRO]],[3]LISTAS!$A$1:$B$19,2,0),Exportar[[#This Row],[NOMBRE-Planeación_Proyecto]])</f>
        <v>8. Adolescencia y Juventud</v>
      </c>
      <c r="AL2173" s="41">
        <f>VLOOKUP(Exportar[[#This Row],[UNIDAD/SUB UNIDAD]],[3]!REGIONALES[[#All],[codigo_regional3]:[Columna1]],3,0)</f>
        <v>99</v>
      </c>
      <c r="AM2173" s="41">
        <f>Exportar[[#This Row],[COD]]</f>
        <v>99</v>
      </c>
      <c r="AN2173" s="41" t="str">
        <f>IFERROR(VLOOKUP(Exportar[[#This Row],[RUBRO completo]],'[3]CENTRO DE COSTOS'!$X:$X,1,0),0)</f>
        <v>C-4102-1500-21-0-4102045-02-00-153</v>
      </c>
      <c r="AO2173" s="43" t="str">
        <f>VLOOKUP(Exportar[[#This Row],[COD_REAL]],'[3]CENTRO DE COSTOS'!$M$4:$N$72,2,0)</f>
        <v>REGIONAL VICHADA</v>
      </c>
    </row>
    <row r="2174" spans="1:41" x14ac:dyDescent="0.25">
      <c r="A2174" s="44">
        <v>45111</v>
      </c>
      <c r="B2174" s="32">
        <v>2023</v>
      </c>
      <c r="C2174" s="33" t="str">
        <f>VLOOKUP(D2174,'[3]CENTRO DE COSTOS'!$E:$H,4,0)</f>
        <v>REGIONALES</v>
      </c>
      <c r="D2174" s="34" t="s">
        <v>105</v>
      </c>
      <c r="E2174" s="34" t="s">
        <v>106</v>
      </c>
      <c r="F2174" s="34" t="s">
        <v>229</v>
      </c>
      <c r="G2174" s="35" t="str">
        <f>VLOOKUP(O2174,[3]Gerentes!$A:$N,4,0)</f>
        <v>PRIMERA INFANCIA</v>
      </c>
      <c r="H2174" s="35" t="str">
        <f>VLOOKUP(O2174,[3]Gerentes!$A:$N,5,0)</f>
        <v>DIRECTOR(A) DE PRIMERA INFANCIA</v>
      </c>
      <c r="I2174" s="35" t="str">
        <f>VLOOKUP(O2174,[3]Gerentes!$A:$N,10,0)</f>
        <v>1. Primera Infancia</v>
      </c>
      <c r="J2174" s="35" t="str">
        <f>VLOOKUP(O2174,[3]Gerentes!$A:$AB,15,0)</f>
        <v>Contratable</v>
      </c>
      <c r="K2174" s="36" t="str">
        <f t="shared" si="99"/>
        <v>Inversión</v>
      </c>
      <c r="L2174" s="37" t="s">
        <v>228</v>
      </c>
      <c r="M2174" s="38" t="str">
        <f t="shared" si="100"/>
        <v>C-4102-1500-18</v>
      </c>
      <c r="N2174" s="34">
        <v>161</v>
      </c>
      <c r="O2174" s="35" t="str">
        <f t="shared" si="101"/>
        <v>C-4102-1500-18-0-4102001-02-161</v>
      </c>
      <c r="P2174" s="32" t="s">
        <v>227</v>
      </c>
      <c r="Q2174" s="39">
        <f>VLOOKUP($O2174,[3]Gerentes!$A:$I,7,0)</f>
        <v>4102001</v>
      </c>
      <c r="R2174" s="40" t="str">
        <f>VLOOKUP($O2174,[3]Gerentes!$A:$I,8,0)</f>
        <v>SERVICIO DE ATENCION INTEGRAL A LA PRIMERA INFANCIA</v>
      </c>
      <c r="S2174" s="34" t="s">
        <v>38</v>
      </c>
      <c r="T2174" s="34">
        <v>10</v>
      </c>
      <c r="U2174" s="34" t="s">
        <v>223</v>
      </c>
      <c r="V2174" s="34" t="s">
        <v>25</v>
      </c>
      <c r="W2174" s="41">
        <v>8462752494</v>
      </c>
      <c r="X2174" s="41">
        <v>406384162</v>
      </c>
      <c r="Y2174" s="41">
        <v>90188747</v>
      </c>
      <c r="Z2174" s="41">
        <v>0</v>
      </c>
      <c r="AA2174" s="41">
        <v>0</v>
      </c>
      <c r="AB2174" s="42">
        <v>8778947909</v>
      </c>
      <c r="AC2174" s="41">
        <v>8778947909</v>
      </c>
      <c r="AD2174" s="41">
        <v>0</v>
      </c>
      <c r="AE2174" s="42">
        <v>8778947909</v>
      </c>
      <c r="AF2174" s="42">
        <v>4510102110</v>
      </c>
      <c r="AG2174" s="41">
        <v>4510102110</v>
      </c>
      <c r="AH2174" s="41">
        <v>4510102110</v>
      </c>
      <c r="AI2174" s="41">
        <v>0</v>
      </c>
      <c r="AJ2174" s="41">
        <v>0</v>
      </c>
      <c r="AK2174" s="42" t="str">
        <f>IFERROR(VLOOKUP(Exportar[[#This Row],[RUBRO]],[3]LISTAS!$A$1:$B$19,2,0),Exportar[[#This Row],[NOMBRE-Planeación_Proyecto]])</f>
        <v>1. Primera Infancia</v>
      </c>
      <c r="AL2174" s="41">
        <f>VLOOKUP(Exportar[[#This Row],[UNIDAD/SUB UNIDAD]],[3]!REGIONALES[[#All],[codigo_regional3]:[Columna1]],3,0)</f>
        <v>99</v>
      </c>
      <c r="AM2174" s="41">
        <f>Exportar[[#This Row],[COD]]</f>
        <v>99</v>
      </c>
      <c r="AN2174" s="41" t="str">
        <f>IFERROR(VLOOKUP(Exportar[[#This Row],[RUBRO completo]],'[3]CENTRO DE COSTOS'!$X:$X,1,0),0)</f>
        <v>C-4102-1500-18-0-4102001-02-161</v>
      </c>
      <c r="AO2174" s="43" t="str">
        <f>VLOOKUP(Exportar[[#This Row],[COD_REAL]],'[3]CENTRO DE COSTOS'!$M$4:$N$72,2,0)</f>
        <v>REGIONAL VICHADA</v>
      </c>
    </row>
    <row r="2175" spans="1:41" x14ac:dyDescent="0.25">
      <c r="A2175" s="44">
        <v>45111</v>
      </c>
      <c r="B2175" s="32">
        <v>2023</v>
      </c>
      <c r="C2175" s="33" t="str">
        <f>VLOOKUP(D2175,'[3]CENTRO DE COSTOS'!$E:$H,4,0)</f>
        <v>REGIONALES</v>
      </c>
      <c r="D2175" s="34" t="s">
        <v>105</v>
      </c>
      <c r="E2175" s="34" t="s">
        <v>106</v>
      </c>
      <c r="F2175" s="34" t="s">
        <v>226</v>
      </c>
      <c r="G2175" s="35" t="str">
        <f>VLOOKUP(O2175,[3]Gerentes!$A:$N,4,0)</f>
        <v>PRIMERA INFANCIA</v>
      </c>
      <c r="H2175" s="35" t="str">
        <f>VLOOKUP(O2175,[3]Gerentes!$A:$N,5,0)</f>
        <v>DIRECTOR(A) DE PRIMERA INFANCIA</v>
      </c>
      <c r="I2175" s="35" t="str">
        <f>VLOOKUP(O2175,[3]Gerentes!$A:$N,10,0)</f>
        <v>1. Primera Infancia</v>
      </c>
      <c r="J2175" s="35" t="str">
        <f>VLOOKUP(O2175,[3]Gerentes!$A:$AB,15,0)</f>
        <v>Contratable</v>
      </c>
      <c r="K2175" s="36" t="str">
        <f t="shared" si="99"/>
        <v>Inversión</v>
      </c>
      <c r="L2175" s="37" t="s">
        <v>225</v>
      </c>
      <c r="M2175" s="38" t="str">
        <f t="shared" si="100"/>
        <v>C-4102-1500-18</v>
      </c>
      <c r="N2175" s="34">
        <v>162</v>
      </c>
      <c r="O2175" s="35" t="str">
        <f t="shared" si="101"/>
        <v>C-4102-1500-18-0-4102002-02-162</v>
      </c>
      <c r="P2175" s="32" t="s">
        <v>224</v>
      </c>
      <c r="Q2175" s="39">
        <f>VLOOKUP($O2175,[3]Gerentes!$A:$I,7,0)</f>
        <v>4102002</v>
      </c>
      <c r="R2175" s="40" t="str">
        <f>VLOOKUP($O2175,[3]Gerentes!$A:$I,8,0)</f>
        <v>SERVICIO DE ATENCION TRADICIONAL A LA PRIMERA INFANCIA</v>
      </c>
      <c r="S2175" s="34" t="s">
        <v>38</v>
      </c>
      <c r="T2175" s="34">
        <v>10</v>
      </c>
      <c r="U2175" s="34" t="s">
        <v>223</v>
      </c>
      <c r="V2175" s="34" t="s">
        <v>25</v>
      </c>
      <c r="W2175" s="41">
        <v>655224661</v>
      </c>
      <c r="X2175" s="41">
        <v>65245858</v>
      </c>
      <c r="Y2175" s="41">
        <v>0</v>
      </c>
      <c r="Z2175" s="41">
        <v>0</v>
      </c>
      <c r="AA2175" s="41">
        <v>0</v>
      </c>
      <c r="AB2175" s="42">
        <v>720470519</v>
      </c>
      <c r="AC2175" s="41">
        <v>720470519</v>
      </c>
      <c r="AD2175" s="41">
        <v>0</v>
      </c>
      <c r="AE2175" s="42">
        <v>720470519</v>
      </c>
      <c r="AF2175" s="42">
        <v>378650340</v>
      </c>
      <c r="AG2175" s="41">
        <v>378650340</v>
      </c>
      <c r="AH2175" s="41">
        <v>378650340</v>
      </c>
      <c r="AI2175" s="41">
        <v>0</v>
      </c>
      <c r="AJ2175" s="41">
        <v>0</v>
      </c>
      <c r="AK2175" s="42" t="str">
        <f>IFERROR(VLOOKUP(Exportar[[#This Row],[RUBRO]],[3]LISTAS!$A$1:$B$19,2,0),Exportar[[#This Row],[NOMBRE-Planeación_Proyecto]])</f>
        <v>1. Primera Infancia</v>
      </c>
      <c r="AL2175" s="41">
        <f>VLOOKUP(Exportar[[#This Row],[UNIDAD/SUB UNIDAD]],[3]!REGIONALES[[#All],[codigo_regional3]:[Columna1]],3,0)</f>
        <v>99</v>
      </c>
      <c r="AM2175" s="41">
        <f>Exportar[[#This Row],[COD]]</f>
        <v>99</v>
      </c>
      <c r="AN2175" s="41" t="str">
        <f>IFERROR(VLOOKUP(Exportar[[#This Row],[RUBRO completo]],'[3]CENTRO DE COSTOS'!$X:$X,1,0),0)</f>
        <v>C-4102-1500-18-0-4102002-02-162</v>
      </c>
      <c r="AO2175" s="43" t="str">
        <f>VLOOKUP(Exportar[[#This Row],[COD_REAL]],'[3]CENTRO DE COSTOS'!$M$4:$N$72,2,0)</f>
        <v>REGIONAL VICHADA</v>
      </c>
    </row>
    <row r="2176" spans="1:41" x14ac:dyDescent="0.25">
      <c r="A2176" s="44">
        <v>45111</v>
      </c>
      <c r="B2176" s="32">
        <v>2023</v>
      </c>
      <c r="C2176" s="33" t="str">
        <f>VLOOKUP(D2176,'[3]CENTRO DE COSTOS'!$E:$H,4,0)</f>
        <v>REGIONALES</v>
      </c>
      <c r="D2176" s="34" t="s">
        <v>105</v>
      </c>
      <c r="E2176" s="34" t="s">
        <v>106</v>
      </c>
      <c r="F2176" s="34" t="s">
        <v>431</v>
      </c>
      <c r="G2176" s="35" t="str">
        <f>VLOOKUP(O2176,[3]Gerentes!$A:$N,4,0)</f>
        <v>PRIMERA INFANCIA</v>
      </c>
      <c r="H2176" s="35" t="str">
        <f>VLOOKUP(O2176,[3]Gerentes!$A:$N,5,0)</f>
        <v>DIRECTOR(A) DE PRIMERA INFANCIA</v>
      </c>
      <c r="I2176" s="35" t="str">
        <f>VLOOKUP(O2176,[3]Gerentes!$A:$N,10,0)</f>
        <v>1. Primera Infancia</v>
      </c>
      <c r="J2176" s="35" t="str">
        <f>VLOOKUP(O2176,[3]Gerentes!$A:$AB,15,0)</f>
        <v>Contratable</v>
      </c>
      <c r="K2176" s="36" t="str">
        <f t="shared" si="99"/>
        <v>Inversión</v>
      </c>
      <c r="L2176" s="37" t="s">
        <v>225</v>
      </c>
      <c r="M2176" s="38" t="str">
        <f t="shared" si="100"/>
        <v>C-4102-1500-18</v>
      </c>
      <c r="N2176" s="34">
        <v>166</v>
      </c>
      <c r="O2176" s="35" t="str">
        <f t="shared" si="101"/>
        <v>C-4102-1500-18-0-4102002-02-166</v>
      </c>
      <c r="P2176" s="32" t="s">
        <v>224</v>
      </c>
      <c r="Q2176" s="39">
        <f>VLOOKUP($O2176,[3]Gerentes!$A:$I,7,0)</f>
        <v>4102002</v>
      </c>
      <c r="R2176" s="40" t="str">
        <f>VLOOKUP($O2176,[3]Gerentes!$A:$I,8,0)</f>
        <v>SERVICIO DE ATENCION TRADICIONAL A LA PRIMERA INFANCIA</v>
      </c>
      <c r="S2176" s="34" t="s">
        <v>38</v>
      </c>
      <c r="T2176" s="34">
        <v>10</v>
      </c>
      <c r="U2176" s="34" t="s">
        <v>223</v>
      </c>
      <c r="V2176" s="34" t="s">
        <v>25</v>
      </c>
      <c r="W2176" s="41">
        <v>0</v>
      </c>
      <c r="X2176" s="41">
        <v>1200000</v>
      </c>
      <c r="Y2176" s="41">
        <v>0</v>
      </c>
      <c r="Z2176" s="41">
        <v>0</v>
      </c>
      <c r="AA2176" s="41">
        <v>0</v>
      </c>
      <c r="AB2176" s="42">
        <v>1200000</v>
      </c>
      <c r="AC2176" s="41">
        <v>1200000</v>
      </c>
      <c r="AD2176" s="41">
        <v>0</v>
      </c>
      <c r="AE2176" s="42">
        <v>1200000</v>
      </c>
      <c r="AF2176" s="42">
        <v>1200000</v>
      </c>
      <c r="AG2176" s="41">
        <v>1200000</v>
      </c>
      <c r="AH2176" s="41">
        <v>1200000</v>
      </c>
      <c r="AI2176" s="41">
        <v>0</v>
      </c>
      <c r="AJ2176" s="41">
        <v>0</v>
      </c>
      <c r="AK2176" s="42" t="str">
        <f>IFERROR(VLOOKUP(Exportar[[#This Row],[RUBRO]],[3]LISTAS!$A$1:$B$19,2,0),Exportar[[#This Row],[NOMBRE-Planeación_Proyecto]])</f>
        <v>1. Primera Infancia</v>
      </c>
      <c r="AL2176" s="41">
        <f>VLOOKUP(Exportar[[#This Row],[UNIDAD/SUB UNIDAD]],[3]!REGIONALES[[#All],[codigo_regional3]:[Columna1]],3,0)</f>
        <v>99</v>
      </c>
      <c r="AM2176" s="41">
        <f>Exportar[[#This Row],[COD]]</f>
        <v>99</v>
      </c>
      <c r="AN2176" s="41">
        <f>IFERROR(VLOOKUP(Exportar[[#This Row],[RUBRO completo]],'[3]CENTRO DE COSTOS'!$X:$X,1,0),0)</f>
        <v>0</v>
      </c>
      <c r="AO2176" s="43" t="str">
        <f>VLOOKUP(Exportar[[#This Row],[COD_REAL]],'[3]CENTRO DE COSTOS'!$M$4:$N$72,2,0)</f>
        <v>REGIONAL VICHADA</v>
      </c>
    </row>
    <row r="2177" spans="1:41" x14ac:dyDescent="0.25">
      <c r="A2177" s="44">
        <v>45111</v>
      </c>
      <c r="B2177" s="32">
        <v>2023</v>
      </c>
      <c r="C2177" s="33" t="str">
        <f>VLOOKUP(D2177,'[3]CENTRO DE COSTOS'!$E:$H,4,0)</f>
        <v>REGIONALES</v>
      </c>
      <c r="D2177" s="34" t="s">
        <v>105</v>
      </c>
      <c r="E2177" s="34" t="s">
        <v>106</v>
      </c>
      <c r="F2177" s="34" t="s">
        <v>222</v>
      </c>
      <c r="G2177" s="35" t="str">
        <f>VLOOKUP(O2177,[3]Gerentes!$A:$N,4,0)</f>
        <v>FORTALECIMIENTO</v>
      </c>
      <c r="H2177" s="35" t="str">
        <f>VLOOKUP(O2177,[3]Gerentes!$A:$N,5,0)</f>
        <v>DIRECTOR(A) ADMINISTRATIVO</v>
      </c>
      <c r="I2177" s="35" t="str">
        <f>VLOOKUP(O2177,[3]Gerentes!$A:$N,10,0)</f>
        <v>8. Fortalecimiento</v>
      </c>
      <c r="J2177" s="35" t="str">
        <f>VLOOKUP(O2177,[3]Gerentes!$A:$AB,15,0)</f>
        <v>Contratable</v>
      </c>
      <c r="K2177" s="36" t="str">
        <f t="shared" si="99"/>
        <v>Inversión</v>
      </c>
      <c r="L2177" s="37" t="s">
        <v>175</v>
      </c>
      <c r="M2177" s="38" t="str">
        <f t="shared" si="100"/>
        <v>C-4199-1500-8</v>
      </c>
      <c r="N2177" s="34">
        <v>184</v>
      </c>
      <c r="O2177" s="35" t="str">
        <f t="shared" si="101"/>
        <v>C-4199-1500-8-0-4199064-02-184</v>
      </c>
      <c r="P2177" s="32" t="s">
        <v>174</v>
      </c>
      <c r="Q2177" s="39">
        <f>VLOOKUP($O2177,[3]Gerentes!$A:$I,7,0)</f>
        <v>4199064</v>
      </c>
      <c r="R2177" s="40" t="str">
        <f>VLOOKUP($O2177,[3]Gerentes!$A:$I,8,0)</f>
        <v>SERVICIO DE IMPLEMENTACION DE SISTEMAS DE GESTION</v>
      </c>
      <c r="S2177" s="34" t="s">
        <v>24</v>
      </c>
      <c r="T2177" s="34">
        <v>27</v>
      </c>
      <c r="U2177" s="34" t="s">
        <v>161</v>
      </c>
      <c r="V2177" s="34" t="s">
        <v>25</v>
      </c>
      <c r="W2177" s="41">
        <v>76919936</v>
      </c>
      <c r="X2177" s="41">
        <v>0</v>
      </c>
      <c r="Y2177" s="41">
        <v>0</v>
      </c>
      <c r="Z2177" s="41">
        <v>0</v>
      </c>
      <c r="AA2177" s="41">
        <v>0</v>
      </c>
      <c r="AB2177" s="42">
        <v>76919936</v>
      </c>
      <c r="AC2177" s="41">
        <v>76919936</v>
      </c>
      <c r="AD2177" s="41">
        <v>0</v>
      </c>
      <c r="AE2177" s="42">
        <v>76919936</v>
      </c>
      <c r="AF2177" s="42">
        <v>44001234.969999999</v>
      </c>
      <c r="AG2177" s="41">
        <v>44001234.969999999</v>
      </c>
      <c r="AH2177" s="41">
        <v>44001234.969999999</v>
      </c>
      <c r="AI2177" s="41">
        <v>0</v>
      </c>
      <c r="AJ2177" s="41">
        <v>0</v>
      </c>
      <c r="AK2177" s="42" t="str">
        <f>IFERROR(VLOOKUP(Exportar[[#This Row],[RUBRO]],[3]LISTAS!$A$1:$B$19,2,0),Exportar[[#This Row],[NOMBRE-Planeación_Proyecto]])</f>
        <v>8. Fortalecimiento</v>
      </c>
      <c r="AL2177" s="41">
        <f>VLOOKUP(Exportar[[#This Row],[UNIDAD/SUB UNIDAD]],[3]!REGIONALES[[#All],[codigo_regional3]:[Columna1]],3,0)</f>
        <v>99</v>
      </c>
      <c r="AM2177" s="41">
        <f>Exportar[[#This Row],[COD]]</f>
        <v>99</v>
      </c>
      <c r="AN2177" s="41">
        <f>IFERROR(VLOOKUP(Exportar[[#This Row],[RUBRO completo]],'[3]CENTRO DE COSTOS'!$X:$X,1,0),0)</f>
        <v>0</v>
      </c>
      <c r="AO2177" s="43" t="str">
        <f>VLOOKUP(Exportar[[#This Row],[COD_REAL]],'[3]CENTRO DE COSTOS'!$M$4:$N$72,2,0)</f>
        <v>REGIONAL VICHADA</v>
      </c>
    </row>
    <row r="2178" spans="1:41" x14ac:dyDescent="0.25">
      <c r="A2178" s="44">
        <v>45111</v>
      </c>
      <c r="B2178" s="32">
        <v>2023</v>
      </c>
      <c r="C2178" s="33" t="str">
        <f>VLOOKUP(D2178,'[3]CENTRO DE COSTOS'!$E:$H,4,0)</f>
        <v>REGIONALES</v>
      </c>
      <c r="D2178" s="34" t="s">
        <v>105</v>
      </c>
      <c r="E2178" s="34" t="s">
        <v>106</v>
      </c>
      <c r="F2178" s="34" t="s">
        <v>221</v>
      </c>
      <c r="G2178" s="35" t="str">
        <f>VLOOKUP(O2178,[3]Gerentes!$A:$N,4,0)</f>
        <v>FORTALECIMIENTO</v>
      </c>
      <c r="H2178" s="35" t="str">
        <f>VLOOKUP(O2178,[3]Gerentes!$A:$N,5,0)</f>
        <v>DIRECTOR(A) ADMINISTRATIVO</v>
      </c>
      <c r="I2178" s="35" t="str">
        <f>VLOOKUP(O2178,[3]Gerentes!$A:$N,10,0)</f>
        <v>8. Fortalecimiento</v>
      </c>
      <c r="J2178" s="35" t="str">
        <f>VLOOKUP(O2178,[3]Gerentes!$A:$AB,15,0)</f>
        <v>Contratable</v>
      </c>
      <c r="K2178" s="36" t="str">
        <f t="shared" si="99"/>
        <v>Inversión</v>
      </c>
      <c r="L2178" s="37" t="s">
        <v>175</v>
      </c>
      <c r="M2178" s="38" t="str">
        <f t="shared" si="100"/>
        <v>C-4199-1500-8</v>
      </c>
      <c r="N2178" s="34">
        <v>186</v>
      </c>
      <c r="O2178" s="35" t="str">
        <f t="shared" si="101"/>
        <v>C-4199-1500-8-0-4199064-02-186</v>
      </c>
      <c r="P2178" s="32" t="s">
        <v>174</v>
      </c>
      <c r="Q2178" s="39">
        <f>VLOOKUP($O2178,[3]Gerentes!$A:$I,7,0)</f>
        <v>4199064</v>
      </c>
      <c r="R2178" s="40" t="str">
        <f>VLOOKUP($O2178,[3]Gerentes!$A:$I,8,0)</f>
        <v>SERVICIO DE IMPLEMENTACION DE SISTEMAS DE GESTION</v>
      </c>
      <c r="S2178" s="34" t="s">
        <v>24</v>
      </c>
      <c r="T2178" s="34">
        <v>27</v>
      </c>
      <c r="U2178" s="34" t="s">
        <v>161</v>
      </c>
      <c r="V2178" s="34" t="s">
        <v>25</v>
      </c>
      <c r="W2178" s="41">
        <v>95862213</v>
      </c>
      <c r="X2178" s="41">
        <v>0</v>
      </c>
      <c r="Y2178" s="41">
        <v>0</v>
      </c>
      <c r="Z2178" s="41">
        <v>0</v>
      </c>
      <c r="AA2178" s="41">
        <v>0</v>
      </c>
      <c r="AB2178" s="42">
        <v>95862213</v>
      </c>
      <c r="AC2178" s="41">
        <v>95862213</v>
      </c>
      <c r="AD2178" s="41">
        <v>0</v>
      </c>
      <c r="AE2178" s="42">
        <v>68158943</v>
      </c>
      <c r="AF2178" s="42">
        <v>68158943</v>
      </c>
      <c r="AG2178" s="41">
        <v>68158943</v>
      </c>
      <c r="AH2178" s="41">
        <v>68158943</v>
      </c>
      <c r="AI2178" s="41">
        <v>0</v>
      </c>
      <c r="AJ2178" s="41">
        <v>0</v>
      </c>
      <c r="AK2178" s="42" t="str">
        <f>IFERROR(VLOOKUP(Exportar[[#This Row],[RUBRO]],[3]LISTAS!$A$1:$B$19,2,0),Exportar[[#This Row],[NOMBRE-Planeación_Proyecto]])</f>
        <v>8. Fortalecimiento</v>
      </c>
      <c r="AL2178" s="41">
        <f>VLOOKUP(Exportar[[#This Row],[UNIDAD/SUB UNIDAD]],[3]!REGIONALES[[#All],[codigo_regional3]:[Columna1]],3,0)</f>
        <v>99</v>
      </c>
      <c r="AM2178" s="41">
        <f>Exportar[[#This Row],[COD]]</f>
        <v>99</v>
      </c>
      <c r="AN2178" s="41">
        <f>IFERROR(VLOOKUP(Exportar[[#This Row],[RUBRO completo]],'[3]CENTRO DE COSTOS'!$X:$X,1,0),0)</f>
        <v>0</v>
      </c>
      <c r="AO2178" s="43" t="str">
        <f>VLOOKUP(Exportar[[#This Row],[COD_REAL]],'[3]CENTRO DE COSTOS'!$M$4:$N$72,2,0)</f>
        <v>REGIONAL VICHADA</v>
      </c>
    </row>
    <row r="2179" spans="1:41" x14ac:dyDescent="0.25">
      <c r="A2179" s="44">
        <v>45111</v>
      </c>
      <c r="B2179" s="32">
        <v>2023</v>
      </c>
      <c r="C2179" s="33" t="str">
        <f>VLOOKUP(D2179,'[3]CENTRO DE COSTOS'!$E:$H,4,0)</f>
        <v>REGIONALES</v>
      </c>
      <c r="D2179" s="34" t="s">
        <v>105</v>
      </c>
      <c r="E2179" s="34" t="s">
        <v>106</v>
      </c>
      <c r="F2179" s="34" t="s">
        <v>220</v>
      </c>
      <c r="G2179" s="35" t="str">
        <f>VLOOKUP(O2179,[3]Gerentes!$A:$N,4,0)</f>
        <v>FORTALECIMIENTO</v>
      </c>
      <c r="H2179" s="35" t="str">
        <f>VLOOKUP(O2179,[3]Gerentes!$A:$N,5,0)</f>
        <v>DIRECTOR(A) DE GESTION HUMANA</v>
      </c>
      <c r="I2179" s="35" t="str">
        <f>VLOOKUP(O2179,[3]Gerentes!$A:$N,10,0)</f>
        <v>8. Fortalecimiento</v>
      </c>
      <c r="J2179" s="35" t="str">
        <f>VLOOKUP(O2179,[3]Gerentes!$A:$AB,15,0)</f>
        <v>Contratable</v>
      </c>
      <c r="K2179" s="36" t="str">
        <f t="shared" si="99"/>
        <v>Inversión</v>
      </c>
      <c r="L2179" s="37" t="s">
        <v>215</v>
      </c>
      <c r="M2179" s="38" t="str">
        <f t="shared" si="100"/>
        <v>C-4199-1500-8</v>
      </c>
      <c r="N2179" s="34">
        <v>192</v>
      </c>
      <c r="O2179" s="35" t="str">
        <f t="shared" si="101"/>
        <v>C-4199-1500-8-0-4199053-02-192</v>
      </c>
      <c r="P2179" s="32" t="s">
        <v>214</v>
      </c>
      <c r="Q2179" s="39">
        <f>VLOOKUP($O2179,[3]Gerentes!$A:$I,7,0)</f>
        <v>4199053</v>
      </c>
      <c r="R2179" s="40" t="str">
        <f>VLOOKUP($O2179,[3]Gerentes!$A:$I,8,0)</f>
        <v>DOCUMENTOS DE LINEAMIENTOS TECNICOS</v>
      </c>
      <c r="S2179" s="34" t="s">
        <v>24</v>
      </c>
      <c r="T2179" s="34">
        <v>27</v>
      </c>
      <c r="U2179" s="34" t="s">
        <v>161</v>
      </c>
      <c r="V2179" s="34" t="s">
        <v>25</v>
      </c>
      <c r="W2179" s="41">
        <v>5438709</v>
      </c>
      <c r="X2179" s="41">
        <v>9272361</v>
      </c>
      <c r="Y2179" s="41">
        <v>0</v>
      </c>
      <c r="Z2179" s="41">
        <v>0</v>
      </c>
      <c r="AA2179" s="41">
        <v>0</v>
      </c>
      <c r="AB2179" s="42">
        <v>14711070</v>
      </c>
      <c r="AC2179" s="41">
        <v>14711070</v>
      </c>
      <c r="AD2179" s="41">
        <v>0</v>
      </c>
      <c r="AE2179" s="42">
        <v>14711070</v>
      </c>
      <c r="AF2179" s="42">
        <v>0</v>
      </c>
      <c r="AG2179" s="41">
        <v>0</v>
      </c>
      <c r="AH2179" s="41">
        <v>0</v>
      </c>
      <c r="AI2179" s="41">
        <v>0</v>
      </c>
      <c r="AJ2179" s="41">
        <v>0</v>
      </c>
      <c r="AK2179" s="42" t="str">
        <f>IFERROR(VLOOKUP(Exportar[[#This Row],[RUBRO]],[3]LISTAS!$A$1:$B$19,2,0),Exportar[[#This Row],[NOMBRE-Planeación_Proyecto]])</f>
        <v>8. Fortalecimiento</v>
      </c>
      <c r="AL2179" s="41">
        <f>VLOOKUP(Exportar[[#This Row],[UNIDAD/SUB UNIDAD]],[3]!REGIONALES[[#All],[codigo_regional3]:[Columna1]],3,0)</f>
        <v>99</v>
      </c>
      <c r="AM2179" s="41">
        <f>Exportar[[#This Row],[COD]]</f>
        <v>99</v>
      </c>
      <c r="AN2179" s="41">
        <f>IFERROR(VLOOKUP(Exportar[[#This Row],[RUBRO completo]],'[3]CENTRO DE COSTOS'!$X:$X,1,0),0)</f>
        <v>0</v>
      </c>
      <c r="AO2179" s="43" t="str">
        <f>VLOOKUP(Exportar[[#This Row],[COD_REAL]],'[3]CENTRO DE COSTOS'!$M$4:$N$72,2,0)</f>
        <v>REGIONAL VICHADA</v>
      </c>
    </row>
    <row r="2180" spans="1:41" x14ac:dyDescent="0.25">
      <c r="A2180" s="44">
        <v>45111</v>
      </c>
      <c r="B2180" s="32">
        <v>2023</v>
      </c>
      <c r="C2180" s="33" t="str">
        <f>VLOOKUP(D2180,'[3]CENTRO DE COSTOS'!$E:$H,4,0)</f>
        <v>REGIONALES</v>
      </c>
      <c r="D2180" s="34" t="s">
        <v>105</v>
      </c>
      <c r="E2180" s="34" t="s">
        <v>106</v>
      </c>
      <c r="F2180" s="34" t="s">
        <v>219</v>
      </c>
      <c r="G2180" s="35" t="str">
        <f>VLOOKUP(O2180,[3]Gerentes!$A:$N,4,0)</f>
        <v>FORTALECIMIENTO</v>
      </c>
      <c r="H2180" s="35" t="str">
        <f>VLOOKUP(O2180,[3]Gerentes!$A:$N,5,0)</f>
        <v>DIRECTOR(A) ADMINISTRATIVO</v>
      </c>
      <c r="I2180" s="35" t="str">
        <f>VLOOKUP(O2180,[3]Gerentes!$A:$N,10,0)</f>
        <v>8. Fortalecimiento</v>
      </c>
      <c r="J2180" s="35" t="str">
        <f>VLOOKUP(O2180,[3]Gerentes!$A:$AB,15,0)</f>
        <v>Contratable</v>
      </c>
      <c r="K2180" s="36" t="str">
        <f t="shared" ref="K2180:K2243" si="102">IF(OR(LEFT(L2180,1)="A",LEFT(L2180,1)="B"),"Funcionamiento","Inversión")</f>
        <v>Inversión</v>
      </c>
      <c r="L2180" s="37" t="s">
        <v>218</v>
      </c>
      <c r="M2180" s="38" t="str">
        <f t="shared" ref="M2180:M2243" si="103">IF(LEFT(L2180,4)="A-01",LEFT(L2180,10),IF(LEFT(L2180,4)="A-02",LEFT(L2180,7),IF(LEFT(L2180,4)="A-03",LEFT(L2180,14),IF(LEFT(L2180,7)="A-08-01",LEFT(L2180,7),IF(LEFT(L2180,7)="A-08-04",LEFT(L2180,10),IF(AND(LEFT(LEFT(L2180,14),1)="C",RIGHT(LEFT(L2180,14),1)="-"),LEFT(L2180,13),LEFT(L2180,14)))))))</f>
        <v>C-4199-1500-8</v>
      </c>
      <c r="N2180" s="34">
        <v>197</v>
      </c>
      <c r="O2180" s="35" t="str">
        <f t="shared" ref="O2180:O2243" si="104">IF(LEN(N2180)&gt;3,L2180,L2180&amp;IF(N2180&lt;&gt;"","-"&amp;N2180,""))</f>
        <v>C-4199-1500-8-0-4199016-02-197</v>
      </c>
      <c r="P2180" s="32" t="s">
        <v>217</v>
      </c>
      <c r="Q2180" s="39">
        <f>VLOOKUP($O2180,[3]Gerentes!$A:$I,7,0)</f>
        <v>4199016</v>
      </c>
      <c r="R2180" s="40" t="str">
        <f>VLOOKUP($O2180,[3]Gerentes!$A:$I,8,0)</f>
        <v>SEDES MANTENIDAS</v>
      </c>
      <c r="S2180" s="34" t="s">
        <v>24</v>
      </c>
      <c r="T2180" s="34">
        <v>27</v>
      </c>
      <c r="U2180" s="34" t="s">
        <v>161</v>
      </c>
      <c r="V2180" s="34" t="s">
        <v>25</v>
      </c>
      <c r="W2180" s="41">
        <v>100304413</v>
      </c>
      <c r="X2180" s="41">
        <v>0</v>
      </c>
      <c r="Y2180" s="41">
        <v>0</v>
      </c>
      <c r="Z2180" s="41">
        <v>0</v>
      </c>
      <c r="AA2180" s="41">
        <v>0</v>
      </c>
      <c r="AB2180" s="42">
        <v>100304413</v>
      </c>
      <c r="AC2180" s="41">
        <v>100304413</v>
      </c>
      <c r="AD2180" s="41">
        <v>0</v>
      </c>
      <c r="AE2180" s="42">
        <v>0</v>
      </c>
      <c r="AF2180" s="42">
        <v>0</v>
      </c>
      <c r="AG2180" s="41">
        <v>0</v>
      </c>
      <c r="AH2180" s="41">
        <v>0</v>
      </c>
      <c r="AI2180" s="41">
        <v>0</v>
      </c>
      <c r="AJ2180" s="41">
        <v>0</v>
      </c>
      <c r="AK2180" s="42" t="str">
        <f>IFERROR(VLOOKUP(Exportar[[#This Row],[RUBRO]],[3]LISTAS!$A$1:$B$19,2,0),Exportar[[#This Row],[NOMBRE-Planeación_Proyecto]])</f>
        <v>8. Fortalecimiento</v>
      </c>
      <c r="AL2180" s="41">
        <f>VLOOKUP(Exportar[[#This Row],[UNIDAD/SUB UNIDAD]],[3]!REGIONALES[[#All],[codigo_regional3]:[Columna1]],3,0)</f>
        <v>99</v>
      </c>
      <c r="AM2180" s="41">
        <f>Exportar[[#This Row],[COD]]</f>
        <v>99</v>
      </c>
      <c r="AN2180" s="41">
        <f>IFERROR(VLOOKUP(Exportar[[#This Row],[RUBRO completo]],'[3]CENTRO DE COSTOS'!$X:$X,1,0),0)</f>
        <v>0</v>
      </c>
      <c r="AO2180" s="43" t="str">
        <f>VLOOKUP(Exportar[[#This Row],[COD_REAL]],'[3]CENTRO DE COSTOS'!$M$4:$N$72,2,0)</f>
        <v>REGIONAL VICHADA</v>
      </c>
    </row>
    <row r="2181" spans="1:41" x14ac:dyDescent="0.25">
      <c r="A2181" s="44">
        <v>45111</v>
      </c>
      <c r="B2181" s="32">
        <v>2023</v>
      </c>
      <c r="C2181" s="33" t="str">
        <f>VLOOKUP(D2181,'[3]CENTRO DE COSTOS'!$E:$H,4,0)</f>
        <v>REGIONALES</v>
      </c>
      <c r="D2181" s="34" t="s">
        <v>105</v>
      </c>
      <c r="E2181" s="34" t="s">
        <v>106</v>
      </c>
      <c r="F2181" s="34" t="s">
        <v>216</v>
      </c>
      <c r="G2181" s="35" t="str">
        <f>VLOOKUP(O2181,[3]Gerentes!$A:$N,4,0)</f>
        <v>FORTALECIMIENTO</v>
      </c>
      <c r="H2181" s="35" t="str">
        <f>VLOOKUP(O2181,[3]Gerentes!$A:$N,5,0)</f>
        <v>DIRECTOR(A) ADMINISTRATIVO</v>
      </c>
      <c r="I2181" s="35" t="str">
        <f>VLOOKUP(O2181,[3]Gerentes!$A:$N,10,0)</f>
        <v>8. Fortalecimiento</v>
      </c>
      <c r="J2181" s="35" t="str">
        <f>VLOOKUP(O2181,[3]Gerentes!$A:$AB,15,0)</f>
        <v>Contratable</v>
      </c>
      <c r="K2181" s="36" t="str">
        <f t="shared" si="102"/>
        <v>Inversión</v>
      </c>
      <c r="L2181" s="37" t="s">
        <v>215</v>
      </c>
      <c r="M2181" s="38" t="str">
        <f t="shared" si="103"/>
        <v>C-4199-1500-8</v>
      </c>
      <c r="N2181" s="34">
        <v>199</v>
      </c>
      <c r="O2181" s="35" t="str">
        <f t="shared" si="104"/>
        <v>C-4199-1500-8-0-4199053-02-199</v>
      </c>
      <c r="P2181" s="32" t="s">
        <v>214</v>
      </c>
      <c r="Q2181" s="39">
        <f>VLOOKUP($O2181,[3]Gerentes!$A:$I,7,0)</f>
        <v>4199053</v>
      </c>
      <c r="R2181" s="40" t="str">
        <f>VLOOKUP($O2181,[3]Gerentes!$A:$I,8,0)</f>
        <v>DOCUMENTOS DE LINEAMIENTOS TECNICOS</v>
      </c>
      <c r="S2181" s="34" t="s">
        <v>24</v>
      </c>
      <c r="T2181" s="34">
        <v>27</v>
      </c>
      <c r="U2181" s="34" t="s">
        <v>161</v>
      </c>
      <c r="V2181" s="34" t="s">
        <v>25</v>
      </c>
      <c r="W2181" s="41">
        <v>38000000</v>
      </c>
      <c r="X2181" s="41">
        <v>12666667</v>
      </c>
      <c r="Y2181" s="41">
        <v>0</v>
      </c>
      <c r="Z2181" s="41">
        <v>0</v>
      </c>
      <c r="AA2181" s="41">
        <v>0</v>
      </c>
      <c r="AB2181" s="42">
        <v>50666667</v>
      </c>
      <c r="AC2181" s="41">
        <v>50666667</v>
      </c>
      <c r="AD2181" s="41">
        <v>0</v>
      </c>
      <c r="AE2181" s="42">
        <v>0</v>
      </c>
      <c r="AF2181" s="42">
        <v>0</v>
      </c>
      <c r="AG2181" s="41">
        <v>0</v>
      </c>
      <c r="AH2181" s="41">
        <v>0</v>
      </c>
      <c r="AI2181" s="41">
        <v>0</v>
      </c>
      <c r="AJ2181" s="41">
        <v>0</v>
      </c>
      <c r="AK2181" s="42" t="str">
        <f>IFERROR(VLOOKUP(Exportar[[#This Row],[RUBRO]],[3]LISTAS!$A$1:$B$19,2,0),Exportar[[#This Row],[NOMBRE-Planeación_Proyecto]])</f>
        <v>8. Fortalecimiento</v>
      </c>
      <c r="AL2181" s="41">
        <f>VLOOKUP(Exportar[[#This Row],[UNIDAD/SUB UNIDAD]],[3]!REGIONALES[[#All],[codigo_regional3]:[Columna1]],3,0)</f>
        <v>99</v>
      </c>
      <c r="AM2181" s="41">
        <f>Exportar[[#This Row],[COD]]</f>
        <v>99</v>
      </c>
      <c r="AN2181" s="41">
        <f>IFERROR(VLOOKUP(Exportar[[#This Row],[RUBRO completo]],'[3]CENTRO DE COSTOS'!$X:$X,1,0),0)</f>
        <v>0</v>
      </c>
      <c r="AO2181" s="43" t="str">
        <f>VLOOKUP(Exportar[[#This Row],[COD_REAL]],'[3]CENTRO DE COSTOS'!$M$4:$N$72,2,0)</f>
        <v>REGIONAL VICHADA</v>
      </c>
    </row>
    <row r="2182" spans="1:41" x14ac:dyDescent="0.25">
      <c r="A2182" s="44">
        <v>45111</v>
      </c>
      <c r="B2182" s="32">
        <v>2023</v>
      </c>
      <c r="C2182" s="33" t="str">
        <f>VLOOKUP(D2182,'[3]CENTRO DE COSTOS'!$E:$H,4,0)</f>
        <v>REGIONALES</v>
      </c>
      <c r="D2182" s="34" t="s">
        <v>105</v>
      </c>
      <c r="E2182" s="34" t="s">
        <v>106</v>
      </c>
      <c r="F2182" s="34" t="s">
        <v>213</v>
      </c>
      <c r="G2182" s="35" t="str">
        <f>VLOOKUP(O2182,[3]Gerentes!$A:$N,4,0)</f>
        <v>FORTALECIMIENTO</v>
      </c>
      <c r="H2182" s="35" t="str">
        <f>VLOOKUP(O2182,[3]Gerentes!$A:$N,5,0)</f>
        <v>DIRECTOR(A) ADMINISTRATIVO</v>
      </c>
      <c r="I2182" s="35" t="str">
        <f>VLOOKUP(O2182,[3]Gerentes!$A:$N,10,0)</f>
        <v>8. Fortalecimiento</v>
      </c>
      <c r="J2182" s="35" t="str">
        <f>VLOOKUP(O2182,[3]Gerentes!$A:$AB,15,0)</f>
        <v>Contratable</v>
      </c>
      <c r="K2182" s="36" t="str">
        <f t="shared" si="102"/>
        <v>Inversión</v>
      </c>
      <c r="L2182" s="37" t="s">
        <v>175</v>
      </c>
      <c r="M2182" s="38" t="str">
        <f t="shared" si="103"/>
        <v>C-4199-1500-8</v>
      </c>
      <c r="N2182" s="34">
        <v>201</v>
      </c>
      <c r="O2182" s="35" t="str">
        <f t="shared" si="104"/>
        <v>C-4199-1500-8-0-4199064-02-201</v>
      </c>
      <c r="P2182" s="32" t="s">
        <v>174</v>
      </c>
      <c r="Q2182" s="39">
        <f>VLOOKUP($O2182,[3]Gerentes!$A:$I,7,0)</f>
        <v>4199064</v>
      </c>
      <c r="R2182" s="40" t="str">
        <f>VLOOKUP($O2182,[3]Gerentes!$A:$I,8,0)</f>
        <v>SERVICIO DE IMPLEMENTACION DE SISTEMAS DE GESTION</v>
      </c>
      <c r="S2182" s="34" t="s">
        <v>24</v>
      </c>
      <c r="T2182" s="34">
        <v>27</v>
      </c>
      <c r="U2182" s="34" t="s">
        <v>161</v>
      </c>
      <c r="V2182" s="34" t="s">
        <v>25</v>
      </c>
      <c r="W2182" s="41">
        <v>5000000</v>
      </c>
      <c r="X2182" s="41">
        <v>42730000</v>
      </c>
      <c r="Y2182" s="41">
        <v>21365000</v>
      </c>
      <c r="Z2182" s="41">
        <v>0</v>
      </c>
      <c r="AA2182" s="41">
        <v>0</v>
      </c>
      <c r="AB2182" s="42">
        <v>26365000</v>
      </c>
      <c r="AC2182" s="41">
        <v>26289437</v>
      </c>
      <c r="AD2182" s="41">
        <v>75563</v>
      </c>
      <c r="AE2182" s="42">
        <v>26289437</v>
      </c>
      <c r="AF2182" s="42">
        <v>21289437</v>
      </c>
      <c r="AG2182" s="41">
        <v>21289437</v>
      </c>
      <c r="AH2182" s="41">
        <v>21289437</v>
      </c>
      <c r="AI2182" s="41">
        <v>0</v>
      </c>
      <c r="AJ2182" s="41">
        <v>0</v>
      </c>
      <c r="AK2182" s="42" t="str">
        <f>IFERROR(VLOOKUP(Exportar[[#This Row],[RUBRO]],[3]LISTAS!$A$1:$B$19,2,0),Exportar[[#This Row],[NOMBRE-Planeación_Proyecto]])</f>
        <v>8. Fortalecimiento</v>
      </c>
      <c r="AL2182" s="41">
        <f>VLOOKUP(Exportar[[#This Row],[UNIDAD/SUB UNIDAD]],[3]!REGIONALES[[#All],[codigo_regional3]:[Columna1]],3,0)</f>
        <v>99</v>
      </c>
      <c r="AM2182" s="41">
        <f>Exportar[[#This Row],[COD]]</f>
        <v>99</v>
      </c>
      <c r="AN2182" s="41">
        <f>IFERROR(VLOOKUP(Exportar[[#This Row],[RUBRO completo]],'[3]CENTRO DE COSTOS'!$X:$X,1,0),0)</f>
        <v>0</v>
      </c>
      <c r="AO2182" s="43" t="str">
        <f>VLOOKUP(Exportar[[#This Row],[COD_REAL]],'[3]CENTRO DE COSTOS'!$M$4:$N$72,2,0)</f>
        <v>REGIONAL VICHADA</v>
      </c>
    </row>
    <row r="2183" spans="1:41" x14ac:dyDescent="0.25">
      <c r="A2183" s="44">
        <v>45111</v>
      </c>
      <c r="B2183" s="32">
        <v>2023</v>
      </c>
      <c r="C2183" s="33" t="str">
        <f>VLOOKUP(D2183,'[3]CENTRO DE COSTOS'!$E:$H,4,0)</f>
        <v>REGIONALES</v>
      </c>
      <c r="D2183" s="34" t="s">
        <v>105</v>
      </c>
      <c r="E2183" s="34" t="s">
        <v>106</v>
      </c>
      <c r="F2183" s="34" t="s">
        <v>208</v>
      </c>
      <c r="G2183" s="35" t="str">
        <f>VLOOKUP(O2183,[3]Gerentes!$A:$N,4,0)</f>
        <v>FUNCIONAMIENTO</v>
      </c>
      <c r="H2183" s="35" t="str">
        <f>VLOOKUP(O2183,[3]Gerentes!$A:$N,5,0)</f>
        <v>DIRECTOR(A) DE GESTION HUMANA</v>
      </c>
      <c r="I2183" s="35" t="str">
        <f>VLOOKUP(O2183,[3]Gerentes!$A:$N,10,0)</f>
        <v>1. Gestión Humana</v>
      </c>
      <c r="J2183" s="35" t="str">
        <f>VLOOKUP(O2183,[3]Gerentes!$A:$AB,15,0)</f>
        <v>Contratable</v>
      </c>
      <c r="K2183" s="36" t="str">
        <f t="shared" si="102"/>
        <v>Funcionamiento</v>
      </c>
      <c r="L2183" s="37" t="s">
        <v>212</v>
      </c>
      <c r="M2183" s="38" t="str">
        <f t="shared" si="103"/>
        <v>A-02-02</v>
      </c>
      <c r="N2183" s="34">
        <v>301</v>
      </c>
      <c r="O2183" s="35" t="str">
        <f t="shared" si="104"/>
        <v>A-02-02-01-002-008-301</v>
      </c>
      <c r="P2183" s="32" t="s">
        <v>211</v>
      </c>
      <c r="Q2183" s="39">
        <f>VLOOKUP($O2183,[3]Gerentes!$A:$I,7,0)</f>
        <v>0</v>
      </c>
      <c r="R2183" s="40">
        <f>VLOOKUP($O2183,[3]Gerentes!$A:$I,8,0)</f>
        <v>0</v>
      </c>
      <c r="S2183" s="34" t="s">
        <v>24</v>
      </c>
      <c r="T2183" s="34">
        <v>27</v>
      </c>
      <c r="U2183" s="34" t="s">
        <v>161</v>
      </c>
      <c r="V2183" s="34" t="s">
        <v>25</v>
      </c>
      <c r="W2183" s="41">
        <v>3437316</v>
      </c>
      <c r="X2183" s="41">
        <v>3647017</v>
      </c>
      <c r="Y2183" s="41">
        <v>0</v>
      </c>
      <c r="Z2183" s="41">
        <v>0</v>
      </c>
      <c r="AA2183" s="41">
        <v>0</v>
      </c>
      <c r="AB2183" s="42">
        <v>7084333</v>
      </c>
      <c r="AC2183" s="41">
        <v>7084333</v>
      </c>
      <c r="AD2183" s="41">
        <v>0</v>
      </c>
      <c r="AE2183" s="42">
        <v>0</v>
      </c>
      <c r="AF2183" s="42">
        <v>0</v>
      </c>
      <c r="AG2183" s="41">
        <v>0</v>
      </c>
      <c r="AH2183" s="41">
        <v>0</v>
      </c>
      <c r="AI2183" s="41">
        <v>0</v>
      </c>
      <c r="AJ2183" s="41">
        <v>0</v>
      </c>
      <c r="AK2183" s="42" t="str">
        <f>IFERROR(VLOOKUP(Exportar[[#This Row],[RUBRO]],[3]LISTAS!$A$1:$B$19,2,0),Exportar[[#This Row],[NOMBRE-Planeación_Proyecto]])</f>
        <v>Gastos Generales</v>
      </c>
      <c r="AL2183" s="41">
        <f>VLOOKUP(Exportar[[#This Row],[UNIDAD/SUB UNIDAD]],[3]!REGIONALES[[#All],[codigo_regional3]:[Columna1]],3,0)</f>
        <v>99</v>
      </c>
      <c r="AM2183" s="41">
        <f>Exportar[[#This Row],[COD]]</f>
        <v>99</v>
      </c>
      <c r="AN2183" s="41">
        <f>IFERROR(VLOOKUP(Exportar[[#This Row],[RUBRO completo]],'[3]CENTRO DE COSTOS'!$X:$X,1,0),0)</f>
        <v>0</v>
      </c>
      <c r="AO2183" s="43" t="str">
        <f>VLOOKUP(Exportar[[#This Row],[COD_REAL]],'[3]CENTRO DE COSTOS'!$M$4:$N$72,2,0)</f>
        <v>REGIONAL VICHADA</v>
      </c>
    </row>
    <row r="2184" spans="1:41" x14ac:dyDescent="0.25">
      <c r="A2184" s="44">
        <v>45111</v>
      </c>
      <c r="B2184" s="32">
        <v>2023</v>
      </c>
      <c r="C2184" s="33" t="str">
        <f>VLOOKUP(D2184,'[3]CENTRO DE COSTOS'!$E:$H,4,0)</f>
        <v>REGIONALES</v>
      </c>
      <c r="D2184" s="34" t="s">
        <v>105</v>
      </c>
      <c r="E2184" s="34" t="s">
        <v>106</v>
      </c>
      <c r="F2184" s="34" t="s">
        <v>208</v>
      </c>
      <c r="G2184" s="35" t="str">
        <f>VLOOKUP(O2184,[3]Gerentes!$A:$N,4,0)</f>
        <v>FUNCIONAMIENTO</v>
      </c>
      <c r="H2184" s="35" t="str">
        <f>VLOOKUP(O2184,[3]Gerentes!$A:$N,5,0)</f>
        <v>DIRECTOR(A) DE GESTION HUMANA</v>
      </c>
      <c r="I2184" s="35" t="str">
        <f>VLOOKUP(O2184,[3]Gerentes!$A:$N,10,0)</f>
        <v>1. Gestión Humana</v>
      </c>
      <c r="J2184" s="35" t="str">
        <f>VLOOKUP(O2184,[3]Gerentes!$A:$AB,15,0)</f>
        <v>No Contratable</v>
      </c>
      <c r="K2184" s="36" t="str">
        <f t="shared" si="102"/>
        <v>Funcionamiento</v>
      </c>
      <c r="L2184" s="37" t="s">
        <v>210</v>
      </c>
      <c r="M2184" s="38" t="str">
        <f t="shared" si="103"/>
        <v>A-02-02</v>
      </c>
      <c r="N2184" s="34">
        <v>301</v>
      </c>
      <c r="O2184" s="35" t="str">
        <f t="shared" si="104"/>
        <v>A-02-02-02-009-006-301</v>
      </c>
      <c r="P2184" s="32" t="s">
        <v>209</v>
      </c>
      <c r="Q2184" s="39">
        <f>VLOOKUP($O2184,[3]Gerentes!$A:$I,7,0)</f>
        <v>0</v>
      </c>
      <c r="R2184" s="40">
        <f>VLOOKUP($O2184,[3]Gerentes!$A:$I,8,0)</f>
        <v>0</v>
      </c>
      <c r="S2184" s="34" t="s">
        <v>24</v>
      </c>
      <c r="T2184" s="34">
        <v>27</v>
      </c>
      <c r="U2184" s="34" t="s">
        <v>161</v>
      </c>
      <c r="V2184" s="34" t="s">
        <v>25</v>
      </c>
      <c r="W2184" s="41">
        <v>13547390</v>
      </c>
      <c r="X2184" s="41">
        <v>3551258</v>
      </c>
      <c r="Y2184" s="41">
        <v>0</v>
      </c>
      <c r="Z2184" s="41">
        <v>0</v>
      </c>
      <c r="AA2184" s="41">
        <v>0</v>
      </c>
      <c r="AB2184" s="42">
        <v>17098648</v>
      </c>
      <c r="AC2184" s="41">
        <v>17098648</v>
      </c>
      <c r="AD2184" s="41">
        <v>0</v>
      </c>
      <c r="AE2184" s="42">
        <v>0</v>
      </c>
      <c r="AF2184" s="42">
        <v>0</v>
      </c>
      <c r="AG2184" s="41">
        <v>0</v>
      </c>
      <c r="AH2184" s="41">
        <v>0</v>
      </c>
      <c r="AI2184" s="41">
        <v>0</v>
      </c>
      <c r="AJ2184" s="41">
        <v>0</v>
      </c>
      <c r="AK2184" s="42" t="str">
        <f>IFERROR(VLOOKUP(Exportar[[#This Row],[RUBRO]],[3]LISTAS!$A$1:$B$19,2,0),Exportar[[#This Row],[NOMBRE-Planeación_Proyecto]])</f>
        <v>Gastos Generales</v>
      </c>
      <c r="AL2184" s="41">
        <f>VLOOKUP(Exportar[[#This Row],[UNIDAD/SUB UNIDAD]],[3]!REGIONALES[[#All],[codigo_regional3]:[Columna1]],3,0)</f>
        <v>99</v>
      </c>
      <c r="AM2184" s="41">
        <f>Exportar[[#This Row],[COD]]</f>
        <v>99</v>
      </c>
      <c r="AN2184" s="41">
        <f>IFERROR(VLOOKUP(Exportar[[#This Row],[RUBRO completo]],'[3]CENTRO DE COSTOS'!$X:$X,1,0),0)</f>
        <v>0</v>
      </c>
      <c r="AO2184" s="43" t="str">
        <f>VLOOKUP(Exportar[[#This Row],[COD_REAL]],'[3]CENTRO DE COSTOS'!$M$4:$N$72,2,0)</f>
        <v>REGIONAL VICHADA</v>
      </c>
    </row>
    <row r="2185" spans="1:41" x14ac:dyDescent="0.25">
      <c r="A2185" s="44">
        <v>45111</v>
      </c>
      <c r="B2185" s="32">
        <v>2023</v>
      </c>
      <c r="C2185" s="33" t="str">
        <f>VLOOKUP(D2185,'[3]CENTRO DE COSTOS'!$E:$H,4,0)</f>
        <v>REGIONALES</v>
      </c>
      <c r="D2185" s="34" t="s">
        <v>105</v>
      </c>
      <c r="E2185" s="34" t="s">
        <v>106</v>
      </c>
      <c r="F2185" s="34" t="s">
        <v>208</v>
      </c>
      <c r="G2185" s="35" t="str">
        <f>VLOOKUP(O2185,[3]Gerentes!$A:$N,4,0)</f>
        <v>FUNCIONAMIENTO</v>
      </c>
      <c r="H2185" s="35" t="str">
        <f>VLOOKUP(O2185,[3]Gerentes!$A:$N,5,0)</f>
        <v>DIRECTOR(A) DE GESTION HUMANA</v>
      </c>
      <c r="I2185" s="35" t="str">
        <f>VLOOKUP(O2185,[3]Gerentes!$A:$N,10,0)</f>
        <v>1. Gestión Humana</v>
      </c>
      <c r="J2185" s="35" t="str">
        <f>VLOOKUP(O2185,[3]Gerentes!$A:$AB,15,0)</f>
        <v>No Contratable</v>
      </c>
      <c r="K2185" s="36" t="str">
        <f t="shared" si="102"/>
        <v>Funcionamiento</v>
      </c>
      <c r="L2185" s="37" t="s">
        <v>207</v>
      </c>
      <c r="M2185" s="38" t="str">
        <f t="shared" si="103"/>
        <v>A-02-02</v>
      </c>
      <c r="N2185" s="34">
        <v>301</v>
      </c>
      <c r="O2185" s="35" t="str">
        <f t="shared" si="104"/>
        <v>A-02-02-02-010-301</v>
      </c>
      <c r="P2185" s="32" t="s">
        <v>206</v>
      </c>
      <c r="Q2185" s="39">
        <f>VLOOKUP($O2185,[3]Gerentes!$A:$I,7,0)</f>
        <v>0</v>
      </c>
      <c r="R2185" s="40">
        <f>VLOOKUP($O2185,[3]Gerentes!$A:$I,8,0)</f>
        <v>0</v>
      </c>
      <c r="S2185" s="34" t="s">
        <v>24</v>
      </c>
      <c r="T2185" s="34">
        <v>27</v>
      </c>
      <c r="U2185" s="34" t="s">
        <v>161</v>
      </c>
      <c r="V2185" s="34" t="s">
        <v>25</v>
      </c>
      <c r="W2185" s="41">
        <v>10609000</v>
      </c>
      <c r="X2185" s="41">
        <v>0</v>
      </c>
      <c r="Y2185" s="41">
        <v>0</v>
      </c>
      <c r="Z2185" s="41">
        <v>0</v>
      </c>
      <c r="AA2185" s="41">
        <v>0</v>
      </c>
      <c r="AB2185" s="42">
        <v>10609000</v>
      </c>
      <c r="AC2185" s="41">
        <v>10609000</v>
      </c>
      <c r="AD2185" s="41">
        <v>0</v>
      </c>
      <c r="AE2185" s="42">
        <v>4899800</v>
      </c>
      <c r="AF2185" s="42">
        <v>4899800</v>
      </c>
      <c r="AG2185" s="41">
        <v>4899800</v>
      </c>
      <c r="AH2185" s="41">
        <v>4899800</v>
      </c>
      <c r="AI2185" s="41">
        <v>0</v>
      </c>
      <c r="AJ2185" s="41">
        <v>0</v>
      </c>
      <c r="AK2185" s="42" t="str">
        <f>IFERROR(VLOOKUP(Exportar[[#This Row],[RUBRO]],[3]LISTAS!$A$1:$B$19,2,0),Exportar[[#This Row],[NOMBRE-Planeación_Proyecto]])</f>
        <v>Gastos Generales</v>
      </c>
      <c r="AL2185" s="41">
        <f>VLOOKUP(Exportar[[#This Row],[UNIDAD/SUB UNIDAD]],[3]!REGIONALES[[#All],[codigo_regional3]:[Columna1]],3,0)</f>
        <v>99</v>
      </c>
      <c r="AM2185" s="41">
        <f>Exportar[[#This Row],[COD]]</f>
        <v>99</v>
      </c>
      <c r="AN2185" s="41">
        <f>IFERROR(VLOOKUP(Exportar[[#This Row],[RUBRO completo]],'[3]CENTRO DE COSTOS'!$X:$X,1,0),0)</f>
        <v>0</v>
      </c>
      <c r="AO2185" s="43" t="str">
        <f>VLOOKUP(Exportar[[#This Row],[COD_REAL]],'[3]CENTRO DE COSTOS'!$M$4:$N$72,2,0)</f>
        <v>REGIONAL VICHADA</v>
      </c>
    </row>
    <row r="2186" spans="1:41" x14ac:dyDescent="0.25">
      <c r="A2186" s="44">
        <v>45111</v>
      </c>
      <c r="B2186" s="32">
        <v>2023</v>
      </c>
      <c r="C2186" s="33" t="str">
        <f>VLOOKUP(D2186,'[3]CENTRO DE COSTOS'!$E:$H,4,0)</f>
        <v>REGIONALES</v>
      </c>
      <c r="D2186" s="34" t="s">
        <v>105</v>
      </c>
      <c r="E2186" s="34" t="s">
        <v>106</v>
      </c>
      <c r="F2186" s="34" t="s">
        <v>195</v>
      </c>
      <c r="G2186" s="35" t="str">
        <f>VLOOKUP(O2186,[3]Gerentes!$A:$N,4,0)</f>
        <v>FUNCIONAMIENTO</v>
      </c>
      <c r="H2186" s="35" t="str">
        <f>VLOOKUP(O2186,[3]Gerentes!$A:$N,5,0)</f>
        <v>DIRECTOR(A) ADMINISTRATIVO</v>
      </c>
      <c r="I2186" s="35" t="str">
        <f>VLOOKUP(O2186,[3]Gerentes!$A:$N,10,0)</f>
        <v>2. Administrativa</v>
      </c>
      <c r="J2186" s="35" t="str">
        <f>VLOOKUP(O2186,[3]Gerentes!$A:$AB,15,0)</f>
        <v>No Contratable</v>
      </c>
      <c r="K2186" s="36" t="str">
        <f t="shared" si="102"/>
        <v>Funcionamiento</v>
      </c>
      <c r="L2186" s="37" t="s">
        <v>205</v>
      </c>
      <c r="M2186" s="38" t="str">
        <f t="shared" si="103"/>
        <v>A-02-02</v>
      </c>
      <c r="N2186" s="34">
        <v>302</v>
      </c>
      <c r="O2186" s="35" t="str">
        <f t="shared" si="104"/>
        <v>A-02-02-01-003-003-302</v>
      </c>
      <c r="P2186" s="32" t="s">
        <v>204</v>
      </c>
      <c r="Q2186" s="39">
        <f>VLOOKUP($O2186,[3]Gerentes!$A:$I,7,0)</f>
        <v>0</v>
      </c>
      <c r="R2186" s="40">
        <f>VLOOKUP($O2186,[3]Gerentes!$A:$I,8,0)</f>
        <v>0</v>
      </c>
      <c r="S2186" s="34" t="s">
        <v>24</v>
      </c>
      <c r="T2186" s="34">
        <v>27</v>
      </c>
      <c r="U2186" s="34" t="s">
        <v>161</v>
      </c>
      <c r="V2186" s="34" t="s">
        <v>25</v>
      </c>
      <c r="W2186" s="41">
        <v>0</v>
      </c>
      <c r="X2186" s="41">
        <v>710000</v>
      </c>
      <c r="Y2186" s="41">
        <v>0</v>
      </c>
      <c r="Z2186" s="41">
        <v>0</v>
      </c>
      <c r="AA2186" s="41">
        <v>0</v>
      </c>
      <c r="AB2186" s="42">
        <v>710000</v>
      </c>
      <c r="AC2186" s="41">
        <v>710000</v>
      </c>
      <c r="AD2186" s="41">
        <v>0</v>
      </c>
      <c r="AE2186" s="42">
        <v>710000</v>
      </c>
      <c r="AF2186" s="42">
        <v>710000</v>
      </c>
      <c r="AG2186" s="41">
        <v>710000</v>
      </c>
      <c r="AH2186" s="41">
        <v>710000</v>
      </c>
      <c r="AI2186" s="41">
        <v>0</v>
      </c>
      <c r="AJ2186" s="41">
        <v>0</v>
      </c>
      <c r="AK2186" s="42" t="str">
        <f>IFERROR(VLOOKUP(Exportar[[#This Row],[RUBRO]],[3]LISTAS!$A$1:$B$19,2,0),Exportar[[#This Row],[NOMBRE-Planeación_Proyecto]])</f>
        <v>Gastos Generales</v>
      </c>
      <c r="AL2186" s="41">
        <f>VLOOKUP(Exportar[[#This Row],[UNIDAD/SUB UNIDAD]],[3]!REGIONALES[[#All],[codigo_regional3]:[Columna1]],3,0)</f>
        <v>99</v>
      </c>
      <c r="AM2186" s="41">
        <f>Exportar[[#This Row],[COD]]</f>
        <v>99</v>
      </c>
      <c r="AN2186" s="41">
        <f>IFERROR(VLOOKUP(Exportar[[#This Row],[RUBRO completo]],'[3]CENTRO DE COSTOS'!$X:$X,1,0),0)</f>
        <v>0</v>
      </c>
      <c r="AO2186" s="43" t="str">
        <f>VLOOKUP(Exportar[[#This Row],[COD_REAL]],'[3]CENTRO DE COSTOS'!$M$4:$N$72,2,0)</f>
        <v>REGIONAL VICHADA</v>
      </c>
    </row>
    <row r="2187" spans="1:41" x14ac:dyDescent="0.25">
      <c r="A2187" s="44">
        <v>45111</v>
      </c>
      <c r="B2187" s="32">
        <v>2023</v>
      </c>
      <c r="C2187" s="33" t="str">
        <f>VLOOKUP(D2187,'[3]CENTRO DE COSTOS'!$E:$H,4,0)</f>
        <v>REGIONALES</v>
      </c>
      <c r="D2187" s="34" t="s">
        <v>105</v>
      </c>
      <c r="E2187" s="34" t="s">
        <v>106</v>
      </c>
      <c r="F2187" s="34" t="s">
        <v>195</v>
      </c>
      <c r="G2187" s="35" t="str">
        <f>VLOOKUP(O2187,[3]Gerentes!$A:$N,4,0)</f>
        <v>FUNCIONAMIENTO</v>
      </c>
      <c r="H2187" s="35" t="str">
        <f>VLOOKUP(O2187,[3]Gerentes!$A:$N,5,0)</f>
        <v>DIRECTOR(A) ADMINISTRATIVO</v>
      </c>
      <c r="I2187" s="35" t="str">
        <f>VLOOKUP(O2187,[3]Gerentes!$A:$N,10,0)</f>
        <v>2. Administrativa</v>
      </c>
      <c r="J2187" s="35" t="str">
        <f>VLOOKUP(O2187,[3]Gerentes!$A:$AB,15,0)</f>
        <v>No Contratable</v>
      </c>
      <c r="K2187" s="36" t="str">
        <f t="shared" si="102"/>
        <v>Funcionamiento</v>
      </c>
      <c r="L2187" s="37" t="s">
        <v>203</v>
      </c>
      <c r="M2187" s="38" t="str">
        <f t="shared" si="103"/>
        <v>A-02-02</v>
      </c>
      <c r="N2187" s="34">
        <v>302</v>
      </c>
      <c r="O2187" s="35" t="str">
        <f t="shared" si="104"/>
        <v>A-02-02-02-006-009-302</v>
      </c>
      <c r="P2187" s="32" t="s">
        <v>202</v>
      </c>
      <c r="Q2187" s="39">
        <f>VLOOKUP($O2187,[3]Gerentes!$A:$I,7,0)</f>
        <v>0</v>
      </c>
      <c r="R2187" s="40">
        <f>VLOOKUP($O2187,[3]Gerentes!$A:$I,8,0)</f>
        <v>0</v>
      </c>
      <c r="S2187" s="34" t="s">
        <v>24</v>
      </c>
      <c r="T2187" s="34">
        <v>27</v>
      </c>
      <c r="U2187" s="34" t="s">
        <v>161</v>
      </c>
      <c r="V2187" s="34" t="s">
        <v>25</v>
      </c>
      <c r="W2187" s="41">
        <v>1169400</v>
      </c>
      <c r="X2187" s="41">
        <v>0</v>
      </c>
      <c r="Y2187" s="41">
        <v>0</v>
      </c>
      <c r="Z2187" s="41">
        <v>0</v>
      </c>
      <c r="AA2187" s="41">
        <v>0</v>
      </c>
      <c r="AB2187" s="42">
        <v>1169400</v>
      </c>
      <c r="AC2187" s="41">
        <v>1169400</v>
      </c>
      <c r="AD2187" s="41">
        <v>0</v>
      </c>
      <c r="AE2187" s="42">
        <v>725257</v>
      </c>
      <c r="AF2187" s="42">
        <v>725257</v>
      </c>
      <c r="AG2187" s="41">
        <v>725257</v>
      </c>
      <c r="AH2187" s="41">
        <v>725257</v>
      </c>
      <c r="AI2187" s="41">
        <v>0</v>
      </c>
      <c r="AJ2187" s="41">
        <v>0</v>
      </c>
      <c r="AK2187" s="42" t="str">
        <f>IFERROR(VLOOKUP(Exportar[[#This Row],[RUBRO]],[3]LISTAS!$A$1:$B$19,2,0),Exportar[[#This Row],[NOMBRE-Planeación_Proyecto]])</f>
        <v>Gastos Generales</v>
      </c>
      <c r="AL2187" s="41">
        <f>VLOOKUP(Exportar[[#This Row],[UNIDAD/SUB UNIDAD]],[3]!REGIONALES[[#All],[codigo_regional3]:[Columna1]],3,0)</f>
        <v>99</v>
      </c>
      <c r="AM2187" s="41">
        <f>Exportar[[#This Row],[COD]]</f>
        <v>99</v>
      </c>
      <c r="AN2187" s="41">
        <f>IFERROR(VLOOKUP(Exportar[[#This Row],[RUBRO completo]],'[3]CENTRO DE COSTOS'!$X:$X,1,0),0)</f>
        <v>0</v>
      </c>
      <c r="AO2187" s="43" t="str">
        <f>VLOOKUP(Exportar[[#This Row],[COD_REAL]],'[3]CENTRO DE COSTOS'!$M$4:$N$72,2,0)</f>
        <v>REGIONAL VICHADA</v>
      </c>
    </row>
    <row r="2188" spans="1:41" x14ac:dyDescent="0.25">
      <c r="A2188" s="44">
        <v>45111</v>
      </c>
      <c r="B2188" s="32">
        <v>2023</v>
      </c>
      <c r="C2188" s="33" t="str">
        <f>VLOOKUP(D2188,'[3]CENTRO DE COSTOS'!$E:$H,4,0)</f>
        <v>REGIONALES</v>
      </c>
      <c r="D2188" s="34" t="s">
        <v>105</v>
      </c>
      <c r="E2188" s="34" t="s">
        <v>106</v>
      </c>
      <c r="F2188" s="34" t="s">
        <v>195</v>
      </c>
      <c r="G2188" s="35" t="str">
        <f>VLOOKUP(O2188,[3]Gerentes!$A:$N,4,0)</f>
        <v>FUNCIONAMIENTO</v>
      </c>
      <c r="H2188" s="35" t="str">
        <f>VLOOKUP(O2188,[3]Gerentes!$A:$N,5,0)</f>
        <v>DIRECTOR(A) ADMINISTRATIVO</v>
      </c>
      <c r="I2188" s="35" t="str">
        <f>VLOOKUP(O2188,[3]Gerentes!$A:$N,10,0)</f>
        <v>2. Administrativa</v>
      </c>
      <c r="J2188" s="35" t="str">
        <f>VLOOKUP(O2188,[3]Gerentes!$A:$AB,15,0)</f>
        <v>No Contratable</v>
      </c>
      <c r="K2188" s="36" t="str">
        <f t="shared" si="102"/>
        <v>Funcionamiento</v>
      </c>
      <c r="L2188" s="37" t="s">
        <v>201</v>
      </c>
      <c r="M2188" s="38" t="str">
        <f t="shared" si="103"/>
        <v>A-02-02</v>
      </c>
      <c r="N2188" s="34">
        <v>302</v>
      </c>
      <c r="O2188" s="35" t="str">
        <f t="shared" si="104"/>
        <v>A-02-02-02-008-004-302</v>
      </c>
      <c r="P2188" s="32" t="s">
        <v>200</v>
      </c>
      <c r="Q2188" s="39">
        <f>VLOOKUP($O2188,[3]Gerentes!$A:$I,7,0)</f>
        <v>0</v>
      </c>
      <c r="R2188" s="40">
        <f>VLOOKUP($O2188,[3]Gerentes!$A:$I,8,0)</f>
        <v>0</v>
      </c>
      <c r="S2188" s="34" t="s">
        <v>24</v>
      </c>
      <c r="T2188" s="34">
        <v>27</v>
      </c>
      <c r="U2188" s="34" t="s">
        <v>161</v>
      </c>
      <c r="V2188" s="34" t="s">
        <v>25</v>
      </c>
      <c r="W2188" s="41">
        <v>1269900</v>
      </c>
      <c r="X2188" s="41">
        <v>0</v>
      </c>
      <c r="Y2188" s="41">
        <v>0</v>
      </c>
      <c r="Z2188" s="41">
        <v>0</v>
      </c>
      <c r="AA2188" s="41">
        <v>0</v>
      </c>
      <c r="AB2188" s="42">
        <v>1269900</v>
      </c>
      <c r="AC2188" s="41">
        <v>1269900</v>
      </c>
      <c r="AD2188" s="41">
        <v>0</v>
      </c>
      <c r="AE2188" s="42">
        <v>574184</v>
      </c>
      <c r="AF2188" s="42">
        <v>532284</v>
      </c>
      <c r="AG2188" s="41">
        <v>532284</v>
      </c>
      <c r="AH2188" s="41">
        <v>400997</v>
      </c>
      <c r="AI2188" s="41">
        <v>0</v>
      </c>
      <c r="AJ2188" s="41">
        <v>0</v>
      </c>
      <c r="AK2188" s="42" t="str">
        <f>IFERROR(VLOOKUP(Exportar[[#This Row],[RUBRO]],[3]LISTAS!$A$1:$B$19,2,0),Exportar[[#This Row],[NOMBRE-Planeación_Proyecto]])</f>
        <v>Gastos Generales</v>
      </c>
      <c r="AL2188" s="41">
        <f>VLOOKUP(Exportar[[#This Row],[UNIDAD/SUB UNIDAD]],[3]!REGIONALES[[#All],[codigo_regional3]:[Columna1]],3,0)</f>
        <v>99</v>
      </c>
      <c r="AM2188" s="41">
        <f>Exportar[[#This Row],[COD]]</f>
        <v>99</v>
      </c>
      <c r="AN2188" s="41">
        <f>IFERROR(VLOOKUP(Exportar[[#This Row],[RUBRO completo]],'[3]CENTRO DE COSTOS'!$X:$X,1,0),0)</f>
        <v>0</v>
      </c>
      <c r="AO2188" s="43" t="str">
        <f>VLOOKUP(Exportar[[#This Row],[COD_REAL]],'[3]CENTRO DE COSTOS'!$M$4:$N$72,2,0)</f>
        <v>REGIONAL VICHADA</v>
      </c>
    </row>
    <row r="2189" spans="1:41" x14ac:dyDescent="0.25">
      <c r="A2189" s="44">
        <v>45111</v>
      </c>
      <c r="B2189" s="32">
        <v>2023</v>
      </c>
      <c r="C2189" s="33" t="str">
        <f>VLOOKUP(D2189,'[3]CENTRO DE COSTOS'!$E:$H,4,0)</f>
        <v>REGIONALES</v>
      </c>
      <c r="D2189" s="34" t="s">
        <v>105</v>
      </c>
      <c r="E2189" s="34" t="s">
        <v>106</v>
      </c>
      <c r="F2189" s="34" t="s">
        <v>195</v>
      </c>
      <c r="G2189" s="35" t="str">
        <f>VLOOKUP(O2189,[3]Gerentes!$A:$N,4,0)</f>
        <v>FUNCIONAMIENTO</v>
      </c>
      <c r="H2189" s="35" t="str">
        <f>VLOOKUP(O2189,[3]Gerentes!$A:$N,5,0)</f>
        <v>DIRECTOR(A) ADMINISTRATIVO</v>
      </c>
      <c r="I2189" s="35" t="str">
        <f>VLOOKUP(O2189,[3]Gerentes!$A:$N,10,0)</f>
        <v>2. Administrativa</v>
      </c>
      <c r="J2189" s="35" t="str">
        <f>VLOOKUP(O2189,[3]Gerentes!$A:$AB,15,0)</f>
        <v>No Contratable</v>
      </c>
      <c r="K2189" s="36" t="str">
        <f t="shared" si="102"/>
        <v>Funcionamiento</v>
      </c>
      <c r="L2189" s="37" t="s">
        <v>199</v>
      </c>
      <c r="M2189" s="38" t="str">
        <f t="shared" si="103"/>
        <v>A-02-02</v>
      </c>
      <c r="N2189" s="34">
        <v>302</v>
      </c>
      <c r="O2189" s="35" t="str">
        <f t="shared" si="104"/>
        <v>A-02-02-02-008-007-302</v>
      </c>
      <c r="P2189" s="32" t="s">
        <v>198</v>
      </c>
      <c r="Q2189" s="39">
        <f>VLOOKUP($O2189,[3]Gerentes!$A:$I,7,0)</f>
        <v>0</v>
      </c>
      <c r="R2189" s="40">
        <f>VLOOKUP($O2189,[3]Gerentes!$A:$I,8,0)</f>
        <v>0</v>
      </c>
      <c r="S2189" s="34" t="s">
        <v>24</v>
      </c>
      <c r="T2189" s="34">
        <v>27</v>
      </c>
      <c r="U2189" s="34" t="s">
        <v>161</v>
      </c>
      <c r="V2189" s="34" t="s">
        <v>25</v>
      </c>
      <c r="W2189" s="41">
        <v>4001600</v>
      </c>
      <c r="X2189" s="41">
        <v>682060</v>
      </c>
      <c r="Y2189" s="41">
        <v>0</v>
      </c>
      <c r="Z2189" s="41">
        <v>0</v>
      </c>
      <c r="AA2189" s="41">
        <v>0</v>
      </c>
      <c r="AB2189" s="42">
        <v>4683660</v>
      </c>
      <c r="AC2189" s="41">
        <v>4683660</v>
      </c>
      <c r="AD2189" s="41">
        <v>0</v>
      </c>
      <c r="AE2189" s="42">
        <v>3540000</v>
      </c>
      <c r="AF2189" s="42">
        <v>0</v>
      </c>
      <c r="AG2189" s="41">
        <v>0</v>
      </c>
      <c r="AH2189" s="41">
        <v>0</v>
      </c>
      <c r="AI2189" s="41">
        <v>0</v>
      </c>
      <c r="AJ2189" s="41">
        <v>0</v>
      </c>
      <c r="AK2189" s="42" t="str">
        <f>IFERROR(VLOOKUP(Exportar[[#This Row],[RUBRO]],[3]LISTAS!$A$1:$B$19,2,0),Exportar[[#This Row],[NOMBRE-Planeación_Proyecto]])</f>
        <v>Gastos Generales</v>
      </c>
      <c r="AL2189" s="41">
        <f>VLOOKUP(Exportar[[#This Row],[UNIDAD/SUB UNIDAD]],[3]!REGIONALES[[#All],[codigo_regional3]:[Columna1]],3,0)</f>
        <v>99</v>
      </c>
      <c r="AM2189" s="41">
        <f>Exportar[[#This Row],[COD]]</f>
        <v>99</v>
      </c>
      <c r="AN2189" s="41">
        <f>IFERROR(VLOOKUP(Exportar[[#This Row],[RUBRO completo]],'[3]CENTRO DE COSTOS'!$X:$X,1,0),0)</f>
        <v>0</v>
      </c>
      <c r="AO2189" s="43" t="str">
        <f>VLOOKUP(Exportar[[#This Row],[COD_REAL]],'[3]CENTRO DE COSTOS'!$M$4:$N$72,2,0)</f>
        <v>REGIONAL VICHADA</v>
      </c>
    </row>
    <row r="2190" spans="1:41" x14ac:dyDescent="0.25">
      <c r="A2190" s="44">
        <v>45111</v>
      </c>
      <c r="B2190" s="32">
        <v>2023</v>
      </c>
      <c r="C2190" s="33" t="str">
        <f>VLOOKUP(D2190,'[3]CENTRO DE COSTOS'!$E:$H,4,0)</f>
        <v>REGIONALES</v>
      </c>
      <c r="D2190" s="34" t="s">
        <v>105</v>
      </c>
      <c r="E2190" s="34" t="s">
        <v>106</v>
      </c>
      <c r="F2190" s="34" t="s">
        <v>195</v>
      </c>
      <c r="G2190" s="35" t="str">
        <f>VLOOKUP(O2190,[3]Gerentes!$A:$N,4,0)</f>
        <v>FUNCIONAMIENTO</v>
      </c>
      <c r="H2190" s="35" t="str">
        <f>VLOOKUP(O2190,[3]Gerentes!$A:$N,5,0)</f>
        <v>DIRECTOR(A) ADMINISTRATIVO</v>
      </c>
      <c r="I2190" s="35" t="str">
        <f>VLOOKUP(O2190,[3]Gerentes!$A:$N,10,0)</f>
        <v>2. Administrativa</v>
      </c>
      <c r="J2190" s="35" t="str">
        <f>VLOOKUP(O2190,[3]Gerentes!$A:$AB,15,0)</f>
        <v>No Contratable</v>
      </c>
      <c r="K2190" s="36" t="str">
        <f t="shared" si="102"/>
        <v>Funcionamiento</v>
      </c>
      <c r="L2190" s="37" t="s">
        <v>197</v>
      </c>
      <c r="M2190" s="38" t="str">
        <f t="shared" si="103"/>
        <v>A-02-02</v>
      </c>
      <c r="N2190" s="34">
        <v>302</v>
      </c>
      <c r="O2190" s="35" t="str">
        <f t="shared" si="104"/>
        <v>A-02-02-02-009-004-302</v>
      </c>
      <c r="P2190" s="32" t="s">
        <v>196</v>
      </c>
      <c r="Q2190" s="39">
        <f>VLOOKUP($O2190,[3]Gerentes!$A:$I,7,0)</f>
        <v>0</v>
      </c>
      <c r="R2190" s="40">
        <f>VLOOKUP($O2190,[3]Gerentes!$A:$I,8,0)</f>
        <v>0</v>
      </c>
      <c r="S2190" s="34" t="s">
        <v>24</v>
      </c>
      <c r="T2190" s="34">
        <v>27</v>
      </c>
      <c r="U2190" s="34" t="s">
        <v>161</v>
      </c>
      <c r="V2190" s="34" t="s">
        <v>25</v>
      </c>
      <c r="W2190" s="41">
        <v>39700</v>
      </c>
      <c r="X2190" s="41">
        <v>0</v>
      </c>
      <c r="Y2190" s="41">
        <v>0</v>
      </c>
      <c r="Z2190" s="41">
        <v>0</v>
      </c>
      <c r="AA2190" s="41">
        <v>0</v>
      </c>
      <c r="AB2190" s="42">
        <v>39700</v>
      </c>
      <c r="AC2190" s="41">
        <v>39700</v>
      </c>
      <c r="AD2190" s="41">
        <v>0</v>
      </c>
      <c r="AE2190" s="42">
        <v>39700</v>
      </c>
      <c r="AF2190" s="42">
        <v>39700</v>
      </c>
      <c r="AG2190" s="41">
        <v>39700</v>
      </c>
      <c r="AH2190" s="41">
        <v>39700</v>
      </c>
      <c r="AI2190" s="41">
        <v>0</v>
      </c>
      <c r="AJ2190" s="41">
        <v>0</v>
      </c>
      <c r="AK2190" s="42" t="str">
        <f>IFERROR(VLOOKUP(Exportar[[#This Row],[RUBRO]],[3]LISTAS!$A$1:$B$19,2,0),Exportar[[#This Row],[NOMBRE-Planeación_Proyecto]])</f>
        <v>Gastos Generales</v>
      </c>
      <c r="AL2190" s="41">
        <f>VLOOKUP(Exportar[[#This Row],[UNIDAD/SUB UNIDAD]],[3]!REGIONALES[[#All],[codigo_regional3]:[Columna1]],3,0)</f>
        <v>99</v>
      </c>
      <c r="AM2190" s="41">
        <f>Exportar[[#This Row],[COD]]</f>
        <v>99</v>
      </c>
      <c r="AN2190" s="41">
        <f>IFERROR(VLOOKUP(Exportar[[#This Row],[RUBRO completo]],'[3]CENTRO DE COSTOS'!$X:$X,1,0),0)</f>
        <v>0</v>
      </c>
      <c r="AO2190" s="43" t="str">
        <f>VLOOKUP(Exportar[[#This Row],[COD_REAL]],'[3]CENTRO DE COSTOS'!$M$4:$N$72,2,0)</f>
        <v>REGIONAL VICHADA</v>
      </c>
    </row>
    <row r="2191" spans="1:41" x14ac:dyDescent="0.25">
      <c r="A2191" s="44">
        <v>45111</v>
      </c>
      <c r="B2191" s="32">
        <v>2023</v>
      </c>
      <c r="C2191" s="33" t="str">
        <f>VLOOKUP(D2191,'[3]CENTRO DE COSTOS'!$E:$H,4,0)</f>
        <v>REGIONALES</v>
      </c>
      <c r="D2191" s="34" t="s">
        <v>105</v>
      </c>
      <c r="E2191" s="34" t="s">
        <v>106</v>
      </c>
      <c r="F2191" s="34" t="s">
        <v>195</v>
      </c>
      <c r="G2191" s="35" t="str">
        <f>VLOOKUP(O2191,[3]Gerentes!$A:$N,4,0)</f>
        <v>FUNCIONAMIENTO</v>
      </c>
      <c r="H2191" s="35" t="str">
        <f>VLOOKUP(O2191,[3]Gerentes!$A:$N,5,0)</f>
        <v>DIRECTOR(A) ADMINISTRATIVO</v>
      </c>
      <c r="I2191" s="35" t="str">
        <f>VLOOKUP(O2191,[3]Gerentes!$A:$N,10,0)</f>
        <v>2. Administrativa</v>
      </c>
      <c r="J2191" s="35" t="str">
        <f>VLOOKUP(O2191,[3]Gerentes!$A:$AB,15,0)</f>
        <v>No Contratable</v>
      </c>
      <c r="K2191" s="36" t="str">
        <f t="shared" si="102"/>
        <v>Funcionamiento</v>
      </c>
      <c r="L2191" s="37" t="s">
        <v>194</v>
      </c>
      <c r="M2191" s="38" t="str">
        <f t="shared" si="103"/>
        <v>A-08-01</v>
      </c>
      <c r="N2191" s="34">
        <v>302</v>
      </c>
      <c r="O2191" s="35" t="str">
        <f t="shared" si="104"/>
        <v>A-08-01-02-001-302</v>
      </c>
      <c r="P2191" s="32" t="s">
        <v>193</v>
      </c>
      <c r="Q2191" s="39">
        <f>VLOOKUP($O2191,[3]Gerentes!$A:$I,7,0)</f>
        <v>0</v>
      </c>
      <c r="R2191" s="40">
        <f>VLOOKUP($O2191,[3]Gerentes!$A:$I,8,0)</f>
        <v>0</v>
      </c>
      <c r="S2191" s="34" t="s">
        <v>24</v>
      </c>
      <c r="T2191" s="34">
        <v>27</v>
      </c>
      <c r="U2191" s="34" t="s">
        <v>161</v>
      </c>
      <c r="V2191" s="34" t="s">
        <v>25</v>
      </c>
      <c r="W2191" s="41">
        <v>6929000</v>
      </c>
      <c r="X2191" s="41">
        <v>0</v>
      </c>
      <c r="Y2191" s="41">
        <v>0</v>
      </c>
      <c r="Z2191" s="41">
        <v>0</v>
      </c>
      <c r="AA2191" s="41">
        <v>0</v>
      </c>
      <c r="AB2191" s="42">
        <v>6929000</v>
      </c>
      <c r="AC2191" s="41">
        <v>6519636</v>
      </c>
      <c r="AD2191" s="41">
        <v>409364</v>
      </c>
      <c r="AE2191" s="42">
        <v>6519636</v>
      </c>
      <c r="AF2191" s="42">
        <v>6519636</v>
      </c>
      <c r="AG2191" s="41">
        <v>6519636</v>
      </c>
      <c r="AH2191" s="41">
        <v>6519636</v>
      </c>
      <c r="AI2191" s="41">
        <v>0</v>
      </c>
      <c r="AJ2191" s="41">
        <v>0</v>
      </c>
      <c r="AK2191" s="42" t="str">
        <f>IFERROR(VLOOKUP(Exportar[[#This Row],[RUBRO]],[3]LISTAS!$A$1:$B$19,2,0),Exportar[[#This Row],[NOMBRE-Planeación_Proyecto]])</f>
        <v>Otros Gastos</v>
      </c>
      <c r="AL2191" s="41">
        <f>VLOOKUP(Exportar[[#This Row],[UNIDAD/SUB UNIDAD]],[3]!REGIONALES[[#All],[codigo_regional3]:[Columna1]],3,0)</f>
        <v>99</v>
      </c>
      <c r="AM2191" s="41">
        <f>Exportar[[#This Row],[COD]]</f>
        <v>99</v>
      </c>
      <c r="AN2191" s="41">
        <f>IFERROR(VLOOKUP(Exportar[[#This Row],[RUBRO completo]],'[3]CENTRO DE COSTOS'!$X:$X,1,0),0)</f>
        <v>0</v>
      </c>
      <c r="AO2191" s="43" t="str">
        <f>VLOOKUP(Exportar[[#This Row],[COD_REAL]],'[3]CENTRO DE COSTOS'!$M$4:$N$72,2,0)</f>
        <v>REGIONAL VICHADA</v>
      </c>
    </row>
    <row r="2192" spans="1:41" x14ac:dyDescent="0.25">
      <c r="A2192" s="44">
        <v>45111</v>
      </c>
      <c r="B2192" s="32">
        <v>2023</v>
      </c>
      <c r="C2192" s="33" t="str">
        <f>VLOOKUP(D2192,'[3]CENTRO DE COSTOS'!$E:$H,4,0)</f>
        <v>REGIONALES</v>
      </c>
      <c r="D2192" s="34" t="s">
        <v>105</v>
      </c>
      <c r="E2192" s="34" t="s">
        <v>106</v>
      </c>
      <c r="F2192" s="34" t="s">
        <v>192</v>
      </c>
      <c r="G2192" s="35" t="str">
        <f>VLOOKUP(O2192,[3]Gerentes!$A:$N,4,0)</f>
        <v>NUTRICIÓN</v>
      </c>
      <c r="H2192" s="35" t="str">
        <f>VLOOKUP(O2192,[3]Gerentes!$A:$N,5,0)</f>
        <v>DIRECTOR(A) DE NUTRICION</v>
      </c>
      <c r="I2192" s="35" t="str">
        <f>VLOOKUP(O2192,[3]Gerentes!$A:$N,10,0)</f>
        <v>4. Nutrición</v>
      </c>
      <c r="J2192" s="35" t="str">
        <f>VLOOKUP(O2192,[3]Gerentes!$A:$AB,15,0)</f>
        <v>Contratable</v>
      </c>
      <c r="K2192" s="36" t="str">
        <f t="shared" si="102"/>
        <v>Inversión</v>
      </c>
      <c r="L2192" s="37" t="s">
        <v>189</v>
      </c>
      <c r="M2192" s="38" t="str">
        <f t="shared" si="103"/>
        <v>C-4102-1500-12</v>
      </c>
      <c r="N2192" s="34">
        <v>991</v>
      </c>
      <c r="O2192" s="35" t="str">
        <f t="shared" si="104"/>
        <v>C-4102-1500-12-0-4102016-02-991</v>
      </c>
      <c r="P2192" s="32" t="s">
        <v>188</v>
      </c>
      <c r="Q2192" s="39">
        <f>VLOOKUP($O2192,[3]Gerentes!$A:$I,7,0)</f>
        <v>4102016</v>
      </c>
      <c r="R2192" s="40" t="str">
        <f>VLOOKUP($O2192,[3]Gerentes!$A:$I,8,0)</f>
        <v>SERVICIO DE ATENCION Y PREVENCION A LA DESNUTRICION DESDE EL SECTOR INCLUSION SOCIAL</v>
      </c>
      <c r="S2192" s="34" t="s">
        <v>24</v>
      </c>
      <c r="T2192" s="34">
        <v>27</v>
      </c>
      <c r="U2192" s="34" t="s">
        <v>161</v>
      </c>
      <c r="V2192" s="34" t="s">
        <v>25</v>
      </c>
      <c r="W2192" s="41">
        <v>104400000</v>
      </c>
      <c r="X2192" s="41">
        <v>0</v>
      </c>
      <c r="Y2192" s="41">
        <v>0</v>
      </c>
      <c r="Z2192" s="41">
        <v>0</v>
      </c>
      <c r="AA2192" s="41">
        <v>0</v>
      </c>
      <c r="AB2192" s="42">
        <v>104400000</v>
      </c>
      <c r="AC2192" s="41">
        <v>93900000</v>
      </c>
      <c r="AD2192" s="41">
        <v>10500000</v>
      </c>
      <c r="AE2192" s="42">
        <v>93900000</v>
      </c>
      <c r="AF2192" s="42">
        <v>30900000</v>
      </c>
      <c r="AG2192" s="41">
        <v>30900000</v>
      </c>
      <c r="AH2192" s="41">
        <v>30900000</v>
      </c>
      <c r="AI2192" s="41">
        <v>0</v>
      </c>
      <c r="AJ2192" s="41">
        <v>0</v>
      </c>
      <c r="AK2192" s="42" t="str">
        <f>IFERROR(VLOOKUP(Exportar[[#This Row],[RUBRO]],[3]LISTAS!$A$1:$B$19,2,0),Exportar[[#This Row],[NOMBRE-Planeación_Proyecto]])</f>
        <v>4. Nutrición</v>
      </c>
      <c r="AL2192" s="41">
        <f>VLOOKUP(Exportar[[#This Row],[UNIDAD/SUB UNIDAD]],[3]!REGIONALES[[#All],[codigo_regional3]:[Columna1]],3,0)</f>
        <v>99</v>
      </c>
      <c r="AM2192" s="41">
        <f>Exportar[[#This Row],[COD]]</f>
        <v>99</v>
      </c>
      <c r="AN2192" s="41">
        <f>IFERROR(VLOOKUP(Exportar[[#This Row],[RUBRO completo]],'[3]CENTRO DE COSTOS'!$X:$X,1,0),0)</f>
        <v>0</v>
      </c>
      <c r="AO2192" s="43" t="str">
        <f>VLOOKUP(Exportar[[#This Row],[COD_REAL]],'[3]CENTRO DE COSTOS'!$M$4:$N$72,2,0)</f>
        <v>REGIONAL VICHADA</v>
      </c>
    </row>
    <row r="2193" spans="1:41" x14ac:dyDescent="0.25">
      <c r="A2193" s="44">
        <v>45111</v>
      </c>
      <c r="B2193" s="32">
        <v>2023</v>
      </c>
      <c r="C2193" s="33" t="str">
        <f>VLOOKUP(D2193,'[3]CENTRO DE COSTOS'!$E:$H,4,0)</f>
        <v>REGIONALES</v>
      </c>
      <c r="D2193" s="34" t="s">
        <v>105</v>
      </c>
      <c r="E2193" s="34" t="s">
        <v>106</v>
      </c>
      <c r="F2193" s="34" t="s">
        <v>192</v>
      </c>
      <c r="G2193" s="35" t="str">
        <f>VLOOKUP(O2193,[3]Gerentes!$A:$N,4,0)</f>
        <v>PROTECCIÓN SRPA</v>
      </c>
      <c r="H2193" s="35" t="str">
        <f>VLOOKUP(O2193,[3]Gerentes!$A:$N,5,0)</f>
        <v>DIRECTOR(A) DE PROTECCION</v>
      </c>
      <c r="I2193" s="35" t="str">
        <f>VLOOKUP(O2193,[3]Gerentes!$A:$N,10,0)</f>
        <v>3. Protección SRPA</v>
      </c>
      <c r="J2193" s="35" t="str">
        <f>VLOOKUP(O2193,[3]Gerentes!$A:$AB,15,0)</f>
        <v>Contratable</v>
      </c>
      <c r="K2193" s="36" t="str">
        <f t="shared" si="102"/>
        <v>Inversión</v>
      </c>
      <c r="L2193" s="37" t="s">
        <v>187</v>
      </c>
      <c r="M2193" s="38" t="str">
        <f t="shared" si="103"/>
        <v>C-4102-1500-13</v>
      </c>
      <c r="N2193" s="34">
        <v>991</v>
      </c>
      <c r="O2193" s="35" t="str">
        <f t="shared" si="104"/>
        <v>C-4102-1500-13-0-4102038-02-991</v>
      </c>
      <c r="P2193" s="32" t="s">
        <v>186</v>
      </c>
      <c r="Q2193" s="39">
        <f>VLOOKUP($O2193,[3]Gerentes!$A:$I,7,0)</f>
        <v>4102038</v>
      </c>
      <c r="R2193" s="40" t="str">
        <f>VLOOKUP($O2193,[3]Gerentes!$A:$I,8,0)</f>
        <v>SERVICIO DIRIGIDOS A LA ATENCION DE NIÑOS, NIÑAS, ADOLESCENTES Y JOVENES, CON ENFOQUE PEDAGOGICO Y RESTAURATIVO ENCAMINADOS A LA INCLUSION SOCIAL</v>
      </c>
      <c r="S2193" s="34" t="s">
        <v>24</v>
      </c>
      <c r="T2193" s="34">
        <v>27</v>
      </c>
      <c r="U2193" s="34" t="s">
        <v>161</v>
      </c>
      <c r="V2193" s="34" t="s">
        <v>25</v>
      </c>
      <c r="W2193" s="41">
        <v>49749000</v>
      </c>
      <c r="X2193" s="41">
        <v>0</v>
      </c>
      <c r="Y2193" s="41">
        <v>0</v>
      </c>
      <c r="Z2193" s="41">
        <v>0</v>
      </c>
      <c r="AA2193" s="41">
        <v>0</v>
      </c>
      <c r="AB2193" s="42">
        <v>49749000</v>
      </c>
      <c r="AC2193" s="41">
        <v>48595400</v>
      </c>
      <c r="AD2193" s="41">
        <v>1153600</v>
      </c>
      <c r="AE2193" s="42">
        <v>48595400</v>
      </c>
      <c r="AF2193" s="42">
        <v>18313400</v>
      </c>
      <c r="AG2193" s="41">
        <v>18313400</v>
      </c>
      <c r="AH2193" s="41">
        <v>18313400</v>
      </c>
      <c r="AI2193" s="41">
        <v>0</v>
      </c>
      <c r="AJ2193" s="41">
        <v>0</v>
      </c>
      <c r="AK2193" s="42" t="str">
        <f>IFERROR(VLOOKUP(Exportar[[#This Row],[RUBRO]],[3]LISTAS!$A$1:$B$19,2,0),Exportar[[#This Row],[NOMBRE-Planeación_Proyecto]])</f>
        <v>3. Protección SRPA</v>
      </c>
      <c r="AL2193" s="41">
        <f>VLOOKUP(Exportar[[#This Row],[UNIDAD/SUB UNIDAD]],[3]!REGIONALES[[#All],[codigo_regional3]:[Columna1]],3,0)</f>
        <v>99</v>
      </c>
      <c r="AM2193" s="41">
        <f>Exportar[[#This Row],[COD]]</f>
        <v>99</v>
      </c>
      <c r="AN2193" s="41">
        <f>IFERROR(VLOOKUP(Exportar[[#This Row],[RUBRO completo]],'[3]CENTRO DE COSTOS'!$X:$X,1,0),0)</f>
        <v>0</v>
      </c>
      <c r="AO2193" s="43" t="str">
        <f>VLOOKUP(Exportar[[#This Row],[COD_REAL]],'[3]CENTRO DE COSTOS'!$M$4:$N$72,2,0)</f>
        <v>REGIONAL VICHADA</v>
      </c>
    </row>
    <row r="2194" spans="1:41" x14ac:dyDescent="0.25">
      <c r="A2194" s="44">
        <v>45111</v>
      </c>
      <c r="B2194" s="32">
        <v>2023</v>
      </c>
      <c r="C2194" s="33" t="str">
        <f>VLOOKUP(D2194,'[3]CENTRO DE COSTOS'!$E:$H,4,0)</f>
        <v>REGIONALES</v>
      </c>
      <c r="D2194" s="34" t="s">
        <v>105</v>
      </c>
      <c r="E2194" s="34" t="s">
        <v>106</v>
      </c>
      <c r="F2194" s="34" t="s">
        <v>192</v>
      </c>
      <c r="G2194" s="35" t="str">
        <f>VLOOKUP(O2194,[3]Gerentes!$A:$N,4,0)</f>
        <v xml:space="preserve">PROTECCIÓN RESTABLECIMIENTO </v>
      </c>
      <c r="H2194" s="35" t="str">
        <f>VLOOKUP(O2194,[3]Gerentes!$A:$N,5,0)</f>
        <v>DIRECTOR(A) DE PROTECCION</v>
      </c>
      <c r="I2194" s="35" t="str">
        <f>VLOOKUP(O2194,[3]Gerentes!$A:$N,10,0)</f>
        <v>2. Protección PARD</v>
      </c>
      <c r="J2194" s="35" t="str">
        <f>VLOOKUP(O2194,[3]Gerentes!$A:$AB,15,0)</f>
        <v>Contratable</v>
      </c>
      <c r="K2194" s="36" t="str">
        <f t="shared" si="102"/>
        <v>Inversión</v>
      </c>
      <c r="L2194" s="37" t="s">
        <v>173</v>
      </c>
      <c r="M2194" s="38" t="str">
        <f t="shared" si="103"/>
        <v>C-4102-1500-14</v>
      </c>
      <c r="N2194" s="34">
        <v>991</v>
      </c>
      <c r="O2194" s="35" t="str">
        <f t="shared" si="104"/>
        <v>C-4102-1500-14-0-4102037-02-991</v>
      </c>
      <c r="P2194" s="32" t="s">
        <v>172</v>
      </c>
      <c r="Q2194" s="39">
        <f>VLOOKUP($O2194,[3]Gerentes!$A:$I,7,0)</f>
        <v>4102037</v>
      </c>
      <c r="R2194" s="40" t="str">
        <f>VLOOKUP($O2194,[3]Gerentes!$A:$I,8,0)</f>
        <v>SERVICIO DE PROTECCION PARA EL RESTABLECIMIENTO DE DERECHOS DE NIÑOS, NIÑAS, ADOLESCENTES Y JOVENES</v>
      </c>
      <c r="S2194" s="34" t="s">
        <v>24</v>
      </c>
      <c r="T2194" s="34">
        <v>21</v>
      </c>
      <c r="U2194" s="34" t="s">
        <v>185</v>
      </c>
      <c r="V2194" s="34" t="s">
        <v>25</v>
      </c>
      <c r="W2194" s="41">
        <v>766134601</v>
      </c>
      <c r="X2194" s="41">
        <v>0</v>
      </c>
      <c r="Y2194" s="41">
        <v>0</v>
      </c>
      <c r="Z2194" s="41">
        <v>0</v>
      </c>
      <c r="AA2194" s="41">
        <v>0</v>
      </c>
      <c r="AB2194" s="42">
        <v>766134601</v>
      </c>
      <c r="AC2194" s="41">
        <v>730445100</v>
      </c>
      <c r="AD2194" s="41">
        <v>35689501</v>
      </c>
      <c r="AE2194" s="42">
        <v>617048998</v>
      </c>
      <c r="AF2194" s="42">
        <v>229056698</v>
      </c>
      <c r="AG2194" s="41">
        <v>229056698</v>
      </c>
      <c r="AH2194" s="41">
        <v>229056698</v>
      </c>
      <c r="AI2194" s="41">
        <v>0</v>
      </c>
      <c r="AJ2194" s="41">
        <v>0</v>
      </c>
      <c r="AK2194" s="42" t="str">
        <f>IFERROR(VLOOKUP(Exportar[[#This Row],[RUBRO]],[3]LISTAS!$A$1:$B$19,2,0),Exportar[[#This Row],[NOMBRE-Planeación_Proyecto]])</f>
        <v>2. Protección PARD</v>
      </c>
      <c r="AL2194" s="41">
        <f>VLOOKUP(Exportar[[#This Row],[UNIDAD/SUB UNIDAD]],[3]!REGIONALES[[#All],[codigo_regional3]:[Columna1]],3,0)</f>
        <v>99</v>
      </c>
      <c r="AM2194" s="41">
        <f>Exportar[[#This Row],[COD]]</f>
        <v>99</v>
      </c>
      <c r="AN2194" s="41">
        <f>IFERROR(VLOOKUP(Exportar[[#This Row],[RUBRO completo]],'[3]CENTRO DE COSTOS'!$X:$X,1,0),0)</f>
        <v>0</v>
      </c>
      <c r="AO2194" s="43" t="str">
        <f>VLOOKUP(Exportar[[#This Row],[COD_REAL]],'[3]CENTRO DE COSTOS'!$M$4:$N$72,2,0)</f>
        <v>REGIONAL VICHADA</v>
      </c>
    </row>
    <row r="2195" spans="1:41" x14ac:dyDescent="0.25">
      <c r="A2195" s="44">
        <v>45111</v>
      </c>
      <c r="B2195" s="32">
        <v>2023</v>
      </c>
      <c r="C2195" s="33" t="str">
        <f>VLOOKUP(D2195,'[3]CENTRO DE COSTOS'!$E:$H,4,0)</f>
        <v>REGIONALES</v>
      </c>
      <c r="D2195" s="34" t="s">
        <v>105</v>
      </c>
      <c r="E2195" s="34" t="s">
        <v>106</v>
      </c>
      <c r="F2195" s="34" t="s">
        <v>192</v>
      </c>
      <c r="G2195" s="35" t="str">
        <f>VLOOKUP(O2195,[3]Gerentes!$A:$N,4,0)</f>
        <v>SNBF</v>
      </c>
      <c r="H2195" s="35" t="str">
        <f>VLOOKUP(O2195,[3]Gerentes!$A:$N,5,0)</f>
        <v>DIRECTOR(A) DE SISTEMA NACIONAL DE BIENESTAR FAMILIAR</v>
      </c>
      <c r="I2195" s="35" t="str">
        <f>VLOOKUP(O2195,[3]Gerentes!$A:$N,10,0)</f>
        <v>7. SNBF</v>
      </c>
      <c r="J2195" s="35" t="str">
        <f>VLOOKUP(O2195,[3]Gerentes!$A:$AB,15,0)</f>
        <v>Contratable</v>
      </c>
      <c r="K2195" s="36" t="str">
        <f t="shared" si="102"/>
        <v>Inversión</v>
      </c>
      <c r="L2195" s="37" t="s">
        <v>168</v>
      </c>
      <c r="M2195" s="38" t="str">
        <f t="shared" si="103"/>
        <v>C-4102-1500-15</v>
      </c>
      <c r="N2195" s="34">
        <v>991</v>
      </c>
      <c r="O2195" s="35" t="str">
        <f t="shared" si="104"/>
        <v>C-4102-1500-15-0-4102024-02-991</v>
      </c>
      <c r="P2195" s="32" t="s">
        <v>167</v>
      </c>
      <c r="Q2195" s="39">
        <f>VLOOKUP($O2195,[3]Gerentes!$A:$I,7,0)</f>
        <v>4102024</v>
      </c>
      <c r="R2195" s="40" t="str">
        <f>VLOOKUP($O2195,[3]Gerentes!$A:$I,8,0)</f>
        <v>SERVICIO DE ASISTENCIA TECNICA EN EL CICLO DE POLITICAS PUBLICAS DE INFANCIA Y ADOLESCENCIA</v>
      </c>
      <c r="S2195" s="34" t="s">
        <v>24</v>
      </c>
      <c r="T2195" s="34">
        <v>27</v>
      </c>
      <c r="U2195" s="34" t="s">
        <v>161</v>
      </c>
      <c r="V2195" s="34" t="s">
        <v>25</v>
      </c>
      <c r="W2195" s="41">
        <v>132032800</v>
      </c>
      <c r="X2195" s="41">
        <v>0</v>
      </c>
      <c r="Y2195" s="41">
        <v>3345334</v>
      </c>
      <c r="Z2195" s="41">
        <v>0</v>
      </c>
      <c r="AA2195" s="41">
        <v>0</v>
      </c>
      <c r="AB2195" s="42">
        <v>128687466</v>
      </c>
      <c r="AC2195" s="41">
        <v>128687466</v>
      </c>
      <c r="AD2195" s="41">
        <v>0</v>
      </c>
      <c r="AE2195" s="42">
        <v>128687466</v>
      </c>
      <c r="AF2195" s="42">
        <v>46171466</v>
      </c>
      <c r="AG2195" s="41">
        <v>46171466</v>
      </c>
      <c r="AH2195" s="41">
        <v>46171466</v>
      </c>
      <c r="AI2195" s="41">
        <v>0</v>
      </c>
      <c r="AJ2195" s="41">
        <v>0</v>
      </c>
      <c r="AK2195" s="42" t="str">
        <f>IFERROR(VLOOKUP(Exportar[[#This Row],[RUBRO]],[3]LISTAS!$A$1:$B$19,2,0),Exportar[[#This Row],[NOMBRE-Planeación_Proyecto]])</f>
        <v>7. SNBF</v>
      </c>
      <c r="AL2195" s="41">
        <f>VLOOKUP(Exportar[[#This Row],[UNIDAD/SUB UNIDAD]],[3]!REGIONALES[[#All],[codigo_regional3]:[Columna1]],3,0)</f>
        <v>99</v>
      </c>
      <c r="AM2195" s="41">
        <f>Exportar[[#This Row],[COD]]</f>
        <v>99</v>
      </c>
      <c r="AN2195" s="41">
        <f>IFERROR(VLOOKUP(Exportar[[#This Row],[RUBRO completo]],'[3]CENTRO DE COSTOS'!$X:$X,1,0),0)</f>
        <v>0</v>
      </c>
      <c r="AO2195" s="43" t="str">
        <f>VLOOKUP(Exportar[[#This Row],[COD_REAL]],'[3]CENTRO DE COSTOS'!$M$4:$N$72,2,0)</f>
        <v>REGIONAL VICHADA</v>
      </c>
    </row>
    <row r="2196" spans="1:41" x14ac:dyDescent="0.25">
      <c r="A2196" s="44">
        <v>45111</v>
      </c>
      <c r="B2196" s="32">
        <v>2023</v>
      </c>
      <c r="C2196" s="33" t="str">
        <f>VLOOKUP(D2196,'[3]CENTRO DE COSTOS'!$E:$H,4,0)</f>
        <v>REGIONALES</v>
      </c>
      <c r="D2196" s="34" t="s">
        <v>105</v>
      </c>
      <c r="E2196" s="34" t="s">
        <v>106</v>
      </c>
      <c r="F2196" s="34" t="s">
        <v>192</v>
      </c>
      <c r="G2196" s="35" t="str">
        <f>VLOOKUP(O2196,[3]Gerentes!$A:$N,4,0)</f>
        <v>FAMILIA Y COMUNIDADES</v>
      </c>
      <c r="H2196" s="35" t="str">
        <f>VLOOKUP(O2196,[3]Gerentes!$A:$N,5,0)</f>
        <v>DIRECTOR(A) DE FAMILIA Y COMUNIDADES</v>
      </c>
      <c r="I2196" s="35" t="str">
        <f>VLOOKUP(O2196,[3]Gerentes!$A:$N,10,0)</f>
        <v>6. Familia y Comunidades</v>
      </c>
      <c r="J2196" s="35" t="str">
        <f>VLOOKUP(O2196,[3]Gerentes!$A:$AB,15,0)</f>
        <v>Contratable</v>
      </c>
      <c r="K2196" s="36" t="str">
        <f t="shared" si="102"/>
        <v>Inversión</v>
      </c>
      <c r="L2196" s="37" t="s">
        <v>184</v>
      </c>
      <c r="M2196" s="38" t="str">
        <f t="shared" si="103"/>
        <v>C-4102-1500-16</v>
      </c>
      <c r="N2196" s="34">
        <v>991</v>
      </c>
      <c r="O2196" s="35" t="str">
        <f t="shared" si="104"/>
        <v>C-4102-1500-16-0-4102041-02-991</v>
      </c>
      <c r="P2196" s="32" t="s">
        <v>183</v>
      </c>
      <c r="Q2196" s="39">
        <f>VLOOKUP($O2196,[3]Gerentes!$A:$I,7,0)</f>
        <v>4102041</v>
      </c>
      <c r="R2196" s="40" t="str">
        <f>VLOOKUP($O2196,[3]Gerentes!$A:$I,8,0)</f>
        <v>SERVICIO DE ASISTENCIA TECNICA EN EL CICLO DE POLITICAS PUBLICAS DE FAMILIA Y OTRAS RELACIONADAS</v>
      </c>
      <c r="S2196" s="34" t="s">
        <v>24</v>
      </c>
      <c r="T2196" s="34">
        <v>27</v>
      </c>
      <c r="U2196" s="34" t="s">
        <v>161</v>
      </c>
      <c r="V2196" s="34" t="s">
        <v>25</v>
      </c>
      <c r="W2196" s="41">
        <v>92388266</v>
      </c>
      <c r="X2196" s="41">
        <v>0</v>
      </c>
      <c r="Y2196" s="41">
        <v>0</v>
      </c>
      <c r="Z2196" s="41">
        <v>0</v>
      </c>
      <c r="AA2196" s="41">
        <v>0</v>
      </c>
      <c r="AB2196" s="42">
        <v>92388266</v>
      </c>
      <c r="AC2196" s="41">
        <v>88188800</v>
      </c>
      <c r="AD2196" s="41">
        <v>4199466</v>
      </c>
      <c r="AE2196" s="42">
        <v>88188800</v>
      </c>
      <c r="AF2196" s="42">
        <v>31233534</v>
      </c>
      <c r="AG2196" s="41">
        <v>31233534</v>
      </c>
      <c r="AH2196" s="41">
        <v>31233534</v>
      </c>
      <c r="AI2196" s="41">
        <v>0</v>
      </c>
      <c r="AJ2196" s="41">
        <v>0</v>
      </c>
      <c r="AK2196" s="42" t="str">
        <f>IFERROR(VLOOKUP(Exportar[[#This Row],[RUBRO]],[3]LISTAS!$A$1:$B$19,2,0),Exportar[[#This Row],[NOMBRE-Planeación_Proyecto]])</f>
        <v>6. Familia y Comunidades</v>
      </c>
      <c r="AL2196" s="41">
        <f>VLOOKUP(Exportar[[#This Row],[UNIDAD/SUB UNIDAD]],[3]!REGIONALES[[#All],[codigo_regional3]:[Columna1]],3,0)</f>
        <v>99</v>
      </c>
      <c r="AM2196" s="41">
        <f>Exportar[[#This Row],[COD]]</f>
        <v>99</v>
      </c>
      <c r="AN2196" s="41">
        <f>IFERROR(VLOOKUP(Exportar[[#This Row],[RUBRO completo]],'[3]CENTRO DE COSTOS'!$X:$X,1,0),0)</f>
        <v>0</v>
      </c>
      <c r="AO2196" s="43" t="str">
        <f>VLOOKUP(Exportar[[#This Row],[COD_REAL]],'[3]CENTRO DE COSTOS'!$M$4:$N$72,2,0)</f>
        <v>REGIONAL VICHADA</v>
      </c>
    </row>
    <row r="2197" spans="1:41" x14ac:dyDescent="0.25">
      <c r="A2197" s="44">
        <v>45111</v>
      </c>
      <c r="B2197" s="32">
        <v>2023</v>
      </c>
      <c r="C2197" s="33" t="str">
        <f>VLOOKUP(D2197,'[3]CENTRO DE COSTOS'!$E:$H,4,0)</f>
        <v>REGIONALES</v>
      </c>
      <c r="D2197" s="34" t="s">
        <v>105</v>
      </c>
      <c r="E2197" s="34" t="s">
        <v>106</v>
      </c>
      <c r="F2197" s="34" t="s">
        <v>192</v>
      </c>
      <c r="G2197" s="35" t="str">
        <f>VLOOKUP(O2197,[3]Gerentes!$A:$N,4,0)</f>
        <v>PRIMERA INFANCIA</v>
      </c>
      <c r="H2197" s="35" t="str">
        <f>VLOOKUP(O2197,[3]Gerentes!$A:$N,5,0)</f>
        <v>DIRECTOR(A) DE PRIMERA INFANCIA</v>
      </c>
      <c r="I2197" s="35" t="str">
        <f>VLOOKUP(O2197,[3]Gerentes!$A:$N,10,0)</f>
        <v>1. Primera Infancia</v>
      </c>
      <c r="J2197" s="35" t="str">
        <f>VLOOKUP(O2197,[3]Gerentes!$A:$AB,15,0)</f>
        <v>Contratable</v>
      </c>
      <c r="K2197" s="36" t="str">
        <f t="shared" si="102"/>
        <v>Inversión</v>
      </c>
      <c r="L2197" s="37" t="s">
        <v>166</v>
      </c>
      <c r="M2197" s="38" t="str">
        <f t="shared" si="103"/>
        <v>C-4102-1500-18</v>
      </c>
      <c r="N2197" s="34">
        <v>991</v>
      </c>
      <c r="O2197" s="35" t="str">
        <f t="shared" si="104"/>
        <v>C-4102-1500-18-0-4102040-02-991</v>
      </c>
      <c r="P2197" s="32" t="s">
        <v>165</v>
      </c>
      <c r="Q2197" s="39">
        <f>VLOOKUP($O2197,[3]Gerentes!$A:$I,7,0)</f>
        <v>4102040</v>
      </c>
      <c r="R2197" s="40" t="str">
        <f>VLOOKUP($O2197,[3]Gerentes!$A:$I,8,0)</f>
        <v>DOCUMENTOS METODOLOGICOS</v>
      </c>
      <c r="S2197" s="34" t="s">
        <v>24</v>
      </c>
      <c r="T2197" s="34">
        <v>27</v>
      </c>
      <c r="U2197" s="34" t="s">
        <v>161</v>
      </c>
      <c r="V2197" s="34" t="s">
        <v>25</v>
      </c>
      <c r="W2197" s="41">
        <v>507362733</v>
      </c>
      <c r="X2197" s="41">
        <v>0</v>
      </c>
      <c r="Y2197" s="41">
        <v>0</v>
      </c>
      <c r="Z2197" s="41">
        <v>0</v>
      </c>
      <c r="AA2197" s="41">
        <v>0</v>
      </c>
      <c r="AB2197" s="42">
        <v>507362733</v>
      </c>
      <c r="AC2197" s="41">
        <v>468397000</v>
      </c>
      <c r="AD2197" s="41">
        <v>38965733</v>
      </c>
      <c r="AE2197" s="42">
        <v>468397000</v>
      </c>
      <c r="AF2197" s="42">
        <v>171337000</v>
      </c>
      <c r="AG2197" s="41">
        <v>171337000</v>
      </c>
      <c r="AH2197" s="41">
        <v>171337000</v>
      </c>
      <c r="AI2197" s="41">
        <v>0</v>
      </c>
      <c r="AJ2197" s="41">
        <v>0</v>
      </c>
      <c r="AK2197" s="42" t="str">
        <f>IFERROR(VLOOKUP(Exportar[[#This Row],[RUBRO]],[3]LISTAS!$A$1:$B$19,2,0),Exportar[[#This Row],[NOMBRE-Planeación_Proyecto]])</f>
        <v>1. Primera Infancia</v>
      </c>
      <c r="AL2197" s="41">
        <f>VLOOKUP(Exportar[[#This Row],[UNIDAD/SUB UNIDAD]],[3]!REGIONALES[[#All],[codigo_regional3]:[Columna1]],3,0)</f>
        <v>99</v>
      </c>
      <c r="AM2197" s="41">
        <f>Exportar[[#This Row],[COD]]</f>
        <v>99</v>
      </c>
      <c r="AN2197" s="41">
        <f>IFERROR(VLOOKUP(Exportar[[#This Row],[RUBRO completo]],'[3]CENTRO DE COSTOS'!$X:$X,1,0),0)</f>
        <v>0</v>
      </c>
      <c r="AO2197" s="43" t="str">
        <f>VLOOKUP(Exportar[[#This Row],[COD_REAL]],'[3]CENTRO DE COSTOS'!$M$4:$N$72,2,0)</f>
        <v>REGIONAL VICHADA</v>
      </c>
    </row>
    <row r="2198" spans="1:41" x14ac:dyDescent="0.25">
      <c r="A2198" s="44">
        <v>45111</v>
      </c>
      <c r="B2198" s="32">
        <v>2023</v>
      </c>
      <c r="C2198" s="33" t="str">
        <f>VLOOKUP(D2198,'[3]CENTRO DE COSTOS'!$E:$H,4,0)</f>
        <v>REGIONALES</v>
      </c>
      <c r="D2198" s="34" t="s">
        <v>105</v>
      </c>
      <c r="E2198" s="34" t="s">
        <v>106</v>
      </c>
      <c r="F2198" s="34" t="s">
        <v>192</v>
      </c>
      <c r="G2198" s="35" t="str">
        <f>VLOOKUP(O2198,[3]Gerentes!$A:$N,4,0)</f>
        <v>INFANCIA</v>
      </c>
      <c r="H2198" s="35" t="str">
        <f>VLOOKUP(O2198,[3]Gerentes!$A:$N,5,0)</f>
        <v>DIRECTOR(A) DE INFANCIA</v>
      </c>
      <c r="I2198" s="35" t="str">
        <f>VLOOKUP(O2198,[3]Gerentes!$A:$N,10,0)</f>
        <v>7. Infancia</v>
      </c>
      <c r="J2198" s="35" t="str">
        <f>VLOOKUP(O2198,[3]Gerentes!$A:$AB,15,0)</f>
        <v>Contratable</v>
      </c>
      <c r="K2198" s="36" t="str">
        <f t="shared" si="102"/>
        <v>Inversión</v>
      </c>
      <c r="L2198" s="37" t="s">
        <v>182</v>
      </c>
      <c r="M2198" s="38" t="str">
        <f t="shared" si="103"/>
        <v>C-4102-1500-20</v>
      </c>
      <c r="N2198" s="34">
        <v>991</v>
      </c>
      <c r="O2198" s="35" t="str">
        <f t="shared" si="104"/>
        <v>C-4102-1500-20-0-4102045-02-991</v>
      </c>
      <c r="P2198" s="32" t="s">
        <v>181</v>
      </c>
      <c r="Q2198" s="39">
        <f>VLOOKUP($O2198,[3]Gerentes!$A:$I,7,0)</f>
        <v>4102045</v>
      </c>
      <c r="R2198" s="40" t="str">
        <f>VLOOKUP($O2198,[3]Gerentes!$A:$I,8,0)</f>
        <v>SERVICIOS DE EDUCACIÓN INFORMAL A NIÑOS, NIÑAS, ADOLESCENTES  Y JÓVENES PARA EL RECONOCIMIENTO DE SUS DERECHOS</v>
      </c>
      <c r="S2198" s="34" t="s">
        <v>24</v>
      </c>
      <c r="T2198" s="34">
        <v>27</v>
      </c>
      <c r="U2198" s="34" t="s">
        <v>161</v>
      </c>
      <c r="V2198" s="34" t="s">
        <v>25</v>
      </c>
      <c r="W2198" s="41">
        <v>46263866</v>
      </c>
      <c r="X2198" s="41">
        <v>0</v>
      </c>
      <c r="Y2198" s="41">
        <v>3253866</v>
      </c>
      <c r="Z2198" s="41">
        <v>0</v>
      </c>
      <c r="AA2198" s="41">
        <v>0</v>
      </c>
      <c r="AB2198" s="42">
        <v>43010000</v>
      </c>
      <c r="AC2198" s="41">
        <v>43010000</v>
      </c>
      <c r="AD2198" s="41">
        <v>0</v>
      </c>
      <c r="AE2198" s="42">
        <v>43010000</v>
      </c>
      <c r="AF2198" s="42">
        <v>15640000</v>
      </c>
      <c r="AG2198" s="41">
        <v>15640000</v>
      </c>
      <c r="AH2198" s="41">
        <v>15640000</v>
      </c>
      <c r="AI2198" s="41">
        <v>0</v>
      </c>
      <c r="AJ2198" s="41">
        <v>0</v>
      </c>
      <c r="AK2198" s="42" t="str">
        <f>IFERROR(VLOOKUP(Exportar[[#This Row],[RUBRO]],[3]LISTAS!$A$1:$B$19,2,0),Exportar[[#This Row],[NOMBRE-Planeación_Proyecto]])</f>
        <v>7. Infancia</v>
      </c>
      <c r="AL2198" s="41">
        <f>VLOOKUP(Exportar[[#This Row],[UNIDAD/SUB UNIDAD]],[3]!REGIONALES[[#All],[codigo_regional3]:[Columna1]],3,0)</f>
        <v>99</v>
      </c>
      <c r="AM2198" s="41">
        <f>Exportar[[#This Row],[COD]]</f>
        <v>99</v>
      </c>
      <c r="AN2198" s="41">
        <f>IFERROR(VLOOKUP(Exportar[[#This Row],[RUBRO completo]],'[3]CENTRO DE COSTOS'!$X:$X,1,0),0)</f>
        <v>0</v>
      </c>
      <c r="AO2198" s="43" t="str">
        <f>VLOOKUP(Exportar[[#This Row],[COD_REAL]],'[3]CENTRO DE COSTOS'!$M$4:$N$72,2,0)</f>
        <v>REGIONAL VICHADA</v>
      </c>
    </row>
    <row r="2199" spans="1:41" x14ac:dyDescent="0.25">
      <c r="A2199" s="44">
        <v>45111</v>
      </c>
      <c r="B2199" s="32">
        <v>2023</v>
      </c>
      <c r="C2199" s="33" t="str">
        <f>VLOOKUP(D2199,'[3]CENTRO DE COSTOS'!$E:$H,4,0)</f>
        <v>REGIONALES</v>
      </c>
      <c r="D2199" s="34" t="s">
        <v>105</v>
      </c>
      <c r="E2199" s="34" t="s">
        <v>106</v>
      </c>
      <c r="F2199" s="34" t="s">
        <v>192</v>
      </c>
      <c r="G2199" s="35" t="str">
        <f>VLOOKUP(O2199,[3]Gerentes!$A:$N,4,0)</f>
        <v>ADOLESCENCIA Y JUVENTUD</v>
      </c>
      <c r="H2199" s="35" t="str">
        <f>VLOOKUP(O2199,[3]Gerentes!$A:$N,5,0)</f>
        <v xml:space="preserve">DIRECTOR(A) DE ADOLESCENCIA Y JUVENTUD </v>
      </c>
      <c r="I2199" s="35" t="str">
        <f>VLOOKUP(O2199,[3]Gerentes!$A:$N,10,0)</f>
        <v>8. Adolescencia y Juventud</v>
      </c>
      <c r="J2199" s="35" t="str">
        <f>VLOOKUP(O2199,[3]Gerentes!$A:$AB,15,0)</f>
        <v>Contratable</v>
      </c>
      <c r="K2199" s="36" t="str">
        <f t="shared" si="102"/>
        <v>Inversión</v>
      </c>
      <c r="L2199" s="37" t="s">
        <v>180</v>
      </c>
      <c r="M2199" s="38" t="str">
        <f t="shared" si="103"/>
        <v>C-4102-1500-21</v>
      </c>
      <c r="N2199" s="34">
        <v>991</v>
      </c>
      <c r="O2199" s="35" t="str">
        <f t="shared" si="104"/>
        <v>C-4102-1500-21-0-4102045-02-00-991</v>
      </c>
      <c r="P2199" s="32" t="s">
        <v>179</v>
      </c>
      <c r="Q2199" s="39">
        <f>VLOOKUP($O2199,[3]Gerentes!$A:$I,7,0)</f>
        <v>4102045</v>
      </c>
      <c r="R2199" s="40" t="str">
        <f>VLOOKUP($O2199,[3]Gerentes!$A:$I,8,0)</f>
        <v>SERVICIOS DE EDUCACIÓN INFORMAL A NIÑOS, NIÑAS, ADOLESCENTES  Y JÓVENES PARA EL RECONOCIMIENTO DE SUS DERECHOS</v>
      </c>
      <c r="S2199" s="34" t="s">
        <v>24</v>
      </c>
      <c r="T2199" s="34">
        <v>27</v>
      </c>
      <c r="U2199" s="34" t="s">
        <v>161</v>
      </c>
      <c r="V2199" s="34" t="s">
        <v>25</v>
      </c>
      <c r="W2199" s="41">
        <v>92797334</v>
      </c>
      <c r="X2199" s="41">
        <v>0</v>
      </c>
      <c r="Y2199" s="41">
        <v>0</v>
      </c>
      <c r="Z2199" s="41">
        <v>0</v>
      </c>
      <c r="AA2199" s="41">
        <v>0</v>
      </c>
      <c r="AB2199" s="42">
        <v>92797334</v>
      </c>
      <c r="AC2199" s="41">
        <v>87844666</v>
      </c>
      <c r="AD2199" s="41">
        <v>4952668</v>
      </c>
      <c r="AE2199" s="42">
        <v>87844666</v>
      </c>
      <c r="AF2199" s="42">
        <v>33104666</v>
      </c>
      <c r="AG2199" s="41">
        <v>33104666</v>
      </c>
      <c r="AH2199" s="41">
        <v>33104666</v>
      </c>
      <c r="AI2199" s="41">
        <v>0</v>
      </c>
      <c r="AJ2199" s="41">
        <v>0</v>
      </c>
      <c r="AK2199" s="42" t="str">
        <f>IFERROR(VLOOKUP(Exportar[[#This Row],[RUBRO]],[3]LISTAS!$A$1:$B$19,2,0),Exportar[[#This Row],[NOMBRE-Planeación_Proyecto]])</f>
        <v>8. Adolescencia y Juventud</v>
      </c>
      <c r="AL2199" s="41">
        <f>VLOOKUP(Exportar[[#This Row],[UNIDAD/SUB UNIDAD]],[3]!REGIONALES[[#All],[codigo_regional3]:[Columna1]],3,0)</f>
        <v>99</v>
      </c>
      <c r="AM2199" s="41">
        <f>Exportar[[#This Row],[COD]]</f>
        <v>99</v>
      </c>
      <c r="AN2199" s="41">
        <f>IFERROR(VLOOKUP(Exportar[[#This Row],[RUBRO completo]],'[3]CENTRO DE COSTOS'!$X:$X,1,0),0)</f>
        <v>0</v>
      </c>
      <c r="AO2199" s="43" t="str">
        <f>VLOOKUP(Exportar[[#This Row],[COD_REAL]],'[3]CENTRO DE COSTOS'!$M$4:$N$72,2,0)</f>
        <v>REGIONAL VICHADA</v>
      </c>
    </row>
    <row r="2200" spans="1:41" x14ac:dyDescent="0.25">
      <c r="A2200" s="44">
        <v>45111</v>
      </c>
      <c r="B2200" s="32">
        <v>2023</v>
      </c>
      <c r="C2200" s="33" t="str">
        <f>VLOOKUP(D2200,'[3]CENTRO DE COSTOS'!$E:$H,4,0)</f>
        <v>REGIONALES</v>
      </c>
      <c r="D2200" s="34" t="s">
        <v>105</v>
      </c>
      <c r="E2200" s="34" t="s">
        <v>106</v>
      </c>
      <c r="F2200" s="34" t="s">
        <v>192</v>
      </c>
      <c r="G2200" s="35" t="str">
        <f>VLOOKUP(O2200,[3]Gerentes!$A:$N,4,0)</f>
        <v>TECNOLOGÍA</v>
      </c>
      <c r="H2200" s="35" t="str">
        <f>VLOOKUP(O2200,[3]Gerentes!$A:$N,5,0)</f>
        <v>DIRECTOR(A) DE INFORMACION Y TECNOLOGIA</v>
      </c>
      <c r="I2200" s="35" t="str">
        <f>VLOOKUP(O2200,[3]Gerentes!$A:$N,10,0)</f>
        <v>9. Tecnología</v>
      </c>
      <c r="J2200" s="35" t="str">
        <f>VLOOKUP(O2200,[3]Gerentes!$A:$AB,15,0)</f>
        <v>Contratable</v>
      </c>
      <c r="K2200" s="36" t="str">
        <f t="shared" si="102"/>
        <v>Inversión</v>
      </c>
      <c r="L2200" s="37" t="s">
        <v>178</v>
      </c>
      <c r="M2200" s="38" t="str">
        <f t="shared" si="103"/>
        <v>C-4199-1500-7</v>
      </c>
      <c r="N2200" s="34">
        <v>991</v>
      </c>
      <c r="O2200" s="35" t="str">
        <f t="shared" si="104"/>
        <v>C-4199-1500-7-0-4199062-02-991</v>
      </c>
      <c r="P2200" s="32" t="s">
        <v>177</v>
      </c>
      <c r="Q2200" s="39">
        <f>VLOOKUP($O2200,[3]Gerentes!$A:$I,7,0)</f>
        <v>4199062</v>
      </c>
      <c r="R2200" s="40" t="str">
        <f>VLOOKUP($O2200,[3]Gerentes!$A:$I,8,0)</f>
        <v>SERVICIOS TECNOLOGICOS</v>
      </c>
      <c r="S2200" s="34" t="s">
        <v>24</v>
      </c>
      <c r="T2200" s="34">
        <v>27</v>
      </c>
      <c r="U2200" s="34" t="s">
        <v>161</v>
      </c>
      <c r="V2200" s="34" t="s">
        <v>25</v>
      </c>
      <c r="W2200" s="41">
        <v>59620925</v>
      </c>
      <c r="X2200" s="41">
        <v>0</v>
      </c>
      <c r="Y2200" s="41">
        <v>0</v>
      </c>
      <c r="Z2200" s="41">
        <v>0</v>
      </c>
      <c r="AA2200" s="41">
        <v>0</v>
      </c>
      <c r="AB2200" s="42">
        <v>59620925</v>
      </c>
      <c r="AC2200" s="41">
        <v>56960867</v>
      </c>
      <c r="AD2200" s="41">
        <v>2660058</v>
      </c>
      <c r="AE2200" s="42">
        <v>56960867</v>
      </c>
      <c r="AF2200" s="42">
        <v>22086867</v>
      </c>
      <c r="AG2200" s="41">
        <v>22086867</v>
      </c>
      <c r="AH2200" s="41">
        <v>22086867</v>
      </c>
      <c r="AI2200" s="41">
        <v>0</v>
      </c>
      <c r="AJ2200" s="41">
        <v>0</v>
      </c>
      <c r="AK2200" s="42" t="str">
        <f>IFERROR(VLOOKUP(Exportar[[#This Row],[RUBRO]],[3]LISTAS!$A$1:$B$19,2,0),Exportar[[#This Row],[NOMBRE-Planeación_Proyecto]])</f>
        <v>9. Tecnología</v>
      </c>
      <c r="AL2200" s="41">
        <f>VLOOKUP(Exportar[[#This Row],[UNIDAD/SUB UNIDAD]],[3]!REGIONALES[[#All],[codigo_regional3]:[Columna1]],3,0)</f>
        <v>99</v>
      </c>
      <c r="AM2200" s="41">
        <f>Exportar[[#This Row],[COD]]</f>
        <v>99</v>
      </c>
      <c r="AN2200" s="41">
        <f>IFERROR(VLOOKUP(Exportar[[#This Row],[RUBRO completo]],'[3]CENTRO DE COSTOS'!$X:$X,1,0),0)</f>
        <v>0</v>
      </c>
      <c r="AO2200" s="43" t="str">
        <f>VLOOKUP(Exportar[[#This Row],[COD_REAL]],'[3]CENTRO DE COSTOS'!$M$4:$N$72,2,0)</f>
        <v>REGIONAL VICHADA</v>
      </c>
    </row>
    <row r="2201" spans="1:41" x14ac:dyDescent="0.25">
      <c r="A2201" s="44">
        <v>45111</v>
      </c>
      <c r="B2201" s="32">
        <v>2023</v>
      </c>
      <c r="C2201" s="33" t="str">
        <f>VLOOKUP(D2201,'[3]CENTRO DE COSTOS'!$E:$H,4,0)</f>
        <v>REGIONALES</v>
      </c>
      <c r="D2201" s="34" t="s">
        <v>105</v>
      </c>
      <c r="E2201" s="34" t="s">
        <v>106</v>
      </c>
      <c r="F2201" s="34" t="s">
        <v>192</v>
      </c>
      <c r="G2201" s="35" t="str">
        <f>VLOOKUP(O2201,[3]Gerentes!$A:$N,4,0)</f>
        <v>FORTALECIMIENTO</v>
      </c>
      <c r="H2201" s="35" t="str">
        <f>VLOOKUP(O2201,[3]Gerentes!$A:$N,5,0)</f>
        <v>DIRECTOR(A) DE GESTION HUMANA</v>
      </c>
      <c r="I2201" s="35" t="str">
        <f>VLOOKUP(O2201,[3]Gerentes!$A:$N,10,0)</f>
        <v>8. Fortalecimiento</v>
      </c>
      <c r="J2201" s="35" t="str">
        <f>VLOOKUP(O2201,[3]Gerentes!$A:$AB,15,0)</f>
        <v>Contratable</v>
      </c>
      <c r="K2201" s="36" t="str">
        <f t="shared" si="102"/>
        <v>Inversión</v>
      </c>
      <c r="L2201" s="37" t="s">
        <v>175</v>
      </c>
      <c r="M2201" s="38" t="str">
        <f t="shared" si="103"/>
        <v>C-4199-1500-8</v>
      </c>
      <c r="N2201" s="34">
        <v>991</v>
      </c>
      <c r="O2201" s="35" t="str">
        <f t="shared" si="104"/>
        <v>C-4199-1500-8-0-4199064-02-991</v>
      </c>
      <c r="P2201" s="32" t="s">
        <v>174</v>
      </c>
      <c r="Q2201" s="39">
        <f>VLOOKUP($O2201,[3]Gerentes!$A:$I,7,0)</f>
        <v>4199064</v>
      </c>
      <c r="R2201" s="40" t="str">
        <f>VLOOKUP($O2201,[3]Gerentes!$A:$I,8,0)</f>
        <v>SERVICIO DE IMPLEMENTACION DE SISTEMAS DE GESTION</v>
      </c>
      <c r="S2201" s="34" t="s">
        <v>24</v>
      </c>
      <c r="T2201" s="34">
        <v>27</v>
      </c>
      <c r="U2201" s="34" t="s">
        <v>161</v>
      </c>
      <c r="V2201" s="34" t="s">
        <v>25</v>
      </c>
      <c r="W2201" s="41">
        <v>422325330</v>
      </c>
      <c r="X2201" s="41">
        <v>0</v>
      </c>
      <c r="Y2201" s="41">
        <v>7490</v>
      </c>
      <c r="Z2201" s="41">
        <v>0</v>
      </c>
      <c r="AA2201" s="41">
        <v>0</v>
      </c>
      <c r="AB2201" s="42">
        <v>422317840</v>
      </c>
      <c r="AC2201" s="41">
        <v>422317840</v>
      </c>
      <c r="AD2201" s="41">
        <v>0</v>
      </c>
      <c r="AE2201" s="42">
        <v>344002999</v>
      </c>
      <c r="AF2201" s="42">
        <v>142618766</v>
      </c>
      <c r="AG2201" s="41">
        <v>142618766</v>
      </c>
      <c r="AH2201" s="41">
        <v>142618766</v>
      </c>
      <c r="AI2201" s="41">
        <v>0</v>
      </c>
      <c r="AJ2201" s="41">
        <v>0</v>
      </c>
      <c r="AK2201" s="42" t="str">
        <f>IFERROR(VLOOKUP(Exportar[[#This Row],[RUBRO]],[3]LISTAS!$A$1:$B$19,2,0),Exportar[[#This Row],[NOMBRE-Planeación_Proyecto]])</f>
        <v>8. Fortalecimiento</v>
      </c>
      <c r="AL2201" s="41">
        <f>VLOOKUP(Exportar[[#This Row],[UNIDAD/SUB UNIDAD]],[3]!REGIONALES[[#All],[codigo_regional3]:[Columna1]],3,0)</f>
        <v>99</v>
      </c>
      <c r="AM2201" s="41">
        <f>Exportar[[#This Row],[COD]]</f>
        <v>99</v>
      </c>
      <c r="AN2201" s="41">
        <f>IFERROR(VLOOKUP(Exportar[[#This Row],[RUBRO completo]],'[3]CENTRO DE COSTOS'!$X:$X,1,0),0)</f>
        <v>0</v>
      </c>
      <c r="AO2201" s="43" t="str">
        <f>VLOOKUP(Exportar[[#This Row],[COD_REAL]],'[3]CENTRO DE COSTOS'!$M$4:$N$72,2,0)</f>
        <v>REGIONAL VICHADA</v>
      </c>
    </row>
    <row r="2202" spans="1:41" x14ac:dyDescent="0.25">
      <c r="A2202" s="44">
        <v>45111</v>
      </c>
      <c r="B2202" s="32">
        <v>2023</v>
      </c>
      <c r="C2202" s="33" t="str">
        <f>VLOOKUP(D2202,'[3]CENTRO DE COSTOS'!$E:$H,4,0)</f>
        <v>REGIONALES</v>
      </c>
      <c r="D2202" s="34" t="s">
        <v>105</v>
      </c>
      <c r="E2202" s="34" t="s">
        <v>106</v>
      </c>
      <c r="F2202" s="34" t="s">
        <v>176</v>
      </c>
      <c r="G2202" s="35" t="str">
        <f>VLOOKUP(O2202,[3]Gerentes!$A:$N,4,0)</f>
        <v>NUTRICIÓN</v>
      </c>
      <c r="H2202" s="35" t="str">
        <f>VLOOKUP(O2202,[3]Gerentes!$A:$N,5,0)</f>
        <v>DIRECTOR(A) DE NUTRICION</v>
      </c>
      <c r="I2202" s="35" t="str">
        <f>VLOOKUP(O2202,[3]Gerentes!$A:$N,10,0)</f>
        <v>4. Nutrición</v>
      </c>
      <c r="J2202" s="35" t="str">
        <f>VLOOKUP(O2202,[3]Gerentes!$A:$AB,15,0)</f>
        <v>No Contratable</v>
      </c>
      <c r="K2202" s="36" t="str">
        <f t="shared" si="102"/>
        <v>Inversión</v>
      </c>
      <c r="L2202" s="37" t="s">
        <v>191</v>
      </c>
      <c r="M2202" s="38" t="str">
        <f t="shared" si="103"/>
        <v>C-4102-1500-12</v>
      </c>
      <c r="N2202" s="34">
        <v>992</v>
      </c>
      <c r="O2202" s="35" t="str">
        <f t="shared" si="104"/>
        <v>C-4102-1500-12-0-4102014-02-992</v>
      </c>
      <c r="P2202" s="32" t="s">
        <v>190</v>
      </c>
      <c r="Q2202" s="39">
        <f>VLOOKUP($O2202,[3]Gerentes!$A:$I,7,0)</f>
        <v>4102014</v>
      </c>
      <c r="R2202" s="40" t="str">
        <f>VLOOKUP($O2202,[3]Gerentes!$A:$I,8,0)</f>
        <v>SERVICIO DE DISTRIBUCION DE ALIMENTOS SOLIDOS DE ALTO VALOR NUTRICIONAL</v>
      </c>
      <c r="S2202" s="34" t="s">
        <v>24</v>
      </c>
      <c r="T2202" s="34">
        <v>27</v>
      </c>
      <c r="U2202" s="34" t="s">
        <v>161</v>
      </c>
      <c r="V2202" s="34" t="s">
        <v>25</v>
      </c>
      <c r="W2202" s="41">
        <v>3000000</v>
      </c>
      <c r="X2202" s="41">
        <v>0</v>
      </c>
      <c r="Y2202" s="41">
        <v>0</v>
      </c>
      <c r="Z2202" s="41">
        <v>0</v>
      </c>
      <c r="AA2202" s="41">
        <v>0</v>
      </c>
      <c r="AB2202" s="42">
        <v>3000000</v>
      </c>
      <c r="AC2202" s="41">
        <v>3000000</v>
      </c>
      <c r="AD2202" s="41">
        <v>0</v>
      </c>
      <c r="AE2202" s="42">
        <v>0</v>
      </c>
      <c r="AF2202" s="42">
        <v>0</v>
      </c>
      <c r="AG2202" s="41">
        <v>0</v>
      </c>
      <c r="AH2202" s="41">
        <v>0</v>
      </c>
      <c r="AI2202" s="41">
        <v>0</v>
      </c>
      <c r="AJ2202" s="41">
        <v>0</v>
      </c>
      <c r="AK2202" s="42" t="str">
        <f>IFERROR(VLOOKUP(Exportar[[#This Row],[RUBRO]],[3]LISTAS!$A$1:$B$19,2,0),Exportar[[#This Row],[NOMBRE-Planeación_Proyecto]])</f>
        <v>4. Nutrición</v>
      </c>
      <c r="AL2202" s="41">
        <f>VLOOKUP(Exportar[[#This Row],[UNIDAD/SUB UNIDAD]],[3]!REGIONALES[[#All],[codigo_regional3]:[Columna1]],3,0)</f>
        <v>99</v>
      </c>
      <c r="AM2202" s="41">
        <f>Exportar[[#This Row],[COD]]</f>
        <v>99</v>
      </c>
      <c r="AN2202" s="41">
        <f>IFERROR(VLOOKUP(Exportar[[#This Row],[RUBRO completo]],'[3]CENTRO DE COSTOS'!$X:$X,1,0),0)</f>
        <v>0</v>
      </c>
      <c r="AO2202" s="43" t="str">
        <f>VLOOKUP(Exportar[[#This Row],[COD_REAL]],'[3]CENTRO DE COSTOS'!$M$4:$N$72,2,0)</f>
        <v>REGIONAL VICHADA</v>
      </c>
    </row>
    <row r="2203" spans="1:41" x14ac:dyDescent="0.25">
      <c r="A2203" s="44">
        <v>45111</v>
      </c>
      <c r="B2203" s="32">
        <v>2023</v>
      </c>
      <c r="C2203" s="33" t="str">
        <f>VLOOKUP(D2203,'[3]CENTRO DE COSTOS'!$E:$H,4,0)</f>
        <v>REGIONALES</v>
      </c>
      <c r="D2203" s="34" t="s">
        <v>105</v>
      </c>
      <c r="E2203" s="34" t="s">
        <v>106</v>
      </c>
      <c r="F2203" s="34" t="s">
        <v>176</v>
      </c>
      <c r="G2203" s="35" t="str">
        <f>VLOOKUP(O2203,[3]Gerentes!$A:$N,4,0)</f>
        <v>NUTRICIÓN</v>
      </c>
      <c r="H2203" s="35" t="str">
        <f>VLOOKUP(O2203,[3]Gerentes!$A:$N,5,0)</f>
        <v>DIRECTOR(A) DE NUTRICION</v>
      </c>
      <c r="I2203" s="35" t="str">
        <f>VLOOKUP(O2203,[3]Gerentes!$A:$N,10,0)</f>
        <v>4. Nutrición</v>
      </c>
      <c r="J2203" s="35" t="str">
        <f>VLOOKUP(O2203,[3]Gerentes!$A:$AB,15,0)</f>
        <v>No Contratable</v>
      </c>
      <c r="K2203" s="36" t="str">
        <f t="shared" si="102"/>
        <v>Inversión</v>
      </c>
      <c r="L2203" s="37" t="s">
        <v>189</v>
      </c>
      <c r="M2203" s="38" t="str">
        <f t="shared" si="103"/>
        <v>C-4102-1500-12</v>
      </c>
      <c r="N2203" s="34">
        <v>992</v>
      </c>
      <c r="O2203" s="35" t="str">
        <f t="shared" si="104"/>
        <v>C-4102-1500-12-0-4102016-02-992</v>
      </c>
      <c r="P2203" s="32" t="s">
        <v>188</v>
      </c>
      <c r="Q2203" s="39">
        <f>VLOOKUP($O2203,[3]Gerentes!$A:$I,7,0)</f>
        <v>4102016</v>
      </c>
      <c r="R2203" s="40" t="str">
        <f>VLOOKUP($O2203,[3]Gerentes!$A:$I,8,0)</f>
        <v>SERVICIO DE ATENCION Y PREVENCION A LA DESNUTRICION DESDE EL SECTOR INCLUSION SOCIAL</v>
      </c>
      <c r="S2203" s="34" t="s">
        <v>24</v>
      </c>
      <c r="T2203" s="34">
        <v>27</v>
      </c>
      <c r="U2203" s="34" t="s">
        <v>161</v>
      </c>
      <c r="V2203" s="34" t="s">
        <v>25</v>
      </c>
      <c r="W2203" s="41">
        <v>2500000</v>
      </c>
      <c r="X2203" s="41">
        <v>6000000</v>
      </c>
      <c r="Y2203" s="41">
        <v>0</v>
      </c>
      <c r="Z2203" s="41">
        <v>0</v>
      </c>
      <c r="AA2203" s="41">
        <v>0</v>
      </c>
      <c r="AB2203" s="42">
        <v>8500000</v>
      </c>
      <c r="AC2203" s="41">
        <v>8500000</v>
      </c>
      <c r="AD2203" s="41">
        <v>0</v>
      </c>
      <c r="AE2203" s="42">
        <v>1905250</v>
      </c>
      <c r="AF2203" s="42">
        <v>0</v>
      </c>
      <c r="AG2203" s="41">
        <v>0</v>
      </c>
      <c r="AH2203" s="41">
        <v>0</v>
      </c>
      <c r="AI2203" s="41">
        <v>0</v>
      </c>
      <c r="AJ2203" s="41">
        <v>0</v>
      </c>
      <c r="AK2203" s="42" t="str">
        <f>IFERROR(VLOOKUP(Exportar[[#This Row],[RUBRO]],[3]LISTAS!$A$1:$B$19,2,0),Exportar[[#This Row],[NOMBRE-Planeación_Proyecto]])</f>
        <v>4. Nutrición</v>
      </c>
      <c r="AL2203" s="41">
        <f>VLOOKUP(Exportar[[#This Row],[UNIDAD/SUB UNIDAD]],[3]!REGIONALES[[#All],[codigo_regional3]:[Columna1]],3,0)</f>
        <v>99</v>
      </c>
      <c r="AM2203" s="41">
        <f>Exportar[[#This Row],[COD]]</f>
        <v>99</v>
      </c>
      <c r="AN2203" s="41">
        <f>IFERROR(VLOOKUP(Exportar[[#This Row],[RUBRO completo]],'[3]CENTRO DE COSTOS'!$X:$X,1,0),0)</f>
        <v>0</v>
      </c>
      <c r="AO2203" s="43" t="str">
        <f>VLOOKUP(Exportar[[#This Row],[COD_REAL]],'[3]CENTRO DE COSTOS'!$M$4:$N$72,2,0)</f>
        <v>REGIONAL VICHADA</v>
      </c>
    </row>
    <row r="2204" spans="1:41" x14ac:dyDescent="0.25">
      <c r="A2204" s="44">
        <v>45111</v>
      </c>
      <c r="B2204" s="32">
        <v>2023</v>
      </c>
      <c r="C2204" s="33" t="str">
        <f>VLOOKUP(D2204,'[3]CENTRO DE COSTOS'!$E:$H,4,0)</f>
        <v>REGIONALES</v>
      </c>
      <c r="D2204" s="34" t="s">
        <v>105</v>
      </c>
      <c r="E2204" s="34" t="s">
        <v>106</v>
      </c>
      <c r="F2204" s="34" t="s">
        <v>176</v>
      </c>
      <c r="G2204" s="35" t="str">
        <f>VLOOKUP(O2204,[3]Gerentes!$A:$N,4,0)</f>
        <v>PROTECCIÓN SRPA</v>
      </c>
      <c r="H2204" s="35" t="str">
        <f>VLOOKUP(O2204,[3]Gerentes!$A:$N,5,0)</f>
        <v>DIRECTOR(A) DE PROTECCION</v>
      </c>
      <c r="I2204" s="35" t="str">
        <f>VLOOKUP(O2204,[3]Gerentes!$A:$N,10,0)</f>
        <v>3. Protección SRPA</v>
      </c>
      <c r="J2204" s="35" t="str">
        <f>VLOOKUP(O2204,[3]Gerentes!$A:$AB,15,0)</f>
        <v>No Contratable</v>
      </c>
      <c r="K2204" s="36" t="str">
        <f t="shared" si="102"/>
        <v>Inversión</v>
      </c>
      <c r="L2204" s="37" t="s">
        <v>187</v>
      </c>
      <c r="M2204" s="38" t="str">
        <f t="shared" si="103"/>
        <v>C-4102-1500-13</v>
      </c>
      <c r="N2204" s="34">
        <v>992</v>
      </c>
      <c r="O2204" s="35" t="str">
        <f t="shared" si="104"/>
        <v>C-4102-1500-13-0-4102038-02-992</v>
      </c>
      <c r="P2204" s="32" t="s">
        <v>186</v>
      </c>
      <c r="Q2204" s="39">
        <f>VLOOKUP($O2204,[3]Gerentes!$A:$I,7,0)</f>
        <v>4102038</v>
      </c>
      <c r="R2204" s="40" t="str">
        <f>VLOOKUP($O2204,[3]Gerentes!$A:$I,8,0)</f>
        <v>SERVICIO DIRIGIDOS A LA ATENCION DE NIÑOS, NIÑAS, ADOLESCENTES Y JOVENES, CON ENFOQUE PEDAGOGICO Y RESTAURATIVO ENCAMINADOS A LA INCLUSION SOCIAL</v>
      </c>
      <c r="S2204" s="34" t="s">
        <v>24</v>
      </c>
      <c r="T2204" s="34">
        <v>27</v>
      </c>
      <c r="U2204" s="34" t="s">
        <v>161</v>
      </c>
      <c r="V2204" s="34" t="s">
        <v>25</v>
      </c>
      <c r="W2204" s="41">
        <v>1735420</v>
      </c>
      <c r="X2204" s="41">
        <v>6000000</v>
      </c>
      <c r="Y2204" s="41">
        <v>0</v>
      </c>
      <c r="Z2204" s="41">
        <v>0</v>
      </c>
      <c r="AA2204" s="41">
        <v>0</v>
      </c>
      <c r="AB2204" s="42">
        <v>7735420</v>
      </c>
      <c r="AC2204" s="41">
        <v>7735420</v>
      </c>
      <c r="AD2204" s="41">
        <v>0</v>
      </c>
      <c r="AE2204" s="42">
        <v>2862455</v>
      </c>
      <c r="AF2204" s="42">
        <v>2862455</v>
      </c>
      <c r="AG2204" s="41">
        <v>2862455</v>
      </c>
      <c r="AH2204" s="41">
        <v>2862455</v>
      </c>
      <c r="AI2204" s="41">
        <v>0</v>
      </c>
      <c r="AJ2204" s="41">
        <v>0</v>
      </c>
      <c r="AK2204" s="42" t="str">
        <f>IFERROR(VLOOKUP(Exportar[[#This Row],[RUBRO]],[3]LISTAS!$A$1:$B$19,2,0),Exportar[[#This Row],[NOMBRE-Planeación_Proyecto]])</f>
        <v>3. Protección SRPA</v>
      </c>
      <c r="AL2204" s="41">
        <f>VLOOKUP(Exportar[[#This Row],[UNIDAD/SUB UNIDAD]],[3]!REGIONALES[[#All],[codigo_regional3]:[Columna1]],3,0)</f>
        <v>99</v>
      </c>
      <c r="AM2204" s="41">
        <f>Exportar[[#This Row],[COD]]</f>
        <v>99</v>
      </c>
      <c r="AN2204" s="41">
        <f>IFERROR(VLOOKUP(Exportar[[#This Row],[RUBRO completo]],'[3]CENTRO DE COSTOS'!$X:$X,1,0),0)</f>
        <v>0</v>
      </c>
      <c r="AO2204" s="43" t="str">
        <f>VLOOKUP(Exportar[[#This Row],[COD_REAL]],'[3]CENTRO DE COSTOS'!$M$4:$N$72,2,0)</f>
        <v>REGIONAL VICHADA</v>
      </c>
    </row>
    <row r="2205" spans="1:41" x14ac:dyDescent="0.25">
      <c r="A2205" s="44">
        <v>45111</v>
      </c>
      <c r="B2205" s="32">
        <v>2023</v>
      </c>
      <c r="C2205" s="33" t="str">
        <f>VLOOKUP(D2205,'[3]CENTRO DE COSTOS'!$E:$H,4,0)</f>
        <v>REGIONALES</v>
      </c>
      <c r="D2205" s="34" t="s">
        <v>105</v>
      </c>
      <c r="E2205" s="34" t="s">
        <v>106</v>
      </c>
      <c r="F2205" s="34" t="s">
        <v>176</v>
      </c>
      <c r="G2205" s="35" t="str">
        <f>VLOOKUP(O2205,[3]Gerentes!$A:$N,4,0)</f>
        <v xml:space="preserve">PROTECCIÓN RESTABLECIMIENTO </v>
      </c>
      <c r="H2205" s="35" t="str">
        <f>VLOOKUP(O2205,[3]Gerentes!$A:$N,5,0)</f>
        <v>DIRECTOR(A) DE PROTECCION</v>
      </c>
      <c r="I2205" s="35" t="str">
        <f>VLOOKUP(O2205,[3]Gerentes!$A:$N,10,0)</f>
        <v>2. Protección PARD</v>
      </c>
      <c r="J2205" s="35" t="str">
        <f>VLOOKUP(O2205,[3]Gerentes!$A:$AB,15,0)</f>
        <v>No Contratable</v>
      </c>
      <c r="K2205" s="36" t="str">
        <f t="shared" si="102"/>
        <v>Inversión</v>
      </c>
      <c r="L2205" s="37" t="s">
        <v>173</v>
      </c>
      <c r="M2205" s="38" t="str">
        <f t="shared" si="103"/>
        <v>C-4102-1500-14</v>
      </c>
      <c r="N2205" s="34">
        <v>992</v>
      </c>
      <c r="O2205" s="35" t="str">
        <f t="shared" si="104"/>
        <v>C-4102-1500-14-0-4102037-02-992</v>
      </c>
      <c r="P2205" s="32" t="s">
        <v>172</v>
      </c>
      <c r="Q2205" s="39">
        <f>VLOOKUP($O2205,[3]Gerentes!$A:$I,7,0)</f>
        <v>4102037</v>
      </c>
      <c r="R2205" s="40" t="str">
        <f>VLOOKUP($O2205,[3]Gerentes!$A:$I,8,0)</f>
        <v>SERVICIO DE PROTECCION PARA EL RESTABLECIMIENTO DE DERECHOS DE NIÑOS, NIÑAS, ADOLESCENTES Y JOVENES</v>
      </c>
      <c r="S2205" s="34" t="s">
        <v>24</v>
      </c>
      <c r="T2205" s="34">
        <v>21</v>
      </c>
      <c r="U2205" s="34" t="s">
        <v>185</v>
      </c>
      <c r="V2205" s="34" t="s">
        <v>25</v>
      </c>
      <c r="W2205" s="41">
        <v>62336719</v>
      </c>
      <c r="X2205" s="41">
        <v>95000000</v>
      </c>
      <c r="Y2205" s="41">
        <v>0</v>
      </c>
      <c r="Z2205" s="41">
        <v>0</v>
      </c>
      <c r="AA2205" s="41">
        <v>0</v>
      </c>
      <c r="AB2205" s="42">
        <v>157336719</v>
      </c>
      <c r="AC2205" s="41">
        <v>157336719</v>
      </c>
      <c r="AD2205" s="41">
        <v>0</v>
      </c>
      <c r="AE2205" s="42">
        <v>81947397</v>
      </c>
      <c r="AF2205" s="42">
        <v>72846205</v>
      </c>
      <c r="AG2205" s="41">
        <v>72846205</v>
      </c>
      <c r="AH2205" s="41">
        <v>72846205</v>
      </c>
      <c r="AI2205" s="41">
        <v>0</v>
      </c>
      <c r="AJ2205" s="41">
        <v>0</v>
      </c>
      <c r="AK2205" s="42" t="str">
        <f>IFERROR(VLOOKUP(Exportar[[#This Row],[RUBRO]],[3]LISTAS!$A$1:$B$19,2,0),Exportar[[#This Row],[NOMBRE-Planeación_Proyecto]])</f>
        <v>2. Protección PARD</v>
      </c>
      <c r="AL2205" s="41">
        <f>VLOOKUP(Exportar[[#This Row],[UNIDAD/SUB UNIDAD]],[3]!REGIONALES[[#All],[codigo_regional3]:[Columna1]],3,0)</f>
        <v>99</v>
      </c>
      <c r="AM2205" s="41">
        <f>Exportar[[#This Row],[COD]]</f>
        <v>99</v>
      </c>
      <c r="AN2205" s="41">
        <f>IFERROR(VLOOKUP(Exportar[[#This Row],[RUBRO completo]],'[3]CENTRO DE COSTOS'!$X:$X,1,0),0)</f>
        <v>0</v>
      </c>
      <c r="AO2205" s="43" t="str">
        <f>VLOOKUP(Exportar[[#This Row],[COD_REAL]],'[3]CENTRO DE COSTOS'!$M$4:$N$72,2,0)</f>
        <v>REGIONAL VICHADA</v>
      </c>
    </row>
    <row r="2206" spans="1:41" x14ac:dyDescent="0.25">
      <c r="A2206" s="44">
        <v>45111</v>
      </c>
      <c r="B2206" s="32">
        <v>2023</v>
      </c>
      <c r="C2206" s="33" t="str">
        <f>VLOOKUP(D2206,'[3]CENTRO DE COSTOS'!$E:$H,4,0)</f>
        <v>REGIONALES</v>
      </c>
      <c r="D2206" s="34" t="s">
        <v>105</v>
      </c>
      <c r="E2206" s="34" t="s">
        <v>106</v>
      </c>
      <c r="F2206" s="34" t="s">
        <v>176</v>
      </c>
      <c r="G2206" s="35" t="str">
        <f>VLOOKUP(O2206,[3]Gerentes!$A:$N,4,0)</f>
        <v>SNBF</v>
      </c>
      <c r="H2206" s="35" t="str">
        <f>VLOOKUP(O2206,[3]Gerentes!$A:$N,5,0)</f>
        <v>DIRECTOR(A) DE SISTEMA NACIONAL DE BIENESTAR FAMILIAR</v>
      </c>
      <c r="I2206" s="35" t="str">
        <f>VLOOKUP(O2206,[3]Gerentes!$A:$N,10,0)</f>
        <v>7. SNBF</v>
      </c>
      <c r="J2206" s="35" t="str">
        <f>VLOOKUP(O2206,[3]Gerentes!$A:$AB,15,0)</f>
        <v>No Contratable</v>
      </c>
      <c r="K2206" s="36" t="str">
        <f t="shared" si="102"/>
        <v>Inversión</v>
      </c>
      <c r="L2206" s="37" t="s">
        <v>168</v>
      </c>
      <c r="M2206" s="38" t="str">
        <f t="shared" si="103"/>
        <v>C-4102-1500-15</v>
      </c>
      <c r="N2206" s="34">
        <v>992</v>
      </c>
      <c r="O2206" s="35" t="str">
        <f t="shared" si="104"/>
        <v>C-4102-1500-15-0-4102024-02-992</v>
      </c>
      <c r="P2206" s="32" t="s">
        <v>167</v>
      </c>
      <c r="Q2206" s="39">
        <f>VLOOKUP($O2206,[3]Gerentes!$A:$I,7,0)</f>
        <v>4102024</v>
      </c>
      <c r="R2206" s="40" t="str">
        <f>VLOOKUP($O2206,[3]Gerentes!$A:$I,8,0)</f>
        <v>SERVICIO DE ASISTENCIA TECNICA EN EL CICLO DE POLITICAS PUBLICAS DE INFANCIA Y ADOLESCENCIA</v>
      </c>
      <c r="S2206" s="34" t="s">
        <v>24</v>
      </c>
      <c r="T2206" s="34">
        <v>27</v>
      </c>
      <c r="U2206" s="34" t="s">
        <v>161</v>
      </c>
      <c r="V2206" s="34" t="s">
        <v>25</v>
      </c>
      <c r="W2206" s="41">
        <v>3000000</v>
      </c>
      <c r="X2206" s="41">
        <v>3000000</v>
      </c>
      <c r="Y2206" s="41">
        <v>0</v>
      </c>
      <c r="Z2206" s="41">
        <v>0</v>
      </c>
      <c r="AA2206" s="41">
        <v>0</v>
      </c>
      <c r="AB2206" s="42">
        <v>6000000</v>
      </c>
      <c r="AC2206" s="41">
        <v>6000000</v>
      </c>
      <c r="AD2206" s="41">
        <v>0</v>
      </c>
      <c r="AE2206" s="42">
        <v>1212950</v>
      </c>
      <c r="AF2206" s="42">
        <v>1212950</v>
      </c>
      <c r="AG2206" s="41">
        <v>1212950</v>
      </c>
      <c r="AH2206" s="41">
        <v>1212950</v>
      </c>
      <c r="AI2206" s="41">
        <v>0</v>
      </c>
      <c r="AJ2206" s="41">
        <v>0</v>
      </c>
      <c r="AK2206" s="42" t="str">
        <f>IFERROR(VLOOKUP(Exportar[[#This Row],[RUBRO]],[3]LISTAS!$A$1:$B$19,2,0),Exportar[[#This Row],[NOMBRE-Planeación_Proyecto]])</f>
        <v>7. SNBF</v>
      </c>
      <c r="AL2206" s="41">
        <f>VLOOKUP(Exportar[[#This Row],[UNIDAD/SUB UNIDAD]],[3]!REGIONALES[[#All],[codigo_regional3]:[Columna1]],3,0)</f>
        <v>99</v>
      </c>
      <c r="AM2206" s="41">
        <f>Exportar[[#This Row],[COD]]</f>
        <v>99</v>
      </c>
      <c r="AN2206" s="41">
        <f>IFERROR(VLOOKUP(Exportar[[#This Row],[RUBRO completo]],'[3]CENTRO DE COSTOS'!$X:$X,1,0),0)</f>
        <v>0</v>
      </c>
      <c r="AO2206" s="43" t="str">
        <f>VLOOKUP(Exportar[[#This Row],[COD_REAL]],'[3]CENTRO DE COSTOS'!$M$4:$N$72,2,0)</f>
        <v>REGIONAL VICHADA</v>
      </c>
    </row>
    <row r="2207" spans="1:41" x14ac:dyDescent="0.25">
      <c r="A2207" s="44">
        <v>45111</v>
      </c>
      <c r="B2207" s="32">
        <v>2023</v>
      </c>
      <c r="C2207" s="33" t="str">
        <f>VLOOKUP(D2207,'[3]CENTRO DE COSTOS'!$E:$H,4,0)</f>
        <v>REGIONALES</v>
      </c>
      <c r="D2207" s="34" t="s">
        <v>105</v>
      </c>
      <c r="E2207" s="34" t="s">
        <v>106</v>
      </c>
      <c r="F2207" s="34" t="s">
        <v>176</v>
      </c>
      <c r="G2207" s="35" t="str">
        <f>VLOOKUP(O2207,[3]Gerentes!$A:$N,4,0)</f>
        <v>FAMILIA Y COMUNIDADES</v>
      </c>
      <c r="H2207" s="35" t="str">
        <f>VLOOKUP(O2207,[3]Gerentes!$A:$N,5,0)</f>
        <v>DIRECTOR(A) DE FAMILIA Y COMUNIDADES</v>
      </c>
      <c r="I2207" s="35" t="str">
        <f>VLOOKUP(O2207,[3]Gerentes!$A:$N,10,0)</f>
        <v>6. Familia y Comunidades</v>
      </c>
      <c r="J2207" s="35" t="str">
        <f>VLOOKUP(O2207,[3]Gerentes!$A:$AB,15,0)</f>
        <v>No Contratable</v>
      </c>
      <c r="K2207" s="36" t="str">
        <f t="shared" si="102"/>
        <v>Inversión</v>
      </c>
      <c r="L2207" s="37" t="s">
        <v>184</v>
      </c>
      <c r="M2207" s="38" t="str">
        <f t="shared" si="103"/>
        <v>C-4102-1500-16</v>
      </c>
      <c r="N2207" s="34">
        <v>992</v>
      </c>
      <c r="O2207" s="35" t="str">
        <f t="shared" si="104"/>
        <v>C-4102-1500-16-0-4102041-02-992</v>
      </c>
      <c r="P2207" s="32" t="s">
        <v>183</v>
      </c>
      <c r="Q2207" s="39">
        <f>VLOOKUP($O2207,[3]Gerentes!$A:$I,7,0)</f>
        <v>4102041</v>
      </c>
      <c r="R2207" s="40" t="str">
        <f>VLOOKUP($O2207,[3]Gerentes!$A:$I,8,0)</f>
        <v>SERVICIO DE ASISTENCIA TECNICA EN EL CICLO DE POLITICAS PUBLICAS DE FAMILIA Y OTRAS RELACIONADAS</v>
      </c>
      <c r="S2207" s="34" t="s">
        <v>24</v>
      </c>
      <c r="T2207" s="34">
        <v>27</v>
      </c>
      <c r="U2207" s="34" t="s">
        <v>161</v>
      </c>
      <c r="V2207" s="34" t="s">
        <v>25</v>
      </c>
      <c r="W2207" s="41">
        <v>16000000</v>
      </c>
      <c r="X2207" s="41">
        <v>0</v>
      </c>
      <c r="Y2207" s="41">
        <v>0</v>
      </c>
      <c r="Z2207" s="41">
        <v>0</v>
      </c>
      <c r="AA2207" s="41">
        <v>0</v>
      </c>
      <c r="AB2207" s="42">
        <v>16000000</v>
      </c>
      <c r="AC2207" s="41">
        <v>16000000</v>
      </c>
      <c r="AD2207" s="41">
        <v>0</v>
      </c>
      <c r="AE2207" s="42">
        <v>1710835</v>
      </c>
      <c r="AF2207" s="42">
        <v>1710835</v>
      </c>
      <c r="AG2207" s="41">
        <v>1710835</v>
      </c>
      <c r="AH2207" s="41">
        <v>1710835</v>
      </c>
      <c r="AI2207" s="41">
        <v>0</v>
      </c>
      <c r="AJ2207" s="41">
        <v>0</v>
      </c>
      <c r="AK2207" s="42" t="str">
        <f>IFERROR(VLOOKUP(Exportar[[#This Row],[RUBRO]],[3]LISTAS!$A$1:$B$19,2,0),Exportar[[#This Row],[NOMBRE-Planeación_Proyecto]])</f>
        <v>6. Familia y Comunidades</v>
      </c>
      <c r="AL2207" s="41">
        <f>VLOOKUP(Exportar[[#This Row],[UNIDAD/SUB UNIDAD]],[3]!REGIONALES[[#All],[codigo_regional3]:[Columna1]],3,0)</f>
        <v>99</v>
      </c>
      <c r="AM2207" s="41">
        <f>Exportar[[#This Row],[COD]]</f>
        <v>99</v>
      </c>
      <c r="AN2207" s="41">
        <f>IFERROR(VLOOKUP(Exportar[[#This Row],[RUBRO completo]],'[3]CENTRO DE COSTOS'!$X:$X,1,0),0)</f>
        <v>0</v>
      </c>
      <c r="AO2207" s="43" t="str">
        <f>VLOOKUP(Exportar[[#This Row],[COD_REAL]],'[3]CENTRO DE COSTOS'!$M$4:$N$72,2,0)</f>
        <v>REGIONAL VICHADA</v>
      </c>
    </row>
    <row r="2208" spans="1:41" x14ac:dyDescent="0.25">
      <c r="A2208" s="44">
        <v>45111</v>
      </c>
      <c r="B2208" s="32">
        <v>2023</v>
      </c>
      <c r="C2208" s="33" t="str">
        <f>VLOOKUP(D2208,'[3]CENTRO DE COSTOS'!$E:$H,4,0)</f>
        <v>REGIONALES</v>
      </c>
      <c r="D2208" s="34" t="s">
        <v>105</v>
      </c>
      <c r="E2208" s="34" t="s">
        <v>106</v>
      </c>
      <c r="F2208" s="34" t="s">
        <v>176</v>
      </c>
      <c r="G2208" s="35" t="str">
        <f>VLOOKUP(O2208,[3]Gerentes!$A:$N,4,0)</f>
        <v>PRIMERA INFANCIA</v>
      </c>
      <c r="H2208" s="35" t="str">
        <f>VLOOKUP(O2208,[3]Gerentes!$A:$N,5,0)</f>
        <v>DIRECTOR(A) DE PRIMERA INFANCIA</v>
      </c>
      <c r="I2208" s="35" t="str">
        <f>VLOOKUP(O2208,[3]Gerentes!$A:$N,10,0)</f>
        <v>1. Primera Infancia</v>
      </c>
      <c r="J2208" s="35" t="str">
        <f>VLOOKUP(O2208,[3]Gerentes!$A:$AB,15,0)</f>
        <v>No Contratable</v>
      </c>
      <c r="K2208" s="36" t="str">
        <f t="shared" si="102"/>
        <v>Inversión</v>
      </c>
      <c r="L2208" s="37" t="s">
        <v>166</v>
      </c>
      <c r="M2208" s="38" t="str">
        <f t="shared" si="103"/>
        <v>C-4102-1500-18</v>
      </c>
      <c r="N2208" s="34">
        <v>992</v>
      </c>
      <c r="O2208" s="35" t="str">
        <f t="shared" si="104"/>
        <v>C-4102-1500-18-0-4102040-02-992</v>
      </c>
      <c r="P2208" s="32" t="s">
        <v>165</v>
      </c>
      <c r="Q2208" s="39">
        <f>VLOOKUP($O2208,[3]Gerentes!$A:$I,7,0)</f>
        <v>4102040</v>
      </c>
      <c r="R2208" s="40" t="str">
        <f>VLOOKUP($O2208,[3]Gerentes!$A:$I,8,0)</f>
        <v>DOCUMENTOS METODOLOGICOS</v>
      </c>
      <c r="S2208" s="34" t="s">
        <v>24</v>
      </c>
      <c r="T2208" s="34">
        <v>27</v>
      </c>
      <c r="U2208" s="34" t="s">
        <v>161</v>
      </c>
      <c r="V2208" s="34" t="s">
        <v>25</v>
      </c>
      <c r="W2208" s="41">
        <v>0</v>
      </c>
      <c r="X2208" s="41">
        <v>22292771</v>
      </c>
      <c r="Y2208" s="41">
        <v>0</v>
      </c>
      <c r="Z2208" s="41">
        <v>0</v>
      </c>
      <c r="AA2208" s="41">
        <v>0</v>
      </c>
      <c r="AB2208" s="42">
        <v>22292771</v>
      </c>
      <c r="AC2208" s="41">
        <v>22292771</v>
      </c>
      <c r="AD2208" s="41">
        <v>0</v>
      </c>
      <c r="AE2208" s="42">
        <v>19979445</v>
      </c>
      <c r="AF2208" s="42">
        <v>19979445</v>
      </c>
      <c r="AG2208" s="41">
        <v>19979445</v>
      </c>
      <c r="AH2208" s="41">
        <v>19979445</v>
      </c>
      <c r="AI2208" s="41">
        <v>0</v>
      </c>
      <c r="AJ2208" s="41">
        <v>0</v>
      </c>
      <c r="AK2208" s="42" t="str">
        <f>IFERROR(VLOOKUP(Exportar[[#This Row],[RUBRO]],[3]LISTAS!$A$1:$B$19,2,0),Exportar[[#This Row],[NOMBRE-Planeación_Proyecto]])</f>
        <v>1. Primera Infancia</v>
      </c>
      <c r="AL2208" s="41">
        <f>VLOOKUP(Exportar[[#This Row],[UNIDAD/SUB UNIDAD]],[3]!REGIONALES[[#All],[codigo_regional3]:[Columna1]],3,0)</f>
        <v>99</v>
      </c>
      <c r="AM2208" s="41">
        <f>Exportar[[#This Row],[COD]]</f>
        <v>99</v>
      </c>
      <c r="AN2208" s="41">
        <f>IFERROR(VLOOKUP(Exportar[[#This Row],[RUBRO completo]],'[3]CENTRO DE COSTOS'!$X:$X,1,0),0)</f>
        <v>0</v>
      </c>
      <c r="AO2208" s="43" t="str">
        <f>VLOOKUP(Exportar[[#This Row],[COD_REAL]],'[3]CENTRO DE COSTOS'!$M$4:$N$72,2,0)</f>
        <v>REGIONAL VICHADA</v>
      </c>
    </row>
    <row r="2209" spans="1:41" x14ac:dyDescent="0.25">
      <c r="A2209" s="44">
        <v>45111</v>
      </c>
      <c r="B2209" s="32">
        <v>2023</v>
      </c>
      <c r="C2209" s="33" t="str">
        <f>VLOOKUP(D2209,'[3]CENTRO DE COSTOS'!$E:$H,4,0)</f>
        <v>REGIONALES</v>
      </c>
      <c r="D2209" s="34" t="s">
        <v>105</v>
      </c>
      <c r="E2209" s="34" t="s">
        <v>106</v>
      </c>
      <c r="F2209" s="34" t="s">
        <v>176</v>
      </c>
      <c r="G2209" s="35" t="str">
        <f>VLOOKUP(O2209,[3]Gerentes!$A:$N,4,0)</f>
        <v>PRIMERA INFANCIA</v>
      </c>
      <c r="H2209" s="35" t="str">
        <f>VLOOKUP(O2209,[3]Gerentes!$A:$N,5,0)</f>
        <v>DIRECTOR(A) DE PRIMERA INFANCIA</v>
      </c>
      <c r="I2209" s="35" t="str">
        <f>VLOOKUP(O2209,[3]Gerentes!$A:$N,10,0)</f>
        <v>1. Primera Infancia</v>
      </c>
      <c r="J2209" s="35" t="str">
        <f>VLOOKUP(O2209,[3]Gerentes!$A:$AB,15,0)</f>
        <v>No Contratable</v>
      </c>
      <c r="K2209" s="36" t="str">
        <f t="shared" si="102"/>
        <v>Inversión</v>
      </c>
      <c r="L2209" s="37" t="s">
        <v>166</v>
      </c>
      <c r="M2209" s="38" t="str">
        <f t="shared" si="103"/>
        <v>C-4102-1500-18</v>
      </c>
      <c r="N2209" s="34">
        <v>992</v>
      </c>
      <c r="O2209" s="35" t="str">
        <f t="shared" si="104"/>
        <v>C-4102-1500-18-0-4102040-02-992</v>
      </c>
      <c r="P2209" s="32" t="s">
        <v>165</v>
      </c>
      <c r="Q2209" s="39">
        <f>VLOOKUP($O2209,[3]Gerentes!$A:$I,7,0)</f>
        <v>4102040</v>
      </c>
      <c r="R2209" s="40" t="str">
        <f>VLOOKUP($O2209,[3]Gerentes!$A:$I,8,0)</f>
        <v>DOCUMENTOS METODOLOGICOS</v>
      </c>
      <c r="S2209" s="34" t="s">
        <v>24</v>
      </c>
      <c r="T2209" s="34">
        <v>20</v>
      </c>
      <c r="U2209" s="34" t="s">
        <v>392</v>
      </c>
      <c r="V2209" s="34" t="s">
        <v>25</v>
      </c>
      <c r="W2209" s="41">
        <v>4000000</v>
      </c>
      <c r="X2209" s="41">
        <v>14946778</v>
      </c>
      <c r="Y2209" s="41">
        <v>0</v>
      </c>
      <c r="Z2209" s="41">
        <v>0</v>
      </c>
      <c r="AA2209" s="41">
        <v>0</v>
      </c>
      <c r="AB2209" s="42">
        <v>18946778</v>
      </c>
      <c r="AC2209" s="41">
        <v>18946778</v>
      </c>
      <c r="AD2209" s="41">
        <v>0</v>
      </c>
      <c r="AE2209" s="42">
        <v>4000000</v>
      </c>
      <c r="AF2209" s="42">
        <v>4000000</v>
      </c>
      <c r="AG2209" s="41">
        <v>4000000</v>
      </c>
      <c r="AH2209" s="41">
        <v>4000000</v>
      </c>
      <c r="AI2209" s="41">
        <v>0</v>
      </c>
      <c r="AJ2209" s="41">
        <v>0</v>
      </c>
      <c r="AK2209" s="42" t="str">
        <f>IFERROR(VLOOKUP(Exportar[[#This Row],[RUBRO]],[3]LISTAS!$A$1:$B$19,2,0),Exportar[[#This Row],[NOMBRE-Planeación_Proyecto]])</f>
        <v>1. Primera Infancia</v>
      </c>
      <c r="AL2209" s="41">
        <f>VLOOKUP(Exportar[[#This Row],[UNIDAD/SUB UNIDAD]],[3]!REGIONALES[[#All],[codigo_regional3]:[Columna1]],3,0)</f>
        <v>99</v>
      </c>
      <c r="AM2209" s="41">
        <f>Exportar[[#This Row],[COD]]</f>
        <v>99</v>
      </c>
      <c r="AN2209" s="41">
        <f>IFERROR(VLOOKUP(Exportar[[#This Row],[RUBRO completo]],'[3]CENTRO DE COSTOS'!$X:$X,1,0),0)</f>
        <v>0</v>
      </c>
      <c r="AO2209" s="43" t="str">
        <f>VLOOKUP(Exportar[[#This Row],[COD_REAL]],'[3]CENTRO DE COSTOS'!$M$4:$N$72,2,0)</f>
        <v>REGIONAL VICHADA</v>
      </c>
    </row>
    <row r="2210" spans="1:41" x14ac:dyDescent="0.25">
      <c r="A2210" s="44">
        <v>45111</v>
      </c>
      <c r="B2210" s="32">
        <v>2023</v>
      </c>
      <c r="C2210" s="33" t="str">
        <f>VLOOKUP(D2210,'[3]CENTRO DE COSTOS'!$E:$H,4,0)</f>
        <v>REGIONALES</v>
      </c>
      <c r="D2210" s="34" t="s">
        <v>105</v>
      </c>
      <c r="E2210" s="34" t="s">
        <v>106</v>
      </c>
      <c r="F2210" s="34" t="s">
        <v>176</v>
      </c>
      <c r="G2210" s="35" t="str">
        <f>VLOOKUP(O2210,[3]Gerentes!$A:$N,4,0)</f>
        <v>INFANCIA</v>
      </c>
      <c r="H2210" s="35" t="str">
        <f>VLOOKUP(O2210,[3]Gerentes!$A:$N,5,0)</f>
        <v>DIRECTOR(A) DE INFANCIA</v>
      </c>
      <c r="I2210" s="35" t="str">
        <f>VLOOKUP(O2210,[3]Gerentes!$A:$N,10,0)</f>
        <v>7. Infancia</v>
      </c>
      <c r="J2210" s="35" t="str">
        <f>VLOOKUP(O2210,[3]Gerentes!$A:$AB,15,0)</f>
        <v>No Contratable</v>
      </c>
      <c r="K2210" s="36" t="str">
        <f t="shared" si="102"/>
        <v>Inversión</v>
      </c>
      <c r="L2210" s="37" t="s">
        <v>182</v>
      </c>
      <c r="M2210" s="38" t="str">
        <f t="shared" si="103"/>
        <v>C-4102-1500-20</v>
      </c>
      <c r="N2210" s="34">
        <v>992</v>
      </c>
      <c r="O2210" s="35" t="str">
        <f t="shared" si="104"/>
        <v>C-4102-1500-20-0-4102045-02-992</v>
      </c>
      <c r="P2210" s="32" t="s">
        <v>181</v>
      </c>
      <c r="Q2210" s="39">
        <f>VLOOKUP($O2210,[3]Gerentes!$A:$I,7,0)</f>
        <v>4102045</v>
      </c>
      <c r="R2210" s="40" t="str">
        <f>VLOOKUP($O2210,[3]Gerentes!$A:$I,8,0)</f>
        <v>SERVICIOS DE EDUCACIÓN INFORMAL A NIÑOS, NIÑAS, ADOLESCENTES  Y JÓVENES PARA EL RECONOCIMIENTO DE SUS DERECHOS</v>
      </c>
      <c r="S2210" s="34" t="s">
        <v>24</v>
      </c>
      <c r="T2210" s="34">
        <v>27</v>
      </c>
      <c r="U2210" s="34" t="s">
        <v>161</v>
      </c>
      <c r="V2210" s="34" t="s">
        <v>25</v>
      </c>
      <c r="W2210" s="41">
        <v>5150000</v>
      </c>
      <c r="X2210" s="41">
        <v>0</v>
      </c>
      <c r="Y2210" s="41">
        <v>0</v>
      </c>
      <c r="Z2210" s="41">
        <v>0</v>
      </c>
      <c r="AA2210" s="41">
        <v>0</v>
      </c>
      <c r="AB2210" s="42">
        <v>5150000</v>
      </c>
      <c r="AC2210" s="41">
        <v>5150000</v>
      </c>
      <c r="AD2210" s="41">
        <v>0</v>
      </c>
      <c r="AE2210" s="42">
        <v>0</v>
      </c>
      <c r="AF2210" s="42">
        <v>0</v>
      </c>
      <c r="AG2210" s="41">
        <v>0</v>
      </c>
      <c r="AH2210" s="41">
        <v>0</v>
      </c>
      <c r="AI2210" s="41">
        <v>0</v>
      </c>
      <c r="AJ2210" s="41">
        <v>0</v>
      </c>
      <c r="AK2210" s="42" t="str">
        <f>IFERROR(VLOOKUP(Exportar[[#This Row],[RUBRO]],[3]LISTAS!$A$1:$B$19,2,0),Exportar[[#This Row],[NOMBRE-Planeación_Proyecto]])</f>
        <v>7. Infancia</v>
      </c>
      <c r="AL2210" s="41">
        <f>VLOOKUP(Exportar[[#This Row],[UNIDAD/SUB UNIDAD]],[3]!REGIONALES[[#All],[codigo_regional3]:[Columna1]],3,0)</f>
        <v>99</v>
      </c>
      <c r="AM2210" s="41">
        <f>Exportar[[#This Row],[COD]]</f>
        <v>99</v>
      </c>
      <c r="AN2210" s="41">
        <f>IFERROR(VLOOKUP(Exportar[[#This Row],[RUBRO completo]],'[3]CENTRO DE COSTOS'!$X:$X,1,0),0)</f>
        <v>0</v>
      </c>
      <c r="AO2210" s="43" t="str">
        <f>VLOOKUP(Exportar[[#This Row],[COD_REAL]],'[3]CENTRO DE COSTOS'!$M$4:$N$72,2,0)</f>
        <v>REGIONAL VICHADA</v>
      </c>
    </row>
    <row r="2211" spans="1:41" x14ac:dyDescent="0.25">
      <c r="A2211" s="44">
        <v>45111</v>
      </c>
      <c r="B2211" s="32">
        <v>2023</v>
      </c>
      <c r="C2211" s="33" t="str">
        <f>VLOOKUP(D2211,'[3]CENTRO DE COSTOS'!$E:$H,4,0)</f>
        <v>REGIONALES</v>
      </c>
      <c r="D2211" s="34" t="s">
        <v>105</v>
      </c>
      <c r="E2211" s="34" t="s">
        <v>106</v>
      </c>
      <c r="F2211" s="34" t="s">
        <v>176</v>
      </c>
      <c r="G2211" s="35" t="str">
        <f>VLOOKUP(O2211,[3]Gerentes!$A:$N,4,0)</f>
        <v>ADOLESCENCIA Y JUVENTUD</v>
      </c>
      <c r="H2211" s="35" t="str">
        <f>VLOOKUP(O2211,[3]Gerentes!$A:$N,5,0)</f>
        <v xml:space="preserve">DIRECTOR(A) DE ADOLESCENCIA Y JUVENTUD </v>
      </c>
      <c r="I2211" s="35" t="str">
        <f>VLOOKUP(O2211,[3]Gerentes!$A:$N,10,0)</f>
        <v>8. Adolescencia y Juventud</v>
      </c>
      <c r="J2211" s="35" t="str">
        <f>VLOOKUP(O2211,[3]Gerentes!$A:$AB,15,0)</f>
        <v>No Contratable</v>
      </c>
      <c r="K2211" s="36" t="str">
        <f t="shared" si="102"/>
        <v>Inversión</v>
      </c>
      <c r="L2211" s="37" t="s">
        <v>180</v>
      </c>
      <c r="M2211" s="38" t="str">
        <f t="shared" si="103"/>
        <v>C-4102-1500-21</v>
      </c>
      <c r="N2211" s="34">
        <v>992</v>
      </c>
      <c r="O2211" s="35" t="str">
        <f t="shared" si="104"/>
        <v>C-4102-1500-21-0-4102045-02-00-992</v>
      </c>
      <c r="P2211" s="32" t="s">
        <v>179</v>
      </c>
      <c r="Q2211" s="39">
        <f>VLOOKUP($O2211,[3]Gerentes!$A:$I,7,0)</f>
        <v>4102045</v>
      </c>
      <c r="R2211" s="40" t="str">
        <f>VLOOKUP($O2211,[3]Gerentes!$A:$I,8,0)</f>
        <v>SERVICIOS DE EDUCACIÓN INFORMAL A NIÑOS, NIÑAS, ADOLESCENTES  Y JÓVENES PARA EL RECONOCIMIENTO DE SUS DERECHOS</v>
      </c>
      <c r="S2211" s="34" t="s">
        <v>24</v>
      </c>
      <c r="T2211" s="34">
        <v>27</v>
      </c>
      <c r="U2211" s="34" t="s">
        <v>161</v>
      </c>
      <c r="V2211" s="34" t="s">
        <v>25</v>
      </c>
      <c r="W2211" s="41">
        <v>3000000</v>
      </c>
      <c r="X2211" s="41">
        <v>0</v>
      </c>
      <c r="Y2211" s="41">
        <v>0</v>
      </c>
      <c r="Z2211" s="41">
        <v>0</v>
      </c>
      <c r="AA2211" s="41">
        <v>0</v>
      </c>
      <c r="AB2211" s="42">
        <v>3000000</v>
      </c>
      <c r="AC2211" s="41">
        <v>3000000</v>
      </c>
      <c r="AD2211" s="41">
        <v>0</v>
      </c>
      <c r="AE2211" s="42">
        <v>0</v>
      </c>
      <c r="AF2211" s="42">
        <v>0</v>
      </c>
      <c r="AG2211" s="41">
        <v>0</v>
      </c>
      <c r="AH2211" s="41">
        <v>0</v>
      </c>
      <c r="AI2211" s="41">
        <v>0</v>
      </c>
      <c r="AJ2211" s="41">
        <v>0</v>
      </c>
      <c r="AK2211" s="42" t="str">
        <f>IFERROR(VLOOKUP(Exportar[[#This Row],[RUBRO]],[3]LISTAS!$A$1:$B$19,2,0),Exportar[[#This Row],[NOMBRE-Planeación_Proyecto]])</f>
        <v>8. Adolescencia y Juventud</v>
      </c>
      <c r="AL2211" s="41">
        <f>VLOOKUP(Exportar[[#This Row],[UNIDAD/SUB UNIDAD]],[3]!REGIONALES[[#All],[codigo_regional3]:[Columna1]],3,0)</f>
        <v>99</v>
      </c>
      <c r="AM2211" s="41">
        <f>Exportar[[#This Row],[COD]]</f>
        <v>99</v>
      </c>
      <c r="AN2211" s="41">
        <f>IFERROR(VLOOKUP(Exportar[[#This Row],[RUBRO completo]],'[3]CENTRO DE COSTOS'!$X:$X,1,0),0)</f>
        <v>0</v>
      </c>
      <c r="AO2211" s="43" t="str">
        <f>VLOOKUP(Exportar[[#This Row],[COD_REAL]],'[3]CENTRO DE COSTOS'!$M$4:$N$72,2,0)</f>
        <v>REGIONAL VICHADA</v>
      </c>
    </row>
    <row r="2212" spans="1:41" x14ac:dyDescent="0.25">
      <c r="A2212" s="44">
        <v>45111</v>
      </c>
      <c r="B2212" s="32">
        <v>2023</v>
      </c>
      <c r="C2212" s="33" t="str">
        <f>VLOOKUP(D2212,'[3]CENTRO DE COSTOS'!$E:$H,4,0)</f>
        <v>REGIONALES</v>
      </c>
      <c r="D2212" s="34" t="s">
        <v>105</v>
      </c>
      <c r="E2212" s="34" t="s">
        <v>106</v>
      </c>
      <c r="F2212" s="34" t="s">
        <v>176</v>
      </c>
      <c r="G2212" s="35" t="str">
        <f>VLOOKUP(O2212,[3]Gerentes!$A:$N,4,0)</f>
        <v>TECNOLOGÍA</v>
      </c>
      <c r="H2212" s="35" t="str">
        <f>VLOOKUP(O2212,[3]Gerentes!$A:$N,5,0)</f>
        <v>DIRECTOR(A) DE INFORMACION Y TECNOLOGIA</v>
      </c>
      <c r="I2212" s="35" t="str">
        <f>VLOOKUP(O2212,[3]Gerentes!$A:$N,10,0)</f>
        <v>9. Tecnología</v>
      </c>
      <c r="J2212" s="35" t="str">
        <f>VLOOKUP(O2212,[3]Gerentes!$A:$AB,15,0)</f>
        <v>No Contratable</v>
      </c>
      <c r="K2212" s="36" t="str">
        <f t="shared" si="102"/>
        <v>Inversión</v>
      </c>
      <c r="L2212" s="37" t="s">
        <v>178</v>
      </c>
      <c r="M2212" s="38" t="str">
        <f t="shared" si="103"/>
        <v>C-4199-1500-7</v>
      </c>
      <c r="N2212" s="34">
        <v>992</v>
      </c>
      <c r="O2212" s="35" t="str">
        <f t="shared" si="104"/>
        <v>C-4199-1500-7-0-4199062-02-992</v>
      </c>
      <c r="P2212" s="32" t="s">
        <v>177</v>
      </c>
      <c r="Q2212" s="39">
        <f>VLOOKUP($O2212,[3]Gerentes!$A:$I,7,0)</f>
        <v>4199062</v>
      </c>
      <c r="R2212" s="40" t="str">
        <f>VLOOKUP($O2212,[3]Gerentes!$A:$I,8,0)</f>
        <v>SERVICIOS TECNOLOGICOS</v>
      </c>
      <c r="S2212" s="34" t="s">
        <v>24</v>
      </c>
      <c r="T2212" s="34">
        <v>27</v>
      </c>
      <c r="U2212" s="34" t="s">
        <v>161</v>
      </c>
      <c r="V2212" s="34" t="s">
        <v>25</v>
      </c>
      <c r="W2212" s="41">
        <v>7837631</v>
      </c>
      <c r="X2212" s="41">
        <v>0</v>
      </c>
      <c r="Y2212" s="41">
        <v>0</v>
      </c>
      <c r="Z2212" s="41">
        <v>0</v>
      </c>
      <c r="AA2212" s="41">
        <v>0</v>
      </c>
      <c r="AB2212" s="42">
        <v>7837631</v>
      </c>
      <c r="AC2212" s="41">
        <v>7837631</v>
      </c>
      <c r="AD2212" s="41">
        <v>0</v>
      </c>
      <c r="AE2212" s="42">
        <v>5196353</v>
      </c>
      <c r="AF2212" s="42">
        <v>5196353</v>
      </c>
      <c r="AG2212" s="41">
        <v>5196353</v>
      </c>
      <c r="AH2212" s="41">
        <v>5196353</v>
      </c>
      <c r="AI2212" s="41">
        <v>0</v>
      </c>
      <c r="AJ2212" s="41">
        <v>0</v>
      </c>
      <c r="AK2212" s="42" t="str">
        <f>IFERROR(VLOOKUP(Exportar[[#This Row],[RUBRO]],[3]LISTAS!$A$1:$B$19,2,0),Exportar[[#This Row],[NOMBRE-Planeación_Proyecto]])</f>
        <v>9. Tecnología</v>
      </c>
      <c r="AL2212" s="41">
        <f>VLOOKUP(Exportar[[#This Row],[UNIDAD/SUB UNIDAD]],[3]!REGIONALES[[#All],[codigo_regional3]:[Columna1]],3,0)</f>
        <v>99</v>
      </c>
      <c r="AM2212" s="41">
        <f>Exportar[[#This Row],[COD]]</f>
        <v>99</v>
      </c>
      <c r="AN2212" s="41">
        <f>IFERROR(VLOOKUP(Exportar[[#This Row],[RUBRO completo]],'[3]CENTRO DE COSTOS'!$X:$X,1,0),0)</f>
        <v>0</v>
      </c>
      <c r="AO2212" s="43" t="str">
        <f>VLOOKUP(Exportar[[#This Row],[COD_REAL]],'[3]CENTRO DE COSTOS'!$M$4:$N$72,2,0)</f>
        <v>REGIONAL VICHADA</v>
      </c>
    </row>
    <row r="2213" spans="1:41" x14ac:dyDescent="0.25">
      <c r="A2213" s="44">
        <v>45111</v>
      </c>
      <c r="B2213" s="32">
        <v>2023</v>
      </c>
      <c r="C2213" s="33" t="str">
        <f>VLOOKUP(D2213,'[3]CENTRO DE COSTOS'!$E:$H,4,0)</f>
        <v>REGIONALES</v>
      </c>
      <c r="D2213" s="34" t="s">
        <v>105</v>
      </c>
      <c r="E2213" s="34" t="s">
        <v>106</v>
      </c>
      <c r="F2213" s="34" t="s">
        <v>176</v>
      </c>
      <c r="G2213" s="35" t="str">
        <f>VLOOKUP(O2213,[3]Gerentes!$A:$N,4,0)</f>
        <v>FORTALECIMIENTO</v>
      </c>
      <c r="H2213" s="35" t="str">
        <f>VLOOKUP(O2213,[3]Gerentes!$A:$N,5,0)</f>
        <v>DIRECTOR(A) DE GESTION HUMANA</v>
      </c>
      <c r="I2213" s="35" t="str">
        <f>VLOOKUP(O2213,[3]Gerentes!$A:$N,10,0)</f>
        <v>8. Fortalecimiento</v>
      </c>
      <c r="J2213" s="35" t="str">
        <f>VLOOKUP(O2213,[3]Gerentes!$A:$AB,15,0)</f>
        <v>No Contratable</v>
      </c>
      <c r="K2213" s="36" t="str">
        <f t="shared" si="102"/>
        <v>Inversión</v>
      </c>
      <c r="L2213" s="37" t="s">
        <v>175</v>
      </c>
      <c r="M2213" s="38" t="str">
        <f t="shared" si="103"/>
        <v>C-4199-1500-8</v>
      </c>
      <c r="N2213" s="34">
        <v>992</v>
      </c>
      <c r="O2213" s="35" t="str">
        <f t="shared" si="104"/>
        <v>C-4199-1500-8-0-4199064-02-992</v>
      </c>
      <c r="P2213" s="32" t="s">
        <v>174</v>
      </c>
      <c r="Q2213" s="39">
        <f>VLOOKUP($O2213,[3]Gerentes!$A:$I,7,0)</f>
        <v>4199064</v>
      </c>
      <c r="R2213" s="40" t="str">
        <f>VLOOKUP($O2213,[3]Gerentes!$A:$I,8,0)</f>
        <v>SERVICIO DE IMPLEMENTACION DE SISTEMAS DE GESTION</v>
      </c>
      <c r="S2213" s="34" t="s">
        <v>24</v>
      </c>
      <c r="T2213" s="34">
        <v>27</v>
      </c>
      <c r="U2213" s="34" t="s">
        <v>161</v>
      </c>
      <c r="V2213" s="34" t="s">
        <v>25</v>
      </c>
      <c r="W2213" s="41">
        <v>41200000</v>
      </c>
      <c r="X2213" s="41">
        <v>0</v>
      </c>
      <c r="Y2213" s="41">
        <v>0</v>
      </c>
      <c r="Z2213" s="41">
        <v>0</v>
      </c>
      <c r="AA2213" s="41">
        <v>0</v>
      </c>
      <c r="AB2213" s="42">
        <v>41200000</v>
      </c>
      <c r="AC2213" s="41">
        <v>41200000</v>
      </c>
      <c r="AD2213" s="41">
        <v>0</v>
      </c>
      <c r="AE2213" s="42">
        <v>17235940</v>
      </c>
      <c r="AF2213" s="42">
        <v>17235940</v>
      </c>
      <c r="AG2213" s="41">
        <v>17235940</v>
      </c>
      <c r="AH2213" s="41">
        <v>17235940</v>
      </c>
      <c r="AI2213" s="41">
        <v>0</v>
      </c>
      <c r="AJ2213" s="41">
        <v>0</v>
      </c>
      <c r="AK2213" s="42" t="str">
        <f>IFERROR(VLOOKUP(Exportar[[#This Row],[RUBRO]],[3]LISTAS!$A$1:$B$19,2,0),Exportar[[#This Row],[NOMBRE-Planeación_Proyecto]])</f>
        <v>8. Fortalecimiento</v>
      </c>
      <c r="AL2213" s="41">
        <f>VLOOKUP(Exportar[[#This Row],[UNIDAD/SUB UNIDAD]],[3]!REGIONALES[[#All],[codigo_regional3]:[Columna1]],3,0)</f>
        <v>99</v>
      </c>
      <c r="AM2213" s="41">
        <f>Exportar[[#This Row],[COD]]</f>
        <v>99</v>
      </c>
      <c r="AN2213" s="41">
        <f>IFERROR(VLOOKUP(Exportar[[#This Row],[RUBRO completo]],'[3]CENTRO DE COSTOS'!$X:$X,1,0),0)</f>
        <v>0</v>
      </c>
      <c r="AO2213" s="43" t="str">
        <f>VLOOKUP(Exportar[[#This Row],[COD_REAL]],'[3]CENTRO DE COSTOS'!$M$4:$N$72,2,0)</f>
        <v>REGIONAL VICHADA</v>
      </c>
    </row>
    <row r="2214" spans="1:41" x14ac:dyDescent="0.25">
      <c r="A2214" s="44">
        <v>45111</v>
      </c>
      <c r="B2214" s="32">
        <v>2023</v>
      </c>
      <c r="C2214" s="33" t="str">
        <f>VLOOKUP(D2214,'[3]CENTRO DE COSTOS'!$E:$H,4,0)</f>
        <v>REGIONALES</v>
      </c>
      <c r="D2214" s="34" t="s">
        <v>105</v>
      </c>
      <c r="E2214" s="34" t="s">
        <v>106</v>
      </c>
      <c r="F2214" s="34" t="s">
        <v>150</v>
      </c>
      <c r="G2214" s="35" t="str">
        <f>VLOOKUP(O2214,[3]Gerentes!$A:$N,4,0)</f>
        <v>PRIMERA INFANCIA</v>
      </c>
      <c r="H2214" s="35" t="str">
        <f>VLOOKUP(O2214,[3]Gerentes!$A:$N,5,0)</f>
        <v>DIRECTOR(A) ADMINISTRATIVO</v>
      </c>
      <c r="I2214" s="35" t="str">
        <f>VLOOKUP(O2214,[3]Gerentes!$A:$N,10,0)</f>
        <v>1. Primera Infancia</v>
      </c>
      <c r="J2214" s="35" t="str">
        <f>VLOOKUP(O2214,[3]Gerentes!$A:$AB,15,0)</f>
        <v>Contratable</v>
      </c>
      <c r="K2214" s="36" t="str">
        <f t="shared" si="102"/>
        <v>Inversión</v>
      </c>
      <c r="L2214" s="37" t="s">
        <v>257</v>
      </c>
      <c r="M2214" s="38" t="str">
        <f t="shared" si="103"/>
        <v>C-4102-1500-18</v>
      </c>
      <c r="N2214" s="34">
        <v>997</v>
      </c>
      <c r="O2214" s="35" t="str">
        <f t="shared" si="104"/>
        <v>C-4102-1500-18-0-4102004-02-997</v>
      </c>
      <c r="P2214" s="32" t="s">
        <v>256</v>
      </c>
      <c r="Q2214" s="39">
        <f>VLOOKUP($O2214,[3]Gerentes!$A:$I,7,0)</f>
        <v>4102004</v>
      </c>
      <c r="R2214" s="40" t="str">
        <f>VLOOKUP($O2214,[3]Gerentes!$A:$I,8,0)</f>
        <v>EDIFICACIONES PARA LA ATENCION INTEGRAL A LA PRIMERA INFANCIA CONSTRUIDAS</v>
      </c>
      <c r="S2214" s="34" t="s">
        <v>38</v>
      </c>
      <c r="T2214" s="34">
        <v>10</v>
      </c>
      <c r="U2214" s="34" t="s">
        <v>223</v>
      </c>
      <c r="V2214" s="34" t="s">
        <v>25</v>
      </c>
      <c r="W2214" s="41">
        <v>2000000</v>
      </c>
      <c r="X2214" s="41">
        <v>2633333</v>
      </c>
      <c r="Y2214" s="41">
        <v>0</v>
      </c>
      <c r="Z2214" s="41">
        <v>0</v>
      </c>
      <c r="AA2214" s="41">
        <v>0</v>
      </c>
      <c r="AB2214" s="42">
        <v>4633333</v>
      </c>
      <c r="AC2214" s="41">
        <v>4633333</v>
      </c>
      <c r="AD2214" s="41">
        <v>0</v>
      </c>
      <c r="AE2214" s="42">
        <v>0</v>
      </c>
      <c r="AF2214" s="42">
        <v>0</v>
      </c>
      <c r="AG2214" s="41">
        <v>0</v>
      </c>
      <c r="AH2214" s="41">
        <v>0</v>
      </c>
      <c r="AI2214" s="41">
        <v>0</v>
      </c>
      <c r="AJ2214" s="41">
        <v>0</v>
      </c>
      <c r="AK2214" s="42" t="str">
        <f>IFERROR(VLOOKUP(Exportar[[#This Row],[RUBRO]],[3]LISTAS!$A$1:$B$19,2,0),Exportar[[#This Row],[NOMBRE-Planeación_Proyecto]])</f>
        <v>1. Primera Infancia</v>
      </c>
      <c r="AL2214" s="41">
        <f>VLOOKUP(Exportar[[#This Row],[UNIDAD/SUB UNIDAD]],[3]!REGIONALES[[#All],[codigo_regional3]:[Columna1]],3,0)</f>
        <v>99</v>
      </c>
      <c r="AM2214" s="41">
        <f>Exportar[[#This Row],[COD]]</f>
        <v>99</v>
      </c>
      <c r="AN2214" s="41">
        <f>IFERROR(VLOOKUP(Exportar[[#This Row],[RUBRO completo]],'[3]CENTRO DE COSTOS'!$X:$X,1,0),0)</f>
        <v>0</v>
      </c>
      <c r="AO2214" s="43" t="str">
        <f>VLOOKUP(Exportar[[#This Row],[COD_REAL]],'[3]CENTRO DE COSTOS'!$M$4:$N$72,2,0)</f>
        <v>REGIONAL VICHADA</v>
      </c>
    </row>
    <row r="2215" spans="1:41" x14ac:dyDescent="0.25">
      <c r="A2215" s="44">
        <v>45111</v>
      </c>
      <c r="B2215" s="32">
        <v>2023</v>
      </c>
      <c r="C2215" s="33" t="str">
        <f>VLOOKUP(D2215,'[3]CENTRO DE COSTOS'!$E:$H,4,0)</f>
        <v>REGIONALES</v>
      </c>
      <c r="D2215" s="34" t="s">
        <v>105</v>
      </c>
      <c r="E2215" s="34" t="s">
        <v>106</v>
      </c>
      <c r="F2215" s="34" t="s">
        <v>171</v>
      </c>
      <c r="G2215" s="35" t="str">
        <f>VLOOKUP(O2215,[3]Gerentes!$A:$N,4,0)</f>
        <v xml:space="preserve">PROTECCIÓN RESTABLECIMIENTO </v>
      </c>
      <c r="H2215" s="35" t="str">
        <f>VLOOKUP(O2215,[3]Gerentes!$A:$N,5,0)</f>
        <v>DIRECTOR(A) ADMINISTRATIVO</v>
      </c>
      <c r="I2215" s="35" t="str">
        <f>VLOOKUP(O2215,[3]Gerentes!$A:$N,10,0)</f>
        <v>2. Protección PARD</v>
      </c>
      <c r="J2215" s="35" t="str">
        <f>VLOOKUP(O2215,[3]Gerentes!$A:$AB,15,0)</f>
        <v>Contratable</v>
      </c>
      <c r="K2215" s="36" t="str">
        <f t="shared" si="102"/>
        <v>Inversión</v>
      </c>
      <c r="L2215" s="37" t="s">
        <v>173</v>
      </c>
      <c r="M2215" s="38" t="str">
        <f t="shared" si="103"/>
        <v>C-4102-1500-14</v>
      </c>
      <c r="N2215" s="34">
        <v>998</v>
      </c>
      <c r="O2215" s="35" t="str">
        <f t="shared" si="104"/>
        <v>C-4102-1500-14-0-4102037-02-998</v>
      </c>
      <c r="P2215" s="32" t="s">
        <v>172</v>
      </c>
      <c r="Q2215" s="39">
        <f>VLOOKUP($O2215,[3]Gerentes!$A:$I,7,0)</f>
        <v>4102037</v>
      </c>
      <c r="R2215" s="40" t="str">
        <f>VLOOKUP($O2215,[3]Gerentes!$A:$I,8,0)</f>
        <v>SERVICIO DE PROTECCION PARA EL RESTABLECIMIENTO DE DERECHOS DE NIÑOS, NIÑAS, ADOLESCENTES Y JOVENES</v>
      </c>
      <c r="S2215" s="34" t="s">
        <v>24</v>
      </c>
      <c r="T2215" s="34">
        <v>21</v>
      </c>
      <c r="U2215" s="34" t="s">
        <v>185</v>
      </c>
      <c r="V2215" s="34" t="s">
        <v>25</v>
      </c>
      <c r="W2215" s="41">
        <v>51912000</v>
      </c>
      <c r="X2215" s="41">
        <v>0</v>
      </c>
      <c r="Y2215" s="41">
        <v>0</v>
      </c>
      <c r="Z2215" s="41">
        <v>0</v>
      </c>
      <c r="AA2215" s="41">
        <v>0</v>
      </c>
      <c r="AB2215" s="42">
        <v>51912000</v>
      </c>
      <c r="AC2215" s="41">
        <v>51912000</v>
      </c>
      <c r="AD2215" s="41">
        <v>0</v>
      </c>
      <c r="AE2215" s="42">
        <v>51912000</v>
      </c>
      <c r="AF2215" s="42">
        <v>0</v>
      </c>
      <c r="AG2215" s="41">
        <v>0</v>
      </c>
      <c r="AH2215" s="41">
        <v>0</v>
      </c>
      <c r="AI2215" s="41">
        <v>0</v>
      </c>
      <c r="AJ2215" s="41">
        <v>0</v>
      </c>
      <c r="AK2215" s="42" t="str">
        <f>IFERROR(VLOOKUP(Exportar[[#This Row],[RUBRO]],[3]LISTAS!$A$1:$B$19,2,0),Exportar[[#This Row],[NOMBRE-Planeación_Proyecto]])</f>
        <v>2. Protección PARD</v>
      </c>
      <c r="AL2215" s="41">
        <f>VLOOKUP(Exportar[[#This Row],[UNIDAD/SUB UNIDAD]],[3]!REGIONALES[[#All],[codigo_regional3]:[Columna1]],3,0)</f>
        <v>99</v>
      </c>
      <c r="AM2215" s="41">
        <f>Exportar[[#This Row],[COD]]</f>
        <v>99</v>
      </c>
      <c r="AN2215" s="41">
        <f>IFERROR(VLOOKUP(Exportar[[#This Row],[RUBRO completo]],'[3]CENTRO DE COSTOS'!$X:$X,1,0),0)</f>
        <v>0</v>
      </c>
      <c r="AO2215" s="43" t="str">
        <f>VLOOKUP(Exportar[[#This Row],[COD_REAL]],'[3]CENTRO DE COSTOS'!$M$4:$N$72,2,0)</f>
        <v>REGIONAL VICHADA</v>
      </c>
    </row>
    <row r="2216" spans="1:41" x14ac:dyDescent="0.25">
      <c r="A2216" s="44">
        <v>45111</v>
      </c>
      <c r="B2216" s="32">
        <v>2023</v>
      </c>
      <c r="C2216" s="33" t="str">
        <f>VLOOKUP(D2216,'[3]CENTRO DE COSTOS'!$E:$H,4,0)</f>
        <v>REGIONALES</v>
      </c>
      <c r="D2216" s="34" t="s">
        <v>105</v>
      </c>
      <c r="E2216" s="34" t="s">
        <v>106</v>
      </c>
      <c r="F2216" s="34" t="s">
        <v>171</v>
      </c>
      <c r="G2216" s="35" t="str">
        <f>VLOOKUP(O2216,[3]Gerentes!$A:$N,4,0)</f>
        <v>PRIMERA INFANCIA</v>
      </c>
      <c r="H2216" s="35" t="str">
        <f>VLOOKUP(O2216,[3]Gerentes!$A:$N,5,0)</f>
        <v>DIRECTOR(A) ADMINISTRATIVO</v>
      </c>
      <c r="I2216" s="35" t="str">
        <f>VLOOKUP(O2216,[3]Gerentes!$A:$N,10,0)</f>
        <v>1. Primera Infancia</v>
      </c>
      <c r="J2216" s="35" t="str">
        <f>VLOOKUP(O2216,[3]Gerentes!$A:$AB,15,0)</f>
        <v>Contratable</v>
      </c>
      <c r="K2216" s="36" t="str">
        <f t="shared" si="102"/>
        <v>Inversión</v>
      </c>
      <c r="L2216" s="37" t="s">
        <v>170</v>
      </c>
      <c r="M2216" s="38" t="str">
        <f t="shared" si="103"/>
        <v>C-4102-1500-18</v>
      </c>
      <c r="N2216" s="34">
        <v>998</v>
      </c>
      <c r="O2216" s="35" t="str">
        <f t="shared" si="104"/>
        <v>C-4102-1500-18-0-4102005-02-998</v>
      </c>
      <c r="P2216" s="32" t="s">
        <v>169</v>
      </c>
      <c r="Q2216" s="39">
        <f>VLOOKUP($O2216,[3]Gerentes!$A:$I,7,0)</f>
        <v>4102005</v>
      </c>
      <c r="R2216" s="40" t="str">
        <f>VLOOKUP($O2216,[3]Gerentes!$A:$I,8,0)</f>
        <v>EDIFICACIONES DE ATENCION A LA PRIMERA INFANCIA ADECUADAS</v>
      </c>
      <c r="S2216" s="34" t="s">
        <v>38</v>
      </c>
      <c r="T2216" s="34">
        <v>10</v>
      </c>
      <c r="U2216" s="34" t="s">
        <v>223</v>
      </c>
      <c r="V2216" s="34" t="s">
        <v>25</v>
      </c>
      <c r="W2216" s="41">
        <v>48667500</v>
      </c>
      <c r="X2216" s="41">
        <v>0</v>
      </c>
      <c r="Y2216" s="41">
        <v>0</v>
      </c>
      <c r="Z2216" s="41">
        <v>0</v>
      </c>
      <c r="AA2216" s="41">
        <v>0</v>
      </c>
      <c r="AB2216" s="42">
        <v>48667500</v>
      </c>
      <c r="AC2216" s="41">
        <v>48667500</v>
      </c>
      <c r="AD2216" s="41">
        <v>0</v>
      </c>
      <c r="AE2216" s="42">
        <v>48667500</v>
      </c>
      <c r="AF2216" s="42">
        <v>0</v>
      </c>
      <c r="AG2216" s="41">
        <v>0</v>
      </c>
      <c r="AH2216" s="41">
        <v>0</v>
      </c>
      <c r="AI2216" s="41">
        <v>0</v>
      </c>
      <c r="AJ2216" s="41">
        <v>0</v>
      </c>
      <c r="AK2216" s="42" t="str">
        <f>IFERROR(VLOOKUP(Exportar[[#This Row],[RUBRO]],[3]LISTAS!$A$1:$B$19,2,0),Exportar[[#This Row],[NOMBRE-Planeación_Proyecto]])</f>
        <v>1. Primera Infancia</v>
      </c>
      <c r="AL2216" s="41">
        <f>VLOOKUP(Exportar[[#This Row],[UNIDAD/SUB UNIDAD]],[3]!REGIONALES[[#All],[codigo_regional3]:[Columna1]],3,0)</f>
        <v>99</v>
      </c>
      <c r="AM2216" s="41">
        <f>Exportar[[#This Row],[COD]]</f>
        <v>99</v>
      </c>
      <c r="AN2216" s="41">
        <f>IFERROR(VLOOKUP(Exportar[[#This Row],[RUBRO completo]],'[3]CENTRO DE COSTOS'!$X:$X,1,0),0)</f>
        <v>0</v>
      </c>
      <c r="AO2216" s="43" t="str">
        <f>VLOOKUP(Exportar[[#This Row],[COD_REAL]],'[3]CENTRO DE COSTOS'!$M$4:$N$72,2,0)</f>
        <v>REGIONAL VICHADA</v>
      </c>
    </row>
    <row r="2217" spans="1:41" x14ac:dyDescent="0.25">
      <c r="A2217" s="44">
        <v>45111</v>
      </c>
      <c r="B2217" s="32">
        <v>2023</v>
      </c>
      <c r="C2217" s="33" t="str">
        <f>VLOOKUP(D2217,'[3]CENTRO DE COSTOS'!$E:$H,4,0)</f>
        <v>REGIONALES</v>
      </c>
      <c r="D2217" s="34" t="s">
        <v>105</v>
      </c>
      <c r="E2217" s="34" t="s">
        <v>106</v>
      </c>
      <c r="F2217" s="34" t="s">
        <v>164</v>
      </c>
      <c r="G2217" s="35" t="str">
        <f>VLOOKUP(O2217,[3]Gerentes!$A:$N,4,0)</f>
        <v xml:space="preserve">PROTECCIÓN RESTABLECIMIENTO </v>
      </c>
      <c r="H2217" s="35" t="str">
        <f>VLOOKUP(O2217,[3]Gerentes!$A:$N,5,0)</f>
        <v>DIRECTOR(A) DE PROTECCION</v>
      </c>
      <c r="I2217" s="35" t="str">
        <f>VLOOKUP(O2217,[3]Gerentes!$A:$N,10,0)</f>
        <v>2. Protección PARD</v>
      </c>
      <c r="J2217" s="35" t="str">
        <f>VLOOKUP(O2217,[3]Gerentes!$A:$AB,15,0)</f>
        <v>No Contratable</v>
      </c>
      <c r="K2217" s="36" t="str">
        <f t="shared" si="102"/>
        <v>Inversión</v>
      </c>
      <c r="L2217" s="37" t="s">
        <v>173</v>
      </c>
      <c r="M2217" s="38" t="str">
        <f t="shared" si="103"/>
        <v>C-4102-1500-14</v>
      </c>
      <c r="N2217" s="34">
        <v>999</v>
      </c>
      <c r="O2217" s="35" t="str">
        <f t="shared" si="104"/>
        <v>C-4102-1500-14-0-4102037-02-999</v>
      </c>
      <c r="P2217" s="32" t="s">
        <v>172</v>
      </c>
      <c r="Q2217" s="39">
        <f>VLOOKUP($O2217,[3]Gerentes!$A:$I,7,0)</f>
        <v>4102037</v>
      </c>
      <c r="R2217" s="40" t="str">
        <f>VLOOKUP($O2217,[3]Gerentes!$A:$I,8,0)</f>
        <v>SERVICIO DE PROTECCION PARA EL RESTABLECIMIENTO DE DERECHOS DE NIÑOS, NIÑAS, ADOLESCENTES Y JOVENES</v>
      </c>
      <c r="S2217" s="34" t="s">
        <v>24</v>
      </c>
      <c r="T2217" s="34">
        <v>27</v>
      </c>
      <c r="U2217" s="34" t="s">
        <v>161</v>
      </c>
      <c r="V2217" s="34" t="s">
        <v>25</v>
      </c>
      <c r="W2217" s="41">
        <v>5000</v>
      </c>
      <c r="X2217" s="41">
        <v>0</v>
      </c>
      <c r="Y2217" s="41">
        <v>0</v>
      </c>
      <c r="Z2217" s="41">
        <v>0</v>
      </c>
      <c r="AA2217" s="41">
        <v>0</v>
      </c>
      <c r="AB2217" s="42">
        <v>5000</v>
      </c>
      <c r="AC2217" s="41">
        <v>5000</v>
      </c>
      <c r="AD2217" s="41">
        <v>0</v>
      </c>
      <c r="AE2217" s="42">
        <v>2962.36</v>
      </c>
      <c r="AF2217" s="42">
        <v>2962.36</v>
      </c>
      <c r="AG2217" s="41">
        <v>2962.36</v>
      </c>
      <c r="AH2217" s="41">
        <v>2962.36</v>
      </c>
      <c r="AI2217" s="41">
        <v>0</v>
      </c>
      <c r="AJ2217" s="41">
        <v>0</v>
      </c>
      <c r="AK2217" s="42" t="str">
        <f>IFERROR(VLOOKUP(Exportar[[#This Row],[RUBRO]],[3]LISTAS!$A$1:$B$19,2,0),Exportar[[#This Row],[NOMBRE-Planeación_Proyecto]])</f>
        <v>2. Protección PARD</v>
      </c>
      <c r="AL2217" s="41">
        <f>VLOOKUP(Exportar[[#This Row],[UNIDAD/SUB UNIDAD]],[3]!REGIONALES[[#All],[codigo_regional3]:[Columna1]],3,0)</f>
        <v>99</v>
      </c>
      <c r="AM2217" s="41">
        <f>Exportar[[#This Row],[COD]]</f>
        <v>99</v>
      </c>
      <c r="AN2217" s="41">
        <f>IFERROR(VLOOKUP(Exportar[[#This Row],[RUBRO completo]],'[3]CENTRO DE COSTOS'!$X:$X,1,0),0)</f>
        <v>0</v>
      </c>
      <c r="AO2217" s="43" t="str">
        <f>VLOOKUP(Exportar[[#This Row],[COD_REAL]],'[3]CENTRO DE COSTOS'!$M$4:$N$72,2,0)</f>
        <v>REGIONAL VICHADA</v>
      </c>
    </row>
    <row r="2218" spans="1:41" x14ac:dyDescent="0.25">
      <c r="A2218" s="44">
        <v>45111</v>
      </c>
      <c r="B2218" s="32">
        <v>2023</v>
      </c>
      <c r="C2218" s="33" t="str">
        <f>VLOOKUP(D2218,'[3]CENTRO DE COSTOS'!$E:$H,4,0)</f>
        <v>REGIONALES</v>
      </c>
      <c r="D2218" s="34" t="s">
        <v>105</v>
      </c>
      <c r="E2218" s="34" t="s">
        <v>106</v>
      </c>
      <c r="F2218" s="34" t="s">
        <v>164</v>
      </c>
      <c r="G2218" s="35" t="str">
        <f>VLOOKUP(O2218,[3]Gerentes!$A:$N,4,0)</f>
        <v>SNBF</v>
      </c>
      <c r="H2218" s="35" t="str">
        <f>VLOOKUP(O2218,[3]Gerentes!$A:$N,5,0)</f>
        <v>DIRECTOR(A) DE SISTEMA NACIONAL DE BIENESTAR FAMILIAR</v>
      </c>
      <c r="I2218" s="35" t="str">
        <f>VLOOKUP(O2218,[3]Gerentes!$A:$N,10,0)</f>
        <v>7. SNBF</v>
      </c>
      <c r="J2218" s="35" t="str">
        <f>VLOOKUP(O2218,[3]Gerentes!$A:$AB,15,0)</f>
        <v>No Contratable</v>
      </c>
      <c r="K2218" s="36" t="str">
        <f t="shared" si="102"/>
        <v>Inversión</v>
      </c>
      <c r="L2218" s="37" t="s">
        <v>168</v>
      </c>
      <c r="M2218" s="38" t="str">
        <f t="shared" si="103"/>
        <v>C-4102-1500-15</v>
      </c>
      <c r="N2218" s="34">
        <v>999</v>
      </c>
      <c r="O2218" s="35" t="str">
        <f t="shared" si="104"/>
        <v>C-4102-1500-15-0-4102024-02-999</v>
      </c>
      <c r="P2218" s="32" t="s">
        <v>167</v>
      </c>
      <c r="Q2218" s="39">
        <f>VLOOKUP($O2218,[3]Gerentes!$A:$I,7,0)</f>
        <v>4102024</v>
      </c>
      <c r="R2218" s="40" t="str">
        <f>VLOOKUP($O2218,[3]Gerentes!$A:$I,8,0)</f>
        <v>SERVICIO DE ASISTENCIA TECNICA EN EL CICLO DE POLITICAS PUBLICAS DE INFANCIA Y ADOLESCENCIA</v>
      </c>
      <c r="S2218" s="34" t="s">
        <v>24</v>
      </c>
      <c r="T2218" s="34">
        <v>27</v>
      </c>
      <c r="U2218" s="34" t="s">
        <v>161</v>
      </c>
      <c r="V2218" s="34" t="s">
        <v>25</v>
      </c>
      <c r="W2218" s="41">
        <v>0</v>
      </c>
      <c r="X2218" s="41">
        <v>5000</v>
      </c>
      <c r="Y2218" s="41">
        <v>0</v>
      </c>
      <c r="Z2218" s="41">
        <v>0</v>
      </c>
      <c r="AA2218" s="41">
        <v>0</v>
      </c>
      <c r="AB2218" s="42">
        <v>5000</v>
      </c>
      <c r="AC2218" s="41">
        <v>5000</v>
      </c>
      <c r="AD2218" s="41">
        <v>0</v>
      </c>
      <c r="AE2218" s="42">
        <v>288.97000000000003</v>
      </c>
      <c r="AF2218" s="42">
        <v>288.97000000000003</v>
      </c>
      <c r="AG2218" s="41">
        <v>288.97000000000003</v>
      </c>
      <c r="AH2218" s="41">
        <v>288.97000000000003</v>
      </c>
      <c r="AI2218" s="41">
        <v>0</v>
      </c>
      <c r="AJ2218" s="41">
        <v>0</v>
      </c>
      <c r="AK2218" s="42" t="str">
        <f>IFERROR(VLOOKUP(Exportar[[#This Row],[RUBRO]],[3]LISTAS!$A$1:$B$19,2,0),Exportar[[#This Row],[NOMBRE-Planeación_Proyecto]])</f>
        <v>7. SNBF</v>
      </c>
      <c r="AL2218" s="41">
        <f>VLOOKUP(Exportar[[#This Row],[UNIDAD/SUB UNIDAD]],[3]!REGIONALES[[#All],[codigo_regional3]:[Columna1]],3,0)</f>
        <v>99</v>
      </c>
      <c r="AM2218" s="41">
        <f>Exportar[[#This Row],[COD]]</f>
        <v>99</v>
      </c>
      <c r="AN2218" s="41">
        <f>IFERROR(VLOOKUP(Exportar[[#This Row],[RUBRO completo]],'[3]CENTRO DE COSTOS'!$X:$X,1,0),0)</f>
        <v>0</v>
      </c>
      <c r="AO2218" s="43" t="str">
        <f>VLOOKUP(Exportar[[#This Row],[COD_REAL]],'[3]CENTRO DE COSTOS'!$M$4:$N$72,2,0)</f>
        <v>REGIONAL VICHADA</v>
      </c>
    </row>
    <row r="2219" spans="1:41" x14ac:dyDescent="0.25">
      <c r="A2219" s="44">
        <v>45111</v>
      </c>
      <c r="B2219" s="32">
        <v>2023</v>
      </c>
      <c r="C2219" s="33" t="str">
        <f>VLOOKUP(D2219,'[3]CENTRO DE COSTOS'!$E:$H,4,0)</f>
        <v>REGIONALES</v>
      </c>
      <c r="D2219" s="34" t="s">
        <v>105</v>
      </c>
      <c r="E2219" s="34" t="s">
        <v>106</v>
      </c>
      <c r="F2219" s="34" t="s">
        <v>164</v>
      </c>
      <c r="G2219" s="35" t="str">
        <f>VLOOKUP(O2219,[3]Gerentes!$A:$N,4,0)</f>
        <v>PRIMERA INFANCIA</v>
      </c>
      <c r="H2219" s="35" t="str">
        <f>VLOOKUP(O2219,[3]Gerentes!$A:$N,5,0)</f>
        <v>DIRECTOR(A) DE PRIMERA INFANCIA</v>
      </c>
      <c r="I2219" s="35" t="str">
        <f>VLOOKUP(O2219,[3]Gerentes!$A:$N,10,0)</f>
        <v>1. Primera Infancia</v>
      </c>
      <c r="J2219" s="35" t="str">
        <f>VLOOKUP(O2219,[3]Gerentes!$A:$AB,15,0)</f>
        <v>No Contratable</v>
      </c>
      <c r="K2219" s="36" t="str">
        <f t="shared" si="102"/>
        <v>Inversión</v>
      </c>
      <c r="L2219" s="37" t="s">
        <v>166</v>
      </c>
      <c r="M2219" s="38" t="str">
        <f t="shared" si="103"/>
        <v>C-4102-1500-18</v>
      </c>
      <c r="N2219" s="34">
        <v>999</v>
      </c>
      <c r="O2219" s="35" t="str">
        <f t="shared" si="104"/>
        <v>C-4102-1500-18-0-4102040-02-999</v>
      </c>
      <c r="P2219" s="32" t="s">
        <v>165</v>
      </c>
      <c r="Q2219" s="39">
        <f>VLOOKUP($O2219,[3]Gerentes!$A:$I,7,0)</f>
        <v>4102040</v>
      </c>
      <c r="R2219" s="40" t="str">
        <f>VLOOKUP($O2219,[3]Gerentes!$A:$I,8,0)</f>
        <v>DOCUMENTOS METODOLOGICOS</v>
      </c>
      <c r="S2219" s="34" t="s">
        <v>24</v>
      </c>
      <c r="T2219" s="34">
        <v>27</v>
      </c>
      <c r="U2219" s="34" t="s">
        <v>161</v>
      </c>
      <c r="V2219" s="34" t="s">
        <v>25</v>
      </c>
      <c r="W2219" s="41">
        <v>0</v>
      </c>
      <c r="X2219" s="41">
        <v>25000</v>
      </c>
      <c r="Y2219" s="41">
        <v>0</v>
      </c>
      <c r="Z2219" s="41">
        <v>0</v>
      </c>
      <c r="AA2219" s="41">
        <v>0</v>
      </c>
      <c r="AB2219" s="42">
        <v>25000</v>
      </c>
      <c r="AC2219" s="41">
        <v>25000</v>
      </c>
      <c r="AD2219" s="41">
        <v>0</v>
      </c>
      <c r="AE2219" s="42">
        <v>1780.72</v>
      </c>
      <c r="AF2219" s="42">
        <v>1780.72</v>
      </c>
      <c r="AG2219" s="41">
        <v>1780.72</v>
      </c>
      <c r="AH2219" s="41">
        <v>1780.72</v>
      </c>
      <c r="AI2219" s="41">
        <v>0</v>
      </c>
      <c r="AJ2219" s="41">
        <v>0</v>
      </c>
      <c r="AK2219" s="42" t="str">
        <f>IFERROR(VLOOKUP(Exportar[[#This Row],[RUBRO]],[3]LISTAS!$A$1:$B$19,2,0),Exportar[[#This Row],[NOMBRE-Planeación_Proyecto]])</f>
        <v>1. Primera Infancia</v>
      </c>
      <c r="AL2219" s="41">
        <f>VLOOKUP(Exportar[[#This Row],[UNIDAD/SUB UNIDAD]],[3]!REGIONALES[[#All],[codigo_regional3]:[Columna1]],3,0)</f>
        <v>99</v>
      </c>
      <c r="AM2219" s="41">
        <f>Exportar[[#This Row],[COD]]</f>
        <v>99</v>
      </c>
      <c r="AN2219" s="41">
        <f>IFERROR(VLOOKUP(Exportar[[#This Row],[RUBRO completo]],'[3]CENTRO DE COSTOS'!$X:$X,1,0),0)</f>
        <v>0</v>
      </c>
      <c r="AO2219" s="43" t="str">
        <f>VLOOKUP(Exportar[[#This Row],[COD_REAL]],'[3]CENTRO DE COSTOS'!$M$4:$N$72,2,0)</f>
        <v>REGIONAL VICHADA</v>
      </c>
    </row>
    <row r="2220" spans="1:41" x14ac:dyDescent="0.25">
      <c r="A2220" s="44">
        <v>45111</v>
      </c>
      <c r="B2220" s="32">
        <v>2023</v>
      </c>
      <c r="C2220" s="33" t="str">
        <f>VLOOKUP(D2220,'[3]CENTRO DE COSTOS'!$E:$H,4,0)</f>
        <v>REGIONALES</v>
      </c>
      <c r="D2220" s="34" t="s">
        <v>105</v>
      </c>
      <c r="E2220" s="34" t="s">
        <v>106</v>
      </c>
      <c r="F2220" s="34" t="s">
        <v>164</v>
      </c>
      <c r="G2220" s="35" t="str">
        <f>VLOOKUP(O2220,[3]Gerentes!$A:$N,4,0)</f>
        <v>FORTALECIMIENTO</v>
      </c>
      <c r="H2220" s="35" t="str">
        <f>VLOOKUP(O2220,[3]Gerentes!$A:$N,5,0)</f>
        <v>DIRECTOR(A) FINANCIERA</v>
      </c>
      <c r="I2220" s="35" t="str">
        <f>VLOOKUP(O2220,[3]Gerentes!$A:$N,10,0)</f>
        <v>8. Fortalecimiento</v>
      </c>
      <c r="J2220" s="35" t="str">
        <f>VLOOKUP(O2220,[3]Gerentes!$A:$AB,15,0)</f>
        <v>No Contratable</v>
      </c>
      <c r="K2220" s="36" t="str">
        <f t="shared" si="102"/>
        <v>Inversión</v>
      </c>
      <c r="L2220" s="37" t="s">
        <v>163</v>
      </c>
      <c r="M2220" s="38" t="str">
        <f t="shared" si="103"/>
        <v>C-4199-1500-8</v>
      </c>
      <c r="N2220" s="34">
        <v>999</v>
      </c>
      <c r="O2220" s="35" t="str">
        <f t="shared" si="104"/>
        <v>C-4199-1500-8-0-4199044-02-999</v>
      </c>
      <c r="P2220" s="32" t="s">
        <v>162</v>
      </c>
      <c r="Q2220" s="39">
        <f>VLOOKUP($O2220,[3]Gerentes!$A:$I,7,0)</f>
        <v>4199044</v>
      </c>
      <c r="R2220" s="40" t="str">
        <f>VLOOKUP($O2220,[3]Gerentes!$A:$I,8,0)</f>
        <v>DERECHO DE BENEFICIO FIDUCIARIO</v>
      </c>
      <c r="S2220" s="34" t="s">
        <v>24</v>
      </c>
      <c r="T2220" s="34">
        <v>27</v>
      </c>
      <c r="U2220" s="34" t="s">
        <v>161</v>
      </c>
      <c r="V2220" s="34" t="s">
        <v>25</v>
      </c>
      <c r="W2220" s="41">
        <v>0</v>
      </c>
      <c r="X2220" s="41">
        <v>44302</v>
      </c>
      <c r="Y2220" s="41">
        <v>0</v>
      </c>
      <c r="Z2220" s="41">
        <v>0</v>
      </c>
      <c r="AA2220" s="41">
        <v>0</v>
      </c>
      <c r="AB2220" s="42">
        <v>44302</v>
      </c>
      <c r="AC2220" s="41">
        <v>44302</v>
      </c>
      <c r="AD2220" s="41">
        <v>0</v>
      </c>
      <c r="AE2220" s="42">
        <v>7076.02</v>
      </c>
      <c r="AF2220" s="42">
        <v>7076.02</v>
      </c>
      <c r="AG2220" s="41">
        <v>7076.02</v>
      </c>
      <c r="AH2220" s="41">
        <v>7076.02</v>
      </c>
      <c r="AI2220" s="41">
        <v>0</v>
      </c>
      <c r="AJ2220" s="41">
        <v>0</v>
      </c>
      <c r="AK2220" s="42" t="str">
        <f>IFERROR(VLOOKUP(Exportar[[#This Row],[RUBRO]],[3]LISTAS!$A$1:$B$19,2,0),Exportar[[#This Row],[NOMBRE-Planeación_Proyecto]])</f>
        <v>8. Fortalecimiento</v>
      </c>
      <c r="AL2220" s="41">
        <f>VLOOKUP(Exportar[[#This Row],[UNIDAD/SUB UNIDAD]],[3]!REGIONALES[[#All],[codigo_regional3]:[Columna1]],3,0)</f>
        <v>99</v>
      </c>
      <c r="AM2220" s="41">
        <f>Exportar[[#This Row],[COD]]</f>
        <v>99</v>
      </c>
      <c r="AN2220" s="41">
        <f>IFERROR(VLOOKUP(Exportar[[#This Row],[RUBRO completo]],'[3]CENTRO DE COSTOS'!$X:$X,1,0),0)</f>
        <v>0</v>
      </c>
      <c r="AO2220" s="43" t="str">
        <f>VLOOKUP(Exportar[[#This Row],[COD_REAL]],'[3]CENTRO DE COSTOS'!$M$4:$N$72,2,0)</f>
        <v>REGIONAL VICHADA</v>
      </c>
    </row>
    <row r="2221" spans="1:41" x14ac:dyDescent="0.25">
      <c r="A2221" s="44">
        <v>45111</v>
      </c>
      <c r="B2221" s="32">
        <v>2023</v>
      </c>
      <c r="C2221" s="33" t="str">
        <f>VLOOKUP(D2221,'[3]CENTRO DE COSTOS'!$E:$H,4,0)</f>
        <v>BID</v>
      </c>
      <c r="D2221" s="34" t="s">
        <v>107</v>
      </c>
      <c r="E2221" s="34" t="s">
        <v>108</v>
      </c>
      <c r="F2221" s="34" t="s">
        <v>154</v>
      </c>
      <c r="G2221" s="35" t="str">
        <f>VLOOKUP(O2221,[3]Gerentes!$A:$N,4,0)</f>
        <v>ADOLESCENCIA Y JUVENTUD</v>
      </c>
      <c r="H2221" s="35" t="str">
        <f>VLOOKUP(O2221,[3]Gerentes!$A:$N,5,0)</f>
        <v xml:space="preserve">DIRECTOR(A) DE ADOLESCENCIA Y JUVENTUD </v>
      </c>
      <c r="I2221" s="35" t="str">
        <f>VLOOKUP(O2221,[3]Gerentes!$A:$N,10,0)</f>
        <v>8. Adolescencia y Juventud</v>
      </c>
      <c r="J2221" s="35" t="str">
        <f>VLOOKUP(O2221,[3]Gerentes!$A:$AB,15,0)</f>
        <v>Contratable</v>
      </c>
      <c r="K2221" s="36" t="str">
        <f t="shared" si="102"/>
        <v>Inversión</v>
      </c>
      <c r="L2221" s="37" t="s">
        <v>153</v>
      </c>
      <c r="M2221" s="38" t="str">
        <f t="shared" si="103"/>
        <v>C-4102-1500-21</v>
      </c>
      <c r="N2221" s="34">
        <v>156</v>
      </c>
      <c r="O2221" s="35" t="str">
        <f t="shared" si="104"/>
        <v>C-4102-1500-21-0-4102035-02-01-156</v>
      </c>
      <c r="P2221" s="32" t="s">
        <v>152</v>
      </c>
      <c r="Q2221" s="39">
        <f>VLOOKUP($O2221,[3]Gerentes!$A:$I,7,0)</f>
        <v>4102035</v>
      </c>
      <c r="R2221" s="40" t="str">
        <f>VLOOKUP($O2221,[3]Gerentes!$A:$I,8,0)</f>
        <v>DOCUMENTOS DE LINEAMIENTOS TECNICOS</v>
      </c>
      <c r="S2221" s="34" t="s">
        <v>38</v>
      </c>
      <c r="T2221" s="34">
        <v>14</v>
      </c>
      <c r="U2221" s="34" t="s">
        <v>143</v>
      </c>
      <c r="V2221" s="34" t="s">
        <v>25</v>
      </c>
      <c r="W2221" s="41">
        <v>850000000</v>
      </c>
      <c r="X2221" s="41">
        <v>0</v>
      </c>
      <c r="Y2221" s="41">
        <v>0</v>
      </c>
      <c r="Z2221" s="41">
        <v>0</v>
      </c>
      <c r="AA2221" s="41">
        <v>0</v>
      </c>
      <c r="AB2221" s="42">
        <v>850000000</v>
      </c>
      <c r="AC2221" s="41">
        <v>850000000</v>
      </c>
      <c r="AD2221" s="41">
        <v>0</v>
      </c>
      <c r="AE2221" s="42">
        <v>0</v>
      </c>
      <c r="AF2221" s="42">
        <v>0</v>
      </c>
      <c r="AG2221" s="41">
        <v>0</v>
      </c>
      <c r="AH2221" s="41">
        <v>0</v>
      </c>
      <c r="AI2221" s="41">
        <v>0</v>
      </c>
      <c r="AJ2221" s="41">
        <v>0</v>
      </c>
      <c r="AK2221" s="42" t="str">
        <f>IFERROR(VLOOKUP(Exportar[[#This Row],[RUBRO]],[3]LISTAS!$A$1:$B$19,2,0),Exportar[[#This Row],[NOMBRE-Planeación_Proyecto]])</f>
        <v>8. Adolescencia y Juventud</v>
      </c>
      <c r="AL2221" s="41">
        <f>VLOOKUP(Exportar[[#This Row],[UNIDAD/SUB UNIDAD]],[3]!REGIONALES[[#All],[codigo_regional3]:[Columna1]],3,0)</f>
        <v>1</v>
      </c>
      <c r="AM2221" s="41">
        <f>Exportar[[#This Row],[COD]]</f>
        <v>1</v>
      </c>
      <c r="AN2221" s="41">
        <f>IFERROR(VLOOKUP(Exportar[[#This Row],[RUBRO completo]],'[3]CENTRO DE COSTOS'!$X:$X,1,0),0)</f>
        <v>0</v>
      </c>
      <c r="AO2221" s="43" t="str">
        <f>VLOOKUP(Exportar[[#This Row],[COD_REAL]],'[3]CENTRO DE COSTOS'!$M$4:$N$72,2,0)</f>
        <v>SEDE NACIONAL</v>
      </c>
    </row>
    <row r="2222" spans="1:41" x14ac:dyDescent="0.25">
      <c r="A2222" s="44">
        <v>45111</v>
      </c>
      <c r="B2222" s="32">
        <v>2023</v>
      </c>
      <c r="C2222" s="33" t="str">
        <f>VLOOKUP(D2222,'[3]CENTRO DE COSTOS'!$E:$H,4,0)</f>
        <v>BID</v>
      </c>
      <c r="D2222" s="34" t="s">
        <v>107</v>
      </c>
      <c r="E2222" s="34" t="s">
        <v>108</v>
      </c>
      <c r="F2222" s="34" t="s">
        <v>159</v>
      </c>
      <c r="G2222" s="35" t="str">
        <f>VLOOKUP(O2222,[3]Gerentes!$A:$N,4,0)</f>
        <v>ADOLESCENCIA Y JUVENTUD</v>
      </c>
      <c r="H2222" s="35" t="str">
        <f>VLOOKUP(O2222,[3]Gerentes!$A:$N,5,0)</f>
        <v xml:space="preserve">DIRECTOR(A) DE ADOLESCENCIA Y JUVENTUD </v>
      </c>
      <c r="I2222" s="35" t="str">
        <f>VLOOKUP(O2222,[3]Gerentes!$A:$N,10,0)</f>
        <v>8. Adolescencia y Juventud</v>
      </c>
      <c r="J2222" s="35" t="str">
        <f>VLOOKUP(O2222,[3]Gerentes!$A:$AB,15,0)</f>
        <v>Contratable</v>
      </c>
      <c r="K2222" s="36" t="str">
        <f t="shared" si="102"/>
        <v>Inversión</v>
      </c>
      <c r="L2222" s="37" t="s">
        <v>160</v>
      </c>
      <c r="M2222" s="38" t="str">
        <f t="shared" si="103"/>
        <v>C-4102-1500-21</v>
      </c>
      <c r="N2222" s="34">
        <v>252</v>
      </c>
      <c r="O2222" s="35" t="str">
        <f t="shared" si="104"/>
        <v>C-4102-1500-21-0-4102045-02-04-252</v>
      </c>
      <c r="P2222" s="32" t="s">
        <v>159</v>
      </c>
      <c r="Q2222" s="39">
        <f>VLOOKUP($O2222,[3]Gerentes!$A:$I,7,0)</f>
        <v>4102045</v>
      </c>
      <c r="R2222" s="40" t="str">
        <f>VLOOKUP($O2222,[3]Gerentes!$A:$I,8,0)</f>
        <v>SERVICIOS DE EDUCACIÓN INFORMAL A NIÑOS, NIÑAS, ADOLESCENTES  Y JÓVENES PARA EL RECONOCIMIENTO DE SUS DERECHOS</v>
      </c>
      <c r="S2222" s="34" t="s">
        <v>38</v>
      </c>
      <c r="T2222" s="34">
        <v>14</v>
      </c>
      <c r="U2222" s="34" t="s">
        <v>143</v>
      </c>
      <c r="V2222" s="34" t="s">
        <v>25</v>
      </c>
      <c r="W2222" s="41">
        <v>1750000000</v>
      </c>
      <c r="X2222" s="41">
        <v>0</v>
      </c>
      <c r="Y2222" s="41">
        <v>0</v>
      </c>
      <c r="Z2222" s="41">
        <v>0</v>
      </c>
      <c r="AA2222" s="41">
        <v>0</v>
      </c>
      <c r="AB2222" s="42">
        <v>1750000000</v>
      </c>
      <c r="AC2222" s="41">
        <v>1116501153</v>
      </c>
      <c r="AD2222" s="41">
        <v>633498847</v>
      </c>
      <c r="AE2222" s="42">
        <v>1073302228</v>
      </c>
      <c r="AF2222" s="42">
        <v>391073710</v>
      </c>
      <c r="AG2222" s="41">
        <v>391073710</v>
      </c>
      <c r="AH2222" s="41">
        <v>391073710</v>
      </c>
      <c r="AI2222" s="41">
        <v>0</v>
      </c>
      <c r="AJ2222" s="41">
        <v>0</v>
      </c>
      <c r="AK2222" s="42" t="str">
        <f>IFERROR(VLOOKUP(Exportar[[#This Row],[RUBRO]],[3]LISTAS!$A$1:$B$19,2,0),Exportar[[#This Row],[NOMBRE-Planeación_Proyecto]])</f>
        <v>8. Adolescencia y Juventud</v>
      </c>
      <c r="AL2222" s="41">
        <f>VLOOKUP(Exportar[[#This Row],[UNIDAD/SUB UNIDAD]],[3]!REGIONALES[[#All],[codigo_regional3]:[Columna1]],3,0)</f>
        <v>1</v>
      </c>
      <c r="AM2222" s="41">
        <f>Exportar[[#This Row],[COD]]</f>
        <v>1</v>
      </c>
      <c r="AN2222" s="41">
        <f>IFERROR(VLOOKUP(Exportar[[#This Row],[RUBRO completo]],'[3]CENTRO DE COSTOS'!$X:$X,1,0),0)</f>
        <v>0</v>
      </c>
      <c r="AO2222" s="43" t="str">
        <f>VLOOKUP(Exportar[[#This Row],[COD_REAL]],'[3]CENTRO DE COSTOS'!$M$4:$N$72,2,0)</f>
        <v>SEDE NACIONAL</v>
      </c>
    </row>
    <row r="2223" spans="1:41" x14ac:dyDescent="0.25">
      <c r="A2223" s="44">
        <v>45111</v>
      </c>
      <c r="B2223" s="32">
        <v>2023</v>
      </c>
      <c r="C2223" s="33" t="str">
        <f>VLOOKUP(D2223,'[3]CENTRO DE COSTOS'!$E:$H,4,0)</f>
        <v>BID</v>
      </c>
      <c r="D2223" s="34" t="s">
        <v>107</v>
      </c>
      <c r="E2223" s="34" t="s">
        <v>108</v>
      </c>
      <c r="F2223" s="34" t="s">
        <v>157</v>
      </c>
      <c r="G2223" s="35" t="str">
        <f>VLOOKUP(O2223,[3]Gerentes!$A:$N,4,0)</f>
        <v>ADOLESCENCIA Y JUVENTUD</v>
      </c>
      <c r="H2223" s="35" t="str">
        <f>VLOOKUP(O2223,[3]Gerentes!$A:$N,5,0)</f>
        <v xml:space="preserve">DIRECTOR(A) DE ADOLESCENCIA Y JUVENTUD </v>
      </c>
      <c r="I2223" s="35" t="str">
        <f>VLOOKUP(O2223,[3]Gerentes!$A:$N,10,0)</f>
        <v>8. Adolescencia y Juventud</v>
      </c>
      <c r="J2223" s="35" t="str">
        <f>VLOOKUP(O2223,[3]Gerentes!$A:$AB,15,0)</f>
        <v>Contratable</v>
      </c>
      <c r="K2223" s="36" t="str">
        <f t="shared" si="102"/>
        <v>Inversión</v>
      </c>
      <c r="L2223" s="37" t="s">
        <v>158</v>
      </c>
      <c r="M2223" s="38" t="str">
        <f t="shared" si="103"/>
        <v>C-4102-1500-21</v>
      </c>
      <c r="N2223" s="34">
        <v>254</v>
      </c>
      <c r="O2223" s="35" t="str">
        <f t="shared" si="104"/>
        <v>C-4102-1500-21-0-4102045-02-22-254</v>
      </c>
      <c r="P2223" s="32" t="s">
        <v>157</v>
      </c>
      <c r="Q2223" s="39">
        <f>VLOOKUP($O2223,[3]Gerentes!$A:$I,7,0)</f>
        <v>4102045</v>
      </c>
      <c r="R2223" s="40" t="str">
        <f>VLOOKUP($O2223,[3]Gerentes!$A:$I,8,0)</f>
        <v>SERVICIOS DE EDUCACIÓN INFORMAL A NIÑOS, NIÑAS, ADOLESCENTES  Y JÓVENES PARA EL RECONOCIMIENTO DE SUS DERECHOS</v>
      </c>
      <c r="S2223" s="34" t="s">
        <v>38</v>
      </c>
      <c r="T2223" s="34">
        <v>14</v>
      </c>
      <c r="U2223" s="34" t="s">
        <v>143</v>
      </c>
      <c r="V2223" s="34" t="s">
        <v>25</v>
      </c>
      <c r="W2223" s="41">
        <v>21500000000</v>
      </c>
      <c r="X2223" s="41">
        <v>0</v>
      </c>
      <c r="Y2223" s="41">
        <v>0</v>
      </c>
      <c r="Z2223" s="41">
        <v>0</v>
      </c>
      <c r="AA2223" s="41">
        <v>0</v>
      </c>
      <c r="AB2223" s="42">
        <v>21500000000</v>
      </c>
      <c r="AC2223" s="41">
        <v>0</v>
      </c>
      <c r="AD2223" s="41">
        <v>21500000000</v>
      </c>
      <c r="AE2223" s="42">
        <v>0</v>
      </c>
      <c r="AF2223" s="42">
        <v>0</v>
      </c>
      <c r="AG2223" s="41">
        <v>0</v>
      </c>
      <c r="AH2223" s="41">
        <v>0</v>
      </c>
      <c r="AI2223" s="41">
        <v>0</v>
      </c>
      <c r="AJ2223" s="41">
        <v>0</v>
      </c>
      <c r="AK2223" s="42" t="str">
        <f>IFERROR(VLOOKUP(Exportar[[#This Row],[RUBRO]],[3]LISTAS!$A$1:$B$19,2,0),Exportar[[#This Row],[NOMBRE-Planeación_Proyecto]])</f>
        <v>8. Adolescencia y Juventud</v>
      </c>
      <c r="AL2223" s="41">
        <f>VLOOKUP(Exportar[[#This Row],[UNIDAD/SUB UNIDAD]],[3]!REGIONALES[[#All],[codigo_regional3]:[Columna1]],3,0)</f>
        <v>1</v>
      </c>
      <c r="AM2223" s="41">
        <f>Exportar[[#This Row],[COD]]</f>
        <v>1</v>
      </c>
      <c r="AN2223" s="41" t="str">
        <f>IFERROR(VLOOKUP(Exportar[[#This Row],[RUBRO completo]],'[3]CENTRO DE COSTOS'!$X:$X,1,0),0)</f>
        <v>C-4102-1500-21-0-4102045-02-22-254</v>
      </c>
      <c r="AO2223" s="43" t="str">
        <f>VLOOKUP(Exportar[[#This Row],[COD_REAL]],'[3]CENTRO DE COSTOS'!$M$4:$N$72,2,0)</f>
        <v>SEDE NACIONAL</v>
      </c>
    </row>
    <row r="2224" spans="1:41" x14ac:dyDescent="0.25">
      <c r="A2224" s="44">
        <v>45111</v>
      </c>
      <c r="B2224" s="32">
        <v>2023</v>
      </c>
      <c r="C2224" s="33" t="str">
        <f>VLOOKUP(D2224,'[3]CENTRO DE COSTOS'!$E:$H,4,0)</f>
        <v>BID</v>
      </c>
      <c r="D2224" s="34" t="s">
        <v>107</v>
      </c>
      <c r="E2224" s="34" t="s">
        <v>108</v>
      </c>
      <c r="F2224" s="34" t="s">
        <v>432</v>
      </c>
      <c r="G2224" s="35" t="str">
        <f>VLOOKUP(O2224,[3]Gerentes!$A:$N,4,0)</f>
        <v>ADOLESCENCIA Y JUVENTUD</v>
      </c>
      <c r="H2224" s="35" t="str">
        <f>VLOOKUP(O2224,[3]Gerentes!$A:$N,5,0)</f>
        <v xml:space="preserve">DIRECTOR(A) DE ADOLESCENCIA Y JUVENTUD </v>
      </c>
      <c r="I2224" s="35" t="str">
        <f>VLOOKUP(O2224,[3]Gerentes!$A:$N,10,0)</f>
        <v>8. Adolescencia y Juventud</v>
      </c>
      <c r="J2224" s="35" t="str">
        <f>VLOOKUP(O2224,[3]Gerentes!$A:$AB,15,0)</f>
        <v>Contratable</v>
      </c>
      <c r="K2224" s="36" t="str">
        <f t="shared" si="102"/>
        <v>Inversión</v>
      </c>
      <c r="L2224" s="37" t="s">
        <v>156</v>
      </c>
      <c r="M2224" s="38" t="str">
        <f t="shared" si="103"/>
        <v>C-4102-1500-21</v>
      </c>
      <c r="N2224" s="34">
        <v>255</v>
      </c>
      <c r="O2224" s="35" t="str">
        <f t="shared" si="104"/>
        <v>C-4102-1500-21-0-4102045-02-23-255</v>
      </c>
      <c r="P2224" s="32" t="s">
        <v>155</v>
      </c>
      <c r="Q2224" s="39">
        <f>VLOOKUP($O2224,[3]Gerentes!$A:$I,7,0)</f>
        <v>4102045</v>
      </c>
      <c r="R2224" s="40" t="str">
        <f>VLOOKUP($O2224,[3]Gerentes!$A:$I,8,0)</f>
        <v>SERVICIOS DE EDUCACIÓN INFORMAL A NIÑOS, NIÑAS, ADOLESCENTES  Y JÓVENES PARA EL RECONOCIMIENTO DE SUS DERECHOS</v>
      </c>
      <c r="S2224" s="34" t="s">
        <v>38</v>
      </c>
      <c r="T2224" s="34">
        <v>14</v>
      </c>
      <c r="U2224" s="34" t="s">
        <v>143</v>
      </c>
      <c r="V2224" s="34" t="s">
        <v>25</v>
      </c>
      <c r="W2224" s="41">
        <v>1634633543</v>
      </c>
      <c r="X2224" s="41">
        <v>0</v>
      </c>
      <c r="Y2224" s="41">
        <v>0</v>
      </c>
      <c r="Z2224" s="41">
        <v>0</v>
      </c>
      <c r="AA2224" s="41">
        <v>0</v>
      </c>
      <c r="AB2224" s="42">
        <v>1634633543</v>
      </c>
      <c r="AC2224" s="41">
        <v>1579849600</v>
      </c>
      <c r="AD2224" s="41">
        <v>54783943</v>
      </c>
      <c r="AE2224" s="42">
        <v>1451800000</v>
      </c>
      <c r="AF2224" s="42">
        <v>0</v>
      </c>
      <c r="AG2224" s="41">
        <v>0</v>
      </c>
      <c r="AH2224" s="41">
        <v>0</v>
      </c>
      <c r="AI2224" s="41">
        <v>0</v>
      </c>
      <c r="AJ2224" s="41">
        <v>0</v>
      </c>
      <c r="AK2224" s="42" t="str">
        <f>IFERROR(VLOOKUP(Exportar[[#This Row],[RUBRO]],[3]LISTAS!$A$1:$B$19,2,0),Exportar[[#This Row],[NOMBRE-Planeación_Proyecto]])</f>
        <v>8. Adolescencia y Juventud</v>
      </c>
      <c r="AL2224" s="41">
        <f>VLOOKUP(Exportar[[#This Row],[UNIDAD/SUB UNIDAD]],[3]!REGIONALES[[#All],[codigo_regional3]:[Columna1]],3,0)</f>
        <v>1</v>
      </c>
      <c r="AM2224" s="41">
        <f>Exportar[[#This Row],[COD]]</f>
        <v>1</v>
      </c>
      <c r="AN2224" s="41">
        <f>IFERROR(VLOOKUP(Exportar[[#This Row],[RUBRO completo]],'[3]CENTRO DE COSTOS'!$X:$X,1,0),0)</f>
        <v>0</v>
      </c>
      <c r="AO2224" s="43" t="str">
        <f>VLOOKUP(Exportar[[#This Row],[COD_REAL]],'[3]CENTRO DE COSTOS'!$M$4:$N$72,2,0)</f>
        <v>SEDE NACIONAL</v>
      </c>
    </row>
    <row r="2225" spans="1:41" x14ac:dyDescent="0.25">
      <c r="A2225" s="44">
        <v>45111</v>
      </c>
      <c r="B2225" s="32">
        <v>2023</v>
      </c>
      <c r="C2225" s="33" t="str">
        <f>VLOOKUP(D2225,'[3]CENTRO DE COSTOS'!$E:$H,4,0)</f>
        <v>BID</v>
      </c>
      <c r="D2225" s="34" t="s">
        <v>107</v>
      </c>
      <c r="E2225" s="34" t="s">
        <v>108</v>
      </c>
      <c r="F2225" s="34" t="s">
        <v>150</v>
      </c>
      <c r="G2225" s="35" t="str">
        <f>VLOOKUP(O2225,[3]Gerentes!$A:$N,4,0)</f>
        <v>ADOLESCENCIA Y JUVENTUD</v>
      </c>
      <c r="H2225" s="35" t="str">
        <f>VLOOKUP(O2225,[3]Gerentes!$A:$N,5,0)</f>
        <v>DIRECTOR(A) ADMINISTRATIVO</v>
      </c>
      <c r="I2225" s="35" t="str">
        <f>VLOOKUP(O2225,[3]Gerentes!$A:$N,10,0)</f>
        <v>8. Adolescencia y Juventud</v>
      </c>
      <c r="J2225" s="35" t="str">
        <f>VLOOKUP(O2225,[3]Gerentes!$A:$AB,15,0)</f>
        <v>Contratable</v>
      </c>
      <c r="K2225" s="36" t="str">
        <f t="shared" si="102"/>
        <v>Inversión</v>
      </c>
      <c r="L2225" s="37" t="s">
        <v>149</v>
      </c>
      <c r="M2225" s="38" t="str">
        <f t="shared" si="103"/>
        <v>C-4102-1500-21</v>
      </c>
      <c r="N2225" s="34">
        <v>997</v>
      </c>
      <c r="O2225" s="35" t="str">
        <f t="shared" si="104"/>
        <v>C-4102-1500-21-0-4102049-02-31-997</v>
      </c>
      <c r="P2225" s="32" t="s">
        <v>148</v>
      </c>
      <c r="Q2225" s="39">
        <f>VLOOKUP($O2225,[3]Gerentes!$A:$I,7,0)</f>
        <v>4102049</v>
      </c>
      <c r="R2225" s="40" t="str">
        <f>VLOOKUP($O2225,[3]Gerentes!$A:$I,8,0)</f>
        <v>EDIFICACIONES DE ATENCIÓN A LA ADOLESCENCIA Y JUVENTUD ADECUADAS</v>
      </c>
      <c r="S2225" s="34" t="s">
        <v>38</v>
      </c>
      <c r="T2225" s="34">
        <v>14</v>
      </c>
      <c r="U2225" s="34" t="s">
        <v>143</v>
      </c>
      <c r="V2225" s="34" t="s">
        <v>25</v>
      </c>
      <c r="W2225" s="41">
        <v>420000000</v>
      </c>
      <c r="X2225" s="41">
        <v>0</v>
      </c>
      <c r="Y2225" s="41">
        <v>0</v>
      </c>
      <c r="Z2225" s="41">
        <v>0</v>
      </c>
      <c r="AA2225" s="41">
        <v>0</v>
      </c>
      <c r="AB2225" s="42">
        <v>420000000</v>
      </c>
      <c r="AC2225" s="41">
        <v>136911720</v>
      </c>
      <c r="AD2225" s="41">
        <v>283088280</v>
      </c>
      <c r="AE2225" s="42">
        <v>128395680</v>
      </c>
      <c r="AF2225" s="42">
        <v>47766250</v>
      </c>
      <c r="AG2225" s="41">
        <v>47766250</v>
      </c>
      <c r="AH2225" s="41">
        <v>47766250</v>
      </c>
      <c r="AI2225" s="41">
        <v>0</v>
      </c>
      <c r="AJ2225" s="41">
        <v>0</v>
      </c>
      <c r="AK2225" s="42" t="str">
        <f>IFERROR(VLOOKUP(Exportar[[#This Row],[RUBRO]],[3]LISTAS!$A$1:$B$19,2,0),Exportar[[#This Row],[NOMBRE-Planeación_Proyecto]])</f>
        <v>8. Adolescencia y Juventud</v>
      </c>
      <c r="AL2225" s="41">
        <f>VLOOKUP(Exportar[[#This Row],[UNIDAD/SUB UNIDAD]],[3]!REGIONALES[[#All],[codigo_regional3]:[Columna1]],3,0)</f>
        <v>1</v>
      </c>
      <c r="AM2225" s="41">
        <f>Exportar[[#This Row],[COD]]</f>
        <v>1</v>
      </c>
      <c r="AN2225" s="41">
        <f>IFERROR(VLOOKUP(Exportar[[#This Row],[RUBRO completo]],'[3]CENTRO DE COSTOS'!$X:$X,1,0),0)</f>
        <v>0</v>
      </c>
      <c r="AO2225" s="43" t="str">
        <f>VLOOKUP(Exportar[[#This Row],[COD_REAL]],'[3]CENTRO DE COSTOS'!$M$4:$N$72,2,0)</f>
        <v>SEDE NACIONAL</v>
      </c>
    </row>
    <row r="2226" spans="1:41" x14ac:dyDescent="0.25">
      <c r="A2226" s="44">
        <v>45111</v>
      </c>
      <c r="B2226" s="32">
        <v>2023</v>
      </c>
      <c r="C2226" s="33" t="str">
        <f>VLOOKUP(D2226,'[3]CENTRO DE COSTOS'!$E:$H,4,0)</f>
        <v>BID</v>
      </c>
      <c r="D2226" s="34" t="s">
        <v>109</v>
      </c>
      <c r="E2226" s="34" t="s">
        <v>110</v>
      </c>
      <c r="F2226" s="34" t="s">
        <v>433</v>
      </c>
      <c r="G2226" s="35" t="str">
        <f>VLOOKUP(O2226,[3]Gerentes!$A:$N,4,0)</f>
        <v>ADOLESCENCIA Y JUVENTUD</v>
      </c>
      <c r="H2226" s="35" t="str">
        <f>VLOOKUP(O2226,[3]Gerentes!$A:$N,5,0)</f>
        <v xml:space="preserve">DIRECTOR(A) DE ADOLESCENCIA Y JUVENTUD </v>
      </c>
      <c r="I2226" s="35" t="str">
        <f>VLOOKUP(O2226,[3]Gerentes!$A:$N,10,0)</f>
        <v>8. Adolescencia y Juventud</v>
      </c>
      <c r="J2226" s="35" t="str">
        <f>VLOOKUP(O2226,[3]Gerentes!$A:$AB,15,0)</f>
        <v>Contratable</v>
      </c>
      <c r="K2226" s="36" t="str">
        <f t="shared" si="102"/>
        <v>Inversión</v>
      </c>
      <c r="L2226" s="37" t="s">
        <v>145</v>
      </c>
      <c r="M2226" s="38" t="str">
        <f t="shared" si="103"/>
        <v>C-4102-1500-21</v>
      </c>
      <c r="N2226" s="34">
        <v>253</v>
      </c>
      <c r="O2226" s="35" t="str">
        <f t="shared" si="104"/>
        <v>C-4102-1500-21-0-4102045-02-21-253</v>
      </c>
      <c r="P2226" s="32" t="s">
        <v>144</v>
      </c>
      <c r="Q2226" s="39">
        <f>VLOOKUP($O2226,[3]Gerentes!$A:$I,7,0)</f>
        <v>4102045</v>
      </c>
      <c r="R2226" s="40" t="str">
        <f>VLOOKUP($O2226,[3]Gerentes!$A:$I,8,0)</f>
        <v>SERVICIOS DE EDUCACIÓN INFORMAL A NIÑOS, NIÑAS, ADOLESCENTES  Y JÓVENES PARA EL RECONOCIMIENTO DE SUS DERECHOS</v>
      </c>
      <c r="S2226" s="34" t="s">
        <v>38</v>
      </c>
      <c r="T2226" s="34">
        <v>14</v>
      </c>
      <c r="U2226" s="34" t="s">
        <v>143</v>
      </c>
      <c r="V2226" s="34" t="s">
        <v>25</v>
      </c>
      <c r="W2226" s="41">
        <v>6256950660</v>
      </c>
      <c r="X2226" s="41">
        <v>0</v>
      </c>
      <c r="Y2226" s="41">
        <v>0</v>
      </c>
      <c r="Z2226" s="41">
        <v>0</v>
      </c>
      <c r="AA2226" s="41">
        <v>0</v>
      </c>
      <c r="AB2226" s="42">
        <v>6256950660</v>
      </c>
      <c r="AC2226" s="41">
        <v>0</v>
      </c>
      <c r="AD2226" s="41">
        <v>6256950660</v>
      </c>
      <c r="AE2226" s="42">
        <v>0</v>
      </c>
      <c r="AF2226" s="42">
        <v>0</v>
      </c>
      <c r="AG2226" s="41">
        <v>0</v>
      </c>
      <c r="AH2226" s="41">
        <v>0</v>
      </c>
      <c r="AI2226" s="41">
        <v>0</v>
      </c>
      <c r="AJ2226" s="41">
        <v>0</v>
      </c>
      <c r="AK2226" s="42" t="str">
        <f>IFERROR(VLOOKUP(Exportar[[#This Row],[RUBRO]],[3]LISTAS!$A$1:$B$19,2,0),Exportar[[#This Row],[NOMBRE-Planeación_Proyecto]])</f>
        <v>8. Adolescencia y Juventud</v>
      </c>
      <c r="AL2226" s="41">
        <f>VLOOKUP(Exportar[[#This Row],[UNIDAD/SUB UNIDAD]],[3]!REGIONALES[[#All],[codigo_regional3]:[Columna1]],3,0)</f>
        <v>5</v>
      </c>
      <c r="AM2226" s="41">
        <f>Exportar[[#This Row],[COD]]</f>
        <v>5</v>
      </c>
      <c r="AN2226" s="41" t="str">
        <f>IFERROR(VLOOKUP(Exportar[[#This Row],[RUBRO completo]],'[3]CENTRO DE COSTOS'!$X:$X,1,0),0)</f>
        <v>C-4102-1500-21-0-4102045-02-21-253</v>
      </c>
      <c r="AO2226" s="43" t="str">
        <f>VLOOKUP(Exportar[[#This Row],[COD_REAL]],'[3]CENTRO DE COSTOS'!$M$4:$N$72,2,0)</f>
        <v>REGIONAL ANTIOQUIA</v>
      </c>
    </row>
    <row r="2227" spans="1:41" x14ac:dyDescent="0.25">
      <c r="A2227" s="44">
        <v>45111</v>
      </c>
      <c r="B2227" s="32">
        <v>2023</v>
      </c>
      <c r="C2227" s="33" t="str">
        <f>VLOOKUP(D2227,'[3]CENTRO DE COSTOS'!$E:$H,4,0)</f>
        <v>BID</v>
      </c>
      <c r="D2227" s="34" t="s">
        <v>111</v>
      </c>
      <c r="E2227" s="34" t="s">
        <v>112</v>
      </c>
      <c r="F2227" s="34" t="s">
        <v>433</v>
      </c>
      <c r="G2227" s="35" t="str">
        <f>VLOOKUP(O2227,[3]Gerentes!$A:$N,4,0)</f>
        <v>ADOLESCENCIA Y JUVENTUD</v>
      </c>
      <c r="H2227" s="35" t="str">
        <f>VLOOKUP(O2227,[3]Gerentes!$A:$N,5,0)</f>
        <v xml:space="preserve">DIRECTOR(A) DE ADOLESCENCIA Y JUVENTUD </v>
      </c>
      <c r="I2227" s="35" t="str">
        <f>VLOOKUP(O2227,[3]Gerentes!$A:$N,10,0)</f>
        <v>8. Adolescencia y Juventud</v>
      </c>
      <c r="J2227" s="35" t="str">
        <f>VLOOKUP(O2227,[3]Gerentes!$A:$AB,15,0)</f>
        <v>Contratable</v>
      </c>
      <c r="K2227" s="36" t="str">
        <f t="shared" si="102"/>
        <v>Inversión</v>
      </c>
      <c r="L2227" s="37" t="s">
        <v>145</v>
      </c>
      <c r="M2227" s="38" t="str">
        <f t="shared" si="103"/>
        <v>C-4102-1500-21</v>
      </c>
      <c r="N2227" s="34">
        <v>253</v>
      </c>
      <c r="O2227" s="35" t="str">
        <f t="shared" si="104"/>
        <v>C-4102-1500-21-0-4102045-02-21-253</v>
      </c>
      <c r="P2227" s="32" t="s">
        <v>144</v>
      </c>
      <c r="Q2227" s="39">
        <f>VLOOKUP($O2227,[3]Gerentes!$A:$I,7,0)</f>
        <v>4102045</v>
      </c>
      <c r="R2227" s="40" t="str">
        <f>VLOOKUP($O2227,[3]Gerentes!$A:$I,8,0)</f>
        <v>SERVICIOS DE EDUCACIÓN INFORMAL A NIÑOS, NIÑAS, ADOLESCENTES  Y JÓVENES PARA EL RECONOCIMIENTO DE SUS DERECHOS</v>
      </c>
      <c r="S2227" s="34" t="s">
        <v>38</v>
      </c>
      <c r="T2227" s="34">
        <v>14</v>
      </c>
      <c r="U2227" s="34" t="s">
        <v>143</v>
      </c>
      <c r="V2227" s="34" t="s">
        <v>25</v>
      </c>
      <c r="W2227" s="41">
        <v>2601725400</v>
      </c>
      <c r="X2227" s="41">
        <v>0</v>
      </c>
      <c r="Y2227" s="41">
        <v>0</v>
      </c>
      <c r="Z2227" s="41">
        <v>0</v>
      </c>
      <c r="AA2227" s="41">
        <v>0</v>
      </c>
      <c r="AB2227" s="42">
        <v>2601725400</v>
      </c>
      <c r="AC2227" s="41">
        <v>0</v>
      </c>
      <c r="AD2227" s="41">
        <v>2601725400</v>
      </c>
      <c r="AE2227" s="42">
        <v>0</v>
      </c>
      <c r="AF2227" s="42">
        <v>0</v>
      </c>
      <c r="AG2227" s="41">
        <v>0</v>
      </c>
      <c r="AH2227" s="41">
        <v>0</v>
      </c>
      <c r="AI2227" s="41">
        <v>0</v>
      </c>
      <c r="AJ2227" s="41">
        <v>0</v>
      </c>
      <c r="AK2227" s="42" t="str">
        <f>IFERROR(VLOOKUP(Exportar[[#This Row],[RUBRO]],[3]LISTAS!$A$1:$B$19,2,0),Exportar[[#This Row],[NOMBRE-Planeación_Proyecto]])</f>
        <v>8. Adolescencia y Juventud</v>
      </c>
      <c r="AL2227" s="41">
        <f>VLOOKUP(Exportar[[#This Row],[UNIDAD/SUB UNIDAD]],[3]!REGIONALES[[#All],[codigo_regional3]:[Columna1]],3,0)</f>
        <v>8</v>
      </c>
      <c r="AM2227" s="41">
        <f>Exportar[[#This Row],[COD]]</f>
        <v>8</v>
      </c>
      <c r="AN2227" s="41" t="str">
        <f>IFERROR(VLOOKUP(Exportar[[#This Row],[RUBRO completo]],'[3]CENTRO DE COSTOS'!$X:$X,1,0),0)</f>
        <v>C-4102-1500-21-0-4102045-02-21-253</v>
      </c>
      <c r="AO2227" s="43" t="str">
        <f>VLOOKUP(Exportar[[#This Row],[COD_REAL]],'[3]CENTRO DE COSTOS'!$M$4:$N$72,2,0)</f>
        <v>REGIONAL ATLANTICO</v>
      </c>
    </row>
    <row r="2228" spans="1:41" x14ac:dyDescent="0.25">
      <c r="A2228" s="44">
        <v>45111</v>
      </c>
      <c r="B2228" s="32">
        <v>2023</v>
      </c>
      <c r="C2228" s="33" t="str">
        <f>VLOOKUP(D2228,'[3]CENTRO DE COSTOS'!$E:$H,4,0)</f>
        <v>BID</v>
      </c>
      <c r="D2228" s="34" t="s">
        <v>434</v>
      </c>
      <c r="E2228" s="34" t="s">
        <v>435</v>
      </c>
      <c r="F2228" s="34" t="s">
        <v>433</v>
      </c>
      <c r="G2228" s="35" t="str">
        <f>VLOOKUP(O2228,[3]Gerentes!$A:$N,4,0)</f>
        <v>ADOLESCENCIA Y JUVENTUD</v>
      </c>
      <c r="H2228" s="35" t="str">
        <f>VLOOKUP(O2228,[3]Gerentes!$A:$N,5,0)</f>
        <v xml:space="preserve">DIRECTOR(A) DE ADOLESCENCIA Y JUVENTUD </v>
      </c>
      <c r="I2228" s="35" t="str">
        <f>VLOOKUP(O2228,[3]Gerentes!$A:$N,10,0)</f>
        <v>8. Adolescencia y Juventud</v>
      </c>
      <c r="J2228" s="35" t="str">
        <f>VLOOKUP(O2228,[3]Gerentes!$A:$AB,15,0)</f>
        <v>Contratable</v>
      </c>
      <c r="K2228" s="36" t="str">
        <f t="shared" si="102"/>
        <v>Inversión</v>
      </c>
      <c r="L2228" s="37" t="s">
        <v>145</v>
      </c>
      <c r="M2228" s="38" t="str">
        <f t="shared" si="103"/>
        <v>C-4102-1500-21</v>
      </c>
      <c r="N2228" s="34">
        <v>253</v>
      </c>
      <c r="O2228" s="35" t="str">
        <f t="shared" si="104"/>
        <v>C-4102-1500-21-0-4102045-02-21-253</v>
      </c>
      <c r="P2228" s="32" t="s">
        <v>144</v>
      </c>
      <c r="Q2228" s="39">
        <f>VLOOKUP($O2228,[3]Gerentes!$A:$I,7,0)</f>
        <v>4102045</v>
      </c>
      <c r="R2228" s="40" t="str">
        <f>VLOOKUP($O2228,[3]Gerentes!$A:$I,8,0)</f>
        <v>SERVICIOS DE EDUCACIÓN INFORMAL A NIÑOS, NIÑAS, ADOLESCENTES  Y JÓVENES PARA EL RECONOCIMIENTO DE SUS DERECHOS</v>
      </c>
      <c r="S2228" s="34" t="s">
        <v>38</v>
      </c>
      <c r="T2228" s="34">
        <v>14</v>
      </c>
      <c r="U2228" s="34" t="s">
        <v>143</v>
      </c>
      <c r="V2228" s="34" t="s">
        <v>25</v>
      </c>
      <c r="W2228" s="41">
        <v>3865820940</v>
      </c>
      <c r="X2228" s="41">
        <v>0</v>
      </c>
      <c r="Y2228" s="41">
        <v>0</v>
      </c>
      <c r="Z2228" s="41">
        <v>0</v>
      </c>
      <c r="AA2228" s="41">
        <v>0</v>
      </c>
      <c r="AB2228" s="42">
        <v>3865820940</v>
      </c>
      <c r="AC2228" s="41">
        <v>0</v>
      </c>
      <c r="AD2228" s="41">
        <v>3865820940</v>
      </c>
      <c r="AE2228" s="42">
        <v>0</v>
      </c>
      <c r="AF2228" s="42">
        <v>0</v>
      </c>
      <c r="AG2228" s="41">
        <v>0</v>
      </c>
      <c r="AH2228" s="41">
        <v>0</v>
      </c>
      <c r="AI2228" s="41">
        <v>0</v>
      </c>
      <c r="AJ2228" s="41">
        <v>0</v>
      </c>
      <c r="AK2228" s="42" t="str">
        <f>IFERROR(VLOOKUP(Exportar[[#This Row],[RUBRO]],[3]LISTAS!$A$1:$B$19,2,0),Exportar[[#This Row],[NOMBRE-Planeación_Proyecto]])</f>
        <v>8. Adolescencia y Juventud</v>
      </c>
      <c r="AL2228" s="41">
        <f>VLOOKUP(Exportar[[#This Row],[UNIDAD/SUB UNIDAD]],[3]!REGIONALES[[#All],[codigo_regional3]:[Columna1]],3,0)</f>
        <v>13</v>
      </c>
      <c r="AM2228" s="41">
        <f>Exportar[[#This Row],[COD]]</f>
        <v>13</v>
      </c>
      <c r="AN2228" s="41" t="str">
        <f>IFERROR(VLOOKUP(Exportar[[#This Row],[RUBRO completo]],'[3]CENTRO DE COSTOS'!$X:$X,1,0),0)</f>
        <v>C-4102-1500-21-0-4102045-02-21-253</v>
      </c>
      <c r="AO2228" s="43" t="str">
        <f>VLOOKUP(Exportar[[#This Row],[COD_REAL]],'[3]CENTRO DE COSTOS'!$M$4:$N$72,2,0)</f>
        <v>REGIONAL BOLIVAR</v>
      </c>
    </row>
    <row r="2229" spans="1:41" x14ac:dyDescent="0.25">
      <c r="A2229" s="44">
        <v>45111</v>
      </c>
      <c r="B2229" s="32">
        <v>2023</v>
      </c>
      <c r="C2229" s="33" t="str">
        <f>VLOOKUP(D2229,'[3]CENTRO DE COSTOS'!$E:$H,4,0)</f>
        <v>BID</v>
      </c>
      <c r="D2229" s="34" t="s">
        <v>113</v>
      </c>
      <c r="E2229" s="34" t="s">
        <v>114</v>
      </c>
      <c r="F2229" s="34" t="s">
        <v>433</v>
      </c>
      <c r="G2229" s="35" t="str">
        <f>VLOOKUP(O2229,[3]Gerentes!$A:$N,4,0)</f>
        <v>ADOLESCENCIA Y JUVENTUD</v>
      </c>
      <c r="H2229" s="35" t="str">
        <f>VLOOKUP(O2229,[3]Gerentes!$A:$N,5,0)</f>
        <v xml:space="preserve">DIRECTOR(A) DE ADOLESCENCIA Y JUVENTUD </v>
      </c>
      <c r="I2229" s="35" t="str">
        <f>VLOOKUP(O2229,[3]Gerentes!$A:$N,10,0)</f>
        <v>8. Adolescencia y Juventud</v>
      </c>
      <c r="J2229" s="35" t="str">
        <f>VLOOKUP(O2229,[3]Gerentes!$A:$AB,15,0)</f>
        <v>Contratable</v>
      </c>
      <c r="K2229" s="36" t="str">
        <f t="shared" si="102"/>
        <v>Inversión</v>
      </c>
      <c r="L2229" s="37" t="s">
        <v>145</v>
      </c>
      <c r="M2229" s="38" t="str">
        <f t="shared" si="103"/>
        <v>C-4102-1500-21</v>
      </c>
      <c r="N2229" s="34">
        <v>253</v>
      </c>
      <c r="O2229" s="35" t="str">
        <f t="shared" si="104"/>
        <v>C-4102-1500-21-0-4102045-02-21-253</v>
      </c>
      <c r="P2229" s="32" t="s">
        <v>144</v>
      </c>
      <c r="Q2229" s="39">
        <f>VLOOKUP($O2229,[3]Gerentes!$A:$I,7,0)</f>
        <v>4102045</v>
      </c>
      <c r="R2229" s="40" t="str">
        <f>VLOOKUP($O2229,[3]Gerentes!$A:$I,8,0)</f>
        <v>SERVICIOS DE EDUCACIÓN INFORMAL A NIÑOS, NIÑAS, ADOLESCENTES  Y JÓVENES PARA EL RECONOCIMIENTO DE SUS DERECHOS</v>
      </c>
      <c r="S2229" s="34" t="s">
        <v>38</v>
      </c>
      <c r="T2229" s="34">
        <v>14</v>
      </c>
      <c r="U2229" s="34" t="s">
        <v>143</v>
      </c>
      <c r="V2229" s="34" t="s">
        <v>25</v>
      </c>
      <c r="W2229" s="41">
        <v>2923287720</v>
      </c>
      <c r="X2229" s="41">
        <v>0</v>
      </c>
      <c r="Y2229" s="41">
        <v>0</v>
      </c>
      <c r="Z2229" s="41">
        <v>0</v>
      </c>
      <c r="AA2229" s="41">
        <v>0</v>
      </c>
      <c r="AB2229" s="42">
        <v>2923287720</v>
      </c>
      <c r="AC2229" s="41">
        <v>0</v>
      </c>
      <c r="AD2229" s="41">
        <v>2923287720</v>
      </c>
      <c r="AE2229" s="42">
        <v>0</v>
      </c>
      <c r="AF2229" s="42">
        <v>0</v>
      </c>
      <c r="AG2229" s="41">
        <v>0</v>
      </c>
      <c r="AH2229" s="41">
        <v>0</v>
      </c>
      <c r="AI2229" s="41">
        <v>0</v>
      </c>
      <c r="AJ2229" s="41">
        <v>0</v>
      </c>
      <c r="AK2229" s="42" t="str">
        <f>IFERROR(VLOOKUP(Exportar[[#This Row],[RUBRO]],[3]LISTAS!$A$1:$B$19,2,0),Exportar[[#This Row],[NOMBRE-Planeación_Proyecto]])</f>
        <v>8. Adolescencia y Juventud</v>
      </c>
      <c r="AL2229" s="41">
        <f>VLOOKUP(Exportar[[#This Row],[UNIDAD/SUB UNIDAD]],[3]!REGIONALES[[#All],[codigo_regional3]:[Columna1]],3,0)</f>
        <v>15</v>
      </c>
      <c r="AM2229" s="41">
        <f>Exportar[[#This Row],[COD]]</f>
        <v>15</v>
      </c>
      <c r="AN2229" s="41" t="str">
        <f>IFERROR(VLOOKUP(Exportar[[#This Row],[RUBRO completo]],'[3]CENTRO DE COSTOS'!$X:$X,1,0),0)</f>
        <v>C-4102-1500-21-0-4102045-02-21-253</v>
      </c>
      <c r="AO2229" s="43" t="str">
        <f>VLOOKUP(Exportar[[#This Row],[COD_REAL]],'[3]CENTRO DE COSTOS'!$M$4:$N$72,2,0)</f>
        <v>REGIONAL BOYACÁ</v>
      </c>
    </row>
    <row r="2230" spans="1:41" x14ac:dyDescent="0.25">
      <c r="A2230" s="44">
        <v>45111</v>
      </c>
      <c r="B2230" s="32">
        <v>2023</v>
      </c>
      <c r="C2230" s="33" t="str">
        <f>VLOOKUP(D2230,'[3]CENTRO DE COSTOS'!$E:$H,4,0)</f>
        <v>BID</v>
      </c>
      <c r="D2230" s="34" t="s">
        <v>115</v>
      </c>
      <c r="E2230" s="34" t="s">
        <v>116</v>
      </c>
      <c r="F2230" s="34" t="s">
        <v>433</v>
      </c>
      <c r="G2230" s="35" t="str">
        <f>VLOOKUP(O2230,[3]Gerentes!$A:$N,4,0)</f>
        <v>ADOLESCENCIA Y JUVENTUD</v>
      </c>
      <c r="H2230" s="35" t="str">
        <f>VLOOKUP(O2230,[3]Gerentes!$A:$N,5,0)</f>
        <v xml:space="preserve">DIRECTOR(A) DE ADOLESCENCIA Y JUVENTUD </v>
      </c>
      <c r="I2230" s="35" t="str">
        <f>VLOOKUP(O2230,[3]Gerentes!$A:$N,10,0)</f>
        <v>8. Adolescencia y Juventud</v>
      </c>
      <c r="J2230" s="35" t="str">
        <f>VLOOKUP(O2230,[3]Gerentes!$A:$AB,15,0)</f>
        <v>Contratable</v>
      </c>
      <c r="K2230" s="36" t="str">
        <f t="shared" si="102"/>
        <v>Inversión</v>
      </c>
      <c r="L2230" s="37" t="s">
        <v>145</v>
      </c>
      <c r="M2230" s="38" t="str">
        <f t="shared" si="103"/>
        <v>C-4102-1500-21</v>
      </c>
      <c r="N2230" s="34">
        <v>253</v>
      </c>
      <c r="O2230" s="35" t="str">
        <f t="shared" si="104"/>
        <v>C-4102-1500-21-0-4102045-02-21-253</v>
      </c>
      <c r="P2230" s="32" t="s">
        <v>144</v>
      </c>
      <c r="Q2230" s="39">
        <f>VLOOKUP($O2230,[3]Gerentes!$A:$I,7,0)</f>
        <v>4102045</v>
      </c>
      <c r="R2230" s="40" t="str">
        <f>VLOOKUP($O2230,[3]Gerentes!$A:$I,8,0)</f>
        <v>SERVICIOS DE EDUCACIÓN INFORMAL A NIÑOS, NIÑAS, ADOLESCENTES  Y JÓVENES PARA EL RECONOCIMIENTO DE SUS DERECHOS</v>
      </c>
      <c r="S2230" s="34" t="s">
        <v>38</v>
      </c>
      <c r="T2230" s="34">
        <v>14</v>
      </c>
      <c r="U2230" s="34" t="s">
        <v>143</v>
      </c>
      <c r="V2230" s="34" t="s">
        <v>25</v>
      </c>
      <c r="W2230" s="41">
        <v>1978697880</v>
      </c>
      <c r="X2230" s="41">
        <v>0</v>
      </c>
      <c r="Y2230" s="41">
        <v>0</v>
      </c>
      <c r="Z2230" s="41">
        <v>0</v>
      </c>
      <c r="AA2230" s="41">
        <v>0</v>
      </c>
      <c r="AB2230" s="42">
        <v>1978697880</v>
      </c>
      <c r="AC2230" s="41">
        <v>0</v>
      </c>
      <c r="AD2230" s="41">
        <v>1978697880</v>
      </c>
      <c r="AE2230" s="42">
        <v>0</v>
      </c>
      <c r="AF2230" s="42">
        <v>0</v>
      </c>
      <c r="AG2230" s="41">
        <v>0</v>
      </c>
      <c r="AH2230" s="41">
        <v>0</v>
      </c>
      <c r="AI2230" s="41">
        <v>0</v>
      </c>
      <c r="AJ2230" s="41">
        <v>0</v>
      </c>
      <c r="AK2230" s="42" t="str">
        <f>IFERROR(VLOOKUP(Exportar[[#This Row],[RUBRO]],[3]LISTAS!$A$1:$B$19,2,0),Exportar[[#This Row],[NOMBRE-Planeación_Proyecto]])</f>
        <v>8. Adolescencia y Juventud</v>
      </c>
      <c r="AL2230" s="41">
        <f>VLOOKUP(Exportar[[#This Row],[UNIDAD/SUB UNIDAD]],[3]!REGIONALES[[#All],[codigo_regional3]:[Columna1]],3,0)</f>
        <v>17</v>
      </c>
      <c r="AM2230" s="41">
        <f>Exportar[[#This Row],[COD]]</f>
        <v>17</v>
      </c>
      <c r="AN2230" s="41" t="str">
        <f>IFERROR(VLOOKUP(Exportar[[#This Row],[RUBRO completo]],'[3]CENTRO DE COSTOS'!$X:$X,1,0),0)</f>
        <v>C-4102-1500-21-0-4102045-02-21-253</v>
      </c>
      <c r="AO2230" s="43" t="str">
        <f>VLOOKUP(Exportar[[#This Row],[COD_REAL]],'[3]CENTRO DE COSTOS'!$M$4:$N$72,2,0)</f>
        <v>REGIONAL CALDAS</v>
      </c>
    </row>
    <row r="2231" spans="1:41" x14ac:dyDescent="0.25">
      <c r="A2231" s="44">
        <v>45111</v>
      </c>
      <c r="B2231" s="32">
        <v>2023</v>
      </c>
      <c r="C2231" s="33" t="str">
        <f>VLOOKUP(D2231,'[3]CENTRO DE COSTOS'!$E:$H,4,0)</f>
        <v>BID</v>
      </c>
      <c r="D2231" s="34" t="s">
        <v>436</v>
      </c>
      <c r="E2231" s="34" t="s">
        <v>437</v>
      </c>
      <c r="F2231" s="34" t="s">
        <v>433</v>
      </c>
      <c r="G2231" s="35" t="str">
        <f>VLOOKUP(O2231,[3]Gerentes!$A:$N,4,0)</f>
        <v>ADOLESCENCIA Y JUVENTUD</v>
      </c>
      <c r="H2231" s="35" t="str">
        <f>VLOOKUP(O2231,[3]Gerentes!$A:$N,5,0)</f>
        <v xml:space="preserve">DIRECTOR(A) DE ADOLESCENCIA Y JUVENTUD </v>
      </c>
      <c r="I2231" s="35" t="str">
        <f>VLOOKUP(O2231,[3]Gerentes!$A:$N,10,0)</f>
        <v>8. Adolescencia y Juventud</v>
      </c>
      <c r="J2231" s="35" t="str">
        <f>VLOOKUP(O2231,[3]Gerentes!$A:$AB,15,0)</f>
        <v>Contratable</v>
      </c>
      <c r="K2231" s="36" t="str">
        <f t="shared" si="102"/>
        <v>Inversión</v>
      </c>
      <c r="L2231" s="37" t="s">
        <v>145</v>
      </c>
      <c r="M2231" s="38" t="str">
        <f t="shared" si="103"/>
        <v>C-4102-1500-21</v>
      </c>
      <c r="N2231" s="34">
        <v>253</v>
      </c>
      <c r="O2231" s="35" t="str">
        <f t="shared" si="104"/>
        <v>C-4102-1500-21-0-4102045-02-21-253</v>
      </c>
      <c r="P2231" s="32" t="s">
        <v>144</v>
      </c>
      <c r="Q2231" s="39">
        <f>VLOOKUP($O2231,[3]Gerentes!$A:$I,7,0)</f>
        <v>4102045</v>
      </c>
      <c r="R2231" s="40" t="str">
        <f>VLOOKUP($O2231,[3]Gerentes!$A:$I,8,0)</f>
        <v>SERVICIOS DE EDUCACIÓN INFORMAL A NIÑOS, NIÑAS, ADOLESCENTES  Y JÓVENES PARA EL RECONOCIMIENTO DE SUS DERECHOS</v>
      </c>
      <c r="S2231" s="34" t="s">
        <v>38</v>
      </c>
      <c r="T2231" s="34">
        <v>14</v>
      </c>
      <c r="U2231" s="34" t="s">
        <v>143</v>
      </c>
      <c r="V2231" s="34" t="s">
        <v>25</v>
      </c>
      <c r="W2231" s="41">
        <v>1303866560</v>
      </c>
      <c r="X2231" s="41">
        <v>0</v>
      </c>
      <c r="Y2231" s="41">
        <v>0</v>
      </c>
      <c r="Z2231" s="41">
        <v>0</v>
      </c>
      <c r="AA2231" s="41">
        <v>0</v>
      </c>
      <c r="AB2231" s="42">
        <v>1303866560</v>
      </c>
      <c r="AC2231" s="41">
        <v>0</v>
      </c>
      <c r="AD2231" s="41">
        <v>1303866560</v>
      </c>
      <c r="AE2231" s="42">
        <v>0</v>
      </c>
      <c r="AF2231" s="42">
        <v>0</v>
      </c>
      <c r="AG2231" s="41">
        <v>0</v>
      </c>
      <c r="AH2231" s="41">
        <v>0</v>
      </c>
      <c r="AI2231" s="41">
        <v>0</v>
      </c>
      <c r="AJ2231" s="41">
        <v>0</v>
      </c>
      <c r="AK2231" s="42" t="str">
        <f>IFERROR(VLOOKUP(Exportar[[#This Row],[RUBRO]],[3]LISTAS!$A$1:$B$19,2,0),Exportar[[#This Row],[NOMBRE-Planeación_Proyecto]])</f>
        <v>8. Adolescencia y Juventud</v>
      </c>
      <c r="AL2231" s="41">
        <f>VLOOKUP(Exportar[[#This Row],[UNIDAD/SUB UNIDAD]],[3]!REGIONALES[[#All],[codigo_regional3]:[Columna1]],3,0)</f>
        <v>18</v>
      </c>
      <c r="AM2231" s="41">
        <f>Exportar[[#This Row],[COD]]</f>
        <v>18</v>
      </c>
      <c r="AN2231" s="41" t="str">
        <f>IFERROR(VLOOKUP(Exportar[[#This Row],[RUBRO completo]],'[3]CENTRO DE COSTOS'!$X:$X,1,0),0)</f>
        <v>C-4102-1500-21-0-4102045-02-21-253</v>
      </c>
      <c r="AO2231" s="43" t="str">
        <f>VLOOKUP(Exportar[[#This Row],[COD_REAL]],'[3]CENTRO DE COSTOS'!$M$4:$N$72,2,0)</f>
        <v>REGIONAL CAQUETÁ</v>
      </c>
    </row>
    <row r="2232" spans="1:41" x14ac:dyDescent="0.25">
      <c r="A2232" s="44">
        <v>45111</v>
      </c>
      <c r="B2232" s="32">
        <v>2023</v>
      </c>
      <c r="C2232" s="33" t="str">
        <f>VLOOKUP(D2232,'[3]CENTRO DE COSTOS'!$E:$H,4,0)</f>
        <v>BID</v>
      </c>
      <c r="D2232" s="34" t="s">
        <v>117</v>
      </c>
      <c r="E2232" s="34" t="s">
        <v>118</v>
      </c>
      <c r="F2232" s="34" t="s">
        <v>433</v>
      </c>
      <c r="G2232" s="35" t="str">
        <f>VLOOKUP(O2232,[3]Gerentes!$A:$N,4,0)</f>
        <v>ADOLESCENCIA Y JUVENTUD</v>
      </c>
      <c r="H2232" s="35" t="str">
        <f>VLOOKUP(O2232,[3]Gerentes!$A:$N,5,0)</f>
        <v xml:space="preserve">DIRECTOR(A) DE ADOLESCENCIA Y JUVENTUD </v>
      </c>
      <c r="I2232" s="35" t="str">
        <f>VLOOKUP(O2232,[3]Gerentes!$A:$N,10,0)</f>
        <v>8. Adolescencia y Juventud</v>
      </c>
      <c r="J2232" s="35" t="str">
        <f>VLOOKUP(O2232,[3]Gerentes!$A:$AB,15,0)</f>
        <v>Contratable</v>
      </c>
      <c r="K2232" s="36" t="str">
        <f t="shared" si="102"/>
        <v>Inversión</v>
      </c>
      <c r="L2232" s="37" t="s">
        <v>145</v>
      </c>
      <c r="M2232" s="38" t="str">
        <f t="shared" si="103"/>
        <v>C-4102-1500-21</v>
      </c>
      <c r="N2232" s="34">
        <v>253</v>
      </c>
      <c r="O2232" s="35" t="str">
        <f t="shared" si="104"/>
        <v>C-4102-1500-21-0-4102045-02-21-253</v>
      </c>
      <c r="P2232" s="32" t="s">
        <v>144</v>
      </c>
      <c r="Q2232" s="39">
        <f>VLOOKUP($O2232,[3]Gerentes!$A:$I,7,0)</f>
        <v>4102045</v>
      </c>
      <c r="R2232" s="40" t="str">
        <f>VLOOKUP($O2232,[3]Gerentes!$A:$I,8,0)</f>
        <v>SERVICIOS DE EDUCACIÓN INFORMAL A NIÑOS, NIÑAS, ADOLESCENTES  Y JÓVENES PARA EL RECONOCIMIENTO DE SUS DERECHOS</v>
      </c>
      <c r="S2232" s="34" t="s">
        <v>38</v>
      </c>
      <c r="T2232" s="34">
        <v>14</v>
      </c>
      <c r="U2232" s="34" t="s">
        <v>143</v>
      </c>
      <c r="V2232" s="34" t="s">
        <v>25</v>
      </c>
      <c r="W2232" s="41">
        <v>2801242620</v>
      </c>
      <c r="X2232" s="41">
        <v>0</v>
      </c>
      <c r="Y2232" s="41">
        <v>0</v>
      </c>
      <c r="Z2232" s="41">
        <v>0</v>
      </c>
      <c r="AA2232" s="41">
        <v>0</v>
      </c>
      <c r="AB2232" s="42">
        <v>2801242620</v>
      </c>
      <c r="AC2232" s="41">
        <v>0</v>
      </c>
      <c r="AD2232" s="41">
        <v>2801242620</v>
      </c>
      <c r="AE2232" s="42">
        <v>0</v>
      </c>
      <c r="AF2232" s="42">
        <v>0</v>
      </c>
      <c r="AG2232" s="41">
        <v>0</v>
      </c>
      <c r="AH2232" s="41">
        <v>0</v>
      </c>
      <c r="AI2232" s="41">
        <v>0</v>
      </c>
      <c r="AJ2232" s="41">
        <v>0</v>
      </c>
      <c r="AK2232" s="42" t="str">
        <f>IFERROR(VLOOKUP(Exportar[[#This Row],[RUBRO]],[3]LISTAS!$A$1:$B$19,2,0),Exportar[[#This Row],[NOMBRE-Planeación_Proyecto]])</f>
        <v>8. Adolescencia y Juventud</v>
      </c>
      <c r="AL2232" s="41">
        <f>VLOOKUP(Exportar[[#This Row],[UNIDAD/SUB UNIDAD]],[3]!REGIONALES[[#All],[codigo_regional3]:[Columna1]],3,0)</f>
        <v>19</v>
      </c>
      <c r="AM2232" s="41">
        <f>Exportar[[#This Row],[COD]]</f>
        <v>19</v>
      </c>
      <c r="AN2232" s="41" t="str">
        <f>IFERROR(VLOOKUP(Exportar[[#This Row],[RUBRO completo]],'[3]CENTRO DE COSTOS'!$X:$X,1,0),0)</f>
        <v>C-4102-1500-21-0-4102045-02-21-253</v>
      </c>
      <c r="AO2232" s="43" t="str">
        <f>VLOOKUP(Exportar[[#This Row],[COD_REAL]],'[3]CENTRO DE COSTOS'!$M$4:$N$72,2,0)</f>
        <v>REGIONAL CAUCA</v>
      </c>
    </row>
    <row r="2233" spans="1:41" x14ac:dyDescent="0.25">
      <c r="A2233" s="44">
        <v>45111</v>
      </c>
      <c r="B2233" s="32">
        <v>2023</v>
      </c>
      <c r="C2233" s="33" t="str">
        <f>VLOOKUP(D2233,'[3]CENTRO DE COSTOS'!$E:$H,4,0)</f>
        <v>BID</v>
      </c>
      <c r="D2233" s="34" t="s">
        <v>438</v>
      </c>
      <c r="E2233" s="34" t="s">
        <v>439</v>
      </c>
      <c r="F2233" s="34" t="s">
        <v>433</v>
      </c>
      <c r="G2233" s="35" t="str">
        <f>VLOOKUP(O2233,[3]Gerentes!$A:$N,4,0)</f>
        <v>ADOLESCENCIA Y JUVENTUD</v>
      </c>
      <c r="H2233" s="35" t="str">
        <f>VLOOKUP(O2233,[3]Gerentes!$A:$N,5,0)</f>
        <v xml:space="preserve">DIRECTOR(A) DE ADOLESCENCIA Y JUVENTUD </v>
      </c>
      <c r="I2233" s="35" t="str">
        <f>VLOOKUP(O2233,[3]Gerentes!$A:$N,10,0)</f>
        <v>8. Adolescencia y Juventud</v>
      </c>
      <c r="J2233" s="35" t="str">
        <f>VLOOKUP(O2233,[3]Gerentes!$A:$AB,15,0)</f>
        <v>Contratable</v>
      </c>
      <c r="K2233" s="36" t="str">
        <f t="shared" si="102"/>
        <v>Inversión</v>
      </c>
      <c r="L2233" s="37" t="s">
        <v>145</v>
      </c>
      <c r="M2233" s="38" t="str">
        <f t="shared" si="103"/>
        <v>C-4102-1500-21</v>
      </c>
      <c r="N2233" s="34">
        <v>253</v>
      </c>
      <c r="O2233" s="35" t="str">
        <f t="shared" si="104"/>
        <v>C-4102-1500-21-0-4102045-02-21-253</v>
      </c>
      <c r="P2233" s="32" t="s">
        <v>144</v>
      </c>
      <c r="Q2233" s="39">
        <f>VLOOKUP($O2233,[3]Gerentes!$A:$I,7,0)</f>
        <v>4102045</v>
      </c>
      <c r="R2233" s="40" t="str">
        <f>VLOOKUP($O2233,[3]Gerentes!$A:$I,8,0)</f>
        <v>SERVICIOS DE EDUCACIÓN INFORMAL A NIÑOS, NIÑAS, ADOLESCENTES  Y JÓVENES PARA EL RECONOCIMIENTO DE SUS DERECHOS</v>
      </c>
      <c r="S2233" s="34" t="s">
        <v>38</v>
      </c>
      <c r="T2233" s="34">
        <v>14</v>
      </c>
      <c r="U2233" s="34" t="s">
        <v>143</v>
      </c>
      <c r="V2233" s="34" t="s">
        <v>25</v>
      </c>
      <c r="W2233" s="41">
        <v>2364624480</v>
      </c>
      <c r="X2233" s="41">
        <v>0</v>
      </c>
      <c r="Y2233" s="41">
        <v>0</v>
      </c>
      <c r="Z2233" s="41">
        <v>0</v>
      </c>
      <c r="AA2233" s="41">
        <v>0</v>
      </c>
      <c r="AB2233" s="42">
        <v>2364624480</v>
      </c>
      <c r="AC2233" s="41">
        <v>0</v>
      </c>
      <c r="AD2233" s="41">
        <v>2364624480</v>
      </c>
      <c r="AE2233" s="42">
        <v>0</v>
      </c>
      <c r="AF2233" s="42">
        <v>0</v>
      </c>
      <c r="AG2233" s="41">
        <v>0</v>
      </c>
      <c r="AH2233" s="41">
        <v>0</v>
      </c>
      <c r="AI2233" s="41">
        <v>0</v>
      </c>
      <c r="AJ2233" s="41">
        <v>0</v>
      </c>
      <c r="AK2233" s="42" t="str">
        <f>IFERROR(VLOOKUP(Exportar[[#This Row],[RUBRO]],[3]LISTAS!$A$1:$B$19,2,0),Exportar[[#This Row],[NOMBRE-Planeación_Proyecto]])</f>
        <v>8. Adolescencia y Juventud</v>
      </c>
      <c r="AL2233" s="41">
        <f>VLOOKUP(Exportar[[#This Row],[UNIDAD/SUB UNIDAD]],[3]!REGIONALES[[#All],[codigo_regional3]:[Columna1]],3,0)</f>
        <v>20</v>
      </c>
      <c r="AM2233" s="41">
        <f>Exportar[[#This Row],[COD]]</f>
        <v>20</v>
      </c>
      <c r="AN2233" s="41" t="str">
        <f>IFERROR(VLOOKUP(Exportar[[#This Row],[RUBRO completo]],'[3]CENTRO DE COSTOS'!$X:$X,1,0),0)</f>
        <v>C-4102-1500-21-0-4102045-02-21-253</v>
      </c>
      <c r="AO2233" s="43" t="str">
        <f>VLOOKUP(Exportar[[#This Row],[COD_REAL]],'[3]CENTRO DE COSTOS'!$M$4:$N$72,2,0)</f>
        <v>REGIONAL CESAR</v>
      </c>
    </row>
    <row r="2234" spans="1:41" x14ac:dyDescent="0.25">
      <c r="A2234" s="44">
        <v>45111</v>
      </c>
      <c r="B2234" s="32">
        <v>2023</v>
      </c>
      <c r="C2234" s="33" t="str">
        <f>VLOOKUP(D2234,'[3]CENTRO DE COSTOS'!$E:$H,4,0)</f>
        <v>BID</v>
      </c>
      <c r="D2234" s="34" t="s">
        <v>119</v>
      </c>
      <c r="E2234" s="34" t="s">
        <v>147</v>
      </c>
      <c r="F2234" s="34" t="s">
        <v>433</v>
      </c>
      <c r="G2234" s="35" t="str">
        <f>VLOOKUP(O2234,[3]Gerentes!$A:$N,4,0)</f>
        <v>ADOLESCENCIA Y JUVENTUD</v>
      </c>
      <c r="H2234" s="35" t="str">
        <f>VLOOKUP(O2234,[3]Gerentes!$A:$N,5,0)</f>
        <v xml:space="preserve">DIRECTOR(A) DE ADOLESCENCIA Y JUVENTUD </v>
      </c>
      <c r="I2234" s="35" t="str">
        <f>VLOOKUP(O2234,[3]Gerentes!$A:$N,10,0)</f>
        <v>8. Adolescencia y Juventud</v>
      </c>
      <c r="J2234" s="35" t="str">
        <f>VLOOKUP(O2234,[3]Gerentes!$A:$AB,15,0)</f>
        <v>Contratable</v>
      </c>
      <c r="K2234" s="36" t="str">
        <f t="shared" si="102"/>
        <v>Inversión</v>
      </c>
      <c r="L2234" s="37" t="s">
        <v>145</v>
      </c>
      <c r="M2234" s="38" t="str">
        <f t="shared" si="103"/>
        <v>C-4102-1500-21</v>
      </c>
      <c r="N2234" s="34">
        <v>253</v>
      </c>
      <c r="O2234" s="35" t="str">
        <f t="shared" si="104"/>
        <v>C-4102-1500-21-0-4102045-02-21-253</v>
      </c>
      <c r="P2234" s="32" t="s">
        <v>144</v>
      </c>
      <c r="Q2234" s="39">
        <f>VLOOKUP($O2234,[3]Gerentes!$A:$I,7,0)</f>
        <v>4102045</v>
      </c>
      <c r="R2234" s="40" t="str">
        <f>VLOOKUP($O2234,[3]Gerentes!$A:$I,8,0)</f>
        <v>SERVICIOS DE EDUCACIÓN INFORMAL A NIÑOS, NIÑAS, ADOLESCENTES  Y JÓVENES PARA EL RECONOCIMIENTO DE SUS DERECHOS</v>
      </c>
      <c r="S2234" s="34" t="s">
        <v>38</v>
      </c>
      <c r="T2234" s="34">
        <v>14</v>
      </c>
      <c r="U2234" s="34" t="s">
        <v>143</v>
      </c>
      <c r="V2234" s="34" t="s">
        <v>25</v>
      </c>
      <c r="W2234" s="41">
        <v>3198489120</v>
      </c>
      <c r="X2234" s="41">
        <v>0</v>
      </c>
      <c r="Y2234" s="41">
        <v>0</v>
      </c>
      <c r="Z2234" s="41">
        <v>0</v>
      </c>
      <c r="AA2234" s="41">
        <v>0</v>
      </c>
      <c r="AB2234" s="42">
        <v>3198489120</v>
      </c>
      <c r="AC2234" s="41">
        <v>0</v>
      </c>
      <c r="AD2234" s="41">
        <v>3198489120</v>
      </c>
      <c r="AE2234" s="42">
        <v>0</v>
      </c>
      <c r="AF2234" s="42">
        <v>0</v>
      </c>
      <c r="AG2234" s="41">
        <v>0</v>
      </c>
      <c r="AH2234" s="41">
        <v>0</v>
      </c>
      <c r="AI2234" s="41">
        <v>0</v>
      </c>
      <c r="AJ2234" s="41">
        <v>0</v>
      </c>
      <c r="AK2234" s="42" t="str">
        <f>IFERROR(VLOOKUP(Exportar[[#This Row],[RUBRO]],[3]LISTAS!$A$1:$B$19,2,0),Exportar[[#This Row],[NOMBRE-Planeación_Proyecto]])</f>
        <v>8. Adolescencia y Juventud</v>
      </c>
      <c r="AL2234" s="41">
        <f>VLOOKUP(Exportar[[#This Row],[UNIDAD/SUB UNIDAD]],[3]!REGIONALES[[#All],[codigo_regional3]:[Columna1]],3,0)</f>
        <v>27</v>
      </c>
      <c r="AM2234" s="41">
        <f>Exportar[[#This Row],[COD]]</f>
        <v>27</v>
      </c>
      <c r="AN2234" s="41" t="str">
        <f>IFERROR(VLOOKUP(Exportar[[#This Row],[RUBRO completo]],'[3]CENTRO DE COSTOS'!$X:$X,1,0),0)</f>
        <v>C-4102-1500-21-0-4102045-02-21-253</v>
      </c>
      <c r="AO2234" s="43" t="str">
        <f>VLOOKUP(Exportar[[#This Row],[COD_REAL]],'[3]CENTRO DE COSTOS'!$M$4:$N$72,2,0)</f>
        <v>REGIONAL CHOCÓ</v>
      </c>
    </row>
    <row r="2235" spans="1:41" x14ac:dyDescent="0.25">
      <c r="A2235" s="44">
        <v>45111</v>
      </c>
      <c r="B2235" s="32">
        <v>2023</v>
      </c>
      <c r="C2235" s="33" t="str">
        <f>VLOOKUP(D2235,'[3]CENTRO DE COSTOS'!$E:$H,4,0)</f>
        <v>BID</v>
      </c>
      <c r="D2235" s="34" t="s">
        <v>120</v>
      </c>
      <c r="E2235" s="34" t="s">
        <v>121</v>
      </c>
      <c r="F2235" s="34" t="s">
        <v>433</v>
      </c>
      <c r="G2235" s="35" t="str">
        <f>VLOOKUP(O2235,[3]Gerentes!$A:$N,4,0)</f>
        <v>ADOLESCENCIA Y JUVENTUD</v>
      </c>
      <c r="H2235" s="35" t="str">
        <f>VLOOKUP(O2235,[3]Gerentes!$A:$N,5,0)</f>
        <v xml:space="preserve">DIRECTOR(A) DE ADOLESCENCIA Y JUVENTUD </v>
      </c>
      <c r="I2235" s="35" t="str">
        <f>VLOOKUP(O2235,[3]Gerentes!$A:$N,10,0)</f>
        <v>8. Adolescencia y Juventud</v>
      </c>
      <c r="J2235" s="35" t="str">
        <f>VLOOKUP(O2235,[3]Gerentes!$A:$AB,15,0)</f>
        <v>Contratable</v>
      </c>
      <c r="K2235" s="36" t="str">
        <f t="shared" si="102"/>
        <v>Inversión</v>
      </c>
      <c r="L2235" s="37" t="s">
        <v>145</v>
      </c>
      <c r="M2235" s="38" t="str">
        <f t="shared" si="103"/>
        <v>C-4102-1500-21</v>
      </c>
      <c r="N2235" s="34">
        <v>253</v>
      </c>
      <c r="O2235" s="35" t="str">
        <f t="shared" si="104"/>
        <v>C-4102-1500-21-0-4102045-02-21-253</v>
      </c>
      <c r="P2235" s="32" t="s">
        <v>144</v>
      </c>
      <c r="Q2235" s="39">
        <f>VLOOKUP($O2235,[3]Gerentes!$A:$I,7,0)</f>
        <v>4102045</v>
      </c>
      <c r="R2235" s="40" t="str">
        <f>VLOOKUP($O2235,[3]Gerentes!$A:$I,8,0)</f>
        <v>SERVICIOS DE EDUCACIÓN INFORMAL A NIÑOS, NIÑAS, ADOLESCENTES  Y JÓVENES PARA EL RECONOCIMIENTO DE SUS DERECHOS</v>
      </c>
      <c r="S2235" s="34" t="s">
        <v>38</v>
      </c>
      <c r="T2235" s="34">
        <v>14</v>
      </c>
      <c r="U2235" s="34" t="s">
        <v>143</v>
      </c>
      <c r="V2235" s="34" t="s">
        <v>25</v>
      </c>
      <c r="W2235" s="41">
        <v>2052372960</v>
      </c>
      <c r="X2235" s="41">
        <v>0</v>
      </c>
      <c r="Y2235" s="41">
        <v>0</v>
      </c>
      <c r="Z2235" s="41">
        <v>0</v>
      </c>
      <c r="AA2235" s="41">
        <v>0</v>
      </c>
      <c r="AB2235" s="42">
        <v>2052372960</v>
      </c>
      <c r="AC2235" s="41">
        <v>0</v>
      </c>
      <c r="AD2235" s="41">
        <v>2052372960</v>
      </c>
      <c r="AE2235" s="42">
        <v>0</v>
      </c>
      <c r="AF2235" s="42">
        <v>0</v>
      </c>
      <c r="AG2235" s="41">
        <v>0</v>
      </c>
      <c r="AH2235" s="41">
        <v>0</v>
      </c>
      <c r="AI2235" s="41">
        <v>0</v>
      </c>
      <c r="AJ2235" s="41">
        <v>0</v>
      </c>
      <c r="AK2235" s="42" t="str">
        <f>IFERROR(VLOOKUP(Exportar[[#This Row],[RUBRO]],[3]LISTAS!$A$1:$B$19,2,0),Exportar[[#This Row],[NOMBRE-Planeación_Proyecto]])</f>
        <v>8. Adolescencia y Juventud</v>
      </c>
      <c r="AL2235" s="41">
        <f>VLOOKUP(Exportar[[#This Row],[UNIDAD/SUB UNIDAD]],[3]!REGIONALES[[#All],[codigo_regional3]:[Columna1]],3,0)</f>
        <v>25</v>
      </c>
      <c r="AM2235" s="41">
        <f>Exportar[[#This Row],[COD]]</f>
        <v>25</v>
      </c>
      <c r="AN2235" s="41" t="str">
        <f>IFERROR(VLOOKUP(Exportar[[#This Row],[RUBRO completo]],'[3]CENTRO DE COSTOS'!$X:$X,1,0),0)</f>
        <v>C-4102-1500-21-0-4102045-02-21-253</v>
      </c>
      <c r="AO2235" s="43" t="str">
        <f>VLOOKUP(Exportar[[#This Row],[COD_REAL]],'[3]CENTRO DE COSTOS'!$M$4:$N$72,2,0)</f>
        <v>REGIONAL CUNDINAMARCA</v>
      </c>
    </row>
    <row r="2236" spans="1:41" x14ac:dyDescent="0.25">
      <c r="A2236" s="44">
        <v>45111</v>
      </c>
      <c r="B2236" s="32">
        <v>2023</v>
      </c>
      <c r="C2236" s="33" t="str">
        <f>VLOOKUP(D2236,'[3]CENTRO DE COSTOS'!$E:$H,4,0)</f>
        <v>BID</v>
      </c>
      <c r="D2236" s="34" t="s">
        <v>122</v>
      </c>
      <c r="E2236" s="34" t="s">
        <v>123</v>
      </c>
      <c r="F2236" s="34" t="s">
        <v>433</v>
      </c>
      <c r="G2236" s="35" t="str">
        <f>VLOOKUP(O2236,[3]Gerentes!$A:$N,4,0)</f>
        <v>ADOLESCENCIA Y JUVENTUD</v>
      </c>
      <c r="H2236" s="35" t="str">
        <f>VLOOKUP(O2236,[3]Gerentes!$A:$N,5,0)</f>
        <v xml:space="preserve">DIRECTOR(A) DE ADOLESCENCIA Y JUVENTUD </v>
      </c>
      <c r="I2236" s="35" t="str">
        <f>VLOOKUP(O2236,[3]Gerentes!$A:$N,10,0)</f>
        <v>8. Adolescencia y Juventud</v>
      </c>
      <c r="J2236" s="35" t="str">
        <f>VLOOKUP(O2236,[3]Gerentes!$A:$AB,15,0)</f>
        <v>Contratable</v>
      </c>
      <c r="K2236" s="36" t="str">
        <f t="shared" si="102"/>
        <v>Inversión</v>
      </c>
      <c r="L2236" s="37" t="s">
        <v>145</v>
      </c>
      <c r="M2236" s="38" t="str">
        <f t="shared" si="103"/>
        <v>C-4102-1500-21</v>
      </c>
      <c r="N2236" s="34">
        <v>253</v>
      </c>
      <c r="O2236" s="35" t="str">
        <f t="shared" si="104"/>
        <v>C-4102-1500-21-0-4102045-02-21-253</v>
      </c>
      <c r="P2236" s="32" t="s">
        <v>144</v>
      </c>
      <c r="Q2236" s="39">
        <f>VLOOKUP($O2236,[3]Gerentes!$A:$I,7,0)</f>
        <v>4102045</v>
      </c>
      <c r="R2236" s="40" t="str">
        <f>VLOOKUP($O2236,[3]Gerentes!$A:$I,8,0)</f>
        <v>SERVICIOS DE EDUCACIÓN INFORMAL A NIÑOS, NIÑAS, ADOLESCENTES  Y JÓVENES PARA EL RECONOCIMIENTO DE SUS DERECHOS</v>
      </c>
      <c r="S2236" s="34" t="s">
        <v>38</v>
      </c>
      <c r="T2236" s="34">
        <v>14</v>
      </c>
      <c r="U2236" s="34" t="s">
        <v>143</v>
      </c>
      <c r="V2236" s="34" t="s">
        <v>25</v>
      </c>
      <c r="W2236" s="41">
        <v>2709282000</v>
      </c>
      <c r="X2236" s="41">
        <v>0</v>
      </c>
      <c r="Y2236" s="41">
        <v>0</v>
      </c>
      <c r="Z2236" s="41">
        <v>0</v>
      </c>
      <c r="AA2236" s="41">
        <v>0</v>
      </c>
      <c r="AB2236" s="42">
        <v>2709282000</v>
      </c>
      <c r="AC2236" s="41">
        <v>0</v>
      </c>
      <c r="AD2236" s="41">
        <v>2709282000</v>
      </c>
      <c r="AE2236" s="42">
        <v>0</v>
      </c>
      <c r="AF2236" s="42">
        <v>0</v>
      </c>
      <c r="AG2236" s="41">
        <v>0</v>
      </c>
      <c r="AH2236" s="41">
        <v>0</v>
      </c>
      <c r="AI2236" s="41">
        <v>0</v>
      </c>
      <c r="AJ2236" s="41">
        <v>0</v>
      </c>
      <c r="AK2236" s="42" t="str">
        <f>IFERROR(VLOOKUP(Exportar[[#This Row],[RUBRO]],[3]LISTAS!$A$1:$B$19,2,0),Exportar[[#This Row],[NOMBRE-Planeación_Proyecto]])</f>
        <v>8. Adolescencia y Juventud</v>
      </c>
      <c r="AL2236" s="41">
        <f>VLOOKUP(Exportar[[#This Row],[UNIDAD/SUB UNIDAD]],[3]!REGIONALES[[#All],[codigo_regional3]:[Columna1]],3,0)</f>
        <v>41</v>
      </c>
      <c r="AM2236" s="41">
        <f>Exportar[[#This Row],[COD]]</f>
        <v>41</v>
      </c>
      <c r="AN2236" s="41" t="str">
        <f>IFERROR(VLOOKUP(Exportar[[#This Row],[RUBRO completo]],'[3]CENTRO DE COSTOS'!$X:$X,1,0),0)</f>
        <v>C-4102-1500-21-0-4102045-02-21-253</v>
      </c>
      <c r="AO2236" s="43" t="str">
        <f>VLOOKUP(Exportar[[#This Row],[COD_REAL]],'[3]CENTRO DE COSTOS'!$M$4:$N$72,2,0)</f>
        <v>REGIONAL HUILA</v>
      </c>
    </row>
    <row r="2237" spans="1:41" x14ac:dyDescent="0.25">
      <c r="A2237" s="44">
        <v>45111</v>
      </c>
      <c r="B2237" s="32">
        <v>2023</v>
      </c>
      <c r="C2237" s="33" t="str">
        <f>VLOOKUP(D2237,'[3]CENTRO DE COSTOS'!$E:$H,4,0)</f>
        <v>BID</v>
      </c>
      <c r="D2237" s="34" t="s">
        <v>126</v>
      </c>
      <c r="E2237" s="34" t="s">
        <v>127</v>
      </c>
      <c r="F2237" s="34" t="s">
        <v>433</v>
      </c>
      <c r="G2237" s="35" t="str">
        <f>VLOOKUP(O2237,[3]Gerentes!$A:$N,4,0)</f>
        <v>ADOLESCENCIA Y JUVENTUD</v>
      </c>
      <c r="H2237" s="35" t="str">
        <f>VLOOKUP(O2237,[3]Gerentes!$A:$N,5,0)</f>
        <v xml:space="preserve">DIRECTOR(A) DE ADOLESCENCIA Y JUVENTUD </v>
      </c>
      <c r="I2237" s="35" t="str">
        <f>VLOOKUP(O2237,[3]Gerentes!$A:$N,10,0)</f>
        <v>8. Adolescencia y Juventud</v>
      </c>
      <c r="J2237" s="35" t="str">
        <f>VLOOKUP(O2237,[3]Gerentes!$A:$AB,15,0)</f>
        <v>Contratable</v>
      </c>
      <c r="K2237" s="36" t="str">
        <f t="shared" si="102"/>
        <v>Inversión</v>
      </c>
      <c r="L2237" s="37" t="s">
        <v>145</v>
      </c>
      <c r="M2237" s="38" t="str">
        <f t="shared" si="103"/>
        <v>C-4102-1500-21</v>
      </c>
      <c r="N2237" s="34">
        <v>253</v>
      </c>
      <c r="O2237" s="35" t="str">
        <f t="shared" si="104"/>
        <v>C-4102-1500-21-0-4102045-02-21-253</v>
      </c>
      <c r="P2237" s="32" t="s">
        <v>144</v>
      </c>
      <c r="Q2237" s="39">
        <f>VLOOKUP($O2237,[3]Gerentes!$A:$I,7,0)</f>
        <v>4102045</v>
      </c>
      <c r="R2237" s="40" t="str">
        <f>VLOOKUP($O2237,[3]Gerentes!$A:$I,8,0)</f>
        <v>SERVICIOS DE EDUCACIÓN INFORMAL A NIÑOS, NIÑAS, ADOLESCENTES  Y JÓVENES PARA EL RECONOCIMIENTO DE SUS DERECHOS</v>
      </c>
      <c r="S2237" s="34" t="s">
        <v>38</v>
      </c>
      <c r="T2237" s="34">
        <v>14</v>
      </c>
      <c r="U2237" s="34" t="s">
        <v>143</v>
      </c>
      <c r="V2237" s="34" t="s">
        <v>25</v>
      </c>
      <c r="W2237" s="41">
        <v>2324135880</v>
      </c>
      <c r="X2237" s="41">
        <v>0</v>
      </c>
      <c r="Y2237" s="41">
        <v>0</v>
      </c>
      <c r="Z2237" s="41">
        <v>0</v>
      </c>
      <c r="AA2237" s="41">
        <v>0</v>
      </c>
      <c r="AB2237" s="42">
        <v>2324135880</v>
      </c>
      <c r="AC2237" s="41">
        <v>0</v>
      </c>
      <c r="AD2237" s="41">
        <v>2324135880</v>
      </c>
      <c r="AE2237" s="42">
        <v>0</v>
      </c>
      <c r="AF2237" s="42">
        <v>0</v>
      </c>
      <c r="AG2237" s="41">
        <v>0</v>
      </c>
      <c r="AH2237" s="41">
        <v>0</v>
      </c>
      <c r="AI2237" s="41">
        <v>0</v>
      </c>
      <c r="AJ2237" s="41">
        <v>0</v>
      </c>
      <c r="AK2237" s="42" t="str">
        <f>IFERROR(VLOOKUP(Exportar[[#This Row],[RUBRO]],[3]LISTAS!$A$1:$B$19,2,0),Exportar[[#This Row],[NOMBRE-Planeación_Proyecto]])</f>
        <v>8. Adolescencia y Juventud</v>
      </c>
      <c r="AL2237" s="41">
        <f>VLOOKUP(Exportar[[#This Row],[UNIDAD/SUB UNIDAD]],[3]!REGIONALES[[#All],[codigo_regional3]:[Columna1]],3,0)</f>
        <v>50</v>
      </c>
      <c r="AM2237" s="41">
        <f>Exportar[[#This Row],[COD]]</f>
        <v>50</v>
      </c>
      <c r="AN2237" s="41" t="str">
        <f>IFERROR(VLOOKUP(Exportar[[#This Row],[RUBRO completo]],'[3]CENTRO DE COSTOS'!$X:$X,1,0),0)</f>
        <v>C-4102-1500-21-0-4102045-02-21-253</v>
      </c>
      <c r="AO2237" s="43" t="str">
        <f>VLOOKUP(Exportar[[#This Row],[COD_REAL]],'[3]CENTRO DE COSTOS'!$M$4:$N$72,2,0)</f>
        <v>REGIONAL META</v>
      </c>
    </row>
    <row r="2238" spans="1:41" x14ac:dyDescent="0.25">
      <c r="A2238" s="44">
        <v>45111</v>
      </c>
      <c r="B2238" s="32">
        <v>2023</v>
      </c>
      <c r="C2238" s="33" t="str">
        <f>VLOOKUP(D2238,'[3]CENTRO DE COSTOS'!$E:$H,4,0)</f>
        <v>BID</v>
      </c>
      <c r="D2238" s="34" t="s">
        <v>128</v>
      </c>
      <c r="E2238" s="34" t="s">
        <v>129</v>
      </c>
      <c r="F2238" s="34" t="s">
        <v>433</v>
      </c>
      <c r="G2238" s="35" t="str">
        <f>VLOOKUP(O2238,[3]Gerentes!$A:$N,4,0)</f>
        <v>ADOLESCENCIA Y JUVENTUD</v>
      </c>
      <c r="H2238" s="35" t="str">
        <f>VLOOKUP(O2238,[3]Gerentes!$A:$N,5,0)</f>
        <v xml:space="preserve">DIRECTOR(A) DE ADOLESCENCIA Y JUVENTUD </v>
      </c>
      <c r="I2238" s="35" t="str">
        <f>VLOOKUP(O2238,[3]Gerentes!$A:$N,10,0)</f>
        <v>8. Adolescencia y Juventud</v>
      </c>
      <c r="J2238" s="35" t="str">
        <f>VLOOKUP(O2238,[3]Gerentes!$A:$AB,15,0)</f>
        <v>Contratable</v>
      </c>
      <c r="K2238" s="36" t="str">
        <f t="shared" si="102"/>
        <v>Inversión</v>
      </c>
      <c r="L2238" s="37" t="s">
        <v>145</v>
      </c>
      <c r="M2238" s="38" t="str">
        <f t="shared" si="103"/>
        <v>C-4102-1500-21</v>
      </c>
      <c r="N2238" s="34">
        <v>253</v>
      </c>
      <c r="O2238" s="35" t="str">
        <f t="shared" si="104"/>
        <v>C-4102-1500-21-0-4102045-02-21-253</v>
      </c>
      <c r="P2238" s="32" t="s">
        <v>144</v>
      </c>
      <c r="Q2238" s="39">
        <f>VLOOKUP($O2238,[3]Gerentes!$A:$I,7,0)</f>
        <v>4102045</v>
      </c>
      <c r="R2238" s="40" t="str">
        <f>VLOOKUP($O2238,[3]Gerentes!$A:$I,8,0)</f>
        <v>SERVICIOS DE EDUCACIÓN INFORMAL A NIÑOS, NIÑAS, ADOLESCENTES  Y JÓVENES PARA EL RECONOCIMIENTO DE SUS DERECHOS</v>
      </c>
      <c r="S2238" s="34" t="s">
        <v>38</v>
      </c>
      <c r="T2238" s="34">
        <v>14</v>
      </c>
      <c r="U2238" s="34" t="s">
        <v>143</v>
      </c>
      <c r="V2238" s="34" t="s">
        <v>25</v>
      </c>
      <c r="W2238" s="41">
        <v>3570420060</v>
      </c>
      <c r="X2238" s="41">
        <v>0</v>
      </c>
      <c r="Y2238" s="41">
        <v>0</v>
      </c>
      <c r="Z2238" s="41">
        <v>0</v>
      </c>
      <c r="AA2238" s="41">
        <v>0</v>
      </c>
      <c r="AB2238" s="42">
        <v>3570420060</v>
      </c>
      <c r="AC2238" s="41">
        <v>0</v>
      </c>
      <c r="AD2238" s="41">
        <v>3570420060</v>
      </c>
      <c r="AE2238" s="42">
        <v>0</v>
      </c>
      <c r="AF2238" s="42">
        <v>0</v>
      </c>
      <c r="AG2238" s="41">
        <v>0</v>
      </c>
      <c r="AH2238" s="41">
        <v>0</v>
      </c>
      <c r="AI2238" s="41">
        <v>0</v>
      </c>
      <c r="AJ2238" s="41">
        <v>0</v>
      </c>
      <c r="AK2238" s="42" t="str">
        <f>IFERROR(VLOOKUP(Exportar[[#This Row],[RUBRO]],[3]LISTAS!$A$1:$B$19,2,0),Exportar[[#This Row],[NOMBRE-Planeación_Proyecto]])</f>
        <v>8. Adolescencia y Juventud</v>
      </c>
      <c r="AL2238" s="41">
        <f>VLOOKUP(Exportar[[#This Row],[UNIDAD/SUB UNIDAD]],[3]!REGIONALES[[#All],[codigo_regional3]:[Columna1]],3,0)</f>
        <v>52</v>
      </c>
      <c r="AM2238" s="41">
        <f>Exportar[[#This Row],[COD]]</f>
        <v>52</v>
      </c>
      <c r="AN2238" s="41" t="str">
        <f>IFERROR(VLOOKUP(Exportar[[#This Row],[RUBRO completo]],'[3]CENTRO DE COSTOS'!$X:$X,1,0),0)</f>
        <v>C-4102-1500-21-0-4102045-02-21-253</v>
      </c>
      <c r="AO2238" s="43" t="str">
        <f>VLOOKUP(Exportar[[#This Row],[COD_REAL]],'[3]CENTRO DE COSTOS'!$M$4:$N$72,2,0)</f>
        <v>REGIONAL NARIÑO</v>
      </c>
    </row>
    <row r="2239" spans="1:41" x14ac:dyDescent="0.25">
      <c r="A2239" s="45">
        <v>45111</v>
      </c>
      <c r="B2239" s="46">
        <v>2023</v>
      </c>
      <c r="C2239" s="33" t="str">
        <f>VLOOKUP(D2239,'[3]CENTRO DE COSTOS'!$E:$H,4,0)</f>
        <v>BID</v>
      </c>
      <c r="D2239" s="47" t="s">
        <v>130</v>
      </c>
      <c r="E2239" s="47" t="s">
        <v>131</v>
      </c>
      <c r="F2239" s="47" t="s">
        <v>433</v>
      </c>
      <c r="G2239" s="35" t="str">
        <f>VLOOKUP(O2239,[3]Gerentes!$A:$N,4,0)</f>
        <v>ADOLESCENCIA Y JUVENTUD</v>
      </c>
      <c r="H2239" s="35" t="str">
        <f>VLOOKUP(O2239,[3]Gerentes!$A:$N,5,0)</f>
        <v xml:space="preserve">DIRECTOR(A) DE ADOLESCENCIA Y JUVENTUD </v>
      </c>
      <c r="I2239" s="35" t="str">
        <f>VLOOKUP(O2239,[3]Gerentes!$A:$N,10,0)</f>
        <v>8. Adolescencia y Juventud</v>
      </c>
      <c r="J2239" s="35" t="str">
        <f>VLOOKUP(O2239,[3]Gerentes!$A:$AB,15,0)</f>
        <v>Contratable</v>
      </c>
      <c r="K2239" s="36" t="str">
        <f t="shared" si="102"/>
        <v>Inversión</v>
      </c>
      <c r="L2239" s="48" t="s">
        <v>145</v>
      </c>
      <c r="M2239" s="38" t="str">
        <f t="shared" si="103"/>
        <v>C-4102-1500-21</v>
      </c>
      <c r="N2239" s="47">
        <v>253</v>
      </c>
      <c r="O2239" s="35" t="str">
        <f t="shared" si="104"/>
        <v>C-4102-1500-21-0-4102045-02-21-253</v>
      </c>
      <c r="P2239" s="46" t="s">
        <v>144</v>
      </c>
      <c r="Q2239" s="39">
        <f>VLOOKUP($O2239,[3]Gerentes!$A:$I,7,0)</f>
        <v>4102045</v>
      </c>
      <c r="R2239" s="40" t="str">
        <f>VLOOKUP($O2239,[3]Gerentes!$A:$I,8,0)</f>
        <v>SERVICIOS DE EDUCACIÓN INFORMAL A NIÑOS, NIÑAS, ADOLESCENTES  Y JÓVENES PARA EL RECONOCIMIENTO DE SUS DERECHOS</v>
      </c>
      <c r="S2239" s="47" t="s">
        <v>38</v>
      </c>
      <c r="T2239" s="47">
        <v>14</v>
      </c>
      <c r="U2239" s="47" t="s">
        <v>143</v>
      </c>
      <c r="V2239" s="47" t="s">
        <v>25</v>
      </c>
      <c r="W2239" s="49">
        <v>1859188320</v>
      </c>
      <c r="X2239" s="49">
        <v>0</v>
      </c>
      <c r="Y2239" s="49">
        <v>0</v>
      </c>
      <c r="Z2239" s="49">
        <v>0</v>
      </c>
      <c r="AA2239" s="49">
        <v>0</v>
      </c>
      <c r="AB2239" s="50">
        <v>1859188320</v>
      </c>
      <c r="AC2239" s="49">
        <v>0</v>
      </c>
      <c r="AD2239" s="49">
        <v>1859188320</v>
      </c>
      <c r="AE2239" s="50">
        <v>0</v>
      </c>
      <c r="AF2239" s="50">
        <v>0</v>
      </c>
      <c r="AG2239" s="49">
        <v>0</v>
      </c>
      <c r="AH2239" s="49">
        <v>0</v>
      </c>
      <c r="AI2239" s="49">
        <v>0</v>
      </c>
      <c r="AJ2239" s="49">
        <v>0</v>
      </c>
      <c r="AK2239" s="42" t="str">
        <f>IFERROR(VLOOKUP(Exportar[[#This Row],[RUBRO]],[3]LISTAS!$A$1:$B$19,2,0),Exportar[[#This Row],[NOMBRE-Planeación_Proyecto]])</f>
        <v>8. Adolescencia y Juventud</v>
      </c>
      <c r="AL2239" s="41">
        <f>VLOOKUP(Exportar[[#This Row],[UNIDAD/SUB UNIDAD]],[3]!REGIONALES[[#All],[codigo_regional3]:[Columna1]],3,0)</f>
        <v>54</v>
      </c>
      <c r="AM2239" s="41">
        <f>Exportar[[#This Row],[COD]]</f>
        <v>54</v>
      </c>
      <c r="AN2239" s="41" t="str">
        <f>IFERROR(VLOOKUP(Exportar[[#This Row],[RUBRO completo]],'[3]CENTRO DE COSTOS'!$X:$X,1,0),0)</f>
        <v>C-4102-1500-21-0-4102045-02-21-253</v>
      </c>
      <c r="AO2239" s="43" t="str">
        <f>VLOOKUP(Exportar[[#This Row],[COD_REAL]],'[3]CENTRO DE COSTOS'!$M$4:$N$72,2,0)</f>
        <v>REGIONAL NORTE DE SANTANDER</v>
      </c>
    </row>
    <row r="2240" spans="1:41" x14ac:dyDescent="0.25">
      <c r="A2240" s="44">
        <v>45111</v>
      </c>
      <c r="B2240" s="32">
        <v>2023</v>
      </c>
      <c r="C2240" s="33" t="str">
        <f>VLOOKUP(D2240,'[3]CENTRO DE COSTOS'!$E:$H,4,0)</f>
        <v>BID</v>
      </c>
      <c r="D2240" s="34" t="s">
        <v>132</v>
      </c>
      <c r="E2240" s="34" t="s">
        <v>133</v>
      </c>
      <c r="F2240" s="34" t="s">
        <v>433</v>
      </c>
      <c r="G2240" s="35" t="str">
        <f>VLOOKUP(O2240,[3]Gerentes!$A:$N,4,0)</f>
        <v>ADOLESCENCIA Y JUVENTUD</v>
      </c>
      <c r="H2240" s="35" t="str">
        <f>VLOOKUP(O2240,[3]Gerentes!$A:$N,5,0)</f>
        <v xml:space="preserve">DIRECTOR(A) DE ADOLESCENCIA Y JUVENTUD </v>
      </c>
      <c r="I2240" s="35" t="str">
        <f>VLOOKUP(O2240,[3]Gerentes!$A:$N,10,0)</f>
        <v>8. Adolescencia y Juventud</v>
      </c>
      <c r="J2240" s="35" t="str">
        <f>VLOOKUP(O2240,[3]Gerentes!$A:$AB,15,0)</f>
        <v>Contratable</v>
      </c>
      <c r="K2240" s="36" t="str">
        <f t="shared" si="102"/>
        <v>Inversión</v>
      </c>
      <c r="L2240" s="37" t="s">
        <v>145</v>
      </c>
      <c r="M2240" s="38" t="str">
        <f t="shared" si="103"/>
        <v>C-4102-1500-21</v>
      </c>
      <c r="N2240" s="34">
        <v>253</v>
      </c>
      <c r="O2240" s="35" t="str">
        <f t="shared" si="104"/>
        <v>C-4102-1500-21-0-4102045-02-21-253</v>
      </c>
      <c r="P2240" s="32" t="s">
        <v>144</v>
      </c>
      <c r="Q2240" s="39">
        <f>VLOOKUP($O2240,[3]Gerentes!$A:$I,7,0)</f>
        <v>4102045</v>
      </c>
      <c r="R2240" s="40" t="str">
        <f>VLOOKUP($O2240,[3]Gerentes!$A:$I,8,0)</f>
        <v>SERVICIOS DE EDUCACIÓN INFORMAL A NIÑOS, NIÑAS, ADOLESCENTES  Y JÓVENES PARA EL RECONOCIMIENTO DE SUS DERECHOS</v>
      </c>
      <c r="S2240" s="34" t="s">
        <v>38</v>
      </c>
      <c r="T2240" s="34">
        <v>14</v>
      </c>
      <c r="U2240" s="34" t="s">
        <v>143</v>
      </c>
      <c r="V2240" s="34" t="s">
        <v>25</v>
      </c>
      <c r="W2240" s="41">
        <v>707917020</v>
      </c>
      <c r="X2240" s="41">
        <v>0</v>
      </c>
      <c r="Y2240" s="41">
        <v>0</v>
      </c>
      <c r="Z2240" s="41">
        <v>0</v>
      </c>
      <c r="AA2240" s="41">
        <v>0</v>
      </c>
      <c r="AB2240" s="42">
        <v>707917020</v>
      </c>
      <c r="AC2240" s="41">
        <v>0</v>
      </c>
      <c r="AD2240" s="41">
        <v>707917020</v>
      </c>
      <c r="AE2240" s="42">
        <v>0</v>
      </c>
      <c r="AF2240" s="42">
        <v>0</v>
      </c>
      <c r="AG2240" s="41">
        <v>0</v>
      </c>
      <c r="AH2240" s="41">
        <v>0</v>
      </c>
      <c r="AI2240" s="41">
        <v>0</v>
      </c>
      <c r="AJ2240" s="41">
        <v>0</v>
      </c>
      <c r="AK2240" s="42" t="str">
        <f>IFERROR(VLOOKUP(Exportar[[#This Row],[RUBRO]],[3]LISTAS!$A$1:$B$19,2,0),Exportar[[#This Row],[NOMBRE-Planeación_Proyecto]])</f>
        <v>8. Adolescencia y Juventud</v>
      </c>
      <c r="AL2240" s="41">
        <f>VLOOKUP(Exportar[[#This Row],[UNIDAD/SUB UNIDAD]],[3]!REGIONALES[[#All],[codigo_regional3]:[Columna1]],3,0)</f>
        <v>63</v>
      </c>
      <c r="AM2240" s="41">
        <f>Exportar[[#This Row],[COD]]</f>
        <v>63</v>
      </c>
      <c r="AN2240" s="41" t="str">
        <f>IFERROR(VLOOKUP(Exportar[[#This Row],[RUBRO completo]],'[3]CENTRO DE COSTOS'!$X:$X,1,0),0)</f>
        <v>C-4102-1500-21-0-4102045-02-21-253</v>
      </c>
      <c r="AO2240" s="43" t="str">
        <f>VLOOKUP(Exportar[[#This Row],[COD_REAL]],'[3]CENTRO DE COSTOS'!$M$4:$N$72,2,0)</f>
        <v>REGIONAL QUINDIO</v>
      </c>
    </row>
    <row r="2241" spans="1:41" x14ac:dyDescent="0.25">
      <c r="A2241" s="44">
        <v>45111</v>
      </c>
      <c r="B2241" s="32">
        <v>2023</v>
      </c>
      <c r="C2241" s="33" t="str">
        <f>VLOOKUP(D2241,'[3]CENTRO DE COSTOS'!$E:$H,4,0)</f>
        <v>BID</v>
      </c>
      <c r="D2241" s="34" t="s">
        <v>440</v>
      </c>
      <c r="E2241" s="34" t="s">
        <v>441</v>
      </c>
      <c r="F2241" s="34" t="s">
        <v>433</v>
      </c>
      <c r="G2241" s="35" t="str">
        <f>VLOOKUP(O2241,[3]Gerentes!$A:$N,4,0)</f>
        <v>ADOLESCENCIA Y JUVENTUD</v>
      </c>
      <c r="H2241" s="35" t="str">
        <f>VLOOKUP(O2241,[3]Gerentes!$A:$N,5,0)</f>
        <v xml:space="preserve">DIRECTOR(A) DE ADOLESCENCIA Y JUVENTUD </v>
      </c>
      <c r="I2241" s="35" t="str">
        <f>VLOOKUP(O2241,[3]Gerentes!$A:$N,10,0)</f>
        <v>8. Adolescencia y Juventud</v>
      </c>
      <c r="J2241" s="35" t="str">
        <f>VLOOKUP(O2241,[3]Gerentes!$A:$AB,15,0)</f>
        <v>Contratable</v>
      </c>
      <c r="K2241" s="36" t="str">
        <f t="shared" si="102"/>
        <v>Inversión</v>
      </c>
      <c r="L2241" s="37" t="s">
        <v>145</v>
      </c>
      <c r="M2241" s="38" t="str">
        <f t="shared" si="103"/>
        <v>C-4102-1500-21</v>
      </c>
      <c r="N2241" s="34">
        <v>253</v>
      </c>
      <c r="O2241" s="35" t="str">
        <f t="shared" si="104"/>
        <v>C-4102-1500-21-0-4102045-02-21-253</v>
      </c>
      <c r="P2241" s="32" t="s">
        <v>144</v>
      </c>
      <c r="Q2241" s="39">
        <f>VLOOKUP($O2241,[3]Gerentes!$A:$I,7,0)</f>
        <v>4102045</v>
      </c>
      <c r="R2241" s="40" t="str">
        <f>VLOOKUP($O2241,[3]Gerentes!$A:$I,8,0)</f>
        <v>SERVICIOS DE EDUCACIÓN INFORMAL A NIÑOS, NIÑAS, ADOLESCENTES  Y JÓVENES PARA EL RECONOCIMIENTO DE SUS DERECHOS</v>
      </c>
      <c r="S2241" s="34" t="s">
        <v>38</v>
      </c>
      <c r="T2241" s="34">
        <v>14</v>
      </c>
      <c r="U2241" s="34" t="s">
        <v>143</v>
      </c>
      <c r="V2241" s="34" t="s">
        <v>25</v>
      </c>
      <c r="W2241" s="41">
        <v>392423400</v>
      </c>
      <c r="X2241" s="41">
        <v>0</v>
      </c>
      <c r="Y2241" s="41">
        <v>0</v>
      </c>
      <c r="Z2241" s="41">
        <v>0</v>
      </c>
      <c r="AA2241" s="41">
        <v>0</v>
      </c>
      <c r="AB2241" s="42">
        <v>392423400</v>
      </c>
      <c r="AC2241" s="41">
        <v>0</v>
      </c>
      <c r="AD2241" s="41">
        <v>392423400</v>
      </c>
      <c r="AE2241" s="42">
        <v>0</v>
      </c>
      <c r="AF2241" s="42">
        <v>0</v>
      </c>
      <c r="AG2241" s="41">
        <v>0</v>
      </c>
      <c r="AH2241" s="41">
        <v>0</v>
      </c>
      <c r="AI2241" s="41">
        <v>0</v>
      </c>
      <c r="AJ2241" s="41">
        <v>0</v>
      </c>
      <c r="AK2241" s="42" t="str">
        <f>IFERROR(VLOOKUP(Exportar[[#This Row],[RUBRO]],[3]LISTAS!$A$1:$B$19,2,0),Exportar[[#This Row],[NOMBRE-Planeación_Proyecto]])</f>
        <v>8. Adolescencia y Juventud</v>
      </c>
      <c r="AL2241" s="41">
        <f>VLOOKUP(Exportar[[#This Row],[UNIDAD/SUB UNIDAD]],[3]!REGIONALES[[#All],[codigo_regional3]:[Columna1]],3,0)</f>
        <v>70</v>
      </c>
      <c r="AM2241" s="41">
        <f>Exportar[[#This Row],[COD]]</f>
        <v>70</v>
      </c>
      <c r="AN2241" s="41" t="str">
        <f>IFERROR(VLOOKUP(Exportar[[#This Row],[RUBRO completo]],'[3]CENTRO DE COSTOS'!$X:$X,1,0),0)</f>
        <v>C-4102-1500-21-0-4102045-02-21-253</v>
      </c>
      <c r="AO2241" s="43" t="str">
        <f>VLOOKUP(Exportar[[#This Row],[COD_REAL]],'[3]CENTRO DE COSTOS'!$M$4:$N$72,2,0)</f>
        <v>REGIONAL SUCRE</v>
      </c>
    </row>
    <row r="2242" spans="1:41" x14ac:dyDescent="0.25">
      <c r="A2242" s="44">
        <v>45111</v>
      </c>
      <c r="B2242" s="32">
        <v>2023</v>
      </c>
      <c r="C2242" s="33" t="str">
        <f>VLOOKUP(D2242,'[3]CENTRO DE COSTOS'!$E:$H,4,0)</f>
        <v>BID</v>
      </c>
      <c r="D2242" s="34" t="s">
        <v>134</v>
      </c>
      <c r="E2242" s="34" t="s">
        <v>135</v>
      </c>
      <c r="F2242" s="34" t="s">
        <v>433</v>
      </c>
      <c r="G2242" s="35" t="str">
        <f>VLOOKUP(O2242,[3]Gerentes!$A:$N,4,0)</f>
        <v>ADOLESCENCIA Y JUVENTUD</v>
      </c>
      <c r="H2242" s="35" t="str">
        <f>VLOOKUP(O2242,[3]Gerentes!$A:$N,5,0)</f>
        <v xml:space="preserve">DIRECTOR(A) DE ADOLESCENCIA Y JUVENTUD </v>
      </c>
      <c r="I2242" s="35" t="str">
        <f>VLOOKUP(O2242,[3]Gerentes!$A:$N,10,0)</f>
        <v>8. Adolescencia y Juventud</v>
      </c>
      <c r="J2242" s="35" t="str">
        <f>VLOOKUP(O2242,[3]Gerentes!$A:$AB,15,0)</f>
        <v>Contratable</v>
      </c>
      <c r="K2242" s="36" t="str">
        <f t="shared" si="102"/>
        <v>Inversión</v>
      </c>
      <c r="L2242" s="37" t="s">
        <v>145</v>
      </c>
      <c r="M2242" s="38" t="str">
        <f t="shared" si="103"/>
        <v>C-4102-1500-21</v>
      </c>
      <c r="N2242" s="34">
        <v>253</v>
      </c>
      <c r="O2242" s="35" t="str">
        <f t="shared" si="104"/>
        <v>C-4102-1500-21-0-4102045-02-21-253</v>
      </c>
      <c r="P2242" s="32" t="s">
        <v>144</v>
      </c>
      <c r="Q2242" s="39">
        <f>VLOOKUP($O2242,[3]Gerentes!$A:$I,7,0)</f>
        <v>4102045</v>
      </c>
      <c r="R2242" s="40" t="str">
        <f>VLOOKUP($O2242,[3]Gerentes!$A:$I,8,0)</f>
        <v>SERVICIOS DE EDUCACIÓN INFORMAL A NIÑOS, NIÑAS, ADOLESCENTES  Y JÓVENES PARA EL RECONOCIMIENTO DE SUS DERECHOS</v>
      </c>
      <c r="S2242" s="34" t="s">
        <v>38</v>
      </c>
      <c r="T2242" s="34">
        <v>14</v>
      </c>
      <c r="U2242" s="34" t="s">
        <v>143</v>
      </c>
      <c r="V2242" s="34" t="s">
        <v>25</v>
      </c>
      <c r="W2242" s="41">
        <v>2488321920</v>
      </c>
      <c r="X2242" s="41">
        <v>0</v>
      </c>
      <c r="Y2242" s="41">
        <v>0</v>
      </c>
      <c r="Z2242" s="41">
        <v>0</v>
      </c>
      <c r="AA2242" s="41">
        <v>0</v>
      </c>
      <c r="AB2242" s="42">
        <v>2488321920</v>
      </c>
      <c r="AC2242" s="41">
        <v>0</v>
      </c>
      <c r="AD2242" s="41">
        <v>2488321920</v>
      </c>
      <c r="AE2242" s="42">
        <v>0</v>
      </c>
      <c r="AF2242" s="42">
        <v>0</v>
      </c>
      <c r="AG2242" s="41">
        <v>0</v>
      </c>
      <c r="AH2242" s="41">
        <v>0</v>
      </c>
      <c r="AI2242" s="41">
        <v>0</v>
      </c>
      <c r="AJ2242" s="41">
        <v>0</v>
      </c>
      <c r="AK2242" s="42" t="str">
        <f>IFERROR(VLOOKUP(Exportar[[#This Row],[RUBRO]],[3]LISTAS!$A$1:$B$19,2,0),Exportar[[#This Row],[NOMBRE-Planeación_Proyecto]])</f>
        <v>8. Adolescencia y Juventud</v>
      </c>
      <c r="AL2242" s="41">
        <f>VLOOKUP(Exportar[[#This Row],[UNIDAD/SUB UNIDAD]],[3]!REGIONALES[[#All],[codigo_regional3]:[Columna1]],3,0)</f>
        <v>73</v>
      </c>
      <c r="AM2242" s="41">
        <f>Exportar[[#This Row],[COD]]</f>
        <v>73</v>
      </c>
      <c r="AN2242" s="41" t="str">
        <f>IFERROR(VLOOKUP(Exportar[[#This Row],[RUBRO completo]],'[3]CENTRO DE COSTOS'!$X:$X,1,0),0)</f>
        <v>C-4102-1500-21-0-4102045-02-21-253</v>
      </c>
      <c r="AO2242" s="43" t="str">
        <f>VLOOKUP(Exportar[[#This Row],[COD_REAL]],'[3]CENTRO DE COSTOS'!$M$4:$N$72,2,0)</f>
        <v>REGIONAL TOLIMA</v>
      </c>
    </row>
    <row r="2243" spans="1:41" x14ac:dyDescent="0.25">
      <c r="A2243" s="44">
        <v>45111</v>
      </c>
      <c r="B2243" s="32">
        <v>2023</v>
      </c>
      <c r="C2243" s="33" t="str">
        <f>VLOOKUP(D2243,'[3]CENTRO DE COSTOS'!$E:$H,4,0)</f>
        <v>BID</v>
      </c>
      <c r="D2243" s="34" t="s">
        <v>136</v>
      </c>
      <c r="E2243" s="34" t="s">
        <v>137</v>
      </c>
      <c r="F2243" s="34" t="s">
        <v>433</v>
      </c>
      <c r="G2243" s="35" t="str">
        <f>VLOOKUP(O2243,[3]Gerentes!$A:$N,4,0)</f>
        <v>ADOLESCENCIA Y JUVENTUD</v>
      </c>
      <c r="H2243" s="35" t="str">
        <f>VLOOKUP(O2243,[3]Gerentes!$A:$N,5,0)</f>
        <v xml:space="preserve">DIRECTOR(A) DE ADOLESCENCIA Y JUVENTUD </v>
      </c>
      <c r="I2243" s="35" t="str">
        <f>VLOOKUP(O2243,[3]Gerentes!$A:$N,10,0)</f>
        <v>8. Adolescencia y Juventud</v>
      </c>
      <c r="J2243" s="35" t="str">
        <f>VLOOKUP(O2243,[3]Gerentes!$A:$AB,15,0)</f>
        <v>Contratable</v>
      </c>
      <c r="K2243" s="36" t="str">
        <f t="shared" si="102"/>
        <v>Inversión</v>
      </c>
      <c r="L2243" s="37" t="s">
        <v>145</v>
      </c>
      <c r="M2243" s="38" t="str">
        <f t="shared" si="103"/>
        <v>C-4102-1500-21</v>
      </c>
      <c r="N2243" s="34">
        <v>253</v>
      </c>
      <c r="O2243" s="35" t="str">
        <f t="shared" si="104"/>
        <v>C-4102-1500-21-0-4102045-02-21-253</v>
      </c>
      <c r="P2243" s="32" t="s">
        <v>144</v>
      </c>
      <c r="Q2243" s="39">
        <f>VLOOKUP($O2243,[3]Gerentes!$A:$I,7,0)</f>
        <v>4102045</v>
      </c>
      <c r="R2243" s="40" t="str">
        <f>VLOOKUP($O2243,[3]Gerentes!$A:$I,8,0)</f>
        <v>SERVICIOS DE EDUCACIÓN INFORMAL A NIÑOS, NIÑAS, ADOLESCENTES  Y JÓVENES PARA EL RECONOCIMIENTO DE SUS DERECHOS</v>
      </c>
      <c r="S2243" s="34" t="s">
        <v>38</v>
      </c>
      <c r="T2243" s="34">
        <v>14</v>
      </c>
      <c r="U2243" s="34" t="s">
        <v>143</v>
      </c>
      <c r="V2243" s="34" t="s">
        <v>25</v>
      </c>
      <c r="W2243" s="41">
        <v>3553276320</v>
      </c>
      <c r="X2243" s="41">
        <v>0</v>
      </c>
      <c r="Y2243" s="41">
        <v>0</v>
      </c>
      <c r="Z2243" s="41">
        <v>0</v>
      </c>
      <c r="AA2243" s="41">
        <v>0</v>
      </c>
      <c r="AB2243" s="42">
        <v>3553276320</v>
      </c>
      <c r="AC2243" s="41">
        <v>0</v>
      </c>
      <c r="AD2243" s="41">
        <v>3553276320</v>
      </c>
      <c r="AE2243" s="42">
        <v>0</v>
      </c>
      <c r="AF2243" s="42">
        <v>0</v>
      </c>
      <c r="AG2243" s="41">
        <v>0</v>
      </c>
      <c r="AH2243" s="41">
        <v>0</v>
      </c>
      <c r="AI2243" s="41">
        <v>0</v>
      </c>
      <c r="AJ2243" s="41">
        <v>0</v>
      </c>
      <c r="AK2243" s="42" t="str">
        <f>IFERROR(VLOOKUP(Exportar[[#This Row],[RUBRO]],[3]LISTAS!$A$1:$B$19,2,0),Exportar[[#This Row],[NOMBRE-Planeación_Proyecto]])</f>
        <v>8. Adolescencia y Juventud</v>
      </c>
      <c r="AL2243" s="41">
        <f>VLOOKUP(Exportar[[#This Row],[UNIDAD/SUB UNIDAD]],[3]!REGIONALES[[#All],[codigo_regional3]:[Columna1]],3,0)</f>
        <v>76</v>
      </c>
      <c r="AM2243" s="41">
        <f>Exportar[[#This Row],[COD]]</f>
        <v>76</v>
      </c>
      <c r="AN2243" s="41" t="str">
        <f>IFERROR(VLOOKUP(Exportar[[#This Row],[RUBRO completo]],'[3]CENTRO DE COSTOS'!$X:$X,1,0),0)</f>
        <v>C-4102-1500-21-0-4102045-02-21-253</v>
      </c>
      <c r="AO2243" s="43" t="str">
        <f>VLOOKUP(Exportar[[#This Row],[COD_REAL]],'[3]CENTRO DE COSTOS'!$M$4:$N$72,2,0)</f>
        <v>REGIONAL VALLE</v>
      </c>
    </row>
    <row r="2244" spans="1:41" x14ac:dyDescent="0.25">
      <c r="A2244" s="44">
        <v>45111</v>
      </c>
      <c r="B2244" s="32">
        <v>2023</v>
      </c>
      <c r="C2244" s="33" t="str">
        <f>VLOOKUP(D2244,'[3]CENTRO DE COSTOS'!$E:$H,4,0)</f>
        <v>BID</v>
      </c>
      <c r="D2244" s="34" t="s">
        <v>138</v>
      </c>
      <c r="E2244" s="34" t="s">
        <v>139</v>
      </c>
      <c r="F2244" s="34" t="s">
        <v>433</v>
      </c>
      <c r="G2244" s="35" t="str">
        <f>VLOOKUP(O2244,[3]Gerentes!$A:$N,4,0)</f>
        <v>ADOLESCENCIA Y JUVENTUD</v>
      </c>
      <c r="H2244" s="35" t="str">
        <f>VLOOKUP(O2244,[3]Gerentes!$A:$N,5,0)</f>
        <v xml:space="preserve">DIRECTOR(A) DE ADOLESCENCIA Y JUVENTUD </v>
      </c>
      <c r="I2244" s="35" t="str">
        <f>VLOOKUP(O2244,[3]Gerentes!$A:$N,10,0)</f>
        <v>8. Adolescencia y Juventud</v>
      </c>
      <c r="J2244" s="35" t="str">
        <f>VLOOKUP(O2244,[3]Gerentes!$A:$AB,15,0)</f>
        <v>Contratable</v>
      </c>
      <c r="K2244" s="36" t="str">
        <f t="shared" ref="K2244:K2245" si="105">IF(OR(LEFT(L2244,1)="A",LEFT(L2244,1)="B"),"Funcionamiento","Inversión")</f>
        <v>Inversión</v>
      </c>
      <c r="L2244" s="37" t="s">
        <v>145</v>
      </c>
      <c r="M2244" s="38" t="str">
        <f t="shared" ref="M2244:M2245" si="106">IF(LEFT(L2244,4)="A-01",LEFT(L2244,10),IF(LEFT(L2244,4)="A-02",LEFT(L2244,7),IF(LEFT(L2244,4)="A-03",LEFT(L2244,14),IF(LEFT(L2244,7)="A-08-01",LEFT(L2244,7),IF(LEFT(L2244,7)="A-08-04",LEFT(L2244,10),IF(AND(LEFT(LEFT(L2244,14),1)="C",RIGHT(LEFT(L2244,14),1)="-"),LEFT(L2244,13),LEFT(L2244,14)))))))</f>
        <v>C-4102-1500-21</v>
      </c>
      <c r="N2244" s="34">
        <v>253</v>
      </c>
      <c r="O2244" s="35" t="str">
        <f t="shared" ref="O2244:O2245" si="107">IF(LEN(N2244)&gt;3,L2244,L2244&amp;IF(N2244&lt;&gt;"","-"&amp;N2244,""))</f>
        <v>C-4102-1500-21-0-4102045-02-21-253</v>
      </c>
      <c r="P2244" s="32" t="s">
        <v>144</v>
      </c>
      <c r="Q2244" s="39">
        <f>VLOOKUP($O2244,[3]Gerentes!$A:$I,7,0)</f>
        <v>4102045</v>
      </c>
      <c r="R2244" s="40" t="str">
        <f>VLOOKUP($O2244,[3]Gerentes!$A:$I,8,0)</f>
        <v>SERVICIOS DE EDUCACIÓN INFORMAL A NIÑOS, NIÑAS, ADOLESCENTES  Y JÓVENES PARA EL RECONOCIMIENTO DE SUS DERECHOS</v>
      </c>
      <c r="S2244" s="34" t="s">
        <v>38</v>
      </c>
      <c r="T2244" s="34">
        <v>14</v>
      </c>
      <c r="U2244" s="34" t="s">
        <v>143</v>
      </c>
      <c r="V2244" s="34" t="s">
        <v>25</v>
      </c>
      <c r="W2244" s="41">
        <v>1127095680</v>
      </c>
      <c r="X2244" s="41">
        <v>0</v>
      </c>
      <c r="Y2244" s="41">
        <v>0</v>
      </c>
      <c r="Z2244" s="41">
        <v>0</v>
      </c>
      <c r="AA2244" s="41">
        <v>0</v>
      </c>
      <c r="AB2244" s="42">
        <v>1127095680</v>
      </c>
      <c r="AC2244" s="41">
        <v>0</v>
      </c>
      <c r="AD2244" s="41">
        <v>1127095680</v>
      </c>
      <c r="AE2244" s="42">
        <v>0</v>
      </c>
      <c r="AF2244" s="42">
        <v>0</v>
      </c>
      <c r="AG2244" s="41">
        <v>0</v>
      </c>
      <c r="AH2244" s="41">
        <v>0</v>
      </c>
      <c r="AI2244" s="41">
        <v>0</v>
      </c>
      <c r="AJ2244" s="41">
        <v>0</v>
      </c>
      <c r="AK2244" s="42" t="str">
        <f>IFERROR(VLOOKUP(Exportar[[#This Row],[RUBRO]],[3]LISTAS!$A$1:$B$19,2,0),Exportar[[#This Row],[NOMBRE-Planeación_Proyecto]])</f>
        <v>8. Adolescencia y Juventud</v>
      </c>
      <c r="AL2244" s="41">
        <f>VLOOKUP(Exportar[[#This Row],[UNIDAD/SUB UNIDAD]],[3]!REGIONALES[[#All],[codigo_regional3]:[Columna1]],3,0)</f>
        <v>11</v>
      </c>
      <c r="AM2244" s="41">
        <f>Exportar[[#This Row],[COD]]</f>
        <v>11</v>
      </c>
      <c r="AN2244" s="41" t="str">
        <f>IFERROR(VLOOKUP(Exportar[[#This Row],[RUBRO completo]],'[3]CENTRO DE COSTOS'!$X:$X,1,0),0)</f>
        <v>C-4102-1500-21-0-4102045-02-21-253</v>
      </c>
      <c r="AO2244" s="43" t="str">
        <f>VLOOKUP(Exportar[[#This Row],[COD_REAL]],'[3]CENTRO DE COSTOS'!$M$4:$N$72,2,0)</f>
        <v>REGIONAL BOGOTA</v>
      </c>
    </row>
    <row r="2245" spans="1:41" x14ac:dyDescent="0.25">
      <c r="A2245" s="44">
        <v>45111</v>
      </c>
      <c r="B2245" s="32">
        <v>2023</v>
      </c>
      <c r="C2245" s="33" t="str">
        <f>VLOOKUP(D2245,'[3]CENTRO DE COSTOS'!$E:$H,4,0)</f>
        <v>BID</v>
      </c>
      <c r="D2245" s="34" t="s">
        <v>140</v>
      </c>
      <c r="E2245" s="34" t="s">
        <v>141</v>
      </c>
      <c r="F2245" s="34" t="s">
        <v>433</v>
      </c>
      <c r="G2245" s="35" t="str">
        <f>VLOOKUP(O2245,[3]Gerentes!$A:$N,4,0)</f>
        <v>ADOLESCENCIA Y JUVENTUD</v>
      </c>
      <c r="H2245" s="35" t="str">
        <f>VLOOKUP(O2245,[3]Gerentes!$A:$N,5,0)</f>
        <v xml:space="preserve">DIRECTOR(A) DE ADOLESCENCIA Y JUVENTUD </v>
      </c>
      <c r="I2245" s="35" t="str">
        <f>VLOOKUP(O2245,[3]Gerentes!$A:$N,10,0)</f>
        <v>8. Adolescencia y Juventud</v>
      </c>
      <c r="J2245" s="35" t="str">
        <f>VLOOKUP(O2245,[3]Gerentes!$A:$AB,15,0)</f>
        <v>Contratable</v>
      </c>
      <c r="K2245" s="36" t="str">
        <f t="shared" si="105"/>
        <v>Inversión</v>
      </c>
      <c r="L2245" s="37" t="s">
        <v>145</v>
      </c>
      <c r="M2245" s="38" t="str">
        <f t="shared" si="106"/>
        <v>C-4102-1500-21</v>
      </c>
      <c r="N2245" s="34">
        <v>253</v>
      </c>
      <c r="O2245" s="35" t="str">
        <f t="shared" si="107"/>
        <v>C-4102-1500-21-0-4102045-02-21-253</v>
      </c>
      <c r="P2245" s="32" t="s">
        <v>144</v>
      </c>
      <c r="Q2245" s="39">
        <f>VLOOKUP($O2245,[3]Gerentes!$A:$I,7,0)</f>
        <v>4102045</v>
      </c>
      <c r="R2245" s="40" t="str">
        <f>VLOOKUP($O2245,[3]Gerentes!$A:$I,8,0)</f>
        <v>SERVICIOS DE EDUCACIÓN INFORMAL A NIÑOS, NIÑAS, ADOLESCENTES  Y JÓVENES PARA EL RECONOCIMIENTO DE SUS DERECHOS</v>
      </c>
      <c r="S2245" s="34" t="s">
        <v>38</v>
      </c>
      <c r="T2245" s="34">
        <v>14</v>
      </c>
      <c r="U2245" s="34" t="s">
        <v>143</v>
      </c>
      <c r="V2245" s="34" t="s">
        <v>25</v>
      </c>
      <c r="W2245" s="41">
        <v>1384970400</v>
      </c>
      <c r="X2245" s="41">
        <v>0</v>
      </c>
      <c r="Y2245" s="41">
        <v>0</v>
      </c>
      <c r="Z2245" s="41">
        <v>0</v>
      </c>
      <c r="AA2245" s="41">
        <v>0</v>
      </c>
      <c r="AB2245" s="42">
        <v>1384970400</v>
      </c>
      <c r="AC2245" s="41">
        <v>0</v>
      </c>
      <c r="AD2245" s="41">
        <v>1384970400</v>
      </c>
      <c r="AE2245" s="42">
        <v>0</v>
      </c>
      <c r="AF2245" s="42">
        <v>0</v>
      </c>
      <c r="AG2245" s="41">
        <v>0</v>
      </c>
      <c r="AH2245" s="41">
        <v>0</v>
      </c>
      <c r="AI2245" s="41">
        <v>0</v>
      </c>
      <c r="AJ2245" s="41">
        <v>0</v>
      </c>
      <c r="AK2245" s="42" t="str">
        <f>IFERROR(VLOOKUP(Exportar[[#This Row],[RUBRO]],[3]LISTAS!$A$1:$B$19,2,0),Exportar[[#This Row],[NOMBRE-Planeación_Proyecto]])</f>
        <v>8. Adolescencia y Juventud</v>
      </c>
      <c r="AL2245" s="41">
        <f>VLOOKUP(Exportar[[#This Row],[UNIDAD/SUB UNIDAD]],[3]!REGIONALES[[#All],[codigo_regional3]:[Columna1]],3,0)</f>
        <v>66</v>
      </c>
      <c r="AM2245" s="41">
        <f>Exportar[[#This Row],[COD]]</f>
        <v>66</v>
      </c>
      <c r="AN2245" s="41" t="str">
        <f>IFERROR(VLOOKUP(Exportar[[#This Row],[RUBRO completo]],'[3]CENTRO DE COSTOS'!$X:$X,1,0),0)</f>
        <v>C-4102-1500-21-0-4102045-02-21-253</v>
      </c>
      <c r="AO2245" s="43" t="str">
        <f>VLOOKUP(Exportar[[#This Row],[COD_REAL]],'[3]CENTRO DE COSTOS'!$M$4:$N$72,2,0)</f>
        <v>REGIONAL RISARALDA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Presupuesto_total</vt:lpstr>
      <vt:lpstr>Presupuesto_Regional</vt:lpstr>
      <vt:lpstr>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Alfredo Enrique Lanza Moscoso</cp:lastModifiedBy>
  <dcterms:created xsi:type="dcterms:W3CDTF">2020-06-01T20:59:41Z</dcterms:created>
  <dcterms:modified xsi:type="dcterms:W3CDTF">2023-07-05T17:15:14Z</dcterms:modified>
</cp:coreProperties>
</file>